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13_ncr:1_{0DE3D9B8-7A57-496A-A9F3-42D789F45673}" xr6:coauthVersionLast="38" xr6:coauthVersionMax="38" xr10:uidLastSave="{00000000-0000-0000-0000-000000000000}"/>
  <bookViews>
    <workbookView xWindow="0" yWindow="0" windowWidth="20400" windowHeight="7545" xr2:uid="{436776EC-702E-4AE2-82C9-8C61698BBDB5}"/>
  </bookViews>
  <sheets>
    <sheet name="face" sheetId="2" r:id="rId1"/>
    <sheet name="Sheet1" sheetId="1" r:id="rId2"/>
    <sheet name="Sheet3" sheetId="3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2" l="1"/>
  <c r="A22" i="2"/>
  <c r="K2" i="1"/>
  <c r="C2" i="1"/>
  <c r="A1" i="1"/>
  <c r="A7" i="1"/>
  <c r="E7" i="1" s="1"/>
  <c r="A8" i="1"/>
  <c r="L8" i="1" s="1"/>
  <c r="B7" i="1"/>
  <c r="C7" i="1" s="1"/>
  <c r="B8" i="1"/>
  <c r="C8" i="1"/>
  <c r="A6" i="1"/>
  <c r="E6" i="1" s="1"/>
  <c r="B6" i="1"/>
  <c r="C6" i="1" s="1"/>
  <c r="C22" i="2" l="1"/>
  <c r="D22" i="2" s="1"/>
  <c r="K8" i="1"/>
  <c r="D8" i="1"/>
  <c r="F8" i="1"/>
  <c r="F6" i="1"/>
  <c r="I6" i="1" s="1"/>
  <c r="C9" i="1"/>
  <c r="D7" i="1"/>
  <c r="F7" i="1"/>
  <c r="I7" i="1" s="1"/>
  <c r="D6" i="1"/>
  <c r="D9" i="1" s="1"/>
  <c r="B9" i="1"/>
  <c r="H6" i="1"/>
  <c r="I8" i="1"/>
  <c r="H7" i="1"/>
  <c r="E8" i="1"/>
  <c r="H8" i="1" s="1"/>
  <c r="E22" i="2" l="1"/>
  <c r="F22" i="2" s="1"/>
  <c r="E9" i="1"/>
  <c r="H9" i="1"/>
  <c r="G6" i="1"/>
  <c r="F9" i="1"/>
  <c r="J6" i="1"/>
  <c r="I9" i="1"/>
  <c r="G7" i="1"/>
  <c r="J7" i="1" s="1"/>
  <c r="G8" i="1"/>
  <c r="J8" i="1" s="1"/>
  <c r="K7" i="1" l="1"/>
  <c r="L7" i="1" s="1"/>
  <c r="K6" i="1"/>
  <c r="L6" i="1" s="1"/>
  <c r="J9" i="1"/>
  <c r="L9" i="1" s="1"/>
  <c r="G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 PC</author>
  </authors>
  <commentList>
    <comment ref="B1" authorId="0" shapeId="0" xr:uid="{DDE85635-56E8-46F1-9EA4-AD079C7458A6}">
      <text>
        <r>
          <rPr>
            <sz val="9"/>
            <color indexed="81"/>
            <rFont val="Tahoma"/>
            <family val="2"/>
          </rPr>
          <t>FILL IN YELLOW CELLS TO GET THE ARREAR AMOUNT</t>
        </r>
      </text>
    </comment>
    <comment ref="A6" authorId="0" shapeId="0" xr:uid="{316C375F-164E-4F94-9A2D-6A66174074BA}">
      <text>
        <r>
          <rPr>
            <sz val="9"/>
            <color indexed="81"/>
            <rFont val="Tahoma"/>
            <family val="2"/>
          </rPr>
          <t xml:space="preserve">FILL IN NECESSERILY MONTH OF SURRENDER LEAVE TAKEN EITHER CALCULATION WILL NOT WORK. </t>
        </r>
      </text>
    </comment>
    <comment ref="C6" authorId="0" shapeId="0" xr:uid="{F104A4B3-32D3-4F53-8488-3D94D3B4E5A0}">
      <text>
        <r>
          <rPr>
            <b/>
            <sz val="9"/>
            <color indexed="81"/>
            <rFont val="Tahoma"/>
            <family val="2"/>
          </rPr>
          <t>IN A YEAR MAXIMUM 15 PL AND IN CASE OF RETIREMENT MAXIMUM 300 PL.</t>
        </r>
      </text>
    </comment>
    <comment ref="B14" authorId="0" shapeId="0" xr:uid="{CDEA090D-29A0-4B31-A42D-44B581CC1E02}">
      <text>
        <r>
          <rPr>
            <sz val="9"/>
            <color indexed="81"/>
            <rFont val="Tahoma"/>
            <family val="2"/>
          </rPr>
          <t>FILL IN YELLOW CELLS TO GET THE ARREAR AMOUNT</t>
        </r>
      </text>
    </comment>
    <comment ref="A19" authorId="0" shapeId="0" xr:uid="{7ACD4E10-4D2E-4AE5-AB32-93ACDEE60999}">
      <text>
        <r>
          <rPr>
            <sz val="9"/>
            <color indexed="81"/>
            <rFont val="Tahoma"/>
            <family val="2"/>
          </rPr>
          <t xml:space="preserve">FILL IN NECESSERILY MONTH OF SURRENDER LEAVE TAKEN EITHER CALCULATION WILL NOT WORK. </t>
        </r>
      </text>
    </comment>
    <comment ref="C19" authorId="0" shapeId="0" xr:uid="{DFC694B0-435A-4376-9E05-524BD867AA8B}">
      <text>
        <r>
          <rPr>
            <b/>
            <sz val="9"/>
            <color indexed="81"/>
            <rFont val="Tahoma"/>
            <family val="2"/>
          </rPr>
          <t>IN A YEAR MAXIMUM 15 PL AND IN CASE OF RETIREMENT MAXIMUM 300 PL.</t>
        </r>
      </text>
    </comment>
  </commentList>
</comments>
</file>

<file path=xl/sharedStrings.xml><?xml version="1.0" encoding="utf-8"?>
<sst xmlns="http://schemas.openxmlformats.org/spreadsheetml/2006/main" count="76" uniqueCount="34">
  <si>
    <t>MONTH</t>
  </si>
  <si>
    <t xml:space="preserve">WAS TO BE DRAWN </t>
  </si>
  <si>
    <t xml:space="preserve">ALEARDY DRAWN </t>
  </si>
  <si>
    <t>DIFFERENCE TO BE DRAWN</t>
  </si>
  <si>
    <t>BASIC</t>
  </si>
  <si>
    <t>DA</t>
  </si>
  <si>
    <t>TOTAL</t>
  </si>
  <si>
    <t>NET 
PAYABLE</t>
  </si>
  <si>
    <t>income tax deduction</t>
  </si>
  <si>
    <t>Calculation of  Surrender Leave Encashment payable to the Employee</t>
  </si>
  <si>
    <t>Name of Employee-</t>
  </si>
  <si>
    <t>Post-</t>
  </si>
  <si>
    <t>Name of Office</t>
  </si>
  <si>
    <t>Month in which Surrender Leave Taken</t>
  </si>
  <si>
    <t xml:space="preserve">Basic </t>
  </si>
  <si>
    <t>DA RATE (in %)</t>
  </si>
  <si>
    <t>Was to be Drawn</t>
  </si>
  <si>
    <t>Already Drawn</t>
  </si>
  <si>
    <t>Number of PL Encashed</t>
  </si>
  <si>
    <t>income tax to be Deducted in %</t>
  </si>
  <si>
    <t>Rajteachers.in</t>
  </si>
  <si>
    <t>Total</t>
  </si>
  <si>
    <t>Click Here to go to Calculation</t>
  </si>
  <si>
    <r>
      <t xml:space="preserve">                                      You can Calculate up to Last three years surrender leave  arrear with this utility. </t>
    </r>
    <r>
      <rPr>
        <b/>
        <sz val="14"/>
        <color theme="3"/>
        <rFont val="Calibri"/>
        <family val="2"/>
        <scheme val="minor"/>
      </rPr>
      <t>Month of Surrender leave taken is to be filled necesserily</t>
    </r>
    <r>
      <rPr>
        <b/>
        <sz val="14"/>
        <color rgb="FFFF0000"/>
        <rFont val="Calibri"/>
        <family val="2"/>
        <scheme val="minor"/>
      </rPr>
      <t xml:space="preserve"> either calculations will not work.</t>
    </r>
  </si>
  <si>
    <t>rajteachers.in</t>
  </si>
  <si>
    <t>PEEO BICHHAWADI</t>
  </si>
  <si>
    <t>HARCHAND RAM PUROHIT</t>
  </si>
  <si>
    <t>SENIOR TEAHCER</t>
  </si>
  <si>
    <t xml:space="preserve"> FILL IN IF PL IS ENCASHED ON RETIREMENT (MAXIMUM 300 PL)</t>
  </si>
  <si>
    <t xml:space="preserve">BASIC </t>
  </si>
  <si>
    <t xml:space="preserve">AMOUNT TO BE PAID TO EMPLOYEE </t>
  </si>
  <si>
    <t>INCOME TAX</t>
  </si>
  <si>
    <t>NET PAYABLE</t>
  </si>
  <si>
    <t>Is to be Drawn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</si>
</sst>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9" fontId="0" fillId="2" borderId="1" xfId="0" applyNumberFormat="1" applyFill="1" applyBorder="1" applyAlignment="1" applyProtection="1">
      <alignment horizontal="center"/>
      <protection locked="0"/>
    </xf>
    <xf numFmtId="0" fontId="0" fillId="3" borderId="3" xfId="0" applyFill="1" applyBorder="1"/>
    <xf numFmtId="0" fontId="0" fillId="3" borderId="6" xfId="0" applyFill="1" applyBorder="1"/>
    <xf numFmtId="9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9" fontId="0" fillId="2" borderId="9" xfId="0" applyNumberFormat="1" applyFill="1" applyBorder="1" applyAlignment="1" applyProtection="1">
      <alignment horizontal="center"/>
      <protection locked="0"/>
    </xf>
    <xf numFmtId="9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9" fontId="0" fillId="2" borderId="12" xfId="0" applyNumberFormat="1" applyFill="1" applyBorder="1" applyAlignment="1" applyProtection="1">
      <alignment horizontal="center"/>
      <protection locked="0"/>
    </xf>
    <xf numFmtId="17" fontId="0" fillId="2" borderId="6" xfId="0" applyNumberFormat="1" applyFill="1" applyBorder="1" applyAlignment="1" applyProtection="1">
      <alignment horizontal="center"/>
      <protection locked="0"/>
    </xf>
    <xf numFmtId="17" fontId="0" fillId="2" borderId="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0" borderId="0" xfId="0" applyProtection="1">
      <protection hidden="1"/>
    </xf>
    <xf numFmtId="164" fontId="0" fillId="0" borderId="6" xfId="0" applyNumberForma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0" fillId="0" borderId="7" xfId="0" applyBorder="1" applyProtection="1">
      <protection hidden="1"/>
    </xf>
    <xf numFmtId="164" fontId="0" fillId="0" borderId="8" xfId="0" applyNumberFormat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2" fillId="7" borderId="1" xfId="0" applyFont="1" applyFill="1" applyBorder="1" applyAlignment="1" applyProtection="1">
      <alignment horizontal="center" vertical="center" textRotation="90" wrapText="1"/>
      <protection hidden="1"/>
    </xf>
    <xf numFmtId="1" fontId="0" fillId="0" borderId="1" xfId="0" applyNumberFormat="1" applyBorder="1" applyAlignment="1" applyProtection="1">
      <alignment horizontal="center"/>
      <protection hidden="1"/>
    </xf>
    <xf numFmtId="1" fontId="0" fillId="0" borderId="9" xfId="0" applyNumberFormat="1" applyBorder="1" applyAlignment="1" applyProtection="1">
      <alignment horizontal="center"/>
      <protection hidden="1"/>
    </xf>
    <xf numFmtId="0" fontId="0" fillId="8" borderId="0" xfId="0" applyFill="1" applyBorder="1" applyAlignment="1" applyProtection="1">
      <protection locked="0"/>
    </xf>
    <xf numFmtId="0" fontId="0" fillId="3" borderId="20" xfId="0" applyFill="1" applyBorder="1"/>
    <xf numFmtId="17" fontId="0" fillId="2" borderId="11" xfId="0" applyNumberFormat="1" applyFill="1" applyBorder="1" applyAlignment="1" applyProtection="1">
      <alignment horizontal="center"/>
      <protection locked="0"/>
    </xf>
    <xf numFmtId="0" fontId="0" fillId="3" borderId="22" xfId="0" applyFill="1" applyBorder="1"/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17" fontId="0" fillId="4" borderId="8" xfId="0" applyNumberFormat="1" applyFill="1" applyBorder="1" applyAlignment="1" applyProtection="1">
      <alignment horizontal="center"/>
      <protection hidden="1"/>
    </xf>
    <xf numFmtId="0" fontId="0" fillId="4" borderId="9" xfId="0" applyFill="1" applyBorder="1" applyAlignment="1" applyProtection="1">
      <alignment horizontal="center"/>
      <protection hidden="1"/>
    </xf>
    <xf numFmtId="0" fontId="0" fillId="4" borderId="10" xfId="0" applyFill="1" applyBorder="1" applyAlignment="1" applyProtection="1">
      <alignment horizontal="center"/>
      <protection hidden="1"/>
    </xf>
    <xf numFmtId="0" fontId="10" fillId="0" borderId="16" xfId="1" applyFont="1" applyBorder="1" applyAlignment="1">
      <alignment horizontal="center" vertical="center"/>
    </xf>
    <xf numFmtId="0" fontId="0" fillId="3" borderId="20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7" xfId="0" applyFont="1" applyFill="1" applyBorder="1" applyAlignment="1">
      <alignment horizontal="center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8" fillId="6" borderId="13" xfId="0" applyFont="1" applyFill="1" applyBorder="1" applyAlignment="1">
      <alignment horizontal="center" vertical="center" textRotation="180"/>
    </xf>
    <xf numFmtId="0" fontId="8" fillId="6" borderId="14" xfId="0" applyFont="1" applyFill="1" applyBorder="1" applyAlignment="1">
      <alignment horizontal="center" vertical="center" textRotation="180"/>
    </xf>
    <xf numFmtId="0" fontId="8" fillId="6" borderId="15" xfId="0" applyFont="1" applyFill="1" applyBorder="1" applyAlignment="1">
      <alignment horizontal="center" vertical="center" textRotation="180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6" fillId="5" borderId="7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2" fillId="7" borderId="3" xfId="0" applyFont="1" applyFill="1" applyBorder="1" applyAlignment="1" applyProtection="1">
      <alignment horizontal="center" wrapText="1"/>
      <protection hidden="1"/>
    </xf>
    <xf numFmtId="0" fontId="2" fillId="7" borderId="6" xfId="0" applyFont="1" applyFill="1" applyBorder="1" applyAlignment="1" applyProtection="1">
      <alignment horizontal="center" wrapText="1"/>
      <protection hidden="1"/>
    </xf>
    <xf numFmtId="0" fontId="3" fillId="7" borderId="4" xfId="0" applyFont="1" applyFill="1" applyBorder="1" applyAlignment="1" applyProtection="1">
      <alignment horizontal="center" wrapText="1"/>
      <protection hidden="1"/>
    </xf>
    <xf numFmtId="0" fontId="4" fillId="7" borderId="4" xfId="0" applyFont="1" applyFill="1" applyBorder="1" applyAlignment="1" applyProtection="1">
      <alignment horizontal="center" wrapText="1"/>
      <protection hidden="1"/>
    </xf>
    <xf numFmtId="0" fontId="2" fillId="7" borderId="5" xfId="0" applyFont="1" applyFill="1" applyBorder="1" applyAlignment="1" applyProtection="1">
      <alignment horizontal="center" textRotation="90" wrapText="1"/>
      <protection hidden="1"/>
    </xf>
    <xf numFmtId="0" fontId="2" fillId="7" borderId="7" xfId="0" applyFont="1" applyFill="1" applyBorder="1" applyAlignment="1" applyProtection="1">
      <alignment horizontal="center" textRotation="90" wrapText="1"/>
      <protection hidden="1"/>
    </xf>
    <xf numFmtId="0" fontId="0" fillId="7" borderId="4" xfId="0" applyFill="1" applyBorder="1" applyAlignment="1" applyProtection="1">
      <alignment horizontal="center" wrapText="1"/>
      <protection hidden="1"/>
    </xf>
    <xf numFmtId="0" fontId="0" fillId="7" borderId="1" xfId="0" applyFill="1" applyBorder="1" applyAlignment="1" applyProtection="1">
      <alignment horizontal="center" wrapText="1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9" fontId="0" fillId="2" borderId="1" xfId="0" applyNumberFormat="1" applyFill="1" applyBorder="1" applyAlignment="1" applyProtection="1">
      <alignment horizontal="center"/>
      <protection locked="0"/>
    </xf>
    <xf numFmtId="9" fontId="0" fillId="2" borderId="7" xfId="0" applyNumberFormat="1" applyFill="1" applyBorder="1" applyAlignment="1" applyProtection="1">
      <alignment horizontal="center"/>
      <protection locked="0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AF0B-6F71-46A3-94C2-1C89173A541C}">
  <dimension ref="A1:H22"/>
  <sheetViews>
    <sheetView tabSelected="1" workbookViewId="0">
      <selection activeCell="J11" sqref="J11"/>
    </sheetView>
  </sheetViews>
  <sheetFormatPr defaultRowHeight="15" x14ac:dyDescent="0.25"/>
  <cols>
    <col min="1" max="1" width="19.7109375" customWidth="1"/>
    <col min="2" max="3" width="16.28515625" customWidth="1"/>
    <col min="4" max="4" width="16" customWidth="1"/>
    <col min="5" max="5" width="13.7109375" customWidth="1"/>
    <col min="6" max="6" width="14.42578125" customWidth="1"/>
    <col min="7" max="7" width="12" customWidth="1"/>
  </cols>
  <sheetData>
    <row r="1" spans="1:8" x14ac:dyDescent="0.25">
      <c r="A1" s="3" t="s">
        <v>12</v>
      </c>
      <c r="B1" s="43" t="s">
        <v>25</v>
      </c>
      <c r="C1" s="43"/>
      <c r="D1" s="43"/>
      <c r="E1" s="43"/>
      <c r="F1" s="43"/>
      <c r="G1" s="44"/>
      <c r="H1" s="47" t="s">
        <v>20</v>
      </c>
    </row>
    <row r="2" spans="1:8" x14ac:dyDescent="0.25">
      <c r="A2" s="4" t="s">
        <v>10</v>
      </c>
      <c r="B2" s="45" t="s">
        <v>26</v>
      </c>
      <c r="C2" s="45"/>
      <c r="D2" s="45"/>
      <c r="E2" s="45"/>
      <c r="F2" s="45"/>
      <c r="G2" s="46"/>
      <c r="H2" s="48"/>
    </row>
    <row r="3" spans="1:8" x14ac:dyDescent="0.25">
      <c r="A3" s="4" t="s">
        <v>11</v>
      </c>
      <c r="B3" s="45" t="s">
        <v>27</v>
      </c>
      <c r="C3" s="45"/>
      <c r="D3" s="45"/>
      <c r="E3" s="45"/>
      <c r="F3" s="45"/>
      <c r="G3" s="46"/>
      <c r="H3" s="48"/>
    </row>
    <row r="4" spans="1:8" ht="23.25" customHeight="1" x14ac:dyDescent="0.3">
      <c r="A4" s="41" t="s">
        <v>13</v>
      </c>
      <c r="B4" s="53" t="s">
        <v>16</v>
      </c>
      <c r="C4" s="53"/>
      <c r="D4" s="53"/>
      <c r="E4" s="54" t="s">
        <v>17</v>
      </c>
      <c r="F4" s="54"/>
      <c r="G4" s="42" t="s">
        <v>19</v>
      </c>
      <c r="H4" s="48"/>
    </row>
    <row r="5" spans="1:8" ht="35.25" customHeight="1" x14ac:dyDescent="0.25">
      <c r="A5" s="41"/>
      <c r="B5" s="14" t="s">
        <v>14</v>
      </c>
      <c r="C5" s="15" t="s">
        <v>18</v>
      </c>
      <c r="D5" s="14" t="s">
        <v>15</v>
      </c>
      <c r="E5" s="13" t="s">
        <v>14</v>
      </c>
      <c r="F5" s="13" t="s">
        <v>15</v>
      </c>
      <c r="G5" s="42"/>
      <c r="H5" s="48"/>
    </row>
    <row r="6" spans="1:8" x14ac:dyDescent="0.25">
      <c r="A6" s="11">
        <v>43282</v>
      </c>
      <c r="B6" s="1">
        <v>63200</v>
      </c>
      <c r="C6" s="1">
        <v>15</v>
      </c>
      <c r="D6" s="2">
        <v>0.09</v>
      </c>
      <c r="E6" s="1">
        <v>63200</v>
      </c>
      <c r="F6" s="2">
        <v>7.0000000000000007E-2</v>
      </c>
      <c r="G6" s="5">
        <v>0</v>
      </c>
      <c r="H6" s="48"/>
    </row>
    <row r="7" spans="1:8" x14ac:dyDescent="0.25">
      <c r="A7" s="11"/>
      <c r="B7" s="1"/>
      <c r="C7" s="1"/>
      <c r="D7" s="2"/>
      <c r="E7" s="1"/>
      <c r="F7" s="2"/>
      <c r="G7" s="5"/>
      <c r="H7" s="48"/>
    </row>
    <row r="8" spans="1:8" ht="15.75" thickBot="1" x14ac:dyDescent="0.3">
      <c r="A8" s="12"/>
      <c r="B8" s="6"/>
      <c r="C8" s="6"/>
      <c r="D8" s="7"/>
      <c r="E8" s="6"/>
      <c r="F8" s="7"/>
      <c r="G8" s="8"/>
      <c r="H8" s="49"/>
    </row>
    <row r="9" spans="1:8" ht="42.75" customHeight="1" thickBot="1" x14ac:dyDescent="0.3">
      <c r="A9" s="50" t="s">
        <v>23</v>
      </c>
      <c r="B9" s="51"/>
      <c r="C9" s="51"/>
      <c r="D9" s="51"/>
      <c r="E9" s="51"/>
      <c r="F9" s="51"/>
      <c r="G9" s="51"/>
      <c r="H9" s="52"/>
    </row>
    <row r="10" spans="1:8" ht="33" customHeight="1" x14ac:dyDescent="0.25">
      <c r="A10" s="39" t="s">
        <v>22</v>
      </c>
      <c r="B10" s="39"/>
      <c r="C10" s="39"/>
      <c r="D10" s="39"/>
      <c r="E10" s="39"/>
      <c r="F10" s="39"/>
      <c r="G10" s="39"/>
      <c r="H10" s="39"/>
    </row>
    <row r="12" spans="1:8" ht="15.75" thickBot="1" x14ac:dyDescent="0.3"/>
    <row r="13" spans="1:8" ht="21" x14ac:dyDescent="0.35">
      <c r="A13" s="80" t="s">
        <v>28</v>
      </c>
      <c r="B13" s="81"/>
      <c r="C13" s="81"/>
      <c r="D13" s="81"/>
      <c r="E13" s="81"/>
      <c r="F13" s="82"/>
    </row>
    <row r="14" spans="1:8" x14ac:dyDescent="0.25">
      <c r="A14" s="33" t="s">
        <v>12</v>
      </c>
      <c r="B14" s="59" t="s">
        <v>25</v>
      </c>
      <c r="C14" s="59"/>
      <c r="D14" s="59"/>
      <c r="E14" s="59"/>
      <c r="F14" s="60"/>
      <c r="G14" s="30"/>
    </row>
    <row r="15" spans="1:8" x14ac:dyDescent="0.25">
      <c r="A15" s="31" t="s">
        <v>10</v>
      </c>
      <c r="B15" s="45" t="s">
        <v>26</v>
      </c>
      <c r="C15" s="45"/>
      <c r="D15" s="45"/>
      <c r="E15" s="45"/>
      <c r="F15" s="46"/>
      <c r="G15" s="30"/>
    </row>
    <row r="16" spans="1:8" x14ac:dyDescent="0.25">
      <c r="A16" s="31" t="s">
        <v>11</v>
      </c>
      <c r="B16" s="45" t="s">
        <v>27</v>
      </c>
      <c r="C16" s="45"/>
      <c r="D16" s="45"/>
      <c r="E16" s="45"/>
      <c r="F16" s="46"/>
      <c r="G16" s="30"/>
    </row>
    <row r="17" spans="1:6" ht="21" x14ac:dyDescent="0.25">
      <c r="A17" s="40" t="s">
        <v>13</v>
      </c>
      <c r="B17" s="53" t="s">
        <v>33</v>
      </c>
      <c r="C17" s="53"/>
      <c r="D17" s="53"/>
      <c r="E17" s="53"/>
      <c r="F17" s="61"/>
    </row>
    <row r="18" spans="1:6" ht="30" x14ac:dyDescent="0.25">
      <c r="A18" s="41"/>
      <c r="B18" s="14" t="s">
        <v>14</v>
      </c>
      <c r="C18" s="15" t="s">
        <v>18</v>
      </c>
      <c r="D18" s="14" t="s">
        <v>15</v>
      </c>
      <c r="E18" s="62" t="s">
        <v>31</v>
      </c>
      <c r="F18" s="63"/>
    </row>
    <row r="19" spans="1:6" ht="15.75" thickBot="1" x14ac:dyDescent="0.3">
      <c r="A19" s="32">
        <v>43282</v>
      </c>
      <c r="B19" s="9">
        <v>63500</v>
      </c>
      <c r="C19" s="9">
        <v>300</v>
      </c>
      <c r="D19" s="10">
        <v>0.09</v>
      </c>
      <c r="E19" s="78">
        <v>0</v>
      </c>
      <c r="F19" s="79"/>
    </row>
    <row r="20" spans="1:6" x14ac:dyDescent="0.25">
      <c r="A20" s="55" t="s">
        <v>30</v>
      </c>
      <c r="B20" s="56"/>
      <c r="C20" s="56"/>
      <c r="D20" s="56"/>
      <c r="E20" s="57"/>
      <c r="F20" s="58"/>
    </row>
    <row r="21" spans="1:6" x14ac:dyDescent="0.25">
      <c r="A21" s="34" t="s">
        <v>0</v>
      </c>
      <c r="B21" s="13" t="s">
        <v>29</v>
      </c>
      <c r="C21" s="13" t="s">
        <v>5</v>
      </c>
      <c r="D21" s="13" t="s">
        <v>6</v>
      </c>
      <c r="E21" s="13" t="s">
        <v>31</v>
      </c>
      <c r="F21" s="35" t="s">
        <v>32</v>
      </c>
    </row>
    <row r="22" spans="1:6" ht="15.75" thickBot="1" x14ac:dyDescent="0.3">
      <c r="A22" s="36">
        <f>A19</f>
        <v>43282</v>
      </c>
      <c r="B22" s="37">
        <f>ROUND(B19/30*C19,0)</f>
        <v>635000</v>
      </c>
      <c r="C22" s="37">
        <f>ROUND(B22*D19,0)</f>
        <v>57150</v>
      </c>
      <c r="D22" s="37">
        <f>B22+C22</f>
        <v>692150</v>
      </c>
      <c r="E22" s="37">
        <f>ROUND(D22*E19,0)</f>
        <v>0</v>
      </c>
      <c r="F22" s="38">
        <f>D22-E22</f>
        <v>692150</v>
      </c>
    </row>
  </sheetData>
  <sheetProtection password="C751" sheet="1" objects="1" scenarios="1" formatCells="0"/>
  <mergeCells count="19">
    <mergeCell ref="A20:F20"/>
    <mergeCell ref="B14:F14"/>
    <mergeCell ref="B15:F15"/>
    <mergeCell ref="B16:F16"/>
    <mergeCell ref="B17:F17"/>
    <mergeCell ref="E18:F18"/>
    <mergeCell ref="E19:F19"/>
    <mergeCell ref="A10:H10"/>
    <mergeCell ref="A17:A18"/>
    <mergeCell ref="G4:G5"/>
    <mergeCell ref="B1:G1"/>
    <mergeCell ref="B2:G2"/>
    <mergeCell ref="B3:G3"/>
    <mergeCell ref="H1:H8"/>
    <mergeCell ref="A9:H9"/>
    <mergeCell ref="B4:D4"/>
    <mergeCell ref="E4:F4"/>
    <mergeCell ref="A4:A5"/>
    <mergeCell ref="A13:F13"/>
  </mergeCells>
  <hyperlinks>
    <hyperlink ref="A10:H10" location="Sheet1!A1" display="Click Here to go to Calculation" xr:uid="{78F055C6-A9EC-44D5-B4E2-632A778E8FA9}"/>
  </hyperlink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B170E-D090-4142-AFE2-FBDF04B77CC5}">
  <dimension ref="A1:L31"/>
  <sheetViews>
    <sheetView view="pageLayout" zoomScaleNormal="100" workbookViewId="0">
      <selection sqref="A1:L1"/>
    </sheetView>
  </sheetViews>
  <sheetFormatPr defaultRowHeight="15" x14ac:dyDescent="0.25"/>
  <cols>
    <col min="1" max="1" width="14.7109375" style="16" customWidth="1"/>
    <col min="2" max="7" width="9.140625" style="16"/>
    <col min="8" max="8" width="10.140625" style="16" customWidth="1"/>
    <col min="9" max="10" width="9.140625" style="16"/>
    <col min="11" max="11" width="11.7109375" style="16" customWidth="1"/>
    <col min="12" max="12" width="11.42578125" style="16" customWidth="1"/>
    <col min="13" max="16384" width="9.140625" style="16"/>
  </cols>
  <sheetData>
    <row r="1" spans="1:12" ht="26.25" x14ac:dyDescent="0.4">
      <c r="A1" s="77" t="str">
        <f>face!B1</f>
        <v>PEEO BICHHAWADI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18.75" x14ac:dyDescent="0.3">
      <c r="A2" s="74" t="s">
        <v>10</v>
      </c>
      <c r="B2" s="74"/>
      <c r="C2" s="76" t="str">
        <f>face!B2</f>
        <v>HARCHAND RAM PUROHIT</v>
      </c>
      <c r="D2" s="76"/>
      <c r="E2" s="76"/>
      <c r="F2" s="76"/>
      <c r="J2" s="26" t="s">
        <v>11</v>
      </c>
      <c r="K2" s="75" t="str">
        <f>face!B3</f>
        <v>SENIOR TEAHCER</v>
      </c>
      <c r="L2" s="75"/>
    </row>
    <row r="3" spans="1:12" ht="19.5" thickBot="1" x14ac:dyDescent="0.35">
      <c r="A3" s="73" t="s">
        <v>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x14ac:dyDescent="0.25">
      <c r="A4" s="65" t="s">
        <v>0</v>
      </c>
      <c r="B4" s="67" t="s">
        <v>1</v>
      </c>
      <c r="C4" s="67"/>
      <c r="D4" s="67"/>
      <c r="E4" s="68" t="s">
        <v>2</v>
      </c>
      <c r="F4" s="68"/>
      <c r="G4" s="68"/>
      <c r="H4" s="68" t="s">
        <v>3</v>
      </c>
      <c r="I4" s="68"/>
      <c r="J4" s="68"/>
      <c r="K4" s="71" t="s">
        <v>8</v>
      </c>
      <c r="L4" s="69" t="s">
        <v>7</v>
      </c>
    </row>
    <row r="5" spans="1:12" ht="45" customHeight="1" x14ac:dyDescent="0.25">
      <c r="A5" s="66"/>
      <c r="B5" s="27" t="s">
        <v>4</v>
      </c>
      <c r="C5" s="27" t="s">
        <v>5</v>
      </c>
      <c r="D5" s="27" t="s">
        <v>6</v>
      </c>
      <c r="E5" s="27" t="s">
        <v>4</v>
      </c>
      <c r="F5" s="27" t="s">
        <v>5</v>
      </c>
      <c r="G5" s="27" t="s">
        <v>6</v>
      </c>
      <c r="H5" s="27" t="s">
        <v>4</v>
      </c>
      <c r="I5" s="27" t="s">
        <v>5</v>
      </c>
      <c r="J5" s="27" t="s">
        <v>6</v>
      </c>
      <c r="K5" s="72"/>
      <c r="L5" s="70"/>
    </row>
    <row r="6" spans="1:12" x14ac:dyDescent="0.25">
      <c r="A6" s="17">
        <f>IF(face!A6="","",face!A6)</f>
        <v>43282</v>
      </c>
      <c r="B6" s="18">
        <f>IF(face!B6="","",ROUND(face!B6/30*face!C6,0))</f>
        <v>31600</v>
      </c>
      <c r="C6" s="19">
        <f>IF(B6="","",ROUND(B6*face!D6,0))</f>
        <v>2844</v>
      </c>
      <c r="D6" s="19">
        <f>IF(A6="","",(B6+C6))</f>
        <v>34444</v>
      </c>
      <c r="E6" s="19">
        <f>IF(A6="","",face!E6/30*face!C6)</f>
        <v>31599.999999999996</v>
      </c>
      <c r="F6" s="19">
        <f>IF(A6="","",ROUND(E6*face!F6,0))</f>
        <v>2212</v>
      </c>
      <c r="G6" s="19">
        <f>IF(A6="","",(E6+F6))</f>
        <v>33812</v>
      </c>
      <c r="H6" s="28">
        <f>IF(A6="","",(B6-E6))</f>
        <v>3.637978807091713E-12</v>
      </c>
      <c r="I6" s="19">
        <f>IF($A6="","",(C6-F6))</f>
        <v>632</v>
      </c>
      <c r="J6" s="19">
        <f>IF($A6="","",(D6-G6))</f>
        <v>632</v>
      </c>
      <c r="K6" s="20">
        <f>IF(A6="","",ROUND(J6*face!G6,0))</f>
        <v>0</v>
      </c>
      <c r="L6" s="21">
        <f>IF(A6="","",(J6-K6))</f>
        <v>632</v>
      </c>
    </row>
    <row r="7" spans="1:12" x14ac:dyDescent="0.25">
      <c r="A7" s="17" t="str">
        <f>IF(face!A7="","",face!A7)</f>
        <v/>
      </c>
      <c r="B7" s="18" t="str">
        <f>IF(face!B7="","",ROUND(face!B7/30*face!C7,0))</f>
        <v/>
      </c>
      <c r="C7" s="19" t="str">
        <f>IF(B7="","",ROUND(B7*face!D7,0))</f>
        <v/>
      </c>
      <c r="D7" s="19" t="str">
        <f t="shared" ref="D7:D8" si="0">IF(A7="","",(B7+C7))</f>
        <v/>
      </c>
      <c r="E7" s="19" t="str">
        <f>IF(A7="","",face!E7/30*face!C7)</f>
        <v/>
      </c>
      <c r="F7" s="19" t="str">
        <f>IF(A7="","",ROUND(E7*face!F7,0))</f>
        <v/>
      </c>
      <c r="G7" s="19" t="str">
        <f t="shared" ref="G7:G8" si="1">IF(A7="","",(E7+F7))</f>
        <v/>
      </c>
      <c r="H7" s="28" t="str">
        <f t="shared" ref="H7:H8" si="2">IF(A7="","",(B7-E7))</f>
        <v/>
      </c>
      <c r="I7" s="19" t="str">
        <f>IF($A7="","",(C7-F7))</f>
        <v/>
      </c>
      <c r="J7" s="19" t="str">
        <f t="shared" ref="J7:J8" si="3">IF($A7="","",(D7-G7))</f>
        <v/>
      </c>
      <c r="K7" s="20" t="str">
        <f>IF(A7="","",ROUND(J7*face!G7,0))</f>
        <v/>
      </c>
      <c r="L7" s="21" t="str">
        <f>IF(A7="","",(J7-K7))</f>
        <v/>
      </c>
    </row>
    <row r="8" spans="1:12" x14ac:dyDescent="0.25">
      <c r="A8" s="17" t="str">
        <f>IF(face!A8="","",face!A8)</f>
        <v/>
      </c>
      <c r="B8" s="18" t="str">
        <f>IF(face!B8="","",ROUND(face!B8/30*face!C8,0))</f>
        <v/>
      </c>
      <c r="C8" s="19" t="str">
        <f>IF(B8="","",ROUND(B8*face!D8,0))</f>
        <v/>
      </c>
      <c r="D8" s="19" t="str">
        <f t="shared" si="0"/>
        <v/>
      </c>
      <c r="E8" s="19" t="str">
        <f>IF(A8="","",face!E8/30*face!C8)</f>
        <v/>
      </c>
      <c r="F8" s="19" t="str">
        <f>IF(A8="","",ROUND(E8*face!F8,0))</f>
        <v/>
      </c>
      <c r="G8" s="19" t="str">
        <f t="shared" si="1"/>
        <v/>
      </c>
      <c r="H8" s="28" t="str">
        <f t="shared" si="2"/>
        <v/>
      </c>
      <c r="I8" s="19" t="str">
        <f>IF($A8="","",(C8-F8))</f>
        <v/>
      </c>
      <c r="J8" s="19" t="str">
        <f t="shared" si="3"/>
        <v/>
      </c>
      <c r="K8" s="20" t="str">
        <f>IF(A8="","",ROUND(J8*face!G8,0))</f>
        <v/>
      </c>
      <c r="L8" s="21" t="str">
        <f>IF(A8="","",(J8-K8))</f>
        <v/>
      </c>
    </row>
    <row r="9" spans="1:12" ht="15.75" thickBot="1" x14ac:dyDescent="0.3">
      <c r="A9" s="22" t="s">
        <v>21</v>
      </c>
      <c r="B9" s="23">
        <f>SUM(B6:B8)</f>
        <v>31600</v>
      </c>
      <c r="C9" s="23">
        <f t="shared" ref="C9:J9" si="4">SUM(C6:C8)</f>
        <v>2844</v>
      </c>
      <c r="D9" s="23">
        <f t="shared" si="4"/>
        <v>34444</v>
      </c>
      <c r="E9" s="23">
        <f t="shared" si="4"/>
        <v>31599.999999999996</v>
      </c>
      <c r="F9" s="23">
        <f t="shared" si="4"/>
        <v>2212</v>
      </c>
      <c r="G9" s="23">
        <f t="shared" si="4"/>
        <v>33812</v>
      </c>
      <c r="H9" s="29">
        <f t="shared" si="4"/>
        <v>3.637978807091713E-12</v>
      </c>
      <c r="I9" s="23">
        <f t="shared" si="4"/>
        <v>632</v>
      </c>
      <c r="J9" s="23">
        <f t="shared" si="4"/>
        <v>632</v>
      </c>
      <c r="K9" s="24"/>
      <c r="L9" s="25">
        <f t="shared" ref="L9" si="5">J9-K9</f>
        <v>632</v>
      </c>
    </row>
    <row r="31" spans="11:12" x14ac:dyDescent="0.25">
      <c r="K31" s="64" t="s">
        <v>24</v>
      </c>
      <c r="L31" s="64"/>
    </row>
  </sheetData>
  <sheetProtection password="C751" sheet="1" objects="1" scenarios="1" formatCells="0"/>
  <mergeCells count="12">
    <mergeCell ref="A3:L3"/>
    <mergeCell ref="A2:B2"/>
    <mergeCell ref="K2:L2"/>
    <mergeCell ref="C2:F2"/>
    <mergeCell ref="A1:L1"/>
    <mergeCell ref="K31:L31"/>
    <mergeCell ref="A4:A5"/>
    <mergeCell ref="B4:D4"/>
    <mergeCell ref="E4:G4"/>
    <mergeCell ref="H4:J4"/>
    <mergeCell ref="L4:L5"/>
    <mergeCell ref="K4:K5"/>
  </mergeCells>
  <pageMargins left="0.7" right="0.7" top="0.75" bottom="0.75" header="0.3" footer="0.3"/>
  <pageSetup orientation="landscape" r:id="rId1"/>
  <ignoredErrors>
    <ignoredError sqref="I7:I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ABED6-8317-4454-9CE4-ED754E415E2B}">
  <dimension ref="A1:L5"/>
  <sheetViews>
    <sheetView workbookViewId="0">
      <selection activeCell="B4" sqref="B4:D4"/>
    </sheetView>
  </sheetViews>
  <sheetFormatPr defaultRowHeight="15" x14ac:dyDescent="0.25"/>
  <sheetData>
    <row r="1" spans="1:12" ht="26.25" x14ac:dyDescent="0.4">
      <c r="A1" s="77" t="s">
        <v>25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18.75" x14ac:dyDescent="0.3">
      <c r="A2" s="74" t="s">
        <v>10</v>
      </c>
      <c r="B2" s="74"/>
      <c r="C2" s="76" t="s">
        <v>26</v>
      </c>
      <c r="D2" s="76"/>
      <c r="E2" s="76"/>
      <c r="F2" s="76"/>
      <c r="G2" s="16"/>
      <c r="H2" s="16"/>
      <c r="I2" s="16"/>
      <c r="J2" s="26" t="s">
        <v>11</v>
      </c>
      <c r="K2" s="75" t="s">
        <v>27</v>
      </c>
      <c r="L2" s="75"/>
    </row>
    <row r="3" spans="1:12" ht="19.5" thickBot="1" x14ac:dyDescent="0.35">
      <c r="A3" s="73" t="s">
        <v>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x14ac:dyDescent="0.25">
      <c r="A4" s="65" t="s">
        <v>0</v>
      </c>
      <c r="B4" s="67" t="s">
        <v>1</v>
      </c>
      <c r="C4" s="67"/>
      <c r="D4" s="67"/>
      <c r="E4" s="68"/>
      <c r="F4" s="68"/>
      <c r="G4" s="68"/>
      <c r="H4" s="68"/>
      <c r="I4" s="68"/>
      <c r="J4" s="68"/>
      <c r="K4" s="71"/>
      <c r="L4" s="69" t="s">
        <v>7</v>
      </c>
    </row>
    <row r="5" spans="1:12" ht="16.5" x14ac:dyDescent="0.25">
      <c r="A5" s="66"/>
      <c r="B5" s="27" t="s">
        <v>4</v>
      </c>
      <c r="C5" s="27" t="s">
        <v>5</v>
      </c>
      <c r="D5" s="27" t="s">
        <v>6</v>
      </c>
      <c r="E5" s="27" t="s">
        <v>4</v>
      </c>
      <c r="F5" s="27" t="s">
        <v>5</v>
      </c>
      <c r="G5" s="27" t="s">
        <v>6</v>
      </c>
      <c r="H5" s="27" t="s">
        <v>4</v>
      </c>
      <c r="I5" s="27" t="s">
        <v>5</v>
      </c>
      <c r="J5" s="27" t="s">
        <v>6</v>
      </c>
      <c r="K5" s="72"/>
      <c r="L5" s="70"/>
    </row>
  </sheetData>
  <mergeCells count="11">
    <mergeCell ref="L4:L5"/>
    <mergeCell ref="A1:L1"/>
    <mergeCell ref="A2:B2"/>
    <mergeCell ref="C2:F2"/>
    <mergeCell ref="K2:L2"/>
    <mergeCell ref="A3:L3"/>
    <mergeCell ref="A4:A5"/>
    <mergeCell ref="B4:D4"/>
    <mergeCell ref="E4:G4"/>
    <mergeCell ref="H4:J4"/>
    <mergeCell ref="K4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face</vt:lpstr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2018-11-22T16:00:04Z</dcterms:created>
  <dcterms:modified xsi:type="dcterms:W3CDTF">2018-11-23T05:20:22Z</dcterms:modified>
</cp:coreProperties>
</file>