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drawings/drawing9.xml" ContentType="application/vnd.openxmlformats-officedocument.drawing+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19200" windowHeight="7050" tabRatio="881" firstSheet="1" activeTab="1"/>
  </bookViews>
  <sheets>
    <sheet name="Sheet1" sheetId="8" state="hidden" r:id="rId1"/>
    <sheet name="INSTRUCTION" sheetId="21" r:id="rId2"/>
    <sheet name="MASTER" sheetId="6" r:id="rId3"/>
    <sheet name="SD" sheetId="9" r:id="rId4"/>
    <sheet name="STU_DATA" sheetId="25" r:id="rId5"/>
    <sheet name="FILL_DATA" sheetId="10" r:id="rId6"/>
    <sheet name="REFRESH" sheetId="12" state="hidden" r:id="rId7"/>
    <sheet name="SANCTION" sheetId="20" r:id="rId8"/>
    <sheet name="Sheet2" sheetId="15" state="hidden" r:id="rId9"/>
    <sheet name="BANK LETTER" sheetId="13" r:id="rId10"/>
    <sheet name="प्रपत्र-1" sheetId="16" r:id="rId11"/>
    <sheet name="प्रपत्र-2(क)" sheetId="17" r:id="rId12"/>
    <sheet name="प्रपत्र-2(ख)" sheetId="24" r:id="rId13"/>
    <sheet name="प्रपत्र-3" sheetId="23" r:id="rId14"/>
    <sheet name="UC" sheetId="18" r:id="rId15"/>
    <sheet name="ENROLMENT" sheetId="22" r:id="rId16"/>
  </sheets>
  <externalReferences>
    <externalReference r:id="rId17"/>
  </externalReferences>
  <definedNames>
    <definedName name="_xlnm._FilterDatabase" localSheetId="9" hidden="1">'BANK LETTER'!$B$1:$H$36</definedName>
    <definedName name="_xlnm._FilterDatabase" localSheetId="5" hidden="1">FILL_DATA!$A$4:$W$1004</definedName>
    <definedName name="_xlnm._FilterDatabase" localSheetId="6" hidden="1">REFRESH!#REF!</definedName>
    <definedName name="_xlnm._FilterDatabase" localSheetId="7" hidden="1">SANCTION!$B$5:$Z$1006</definedName>
    <definedName name="_xlnm._FilterDatabase" localSheetId="8" hidden="1">Sheet2!$B$3:$F$15</definedName>
    <definedName name="ACC_DEATAIL">FILL_DATA!#REF!</definedName>
    <definedName name="BANK_CRITERIA">'BANK LETTER'!$C$9:$H$10</definedName>
    <definedName name="BANK_LETTER">'BANK LETTER'!$C$11:$H$11</definedName>
    <definedName name="CALCULATION">SANCTION!$C$5:$Z$1006</definedName>
    <definedName name="_xlnm.Criteria" localSheetId="9">'BANK LETTER'!$C$9:$H$10</definedName>
    <definedName name="DATA">#REF!</definedName>
    <definedName name="DATAILS">REFRESH!$B$6:$U$1006</definedName>
    <definedName name="details" localSheetId="7">SANCTION!$C$5:$Z$1006</definedName>
    <definedName name="details">REFRESH!$B$5:$U$520</definedName>
    <definedName name="DETAILS_EXT">REFRESH!$B$5:$U$1006</definedName>
    <definedName name="_xlnm.Extract" localSheetId="9">'BANK LETTER'!$C$11:$H$11</definedName>
    <definedName name="_xlnm.Extract" localSheetId="6">REFRESH!$B$5:$U$5</definedName>
    <definedName name="_xlnm.Extract" localSheetId="7">SANCTION!$C$5:$H$5</definedName>
    <definedName name="_xlnm.Extract" localSheetId="8">Sheet2!$Q$10:$S$10</definedName>
    <definedName name="FILL_DATA">FILL_DATA!$A$4:$X$1004</definedName>
    <definedName name="HELPER">SANCTION!$A$1:$Z$1006</definedName>
    <definedName name="MASTER" localSheetId="7">#REF!</definedName>
    <definedName name="MASTER">#REF!</definedName>
    <definedName name="_xlnm.Print_Area" localSheetId="9">'BANK LETTER'!$B$1:$H$46</definedName>
    <definedName name="_xlnm.Print_Area" localSheetId="7">SANCTION!$B$1:$Z$1013</definedName>
    <definedName name="_xlnm.Print_Area" localSheetId="12">'प्रपत्र-2(ख)'!$A$1:$J$22</definedName>
    <definedName name="_xlnm.Print_Titles" localSheetId="7">SANCTION!$5:$5</definedName>
    <definedName name="_xlnm.Print_Titles" localSheetId="11">'प्रपत्र-2(क)'!$5:$5</definedName>
    <definedName name="SANCTION">SANCTION!$B$5:$Z$1006</definedName>
    <definedName name="SANTION_RANGE" localSheetId="7">#REF!</definedName>
    <definedName name="SANTION_RANGE">#REF!</definedName>
    <definedName name="STU_DATA">STU_DATA!$A$4:$I$1006</definedName>
    <definedName name="STUDENT_DATA">FILL_DATA!$A$4:$H$1004</definedName>
    <definedName name="TV_Y" localSheetId="7">#REF!</definedName>
    <definedName name="TV_Y">#REF!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3"/>
  <c r="Q12"/>
  <c r="Q13"/>
  <c r="Q14"/>
  <c r="Q15"/>
  <c r="Q16"/>
  <c r="Q17"/>
  <c r="Q18"/>
  <c r="Q19"/>
  <c r="Q20"/>
  <c r="Q21"/>
  <c r="Q22"/>
  <c r="Q23"/>
  <c r="Q24"/>
  <c r="Q25"/>
  <c r="Q26"/>
  <c r="Q10"/>
  <c r="P11"/>
  <c r="P12"/>
  <c r="P13"/>
  <c r="P14"/>
  <c r="P15"/>
  <c r="P16"/>
  <c r="P17"/>
  <c r="P18"/>
  <c r="P19"/>
  <c r="P20"/>
  <c r="P21"/>
  <c r="P22"/>
  <c r="P23"/>
  <c r="P24"/>
  <c r="P25"/>
  <c r="P26"/>
  <c r="P10"/>
  <c r="O11"/>
  <c r="O12"/>
  <c r="O13"/>
  <c r="O14"/>
  <c r="O15"/>
  <c r="O16"/>
  <c r="O17"/>
  <c r="O10"/>
  <c r="N11"/>
  <c r="N12"/>
  <c r="N13"/>
  <c r="N14"/>
  <c r="N15"/>
  <c r="N16"/>
  <c r="N17"/>
  <c r="N10"/>
  <c r="F46" l="1"/>
  <c r="F45"/>
  <c r="G44"/>
  <c r="F44"/>
  <c r="I4" i="20" l="1"/>
  <c r="O4"/>
  <c r="L4"/>
  <c r="K36" i="10" l="1"/>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K961"/>
  <c r="K962"/>
  <c r="K963"/>
  <c r="K964"/>
  <c r="K965"/>
  <c r="K966"/>
  <c r="K967"/>
  <c r="K968"/>
  <c r="K969"/>
  <c r="K970"/>
  <c r="K971"/>
  <c r="K972"/>
  <c r="K973"/>
  <c r="K974"/>
  <c r="K975"/>
  <c r="K976"/>
  <c r="K977"/>
  <c r="K978"/>
  <c r="K979"/>
  <c r="K980"/>
  <c r="K981"/>
  <c r="K982"/>
  <c r="K983"/>
  <c r="K984"/>
  <c r="K985"/>
  <c r="K986"/>
  <c r="K987"/>
  <c r="K988"/>
  <c r="K989"/>
  <c r="K990"/>
  <c r="K991"/>
  <c r="K992"/>
  <c r="K993"/>
  <c r="K994"/>
  <c r="K995"/>
  <c r="K996"/>
  <c r="K997"/>
  <c r="K998"/>
  <c r="K999"/>
  <c r="K1000"/>
  <c r="K1001"/>
  <c r="K1002"/>
  <c r="K1003"/>
  <c r="K1004"/>
  <c r="K6"/>
  <c r="K7"/>
  <c r="K8"/>
  <c r="K9"/>
  <c r="K10"/>
  <c r="K11"/>
  <c r="K12"/>
  <c r="K13"/>
  <c r="K14"/>
  <c r="K15"/>
  <c r="K16"/>
  <c r="K17"/>
  <c r="K18"/>
  <c r="K19"/>
  <c r="K20"/>
  <c r="K21"/>
  <c r="K22"/>
  <c r="K23"/>
  <c r="K24"/>
  <c r="K25"/>
  <c r="K26"/>
  <c r="K27"/>
  <c r="K28"/>
  <c r="K29"/>
  <c r="K30"/>
  <c r="K31"/>
  <c r="K32"/>
  <c r="K33"/>
  <c r="K34"/>
  <c r="K35"/>
  <c r="K5"/>
  <c r="A1" i="25" l="1"/>
  <c r="R1012" i="20" l="1"/>
  <c r="U1011"/>
  <c r="X1010"/>
  <c r="U1010"/>
  <c r="X6" i="10" l="1"/>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5"/>
  <c r="AC35"/>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2"/>
  <c r="AC183"/>
  <c r="AC184"/>
  <c r="AC185"/>
  <c r="AC186"/>
  <c r="AC187"/>
  <c r="AC188"/>
  <c r="AC189"/>
  <c r="AC190"/>
  <c r="AC191"/>
  <c r="AC192"/>
  <c r="AC193"/>
  <c r="AC194"/>
  <c r="AC195"/>
  <c r="AC196"/>
  <c r="AC197"/>
  <c r="AC198"/>
  <c r="AC199"/>
  <c r="AC200"/>
  <c r="AC201"/>
  <c r="AC202"/>
  <c r="AC203"/>
  <c r="AC204"/>
  <c r="AC205"/>
  <c r="AC206"/>
  <c r="AC207"/>
  <c r="AC208"/>
  <c r="AC209"/>
  <c r="AC210"/>
  <c r="AC211"/>
  <c r="AC212"/>
  <c r="AC213"/>
  <c r="AC214"/>
  <c r="AC215"/>
  <c r="AC216"/>
  <c r="AC217"/>
  <c r="AC218"/>
  <c r="AC219"/>
  <c r="AC220"/>
  <c r="AC221"/>
  <c r="AC222"/>
  <c r="AC223"/>
  <c r="AC224"/>
  <c r="AC225"/>
  <c r="AC226"/>
  <c r="AC227"/>
  <c r="AC228"/>
  <c r="AC229"/>
  <c r="AC230"/>
  <c r="AC231"/>
  <c r="AC232"/>
  <c r="AC233"/>
  <c r="AC234"/>
  <c r="AC235"/>
  <c r="AC236"/>
  <c r="AC237"/>
  <c r="AC238"/>
  <c r="AC239"/>
  <c r="AC240"/>
  <c r="AC241"/>
  <c r="AC242"/>
  <c r="AC243"/>
  <c r="AC244"/>
  <c r="AC245"/>
  <c r="AC246"/>
  <c r="AC247"/>
  <c r="AC248"/>
  <c r="AC249"/>
  <c r="AC250"/>
  <c r="AC251"/>
  <c r="AC252"/>
  <c r="AC253"/>
  <c r="AC254"/>
  <c r="AC255"/>
  <c r="AC256"/>
  <c r="AC257"/>
  <c r="AC258"/>
  <c r="AC259"/>
  <c r="AC260"/>
  <c r="AC261"/>
  <c r="AC262"/>
  <c r="AC263"/>
  <c r="AC264"/>
  <c r="AC265"/>
  <c r="AC266"/>
  <c r="AC267"/>
  <c r="AC268"/>
  <c r="AC269"/>
  <c r="AC270"/>
  <c r="AC271"/>
  <c r="AC272"/>
  <c r="AC273"/>
  <c r="AC274"/>
  <c r="AC275"/>
  <c r="AC276"/>
  <c r="AC277"/>
  <c r="AC278"/>
  <c r="AC279"/>
  <c r="AC280"/>
  <c r="AC281"/>
  <c r="AC282"/>
  <c r="AC283"/>
  <c r="AC284"/>
  <c r="AC285"/>
  <c r="AC286"/>
  <c r="AC287"/>
  <c r="AC288"/>
  <c r="AC289"/>
  <c r="AC290"/>
  <c r="AC291"/>
  <c r="AC292"/>
  <c r="AC293"/>
  <c r="AC294"/>
  <c r="AC295"/>
  <c r="AC296"/>
  <c r="AC297"/>
  <c r="AC298"/>
  <c r="AC299"/>
  <c r="AC300"/>
  <c r="AC301"/>
  <c r="AC302"/>
  <c r="AC303"/>
  <c r="AC304"/>
  <c r="AC305"/>
  <c r="AC306"/>
  <c r="AC307"/>
  <c r="AC308"/>
  <c r="AC309"/>
  <c r="AC310"/>
  <c r="AC311"/>
  <c r="AC312"/>
  <c r="AC313"/>
  <c r="AC314"/>
  <c r="AC315"/>
  <c r="AC316"/>
  <c r="AC317"/>
  <c r="AC318"/>
  <c r="AC319"/>
  <c r="AC320"/>
  <c r="AC321"/>
  <c r="AC322"/>
  <c r="AC323"/>
  <c r="AC324"/>
  <c r="AC325"/>
  <c r="AC326"/>
  <c r="AC327"/>
  <c r="AC328"/>
  <c r="AC329"/>
  <c r="AC330"/>
  <c r="AC331"/>
  <c r="AC332"/>
  <c r="AC333"/>
  <c r="AC334"/>
  <c r="AC335"/>
  <c r="AC336"/>
  <c r="AC337"/>
  <c r="AC338"/>
  <c r="AC339"/>
  <c r="AC340"/>
  <c r="AC341"/>
  <c r="AC342"/>
  <c r="AC343"/>
  <c r="AC344"/>
  <c r="AC345"/>
  <c r="AC346"/>
  <c r="AC347"/>
  <c r="AC348"/>
  <c r="AC349"/>
  <c r="AC350"/>
  <c r="AC351"/>
  <c r="AC352"/>
  <c r="AC353"/>
  <c r="AC354"/>
  <c r="AC355"/>
  <c r="AC356"/>
  <c r="AC357"/>
  <c r="AC358"/>
  <c r="AC359"/>
  <c r="AC360"/>
  <c r="AC361"/>
  <c r="AC362"/>
  <c r="AC363"/>
  <c r="AC364"/>
  <c r="AC365"/>
  <c r="AC366"/>
  <c r="AC367"/>
  <c r="AC368"/>
  <c r="AC369"/>
  <c r="AC370"/>
  <c r="AC371"/>
  <c r="AC372"/>
  <c r="AC373"/>
  <c r="AC374"/>
  <c r="AC375"/>
  <c r="AC376"/>
  <c r="AC377"/>
  <c r="AC378"/>
  <c r="AC379"/>
  <c r="AC380"/>
  <c r="AC381"/>
  <c r="AC382"/>
  <c r="AC383"/>
  <c r="AC384"/>
  <c r="AC385"/>
  <c r="AC386"/>
  <c r="AC387"/>
  <c r="AC388"/>
  <c r="AC389"/>
  <c r="AC390"/>
  <c r="AC391"/>
  <c r="AC392"/>
  <c r="AC393"/>
  <c r="AC394"/>
  <c r="AC395"/>
  <c r="AC396"/>
  <c r="AC397"/>
  <c r="AC398"/>
  <c r="AC399"/>
  <c r="AC400"/>
  <c r="AC401"/>
  <c r="AC402"/>
  <c r="AC403"/>
  <c r="AC404"/>
  <c r="AC405"/>
  <c r="AC406"/>
  <c r="AC407"/>
  <c r="AC408"/>
  <c r="AC409"/>
  <c r="AC410"/>
  <c r="AC411"/>
  <c r="AC412"/>
  <c r="AC413"/>
  <c r="AC414"/>
  <c r="AC415"/>
  <c r="AC416"/>
  <c r="AC417"/>
  <c r="AC418"/>
  <c r="AC419"/>
  <c r="AC420"/>
  <c r="AC421"/>
  <c r="AC422"/>
  <c r="AC423"/>
  <c r="AC424"/>
  <c r="AC425"/>
  <c r="AC426"/>
  <c r="AC427"/>
  <c r="AC428"/>
  <c r="AC429"/>
  <c r="AC430"/>
  <c r="AC431"/>
  <c r="AC432"/>
  <c r="AC433"/>
  <c r="AC434"/>
  <c r="AC435"/>
  <c r="AC436"/>
  <c r="AC437"/>
  <c r="AC438"/>
  <c r="AC439"/>
  <c r="AC440"/>
  <c r="AC441"/>
  <c r="AC442"/>
  <c r="AC443"/>
  <c r="AC444"/>
  <c r="AC445"/>
  <c r="AC446"/>
  <c r="AC447"/>
  <c r="AC448"/>
  <c r="AC449"/>
  <c r="AC450"/>
  <c r="AC451"/>
  <c r="AC452"/>
  <c r="AC453"/>
  <c r="AC454"/>
  <c r="AC455"/>
  <c r="AC456"/>
  <c r="AC457"/>
  <c r="AC458"/>
  <c r="AC459"/>
  <c r="AC460"/>
  <c r="AC461"/>
  <c r="AC462"/>
  <c r="AC463"/>
  <c r="AC464"/>
  <c r="AC465"/>
  <c r="AC466"/>
  <c r="AC467"/>
  <c r="AC468"/>
  <c r="AC469"/>
  <c r="AC470"/>
  <c r="AC471"/>
  <c r="AC472"/>
  <c r="AC473"/>
  <c r="AC474"/>
  <c r="AC475"/>
  <c r="AC476"/>
  <c r="AC477"/>
  <c r="AC478"/>
  <c r="AC479"/>
  <c r="AC480"/>
  <c r="AC481"/>
  <c r="AC482"/>
  <c r="AC483"/>
  <c r="AC484"/>
  <c r="AC485"/>
  <c r="AC486"/>
  <c r="AC487"/>
  <c r="AC488"/>
  <c r="AC489"/>
  <c r="AC490"/>
  <c r="AC491"/>
  <c r="AC492"/>
  <c r="AC493"/>
  <c r="AC494"/>
  <c r="AC495"/>
  <c r="AC496"/>
  <c r="AC497"/>
  <c r="AC498"/>
  <c r="AC499"/>
  <c r="AC500"/>
  <c r="AC501"/>
  <c r="AC502"/>
  <c r="AC503"/>
  <c r="AC504"/>
  <c r="AC505"/>
  <c r="AC506"/>
  <c r="AC507"/>
  <c r="AC508"/>
  <c r="AC509"/>
  <c r="AC510"/>
  <c r="AC511"/>
  <c r="AC512"/>
  <c r="AC513"/>
  <c r="AC514"/>
  <c r="AC515"/>
  <c r="AC516"/>
  <c r="AC517"/>
  <c r="AC518"/>
  <c r="AC519"/>
  <c r="AC520"/>
  <c r="AC521"/>
  <c r="AC522"/>
  <c r="AC523"/>
  <c r="AC524"/>
  <c r="AC525"/>
  <c r="AC526"/>
  <c r="AC527"/>
  <c r="AC528"/>
  <c r="AC529"/>
  <c r="AC530"/>
  <c r="AC531"/>
  <c r="AC532"/>
  <c r="AC533"/>
  <c r="AC534"/>
  <c r="AC535"/>
  <c r="AC536"/>
  <c r="AC537"/>
  <c r="AC538"/>
  <c r="AC539"/>
  <c r="AC540"/>
  <c r="AC541"/>
  <c r="AC542"/>
  <c r="AC543"/>
  <c r="AC544"/>
  <c r="AC545"/>
  <c r="AC546"/>
  <c r="AC547"/>
  <c r="AC548"/>
  <c r="AC549"/>
  <c r="AC550"/>
  <c r="AC551"/>
  <c r="AC552"/>
  <c r="AC553"/>
  <c r="AC554"/>
  <c r="AC555"/>
  <c r="AC556"/>
  <c r="AC557"/>
  <c r="AC558"/>
  <c r="AC559"/>
  <c r="AC560"/>
  <c r="AC561"/>
  <c r="AC562"/>
  <c r="AC563"/>
  <c r="AC564"/>
  <c r="AC565"/>
  <c r="AC566"/>
  <c r="AC567"/>
  <c r="AC568"/>
  <c r="AC569"/>
  <c r="AC570"/>
  <c r="AC571"/>
  <c r="AC572"/>
  <c r="AC573"/>
  <c r="AC574"/>
  <c r="AC575"/>
  <c r="AC576"/>
  <c r="AC577"/>
  <c r="AC578"/>
  <c r="AC579"/>
  <c r="AC580"/>
  <c r="AC581"/>
  <c r="AC582"/>
  <c r="AC583"/>
  <c r="AC584"/>
  <c r="AC585"/>
  <c r="AC586"/>
  <c r="AC587"/>
  <c r="AC588"/>
  <c r="AC589"/>
  <c r="AC590"/>
  <c r="AC591"/>
  <c r="AC592"/>
  <c r="AC593"/>
  <c r="AC594"/>
  <c r="AC595"/>
  <c r="AC596"/>
  <c r="AC597"/>
  <c r="AC598"/>
  <c r="AC599"/>
  <c r="AC600"/>
  <c r="AC601"/>
  <c r="AC602"/>
  <c r="AC603"/>
  <c r="AC604"/>
  <c r="AC605"/>
  <c r="AC606"/>
  <c r="AC607"/>
  <c r="AC608"/>
  <c r="AC609"/>
  <c r="AC610"/>
  <c r="AC611"/>
  <c r="AC612"/>
  <c r="AC613"/>
  <c r="AC614"/>
  <c r="AC615"/>
  <c r="AC616"/>
  <c r="AC617"/>
  <c r="AC618"/>
  <c r="AC619"/>
  <c r="AC620"/>
  <c r="AC621"/>
  <c r="AC622"/>
  <c r="AC623"/>
  <c r="AC624"/>
  <c r="AC625"/>
  <c r="AC626"/>
  <c r="AC627"/>
  <c r="AC628"/>
  <c r="AC629"/>
  <c r="AC630"/>
  <c r="AC631"/>
  <c r="AC632"/>
  <c r="AC633"/>
  <c r="AC634"/>
  <c r="AC635"/>
  <c r="AC636"/>
  <c r="AC637"/>
  <c r="AC638"/>
  <c r="AC639"/>
  <c r="AC640"/>
  <c r="AC641"/>
  <c r="AC642"/>
  <c r="AC643"/>
  <c r="AC644"/>
  <c r="AC645"/>
  <c r="AC646"/>
  <c r="AC647"/>
  <c r="AC648"/>
  <c r="AC649"/>
  <c r="AC650"/>
  <c r="AC651"/>
  <c r="AC652"/>
  <c r="AC653"/>
  <c r="AC654"/>
  <c r="AC655"/>
  <c r="AC656"/>
  <c r="AC657"/>
  <c r="AC658"/>
  <c r="AC659"/>
  <c r="AC660"/>
  <c r="AC661"/>
  <c r="AC662"/>
  <c r="AC663"/>
  <c r="AC664"/>
  <c r="AC665"/>
  <c r="AC666"/>
  <c r="AC667"/>
  <c r="AC668"/>
  <c r="AC669"/>
  <c r="AC670"/>
  <c r="AC671"/>
  <c r="AC672"/>
  <c r="AC673"/>
  <c r="AC674"/>
  <c r="AC675"/>
  <c r="AC676"/>
  <c r="AC677"/>
  <c r="AC678"/>
  <c r="AC679"/>
  <c r="AC680"/>
  <c r="AC681"/>
  <c r="AC682"/>
  <c r="AC683"/>
  <c r="AC684"/>
  <c r="AC685"/>
  <c r="AC686"/>
  <c r="AC687"/>
  <c r="AC688"/>
  <c r="AC689"/>
  <c r="AC690"/>
  <c r="AC691"/>
  <c r="AC692"/>
  <c r="AC693"/>
  <c r="AC694"/>
  <c r="AC695"/>
  <c r="AC696"/>
  <c r="AC697"/>
  <c r="AC698"/>
  <c r="AC699"/>
  <c r="AC700"/>
  <c r="AC701"/>
  <c r="AC702"/>
  <c r="AC703"/>
  <c r="AC704"/>
  <c r="AC705"/>
  <c r="AC706"/>
  <c r="AC707"/>
  <c r="AC708"/>
  <c r="AC709"/>
  <c r="AC710"/>
  <c r="AC711"/>
  <c r="AC712"/>
  <c r="AC713"/>
  <c r="AC714"/>
  <c r="AC715"/>
  <c r="AC716"/>
  <c r="AC717"/>
  <c r="AC718"/>
  <c r="AC719"/>
  <c r="AC720"/>
  <c r="AC721"/>
  <c r="AC722"/>
  <c r="AC723"/>
  <c r="AC724"/>
  <c r="AC725"/>
  <c r="AC726"/>
  <c r="AC727"/>
  <c r="AC728"/>
  <c r="AC729"/>
  <c r="AC730"/>
  <c r="AC731"/>
  <c r="AC732"/>
  <c r="AC733"/>
  <c r="AC734"/>
  <c r="AC735"/>
  <c r="AC736"/>
  <c r="AC737"/>
  <c r="AC738"/>
  <c r="AC739"/>
  <c r="AC740"/>
  <c r="AC741"/>
  <c r="AC742"/>
  <c r="AC743"/>
  <c r="AC744"/>
  <c r="AC745"/>
  <c r="AC746"/>
  <c r="AC747"/>
  <c r="AC748"/>
  <c r="AC749"/>
  <c r="AC750"/>
  <c r="AC751"/>
  <c r="AC752"/>
  <c r="AC753"/>
  <c r="AC754"/>
  <c r="AC755"/>
  <c r="AC756"/>
  <c r="AC757"/>
  <c r="AC758"/>
  <c r="AC759"/>
  <c r="AC760"/>
  <c r="AC761"/>
  <c r="AC762"/>
  <c r="AC763"/>
  <c r="AC764"/>
  <c r="AC765"/>
  <c r="AC766"/>
  <c r="AC767"/>
  <c r="AC768"/>
  <c r="AC769"/>
  <c r="AC770"/>
  <c r="AC771"/>
  <c r="AC772"/>
  <c r="AC773"/>
  <c r="AC774"/>
  <c r="AC775"/>
  <c r="AC776"/>
  <c r="AC777"/>
  <c r="AC778"/>
  <c r="AC779"/>
  <c r="AC780"/>
  <c r="AC781"/>
  <c r="AC782"/>
  <c r="AC783"/>
  <c r="AC784"/>
  <c r="AC785"/>
  <c r="AC786"/>
  <c r="AC787"/>
  <c r="AC788"/>
  <c r="AC789"/>
  <c r="AC790"/>
  <c r="AC791"/>
  <c r="AC792"/>
  <c r="AC793"/>
  <c r="AC794"/>
  <c r="AC795"/>
  <c r="AC796"/>
  <c r="AC797"/>
  <c r="AC798"/>
  <c r="AC799"/>
  <c r="AC800"/>
  <c r="AC801"/>
  <c r="AC802"/>
  <c r="AC803"/>
  <c r="AC804"/>
  <c r="AC805"/>
  <c r="AC806"/>
  <c r="AC807"/>
  <c r="AC808"/>
  <c r="AC809"/>
  <c r="AC810"/>
  <c r="AC811"/>
  <c r="AC812"/>
  <c r="AC813"/>
  <c r="AC814"/>
  <c r="AC815"/>
  <c r="AC816"/>
  <c r="AC817"/>
  <c r="AC818"/>
  <c r="AC819"/>
  <c r="AC820"/>
  <c r="AC821"/>
  <c r="AC822"/>
  <c r="AC823"/>
  <c r="AC824"/>
  <c r="AC825"/>
  <c r="AC826"/>
  <c r="AC827"/>
  <c r="AC828"/>
  <c r="AC829"/>
  <c r="AC830"/>
  <c r="AC831"/>
  <c r="AC832"/>
  <c r="AC833"/>
  <c r="AC834"/>
  <c r="AC835"/>
  <c r="AC836"/>
  <c r="AC837"/>
  <c r="AC838"/>
  <c r="AC839"/>
  <c r="AC840"/>
  <c r="AC841"/>
  <c r="AC842"/>
  <c r="AC843"/>
  <c r="AC844"/>
  <c r="AC845"/>
  <c r="AC846"/>
  <c r="AC847"/>
  <c r="AC848"/>
  <c r="AC849"/>
  <c r="AC850"/>
  <c r="AC851"/>
  <c r="AC852"/>
  <c r="AC853"/>
  <c r="AC854"/>
  <c r="AC855"/>
  <c r="AC856"/>
  <c r="AC857"/>
  <c r="AC858"/>
  <c r="AC859"/>
  <c r="AC860"/>
  <c r="AC861"/>
  <c r="AC862"/>
  <c r="AC863"/>
  <c r="AC864"/>
  <c r="AC865"/>
  <c r="AC866"/>
  <c r="AC867"/>
  <c r="AC868"/>
  <c r="AC869"/>
  <c r="AC870"/>
  <c r="AC871"/>
  <c r="AC872"/>
  <c r="AC873"/>
  <c r="AC874"/>
  <c r="AC875"/>
  <c r="AC876"/>
  <c r="AC877"/>
  <c r="AC878"/>
  <c r="AC879"/>
  <c r="AC880"/>
  <c r="AC881"/>
  <c r="AC882"/>
  <c r="AC883"/>
  <c r="AC884"/>
  <c r="AC885"/>
  <c r="AC886"/>
  <c r="AC887"/>
  <c r="AC888"/>
  <c r="AC889"/>
  <c r="AC890"/>
  <c r="AC891"/>
  <c r="AC892"/>
  <c r="AC893"/>
  <c r="AC894"/>
  <c r="AC895"/>
  <c r="AC896"/>
  <c r="AC897"/>
  <c r="AC898"/>
  <c r="AC899"/>
  <c r="AC900"/>
  <c r="AC901"/>
  <c r="AC902"/>
  <c r="AC903"/>
  <c r="AC904"/>
  <c r="AC905"/>
  <c r="AC906"/>
  <c r="AC907"/>
  <c r="AC908"/>
  <c r="AC909"/>
  <c r="AC910"/>
  <c r="AC911"/>
  <c r="AC912"/>
  <c r="AC913"/>
  <c r="AC914"/>
  <c r="AC915"/>
  <c r="AC916"/>
  <c r="AC917"/>
  <c r="AC918"/>
  <c r="AC919"/>
  <c r="AC920"/>
  <c r="AC921"/>
  <c r="AC922"/>
  <c r="AC923"/>
  <c r="AC924"/>
  <c r="AC925"/>
  <c r="AC926"/>
  <c r="AC927"/>
  <c r="AC928"/>
  <c r="AC929"/>
  <c r="AC930"/>
  <c r="AC931"/>
  <c r="AC932"/>
  <c r="AC933"/>
  <c r="AC934"/>
  <c r="AC935"/>
  <c r="AC936"/>
  <c r="AC937"/>
  <c r="AC938"/>
  <c r="AC939"/>
  <c r="AC940"/>
  <c r="AC941"/>
  <c r="AC942"/>
  <c r="AC943"/>
  <c r="AC944"/>
  <c r="AC945"/>
  <c r="AC946"/>
  <c r="AC947"/>
  <c r="AC948"/>
  <c r="AC949"/>
  <c r="AC950"/>
  <c r="AC951"/>
  <c r="AC952"/>
  <c r="AC953"/>
  <c r="AC954"/>
  <c r="AC955"/>
  <c r="AC956"/>
  <c r="AC957"/>
  <c r="AC958"/>
  <c r="AC959"/>
  <c r="AC960"/>
  <c r="AC961"/>
  <c r="AC962"/>
  <c r="AC963"/>
  <c r="AC964"/>
  <c r="AC965"/>
  <c r="AC966"/>
  <c r="AC967"/>
  <c r="AC968"/>
  <c r="AC969"/>
  <c r="AC970"/>
  <c r="AC971"/>
  <c r="AC972"/>
  <c r="AC973"/>
  <c r="AC974"/>
  <c r="AC975"/>
  <c r="AC976"/>
  <c r="AC977"/>
  <c r="AC978"/>
  <c r="AC979"/>
  <c r="AC980"/>
  <c r="AC981"/>
  <c r="AC982"/>
  <c r="AC983"/>
  <c r="AC984"/>
  <c r="AC985"/>
  <c r="AC986"/>
  <c r="AC987"/>
  <c r="AC988"/>
  <c r="AC989"/>
  <c r="AC990"/>
  <c r="AC991"/>
  <c r="AC992"/>
  <c r="AC993"/>
  <c r="AC994"/>
  <c r="AC995"/>
  <c r="AC996"/>
  <c r="AC997"/>
  <c r="AC998"/>
  <c r="AC999"/>
  <c r="AC1000"/>
  <c r="AC1001"/>
  <c r="AC1002"/>
  <c r="AC1003"/>
  <c r="AC1004"/>
  <c r="G5" i="25" l="1"/>
  <c r="B6" l="1"/>
  <c r="C6"/>
  <c r="D6"/>
  <c r="E6"/>
  <c r="F6"/>
  <c r="G6"/>
  <c r="B7"/>
  <c r="C7"/>
  <c r="D7"/>
  <c r="E7"/>
  <c r="F7"/>
  <c r="G7"/>
  <c r="B8"/>
  <c r="C8"/>
  <c r="D8"/>
  <c r="E8"/>
  <c r="F8"/>
  <c r="G8"/>
  <c r="B9"/>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I23" s="1"/>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58"/>
  <c r="C58"/>
  <c r="D58"/>
  <c r="E58"/>
  <c r="F58"/>
  <c r="G58"/>
  <c r="B59"/>
  <c r="I59" s="1"/>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I83" s="1"/>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A91"/>
  <c r="B91"/>
  <c r="C91"/>
  <c r="D91"/>
  <c r="E91"/>
  <c r="F91"/>
  <c r="G91"/>
  <c r="B92"/>
  <c r="A92" s="1"/>
  <c r="C92"/>
  <c r="D92"/>
  <c r="E92"/>
  <c r="F92"/>
  <c r="G92"/>
  <c r="B93"/>
  <c r="C93"/>
  <c r="D93"/>
  <c r="E93"/>
  <c r="F93"/>
  <c r="G93"/>
  <c r="B94"/>
  <c r="C94"/>
  <c r="D94"/>
  <c r="E94"/>
  <c r="F94"/>
  <c r="G94"/>
  <c r="B95"/>
  <c r="C95"/>
  <c r="D95"/>
  <c r="E95"/>
  <c r="F95"/>
  <c r="G95"/>
  <c r="A96"/>
  <c r="B96"/>
  <c r="C96"/>
  <c r="D96"/>
  <c r="E96"/>
  <c r="F96"/>
  <c r="G96"/>
  <c r="B97"/>
  <c r="C97"/>
  <c r="D97"/>
  <c r="E97"/>
  <c r="F97"/>
  <c r="G97"/>
  <c r="B98"/>
  <c r="C98"/>
  <c r="D98"/>
  <c r="E98"/>
  <c r="F98"/>
  <c r="G98"/>
  <c r="B99"/>
  <c r="C99"/>
  <c r="D99"/>
  <c r="E99"/>
  <c r="F99"/>
  <c r="G99"/>
  <c r="B100"/>
  <c r="A100" s="1"/>
  <c r="C100"/>
  <c r="D100"/>
  <c r="E100"/>
  <c r="F100"/>
  <c r="G100"/>
  <c r="B101"/>
  <c r="I101" s="1"/>
  <c r="C101"/>
  <c r="D101"/>
  <c r="E101"/>
  <c r="F101"/>
  <c r="G101"/>
  <c r="B102"/>
  <c r="C102"/>
  <c r="D102"/>
  <c r="E102"/>
  <c r="F102"/>
  <c r="G102"/>
  <c r="B103"/>
  <c r="C103"/>
  <c r="D103"/>
  <c r="E103"/>
  <c r="F103"/>
  <c r="G103"/>
  <c r="A104"/>
  <c r="B104"/>
  <c r="C104"/>
  <c r="D104"/>
  <c r="E104"/>
  <c r="F104"/>
  <c r="G104"/>
  <c r="B105"/>
  <c r="C105"/>
  <c r="D105"/>
  <c r="E105"/>
  <c r="F105"/>
  <c r="G105"/>
  <c r="B106"/>
  <c r="C106"/>
  <c r="D106"/>
  <c r="E106"/>
  <c r="F106"/>
  <c r="G106"/>
  <c r="B107"/>
  <c r="C107"/>
  <c r="D107"/>
  <c r="E107"/>
  <c r="F107"/>
  <c r="G107"/>
  <c r="B108"/>
  <c r="A108" s="1"/>
  <c r="C108"/>
  <c r="D108"/>
  <c r="E108"/>
  <c r="F108"/>
  <c r="G108"/>
  <c r="B109"/>
  <c r="I109" s="1"/>
  <c r="C109"/>
  <c r="D109"/>
  <c r="E109"/>
  <c r="F109"/>
  <c r="G109"/>
  <c r="B110"/>
  <c r="I110" s="1"/>
  <c r="C110"/>
  <c r="D110"/>
  <c r="E110"/>
  <c r="F110"/>
  <c r="G110"/>
  <c r="B111"/>
  <c r="C111"/>
  <c r="D111"/>
  <c r="E111"/>
  <c r="F111"/>
  <c r="G111"/>
  <c r="A112"/>
  <c r="B112"/>
  <c r="C112"/>
  <c r="D112"/>
  <c r="E112"/>
  <c r="F112"/>
  <c r="G112"/>
  <c r="B113"/>
  <c r="C113"/>
  <c r="D113"/>
  <c r="E113"/>
  <c r="F113"/>
  <c r="G113"/>
  <c r="B114"/>
  <c r="C114"/>
  <c r="D114"/>
  <c r="E114"/>
  <c r="F114"/>
  <c r="G114"/>
  <c r="B115"/>
  <c r="A115" s="1"/>
  <c r="C115"/>
  <c r="D115"/>
  <c r="E115"/>
  <c r="F115"/>
  <c r="G115"/>
  <c r="A116"/>
  <c r="B116"/>
  <c r="C116"/>
  <c r="D116"/>
  <c r="E116"/>
  <c r="F116"/>
  <c r="G116"/>
  <c r="B117"/>
  <c r="C117"/>
  <c r="D117"/>
  <c r="E117"/>
  <c r="F117"/>
  <c r="G117"/>
  <c r="B118"/>
  <c r="C118"/>
  <c r="D118"/>
  <c r="E118"/>
  <c r="F118"/>
  <c r="G118"/>
  <c r="B119"/>
  <c r="A119" s="1"/>
  <c r="C119"/>
  <c r="D119"/>
  <c r="E119"/>
  <c r="F119"/>
  <c r="G119"/>
  <c r="A120"/>
  <c r="B120"/>
  <c r="C120"/>
  <c r="D120"/>
  <c r="E120"/>
  <c r="F120"/>
  <c r="G120"/>
  <c r="B121"/>
  <c r="C121"/>
  <c r="D121"/>
  <c r="E121"/>
  <c r="F121"/>
  <c r="G121"/>
  <c r="B122"/>
  <c r="C122"/>
  <c r="D122"/>
  <c r="E122"/>
  <c r="F122"/>
  <c r="G122"/>
  <c r="B123"/>
  <c r="I123" s="1"/>
  <c r="C123"/>
  <c r="D123"/>
  <c r="E123"/>
  <c r="F123"/>
  <c r="G123"/>
  <c r="A124"/>
  <c r="B124"/>
  <c r="C124"/>
  <c r="D124"/>
  <c r="E124"/>
  <c r="F124"/>
  <c r="G124"/>
  <c r="B125"/>
  <c r="C125"/>
  <c r="D125"/>
  <c r="E125"/>
  <c r="F125"/>
  <c r="G125"/>
  <c r="B126"/>
  <c r="C126"/>
  <c r="D126"/>
  <c r="E126"/>
  <c r="F126"/>
  <c r="G126"/>
  <c r="B127"/>
  <c r="A127" s="1"/>
  <c r="C127"/>
  <c r="D127"/>
  <c r="E127"/>
  <c r="F127"/>
  <c r="G127"/>
  <c r="A128"/>
  <c r="B128"/>
  <c r="C128"/>
  <c r="D128"/>
  <c r="E128"/>
  <c r="F128"/>
  <c r="G128"/>
  <c r="B129"/>
  <c r="C129"/>
  <c r="D129"/>
  <c r="E129"/>
  <c r="F129"/>
  <c r="G129"/>
  <c r="B130"/>
  <c r="C130"/>
  <c r="D130"/>
  <c r="E130"/>
  <c r="F130"/>
  <c r="G130"/>
  <c r="B131"/>
  <c r="A131" s="1"/>
  <c r="C131"/>
  <c r="D131"/>
  <c r="E131"/>
  <c r="F131"/>
  <c r="G131"/>
  <c r="A132"/>
  <c r="B132"/>
  <c r="C132"/>
  <c r="D132"/>
  <c r="E132"/>
  <c r="F132"/>
  <c r="G132"/>
  <c r="B133"/>
  <c r="C133"/>
  <c r="D133"/>
  <c r="E133"/>
  <c r="F133"/>
  <c r="G133"/>
  <c r="B134"/>
  <c r="C134"/>
  <c r="D134"/>
  <c r="E134"/>
  <c r="F134"/>
  <c r="G134"/>
  <c r="B135"/>
  <c r="A135" s="1"/>
  <c r="C135"/>
  <c r="D135"/>
  <c r="E135"/>
  <c r="F135"/>
  <c r="G135"/>
  <c r="A136"/>
  <c r="B136"/>
  <c r="C136"/>
  <c r="D136"/>
  <c r="E136"/>
  <c r="F136"/>
  <c r="G136"/>
  <c r="B137"/>
  <c r="C137"/>
  <c r="D137"/>
  <c r="E137"/>
  <c r="F137"/>
  <c r="G137"/>
  <c r="B138"/>
  <c r="C138"/>
  <c r="D138"/>
  <c r="E138"/>
  <c r="F138"/>
  <c r="G138"/>
  <c r="B139"/>
  <c r="A139" s="1"/>
  <c r="C139"/>
  <c r="D139"/>
  <c r="E139"/>
  <c r="F139"/>
  <c r="G139"/>
  <c r="A140"/>
  <c r="B140"/>
  <c r="C140"/>
  <c r="D140"/>
  <c r="E140"/>
  <c r="F140"/>
  <c r="G140"/>
  <c r="B141"/>
  <c r="C141"/>
  <c r="D141"/>
  <c r="E141"/>
  <c r="F141"/>
  <c r="G141"/>
  <c r="B142"/>
  <c r="C142"/>
  <c r="D142"/>
  <c r="E142"/>
  <c r="F142"/>
  <c r="G142"/>
  <c r="B143"/>
  <c r="C143"/>
  <c r="D143"/>
  <c r="E143"/>
  <c r="F143"/>
  <c r="G143"/>
  <c r="B144"/>
  <c r="A144" s="1"/>
  <c r="C144"/>
  <c r="D144"/>
  <c r="E144"/>
  <c r="F144"/>
  <c r="G144"/>
  <c r="B145"/>
  <c r="C145"/>
  <c r="D145"/>
  <c r="E145"/>
  <c r="F145"/>
  <c r="G145"/>
  <c r="B146"/>
  <c r="C146"/>
  <c r="D146"/>
  <c r="E146"/>
  <c r="F146"/>
  <c r="G146"/>
  <c r="B147"/>
  <c r="C147"/>
  <c r="D147"/>
  <c r="E147"/>
  <c r="F147"/>
  <c r="G147"/>
  <c r="A148"/>
  <c r="B148"/>
  <c r="C148"/>
  <c r="D148"/>
  <c r="E148"/>
  <c r="F148"/>
  <c r="G148"/>
  <c r="B149"/>
  <c r="C149"/>
  <c r="D149"/>
  <c r="E149"/>
  <c r="F149"/>
  <c r="G149"/>
  <c r="B150"/>
  <c r="C150"/>
  <c r="D150"/>
  <c r="E150"/>
  <c r="F150"/>
  <c r="G150"/>
  <c r="B151"/>
  <c r="C151"/>
  <c r="D151"/>
  <c r="E151"/>
  <c r="F151"/>
  <c r="G151"/>
  <c r="B152"/>
  <c r="A152" s="1"/>
  <c r="C152"/>
  <c r="D152"/>
  <c r="E152"/>
  <c r="F152"/>
  <c r="G152"/>
  <c r="B153"/>
  <c r="C153"/>
  <c r="D153"/>
  <c r="E153"/>
  <c r="F153"/>
  <c r="G153"/>
  <c r="B154"/>
  <c r="C154"/>
  <c r="D154"/>
  <c r="E154"/>
  <c r="F154"/>
  <c r="G154"/>
  <c r="B155"/>
  <c r="C155"/>
  <c r="D155"/>
  <c r="E155"/>
  <c r="F155"/>
  <c r="G155"/>
  <c r="A156"/>
  <c r="B156"/>
  <c r="C156"/>
  <c r="D156"/>
  <c r="E156"/>
  <c r="F156"/>
  <c r="G156"/>
  <c r="B157"/>
  <c r="C157"/>
  <c r="D157"/>
  <c r="E157"/>
  <c r="F157"/>
  <c r="G157"/>
  <c r="B158"/>
  <c r="C158"/>
  <c r="D158"/>
  <c r="E158"/>
  <c r="F158"/>
  <c r="G158"/>
  <c r="B159"/>
  <c r="C159"/>
  <c r="D159"/>
  <c r="E159"/>
  <c r="F159"/>
  <c r="G159"/>
  <c r="B160"/>
  <c r="A160" s="1"/>
  <c r="C160"/>
  <c r="D160"/>
  <c r="E160"/>
  <c r="F160"/>
  <c r="G160"/>
  <c r="B161"/>
  <c r="C161"/>
  <c r="D161"/>
  <c r="E161"/>
  <c r="F161"/>
  <c r="G161"/>
  <c r="B162"/>
  <c r="C162"/>
  <c r="D162"/>
  <c r="E162"/>
  <c r="F162"/>
  <c r="G162"/>
  <c r="B163"/>
  <c r="C163"/>
  <c r="D163"/>
  <c r="E163"/>
  <c r="F163"/>
  <c r="G163"/>
  <c r="A164"/>
  <c r="B164"/>
  <c r="C164"/>
  <c r="D164"/>
  <c r="E164"/>
  <c r="F164"/>
  <c r="G164"/>
  <c r="B165"/>
  <c r="C165"/>
  <c r="D165"/>
  <c r="E165"/>
  <c r="F165"/>
  <c r="G165"/>
  <c r="B166"/>
  <c r="C166"/>
  <c r="D166"/>
  <c r="E166"/>
  <c r="F166"/>
  <c r="G166"/>
  <c r="B167"/>
  <c r="C167"/>
  <c r="D167"/>
  <c r="E167"/>
  <c r="F167"/>
  <c r="G167"/>
  <c r="B168"/>
  <c r="A168" s="1"/>
  <c r="C168"/>
  <c r="D168"/>
  <c r="E168"/>
  <c r="F168"/>
  <c r="G168"/>
  <c r="B169"/>
  <c r="C169"/>
  <c r="D169"/>
  <c r="E169"/>
  <c r="F169"/>
  <c r="G169"/>
  <c r="B170"/>
  <c r="C170"/>
  <c r="D170"/>
  <c r="E170"/>
  <c r="F170"/>
  <c r="G170"/>
  <c r="B171"/>
  <c r="C171"/>
  <c r="D171"/>
  <c r="E171"/>
  <c r="F171"/>
  <c r="G171"/>
  <c r="B172"/>
  <c r="C172"/>
  <c r="D172"/>
  <c r="E172"/>
  <c r="F172"/>
  <c r="G172"/>
  <c r="B173"/>
  <c r="C173"/>
  <c r="D173"/>
  <c r="E173"/>
  <c r="F173"/>
  <c r="G173"/>
  <c r="A174"/>
  <c r="B174"/>
  <c r="C174"/>
  <c r="D174"/>
  <c r="E174"/>
  <c r="F174"/>
  <c r="G174"/>
  <c r="B175"/>
  <c r="C175"/>
  <c r="D175"/>
  <c r="E175"/>
  <c r="F175"/>
  <c r="G175"/>
  <c r="B176"/>
  <c r="C176"/>
  <c r="D176"/>
  <c r="E176"/>
  <c r="F176"/>
  <c r="G176"/>
  <c r="B177"/>
  <c r="C177"/>
  <c r="D177"/>
  <c r="E177"/>
  <c r="F177"/>
  <c r="G177"/>
  <c r="B178"/>
  <c r="A178" s="1"/>
  <c r="C178"/>
  <c r="D178"/>
  <c r="E178"/>
  <c r="F178"/>
  <c r="G178"/>
  <c r="B179"/>
  <c r="C179"/>
  <c r="D179"/>
  <c r="E179"/>
  <c r="F179"/>
  <c r="G179"/>
  <c r="B180"/>
  <c r="C180"/>
  <c r="D180"/>
  <c r="E180"/>
  <c r="F180"/>
  <c r="G180"/>
  <c r="B181"/>
  <c r="C181"/>
  <c r="D181"/>
  <c r="E181"/>
  <c r="F181"/>
  <c r="G181"/>
  <c r="A182"/>
  <c r="B182"/>
  <c r="C182"/>
  <c r="D182"/>
  <c r="E182"/>
  <c r="F182"/>
  <c r="G182"/>
  <c r="B183"/>
  <c r="C183"/>
  <c r="D183"/>
  <c r="E183"/>
  <c r="F183"/>
  <c r="G183"/>
  <c r="B184"/>
  <c r="C184"/>
  <c r="D184"/>
  <c r="E184"/>
  <c r="F184"/>
  <c r="G184"/>
  <c r="B185"/>
  <c r="C185"/>
  <c r="D185"/>
  <c r="E185"/>
  <c r="F185"/>
  <c r="G185"/>
  <c r="B186"/>
  <c r="A186" s="1"/>
  <c r="C186"/>
  <c r="D186"/>
  <c r="E186"/>
  <c r="F186"/>
  <c r="G186"/>
  <c r="B187"/>
  <c r="C187"/>
  <c r="D187"/>
  <c r="E187"/>
  <c r="F187"/>
  <c r="G187"/>
  <c r="B188"/>
  <c r="C188"/>
  <c r="D188"/>
  <c r="E188"/>
  <c r="F188"/>
  <c r="G188"/>
  <c r="B189"/>
  <c r="C189"/>
  <c r="D189"/>
  <c r="E189"/>
  <c r="F189"/>
  <c r="G189"/>
  <c r="A190"/>
  <c r="B190"/>
  <c r="C190"/>
  <c r="D190"/>
  <c r="E190"/>
  <c r="F190"/>
  <c r="G190"/>
  <c r="B191"/>
  <c r="C191"/>
  <c r="D191"/>
  <c r="E191"/>
  <c r="F191"/>
  <c r="G191"/>
  <c r="B192"/>
  <c r="C192"/>
  <c r="D192"/>
  <c r="E192"/>
  <c r="F192"/>
  <c r="G192"/>
  <c r="B193"/>
  <c r="C193"/>
  <c r="D193"/>
  <c r="E193"/>
  <c r="F193"/>
  <c r="G193"/>
  <c r="B194"/>
  <c r="A194" s="1"/>
  <c r="C194"/>
  <c r="D194"/>
  <c r="E194"/>
  <c r="F194"/>
  <c r="G194"/>
  <c r="B195"/>
  <c r="C195"/>
  <c r="D195"/>
  <c r="E195"/>
  <c r="F195"/>
  <c r="G195"/>
  <c r="B196"/>
  <c r="C196"/>
  <c r="D196"/>
  <c r="E196"/>
  <c r="F196"/>
  <c r="G196"/>
  <c r="B197"/>
  <c r="C197"/>
  <c r="D197"/>
  <c r="E197"/>
  <c r="F197"/>
  <c r="G197"/>
  <c r="A198"/>
  <c r="B198"/>
  <c r="C198"/>
  <c r="D198"/>
  <c r="E198"/>
  <c r="F198"/>
  <c r="G198"/>
  <c r="B199"/>
  <c r="C199"/>
  <c r="D199"/>
  <c r="E199"/>
  <c r="F199"/>
  <c r="G199"/>
  <c r="B200"/>
  <c r="C200"/>
  <c r="D200"/>
  <c r="E200"/>
  <c r="F200"/>
  <c r="G200"/>
  <c r="B201"/>
  <c r="C201"/>
  <c r="D201"/>
  <c r="E201"/>
  <c r="F201"/>
  <c r="G201"/>
  <c r="B202"/>
  <c r="A202" s="1"/>
  <c r="C202"/>
  <c r="D202"/>
  <c r="E202"/>
  <c r="F202"/>
  <c r="G202"/>
  <c r="B203"/>
  <c r="C203"/>
  <c r="D203"/>
  <c r="E203"/>
  <c r="F203"/>
  <c r="G203"/>
  <c r="B204"/>
  <c r="C204"/>
  <c r="D204"/>
  <c r="E204"/>
  <c r="F204"/>
  <c r="G204"/>
  <c r="B205"/>
  <c r="C205"/>
  <c r="D205"/>
  <c r="E205"/>
  <c r="F205"/>
  <c r="G205"/>
  <c r="A206"/>
  <c r="B206"/>
  <c r="C206"/>
  <c r="D206"/>
  <c r="E206"/>
  <c r="F206"/>
  <c r="G206"/>
  <c r="B207"/>
  <c r="C207"/>
  <c r="D207"/>
  <c r="E207"/>
  <c r="F207"/>
  <c r="G207"/>
  <c r="B208"/>
  <c r="C208"/>
  <c r="D208"/>
  <c r="E208"/>
  <c r="F208"/>
  <c r="G208"/>
  <c r="B209"/>
  <c r="C209"/>
  <c r="D209"/>
  <c r="E209"/>
  <c r="F209"/>
  <c r="G209"/>
  <c r="B210"/>
  <c r="A210" s="1"/>
  <c r="C210"/>
  <c r="D210"/>
  <c r="E210"/>
  <c r="F210"/>
  <c r="G210"/>
  <c r="B211"/>
  <c r="C211"/>
  <c r="D211"/>
  <c r="E211"/>
  <c r="F211"/>
  <c r="G211"/>
  <c r="B212"/>
  <c r="C212"/>
  <c r="D212"/>
  <c r="E212"/>
  <c r="F212"/>
  <c r="G212"/>
  <c r="A213"/>
  <c r="B213"/>
  <c r="C213"/>
  <c r="D213"/>
  <c r="E213"/>
  <c r="F213"/>
  <c r="G213"/>
  <c r="B214"/>
  <c r="A214" s="1"/>
  <c r="C214"/>
  <c r="D214"/>
  <c r="E214"/>
  <c r="F214"/>
  <c r="G214"/>
  <c r="A215"/>
  <c r="B215"/>
  <c r="C215"/>
  <c r="D215"/>
  <c r="E215"/>
  <c r="F215"/>
  <c r="G215"/>
  <c r="B216"/>
  <c r="C216"/>
  <c r="D216"/>
  <c r="E216"/>
  <c r="F216"/>
  <c r="G216"/>
  <c r="B217"/>
  <c r="A217" s="1"/>
  <c r="C217"/>
  <c r="D217"/>
  <c r="E217"/>
  <c r="F217"/>
  <c r="G217"/>
  <c r="A218"/>
  <c r="B218"/>
  <c r="C218"/>
  <c r="D218"/>
  <c r="E218"/>
  <c r="F218"/>
  <c r="G218"/>
  <c r="B219"/>
  <c r="C219"/>
  <c r="D219"/>
  <c r="E219"/>
  <c r="F219"/>
  <c r="G219"/>
  <c r="B220"/>
  <c r="C220"/>
  <c r="D220"/>
  <c r="E220"/>
  <c r="F220"/>
  <c r="G220"/>
  <c r="B221"/>
  <c r="A221" s="1"/>
  <c r="C221"/>
  <c r="D221"/>
  <c r="E221"/>
  <c r="F221"/>
  <c r="G221"/>
  <c r="B222"/>
  <c r="C222"/>
  <c r="D222"/>
  <c r="E222"/>
  <c r="F222"/>
  <c r="G222"/>
  <c r="A223"/>
  <c r="B223"/>
  <c r="C223"/>
  <c r="D223"/>
  <c r="E223"/>
  <c r="F223"/>
  <c r="G223"/>
  <c r="B224"/>
  <c r="C224"/>
  <c r="D224"/>
  <c r="E224"/>
  <c r="F224"/>
  <c r="G224"/>
  <c r="B225"/>
  <c r="A225" s="1"/>
  <c r="C225"/>
  <c r="D225"/>
  <c r="E225"/>
  <c r="F225"/>
  <c r="G225"/>
  <c r="B226"/>
  <c r="C226"/>
  <c r="D226"/>
  <c r="E226"/>
  <c r="F226"/>
  <c r="G226"/>
  <c r="A227"/>
  <c r="B227"/>
  <c r="C227"/>
  <c r="D227"/>
  <c r="E227"/>
  <c r="F227"/>
  <c r="G227"/>
  <c r="B228"/>
  <c r="C228"/>
  <c r="D228"/>
  <c r="E228"/>
  <c r="F228"/>
  <c r="G228"/>
  <c r="B229"/>
  <c r="A229" s="1"/>
  <c r="C229"/>
  <c r="D229"/>
  <c r="E229"/>
  <c r="F229"/>
  <c r="G229"/>
  <c r="B230"/>
  <c r="C230"/>
  <c r="D230"/>
  <c r="E230"/>
  <c r="F230"/>
  <c r="G230"/>
  <c r="A231"/>
  <c r="B231"/>
  <c r="C231"/>
  <c r="D231"/>
  <c r="E231"/>
  <c r="F231"/>
  <c r="G231"/>
  <c r="B232"/>
  <c r="C232"/>
  <c r="D232"/>
  <c r="E232"/>
  <c r="F232"/>
  <c r="G232"/>
  <c r="B233"/>
  <c r="A233" s="1"/>
  <c r="C233"/>
  <c r="D233"/>
  <c r="E233"/>
  <c r="F233"/>
  <c r="G233"/>
  <c r="B234"/>
  <c r="C234"/>
  <c r="D234"/>
  <c r="E234"/>
  <c r="F234"/>
  <c r="G234"/>
  <c r="A235"/>
  <c r="B235"/>
  <c r="C235"/>
  <c r="D235"/>
  <c r="E235"/>
  <c r="F235"/>
  <c r="G235"/>
  <c r="B236"/>
  <c r="C236"/>
  <c r="D236"/>
  <c r="E236"/>
  <c r="F236"/>
  <c r="G236"/>
  <c r="B237"/>
  <c r="A237" s="1"/>
  <c r="C237"/>
  <c r="D237"/>
  <c r="E237"/>
  <c r="F237"/>
  <c r="G237"/>
  <c r="B238"/>
  <c r="C238"/>
  <c r="D238"/>
  <c r="E238"/>
  <c r="F238"/>
  <c r="G238"/>
  <c r="A239"/>
  <c r="B239"/>
  <c r="C239"/>
  <c r="D239"/>
  <c r="E239"/>
  <c r="F239"/>
  <c r="G239"/>
  <c r="B240"/>
  <c r="C240"/>
  <c r="D240"/>
  <c r="E240"/>
  <c r="F240"/>
  <c r="G240"/>
  <c r="B241"/>
  <c r="A241" s="1"/>
  <c r="C241"/>
  <c r="D241"/>
  <c r="E241"/>
  <c r="F241"/>
  <c r="G241"/>
  <c r="B242"/>
  <c r="C242"/>
  <c r="D242"/>
  <c r="E242"/>
  <c r="F242"/>
  <c r="G242"/>
  <c r="A243"/>
  <c r="B243"/>
  <c r="C243"/>
  <c r="D243"/>
  <c r="E243"/>
  <c r="F243"/>
  <c r="G243"/>
  <c r="B244"/>
  <c r="C244"/>
  <c r="D244"/>
  <c r="E244"/>
  <c r="F244"/>
  <c r="G244"/>
  <c r="B245"/>
  <c r="A245" s="1"/>
  <c r="C245"/>
  <c r="D245"/>
  <c r="E245"/>
  <c r="F245"/>
  <c r="G245"/>
  <c r="B246"/>
  <c r="C246"/>
  <c r="D246"/>
  <c r="E246"/>
  <c r="F246"/>
  <c r="G246"/>
  <c r="A247"/>
  <c r="B247"/>
  <c r="C247"/>
  <c r="D247"/>
  <c r="E247"/>
  <c r="F247"/>
  <c r="G247"/>
  <c r="B248"/>
  <c r="C248"/>
  <c r="D248"/>
  <c r="E248"/>
  <c r="F248"/>
  <c r="G248"/>
  <c r="B249"/>
  <c r="A249" s="1"/>
  <c r="C249"/>
  <c r="D249"/>
  <c r="E249"/>
  <c r="F249"/>
  <c r="G249"/>
  <c r="B250"/>
  <c r="C250"/>
  <c r="D250"/>
  <c r="E250"/>
  <c r="F250"/>
  <c r="G250"/>
  <c r="A251"/>
  <c r="B251"/>
  <c r="C251"/>
  <c r="D251"/>
  <c r="E251"/>
  <c r="F251"/>
  <c r="G251"/>
  <c r="B252"/>
  <c r="C252"/>
  <c r="D252"/>
  <c r="E252"/>
  <c r="F252"/>
  <c r="G252"/>
  <c r="B253"/>
  <c r="A253" s="1"/>
  <c r="C253"/>
  <c r="D253"/>
  <c r="E253"/>
  <c r="F253"/>
  <c r="G253"/>
  <c r="B254"/>
  <c r="C254"/>
  <c r="D254"/>
  <c r="E254"/>
  <c r="F254"/>
  <c r="G254"/>
  <c r="A255"/>
  <c r="B255"/>
  <c r="C255"/>
  <c r="D255"/>
  <c r="E255"/>
  <c r="F255"/>
  <c r="G255"/>
  <c r="B256"/>
  <c r="C256"/>
  <c r="D256"/>
  <c r="E256"/>
  <c r="F256"/>
  <c r="G256"/>
  <c r="B257"/>
  <c r="A257" s="1"/>
  <c r="C257"/>
  <c r="D257"/>
  <c r="E257"/>
  <c r="F257"/>
  <c r="G257"/>
  <c r="B258"/>
  <c r="C258"/>
  <c r="D258"/>
  <c r="E258"/>
  <c r="F258"/>
  <c r="G258"/>
  <c r="A259"/>
  <c r="B259"/>
  <c r="C259"/>
  <c r="D259"/>
  <c r="E259"/>
  <c r="F259"/>
  <c r="G259"/>
  <c r="B260"/>
  <c r="C260"/>
  <c r="D260"/>
  <c r="E260"/>
  <c r="F260"/>
  <c r="G260"/>
  <c r="B261"/>
  <c r="A261" s="1"/>
  <c r="C261"/>
  <c r="D261"/>
  <c r="E261"/>
  <c r="F261"/>
  <c r="G261"/>
  <c r="B262"/>
  <c r="C262"/>
  <c r="D262"/>
  <c r="E262"/>
  <c r="F262"/>
  <c r="G262"/>
  <c r="A263"/>
  <c r="B263"/>
  <c r="C263"/>
  <c r="D263"/>
  <c r="E263"/>
  <c r="F263"/>
  <c r="G263"/>
  <c r="B264"/>
  <c r="C264"/>
  <c r="D264"/>
  <c r="E264"/>
  <c r="F264"/>
  <c r="G264"/>
  <c r="B265"/>
  <c r="A265" s="1"/>
  <c r="C265"/>
  <c r="D265"/>
  <c r="E265"/>
  <c r="F265"/>
  <c r="G265"/>
  <c r="B266"/>
  <c r="C266"/>
  <c r="D266"/>
  <c r="E266"/>
  <c r="F266"/>
  <c r="G266"/>
  <c r="A267"/>
  <c r="B267"/>
  <c r="C267"/>
  <c r="D267"/>
  <c r="E267"/>
  <c r="F267"/>
  <c r="G267"/>
  <c r="B268"/>
  <c r="C268"/>
  <c r="D268"/>
  <c r="E268"/>
  <c r="F268"/>
  <c r="G268"/>
  <c r="B269"/>
  <c r="A269" s="1"/>
  <c r="C269"/>
  <c r="D269"/>
  <c r="E269"/>
  <c r="F269"/>
  <c r="G269"/>
  <c r="B270"/>
  <c r="C270"/>
  <c r="D270"/>
  <c r="E270"/>
  <c r="F270"/>
  <c r="G270"/>
  <c r="A271"/>
  <c r="B271"/>
  <c r="C271"/>
  <c r="D271"/>
  <c r="E271"/>
  <c r="F271"/>
  <c r="G271"/>
  <c r="B272"/>
  <c r="C272"/>
  <c r="D272"/>
  <c r="E272"/>
  <c r="F272"/>
  <c r="G272"/>
  <c r="B273"/>
  <c r="A273" s="1"/>
  <c r="C273"/>
  <c r="D273"/>
  <c r="E273"/>
  <c r="F273"/>
  <c r="G273"/>
  <c r="B274"/>
  <c r="C274"/>
  <c r="D274"/>
  <c r="E274"/>
  <c r="F274"/>
  <c r="G274"/>
  <c r="A275"/>
  <c r="B275"/>
  <c r="C275"/>
  <c r="D275"/>
  <c r="E275"/>
  <c r="F275"/>
  <c r="G275"/>
  <c r="B276"/>
  <c r="C276"/>
  <c r="D276"/>
  <c r="E276"/>
  <c r="F276"/>
  <c r="G276"/>
  <c r="B277"/>
  <c r="A277" s="1"/>
  <c r="C277"/>
  <c r="D277"/>
  <c r="E277"/>
  <c r="F277"/>
  <c r="G277"/>
  <c r="B278"/>
  <c r="C278"/>
  <c r="D278"/>
  <c r="E278"/>
  <c r="F278"/>
  <c r="G278"/>
  <c r="A279"/>
  <c r="B279"/>
  <c r="C279"/>
  <c r="D279"/>
  <c r="E279"/>
  <c r="F279"/>
  <c r="G279"/>
  <c r="B280"/>
  <c r="C280"/>
  <c r="D280"/>
  <c r="E280"/>
  <c r="F280"/>
  <c r="G280"/>
  <c r="B281"/>
  <c r="A281" s="1"/>
  <c r="C281"/>
  <c r="D281"/>
  <c r="E281"/>
  <c r="F281"/>
  <c r="G281"/>
  <c r="B282"/>
  <c r="C282"/>
  <c r="D282"/>
  <c r="E282"/>
  <c r="F282"/>
  <c r="G282"/>
  <c r="A283"/>
  <c r="B283"/>
  <c r="C283"/>
  <c r="D283"/>
  <c r="E283"/>
  <c r="F283"/>
  <c r="G283"/>
  <c r="B284"/>
  <c r="C284"/>
  <c r="D284"/>
  <c r="E284"/>
  <c r="F284"/>
  <c r="G284"/>
  <c r="B285"/>
  <c r="A285" s="1"/>
  <c r="C285"/>
  <c r="D285"/>
  <c r="E285"/>
  <c r="F285"/>
  <c r="G285"/>
  <c r="B286"/>
  <c r="C286"/>
  <c r="D286"/>
  <c r="E286"/>
  <c r="F286"/>
  <c r="G286"/>
  <c r="A287"/>
  <c r="B287"/>
  <c r="C287"/>
  <c r="D287"/>
  <c r="E287"/>
  <c r="F287"/>
  <c r="G287"/>
  <c r="B288"/>
  <c r="C288"/>
  <c r="D288"/>
  <c r="E288"/>
  <c r="F288"/>
  <c r="G288"/>
  <c r="B289"/>
  <c r="A289" s="1"/>
  <c r="C289"/>
  <c r="D289"/>
  <c r="E289"/>
  <c r="F289"/>
  <c r="G289"/>
  <c r="B290"/>
  <c r="C290"/>
  <c r="D290"/>
  <c r="E290"/>
  <c r="F290"/>
  <c r="G290"/>
  <c r="B291"/>
  <c r="C291"/>
  <c r="D291"/>
  <c r="E291"/>
  <c r="F291"/>
  <c r="G291"/>
  <c r="A292"/>
  <c r="B292"/>
  <c r="C292"/>
  <c r="D292"/>
  <c r="E292"/>
  <c r="F292"/>
  <c r="G292"/>
  <c r="B293"/>
  <c r="C293"/>
  <c r="D293"/>
  <c r="E293"/>
  <c r="F293"/>
  <c r="G293"/>
  <c r="B294"/>
  <c r="C294"/>
  <c r="D294"/>
  <c r="E294"/>
  <c r="F294"/>
  <c r="G294"/>
  <c r="B295"/>
  <c r="C295"/>
  <c r="D295"/>
  <c r="E295"/>
  <c r="F295"/>
  <c r="G295"/>
  <c r="B296"/>
  <c r="A296" s="1"/>
  <c r="C296"/>
  <c r="D296"/>
  <c r="E296"/>
  <c r="F296"/>
  <c r="G296"/>
  <c r="B297"/>
  <c r="C297"/>
  <c r="D297"/>
  <c r="E297"/>
  <c r="F297"/>
  <c r="G297"/>
  <c r="B298"/>
  <c r="C298"/>
  <c r="D298"/>
  <c r="E298"/>
  <c r="F298"/>
  <c r="G298"/>
  <c r="B299"/>
  <c r="C299"/>
  <c r="D299"/>
  <c r="E299"/>
  <c r="F299"/>
  <c r="G299"/>
  <c r="A300"/>
  <c r="B300"/>
  <c r="C300"/>
  <c r="D300"/>
  <c r="E300"/>
  <c r="F300"/>
  <c r="G300"/>
  <c r="B301"/>
  <c r="C301"/>
  <c r="D301"/>
  <c r="E301"/>
  <c r="F301"/>
  <c r="G301"/>
  <c r="B302"/>
  <c r="C302"/>
  <c r="D302"/>
  <c r="E302"/>
  <c r="F302"/>
  <c r="G302"/>
  <c r="B303"/>
  <c r="C303"/>
  <c r="D303"/>
  <c r="E303"/>
  <c r="F303"/>
  <c r="G303"/>
  <c r="B304"/>
  <c r="A304" s="1"/>
  <c r="C304"/>
  <c r="D304"/>
  <c r="E304"/>
  <c r="F304"/>
  <c r="G304"/>
  <c r="B305"/>
  <c r="C305"/>
  <c r="D305"/>
  <c r="E305"/>
  <c r="F305"/>
  <c r="G305"/>
  <c r="B306"/>
  <c r="C306"/>
  <c r="D306"/>
  <c r="E306"/>
  <c r="F306"/>
  <c r="G306"/>
  <c r="B307"/>
  <c r="C307"/>
  <c r="D307"/>
  <c r="E307"/>
  <c r="F307"/>
  <c r="G307"/>
  <c r="A308"/>
  <c r="B308"/>
  <c r="C308"/>
  <c r="D308"/>
  <c r="E308"/>
  <c r="F308"/>
  <c r="G308"/>
  <c r="B309"/>
  <c r="C309"/>
  <c r="D309"/>
  <c r="E309"/>
  <c r="F309"/>
  <c r="G309"/>
  <c r="B310"/>
  <c r="C310"/>
  <c r="D310"/>
  <c r="E310"/>
  <c r="F310"/>
  <c r="G310"/>
  <c r="B311"/>
  <c r="C311"/>
  <c r="D311"/>
  <c r="E311"/>
  <c r="F311"/>
  <c r="G311"/>
  <c r="B312"/>
  <c r="A312" s="1"/>
  <c r="C312"/>
  <c r="D312"/>
  <c r="E312"/>
  <c r="F312"/>
  <c r="G312"/>
  <c r="B313"/>
  <c r="C313"/>
  <c r="D313"/>
  <c r="E313"/>
  <c r="F313"/>
  <c r="G313"/>
  <c r="B314"/>
  <c r="C314"/>
  <c r="D314"/>
  <c r="E314"/>
  <c r="F314"/>
  <c r="G314"/>
  <c r="B315"/>
  <c r="C315"/>
  <c r="D315"/>
  <c r="E315"/>
  <c r="F315"/>
  <c r="G315"/>
  <c r="A316"/>
  <c r="B316"/>
  <c r="C316"/>
  <c r="D316"/>
  <c r="E316"/>
  <c r="F316"/>
  <c r="G316"/>
  <c r="B317"/>
  <c r="C317"/>
  <c r="D317"/>
  <c r="E317"/>
  <c r="F317"/>
  <c r="G317"/>
  <c r="B318"/>
  <c r="C318"/>
  <c r="D318"/>
  <c r="E318"/>
  <c r="F318"/>
  <c r="G318"/>
  <c r="B319"/>
  <c r="C319"/>
  <c r="D319"/>
  <c r="E319"/>
  <c r="F319"/>
  <c r="G319"/>
  <c r="B320"/>
  <c r="A320" s="1"/>
  <c r="C320"/>
  <c r="D320"/>
  <c r="E320"/>
  <c r="F320"/>
  <c r="G320"/>
  <c r="B321"/>
  <c r="C321"/>
  <c r="D321"/>
  <c r="E321"/>
  <c r="F321"/>
  <c r="G321"/>
  <c r="B322"/>
  <c r="C322"/>
  <c r="D322"/>
  <c r="E322"/>
  <c r="F322"/>
  <c r="G322"/>
  <c r="B323"/>
  <c r="C323"/>
  <c r="D323"/>
  <c r="E323"/>
  <c r="F323"/>
  <c r="G323"/>
  <c r="A324"/>
  <c r="B324"/>
  <c r="C324"/>
  <c r="D324"/>
  <c r="E324"/>
  <c r="F324"/>
  <c r="G324"/>
  <c r="B325"/>
  <c r="C325"/>
  <c r="D325"/>
  <c r="E325"/>
  <c r="F325"/>
  <c r="G325"/>
  <c r="B326"/>
  <c r="C326"/>
  <c r="D326"/>
  <c r="E326"/>
  <c r="F326"/>
  <c r="G326"/>
  <c r="B327"/>
  <c r="C327"/>
  <c r="D327"/>
  <c r="E327"/>
  <c r="F327"/>
  <c r="G327"/>
  <c r="B328"/>
  <c r="A328" s="1"/>
  <c r="C328"/>
  <c r="D328"/>
  <c r="E328"/>
  <c r="F328"/>
  <c r="G328"/>
  <c r="B329"/>
  <c r="C329"/>
  <c r="D329"/>
  <c r="E329"/>
  <c r="F329"/>
  <c r="G329"/>
  <c r="B330"/>
  <c r="C330"/>
  <c r="D330"/>
  <c r="E330"/>
  <c r="F330"/>
  <c r="G330"/>
  <c r="B331"/>
  <c r="C331"/>
  <c r="D331"/>
  <c r="E331"/>
  <c r="F331"/>
  <c r="G331"/>
  <c r="A332"/>
  <c r="B332"/>
  <c r="C332"/>
  <c r="D332"/>
  <c r="E332"/>
  <c r="F332"/>
  <c r="G332"/>
  <c r="B333"/>
  <c r="C333"/>
  <c r="D333"/>
  <c r="E333"/>
  <c r="F333"/>
  <c r="G333"/>
  <c r="B334"/>
  <c r="C334"/>
  <c r="D334"/>
  <c r="E334"/>
  <c r="F334"/>
  <c r="G334"/>
  <c r="B335"/>
  <c r="C335"/>
  <c r="D335"/>
  <c r="E335"/>
  <c r="F335"/>
  <c r="G335"/>
  <c r="B336"/>
  <c r="A336" s="1"/>
  <c r="C336"/>
  <c r="D336"/>
  <c r="E336"/>
  <c r="F336"/>
  <c r="G336"/>
  <c r="B337"/>
  <c r="C337"/>
  <c r="D337"/>
  <c r="E337"/>
  <c r="F337"/>
  <c r="G337"/>
  <c r="B338"/>
  <c r="C338"/>
  <c r="D338"/>
  <c r="E338"/>
  <c r="F338"/>
  <c r="G338"/>
  <c r="B339"/>
  <c r="C339"/>
  <c r="D339"/>
  <c r="E339"/>
  <c r="F339"/>
  <c r="G339"/>
  <c r="A340"/>
  <c r="B340"/>
  <c r="C340"/>
  <c r="D340"/>
  <c r="E340"/>
  <c r="F340"/>
  <c r="G340"/>
  <c r="B341"/>
  <c r="C341"/>
  <c r="D341"/>
  <c r="E341"/>
  <c r="F341"/>
  <c r="G341"/>
  <c r="B342"/>
  <c r="A342" s="1"/>
  <c r="C342"/>
  <c r="D342"/>
  <c r="E342"/>
  <c r="F342"/>
  <c r="G342"/>
  <c r="B343"/>
  <c r="C343"/>
  <c r="D343"/>
  <c r="E343"/>
  <c r="F343"/>
  <c r="G343"/>
  <c r="A344"/>
  <c r="B344"/>
  <c r="C344"/>
  <c r="D344"/>
  <c r="E344"/>
  <c r="F344"/>
  <c r="G344"/>
  <c r="B345"/>
  <c r="C345"/>
  <c r="D345"/>
  <c r="E345"/>
  <c r="F345"/>
  <c r="G345"/>
  <c r="B346"/>
  <c r="A346" s="1"/>
  <c r="C346"/>
  <c r="D346"/>
  <c r="E346"/>
  <c r="F346"/>
  <c r="G346"/>
  <c r="B347"/>
  <c r="C347"/>
  <c r="D347"/>
  <c r="E347"/>
  <c r="F347"/>
  <c r="G347"/>
  <c r="A348"/>
  <c r="B348"/>
  <c r="C348"/>
  <c r="D348"/>
  <c r="E348"/>
  <c r="F348"/>
  <c r="G348"/>
  <c r="B349"/>
  <c r="C349"/>
  <c r="D349"/>
  <c r="E349"/>
  <c r="F349"/>
  <c r="G349"/>
  <c r="B350"/>
  <c r="A350" s="1"/>
  <c r="C350"/>
  <c r="D350"/>
  <c r="E350"/>
  <c r="F350"/>
  <c r="G350"/>
  <c r="B351"/>
  <c r="C351"/>
  <c r="D351"/>
  <c r="E351"/>
  <c r="F351"/>
  <c r="G351"/>
  <c r="A352"/>
  <c r="B352"/>
  <c r="C352"/>
  <c r="D352"/>
  <c r="E352"/>
  <c r="F352"/>
  <c r="G352"/>
  <c r="B353"/>
  <c r="C353"/>
  <c r="D353"/>
  <c r="E353"/>
  <c r="F353"/>
  <c r="G353"/>
  <c r="B354"/>
  <c r="A354" s="1"/>
  <c r="C354"/>
  <c r="D354"/>
  <c r="E354"/>
  <c r="F354"/>
  <c r="G354"/>
  <c r="B355"/>
  <c r="C355"/>
  <c r="D355"/>
  <c r="E355"/>
  <c r="F355"/>
  <c r="G355"/>
  <c r="A356"/>
  <c r="B356"/>
  <c r="C356"/>
  <c r="D356"/>
  <c r="E356"/>
  <c r="F356"/>
  <c r="G356"/>
  <c r="B357"/>
  <c r="C357"/>
  <c r="D357"/>
  <c r="E357"/>
  <c r="F357"/>
  <c r="G357"/>
  <c r="B358"/>
  <c r="A358" s="1"/>
  <c r="C358"/>
  <c r="D358"/>
  <c r="E358"/>
  <c r="F358"/>
  <c r="G358"/>
  <c r="B359"/>
  <c r="C359"/>
  <c r="D359"/>
  <c r="E359"/>
  <c r="F359"/>
  <c r="G359"/>
  <c r="A360"/>
  <c r="B360"/>
  <c r="C360"/>
  <c r="D360"/>
  <c r="E360"/>
  <c r="F360"/>
  <c r="G360"/>
  <c r="B361"/>
  <c r="C361"/>
  <c r="D361"/>
  <c r="E361"/>
  <c r="F361"/>
  <c r="G361"/>
  <c r="B362"/>
  <c r="A362" s="1"/>
  <c r="C362"/>
  <c r="D362"/>
  <c r="E362"/>
  <c r="F362"/>
  <c r="G362"/>
  <c r="B363"/>
  <c r="C363"/>
  <c r="D363"/>
  <c r="E363"/>
  <c r="F363"/>
  <c r="G363"/>
  <c r="A364"/>
  <c r="B364"/>
  <c r="C364"/>
  <c r="D364"/>
  <c r="E364"/>
  <c r="F364"/>
  <c r="G364"/>
  <c r="B365"/>
  <c r="C365"/>
  <c r="D365"/>
  <c r="E365"/>
  <c r="F365"/>
  <c r="G365"/>
  <c r="B366"/>
  <c r="A366" s="1"/>
  <c r="C366"/>
  <c r="D366"/>
  <c r="E366"/>
  <c r="F366"/>
  <c r="G366"/>
  <c r="B367"/>
  <c r="C367"/>
  <c r="D367"/>
  <c r="E367"/>
  <c r="F367"/>
  <c r="G367"/>
  <c r="A368"/>
  <c r="B368"/>
  <c r="C368"/>
  <c r="D368"/>
  <c r="E368"/>
  <c r="F368"/>
  <c r="G368"/>
  <c r="B369"/>
  <c r="C369"/>
  <c r="D369"/>
  <c r="E369"/>
  <c r="F369"/>
  <c r="G369"/>
  <c r="B370"/>
  <c r="A370" s="1"/>
  <c r="C370"/>
  <c r="D370"/>
  <c r="E370"/>
  <c r="F370"/>
  <c r="G370"/>
  <c r="B371"/>
  <c r="C371"/>
  <c r="D371"/>
  <c r="E371"/>
  <c r="F371"/>
  <c r="G371"/>
  <c r="A372"/>
  <c r="B372"/>
  <c r="C372"/>
  <c r="D372"/>
  <c r="E372"/>
  <c r="F372"/>
  <c r="G372"/>
  <c r="B373"/>
  <c r="C373"/>
  <c r="D373"/>
  <c r="E373"/>
  <c r="F373"/>
  <c r="G373"/>
  <c r="B374"/>
  <c r="A374" s="1"/>
  <c r="C374"/>
  <c r="D374"/>
  <c r="E374"/>
  <c r="F374"/>
  <c r="G374"/>
  <c r="B375"/>
  <c r="C375"/>
  <c r="D375"/>
  <c r="E375"/>
  <c r="F375"/>
  <c r="G375"/>
  <c r="A376"/>
  <c r="B376"/>
  <c r="C376"/>
  <c r="D376"/>
  <c r="E376"/>
  <c r="F376"/>
  <c r="G376"/>
  <c r="B377"/>
  <c r="C377"/>
  <c r="D377"/>
  <c r="E377"/>
  <c r="F377"/>
  <c r="G377"/>
  <c r="B378"/>
  <c r="A378" s="1"/>
  <c r="C378"/>
  <c r="D378"/>
  <c r="E378"/>
  <c r="F378"/>
  <c r="G378"/>
  <c r="B379"/>
  <c r="C379"/>
  <c r="D379"/>
  <c r="E379"/>
  <c r="F379"/>
  <c r="G379"/>
  <c r="A380"/>
  <c r="B380"/>
  <c r="C380"/>
  <c r="D380"/>
  <c r="E380"/>
  <c r="F380"/>
  <c r="G380"/>
  <c r="B381"/>
  <c r="C381"/>
  <c r="D381"/>
  <c r="E381"/>
  <c r="F381"/>
  <c r="G381"/>
  <c r="B382"/>
  <c r="A382" s="1"/>
  <c r="C382"/>
  <c r="D382"/>
  <c r="E382"/>
  <c r="F382"/>
  <c r="G382"/>
  <c r="B383"/>
  <c r="C383"/>
  <c r="D383"/>
  <c r="E383"/>
  <c r="F383"/>
  <c r="G383"/>
  <c r="A384"/>
  <c r="B384"/>
  <c r="C384"/>
  <c r="D384"/>
  <c r="E384"/>
  <c r="F384"/>
  <c r="G384"/>
  <c r="B385"/>
  <c r="C385"/>
  <c r="D385"/>
  <c r="E385"/>
  <c r="F385"/>
  <c r="G385"/>
  <c r="B386"/>
  <c r="A386" s="1"/>
  <c r="C386"/>
  <c r="D386"/>
  <c r="E386"/>
  <c r="F386"/>
  <c r="G386"/>
  <c r="B387"/>
  <c r="C387"/>
  <c r="D387"/>
  <c r="E387"/>
  <c r="F387"/>
  <c r="G387"/>
  <c r="A388"/>
  <c r="B388"/>
  <c r="C388"/>
  <c r="D388"/>
  <c r="E388"/>
  <c r="F388"/>
  <c r="G388"/>
  <c r="B389"/>
  <c r="C389"/>
  <c r="D389"/>
  <c r="E389"/>
  <c r="F389"/>
  <c r="G389"/>
  <c r="B390"/>
  <c r="A390" s="1"/>
  <c r="C390"/>
  <c r="D390"/>
  <c r="E390"/>
  <c r="F390"/>
  <c r="G390"/>
  <c r="B391"/>
  <c r="C391"/>
  <c r="D391"/>
  <c r="E391"/>
  <c r="F391"/>
  <c r="G391"/>
  <c r="A392"/>
  <c r="B392"/>
  <c r="C392"/>
  <c r="D392"/>
  <c r="E392"/>
  <c r="F392"/>
  <c r="G392"/>
  <c r="B393"/>
  <c r="C393"/>
  <c r="D393"/>
  <c r="E393"/>
  <c r="F393"/>
  <c r="G393"/>
  <c r="B394"/>
  <c r="A394" s="1"/>
  <c r="C394"/>
  <c r="D394"/>
  <c r="E394"/>
  <c r="F394"/>
  <c r="G394"/>
  <c r="B395"/>
  <c r="C395"/>
  <c r="D395"/>
  <c r="E395"/>
  <c r="F395"/>
  <c r="G395"/>
  <c r="A396"/>
  <c r="B396"/>
  <c r="C396"/>
  <c r="D396"/>
  <c r="E396"/>
  <c r="F396"/>
  <c r="G396"/>
  <c r="B397"/>
  <c r="C397"/>
  <c r="D397"/>
  <c r="E397"/>
  <c r="F397"/>
  <c r="G397"/>
  <c r="B398"/>
  <c r="A398" s="1"/>
  <c r="C398"/>
  <c r="D398"/>
  <c r="E398"/>
  <c r="F398"/>
  <c r="G398"/>
  <c r="B399"/>
  <c r="C399"/>
  <c r="D399"/>
  <c r="E399"/>
  <c r="F399"/>
  <c r="G399"/>
  <c r="A400"/>
  <c r="B400"/>
  <c r="C400"/>
  <c r="D400"/>
  <c r="E400"/>
  <c r="F400"/>
  <c r="G400"/>
  <c r="B401"/>
  <c r="C401"/>
  <c r="D401"/>
  <c r="E401"/>
  <c r="F401"/>
  <c r="G401"/>
  <c r="B402"/>
  <c r="A402" s="1"/>
  <c r="C402"/>
  <c r="D402"/>
  <c r="E402"/>
  <c r="F402"/>
  <c r="G402"/>
  <c r="B403"/>
  <c r="C403"/>
  <c r="D403"/>
  <c r="E403"/>
  <c r="F403"/>
  <c r="G403"/>
  <c r="A404"/>
  <c r="B404"/>
  <c r="C404"/>
  <c r="D404"/>
  <c r="E404"/>
  <c r="F404"/>
  <c r="G404"/>
  <c r="B405"/>
  <c r="C405"/>
  <c r="D405"/>
  <c r="E405"/>
  <c r="F405"/>
  <c r="G405"/>
  <c r="B406"/>
  <c r="A406" s="1"/>
  <c r="C406"/>
  <c r="D406"/>
  <c r="E406"/>
  <c r="F406"/>
  <c r="G406"/>
  <c r="B407"/>
  <c r="C407"/>
  <c r="D407"/>
  <c r="E407"/>
  <c r="F407"/>
  <c r="G407"/>
  <c r="A408"/>
  <c r="B408"/>
  <c r="C408"/>
  <c r="D408"/>
  <c r="E408"/>
  <c r="F408"/>
  <c r="G408"/>
  <c r="B409"/>
  <c r="C409"/>
  <c r="D409"/>
  <c r="E409"/>
  <c r="F409"/>
  <c r="G409"/>
  <c r="B410"/>
  <c r="A410" s="1"/>
  <c r="C410"/>
  <c r="D410"/>
  <c r="E410"/>
  <c r="F410"/>
  <c r="G410"/>
  <c r="B411"/>
  <c r="C411"/>
  <c r="D411"/>
  <c r="E411"/>
  <c r="F411"/>
  <c r="G411"/>
  <c r="A412"/>
  <c r="B412"/>
  <c r="C412"/>
  <c r="D412"/>
  <c r="E412"/>
  <c r="F412"/>
  <c r="G412"/>
  <c r="B413"/>
  <c r="C413"/>
  <c r="D413"/>
  <c r="E413"/>
  <c r="F413"/>
  <c r="G413"/>
  <c r="B414"/>
  <c r="A414" s="1"/>
  <c r="C414"/>
  <c r="D414"/>
  <c r="E414"/>
  <c r="F414"/>
  <c r="G414"/>
  <c r="B415"/>
  <c r="C415"/>
  <c r="D415"/>
  <c r="E415"/>
  <c r="F415"/>
  <c r="G415"/>
  <c r="A416"/>
  <c r="B416"/>
  <c r="C416"/>
  <c r="D416"/>
  <c r="E416"/>
  <c r="F416"/>
  <c r="G416"/>
  <c r="B417"/>
  <c r="C417"/>
  <c r="D417"/>
  <c r="E417"/>
  <c r="F417"/>
  <c r="G417"/>
  <c r="B418"/>
  <c r="A418" s="1"/>
  <c r="C418"/>
  <c r="D418"/>
  <c r="E418"/>
  <c r="F418"/>
  <c r="G418"/>
  <c r="B419"/>
  <c r="C419"/>
  <c r="D419"/>
  <c r="E419"/>
  <c r="F419"/>
  <c r="G419"/>
  <c r="A420"/>
  <c r="B420"/>
  <c r="C420"/>
  <c r="D420"/>
  <c r="E420"/>
  <c r="F420"/>
  <c r="G420"/>
  <c r="B421"/>
  <c r="C421"/>
  <c r="D421"/>
  <c r="E421"/>
  <c r="F421"/>
  <c r="G421"/>
  <c r="B422"/>
  <c r="A422" s="1"/>
  <c r="C422"/>
  <c r="D422"/>
  <c r="E422"/>
  <c r="F422"/>
  <c r="G422"/>
  <c r="A423"/>
  <c r="B423"/>
  <c r="C423"/>
  <c r="D423"/>
  <c r="E423"/>
  <c r="F423"/>
  <c r="G423"/>
  <c r="B424"/>
  <c r="A424" s="1"/>
  <c r="C424"/>
  <c r="D424"/>
  <c r="E424"/>
  <c r="F424"/>
  <c r="G424"/>
  <c r="B425"/>
  <c r="C425"/>
  <c r="D425"/>
  <c r="E425"/>
  <c r="F425"/>
  <c r="G425"/>
  <c r="A426"/>
  <c r="B426"/>
  <c r="C426"/>
  <c r="D426"/>
  <c r="E426"/>
  <c r="F426"/>
  <c r="G426"/>
  <c r="B427"/>
  <c r="A427" s="1"/>
  <c r="C427"/>
  <c r="D427"/>
  <c r="E427"/>
  <c r="F427"/>
  <c r="G427"/>
  <c r="A428"/>
  <c r="B428"/>
  <c r="C428"/>
  <c r="D428"/>
  <c r="E428"/>
  <c r="F428"/>
  <c r="G428"/>
  <c r="B429"/>
  <c r="C429"/>
  <c r="D429"/>
  <c r="E429"/>
  <c r="F429"/>
  <c r="G429"/>
  <c r="B430"/>
  <c r="A430" s="1"/>
  <c r="C430"/>
  <c r="D430"/>
  <c r="E430"/>
  <c r="F430"/>
  <c r="G430"/>
  <c r="A431"/>
  <c r="B431"/>
  <c r="C431"/>
  <c r="D431"/>
  <c r="E431"/>
  <c r="F431"/>
  <c r="G431"/>
  <c r="B432"/>
  <c r="A432" s="1"/>
  <c r="C432"/>
  <c r="D432"/>
  <c r="E432"/>
  <c r="F432"/>
  <c r="G432"/>
  <c r="B433"/>
  <c r="C433"/>
  <c r="D433"/>
  <c r="E433"/>
  <c r="F433"/>
  <c r="G433"/>
  <c r="A434"/>
  <c r="B434"/>
  <c r="C434"/>
  <c r="D434"/>
  <c r="E434"/>
  <c r="F434"/>
  <c r="G434"/>
  <c r="B435"/>
  <c r="A435" s="1"/>
  <c r="C435"/>
  <c r="D435"/>
  <c r="E435"/>
  <c r="F435"/>
  <c r="G435"/>
  <c r="A436"/>
  <c r="B436"/>
  <c r="C436"/>
  <c r="D436"/>
  <c r="E436"/>
  <c r="F436"/>
  <c r="G436"/>
  <c r="B437"/>
  <c r="C437"/>
  <c r="D437"/>
  <c r="E437"/>
  <c r="F437"/>
  <c r="G437"/>
  <c r="B438"/>
  <c r="A438" s="1"/>
  <c r="C438"/>
  <c r="D438"/>
  <c r="E438"/>
  <c r="F438"/>
  <c r="G438"/>
  <c r="A439"/>
  <c r="B439"/>
  <c r="C439"/>
  <c r="D439"/>
  <c r="E439"/>
  <c r="F439"/>
  <c r="G439"/>
  <c r="B440"/>
  <c r="A440" s="1"/>
  <c r="C440"/>
  <c r="D440"/>
  <c r="E440"/>
  <c r="F440"/>
  <c r="G440"/>
  <c r="B441"/>
  <c r="C441"/>
  <c r="D441"/>
  <c r="E441"/>
  <c r="F441"/>
  <c r="G441"/>
  <c r="A442"/>
  <c r="B442"/>
  <c r="C442"/>
  <c r="D442"/>
  <c r="E442"/>
  <c r="F442"/>
  <c r="G442"/>
  <c r="B443"/>
  <c r="A443" s="1"/>
  <c r="C443"/>
  <c r="D443"/>
  <c r="E443"/>
  <c r="F443"/>
  <c r="G443"/>
  <c r="A444"/>
  <c r="B444"/>
  <c r="C444"/>
  <c r="D444"/>
  <c r="E444"/>
  <c r="F444"/>
  <c r="G444"/>
  <c r="B445"/>
  <c r="C445"/>
  <c r="D445"/>
  <c r="E445"/>
  <c r="F445"/>
  <c r="G445"/>
  <c r="B446"/>
  <c r="A446" s="1"/>
  <c r="C446"/>
  <c r="D446"/>
  <c r="E446"/>
  <c r="F446"/>
  <c r="G446"/>
  <c r="A447"/>
  <c r="B447"/>
  <c r="C447"/>
  <c r="D447"/>
  <c r="E447"/>
  <c r="F447"/>
  <c r="G447"/>
  <c r="B448"/>
  <c r="A448" s="1"/>
  <c r="C448"/>
  <c r="D448"/>
  <c r="E448"/>
  <c r="F448"/>
  <c r="G448"/>
  <c r="B449"/>
  <c r="C449"/>
  <c r="D449"/>
  <c r="E449"/>
  <c r="F449"/>
  <c r="G449"/>
  <c r="A450"/>
  <c r="B450"/>
  <c r="C450"/>
  <c r="D450"/>
  <c r="E450"/>
  <c r="F450"/>
  <c r="G450"/>
  <c r="B451"/>
  <c r="A451" s="1"/>
  <c r="C451"/>
  <c r="D451"/>
  <c r="E451"/>
  <c r="F451"/>
  <c r="G451"/>
  <c r="A452"/>
  <c r="B452"/>
  <c r="C452"/>
  <c r="D452"/>
  <c r="E452"/>
  <c r="F452"/>
  <c r="G452"/>
  <c r="B453"/>
  <c r="C453"/>
  <c r="D453"/>
  <c r="E453"/>
  <c r="F453"/>
  <c r="G453"/>
  <c r="B454"/>
  <c r="A454" s="1"/>
  <c r="C454"/>
  <c r="D454"/>
  <c r="E454"/>
  <c r="F454"/>
  <c r="G454"/>
  <c r="A455"/>
  <c r="B455"/>
  <c r="C455"/>
  <c r="D455"/>
  <c r="E455"/>
  <c r="F455"/>
  <c r="G455"/>
  <c r="B456"/>
  <c r="A456" s="1"/>
  <c r="C456"/>
  <c r="D456"/>
  <c r="E456"/>
  <c r="F456"/>
  <c r="G456"/>
  <c r="B457"/>
  <c r="C457"/>
  <c r="D457"/>
  <c r="E457"/>
  <c r="F457"/>
  <c r="G457"/>
  <c r="B458"/>
  <c r="C458"/>
  <c r="D458"/>
  <c r="E458"/>
  <c r="F458"/>
  <c r="G458"/>
  <c r="A459"/>
  <c r="B459"/>
  <c r="C459"/>
  <c r="D459"/>
  <c r="E459"/>
  <c r="F459"/>
  <c r="G459"/>
  <c r="B460"/>
  <c r="C460"/>
  <c r="D460"/>
  <c r="E460"/>
  <c r="F460"/>
  <c r="G460"/>
  <c r="B461"/>
  <c r="A461" s="1"/>
  <c r="C461"/>
  <c r="D461"/>
  <c r="E461"/>
  <c r="F461"/>
  <c r="G461"/>
  <c r="B462"/>
  <c r="C462"/>
  <c r="D462"/>
  <c r="E462"/>
  <c r="F462"/>
  <c r="G462"/>
  <c r="A463"/>
  <c r="B463"/>
  <c r="C463"/>
  <c r="D463"/>
  <c r="E463"/>
  <c r="F463"/>
  <c r="G463"/>
  <c r="B464"/>
  <c r="C464"/>
  <c r="D464"/>
  <c r="E464"/>
  <c r="F464"/>
  <c r="G464"/>
  <c r="B465"/>
  <c r="C465"/>
  <c r="D465"/>
  <c r="E465"/>
  <c r="F465"/>
  <c r="G465"/>
  <c r="B466"/>
  <c r="C466"/>
  <c r="D466"/>
  <c r="E466"/>
  <c r="F466"/>
  <c r="G466"/>
  <c r="B467"/>
  <c r="A467" s="1"/>
  <c r="C467"/>
  <c r="D467"/>
  <c r="E467"/>
  <c r="F467"/>
  <c r="G467"/>
  <c r="B468"/>
  <c r="C468"/>
  <c r="D468"/>
  <c r="E468"/>
  <c r="F468"/>
  <c r="G468"/>
  <c r="A469"/>
  <c r="B469"/>
  <c r="C469"/>
  <c r="D469"/>
  <c r="E469"/>
  <c r="F469"/>
  <c r="G469"/>
  <c r="B470"/>
  <c r="C470"/>
  <c r="D470"/>
  <c r="E470"/>
  <c r="F470"/>
  <c r="G470"/>
  <c r="B471"/>
  <c r="A471" s="1"/>
  <c r="C471"/>
  <c r="D471"/>
  <c r="E471"/>
  <c r="F471"/>
  <c r="G471"/>
  <c r="B472"/>
  <c r="C472"/>
  <c r="D472"/>
  <c r="E472"/>
  <c r="F472"/>
  <c r="G472"/>
  <c r="B473"/>
  <c r="C473"/>
  <c r="D473"/>
  <c r="E473"/>
  <c r="F473"/>
  <c r="G473"/>
  <c r="B474"/>
  <c r="C474"/>
  <c r="D474"/>
  <c r="E474"/>
  <c r="F474"/>
  <c r="G474"/>
  <c r="A475"/>
  <c r="B475"/>
  <c r="C475"/>
  <c r="D475"/>
  <c r="E475"/>
  <c r="F475"/>
  <c r="G475"/>
  <c r="B476"/>
  <c r="C476"/>
  <c r="D476"/>
  <c r="E476"/>
  <c r="F476"/>
  <c r="G476"/>
  <c r="B477"/>
  <c r="A477" s="1"/>
  <c r="C477"/>
  <c r="D477"/>
  <c r="E477"/>
  <c r="F477"/>
  <c r="G477"/>
  <c r="B478"/>
  <c r="C478"/>
  <c r="D478"/>
  <c r="E478"/>
  <c r="F478"/>
  <c r="G478"/>
  <c r="A479"/>
  <c r="B479"/>
  <c r="C479"/>
  <c r="D479"/>
  <c r="E479"/>
  <c r="F479"/>
  <c r="G479"/>
  <c r="B480"/>
  <c r="C480"/>
  <c r="D480"/>
  <c r="E480"/>
  <c r="F480"/>
  <c r="G480"/>
  <c r="B481"/>
  <c r="C481"/>
  <c r="D481"/>
  <c r="E481"/>
  <c r="F481"/>
  <c r="G481"/>
  <c r="B482"/>
  <c r="C482"/>
  <c r="D482"/>
  <c r="E482"/>
  <c r="F482"/>
  <c r="G482"/>
  <c r="B483"/>
  <c r="A483" s="1"/>
  <c r="C483"/>
  <c r="D483"/>
  <c r="E483"/>
  <c r="F483"/>
  <c r="G483"/>
  <c r="B484"/>
  <c r="C484"/>
  <c r="D484"/>
  <c r="E484"/>
  <c r="F484"/>
  <c r="G484"/>
  <c r="A485"/>
  <c r="B485"/>
  <c r="C485"/>
  <c r="D485"/>
  <c r="E485"/>
  <c r="F485"/>
  <c r="G485"/>
  <c r="B486"/>
  <c r="A486" s="1"/>
  <c r="C486"/>
  <c r="D486"/>
  <c r="E486"/>
  <c r="F486"/>
  <c r="G486"/>
  <c r="B487"/>
  <c r="C487"/>
  <c r="D487"/>
  <c r="E487"/>
  <c r="F487"/>
  <c r="G487"/>
  <c r="B488"/>
  <c r="C488"/>
  <c r="D488"/>
  <c r="E488"/>
  <c r="F488"/>
  <c r="G488"/>
  <c r="A489"/>
  <c r="B489"/>
  <c r="C489"/>
  <c r="D489"/>
  <c r="E489"/>
  <c r="F489"/>
  <c r="G489"/>
  <c r="B490"/>
  <c r="A490" s="1"/>
  <c r="C490"/>
  <c r="D490"/>
  <c r="E490"/>
  <c r="F490"/>
  <c r="G490"/>
  <c r="B491"/>
  <c r="C491"/>
  <c r="D491"/>
  <c r="E491"/>
  <c r="F491"/>
  <c r="G491"/>
  <c r="B492"/>
  <c r="C492"/>
  <c r="D492"/>
  <c r="E492"/>
  <c r="F492"/>
  <c r="G492"/>
  <c r="A493"/>
  <c r="B493"/>
  <c r="C493"/>
  <c r="D493"/>
  <c r="E493"/>
  <c r="F493"/>
  <c r="G493"/>
  <c r="B494"/>
  <c r="A494" s="1"/>
  <c r="C494"/>
  <c r="D494"/>
  <c r="E494"/>
  <c r="F494"/>
  <c r="G494"/>
  <c r="B495"/>
  <c r="C495"/>
  <c r="D495"/>
  <c r="E495"/>
  <c r="F495"/>
  <c r="G495"/>
  <c r="B496"/>
  <c r="C496"/>
  <c r="D496"/>
  <c r="E496"/>
  <c r="F496"/>
  <c r="G496"/>
  <c r="A497"/>
  <c r="B497"/>
  <c r="C497"/>
  <c r="D497"/>
  <c r="E497"/>
  <c r="F497"/>
  <c r="G497"/>
  <c r="B498"/>
  <c r="A498" s="1"/>
  <c r="C498"/>
  <c r="D498"/>
  <c r="E498"/>
  <c r="F498"/>
  <c r="G498"/>
  <c r="B499"/>
  <c r="C499"/>
  <c r="D499"/>
  <c r="E499"/>
  <c r="F499"/>
  <c r="G499"/>
  <c r="B500"/>
  <c r="C500"/>
  <c r="D500"/>
  <c r="E500"/>
  <c r="F500"/>
  <c r="G500"/>
  <c r="A501"/>
  <c r="B501"/>
  <c r="C501"/>
  <c r="D501"/>
  <c r="E501"/>
  <c r="F501"/>
  <c r="G501"/>
  <c r="B502"/>
  <c r="A502" s="1"/>
  <c r="C502"/>
  <c r="D502"/>
  <c r="E502"/>
  <c r="F502"/>
  <c r="G502"/>
  <c r="B503"/>
  <c r="C503"/>
  <c r="D503"/>
  <c r="E503"/>
  <c r="F503"/>
  <c r="G503"/>
  <c r="A504"/>
  <c r="B504"/>
  <c r="C504"/>
  <c r="D504"/>
  <c r="E504"/>
  <c r="F504"/>
  <c r="G504"/>
  <c r="B505"/>
  <c r="A505" s="1"/>
  <c r="C505"/>
  <c r="D505"/>
  <c r="E505"/>
  <c r="F505"/>
  <c r="G505"/>
  <c r="A506"/>
  <c r="B506"/>
  <c r="C506"/>
  <c r="D506"/>
  <c r="E506"/>
  <c r="F506"/>
  <c r="G506"/>
  <c r="B507"/>
  <c r="C507"/>
  <c r="D507"/>
  <c r="E507"/>
  <c r="F507"/>
  <c r="G507"/>
  <c r="B508"/>
  <c r="A508" s="1"/>
  <c r="C508"/>
  <c r="D508"/>
  <c r="E508"/>
  <c r="F508"/>
  <c r="G508"/>
  <c r="A509"/>
  <c r="B509"/>
  <c r="C509"/>
  <c r="D509"/>
  <c r="E509"/>
  <c r="F509"/>
  <c r="G509"/>
  <c r="B510"/>
  <c r="A510" s="1"/>
  <c r="C510"/>
  <c r="D510"/>
  <c r="E510"/>
  <c r="F510"/>
  <c r="G510"/>
  <c r="B511"/>
  <c r="C511"/>
  <c r="D511"/>
  <c r="E511"/>
  <c r="F511"/>
  <c r="G511"/>
  <c r="A512"/>
  <c r="B512"/>
  <c r="C512"/>
  <c r="D512"/>
  <c r="E512"/>
  <c r="F512"/>
  <c r="G512"/>
  <c r="B513"/>
  <c r="A513" s="1"/>
  <c r="C513"/>
  <c r="D513"/>
  <c r="E513"/>
  <c r="F513"/>
  <c r="G513"/>
  <c r="A514"/>
  <c r="B514"/>
  <c r="C514"/>
  <c r="D514"/>
  <c r="E514"/>
  <c r="F514"/>
  <c r="G514"/>
  <c r="B515"/>
  <c r="C515"/>
  <c r="D515"/>
  <c r="E515"/>
  <c r="F515"/>
  <c r="G515"/>
  <c r="B516"/>
  <c r="A516" s="1"/>
  <c r="C516"/>
  <c r="D516"/>
  <c r="E516"/>
  <c r="F516"/>
  <c r="G516"/>
  <c r="A517"/>
  <c r="B517"/>
  <c r="C517"/>
  <c r="D517"/>
  <c r="E517"/>
  <c r="F517"/>
  <c r="G517"/>
  <c r="B518"/>
  <c r="A518" s="1"/>
  <c r="C518"/>
  <c r="D518"/>
  <c r="E518"/>
  <c r="F518"/>
  <c r="G518"/>
  <c r="B519"/>
  <c r="C519"/>
  <c r="D519"/>
  <c r="E519"/>
  <c r="F519"/>
  <c r="G519"/>
  <c r="A520"/>
  <c r="B520"/>
  <c r="C520"/>
  <c r="D520"/>
  <c r="E520"/>
  <c r="F520"/>
  <c r="G520"/>
  <c r="B521"/>
  <c r="A521" s="1"/>
  <c r="C521"/>
  <c r="D521"/>
  <c r="E521"/>
  <c r="F521"/>
  <c r="G521"/>
  <c r="A522"/>
  <c r="B522"/>
  <c r="C522"/>
  <c r="D522"/>
  <c r="E522"/>
  <c r="F522"/>
  <c r="G522"/>
  <c r="B523"/>
  <c r="C523"/>
  <c r="D523"/>
  <c r="E523"/>
  <c r="F523"/>
  <c r="G523"/>
  <c r="B524"/>
  <c r="A524" s="1"/>
  <c r="C524"/>
  <c r="D524"/>
  <c r="E524"/>
  <c r="F524"/>
  <c r="G524"/>
  <c r="B525"/>
  <c r="C525"/>
  <c r="D525"/>
  <c r="E525"/>
  <c r="F525"/>
  <c r="G525"/>
  <c r="A526"/>
  <c r="B526"/>
  <c r="C526"/>
  <c r="D526"/>
  <c r="E526"/>
  <c r="F526"/>
  <c r="G526"/>
  <c r="B527"/>
  <c r="C527"/>
  <c r="D527"/>
  <c r="E527"/>
  <c r="F527"/>
  <c r="G527"/>
  <c r="B528"/>
  <c r="A528" s="1"/>
  <c r="C528"/>
  <c r="D528"/>
  <c r="E528"/>
  <c r="F528"/>
  <c r="G528"/>
  <c r="B529"/>
  <c r="C529"/>
  <c r="D529"/>
  <c r="E529"/>
  <c r="F529"/>
  <c r="G529"/>
  <c r="A530"/>
  <c r="B530"/>
  <c r="C530"/>
  <c r="D530"/>
  <c r="E530"/>
  <c r="F530"/>
  <c r="G530"/>
  <c r="B531"/>
  <c r="C531"/>
  <c r="D531"/>
  <c r="E531"/>
  <c r="F531"/>
  <c r="G531"/>
  <c r="B532"/>
  <c r="A532" s="1"/>
  <c r="C532"/>
  <c r="D532"/>
  <c r="E532"/>
  <c r="F532"/>
  <c r="G532"/>
  <c r="B533"/>
  <c r="C533"/>
  <c r="D533"/>
  <c r="E533"/>
  <c r="F533"/>
  <c r="G533"/>
  <c r="A534"/>
  <c r="B534"/>
  <c r="C534"/>
  <c r="D534"/>
  <c r="E534"/>
  <c r="F534"/>
  <c r="G534"/>
  <c r="B535"/>
  <c r="C535"/>
  <c r="D535"/>
  <c r="E535"/>
  <c r="F535"/>
  <c r="G535"/>
  <c r="B536"/>
  <c r="A536" s="1"/>
  <c r="C536"/>
  <c r="D536"/>
  <c r="E536"/>
  <c r="F536"/>
  <c r="G536"/>
  <c r="B537"/>
  <c r="C537"/>
  <c r="D537"/>
  <c r="E537"/>
  <c r="F537"/>
  <c r="G537"/>
  <c r="A538"/>
  <c r="B538"/>
  <c r="C538"/>
  <c r="D538"/>
  <c r="E538"/>
  <c r="F538"/>
  <c r="G538"/>
  <c r="B539"/>
  <c r="C539"/>
  <c r="D539"/>
  <c r="E539"/>
  <c r="F539"/>
  <c r="G539"/>
  <c r="B540"/>
  <c r="A540" s="1"/>
  <c r="C540"/>
  <c r="D540"/>
  <c r="E540"/>
  <c r="F540"/>
  <c r="G540"/>
  <c r="B541"/>
  <c r="C541"/>
  <c r="D541"/>
  <c r="E541"/>
  <c r="F541"/>
  <c r="G541"/>
  <c r="A542"/>
  <c r="B542"/>
  <c r="C542"/>
  <c r="D542"/>
  <c r="E542"/>
  <c r="F542"/>
  <c r="G542"/>
  <c r="B543"/>
  <c r="C543"/>
  <c r="D543"/>
  <c r="E543"/>
  <c r="F543"/>
  <c r="G543"/>
  <c r="B544"/>
  <c r="A544" s="1"/>
  <c r="C544"/>
  <c r="D544"/>
  <c r="E544"/>
  <c r="F544"/>
  <c r="G544"/>
  <c r="B545"/>
  <c r="C545"/>
  <c r="D545"/>
  <c r="E545"/>
  <c r="F545"/>
  <c r="G545"/>
  <c r="A546"/>
  <c r="B546"/>
  <c r="C546"/>
  <c r="D546"/>
  <c r="E546"/>
  <c r="F546"/>
  <c r="G546"/>
  <c r="B547"/>
  <c r="C547"/>
  <c r="D547"/>
  <c r="E547"/>
  <c r="F547"/>
  <c r="G547"/>
  <c r="B548"/>
  <c r="A548" s="1"/>
  <c r="C548"/>
  <c r="D548"/>
  <c r="E548"/>
  <c r="F548"/>
  <c r="G548"/>
  <c r="B549"/>
  <c r="C549"/>
  <c r="D549"/>
  <c r="E549"/>
  <c r="F549"/>
  <c r="G549"/>
  <c r="A550"/>
  <c r="B550"/>
  <c r="C550"/>
  <c r="D550"/>
  <c r="E550"/>
  <c r="F550"/>
  <c r="G550"/>
  <c r="B551"/>
  <c r="C551"/>
  <c r="D551"/>
  <c r="E551"/>
  <c r="F551"/>
  <c r="G551"/>
  <c r="B552"/>
  <c r="A552" s="1"/>
  <c r="C552"/>
  <c r="D552"/>
  <c r="E552"/>
  <c r="F552"/>
  <c r="G552"/>
  <c r="B553"/>
  <c r="C553"/>
  <c r="D553"/>
  <c r="E553"/>
  <c r="F553"/>
  <c r="G553"/>
  <c r="A554"/>
  <c r="B554"/>
  <c r="C554"/>
  <c r="D554"/>
  <c r="E554"/>
  <c r="F554"/>
  <c r="G554"/>
  <c r="B555"/>
  <c r="C555"/>
  <c r="D555"/>
  <c r="E555"/>
  <c r="F555"/>
  <c r="G555"/>
  <c r="B556"/>
  <c r="A556" s="1"/>
  <c r="C556"/>
  <c r="D556"/>
  <c r="E556"/>
  <c r="F556"/>
  <c r="G556"/>
  <c r="B557"/>
  <c r="C557"/>
  <c r="D557"/>
  <c r="E557"/>
  <c r="F557"/>
  <c r="G557"/>
  <c r="A558"/>
  <c r="B558"/>
  <c r="C558"/>
  <c r="D558"/>
  <c r="E558"/>
  <c r="F558"/>
  <c r="G558"/>
  <c r="B559"/>
  <c r="C559"/>
  <c r="D559"/>
  <c r="E559"/>
  <c r="F559"/>
  <c r="G559"/>
  <c r="B560"/>
  <c r="A560" s="1"/>
  <c r="C560"/>
  <c r="D560"/>
  <c r="E560"/>
  <c r="F560"/>
  <c r="G560"/>
  <c r="B561"/>
  <c r="C561"/>
  <c r="D561"/>
  <c r="E561"/>
  <c r="F561"/>
  <c r="G561"/>
  <c r="A562"/>
  <c r="B562"/>
  <c r="C562"/>
  <c r="D562"/>
  <c r="E562"/>
  <c r="F562"/>
  <c r="G562"/>
  <c r="B563"/>
  <c r="C563"/>
  <c r="D563"/>
  <c r="E563"/>
  <c r="F563"/>
  <c r="G563"/>
  <c r="B564"/>
  <c r="A564" s="1"/>
  <c r="C564"/>
  <c r="D564"/>
  <c r="E564"/>
  <c r="F564"/>
  <c r="G564"/>
  <c r="B565"/>
  <c r="C565"/>
  <c r="D565"/>
  <c r="E565"/>
  <c r="F565"/>
  <c r="G565"/>
  <c r="A566"/>
  <c r="B566"/>
  <c r="C566"/>
  <c r="D566"/>
  <c r="E566"/>
  <c r="F566"/>
  <c r="G566"/>
  <c r="B567"/>
  <c r="C567"/>
  <c r="D567"/>
  <c r="E567"/>
  <c r="F567"/>
  <c r="G567"/>
  <c r="B568"/>
  <c r="A568" s="1"/>
  <c r="C568"/>
  <c r="D568"/>
  <c r="E568"/>
  <c r="F568"/>
  <c r="G568"/>
  <c r="B569"/>
  <c r="C569"/>
  <c r="D569"/>
  <c r="E569"/>
  <c r="F569"/>
  <c r="G569"/>
  <c r="A570"/>
  <c r="B570"/>
  <c r="C570"/>
  <c r="D570"/>
  <c r="E570"/>
  <c r="F570"/>
  <c r="G570"/>
  <c r="B571"/>
  <c r="C571"/>
  <c r="D571"/>
  <c r="E571"/>
  <c r="F571"/>
  <c r="G571"/>
  <c r="B572"/>
  <c r="A572" s="1"/>
  <c r="C572"/>
  <c r="D572"/>
  <c r="E572"/>
  <c r="F572"/>
  <c r="G572"/>
  <c r="B573"/>
  <c r="C573"/>
  <c r="D573"/>
  <c r="E573"/>
  <c r="F573"/>
  <c r="G573"/>
  <c r="A574"/>
  <c r="B574"/>
  <c r="C574"/>
  <c r="D574"/>
  <c r="E574"/>
  <c r="F574"/>
  <c r="G574"/>
  <c r="B575"/>
  <c r="C575"/>
  <c r="D575"/>
  <c r="E575"/>
  <c r="F575"/>
  <c r="G575"/>
  <c r="B576"/>
  <c r="A576" s="1"/>
  <c r="C576"/>
  <c r="D576"/>
  <c r="E576"/>
  <c r="F576"/>
  <c r="G576"/>
  <c r="B577"/>
  <c r="C577"/>
  <c r="D577"/>
  <c r="E577"/>
  <c r="F577"/>
  <c r="G577"/>
  <c r="A578"/>
  <c r="B578"/>
  <c r="C578"/>
  <c r="D578"/>
  <c r="E578"/>
  <c r="F578"/>
  <c r="G578"/>
  <c r="B579"/>
  <c r="C579"/>
  <c r="D579"/>
  <c r="E579"/>
  <c r="F579"/>
  <c r="G579"/>
  <c r="B580"/>
  <c r="A580" s="1"/>
  <c r="C580"/>
  <c r="D580"/>
  <c r="E580"/>
  <c r="F580"/>
  <c r="G580"/>
  <c r="B581"/>
  <c r="C581"/>
  <c r="D581"/>
  <c r="E581"/>
  <c r="F581"/>
  <c r="G581"/>
  <c r="A582"/>
  <c r="B582"/>
  <c r="C582"/>
  <c r="D582"/>
  <c r="E582"/>
  <c r="F582"/>
  <c r="G582"/>
  <c r="B583"/>
  <c r="C583"/>
  <c r="D583"/>
  <c r="E583"/>
  <c r="F583"/>
  <c r="G583"/>
  <c r="B584"/>
  <c r="A584" s="1"/>
  <c r="C584"/>
  <c r="D584"/>
  <c r="E584"/>
  <c r="F584"/>
  <c r="G584"/>
  <c r="A585"/>
  <c r="B585"/>
  <c r="C585"/>
  <c r="D585"/>
  <c r="E585"/>
  <c r="F585"/>
  <c r="G585"/>
  <c r="B586"/>
  <c r="A586" s="1"/>
  <c r="C586"/>
  <c r="D586"/>
  <c r="E586"/>
  <c r="F586"/>
  <c r="G586"/>
  <c r="B587"/>
  <c r="C587"/>
  <c r="D587"/>
  <c r="E587"/>
  <c r="F587"/>
  <c r="G587"/>
  <c r="A588"/>
  <c r="B588"/>
  <c r="C588"/>
  <c r="D588"/>
  <c r="E588"/>
  <c r="F588"/>
  <c r="G588"/>
  <c r="B589"/>
  <c r="A589" s="1"/>
  <c r="C589"/>
  <c r="D589"/>
  <c r="E589"/>
  <c r="F589"/>
  <c r="G589"/>
  <c r="A590"/>
  <c r="B590"/>
  <c r="C590"/>
  <c r="D590"/>
  <c r="E590"/>
  <c r="F590"/>
  <c r="G590"/>
  <c r="B591"/>
  <c r="C591"/>
  <c r="D591"/>
  <c r="E591"/>
  <c r="F591"/>
  <c r="G591"/>
  <c r="B592"/>
  <c r="A592" s="1"/>
  <c r="C592"/>
  <c r="D592"/>
  <c r="E592"/>
  <c r="F592"/>
  <c r="G592"/>
  <c r="A593"/>
  <c r="B593"/>
  <c r="C593"/>
  <c r="D593"/>
  <c r="E593"/>
  <c r="F593"/>
  <c r="G593"/>
  <c r="B594"/>
  <c r="C594"/>
  <c r="D594"/>
  <c r="E594"/>
  <c r="F594"/>
  <c r="G594"/>
  <c r="B595"/>
  <c r="C595"/>
  <c r="D595"/>
  <c r="E595"/>
  <c r="F595"/>
  <c r="G595"/>
  <c r="B596"/>
  <c r="A596" s="1"/>
  <c r="C596"/>
  <c r="D596"/>
  <c r="E596"/>
  <c r="F596"/>
  <c r="G596"/>
  <c r="B597"/>
  <c r="C597"/>
  <c r="D597"/>
  <c r="E597"/>
  <c r="F597"/>
  <c r="G597"/>
  <c r="A598"/>
  <c r="B598"/>
  <c r="C598"/>
  <c r="D598"/>
  <c r="E598"/>
  <c r="F598"/>
  <c r="G598"/>
  <c r="B599"/>
  <c r="C599"/>
  <c r="D599"/>
  <c r="E599"/>
  <c r="F599"/>
  <c r="G599"/>
  <c r="B600"/>
  <c r="A600" s="1"/>
  <c r="C600"/>
  <c r="D600"/>
  <c r="E600"/>
  <c r="F600"/>
  <c r="G600"/>
  <c r="A601"/>
  <c r="B601"/>
  <c r="C601"/>
  <c r="D601"/>
  <c r="E601"/>
  <c r="F601"/>
  <c r="G601"/>
  <c r="B602"/>
  <c r="A602" s="1"/>
  <c r="C602"/>
  <c r="D602"/>
  <c r="E602"/>
  <c r="F602"/>
  <c r="G602"/>
  <c r="B603"/>
  <c r="C603"/>
  <c r="D603"/>
  <c r="E603"/>
  <c r="F603"/>
  <c r="G603"/>
  <c r="A604"/>
  <c r="B604"/>
  <c r="C604"/>
  <c r="D604"/>
  <c r="E604"/>
  <c r="F604"/>
  <c r="G604"/>
  <c r="B605"/>
  <c r="A605" s="1"/>
  <c r="C605"/>
  <c r="D605"/>
  <c r="E605"/>
  <c r="F605"/>
  <c r="G605"/>
  <c r="A606"/>
  <c r="B606"/>
  <c r="C606"/>
  <c r="D606"/>
  <c r="E606"/>
  <c r="F606"/>
  <c r="G606"/>
  <c r="B607"/>
  <c r="C607"/>
  <c r="D607"/>
  <c r="E607"/>
  <c r="F607"/>
  <c r="G607"/>
  <c r="B608"/>
  <c r="A608" s="1"/>
  <c r="C608"/>
  <c r="D608"/>
  <c r="E608"/>
  <c r="F608"/>
  <c r="G608"/>
  <c r="B609"/>
  <c r="C609"/>
  <c r="D609"/>
  <c r="E609"/>
  <c r="F609"/>
  <c r="G609"/>
  <c r="A610"/>
  <c r="B610"/>
  <c r="C610"/>
  <c r="D610"/>
  <c r="E610"/>
  <c r="F610"/>
  <c r="G610"/>
  <c r="B611"/>
  <c r="C611"/>
  <c r="D611"/>
  <c r="E611"/>
  <c r="F611"/>
  <c r="G611"/>
  <c r="B612"/>
  <c r="A612" s="1"/>
  <c r="C612"/>
  <c r="D612"/>
  <c r="E612"/>
  <c r="F612"/>
  <c r="G612"/>
  <c r="B613"/>
  <c r="C613"/>
  <c r="D613"/>
  <c r="E613"/>
  <c r="F613"/>
  <c r="G613"/>
  <c r="A614"/>
  <c r="B614"/>
  <c r="C614"/>
  <c r="D614"/>
  <c r="E614"/>
  <c r="F614"/>
  <c r="G614"/>
  <c r="B615"/>
  <c r="C615"/>
  <c r="D615"/>
  <c r="E615"/>
  <c r="F615"/>
  <c r="G615"/>
  <c r="B616"/>
  <c r="A616" s="1"/>
  <c r="C616"/>
  <c r="D616"/>
  <c r="E616"/>
  <c r="F616"/>
  <c r="G616"/>
  <c r="B617"/>
  <c r="C617"/>
  <c r="D617"/>
  <c r="E617"/>
  <c r="F617"/>
  <c r="G617"/>
  <c r="A618"/>
  <c r="B618"/>
  <c r="C618"/>
  <c r="D618"/>
  <c r="E618"/>
  <c r="F618"/>
  <c r="G618"/>
  <c r="B619"/>
  <c r="C619"/>
  <c r="D619"/>
  <c r="E619"/>
  <c r="F619"/>
  <c r="G619"/>
  <c r="B620"/>
  <c r="A620" s="1"/>
  <c r="C620"/>
  <c r="D620"/>
  <c r="E620"/>
  <c r="F620"/>
  <c r="G620"/>
  <c r="B621"/>
  <c r="C621"/>
  <c r="D621"/>
  <c r="E621"/>
  <c r="F621"/>
  <c r="G621"/>
  <c r="A622"/>
  <c r="B622"/>
  <c r="C622"/>
  <c r="D622"/>
  <c r="E622"/>
  <c r="F622"/>
  <c r="G622"/>
  <c r="B623"/>
  <c r="C623"/>
  <c r="D623"/>
  <c r="E623"/>
  <c r="F623"/>
  <c r="G623"/>
  <c r="B624"/>
  <c r="A624" s="1"/>
  <c r="C624"/>
  <c r="D624"/>
  <c r="E624"/>
  <c r="F624"/>
  <c r="G624"/>
  <c r="B625"/>
  <c r="C625"/>
  <c r="D625"/>
  <c r="E625"/>
  <c r="F625"/>
  <c r="G625"/>
  <c r="A626"/>
  <c r="B626"/>
  <c r="C626"/>
  <c r="D626"/>
  <c r="E626"/>
  <c r="F626"/>
  <c r="G626"/>
  <c r="B627"/>
  <c r="C627"/>
  <c r="D627"/>
  <c r="E627"/>
  <c r="F627"/>
  <c r="G627"/>
  <c r="B628"/>
  <c r="A628" s="1"/>
  <c r="C628"/>
  <c r="D628"/>
  <c r="E628"/>
  <c r="F628"/>
  <c r="G628"/>
  <c r="B629"/>
  <c r="C629"/>
  <c r="D629"/>
  <c r="E629"/>
  <c r="F629"/>
  <c r="G629"/>
  <c r="A630"/>
  <c r="B630"/>
  <c r="C630"/>
  <c r="D630"/>
  <c r="E630"/>
  <c r="F630"/>
  <c r="G630"/>
  <c r="B631"/>
  <c r="C631"/>
  <c r="D631"/>
  <c r="E631"/>
  <c r="F631"/>
  <c r="G631"/>
  <c r="B632"/>
  <c r="A632" s="1"/>
  <c r="C632"/>
  <c r="D632"/>
  <c r="E632"/>
  <c r="F632"/>
  <c r="G632"/>
  <c r="B633"/>
  <c r="C633"/>
  <c r="D633"/>
  <c r="E633"/>
  <c r="F633"/>
  <c r="G633"/>
  <c r="A634"/>
  <c r="B634"/>
  <c r="C634"/>
  <c r="D634"/>
  <c r="E634"/>
  <c r="F634"/>
  <c r="G634"/>
  <c r="B635"/>
  <c r="C635"/>
  <c r="D635"/>
  <c r="E635"/>
  <c r="F635"/>
  <c r="G635"/>
  <c r="B636"/>
  <c r="A636" s="1"/>
  <c r="C636"/>
  <c r="D636"/>
  <c r="E636"/>
  <c r="F636"/>
  <c r="G636"/>
  <c r="B637"/>
  <c r="C637"/>
  <c r="D637"/>
  <c r="E637"/>
  <c r="F637"/>
  <c r="G637"/>
  <c r="A638"/>
  <c r="B638"/>
  <c r="C638"/>
  <c r="D638"/>
  <c r="E638"/>
  <c r="F638"/>
  <c r="G638"/>
  <c r="B639"/>
  <c r="C639"/>
  <c r="D639"/>
  <c r="E639"/>
  <c r="F639"/>
  <c r="G639"/>
  <c r="B640"/>
  <c r="A640" s="1"/>
  <c r="C640"/>
  <c r="D640"/>
  <c r="E640"/>
  <c r="F640"/>
  <c r="G640"/>
  <c r="B641"/>
  <c r="C641"/>
  <c r="D641"/>
  <c r="E641"/>
  <c r="F641"/>
  <c r="G641"/>
  <c r="A642"/>
  <c r="B642"/>
  <c r="C642"/>
  <c r="D642"/>
  <c r="E642"/>
  <c r="F642"/>
  <c r="G642"/>
  <c r="B643"/>
  <c r="C643"/>
  <c r="D643"/>
  <c r="E643"/>
  <c r="F643"/>
  <c r="G643"/>
  <c r="B644"/>
  <c r="A644" s="1"/>
  <c r="C644"/>
  <c r="D644"/>
  <c r="E644"/>
  <c r="F644"/>
  <c r="G644"/>
  <c r="B645"/>
  <c r="C645"/>
  <c r="D645"/>
  <c r="E645"/>
  <c r="F645"/>
  <c r="G645"/>
  <c r="A646"/>
  <c r="B646"/>
  <c r="C646"/>
  <c r="D646"/>
  <c r="E646"/>
  <c r="F646"/>
  <c r="G646"/>
  <c r="B647"/>
  <c r="C647"/>
  <c r="D647"/>
  <c r="E647"/>
  <c r="F647"/>
  <c r="G647"/>
  <c r="B648"/>
  <c r="A648" s="1"/>
  <c r="C648"/>
  <c r="D648"/>
  <c r="E648"/>
  <c r="F648"/>
  <c r="G648"/>
  <c r="B649"/>
  <c r="C649"/>
  <c r="D649"/>
  <c r="E649"/>
  <c r="F649"/>
  <c r="G649"/>
  <c r="A650"/>
  <c r="B650"/>
  <c r="C650"/>
  <c r="D650"/>
  <c r="E650"/>
  <c r="F650"/>
  <c r="G650"/>
  <c r="B651"/>
  <c r="C651"/>
  <c r="D651"/>
  <c r="E651"/>
  <c r="F651"/>
  <c r="G651"/>
  <c r="B652"/>
  <c r="A652" s="1"/>
  <c r="C652"/>
  <c r="D652"/>
  <c r="E652"/>
  <c r="F652"/>
  <c r="G652"/>
  <c r="B653"/>
  <c r="C653"/>
  <c r="D653"/>
  <c r="E653"/>
  <c r="F653"/>
  <c r="G653"/>
  <c r="A654"/>
  <c r="B654"/>
  <c r="C654"/>
  <c r="D654"/>
  <c r="E654"/>
  <c r="F654"/>
  <c r="G654"/>
  <c r="B655"/>
  <c r="C655"/>
  <c r="D655"/>
  <c r="E655"/>
  <c r="F655"/>
  <c r="G655"/>
  <c r="B656"/>
  <c r="A656" s="1"/>
  <c r="C656"/>
  <c r="D656"/>
  <c r="E656"/>
  <c r="F656"/>
  <c r="G656"/>
  <c r="B657"/>
  <c r="C657"/>
  <c r="D657"/>
  <c r="E657"/>
  <c r="F657"/>
  <c r="G657"/>
  <c r="A658"/>
  <c r="B658"/>
  <c r="C658"/>
  <c r="D658"/>
  <c r="E658"/>
  <c r="F658"/>
  <c r="G658"/>
  <c r="B659"/>
  <c r="C659"/>
  <c r="D659"/>
  <c r="E659"/>
  <c r="F659"/>
  <c r="G659"/>
  <c r="B660"/>
  <c r="A660" s="1"/>
  <c r="C660"/>
  <c r="D660"/>
  <c r="E660"/>
  <c r="F660"/>
  <c r="G660"/>
  <c r="B661"/>
  <c r="C661"/>
  <c r="D661"/>
  <c r="E661"/>
  <c r="F661"/>
  <c r="G661"/>
  <c r="A662"/>
  <c r="B662"/>
  <c r="C662"/>
  <c r="D662"/>
  <c r="E662"/>
  <c r="F662"/>
  <c r="G662"/>
  <c r="B663"/>
  <c r="C663"/>
  <c r="D663"/>
  <c r="E663"/>
  <c r="F663"/>
  <c r="G663"/>
  <c r="B664"/>
  <c r="A664" s="1"/>
  <c r="C664"/>
  <c r="D664"/>
  <c r="E664"/>
  <c r="F664"/>
  <c r="G664"/>
  <c r="B665"/>
  <c r="C665"/>
  <c r="D665"/>
  <c r="E665"/>
  <c r="F665"/>
  <c r="G665"/>
  <c r="A666"/>
  <c r="B666"/>
  <c r="C666"/>
  <c r="D666"/>
  <c r="E666"/>
  <c r="F666"/>
  <c r="G666"/>
  <c r="B667"/>
  <c r="C667"/>
  <c r="D667"/>
  <c r="E667"/>
  <c r="F667"/>
  <c r="G667"/>
  <c r="B668"/>
  <c r="A668" s="1"/>
  <c r="C668"/>
  <c r="D668"/>
  <c r="E668"/>
  <c r="F668"/>
  <c r="G668"/>
  <c r="B669"/>
  <c r="C669"/>
  <c r="D669"/>
  <c r="E669"/>
  <c r="F669"/>
  <c r="G669"/>
  <c r="A670"/>
  <c r="B670"/>
  <c r="C670"/>
  <c r="D670"/>
  <c r="E670"/>
  <c r="F670"/>
  <c r="G670"/>
  <c r="B671"/>
  <c r="C671"/>
  <c r="D671"/>
  <c r="E671"/>
  <c r="F671"/>
  <c r="G671"/>
  <c r="B672"/>
  <c r="A672" s="1"/>
  <c r="C672"/>
  <c r="D672"/>
  <c r="E672"/>
  <c r="F672"/>
  <c r="G672"/>
  <c r="B673"/>
  <c r="C673"/>
  <c r="D673"/>
  <c r="E673"/>
  <c r="F673"/>
  <c r="G673"/>
  <c r="A674"/>
  <c r="B674"/>
  <c r="C674"/>
  <c r="D674"/>
  <c r="E674"/>
  <c r="F674"/>
  <c r="G674"/>
  <c r="B675"/>
  <c r="C675"/>
  <c r="D675"/>
  <c r="E675"/>
  <c r="F675"/>
  <c r="G675"/>
  <c r="B676"/>
  <c r="C676"/>
  <c r="D676"/>
  <c r="E676"/>
  <c r="F676"/>
  <c r="G676"/>
  <c r="B677"/>
  <c r="A677" s="1"/>
  <c r="C677"/>
  <c r="D677"/>
  <c r="E677"/>
  <c r="F677"/>
  <c r="G677"/>
  <c r="B678"/>
  <c r="C678"/>
  <c r="D678"/>
  <c r="E678"/>
  <c r="F678"/>
  <c r="G678"/>
  <c r="B679"/>
  <c r="C679"/>
  <c r="D679"/>
  <c r="E679"/>
  <c r="F679"/>
  <c r="G679"/>
  <c r="B680"/>
  <c r="C680"/>
  <c r="D680"/>
  <c r="E680"/>
  <c r="F680"/>
  <c r="G680"/>
  <c r="A681"/>
  <c r="B681"/>
  <c r="C681"/>
  <c r="D681"/>
  <c r="E681"/>
  <c r="F681"/>
  <c r="G681"/>
  <c r="B682"/>
  <c r="C682"/>
  <c r="D682"/>
  <c r="E682"/>
  <c r="F682"/>
  <c r="G682"/>
  <c r="B683"/>
  <c r="C683"/>
  <c r="D683"/>
  <c r="E683"/>
  <c r="F683"/>
  <c r="G683"/>
  <c r="B684"/>
  <c r="C684"/>
  <c r="D684"/>
  <c r="E684"/>
  <c r="F684"/>
  <c r="G684"/>
  <c r="B685"/>
  <c r="A685" s="1"/>
  <c r="C685"/>
  <c r="D685"/>
  <c r="E685"/>
  <c r="F685"/>
  <c r="G685"/>
  <c r="B686"/>
  <c r="C686"/>
  <c r="D686"/>
  <c r="E686"/>
  <c r="F686"/>
  <c r="G686"/>
  <c r="B687"/>
  <c r="C687"/>
  <c r="D687"/>
  <c r="E687"/>
  <c r="F687"/>
  <c r="G687"/>
  <c r="B688"/>
  <c r="C688"/>
  <c r="D688"/>
  <c r="E688"/>
  <c r="F688"/>
  <c r="G688"/>
  <c r="A689"/>
  <c r="B689"/>
  <c r="C689"/>
  <c r="D689"/>
  <c r="E689"/>
  <c r="F689"/>
  <c r="G689"/>
  <c r="B690"/>
  <c r="C690"/>
  <c r="D690"/>
  <c r="E690"/>
  <c r="F690"/>
  <c r="G690"/>
  <c r="B691"/>
  <c r="C691"/>
  <c r="D691"/>
  <c r="E691"/>
  <c r="F691"/>
  <c r="G691"/>
  <c r="B692"/>
  <c r="C692"/>
  <c r="D692"/>
  <c r="E692"/>
  <c r="F692"/>
  <c r="G692"/>
  <c r="B693"/>
  <c r="A693" s="1"/>
  <c r="C693"/>
  <c r="D693"/>
  <c r="E693"/>
  <c r="F693"/>
  <c r="G693"/>
  <c r="B694"/>
  <c r="C694"/>
  <c r="D694"/>
  <c r="E694"/>
  <c r="F694"/>
  <c r="G694"/>
  <c r="B695"/>
  <c r="C695"/>
  <c r="D695"/>
  <c r="E695"/>
  <c r="F695"/>
  <c r="G695"/>
  <c r="B696"/>
  <c r="C696"/>
  <c r="D696"/>
  <c r="E696"/>
  <c r="F696"/>
  <c r="G696"/>
  <c r="A697"/>
  <c r="B697"/>
  <c r="C697"/>
  <c r="D697"/>
  <c r="E697"/>
  <c r="F697"/>
  <c r="G697"/>
  <c r="B698"/>
  <c r="C698"/>
  <c r="D698"/>
  <c r="E698"/>
  <c r="F698"/>
  <c r="G698"/>
  <c r="B699"/>
  <c r="C699"/>
  <c r="D699"/>
  <c r="E699"/>
  <c r="F699"/>
  <c r="G699"/>
  <c r="B700"/>
  <c r="C700"/>
  <c r="D700"/>
  <c r="E700"/>
  <c r="F700"/>
  <c r="G700"/>
  <c r="B701"/>
  <c r="A701" s="1"/>
  <c r="C701"/>
  <c r="D701"/>
  <c r="E701"/>
  <c r="F701"/>
  <c r="G701"/>
  <c r="B702"/>
  <c r="C702"/>
  <c r="D702"/>
  <c r="E702"/>
  <c r="F702"/>
  <c r="G702"/>
  <c r="B703"/>
  <c r="C703"/>
  <c r="D703"/>
  <c r="E703"/>
  <c r="F703"/>
  <c r="G703"/>
  <c r="B704"/>
  <c r="C704"/>
  <c r="D704"/>
  <c r="E704"/>
  <c r="F704"/>
  <c r="G704"/>
  <c r="A705"/>
  <c r="B705"/>
  <c r="C705"/>
  <c r="D705"/>
  <c r="E705"/>
  <c r="F705"/>
  <c r="G705"/>
  <c r="B706"/>
  <c r="C706"/>
  <c r="D706"/>
  <c r="E706"/>
  <c r="F706"/>
  <c r="G706"/>
  <c r="B707"/>
  <c r="C707"/>
  <c r="D707"/>
  <c r="E707"/>
  <c r="F707"/>
  <c r="G707"/>
  <c r="B708"/>
  <c r="C708"/>
  <c r="D708"/>
  <c r="E708"/>
  <c r="F708"/>
  <c r="G708"/>
  <c r="B709"/>
  <c r="A709" s="1"/>
  <c r="C709"/>
  <c r="D709"/>
  <c r="E709"/>
  <c r="F709"/>
  <c r="G709"/>
  <c r="B710"/>
  <c r="C710"/>
  <c r="D710"/>
  <c r="E710"/>
  <c r="F710"/>
  <c r="G710"/>
  <c r="B711"/>
  <c r="C711"/>
  <c r="D711"/>
  <c r="E711"/>
  <c r="F711"/>
  <c r="G711"/>
  <c r="B712"/>
  <c r="C712"/>
  <c r="D712"/>
  <c r="E712"/>
  <c r="F712"/>
  <c r="G712"/>
  <c r="A713"/>
  <c r="B713"/>
  <c r="C713"/>
  <c r="D713"/>
  <c r="E713"/>
  <c r="F713"/>
  <c r="G713"/>
  <c r="B714"/>
  <c r="C714"/>
  <c r="D714"/>
  <c r="E714"/>
  <c r="F714"/>
  <c r="G714"/>
  <c r="B715"/>
  <c r="C715"/>
  <c r="D715"/>
  <c r="E715"/>
  <c r="F715"/>
  <c r="G715"/>
  <c r="B716"/>
  <c r="C716"/>
  <c r="D716"/>
  <c r="E716"/>
  <c r="F716"/>
  <c r="G716"/>
  <c r="B717"/>
  <c r="A717" s="1"/>
  <c r="C717"/>
  <c r="D717"/>
  <c r="E717"/>
  <c r="F717"/>
  <c r="G717"/>
  <c r="B718"/>
  <c r="C718"/>
  <c r="D718"/>
  <c r="E718"/>
  <c r="F718"/>
  <c r="G718"/>
  <c r="B719"/>
  <c r="C719"/>
  <c r="D719"/>
  <c r="E719"/>
  <c r="F719"/>
  <c r="G719"/>
  <c r="B720"/>
  <c r="C720"/>
  <c r="D720"/>
  <c r="E720"/>
  <c r="F720"/>
  <c r="G720"/>
  <c r="A721"/>
  <c r="B721"/>
  <c r="C721"/>
  <c r="D721"/>
  <c r="E721"/>
  <c r="F721"/>
  <c r="G721"/>
  <c r="B722"/>
  <c r="C722"/>
  <c r="D722"/>
  <c r="E722"/>
  <c r="F722"/>
  <c r="G722"/>
  <c r="B723"/>
  <c r="C723"/>
  <c r="D723"/>
  <c r="E723"/>
  <c r="F723"/>
  <c r="G723"/>
  <c r="B724"/>
  <c r="C724"/>
  <c r="D724"/>
  <c r="E724"/>
  <c r="F724"/>
  <c r="G724"/>
  <c r="B725"/>
  <c r="A725" s="1"/>
  <c r="C725"/>
  <c r="D725"/>
  <c r="E725"/>
  <c r="F725"/>
  <c r="G725"/>
  <c r="B726"/>
  <c r="C726"/>
  <c r="D726"/>
  <c r="E726"/>
  <c r="F726"/>
  <c r="G726"/>
  <c r="B727"/>
  <c r="C727"/>
  <c r="D727"/>
  <c r="E727"/>
  <c r="F727"/>
  <c r="G727"/>
  <c r="B728"/>
  <c r="C728"/>
  <c r="D728"/>
  <c r="E728"/>
  <c r="F728"/>
  <c r="G728"/>
  <c r="A729"/>
  <c r="B729"/>
  <c r="C729"/>
  <c r="D729"/>
  <c r="E729"/>
  <c r="F729"/>
  <c r="G729"/>
  <c r="B730"/>
  <c r="C730"/>
  <c r="D730"/>
  <c r="E730"/>
  <c r="F730"/>
  <c r="G730"/>
  <c r="B731"/>
  <c r="C731"/>
  <c r="D731"/>
  <c r="E731"/>
  <c r="F731"/>
  <c r="G731"/>
  <c r="B732"/>
  <c r="C732"/>
  <c r="D732"/>
  <c r="E732"/>
  <c r="F732"/>
  <c r="G732"/>
  <c r="B733"/>
  <c r="A733" s="1"/>
  <c r="C733"/>
  <c r="D733"/>
  <c r="E733"/>
  <c r="F733"/>
  <c r="G733"/>
  <c r="B734"/>
  <c r="C734"/>
  <c r="D734"/>
  <c r="E734"/>
  <c r="F734"/>
  <c r="G734"/>
  <c r="B735"/>
  <c r="C735"/>
  <c r="D735"/>
  <c r="E735"/>
  <c r="F735"/>
  <c r="G735"/>
  <c r="B736"/>
  <c r="C736"/>
  <c r="D736"/>
  <c r="E736"/>
  <c r="F736"/>
  <c r="G736"/>
  <c r="A737"/>
  <c r="B737"/>
  <c r="C737"/>
  <c r="D737"/>
  <c r="E737"/>
  <c r="F737"/>
  <c r="G737"/>
  <c r="B738"/>
  <c r="C738"/>
  <c r="D738"/>
  <c r="E738"/>
  <c r="F738"/>
  <c r="G738"/>
  <c r="B739"/>
  <c r="C739"/>
  <c r="D739"/>
  <c r="E739"/>
  <c r="F739"/>
  <c r="G739"/>
  <c r="B740"/>
  <c r="C740"/>
  <c r="D740"/>
  <c r="E740"/>
  <c r="F740"/>
  <c r="G740"/>
  <c r="B741"/>
  <c r="A741" s="1"/>
  <c r="C741"/>
  <c r="D741"/>
  <c r="E741"/>
  <c r="F741"/>
  <c r="G741"/>
  <c r="B742"/>
  <c r="C742"/>
  <c r="D742"/>
  <c r="E742"/>
  <c r="F742"/>
  <c r="G742"/>
  <c r="B743"/>
  <c r="C743"/>
  <c r="D743"/>
  <c r="E743"/>
  <c r="F743"/>
  <c r="G743"/>
  <c r="B744"/>
  <c r="C744"/>
  <c r="D744"/>
  <c r="E744"/>
  <c r="F744"/>
  <c r="G744"/>
  <c r="A745"/>
  <c r="B745"/>
  <c r="C745"/>
  <c r="D745"/>
  <c r="E745"/>
  <c r="F745"/>
  <c r="G745"/>
  <c r="B746"/>
  <c r="C746"/>
  <c r="D746"/>
  <c r="E746"/>
  <c r="F746"/>
  <c r="G746"/>
  <c r="B747"/>
  <c r="C747"/>
  <c r="D747"/>
  <c r="E747"/>
  <c r="F747"/>
  <c r="G747"/>
  <c r="B748"/>
  <c r="C748"/>
  <c r="D748"/>
  <c r="E748"/>
  <c r="F748"/>
  <c r="G748"/>
  <c r="B749"/>
  <c r="A749" s="1"/>
  <c r="C749"/>
  <c r="D749"/>
  <c r="E749"/>
  <c r="F749"/>
  <c r="G749"/>
  <c r="B750"/>
  <c r="C750"/>
  <c r="D750"/>
  <c r="E750"/>
  <c r="F750"/>
  <c r="G750"/>
  <c r="B751"/>
  <c r="C751"/>
  <c r="D751"/>
  <c r="E751"/>
  <c r="F751"/>
  <c r="G751"/>
  <c r="B752"/>
  <c r="C752"/>
  <c r="D752"/>
  <c r="E752"/>
  <c r="F752"/>
  <c r="G752"/>
  <c r="A753"/>
  <c r="B753"/>
  <c r="C753"/>
  <c r="D753"/>
  <c r="E753"/>
  <c r="F753"/>
  <c r="G753"/>
  <c r="B754"/>
  <c r="C754"/>
  <c r="D754"/>
  <c r="E754"/>
  <c r="F754"/>
  <c r="G754"/>
  <c r="B755"/>
  <c r="C755"/>
  <c r="D755"/>
  <c r="E755"/>
  <c r="F755"/>
  <c r="G755"/>
  <c r="B756"/>
  <c r="C756"/>
  <c r="D756"/>
  <c r="E756"/>
  <c r="F756"/>
  <c r="G756"/>
  <c r="B757"/>
  <c r="A757" s="1"/>
  <c r="C757"/>
  <c r="D757"/>
  <c r="E757"/>
  <c r="F757"/>
  <c r="G757"/>
  <c r="B758"/>
  <c r="C758"/>
  <c r="D758"/>
  <c r="E758"/>
  <c r="F758"/>
  <c r="G758"/>
  <c r="B759"/>
  <c r="C759"/>
  <c r="D759"/>
  <c r="E759"/>
  <c r="F759"/>
  <c r="G759"/>
  <c r="B760"/>
  <c r="C760"/>
  <c r="D760"/>
  <c r="E760"/>
  <c r="F760"/>
  <c r="G760"/>
  <c r="A761"/>
  <c r="B761"/>
  <c r="C761"/>
  <c r="D761"/>
  <c r="E761"/>
  <c r="F761"/>
  <c r="G761"/>
  <c r="B762"/>
  <c r="C762"/>
  <c r="D762"/>
  <c r="E762"/>
  <c r="F762"/>
  <c r="G762"/>
  <c r="B763"/>
  <c r="C763"/>
  <c r="D763"/>
  <c r="E763"/>
  <c r="F763"/>
  <c r="G763"/>
  <c r="B764"/>
  <c r="C764"/>
  <c r="D764"/>
  <c r="E764"/>
  <c r="F764"/>
  <c r="G764"/>
  <c r="B765"/>
  <c r="A765" s="1"/>
  <c r="C765"/>
  <c r="D765"/>
  <c r="E765"/>
  <c r="F765"/>
  <c r="G765"/>
  <c r="B766"/>
  <c r="C766"/>
  <c r="D766"/>
  <c r="E766"/>
  <c r="F766"/>
  <c r="G766"/>
  <c r="B767"/>
  <c r="C767"/>
  <c r="D767"/>
  <c r="E767"/>
  <c r="F767"/>
  <c r="G767"/>
  <c r="B768"/>
  <c r="C768"/>
  <c r="D768"/>
  <c r="E768"/>
  <c r="F768"/>
  <c r="G768"/>
  <c r="A769"/>
  <c r="B769"/>
  <c r="C769"/>
  <c r="D769"/>
  <c r="E769"/>
  <c r="F769"/>
  <c r="G769"/>
  <c r="B770"/>
  <c r="C770"/>
  <c r="D770"/>
  <c r="E770"/>
  <c r="F770"/>
  <c r="G770"/>
  <c r="B771"/>
  <c r="C771"/>
  <c r="D771"/>
  <c r="E771"/>
  <c r="F771"/>
  <c r="G771"/>
  <c r="B772"/>
  <c r="C772"/>
  <c r="D772"/>
  <c r="E772"/>
  <c r="F772"/>
  <c r="G772"/>
  <c r="B773"/>
  <c r="A773" s="1"/>
  <c r="C773"/>
  <c r="D773"/>
  <c r="E773"/>
  <c r="F773"/>
  <c r="G773"/>
  <c r="B774"/>
  <c r="C774"/>
  <c r="D774"/>
  <c r="E774"/>
  <c r="F774"/>
  <c r="G774"/>
  <c r="B775"/>
  <c r="C775"/>
  <c r="D775"/>
  <c r="E775"/>
  <c r="F775"/>
  <c r="G775"/>
  <c r="B776"/>
  <c r="C776"/>
  <c r="D776"/>
  <c r="E776"/>
  <c r="F776"/>
  <c r="G776"/>
  <c r="A777"/>
  <c r="B777"/>
  <c r="C777"/>
  <c r="D777"/>
  <c r="E777"/>
  <c r="F777"/>
  <c r="G777"/>
  <c r="B778"/>
  <c r="C778"/>
  <c r="D778"/>
  <c r="E778"/>
  <c r="F778"/>
  <c r="G778"/>
  <c r="B779"/>
  <c r="C779"/>
  <c r="D779"/>
  <c r="E779"/>
  <c r="F779"/>
  <c r="G779"/>
  <c r="B780"/>
  <c r="C780"/>
  <c r="D780"/>
  <c r="E780"/>
  <c r="F780"/>
  <c r="G780"/>
  <c r="B781"/>
  <c r="A781" s="1"/>
  <c r="C781"/>
  <c r="D781"/>
  <c r="E781"/>
  <c r="F781"/>
  <c r="G781"/>
  <c r="B782"/>
  <c r="C782"/>
  <c r="D782"/>
  <c r="E782"/>
  <c r="F782"/>
  <c r="G782"/>
  <c r="B783"/>
  <c r="C783"/>
  <c r="D783"/>
  <c r="E783"/>
  <c r="F783"/>
  <c r="G783"/>
  <c r="B784"/>
  <c r="C784"/>
  <c r="D784"/>
  <c r="E784"/>
  <c r="F784"/>
  <c r="G784"/>
  <c r="A785"/>
  <c r="B785"/>
  <c r="C785"/>
  <c r="D785"/>
  <c r="E785"/>
  <c r="F785"/>
  <c r="G785"/>
  <c r="B786"/>
  <c r="C786"/>
  <c r="D786"/>
  <c r="E786"/>
  <c r="F786"/>
  <c r="G786"/>
  <c r="B787"/>
  <c r="C787"/>
  <c r="D787"/>
  <c r="E787"/>
  <c r="F787"/>
  <c r="G787"/>
  <c r="B788"/>
  <c r="C788"/>
  <c r="D788"/>
  <c r="E788"/>
  <c r="F788"/>
  <c r="G788"/>
  <c r="B789"/>
  <c r="A789" s="1"/>
  <c r="C789"/>
  <c r="D789"/>
  <c r="E789"/>
  <c r="F789"/>
  <c r="G789"/>
  <c r="B790"/>
  <c r="C790"/>
  <c r="D790"/>
  <c r="E790"/>
  <c r="F790"/>
  <c r="G790"/>
  <c r="B791"/>
  <c r="C791"/>
  <c r="D791"/>
  <c r="E791"/>
  <c r="F791"/>
  <c r="G791"/>
  <c r="B792"/>
  <c r="C792"/>
  <c r="D792"/>
  <c r="E792"/>
  <c r="F792"/>
  <c r="G792"/>
  <c r="B793"/>
  <c r="C793"/>
  <c r="D793"/>
  <c r="E793"/>
  <c r="F793"/>
  <c r="G793"/>
  <c r="B794"/>
  <c r="C794"/>
  <c r="D794"/>
  <c r="E794"/>
  <c r="F794"/>
  <c r="G794"/>
  <c r="B795"/>
  <c r="C795"/>
  <c r="D795"/>
  <c r="E795"/>
  <c r="F795"/>
  <c r="G795"/>
  <c r="B796"/>
  <c r="C796"/>
  <c r="D796"/>
  <c r="E796"/>
  <c r="F796"/>
  <c r="G796"/>
  <c r="B797"/>
  <c r="C797"/>
  <c r="D797"/>
  <c r="E797"/>
  <c r="F797"/>
  <c r="G797"/>
  <c r="B798"/>
  <c r="C798"/>
  <c r="D798"/>
  <c r="E798"/>
  <c r="F798"/>
  <c r="G798"/>
  <c r="B799"/>
  <c r="C799"/>
  <c r="D799"/>
  <c r="E799"/>
  <c r="F799"/>
  <c r="G799"/>
  <c r="B800"/>
  <c r="C800"/>
  <c r="D800"/>
  <c r="E800"/>
  <c r="F800"/>
  <c r="G800"/>
  <c r="B801"/>
  <c r="C801"/>
  <c r="D801"/>
  <c r="E801"/>
  <c r="F801"/>
  <c r="G801"/>
  <c r="B802"/>
  <c r="C802"/>
  <c r="D802"/>
  <c r="E802"/>
  <c r="F802"/>
  <c r="G802"/>
  <c r="B803"/>
  <c r="C803"/>
  <c r="D803"/>
  <c r="E803"/>
  <c r="F803"/>
  <c r="G803"/>
  <c r="B804"/>
  <c r="C804"/>
  <c r="D804"/>
  <c r="E804"/>
  <c r="F804"/>
  <c r="G804"/>
  <c r="B805"/>
  <c r="C805"/>
  <c r="D805"/>
  <c r="E805"/>
  <c r="F805"/>
  <c r="G805"/>
  <c r="B806"/>
  <c r="C806"/>
  <c r="D806"/>
  <c r="E806"/>
  <c r="F806"/>
  <c r="G806"/>
  <c r="B807"/>
  <c r="C807"/>
  <c r="D807"/>
  <c r="E807"/>
  <c r="F807"/>
  <c r="G807"/>
  <c r="B808"/>
  <c r="C808"/>
  <c r="D808"/>
  <c r="E808"/>
  <c r="F808"/>
  <c r="G808"/>
  <c r="B809"/>
  <c r="C809"/>
  <c r="D809"/>
  <c r="E809"/>
  <c r="F809"/>
  <c r="G809"/>
  <c r="B810"/>
  <c r="C810"/>
  <c r="D810"/>
  <c r="E810"/>
  <c r="F810"/>
  <c r="G810"/>
  <c r="B811"/>
  <c r="C811"/>
  <c r="D811"/>
  <c r="E811"/>
  <c r="F811"/>
  <c r="G811"/>
  <c r="B812"/>
  <c r="C812"/>
  <c r="D812"/>
  <c r="E812"/>
  <c r="F812"/>
  <c r="G812"/>
  <c r="B813"/>
  <c r="C813"/>
  <c r="D813"/>
  <c r="E813"/>
  <c r="F813"/>
  <c r="G813"/>
  <c r="B814"/>
  <c r="C814"/>
  <c r="D814"/>
  <c r="E814"/>
  <c r="F814"/>
  <c r="G814"/>
  <c r="B815"/>
  <c r="C815"/>
  <c r="D815"/>
  <c r="E815"/>
  <c r="F815"/>
  <c r="G815"/>
  <c r="B816"/>
  <c r="C816"/>
  <c r="D816"/>
  <c r="E816"/>
  <c r="F816"/>
  <c r="G816"/>
  <c r="B817"/>
  <c r="C817"/>
  <c r="D817"/>
  <c r="E817"/>
  <c r="F817"/>
  <c r="G817"/>
  <c r="B818"/>
  <c r="C818"/>
  <c r="D818"/>
  <c r="E818"/>
  <c r="F818"/>
  <c r="G818"/>
  <c r="B819"/>
  <c r="C819"/>
  <c r="D819"/>
  <c r="E819"/>
  <c r="F819"/>
  <c r="G819"/>
  <c r="B820"/>
  <c r="C820"/>
  <c r="D820"/>
  <c r="E820"/>
  <c r="F820"/>
  <c r="G820"/>
  <c r="B821"/>
  <c r="C821"/>
  <c r="D821"/>
  <c r="E821"/>
  <c r="F821"/>
  <c r="G821"/>
  <c r="B822"/>
  <c r="C822"/>
  <c r="D822"/>
  <c r="E822"/>
  <c r="F822"/>
  <c r="G822"/>
  <c r="B823"/>
  <c r="C823"/>
  <c r="D823"/>
  <c r="E823"/>
  <c r="F823"/>
  <c r="G823"/>
  <c r="B824"/>
  <c r="C824"/>
  <c r="D824"/>
  <c r="E824"/>
  <c r="F824"/>
  <c r="G824"/>
  <c r="B825"/>
  <c r="C825"/>
  <c r="D825"/>
  <c r="E825"/>
  <c r="F825"/>
  <c r="G825"/>
  <c r="B826"/>
  <c r="C826"/>
  <c r="D826"/>
  <c r="E826"/>
  <c r="F826"/>
  <c r="G826"/>
  <c r="B827"/>
  <c r="C827"/>
  <c r="D827"/>
  <c r="E827"/>
  <c r="F827"/>
  <c r="G827"/>
  <c r="B828"/>
  <c r="C828"/>
  <c r="D828"/>
  <c r="E828"/>
  <c r="F828"/>
  <c r="G828"/>
  <c r="B829"/>
  <c r="C829"/>
  <c r="D829"/>
  <c r="E829"/>
  <c r="F829"/>
  <c r="G829"/>
  <c r="B830"/>
  <c r="C830"/>
  <c r="D830"/>
  <c r="E830"/>
  <c r="F830"/>
  <c r="G830"/>
  <c r="B831"/>
  <c r="C831"/>
  <c r="D831"/>
  <c r="E831"/>
  <c r="F831"/>
  <c r="G831"/>
  <c r="B832"/>
  <c r="C832"/>
  <c r="D832"/>
  <c r="E832"/>
  <c r="F832"/>
  <c r="G832"/>
  <c r="B833"/>
  <c r="C833"/>
  <c r="D833"/>
  <c r="E833"/>
  <c r="F833"/>
  <c r="G833"/>
  <c r="B834"/>
  <c r="C834"/>
  <c r="D834"/>
  <c r="E834"/>
  <c r="F834"/>
  <c r="G834"/>
  <c r="B835"/>
  <c r="C835"/>
  <c r="D835"/>
  <c r="E835"/>
  <c r="F835"/>
  <c r="G835"/>
  <c r="B836"/>
  <c r="C836"/>
  <c r="D836"/>
  <c r="E836"/>
  <c r="F836"/>
  <c r="G836"/>
  <c r="B837"/>
  <c r="C837"/>
  <c r="D837"/>
  <c r="E837"/>
  <c r="F837"/>
  <c r="G837"/>
  <c r="B838"/>
  <c r="C838"/>
  <c r="D838"/>
  <c r="E838"/>
  <c r="F838"/>
  <c r="G838"/>
  <c r="B839"/>
  <c r="C839"/>
  <c r="D839"/>
  <c r="E839"/>
  <c r="F839"/>
  <c r="G839"/>
  <c r="B840"/>
  <c r="C840"/>
  <c r="D840"/>
  <c r="E840"/>
  <c r="F840"/>
  <c r="G840"/>
  <c r="B841"/>
  <c r="C841"/>
  <c r="D841"/>
  <c r="E841"/>
  <c r="F841"/>
  <c r="G841"/>
  <c r="B842"/>
  <c r="C842"/>
  <c r="D842"/>
  <c r="E842"/>
  <c r="F842"/>
  <c r="G842"/>
  <c r="B843"/>
  <c r="C843"/>
  <c r="D843"/>
  <c r="E843"/>
  <c r="F843"/>
  <c r="G843"/>
  <c r="B844"/>
  <c r="C844"/>
  <c r="D844"/>
  <c r="E844"/>
  <c r="F844"/>
  <c r="G844"/>
  <c r="B845"/>
  <c r="C845"/>
  <c r="D845"/>
  <c r="E845"/>
  <c r="F845"/>
  <c r="G845"/>
  <c r="B846"/>
  <c r="C846"/>
  <c r="D846"/>
  <c r="E846"/>
  <c r="F846"/>
  <c r="G846"/>
  <c r="B847"/>
  <c r="C847"/>
  <c r="D847"/>
  <c r="E847"/>
  <c r="F847"/>
  <c r="G847"/>
  <c r="B848"/>
  <c r="C848"/>
  <c r="D848"/>
  <c r="E848"/>
  <c r="F848"/>
  <c r="G848"/>
  <c r="B849"/>
  <c r="C849"/>
  <c r="D849"/>
  <c r="E849"/>
  <c r="F849"/>
  <c r="G849"/>
  <c r="B850"/>
  <c r="C850"/>
  <c r="D850"/>
  <c r="E850"/>
  <c r="F850"/>
  <c r="G850"/>
  <c r="B851"/>
  <c r="C851"/>
  <c r="D851"/>
  <c r="E851"/>
  <c r="F851"/>
  <c r="G851"/>
  <c r="B852"/>
  <c r="C852"/>
  <c r="D852"/>
  <c r="E852"/>
  <c r="F852"/>
  <c r="G852"/>
  <c r="B853"/>
  <c r="C853"/>
  <c r="D853"/>
  <c r="E853"/>
  <c r="F853"/>
  <c r="G853"/>
  <c r="B854"/>
  <c r="C854"/>
  <c r="D854"/>
  <c r="E854"/>
  <c r="F854"/>
  <c r="G854"/>
  <c r="B855"/>
  <c r="C855"/>
  <c r="D855"/>
  <c r="E855"/>
  <c r="F855"/>
  <c r="G855"/>
  <c r="B856"/>
  <c r="C856"/>
  <c r="D856"/>
  <c r="E856"/>
  <c r="F856"/>
  <c r="G856"/>
  <c r="B857"/>
  <c r="C857"/>
  <c r="D857"/>
  <c r="E857"/>
  <c r="F857"/>
  <c r="G857"/>
  <c r="B858"/>
  <c r="C858"/>
  <c r="D858"/>
  <c r="E858"/>
  <c r="F858"/>
  <c r="G858"/>
  <c r="B859"/>
  <c r="C859"/>
  <c r="D859"/>
  <c r="E859"/>
  <c r="F859"/>
  <c r="G859"/>
  <c r="B860"/>
  <c r="C860"/>
  <c r="D860"/>
  <c r="E860"/>
  <c r="F860"/>
  <c r="G860"/>
  <c r="B861"/>
  <c r="C861"/>
  <c r="D861"/>
  <c r="E861"/>
  <c r="F861"/>
  <c r="G861"/>
  <c r="B862"/>
  <c r="C862"/>
  <c r="D862"/>
  <c r="E862"/>
  <c r="F862"/>
  <c r="G862"/>
  <c r="B863"/>
  <c r="C863"/>
  <c r="D863"/>
  <c r="E863"/>
  <c r="F863"/>
  <c r="G863"/>
  <c r="B864"/>
  <c r="C864"/>
  <c r="D864"/>
  <c r="E864"/>
  <c r="F864"/>
  <c r="G864"/>
  <c r="B865"/>
  <c r="C865"/>
  <c r="D865"/>
  <c r="E865"/>
  <c r="F865"/>
  <c r="G865"/>
  <c r="B866"/>
  <c r="C866"/>
  <c r="D866"/>
  <c r="E866"/>
  <c r="F866"/>
  <c r="G866"/>
  <c r="B867"/>
  <c r="C867"/>
  <c r="D867"/>
  <c r="E867"/>
  <c r="F867"/>
  <c r="G867"/>
  <c r="B868"/>
  <c r="C868"/>
  <c r="D868"/>
  <c r="E868"/>
  <c r="F868"/>
  <c r="G868"/>
  <c r="B869"/>
  <c r="C869"/>
  <c r="D869"/>
  <c r="E869"/>
  <c r="F869"/>
  <c r="G869"/>
  <c r="B870"/>
  <c r="C870"/>
  <c r="D870"/>
  <c r="E870"/>
  <c r="F870"/>
  <c r="G870"/>
  <c r="B871"/>
  <c r="C871"/>
  <c r="D871"/>
  <c r="E871"/>
  <c r="F871"/>
  <c r="G871"/>
  <c r="B872"/>
  <c r="C872"/>
  <c r="D872"/>
  <c r="E872"/>
  <c r="F872"/>
  <c r="G872"/>
  <c r="B873"/>
  <c r="C873"/>
  <c r="D873"/>
  <c r="E873"/>
  <c r="F873"/>
  <c r="G873"/>
  <c r="B874"/>
  <c r="C874"/>
  <c r="D874"/>
  <c r="E874"/>
  <c r="F874"/>
  <c r="G874"/>
  <c r="B875"/>
  <c r="C875"/>
  <c r="D875"/>
  <c r="E875"/>
  <c r="F875"/>
  <c r="G875"/>
  <c r="B876"/>
  <c r="C876"/>
  <c r="D876"/>
  <c r="E876"/>
  <c r="F876"/>
  <c r="G876"/>
  <c r="B877"/>
  <c r="C877"/>
  <c r="D877"/>
  <c r="E877"/>
  <c r="F877"/>
  <c r="G877"/>
  <c r="B878"/>
  <c r="C878"/>
  <c r="D878"/>
  <c r="E878"/>
  <c r="F878"/>
  <c r="G878"/>
  <c r="B879"/>
  <c r="C879"/>
  <c r="D879"/>
  <c r="E879"/>
  <c r="F879"/>
  <c r="G879"/>
  <c r="B880"/>
  <c r="C880"/>
  <c r="D880"/>
  <c r="E880"/>
  <c r="F880"/>
  <c r="G880"/>
  <c r="B881"/>
  <c r="C881"/>
  <c r="D881"/>
  <c r="E881"/>
  <c r="F881"/>
  <c r="G881"/>
  <c r="B882"/>
  <c r="C882"/>
  <c r="D882"/>
  <c r="E882"/>
  <c r="F882"/>
  <c r="G882"/>
  <c r="B883"/>
  <c r="C883"/>
  <c r="D883"/>
  <c r="E883"/>
  <c r="F883"/>
  <c r="G883"/>
  <c r="B884"/>
  <c r="C884"/>
  <c r="D884"/>
  <c r="E884"/>
  <c r="F884"/>
  <c r="G884"/>
  <c r="B885"/>
  <c r="C885"/>
  <c r="D885"/>
  <c r="E885"/>
  <c r="F885"/>
  <c r="G885"/>
  <c r="B886"/>
  <c r="C886"/>
  <c r="D886"/>
  <c r="E886"/>
  <c r="F886"/>
  <c r="G886"/>
  <c r="B887"/>
  <c r="C887"/>
  <c r="D887"/>
  <c r="E887"/>
  <c r="F887"/>
  <c r="G887"/>
  <c r="B888"/>
  <c r="C888"/>
  <c r="D888"/>
  <c r="E888"/>
  <c r="F888"/>
  <c r="G888"/>
  <c r="B889"/>
  <c r="I889" s="1"/>
  <c r="L889" s="1"/>
  <c r="C889"/>
  <c r="D889"/>
  <c r="E889"/>
  <c r="F889"/>
  <c r="G889"/>
  <c r="B890"/>
  <c r="C890"/>
  <c r="D890"/>
  <c r="E890"/>
  <c r="F890"/>
  <c r="G890"/>
  <c r="B891"/>
  <c r="C891"/>
  <c r="D891"/>
  <c r="E891"/>
  <c r="F891"/>
  <c r="G891"/>
  <c r="B892"/>
  <c r="C892"/>
  <c r="D892"/>
  <c r="E892"/>
  <c r="F892"/>
  <c r="G892"/>
  <c r="B893"/>
  <c r="I893" s="1"/>
  <c r="L893" s="1"/>
  <c r="C893"/>
  <c r="D893"/>
  <c r="E893"/>
  <c r="F893"/>
  <c r="G893"/>
  <c r="B894"/>
  <c r="C894"/>
  <c r="D894"/>
  <c r="E894"/>
  <c r="F894"/>
  <c r="G894"/>
  <c r="B895"/>
  <c r="C895"/>
  <c r="D895"/>
  <c r="E895"/>
  <c r="F895"/>
  <c r="G895"/>
  <c r="B896"/>
  <c r="C896"/>
  <c r="D896"/>
  <c r="E896"/>
  <c r="F896"/>
  <c r="G896"/>
  <c r="B897"/>
  <c r="I897" s="1"/>
  <c r="L897" s="1"/>
  <c r="C897"/>
  <c r="D897"/>
  <c r="E897"/>
  <c r="F897"/>
  <c r="G897"/>
  <c r="B898"/>
  <c r="C898"/>
  <c r="D898"/>
  <c r="E898"/>
  <c r="F898"/>
  <c r="G898"/>
  <c r="B899"/>
  <c r="C899"/>
  <c r="D899"/>
  <c r="E899"/>
  <c r="F899"/>
  <c r="G899"/>
  <c r="B900"/>
  <c r="C900"/>
  <c r="D900"/>
  <c r="E900"/>
  <c r="F900"/>
  <c r="G900"/>
  <c r="B901"/>
  <c r="I901" s="1"/>
  <c r="L901" s="1"/>
  <c r="C901"/>
  <c r="D901"/>
  <c r="E901"/>
  <c r="F901"/>
  <c r="G901"/>
  <c r="B902"/>
  <c r="C902"/>
  <c r="D902"/>
  <c r="E902"/>
  <c r="F902"/>
  <c r="G902"/>
  <c r="B903"/>
  <c r="C903"/>
  <c r="D903"/>
  <c r="E903"/>
  <c r="F903"/>
  <c r="G903"/>
  <c r="B904"/>
  <c r="C904"/>
  <c r="D904"/>
  <c r="E904"/>
  <c r="F904"/>
  <c r="G904"/>
  <c r="B905"/>
  <c r="I905" s="1"/>
  <c r="L905" s="1"/>
  <c r="C905"/>
  <c r="D905"/>
  <c r="E905"/>
  <c r="F905"/>
  <c r="G905"/>
  <c r="B906"/>
  <c r="C906"/>
  <c r="D906"/>
  <c r="E906"/>
  <c r="F906"/>
  <c r="G906"/>
  <c r="B907"/>
  <c r="C907"/>
  <c r="D907"/>
  <c r="E907"/>
  <c r="F907"/>
  <c r="G907"/>
  <c r="B908"/>
  <c r="C908"/>
  <c r="D908"/>
  <c r="E908"/>
  <c r="F908"/>
  <c r="G908"/>
  <c r="B909"/>
  <c r="I909" s="1"/>
  <c r="L909" s="1"/>
  <c r="C909"/>
  <c r="D909"/>
  <c r="E909"/>
  <c r="F909"/>
  <c r="G909"/>
  <c r="B910"/>
  <c r="C910"/>
  <c r="D910"/>
  <c r="E910"/>
  <c r="F910"/>
  <c r="G910"/>
  <c r="B911"/>
  <c r="C911"/>
  <c r="D911"/>
  <c r="E911"/>
  <c r="F911"/>
  <c r="G911"/>
  <c r="B912"/>
  <c r="C912"/>
  <c r="D912"/>
  <c r="E912"/>
  <c r="F912"/>
  <c r="G912"/>
  <c r="B913"/>
  <c r="I913" s="1"/>
  <c r="L913" s="1"/>
  <c r="C913"/>
  <c r="D913"/>
  <c r="E913"/>
  <c r="F913"/>
  <c r="G913"/>
  <c r="B914"/>
  <c r="C914"/>
  <c r="D914"/>
  <c r="E914"/>
  <c r="F914"/>
  <c r="G914"/>
  <c r="B915"/>
  <c r="C915"/>
  <c r="D915"/>
  <c r="E915"/>
  <c r="F915"/>
  <c r="G915"/>
  <c r="B916"/>
  <c r="C916"/>
  <c r="D916"/>
  <c r="E916"/>
  <c r="F916"/>
  <c r="G916"/>
  <c r="B917"/>
  <c r="I917" s="1"/>
  <c r="L917" s="1"/>
  <c r="C917"/>
  <c r="D917"/>
  <c r="E917"/>
  <c r="F917"/>
  <c r="G917"/>
  <c r="B918"/>
  <c r="C918"/>
  <c r="D918"/>
  <c r="E918"/>
  <c r="F918"/>
  <c r="G918"/>
  <c r="B919"/>
  <c r="C919"/>
  <c r="D919"/>
  <c r="E919"/>
  <c r="F919"/>
  <c r="G919"/>
  <c r="B920"/>
  <c r="C920"/>
  <c r="D920"/>
  <c r="E920"/>
  <c r="F920"/>
  <c r="G920"/>
  <c r="B921"/>
  <c r="I921" s="1"/>
  <c r="L921" s="1"/>
  <c r="C921"/>
  <c r="D921"/>
  <c r="E921"/>
  <c r="F921"/>
  <c r="G921"/>
  <c r="B922"/>
  <c r="C922"/>
  <c r="D922"/>
  <c r="E922"/>
  <c r="F922"/>
  <c r="G922"/>
  <c r="B923"/>
  <c r="C923"/>
  <c r="D923"/>
  <c r="E923"/>
  <c r="F923"/>
  <c r="G923"/>
  <c r="B924"/>
  <c r="C924"/>
  <c r="D924"/>
  <c r="E924"/>
  <c r="F924"/>
  <c r="G924"/>
  <c r="B925"/>
  <c r="I925" s="1"/>
  <c r="L925" s="1"/>
  <c r="C925"/>
  <c r="D925"/>
  <c r="E925"/>
  <c r="F925"/>
  <c r="G925"/>
  <c r="B926"/>
  <c r="C926"/>
  <c r="D926"/>
  <c r="E926"/>
  <c r="F926"/>
  <c r="G926"/>
  <c r="B927"/>
  <c r="C927"/>
  <c r="D927"/>
  <c r="E927"/>
  <c r="F927"/>
  <c r="G927"/>
  <c r="B928"/>
  <c r="C928"/>
  <c r="D928"/>
  <c r="E928"/>
  <c r="F928"/>
  <c r="G928"/>
  <c r="B929"/>
  <c r="I929" s="1"/>
  <c r="L929" s="1"/>
  <c r="C929"/>
  <c r="D929"/>
  <c r="E929"/>
  <c r="F929"/>
  <c r="G929"/>
  <c r="B930"/>
  <c r="I930" s="1"/>
  <c r="L930" s="1"/>
  <c r="C930"/>
  <c r="D930"/>
  <c r="E930"/>
  <c r="F930"/>
  <c r="G930"/>
  <c r="B931"/>
  <c r="C931"/>
  <c r="D931"/>
  <c r="E931"/>
  <c r="F931"/>
  <c r="G931"/>
  <c r="B932"/>
  <c r="C932"/>
  <c r="D932"/>
  <c r="E932"/>
  <c r="F932"/>
  <c r="G932"/>
  <c r="B933"/>
  <c r="C933"/>
  <c r="D933"/>
  <c r="E933"/>
  <c r="F933"/>
  <c r="G933"/>
  <c r="B934"/>
  <c r="I934" s="1"/>
  <c r="L934" s="1"/>
  <c r="C934"/>
  <c r="D934"/>
  <c r="E934"/>
  <c r="F934"/>
  <c r="G934"/>
  <c r="B935"/>
  <c r="C935"/>
  <c r="D935"/>
  <c r="E935"/>
  <c r="F935"/>
  <c r="G935"/>
  <c r="B936"/>
  <c r="C936"/>
  <c r="D936"/>
  <c r="E936"/>
  <c r="F936"/>
  <c r="G936"/>
  <c r="B937"/>
  <c r="I937" s="1"/>
  <c r="L937" s="1"/>
  <c r="C937"/>
  <c r="D937"/>
  <c r="E937"/>
  <c r="F937"/>
  <c r="G937"/>
  <c r="B938"/>
  <c r="I938" s="1"/>
  <c r="L938" s="1"/>
  <c r="C938"/>
  <c r="D938"/>
  <c r="E938"/>
  <c r="F938"/>
  <c r="G938"/>
  <c r="B939"/>
  <c r="C939"/>
  <c r="D939"/>
  <c r="E939"/>
  <c r="F939"/>
  <c r="G939"/>
  <c r="B940"/>
  <c r="C940"/>
  <c r="D940"/>
  <c r="E940"/>
  <c r="F940"/>
  <c r="G940"/>
  <c r="B941"/>
  <c r="C941"/>
  <c r="D941"/>
  <c r="E941"/>
  <c r="F941"/>
  <c r="G941"/>
  <c r="B942"/>
  <c r="I942" s="1"/>
  <c r="L942" s="1"/>
  <c r="C942"/>
  <c r="D942"/>
  <c r="E942"/>
  <c r="F942"/>
  <c r="G942"/>
  <c r="B943"/>
  <c r="C943"/>
  <c r="D943"/>
  <c r="E943"/>
  <c r="F943"/>
  <c r="G943"/>
  <c r="B944"/>
  <c r="C944"/>
  <c r="D944"/>
  <c r="E944"/>
  <c r="F944"/>
  <c r="G944"/>
  <c r="B945"/>
  <c r="I945" s="1"/>
  <c r="L945" s="1"/>
  <c r="C945"/>
  <c r="D945"/>
  <c r="E945"/>
  <c r="F945"/>
  <c r="G945"/>
  <c r="B946"/>
  <c r="I946" s="1"/>
  <c r="L946" s="1"/>
  <c r="C946"/>
  <c r="D946"/>
  <c r="E946"/>
  <c r="F946"/>
  <c r="G946"/>
  <c r="B947"/>
  <c r="C947"/>
  <c r="D947"/>
  <c r="E947"/>
  <c r="F947"/>
  <c r="G947"/>
  <c r="B948"/>
  <c r="C948"/>
  <c r="D948"/>
  <c r="E948"/>
  <c r="F948"/>
  <c r="G948"/>
  <c r="B949"/>
  <c r="C949"/>
  <c r="D949"/>
  <c r="E949"/>
  <c r="F949"/>
  <c r="G949"/>
  <c r="B950"/>
  <c r="I950" s="1"/>
  <c r="L950" s="1"/>
  <c r="C950"/>
  <c r="D950"/>
  <c r="E950"/>
  <c r="F950"/>
  <c r="G950"/>
  <c r="B951"/>
  <c r="C951"/>
  <c r="D951"/>
  <c r="E951"/>
  <c r="F951"/>
  <c r="G951"/>
  <c r="B952"/>
  <c r="C952"/>
  <c r="D952"/>
  <c r="E952"/>
  <c r="F952"/>
  <c r="G952"/>
  <c r="B953"/>
  <c r="I953" s="1"/>
  <c r="L953" s="1"/>
  <c r="C953"/>
  <c r="D953"/>
  <c r="E953"/>
  <c r="F953"/>
  <c r="G953"/>
  <c r="B954"/>
  <c r="I954" s="1"/>
  <c r="L954" s="1"/>
  <c r="C954"/>
  <c r="D954"/>
  <c r="E954"/>
  <c r="F954"/>
  <c r="G954"/>
  <c r="B955"/>
  <c r="C955"/>
  <c r="D955"/>
  <c r="E955"/>
  <c r="F955"/>
  <c r="G955"/>
  <c r="B956"/>
  <c r="C956"/>
  <c r="D956"/>
  <c r="E956"/>
  <c r="F956"/>
  <c r="G956"/>
  <c r="B957"/>
  <c r="C957"/>
  <c r="D957"/>
  <c r="E957"/>
  <c r="F957"/>
  <c r="G957"/>
  <c r="B958"/>
  <c r="I958" s="1"/>
  <c r="L958" s="1"/>
  <c r="C958"/>
  <c r="D958"/>
  <c r="E958"/>
  <c r="F958"/>
  <c r="G958"/>
  <c r="B959"/>
  <c r="C959"/>
  <c r="D959"/>
  <c r="E959"/>
  <c r="F959"/>
  <c r="G959"/>
  <c r="B960"/>
  <c r="C960"/>
  <c r="D960"/>
  <c r="E960"/>
  <c r="F960"/>
  <c r="G960"/>
  <c r="B961"/>
  <c r="I961" s="1"/>
  <c r="L961" s="1"/>
  <c r="C961"/>
  <c r="D961"/>
  <c r="E961"/>
  <c r="F961"/>
  <c r="G961"/>
  <c r="B962"/>
  <c r="I962" s="1"/>
  <c r="L962" s="1"/>
  <c r="C962"/>
  <c r="D962"/>
  <c r="E962"/>
  <c r="F962"/>
  <c r="G962"/>
  <c r="B963"/>
  <c r="C963"/>
  <c r="D963"/>
  <c r="E963"/>
  <c r="F963"/>
  <c r="G963"/>
  <c r="B964"/>
  <c r="C964"/>
  <c r="D964"/>
  <c r="E964"/>
  <c r="F964"/>
  <c r="G964"/>
  <c r="B965"/>
  <c r="C965"/>
  <c r="D965"/>
  <c r="E965"/>
  <c r="F965"/>
  <c r="G965"/>
  <c r="B966"/>
  <c r="I966" s="1"/>
  <c r="L966" s="1"/>
  <c r="C966"/>
  <c r="D966"/>
  <c r="E966"/>
  <c r="F966"/>
  <c r="G966"/>
  <c r="B967"/>
  <c r="C967"/>
  <c r="D967"/>
  <c r="E967"/>
  <c r="F967"/>
  <c r="G967"/>
  <c r="B968"/>
  <c r="C968"/>
  <c r="D968"/>
  <c r="E968"/>
  <c r="F968"/>
  <c r="G968"/>
  <c r="B969"/>
  <c r="I969" s="1"/>
  <c r="L969" s="1"/>
  <c r="C969"/>
  <c r="D969"/>
  <c r="E969"/>
  <c r="F969"/>
  <c r="G969"/>
  <c r="B970"/>
  <c r="I970" s="1"/>
  <c r="L970" s="1"/>
  <c r="C970"/>
  <c r="D970"/>
  <c r="E970"/>
  <c r="F970"/>
  <c r="G970"/>
  <c r="B971"/>
  <c r="C971"/>
  <c r="D971"/>
  <c r="E971"/>
  <c r="F971"/>
  <c r="G971"/>
  <c r="B972"/>
  <c r="C972"/>
  <c r="D972"/>
  <c r="E972"/>
  <c r="F972"/>
  <c r="G972"/>
  <c r="B973"/>
  <c r="C973"/>
  <c r="D973"/>
  <c r="E973"/>
  <c r="F973"/>
  <c r="G973"/>
  <c r="B974"/>
  <c r="I974" s="1"/>
  <c r="L974" s="1"/>
  <c r="C974"/>
  <c r="D974"/>
  <c r="E974"/>
  <c r="F974"/>
  <c r="G974"/>
  <c r="B975"/>
  <c r="C975"/>
  <c r="D975"/>
  <c r="E975"/>
  <c r="F975"/>
  <c r="G975"/>
  <c r="B976"/>
  <c r="C976"/>
  <c r="D976"/>
  <c r="E976"/>
  <c r="F976"/>
  <c r="G976"/>
  <c r="B977"/>
  <c r="I977" s="1"/>
  <c r="L977" s="1"/>
  <c r="C977"/>
  <c r="D977"/>
  <c r="E977"/>
  <c r="F977"/>
  <c r="G977"/>
  <c r="B978"/>
  <c r="I978" s="1"/>
  <c r="L978" s="1"/>
  <c r="C978"/>
  <c r="D978"/>
  <c r="E978"/>
  <c r="F978"/>
  <c r="G978"/>
  <c r="B979"/>
  <c r="C979"/>
  <c r="D979"/>
  <c r="E979"/>
  <c r="F979"/>
  <c r="G979"/>
  <c r="B980"/>
  <c r="C980"/>
  <c r="D980"/>
  <c r="E980"/>
  <c r="F980"/>
  <c r="G980"/>
  <c r="B981"/>
  <c r="C981"/>
  <c r="D981"/>
  <c r="E981"/>
  <c r="F981"/>
  <c r="G981"/>
  <c r="B982"/>
  <c r="I982" s="1"/>
  <c r="L982" s="1"/>
  <c r="C982"/>
  <c r="D982"/>
  <c r="E982"/>
  <c r="F982"/>
  <c r="G982"/>
  <c r="B983"/>
  <c r="C983"/>
  <c r="D983"/>
  <c r="E983"/>
  <c r="F983"/>
  <c r="G983"/>
  <c r="B984"/>
  <c r="C984"/>
  <c r="D984"/>
  <c r="E984"/>
  <c r="F984"/>
  <c r="G984"/>
  <c r="B985"/>
  <c r="I985" s="1"/>
  <c r="L985" s="1"/>
  <c r="C985"/>
  <c r="D985"/>
  <c r="E985"/>
  <c r="F985"/>
  <c r="G985"/>
  <c r="B986"/>
  <c r="I986" s="1"/>
  <c r="L986" s="1"/>
  <c r="C986"/>
  <c r="D986"/>
  <c r="E986"/>
  <c r="F986"/>
  <c r="G986"/>
  <c r="B987"/>
  <c r="C987"/>
  <c r="D987"/>
  <c r="E987"/>
  <c r="F987"/>
  <c r="G987"/>
  <c r="B988"/>
  <c r="C988"/>
  <c r="D988"/>
  <c r="E988"/>
  <c r="F988"/>
  <c r="G988"/>
  <c r="B989"/>
  <c r="C989"/>
  <c r="D989"/>
  <c r="E989"/>
  <c r="F989"/>
  <c r="G989"/>
  <c r="B990"/>
  <c r="I990" s="1"/>
  <c r="L990" s="1"/>
  <c r="C990"/>
  <c r="D990"/>
  <c r="E990"/>
  <c r="F990"/>
  <c r="G990"/>
  <c r="B991"/>
  <c r="C991"/>
  <c r="D991"/>
  <c r="E991"/>
  <c r="F991"/>
  <c r="G991"/>
  <c r="B992"/>
  <c r="C992"/>
  <c r="D992"/>
  <c r="E992"/>
  <c r="F992"/>
  <c r="G992"/>
  <c r="B993"/>
  <c r="I993" s="1"/>
  <c r="L993" s="1"/>
  <c r="C993"/>
  <c r="D993"/>
  <c r="E993"/>
  <c r="F993"/>
  <c r="G993"/>
  <c r="B994"/>
  <c r="I994" s="1"/>
  <c r="L994" s="1"/>
  <c r="C994"/>
  <c r="D994"/>
  <c r="E994"/>
  <c r="F994"/>
  <c r="G994"/>
  <c r="B995"/>
  <c r="C995"/>
  <c r="D995"/>
  <c r="E995"/>
  <c r="F995"/>
  <c r="G995"/>
  <c r="B996"/>
  <c r="C996"/>
  <c r="D996"/>
  <c r="E996"/>
  <c r="F996"/>
  <c r="G996"/>
  <c r="B997"/>
  <c r="C997"/>
  <c r="D997"/>
  <c r="E997"/>
  <c r="F997"/>
  <c r="G997"/>
  <c r="B998"/>
  <c r="I998" s="1"/>
  <c r="L998" s="1"/>
  <c r="C998"/>
  <c r="D998"/>
  <c r="E998"/>
  <c r="F998"/>
  <c r="G998"/>
  <c r="B999"/>
  <c r="C999"/>
  <c r="D999"/>
  <c r="E999"/>
  <c r="F999"/>
  <c r="G999"/>
  <c r="B1000"/>
  <c r="C1000"/>
  <c r="D1000"/>
  <c r="E1000"/>
  <c r="F1000"/>
  <c r="G1000"/>
  <c r="B1001"/>
  <c r="I1001" s="1"/>
  <c r="L1001" s="1"/>
  <c r="C1001"/>
  <c r="D1001"/>
  <c r="E1001"/>
  <c r="F1001"/>
  <c r="G1001"/>
  <c r="B1002"/>
  <c r="I1002" s="1"/>
  <c r="L1002" s="1"/>
  <c r="C1002"/>
  <c r="D1002"/>
  <c r="E1002"/>
  <c r="F1002"/>
  <c r="G1002"/>
  <c r="B1003"/>
  <c r="C1003"/>
  <c r="D1003"/>
  <c r="E1003"/>
  <c r="F1003"/>
  <c r="G1003"/>
  <c r="B1004"/>
  <c r="C1004"/>
  <c r="D1004"/>
  <c r="E1004"/>
  <c r="F1004"/>
  <c r="G1004"/>
  <c r="B1005"/>
  <c r="C1005"/>
  <c r="D1005"/>
  <c r="E1005"/>
  <c r="F1005"/>
  <c r="G1005"/>
  <c r="B1006"/>
  <c r="C1006"/>
  <c r="D1006"/>
  <c r="E1006"/>
  <c r="F1006"/>
  <c r="G1006"/>
  <c r="F5"/>
  <c r="E5"/>
  <c r="D5"/>
  <c r="D5" i="9"/>
  <c r="C5" i="25"/>
  <c r="B5"/>
  <c r="I5" s="1"/>
  <c r="L5" s="1"/>
  <c r="A5"/>
  <c r="A996" l="1"/>
  <c r="I996"/>
  <c r="L996" s="1"/>
  <c r="A984"/>
  <c r="I984"/>
  <c r="L984" s="1"/>
  <c r="A980"/>
  <c r="I980"/>
  <c r="L980" s="1"/>
  <c r="A976"/>
  <c r="I976"/>
  <c r="L976" s="1"/>
  <c r="A972"/>
  <c r="I972"/>
  <c r="L972" s="1"/>
  <c r="A968"/>
  <c r="I968"/>
  <c r="L968" s="1"/>
  <c r="A960"/>
  <c r="I960"/>
  <c r="L960" s="1"/>
  <c r="A952"/>
  <c r="I952"/>
  <c r="L952" s="1"/>
  <c r="A948"/>
  <c r="I948"/>
  <c r="L948" s="1"/>
  <c r="A944"/>
  <c r="I944"/>
  <c r="L944" s="1"/>
  <c r="A940"/>
  <c r="I940"/>
  <c r="L940" s="1"/>
  <c r="A936"/>
  <c r="I936"/>
  <c r="L936" s="1"/>
  <c r="A926"/>
  <c r="I926"/>
  <c r="L926" s="1"/>
  <c r="A922"/>
  <c r="I922"/>
  <c r="L922" s="1"/>
  <c r="A918"/>
  <c r="I918"/>
  <c r="L918" s="1"/>
  <c r="A916"/>
  <c r="I916"/>
  <c r="L916" s="1"/>
  <c r="A912"/>
  <c r="I912"/>
  <c r="L912" s="1"/>
  <c r="A908"/>
  <c r="I908"/>
  <c r="L908" s="1"/>
  <c r="A906"/>
  <c r="I906"/>
  <c r="L906" s="1"/>
  <c r="A902"/>
  <c r="I902"/>
  <c r="L902" s="1"/>
  <c r="A900"/>
  <c r="I900"/>
  <c r="L900" s="1"/>
  <c r="A896"/>
  <c r="I896"/>
  <c r="L896" s="1"/>
  <c r="A892"/>
  <c r="I892"/>
  <c r="L892" s="1"/>
  <c r="A888"/>
  <c r="I888"/>
  <c r="L888" s="1"/>
  <c r="A878"/>
  <c r="I878"/>
  <c r="L878" s="1"/>
  <c r="A787"/>
  <c r="I787"/>
  <c r="L787" s="1"/>
  <c r="A771"/>
  <c r="I771"/>
  <c r="L771" s="1"/>
  <c r="A755"/>
  <c r="I755"/>
  <c r="L755" s="1"/>
  <c r="A739"/>
  <c r="I739"/>
  <c r="L739" s="1"/>
  <c r="A723"/>
  <c r="I723"/>
  <c r="L723" s="1"/>
  <c r="A707"/>
  <c r="I707"/>
  <c r="L707" s="1"/>
  <c r="A691"/>
  <c r="I691"/>
  <c r="L691" s="1"/>
  <c r="A675"/>
  <c r="I675"/>
  <c r="L675" s="1"/>
  <c r="A465"/>
  <c r="I465"/>
  <c r="L465" s="1"/>
  <c r="A445"/>
  <c r="I445"/>
  <c r="L445" s="1"/>
  <c r="A429"/>
  <c r="I429"/>
  <c r="L429" s="1"/>
  <c r="A417"/>
  <c r="I417"/>
  <c r="L417" s="1"/>
  <c r="A409"/>
  <c r="I409"/>
  <c r="L409" s="1"/>
  <c r="A401"/>
  <c r="I401"/>
  <c r="L401" s="1"/>
  <c r="A393"/>
  <c r="I393"/>
  <c r="L393" s="1"/>
  <c r="A385"/>
  <c r="I385"/>
  <c r="L385" s="1"/>
  <c r="A326"/>
  <c r="I326"/>
  <c r="L326" s="1"/>
  <c r="A310"/>
  <c r="I310"/>
  <c r="L310" s="1"/>
  <c r="A294"/>
  <c r="I294"/>
  <c r="L294" s="1"/>
  <c r="I785"/>
  <c r="L785" s="1"/>
  <c r="I780"/>
  <c r="L780" s="1"/>
  <c r="I778"/>
  <c r="L778" s="1"/>
  <c r="I769"/>
  <c r="L769" s="1"/>
  <c r="I764"/>
  <c r="L764" s="1"/>
  <c r="I762"/>
  <c r="L762" s="1"/>
  <c r="I753"/>
  <c r="L753" s="1"/>
  <c r="I748"/>
  <c r="L748" s="1"/>
  <c r="I746"/>
  <c r="L746" s="1"/>
  <c r="I737"/>
  <c r="L737" s="1"/>
  <c r="I732"/>
  <c r="L732" s="1"/>
  <c r="I730"/>
  <c r="L730" s="1"/>
  <c r="I721"/>
  <c r="L721" s="1"/>
  <c r="I716"/>
  <c r="L716" s="1"/>
  <c r="I714"/>
  <c r="L714" s="1"/>
  <c r="I705"/>
  <c r="L705" s="1"/>
  <c r="I700"/>
  <c r="L700" s="1"/>
  <c r="I698"/>
  <c r="L698" s="1"/>
  <c r="I689"/>
  <c r="L689" s="1"/>
  <c r="I684"/>
  <c r="L684" s="1"/>
  <c r="I682"/>
  <c r="L682" s="1"/>
  <c r="I670"/>
  <c r="L670" s="1"/>
  <c r="I667"/>
  <c r="L667" s="1"/>
  <c r="I662"/>
  <c r="L662" s="1"/>
  <c r="I659"/>
  <c r="L659" s="1"/>
  <c r="I654"/>
  <c r="L654" s="1"/>
  <c r="I651"/>
  <c r="L651" s="1"/>
  <c r="I646"/>
  <c r="L646" s="1"/>
  <c r="I643"/>
  <c r="L643" s="1"/>
  <c r="I638"/>
  <c r="L638" s="1"/>
  <c r="I635"/>
  <c r="L635" s="1"/>
  <c r="I630"/>
  <c r="L630" s="1"/>
  <c r="I627"/>
  <c r="L627" s="1"/>
  <c r="I622"/>
  <c r="L622" s="1"/>
  <c r="I619"/>
  <c r="L619" s="1"/>
  <c r="I614"/>
  <c r="L614" s="1"/>
  <c r="I611"/>
  <c r="L611" s="1"/>
  <c r="I606"/>
  <c r="L606" s="1"/>
  <c r="I599"/>
  <c r="L599" s="1"/>
  <c r="I594"/>
  <c r="L594" s="1"/>
  <c r="I591"/>
  <c r="L591" s="1"/>
  <c r="I588"/>
  <c r="L588" s="1"/>
  <c r="I585"/>
  <c r="L585" s="1"/>
  <c r="I582"/>
  <c r="L582" s="1"/>
  <c r="I579"/>
  <c r="L579" s="1"/>
  <c r="I574"/>
  <c r="L574" s="1"/>
  <c r="I571"/>
  <c r="L571" s="1"/>
  <c r="I566"/>
  <c r="L566" s="1"/>
  <c r="I563"/>
  <c r="L563" s="1"/>
  <c r="I558"/>
  <c r="L558" s="1"/>
  <c r="I555"/>
  <c r="L555" s="1"/>
  <c r="I550"/>
  <c r="L550" s="1"/>
  <c r="I547"/>
  <c r="L547" s="1"/>
  <c r="I542"/>
  <c r="L542" s="1"/>
  <c r="I539"/>
  <c r="L539" s="1"/>
  <c r="I534"/>
  <c r="L534" s="1"/>
  <c r="I531"/>
  <c r="L531" s="1"/>
  <c r="I526"/>
  <c r="L526" s="1"/>
  <c r="I523"/>
  <c r="L523" s="1"/>
  <c r="I520"/>
  <c r="L520" s="1"/>
  <c r="I517"/>
  <c r="L517" s="1"/>
  <c r="I514"/>
  <c r="L514" s="1"/>
  <c r="I507"/>
  <c r="L507" s="1"/>
  <c r="I504"/>
  <c r="L504" s="1"/>
  <c r="I501"/>
  <c r="L501" s="1"/>
  <c r="I493"/>
  <c r="L493" s="1"/>
  <c r="I485"/>
  <c r="L485" s="1"/>
  <c r="I482"/>
  <c r="L482" s="1"/>
  <c r="I480"/>
  <c r="L480" s="1"/>
  <c r="I475"/>
  <c r="L475" s="1"/>
  <c r="I470"/>
  <c r="L470" s="1"/>
  <c r="I463"/>
  <c r="L463" s="1"/>
  <c r="I460"/>
  <c r="L460" s="1"/>
  <c r="I455"/>
  <c r="L455" s="1"/>
  <c r="I452"/>
  <c r="L452" s="1"/>
  <c r="I442"/>
  <c r="L442" s="1"/>
  <c r="I439"/>
  <c r="L439" s="1"/>
  <c r="I436"/>
  <c r="L436" s="1"/>
  <c r="I426"/>
  <c r="L426" s="1"/>
  <c r="I423"/>
  <c r="L423" s="1"/>
  <c r="I420"/>
  <c r="L420" s="1"/>
  <c r="I412"/>
  <c r="L412" s="1"/>
  <c r="I404"/>
  <c r="L404" s="1"/>
  <c r="I396"/>
  <c r="L396" s="1"/>
  <c r="I388"/>
  <c r="L388" s="1"/>
  <c r="I380"/>
  <c r="L380" s="1"/>
  <c r="I377"/>
  <c r="L377" s="1"/>
  <c r="I372"/>
  <c r="L372" s="1"/>
  <c r="I369"/>
  <c r="L369" s="1"/>
  <c r="I364"/>
  <c r="L364" s="1"/>
  <c r="I361"/>
  <c r="L361" s="1"/>
  <c r="I356"/>
  <c r="L356" s="1"/>
  <c r="I353"/>
  <c r="L353" s="1"/>
  <c r="I348"/>
  <c r="L348" s="1"/>
  <c r="I345"/>
  <c r="L345" s="1"/>
  <c r="I340"/>
  <c r="L340" s="1"/>
  <c r="I335"/>
  <c r="L335" s="1"/>
  <c r="I333"/>
  <c r="L333" s="1"/>
  <c r="I324"/>
  <c r="L324" s="1"/>
  <c r="I319"/>
  <c r="L319" s="1"/>
  <c r="I317"/>
  <c r="L317" s="1"/>
  <c r="I308"/>
  <c r="L308" s="1"/>
  <c r="I303"/>
  <c r="L303" s="1"/>
  <c r="I301"/>
  <c r="L301" s="1"/>
  <c r="I292"/>
  <c r="L292" s="1"/>
  <c r="I287"/>
  <c r="L287" s="1"/>
  <c r="I284"/>
  <c r="L284" s="1"/>
  <c r="I279"/>
  <c r="L279" s="1"/>
  <c r="I276"/>
  <c r="L276" s="1"/>
  <c r="I271"/>
  <c r="L271" s="1"/>
  <c r="I268"/>
  <c r="L268" s="1"/>
  <c r="I263"/>
  <c r="L263" s="1"/>
  <c r="I260"/>
  <c r="L260" s="1"/>
  <c r="I255"/>
  <c r="L255" s="1"/>
  <c r="I252"/>
  <c r="L252" s="1"/>
  <c r="I247"/>
  <c r="L247" s="1"/>
  <c r="I244"/>
  <c r="L244" s="1"/>
  <c r="I239"/>
  <c r="L239" s="1"/>
  <c r="I236"/>
  <c r="L236" s="1"/>
  <c r="I231"/>
  <c r="L231" s="1"/>
  <c r="I228"/>
  <c r="L228" s="1"/>
  <c r="I223"/>
  <c r="L223" s="1"/>
  <c r="I220"/>
  <c r="L220" s="1"/>
  <c r="I218"/>
  <c r="L218" s="1"/>
  <c r="I215"/>
  <c r="L215" s="1"/>
  <c r="I209"/>
  <c r="L209" s="1"/>
  <c r="I207"/>
  <c r="L207" s="1"/>
  <c r="I200"/>
  <c r="L200" s="1"/>
  <c r="I198"/>
  <c r="L198" s="1"/>
  <c r="I193"/>
  <c r="L193" s="1"/>
  <c r="I191"/>
  <c r="L191" s="1"/>
  <c r="I184"/>
  <c r="L184" s="1"/>
  <c r="I182"/>
  <c r="L182" s="1"/>
  <c r="I177"/>
  <c r="L177" s="1"/>
  <c r="I175"/>
  <c r="L175" s="1"/>
  <c r="I166"/>
  <c r="L166" s="1"/>
  <c r="I164"/>
  <c r="L164" s="1"/>
  <c r="I159"/>
  <c r="L159" s="1"/>
  <c r="I157"/>
  <c r="L157" s="1"/>
  <c r="I150"/>
  <c r="L150" s="1"/>
  <c r="I148"/>
  <c r="L148" s="1"/>
  <c r="I143"/>
  <c r="L143" s="1"/>
  <c r="I141"/>
  <c r="L141" s="1"/>
  <c r="I138"/>
  <c r="L138" s="1"/>
  <c r="I136"/>
  <c r="L136" s="1"/>
  <c r="I133"/>
  <c r="I130"/>
  <c r="I128"/>
  <c r="L128" s="1"/>
  <c r="I125"/>
  <c r="I122"/>
  <c r="L122" s="1"/>
  <c r="I120"/>
  <c r="L120" s="1"/>
  <c r="I117"/>
  <c r="L117" s="1"/>
  <c r="I114"/>
  <c r="I112"/>
  <c r="L112" s="1"/>
  <c r="I107"/>
  <c r="L107" s="1"/>
  <c r="I105"/>
  <c r="L105" s="1"/>
  <c r="I98"/>
  <c r="L98" s="1"/>
  <c r="I96"/>
  <c r="L96" s="1"/>
  <c r="I91"/>
  <c r="L91" s="1"/>
  <c r="A1005"/>
  <c r="I1005"/>
  <c r="L1005" s="1"/>
  <c r="A1003"/>
  <c r="I1003"/>
  <c r="L1003" s="1"/>
  <c r="A999"/>
  <c r="I999"/>
  <c r="L999" s="1"/>
  <c r="A989"/>
  <c r="I989"/>
  <c r="L989" s="1"/>
  <c r="A981"/>
  <c r="I981"/>
  <c r="L981" s="1"/>
  <c r="A979"/>
  <c r="I979"/>
  <c r="L979" s="1"/>
  <c r="A973"/>
  <c r="I973"/>
  <c r="L973" s="1"/>
  <c r="A963"/>
  <c r="I963"/>
  <c r="L963" s="1"/>
  <c r="A959"/>
  <c r="I959"/>
  <c r="L959" s="1"/>
  <c r="A947"/>
  <c r="I947"/>
  <c r="L947" s="1"/>
  <c r="A943"/>
  <c r="I943"/>
  <c r="L943" s="1"/>
  <c r="A939"/>
  <c r="I939"/>
  <c r="L939" s="1"/>
  <c r="A935"/>
  <c r="I935"/>
  <c r="L935" s="1"/>
  <c r="A923"/>
  <c r="I923"/>
  <c r="L923" s="1"/>
  <c r="A919"/>
  <c r="I919"/>
  <c r="L919" s="1"/>
  <c r="A915"/>
  <c r="I915"/>
  <c r="L915" s="1"/>
  <c r="A903"/>
  <c r="I903"/>
  <c r="L903" s="1"/>
  <c r="A899"/>
  <c r="I899"/>
  <c r="L899" s="1"/>
  <c r="A891"/>
  <c r="I891"/>
  <c r="L891" s="1"/>
  <c r="A887"/>
  <c r="I887"/>
  <c r="L887" s="1"/>
  <c r="A883"/>
  <c r="I883"/>
  <c r="L883" s="1"/>
  <c r="A879"/>
  <c r="I879"/>
  <c r="L879" s="1"/>
  <c r="A875"/>
  <c r="I875"/>
  <c r="L875" s="1"/>
  <c r="A871"/>
  <c r="I871"/>
  <c r="L871" s="1"/>
  <c r="A867"/>
  <c r="I867"/>
  <c r="L867" s="1"/>
  <c r="A863"/>
  <c r="I863"/>
  <c r="L863" s="1"/>
  <c r="A859"/>
  <c r="I859"/>
  <c r="L859" s="1"/>
  <c r="A855"/>
  <c r="I855"/>
  <c r="L855" s="1"/>
  <c r="A851"/>
  <c r="I851"/>
  <c r="L851" s="1"/>
  <c r="A847"/>
  <c r="I847"/>
  <c r="L847" s="1"/>
  <c r="A843"/>
  <c r="I843"/>
  <c r="L843" s="1"/>
  <c r="A839"/>
  <c r="I839"/>
  <c r="L839" s="1"/>
  <c r="A835"/>
  <c r="I835"/>
  <c r="L835" s="1"/>
  <c r="A831"/>
  <c r="I831"/>
  <c r="L831" s="1"/>
  <c r="A827"/>
  <c r="I827"/>
  <c r="L827" s="1"/>
  <c r="A823"/>
  <c r="I823"/>
  <c r="L823" s="1"/>
  <c r="A819"/>
  <c r="I819"/>
  <c r="L819" s="1"/>
  <c r="A815"/>
  <c r="I815"/>
  <c r="L815" s="1"/>
  <c r="A811"/>
  <c r="I811"/>
  <c r="L811" s="1"/>
  <c r="A807"/>
  <c r="I807"/>
  <c r="L807" s="1"/>
  <c r="A803"/>
  <c r="I803"/>
  <c r="L803" s="1"/>
  <c r="A799"/>
  <c r="I799"/>
  <c r="L799" s="1"/>
  <c r="A795"/>
  <c r="I795"/>
  <c r="L795" s="1"/>
  <c r="A791"/>
  <c r="I791"/>
  <c r="L791" s="1"/>
  <c r="A775"/>
  <c r="I775"/>
  <c r="L775" s="1"/>
  <c r="A759"/>
  <c r="I759"/>
  <c r="L759" s="1"/>
  <c r="A743"/>
  <c r="I743"/>
  <c r="L743" s="1"/>
  <c r="A727"/>
  <c r="I727"/>
  <c r="L727" s="1"/>
  <c r="A711"/>
  <c r="I711"/>
  <c r="L711" s="1"/>
  <c r="A695"/>
  <c r="I695"/>
  <c r="L695" s="1"/>
  <c r="A679"/>
  <c r="I679"/>
  <c r="L679" s="1"/>
  <c r="A457"/>
  <c r="I457"/>
  <c r="L457" s="1"/>
  <c r="A441"/>
  <c r="I441"/>
  <c r="L441" s="1"/>
  <c r="A425"/>
  <c r="I425"/>
  <c r="L425" s="1"/>
  <c r="A419"/>
  <c r="I419"/>
  <c r="L419" s="1"/>
  <c r="A411"/>
  <c r="I411"/>
  <c r="L411" s="1"/>
  <c r="A403"/>
  <c r="I403"/>
  <c r="L403" s="1"/>
  <c r="A395"/>
  <c r="I395"/>
  <c r="L395" s="1"/>
  <c r="A387"/>
  <c r="I387"/>
  <c r="L387" s="1"/>
  <c r="A379"/>
  <c r="I379"/>
  <c r="L379" s="1"/>
  <c r="A330"/>
  <c r="I330"/>
  <c r="L330" s="1"/>
  <c r="A314"/>
  <c r="I314"/>
  <c r="L314" s="1"/>
  <c r="A298"/>
  <c r="I298"/>
  <c r="L298" s="1"/>
  <c r="A170"/>
  <c r="I170"/>
  <c r="L170" s="1"/>
  <c r="A90"/>
  <c r="I90"/>
  <c r="L90" s="1"/>
  <c r="A88"/>
  <c r="I88"/>
  <c r="L88" s="1"/>
  <c r="A86"/>
  <c r="I86"/>
  <c r="L86" s="1"/>
  <c r="A84"/>
  <c r="I84"/>
  <c r="L84" s="1"/>
  <c r="A82"/>
  <c r="I82"/>
  <c r="L82" s="1"/>
  <c r="A80"/>
  <c r="I80"/>
  <c r="L80" s="1"/>
  <c r="A78"/>
  <c r="I78"/>
  <c r="L78" s="1"/>
  <c r="A76"/>
  <c r="I76"/>
  <c r="L76" s="1"/>
  <c r="A74"/>
  <c r="I74"/>
  <c r="L74" s="1"/>
  <c r="A72"/>
  <c r="I72"/>
  <c r="L72" s="1"/>
  <c r="A70"/>
  <c r="I70"/>
  <c r="L70" s="1"/>
  <c r="A68"/>
  <c r="I68"/>
  <c r="L68" s="1"/>
  <c r="A66"/>
  <c r="I66"/>
  <c r="L66" s="1"/>
  <c r="A64"/>
  <c r="I64"/>
  <c r="L64" s="1"/>
  <c r="A62"/>
  <c r="I62"/>
  <c r="L62" s="1"/>
  <c r="A60"/>
  <c r="I60"/>
  <c r="L60" s="1"/>
  <c r="A58"/>
  <c r="I58"/>
  <c r="L58" s="1"/>
  <c r="A56"/>
  <c r="I56"/>
  <c r="L56" s="1"/>
  <c r="A54"/>
  <c r="I54"/>
  <c r="A52"/>
  <c r="I52"/>
  <c r="L52" s="1"/>
  <c r="A50"/>
  <c r="I50"/>
  <c r="L50" s="1"/>
  <c r="A48"/>
  <c r="I48"/>
  <c r="L48" s="1"/>
  <c r="A46"/>
  <c r="I46"/>
  <c r="L46" s="1"/>
  <c r="A44"/>
  <c r="I44"/>
  <c r="L44" s="1"/>
  <c r="A42"/>
  <c r="I42"/>
  <c r="L42" s="1"/>
  <c r="A40"/>
  <c r="I40"/>
  <c r="L40" s="1"/>
  <c r="A38"/>
  <c r="I38"/>
  <c r="L38" s="1"/>
  <c r="A36"/>
  <c r="I36"/>
  <c r="L36" s="1"/>
  <c r="A34"/>
  <c r="I34"/>
  <c r="L34" s="1"/>
  <c r="A32"/>
  <c r="I32"/>
  <c r="L32" s="1"/>
  <c r="A30"/>
  <c r="I30"/>
  <c r="L30" s="1"/>
  <c r="A28"/>
  <c r="I28"/>
  <c r="L28" s="1"/>
  <c r="A26"/>
  <c r="I26"/>
  <c r="L26" s="1"/>
  <c r="A24"/>
  <c r="I24"/>
  <c r="L24" s="1"/>
  <c r="A22"/>
  <c r="I22"/>
  <c r="L22" s="1"/>
  <c r="A20"/>
  <c r="I20"/>
  <c r="L20" s="1"/>
  <c r="A18"/>
  <c r="I18"/>
  <c r="L18" s="1"/>
  <c r="A16"/>
  <c r="I16"/>
  <c r="L16" s="1"/>
  <c r="A14"/>
  <c r="I14"/>
  <c r="L14" s="1"/>
  <c r="A12"/>
  <c r="I12"/>
  <c r="L12" s="1"/>
  <c r="A10"/>
  <c r="I10"/>
  <c r="L10" s="1"/>
  <c r="A8"/>
  <c r="I8"/>
  <c r="L8" s="1"/>
  <c r="A6"/>
  <c r="I6"/>
  <c r="L6" s="1"/>
  <c r="I885"/>
  <c r="L885" s="1"/>
  <c r="I881"/>
  <c r="L881" s="1"/>
  <c r="I877"/>
  <c r="L877" s="1"/>
  <c r="I873"/>
  <c r="L873" s="1"/>
  <c r="I869"/>
  <c r="L869" s="1"/>
  <c r="I865"/>
  <c r="L865" s="1"/>
  <c r="I861"/>
  <c r="L861" s="1"/>
  <c r="I857"/>
  <c r="L857" s="1"/>
  <c r="I853"/>
  <c r="L853" s="1"/>
  <c r="I849"/>
  <c r="L849" s="1"/>
  <c r="I845"/>
  <c r="L845" s="1"/>
  <c r="I841"/>
  <c r="L841" s="1"/>
  <c r="I837"/>
  <c r="L837" s="1"/>
  <c r="I833"/>
  <c r="L833" s="1"/>
  <c r="I829"/>
  <c r="L829" s="1"/>
  <c r="I825"/>
  <c r="L825" s="1"/>
  <c r="I821"/>
  <c r="L821" s="1"/>
  <c r="I817"/>
  <c r="L817" s="1"/>
  <c r="I813"/>
  <c r="L813" s="1"/>
  <c r="I809"/>
  <c r="L809" s="1"/>
  <c r="I805"/>
  <c r="L805" s="1"/>
  <c r="I801"/>
  <c r="L801" s="1"/>
  <c r="I797"/>
  <c r="L797" s="1"/>
  <c r="I793"/>
  <c r="L793" s="1"/>
  <c r="I789"/>
  <c r="L789" s="1"/>
  <c r="I784"/>
  <c r="L784" s="1"/>
  <c r="I782"/>
  <c r="L782" s="1"/>
  <c r="I773"/>
  <c r="L773" s="1"/>
  <c r="I768"/>
  <c r="L768" s="1"/>
  <c r="I766"/>
  <c r="L766" s="1"/>
  <c r="I757"/>
  <c r="L757" s="1"/>
  <c r="I752"/>
  <c r="L752" s="1"/>
  <c r="I750"/>
  <c r="L750" s="1"/>
  <c r="I741"/>
  <c r="L741" s="1"/>
  <c r="I736"/>
  <c r="L736" s="1"/>
  <c r="I734"/>
  <c r="L734" s="1"/>
  <c r="I725"/>
  <c r="L725" s="1"/>
  <c r="I720"/>
  <c r="L720" s="1"/>
  <c r="I718"/>
  <c r="L718" s="1"/>
  <c r="I709"/>
  <c r="L709" s="1"/>
  <c r="I704"/>
  <c r="L704" s="1"/>
  <c r="I702"/>
  <c r="L702" s="1"/>
  <c r="I693"/>
  <c r="L693" s="1"/>
  <c r="I688"/>
  <c r="L688" s="1"/>
  <c r="I686"/>
  <c r="L686" s="1"/>
  <c r="I677"/>
  <c r="L677" s="1"/>
  <c r="I672"/>
  <c r="L672" s="1"/>
  <c r="I669"/>
  <c r="L669" s="1"/>
  <c r="I664"/>
  <c r="L664" s="1"/>
  <c r="I661"/>
  <c r="L661" s="1"/>
  <c r="I656"/>
  <c r="L656" s="1"/>
  <c r="I653"/>
  <c r="L653" s="1"/>
  <c r="I648"/>
  <c r="L648" s="1"/>
  <c r="I645"/>
  <c r="L645" s="1"/>
  <c r="I640"/>
  <c r="L640" s="1"/>
  <c r="I637"/>
  <c r="L637" s="1"/>
  <c r="I632"/>
  <c r="L632" s="1"/>
  <c r="I629"/>
  <c r="L629" s="1"/>
  <c r="I624"/>
  <c r="L624" s="1"/>
  <c r="I621"/>
  <c r="L621" s="1"/>
  <c r="I616"/>
  <c r="L616" s="1"/>
  <c r="I613"/>
  <c r="L613" s="1"/>
  <c r="I608"/>
  <c r="L608" s="1"/>
  <c r="I605"/>
  <c r="L605" s="1"/>
  <c r="I602"/>
  <c r="L602" s="1"/>
  <c r="I596"/>
  <c r="L596" s="1"/>
  <c r="I587"/>
  <c r="L587" s="1"/>
  <c r="I584"/>
  <c r="L584" s="1"/>
  <c r="I581"/>
  <c r="L581" s="1"/>
  <c r="I576"/>
  <c r="L576" s="1"/>
  <c r="I573"/>
  <c r="L573" s="1"/>
  <c r="I568"/>
  <c r="L568" s="1"/>
  <c r="I565"/>
  <c r="L565" s="1"/>
  <c r="I560"/>
  <c r="L560" s="1"/>
  <c r="I557"/>
  <c r="L557" s="1"/>
  <c r="I552"/>
  <c r="L552" s="1"/>
  <c r="I549"/>
  <c r="L549" s="1"/>
  <c r="I544"/>
  <c r="L544" s="1"/>
  <c r="I541"/>
  <c r="L541" s="1"/>
  <c r="I536"/>
  <c r="L536" s="1"/>
  <c r="I533"/>
  <c r="L533" s="1"/>
  <c r="I528"/>
  <c r="L528" s="1"/>
  <c r="I525"/>
  <c r="L525" s="1"/>
  <c r="I519"/>
  <c r="L519" s="1"/>
  <c r="I516"/>
  <c r="L516" s="1"/>
  <c r="I513"/>
  <c r="L513" s="1"/>
  <c r="I510"/>
  <c r="L510" s="1"/>
  <c r="I503"/>
  <c r="L503" s="1"/>
  <c r="I500"/>
  <c r="L500" s="1"/>
  <c r="I498"/>
  <c r="L498" s="1"/>
  <c r="I495"/>
  <c r="L495" s="1"/>
  <c r="I492"/>
  <c r="L492" s="1"/>
  <c r="I490"/>
  <c r="L490" s="1"/>
  <c r="I487"/>
  <c r="L487" s="1"/>
  <c r="I484"/>
  <c r="L484" s="1"/>
  <c r="I477"/>
  <c r="L477" s="1"/>
  <c r="I474"/>
  <c r="L474" s="1"/>
  <c r="I472"/>
  <c r="L472" s="1"/>
  <c r="I467"/>
  <c r="L467" s="1"/>
  <c r="I462"/>
  <c r="L462" s="1"/>
  <c r="I454"/>
  <c r="L454" s="1"/>
  <c r="I451"/>
  <c r="L451" s="1"/>
  <c r="I448"/>
  <c r="L448" s="1"/>
  <c r="I438"/>
  <c r="L438" s="1"/>
  <c r="I435"/>
  <c r="L435" s="1"/>
  <c r="I432"/>
  <c r="L432" s="1"/>
  <c r="I422"/>
  <c r="L422" s="1"/>
  <c r="I414"/>
  <c r="L414" s="1"/>
  <c r="I406"/>
  <c r="L406" s="1"/>
  <c r="I398"/>
  <c r="L398" s="1"/>
  <c r="I390"/>
  <c r="L390" s="1"/>
  <c r="I382"/>
  <c r="L382" s="1"/>
  <c r="I374"/>
  <c r="L374" s="1"/>
  <c r="I371"/>
  <c r="L371" s="1"/>
  <c r="I366"/>
  <c r="L366" s="1"/>
  <c r="I363"/>
  <c r="L363" s="1"/>
  <c r="I358"/>
  <c r="L358" s="1"/>
  <c r="I355"/>
  <c r="L355" s="1"/>
  <c r="I350"/>
  <c r="L350" s="1"/>
  <c r="I347"/>
  <c r="L347" s="1"/>
  <c r="I342"/>
  <c r="L342" s="1"/>
  <c r="I339"/>
  <c r="L339" s="1"/>
  <c r="I337"/>
  <c r="L337" s="1"/>
  <c r="I328"/>
  <c r="L328" s="1"/>
  <c r="I323"/>
  <c r="L323" s="1"/>
  <c r="I321"/>
  <c r="L321" s="1"/>
  <c r="I312"/>
  <c r="L312" s="1"/>
  <c r="I307"/>
  <c r="L307" s="1"/>
  <c r="I305"/>
  <c r="L305" s="1"/>
  <c r="I296"/>
  <c r="L296" s="1"/>
  <c r="I291"/>
  <c r="L291" s="1"/>
  <c r="I289"/>
  <c r="L289" s="1"/>
  <c r="I286"/>
  <c r="L286" s="1"/>
  <c r="I281"/>
  <c r="L281" s="1"/>
  <c r="I278"/>
  <c r="L278" s="1"/>
  <c r="I273"/>
  <c r="L273" s="1"/>
  <c r="I270"/>
  <c r="L270" s="1"/>
  <c r="I265"/>
  <c r="L265" s="1"/>
  <c r="I262"/>
  <c r="L262" s="1"/>
  <c r="I257"/>
  <c r="L257" s="1"/>
  <c r="I254"/>
  <c r="L254" s="1"/>
  <c r="I249"/>
  <c r="L249" s="1"/>
  <c r="I246"/>
  <c r="L246" s="1"/>
  <c r="I241"/>
  <c r="L241" s="1"/>
  <c r="I238"/>
  <c r="L238" s="1"/>
  <c r="I233"/>
  <c r="L233" s="1"/>
  <c r="I230"/>
  <c r="L230" s="1"/>
  <c r="I225"/>
  <c r="L225" s="1"/>
  <c r="I222"/>
  <c r="L222" s="1"/>
  <c r="I217"/>
  <c r="L217" s="1"/>
  <c r="I214"/>
  <c r="L214" s="1"/>
  <c r="I211"/>
  <c r="L211" s="1"/>
  <c r="I204"/>
  <c r="L204" s="1"/>
  <c r="I202"/>
  <c r="L202" s="1"/>
  <c r="I197"/>
  <c r="L197" s="1"/>
  <c r="I195"/>
  <c r="L195" s="1"/>
  <c r="I188"/>
  <c r="L188" s="1"/>
  <c r="I186"/>
  <c r="L186" s="1"/>
  <c r="I181"/>
  <c r="L181" s="1"/>
  <c r="I179"/>
  <c r="L179" s="1"/>
  <c r="I172"/>
  <c r="L172" s="1"/>
  <c r="I168"/>
  <c r="L168" s="1"/>
  <c r="I163"/>
  <c r="L163" s="1"/>
  <c r="I161"/>
  <c r="L161" s="1"/>
  <c r="I154"/>
  <c r="L154" s="1"/>
  <c r="I152"/>
  <c r="L152" s="1"/>
  <c r="I147"/>
  <c r="L147" s="1"/>
  <c r="I145"/>
  <c r="L145" s="1"/>
  <c r="I135"/>
  <c r="L135" s="1"/>
  <c r="I127"/>
  <c r="L127" s="1"/>
  <c r="I119"/>
  <c r="L119" s="1"/>
  <c r="I111"/>
  <c r="L111" s="1"/>
  <c r="I102"/>
  <c r="L102" s="1"/>
  <c r="I100"/>
  <c r="L100" s="1"/>
  <c r="I95"/>
  <c r="L95" s="1"/>
  <c r="I93"/>
  <c r="L93" s="1"/>
  <c r="A997"/>
  <c r="I997"/>
  <c r="L997" s="1"/>
  <c r="A995"/>
  <c r="I995"/>
  <c r="L995" s="1"/>
  <c r="A991"/>
  <c r="I991"/>
  <c r="L991" s="1"/>
  <c r="A987"/>
  <c r="I987"/>
  <c r="L987" s="1"/>
  <c r="A983"/>
  <c r="I983"/>
  <c r="L983" s="1"/>
  <c r="A975"/>
  <c r="I975"/>
  <c r="L975" s="1"/>
  <c r="A971"/>
  <c r="I971"/>
  <c r="L971" s="1"/>
  <c r="A967"/>
  <c r="I967"/>
  <c r="L967" s="1"/>
  <c r="A965"/>
  <c r="I965"/>
  <c r="L965" s="1"/>
  <c r="A957"/>
  <c r="I957"/>
  <c r="L957" s="1"/>
  <c r="A955"/>
  <c r="I955"/>
  <c r="L955" s="1"/>
  <c r="A951"/>
  <c r="I951"/>
  <c r="L951" s="1"/>
  <c r="A949"/>
  <c r="I949"/>
  <c r="L949" s="1"/>
  <c r="A941"/>
  <c r="I941"/>
  <c r="L941" s="1"/>
  <c r="A933"/>
  <c r="I933"/>
  <c r="L933" s="1"/>
  <c r="A931"/>
  <c r="I931"/>
  <c r="L931" s="1"/>
  <c r="A927"/>
  <c r="I927"/>
  <c r="L927" s="1"/>
  <c r="A911"/>
  <c r="I911"/>
  <c r="L911" s="1"/>
  <c r="A907"/>
  <c r="I907"/>
  <c r="L907" s="1"/>
  <c r="A895"/>
  <c r="I895"/>
  <c r="L895" s="1"/>
  <c r="D15" i="22"/>
  <c r="C16"/>
  <c r="C11"/>
  <c r="D8"/>
  <c r="C8"/>
  <c r="C5"/>
  <c r="D16"/>
  <c r="C17"/>
  <c r="D11"/>
  <c r="D9"/>
  <c r="C9"/>
  <c r="D5"/>
  <c r="D17"/>
  <c r="C18"/>
  <c r="D12"/>
  <c r="C12"/>
  <c r="D6"/>
  <c r="C6"/>
  <c r="D18"/>
  <c r="C15"/>
  <c r="D13"/>
  <c r="C13"/>
  <c r="D7"/>
  <c r="C7"/>
  <c r="A779" i="25"/>
  <c r="I779"/>
  <c r="L779" s="1"/>
  <c r="A763"/>
  <c r="I763"/>
  <c r="L763" s="1"/>
  <c r="A747"/>
  <c r="I747"/>
  <c r="L747" s="1"/>
  <c r="A731"/>
  <c r="I731"/>
  <c r="L731" s="1"/>
  <c r="A715"/>
  <c r="I715"/>
  <c r="L715" s="1"/>
  <c r="A699"/>
  <c r="I699"/>
  <c r="L699" s="1"/>
  <c r="A683"/>
  <c r="I683"/>
  <c r="L683" s="1"/>
  <c r="A481"/>
  <c r="I481"/>
  <c r="L481" s="1"/>
  <c r="A453"/>
  <c r="I453"/>
  <c r="L453" s="1"/>
  <c r="A437"/>
  <c r="I437"/>
  <c r="L437" s="1"/>
  <c r="A421"/>
  <c r="I421"/>
  <c r="L421" s="1"/>
  <c r="A413"/>
  <c r="I413"/>
  <c r="L413" s="1"/>
  <c r="A405"/>
  <c r="I405"/>
  <c r="L405" s="1"/>
  <c r="A397"/>
  <c r="I397"/>
  <c r="L397" s="1"/>
  <c r="A389"/>
  <c r="I389"/>
  <c r="L389" s="1"/>
  <c r="A381"/>
  <c r="I381"/>
  <c r="L381" s="1"/>
  <c r="A334"/>
  <c r="I334"/>
  <c r="L334" s="1"/>
  <c r="A318"/>
  <c r="I318"/>
  <c r="L318" s="1"/>
  <c r="A302"/>
  <c r="I302"/>
  <c r="L302" s="1"/>
  <c r="I788"/>
  <c r="L788" s="1"/>
  <c r="I786"/>
  <c r="L786" s="1"/>
  <c r="I777"/>
  <c r="L777" s="1"/>
  <c r="I772"/>
  <c r="L772" s="1"/>
  <c r="I770"/>
  <c r="L770" s="1"/>
  <c r="I761"/>
  <c r="L761" s="1"/>
  <c r="I756"/>
  <c r="L756" s="1"/>
  <c r="I754"/>
  <c r="L754" s="1"/>
  <c r="I745"/>
  <c r="L745" s="1"/>
  <c r="I740"/>
  <c r="L740" s="1"/>
  <c r="I738"/>
  <c r="L738" s="1"/>
  <c r="I729"/>
  <c r="L729" s="1"/>
  <c r="I724"/>
  <c r="L724" s="1"/>
  <c r="I722"/>
  <c r="L722" s="1"/>
  <c r="I713"/>
  <c r="L713" s="1"/>
  <c r="I708"/>
  <c r="L708" s="1"/>
  <c r="I706"/>
  <c r="L706" s="1"/>
  <c r="I697"/>
  <c r="L697" s="1"/>
  <c r="I692"/>
  <c r="L692" s="1"/>
  <c r="I690"/>
  <c r="L690" s="1"/>
  <c r="I681"/>
  <c r="L681" s="1"/>
  <c r="I676"/>
  <c r="L676" s="1"/>
  <c r="I674"/>
  <c r="L674" s="1"/>
  <c r="I671"/>
  <c r="L671" s="1"/>
  <c r="I666"/>
  <c r="L666" s="1"/>
  <c r="I663"/>
  <c r="L663" s="1"/>
  <c r="I658"/>
  <c r="L658" s="1"/>
  <c r="I655"/>
  <c r="L655" s="1"/>
  <c r="I650"/>
  <c r="L650" s="1"/>
  <c r="I647"/>
  <c r="L647" s="1"/>
  <c r="I642"/>
  <c r="L642" s="1"/>
  <c r="I639"/>
  <c r="L639" s="1"/>
  <c r="I634"/>
  <c r="L634" s="1"/>
  <c r="I631"/>
  <c r="L631" s="1"/>
  <c r="I626"/>
  <c r="L626" s="1"/>
  <c r="I623"/>
  <c r="L623" s="1"/>
  <c r="I618"/>
  <c r="L618" s="1"/>
  <c r="I615"/>
  <c r="L615" s="1"/>
  <c r="I610"/>
  <c r="L610" s="1"/>
  <c r="I607"/>
  <c r="L607" s="1"/>
  <c r="I604"/>
  <c r="L604" s="1"/>
  <c r="I601"/>
  <c r="L601" s="1"/>
  <c r="I598"/>
  <c r="L598" s="1"/>
  <c r="I595"/>
  <c r="L595" s="1"/>
  <c r="I593"/>
  <c r="L593" s="1"/>
  <c r="I590"/>
  <c r="L590" s="1"/>
  <c r="I583"/>
  <c r="L583" s="1"/>
  <c r="I578"/>
  <c r="L578" s="1"/>
  <c r="I575"/>
  <c r="L575" s="1"/>
  <c r="I570"/>
  <c r="L570" s="1"/>
  <c r="I567"/>
  <c r="L567" s="1"/>
  <c r="I562"/>
  <c r="L562" s="1"/>
  <c r="I559"/>
  <c r="L559" s="1"/>
  <c r="I554"/>
  <c r="L554" s="1"/>
  <c r="I551"/>
  <c r="L551" s="1"/>
  <c r="I546"/>
  <c r="L546" s="1"/>
  <c r="I543"/>
  <c r="L543" s="1"/>
  <c r="I538"/>
  <c r="L538" s="1"/>
  <c r="I535"/>
  <c r="L535" s="1"/>
  <c r="I530"/>
  <c r="L530" s="1"/>
  <c r="I527"/>
  <c r="L527" s="1"/>
  <c r="I522"/>
  <c r="L522" s="1"/>
  <c r="I515"/>
  <c r="L515" s="1"/>
  <c r="I512"/>
  <c r="L512" s="1"/>
  <c r="I509"/>
  <c r="L509" s="1"/>
  <c r="I506"/>
  <c r="L506" s="1"/>
  <c r="I497"/>
  <c r="L497" s="1"/>
  <c r="I489"/>
  <c r="L489" s="1"/>
  <c r="I479"/>
  <c r="L479" s="1"/>
  <c r="I476"/>
  <c r="L476" s="1"/>
  <c r="I469"/>
  <c r="L469" s="1"/>
  <c r="I466"/>
  <c r="L466" s="1"/>
  <c r="I464"/>
  <c r="L464" s="1"/>
  <c r="I459"/>
  <c r="L459" s="1"/>
  <c r="I450"/>
  <c r="L450" s="1"/>
  <c r="I447"/>
  <c r="L447" s="1"/>
  <c r="I444"/>
  <c r="L444" s="1"/>
  <c r="I434"/>
  <c r="L434" s="1"/>
  <c r="I431"/>
  <c r="L431" s="1"/>
  <c r="I428"/>
  <c r="L428" s="1"/>
  <c r="I416"/>
  <c r="L416" s="1"/>
  <c r="I408"/>
  <c r="L408" s="1"/>
  <c r="I400"/>
  <c r="L400" s="1"/>
  <c r="I392"/>
  <c r="L392" s="1"/>
  <c r="I384"/>
  <c r="L384" s="1"/>
  <c r="I376"/>
  <c r="L376" s="1"/>
  <c r="I373"/>
  <c r="L373" s="1"/>
  <c r="I368"/>
  <c r="L368" s="1"/>
  <c r="I365"/>
  <c r="L365" s="1"/>
  <c r="I360"/>
  <c r="L360" s="1"/>
  <c r="I357"/>
  <c r="L357" s="1"/>
  <c r="I352"/>
  <c r="L352" s="1"/>
  <c r="I349"/>
  <c r="L349" s="1"/>
  <c r="I344"/>
  <c r="L344" s="1"/>
  <c r="I341"/>
  <c r="L341" s="1"/>
  <c r="I332"/>
  <c r="L332" s="1"/>
  <c r="I327"/>
  <c r="L327" s="1"/>
  <c r="I325"/>
  <c r="L325" s="1"/>
  <c r="I316"/>
  <c r="L316" s="1"/>
  <c r="I311"/>
  <c r="L311" s="1"/>
  <c r="I309"/>
  <c r="L309" s="1"/>
  <c r="I300"/>
  <c r="L300" s="1"/>
  <c r="I295"/>
  <c r="L295" s="1"/>
  <c r="I293"/>
  <c r="L293" s="1"/>
  <c r="I288"/>
  <c r="L288" s="1"/>
  <c r="I283"/>
  <c r="L283" s="1"/>
  <c r="I280"/>
  <c r="L280" s="1"/>
  <c r="I275"/>
  <c r="L275" s="1"/>
  <c r="I272"/>
  <c r="L272" s="1"/>
  <c r="I267"/>
  <c r="L267" s="1"/>
  <c r="I264"/>
  <c r="L264" s="1"/>
  <c r="I259"/>
  <c r="L259" s="1"/>
  <c r="I256"/>
  <c r="L256" s="1"/>
  <c r="I251"/>
  <c r="L251" s="1"/>
  <c r="I248"/>
  <c r="L248" s="1"/>
  <c r="I243"/>
  <c r="L243" s="1"/>
  <c r="I240"/>
  <c r="L240" s="1"/>
  <c r="I235"/>
  <c r="L235" s="1"/>
  <c r="I232"/>
  <c r="L232" s="1"/>
  <c r="I227"/>
  <c r="L227" s="1"/>
  <c r="I224"/>
  <c r="L224" s="1"/>
  <c r="I219"/>
  <c r="L219" s="1"/>
  <c r="I216"/>
  <c r="L216" s="1"/>
  <c r="I213"/>
  <c r="L213" s="1"/>
  <c r="I208"/>
  <c r="L208" s="1"/>
  <c r="I206"/>
  <c r="L206" s="1"/>
  <c r="I201"/>
  <c r="L201" s="1"/>
  <c r="I199"/>
  <c r="L199" s="1"/>
  <c r="I192"/>
  <c r="L192" s="1"/>
  <c r="I190"/>
  <c r="L190" s="1"/>
  <c r="I185"/>
  <c r="L185" s="1"/>
  <c r="I183"/>
  <c r="L183" s="1"/>
  <c r="I176"/>
  <c r="L176" s="1"/>
  <c r="I174"/>
  <c r="L174" s="1"/>
  <c r="I167"/>
  <c r="L167" s="1"/>
  <c r="I165"/>
  <c r="L165" s="1"/>
  <c r="I158"/>
  <c r="L158" s="1"/>
  <c r="I156"/>
  <c r="L156" s="1"/>
  <c r="I151"/>
  <c r="L151" s="1"/>
  <c r="I149"/>
  <c r="L149" s="1"/>
  <c r="I142"/>
  <c r="L142" s="1"/>
  <c r="I140"/>
  <c r="L140" s="1"/>
  <c r="I137"/>
  <c r="L137" s="1"/>
  <c r="I134"/>
  <c r="L134" s="1"/>
  <c r="I132"/>
  <c r="L132" s="1"/>
  <c r="I129"/>
  <c r="L129" s="1"/>
  <c r="I126"/>
  <c r="L126" s="1"/>
  <c r="I124"/>
  <c r="L124" s="1"/>
  <c r="A123"/>
  <c r="I121"/>
  <c r="L121" s="1"/>
  <c r="I118"/>
  <c r="I116"/>
  <c r="L116" s="1"/>
  <c r="I113"/>
  <c r="I106"/>
  <c r="I104"/>
  <c r="L104" s="1"/>
  <c r="I99"/>
  <c r="I97"/>
  <c r="L97" s="1"/>
  <c r="A1004"/>
  <c r="I1004"/>
  <c r="L1004" s="1"/>
  <c r="A1000"/>
  <c r="I1000"/>
  <c r="L1000" s="1"/>
  <c r="A992"/>
  <c r="I992"/>
  <c r="L992" s="1"/>
  <c r="A988"/>
  <c r="I988"/>
  <c r="L988" s="1"/>
  <c r="A964"/>
  <c r="I964"/>
  <c r="L964" s="1"/>
  <c r="A956"/>
  <c r="I956"/>
  <c r="L956" s="1"/>
  <c r="A932"/>
  <c r="I932"/>
  <c r="L932" s="1"/>
  <c r="A928"/>
  <c r="I928"/>
  <c r="L928" s="1"/>
  <c r="A924"/>
  <c r="I924"/>
  <c r="L924" s="1"/>
  <c r="A920"/>
  <c r="I920"/>
  <c r="L920" s="1"/>
  <c r="A914"/>
  <c r="I914"/>
  <c r="L914" s="1"/>
  <c r="A910"/>
  <c r="I910"/>
  <c r="L910" s="1"/>
  <c r="A904"/>
  <c r="I904"/>
  <c r="L904" s="1"/>
  <c r="A898"/>
  <c r="I898"/>
  <c r="L898" s="1"/>
  <c r="A894"/>
  <c r="I894"/>
  <c r="L894" s="1"/>
  <c r="A890"/>
  <c r="I890"/>
  <c r="L890" s="1"/>
  <c r="A886"/>
  <c r="I886"/>
  <c r="L886" s="1"/>
  <c r="A884"/>
  <c r="I884"/>
  <c r="L884" s="1"/>
  <c r="A882"/>
  <c r="I882"/>
  <c r="L882" s="1"/>
  <c r="A880"/>
  <c r="I880"/>
  <c r="L880" s="1"/>
  <c r="A876"/>
  <c r="I876"/>
  <c r="L876" s="1"/>
  <c r="A874"/>
  <c r="I874"/>
  <c r="L874" s="1"/>
  <c r="A872"/>
  <c r="I872"/>
  <c r="L872" s="1"/>
  <c r="A870"/>
  <c r="I870"/>
  <c r="L870" s="1"/>
  <c r="A868"/>
  <c r="I868"/>
  <c r="L868" s="1"/>
  <c r="A866"/>
  <c r="I866"/>
  <c r="L866" s="1"/>
  <c r="A864"/>
  <c r="I864"/>
  <c r="L864" s="1"/>
  <c r="A862"/>
  <c r="I862"/>
  <c r="L862" s="1"/>
  <c r="A860"/>
  <c r="I860"/>
  <c r="L860" s="1"/>
  <c r="A858"/>
  <c r="I858"/>
  <c r="L858" s="1"/>
  <c r="A856"/>
  <c r="I856"/>
  <c r="L856" s="1"/>
  <c r="A854"/>
  <c r="I854"/>
  <c r="L854" s="1"/>
  <c r="A852"/>
  <c r="I852"/>
  <c r="L852" s="1"/>
  <c r="A850"/>
  <c r="I850"/>
  <c r="L850" s="1"/>
  <c r="A848"/>
  <c r="I848"/>
  <c r="L848" s="1"/>
  <c r="A846"/>
  <c r="I846"/>
  <c r="L846" s="1"/>
  <c r="A844"/>
  <c r="I844"/>
  <c r="L844" s="1"/>
  <c r="A842"/>
  <c r="I842"/>
  <c r="L842" s="1"/>
  <c r="A840"/>
  <c r="I840"/>
  <c r="L840" s="1"/>
  <c r="A838"/>
  <c r="I838"/>
  <c r="L838" s="1"/>
  <c r="A836"/>
  <c r="I836"/>
  <c r="L836" s="1"/>
  <c r="A834"/>
  <c r="I834"/>
  <c r="L834" s="1"/>
  <c r="A832"/>
  <c r="I832"/>
  <c r="L832" s="1"/>
  <c r="A830"/>
  <c r="I830"/>
  <c r="L830" s="1"/>
  <c r="A828"/>
  <c r="I828"/>
  <c r="L828" s="1"/>
  <c r="A826"/>
  <c r="I826"/>
  <c r="L826" s="1"/>
  <c r="A824"/>
  <c r="I824"/>
  <c r="L824" s="1"/>
  <c r="A822"/>
  <c r="I822"/>
  <c r="L822" s="1"/>
  <c r="A820"/>
  <c r="I820"/>
  <c r="L820" s="1"/>
  <c r="A818"/>
  <c r="I818"/>
  <c r="L818" s="1"/>
  <c r="A816"/>
  <c r="I816"/>
  <c r="L816" s="1"/>
  <c r="A814"/>
  <c r="I814"/>
  <c r="L814" s="1"/>
  <c r="A812"/>
  <c r="I812"/>
  <c r="L812" s="1"/>
  <c r="A810"/>
  <c r="I810"/>
  <c r="L810" s="1"/>
  <c r="A808"/>
  <c r="I808"/>
  <c r="L808" s="1"/>
  <c r="A806"/>
  <c r="I806"/>
  <c r="L806" s="1"/>
  <c r="A804"/>
  <c r="I804"/>
  <c r="L804" s="1"/>
  <c r="A802"/>
  <c r="I802"/>
  <c r="L802" s="1"/>
  <c r="A800"/>
  <c r="I800"/>
  <c r="L800" s="1"/>
  <c r="A798"/>
  <c r="I798"/>
  <c r="L798" s="1"/>
  <c r="A796"/>
  <c r="I796"/>
  <c r="L796" s="1"/>
  <c r="A794"/>
  <c r="I794"/>
  <c r="L794" s="1"/>
  <c r="A792"/>
  <c r="I792"/>
  <c r="L792" s="1"/>
  <c r="A790"/>
  <c r="I790"/>
  <c r="L790" s="1"/>
  <c r="A783"/>
  <c r="I783"/>
  <c r="L783" s="1"/>
  <c r="A767"/>
  <c r="I767"/>
  <c r="L767" s="1"/>
  <c r="A751"/>
  <c r="I751"/>
  <c r="L751" s="1"/>
  <c r="A735"/>
  <c r="I735"/>
  <c r="L735" s="1"/>
  <c r="A719"/>
  <c r="I719"/>
  <c r="L719" s="1"/>
  <c r="A703"/>
  <c r="I703"/>
  <c r="L703" s="1"/>
  <c r="A687"/>
  <c r="I687"/>
  <c r="L687" s="1"/>
  <c r="A473"/>
  <c r="I473"/>
  <c r="L473" s="1"/>
  <c r="A449"/>
  <c r="I449"/>
  <c r="L449" s="1"/>
  <c r="A433"/>
  <c r="I433"/>
  <c r="L433" s="1"/>
  <c r="A415"/>
  <c r="I415"/>
  <c r="L415" s="1"/>
  <c r="A407"/>
  <c r="I407"/>
  <c r="L407" s="1"/>
  <c r="A399"/>
  <c r="I399"/>
  <c r="L399" s="1"/>
  <c r="A391"/>
  <c r="I391"/>
  <c r="L391" s="1"/>
  <c r="A383"/>
  <c r="I383"/>
  <c r="L383" s="1"/>
  <c r="A338"/>
  <c r="I338"/>
  <c r="L338" s="1"/>
  <c r="A322"/>
  <c r="I322"/>
  <c r="L322" s="1"/>
  <c r="A306"/>
  <c r="I306"/>
  <c r="L306" s="1"/>
  <c r="A290"/>
  <c r="I290"/>
  <c r="L290" s="1"/>
  <c r="A85"/>
  <c r="I85"/>
  <c r="L85" s="1"/>
  <c r="A77"/>
  <c r="I77"/>
  <c r="L77" s="1"/>
  <c r="A73"/>
  <c r="I73"/>
  <c r="L73" s="1"/>
  <c r="A69"/>
  <c r="I69"/>
  <c r="L69" s="1"/>
  <c r="A65"/>
  <c r="I65"/>
  <c r="L65" s="1"/>
  <c r="A61"/>
  <c r="I61"/>
  <c r="L61" s="1"/>
  <c r="A57"/>
  <c r="I57"/>
  <c r="L57" s="1"/>
  <c r="A53"/>
  <c r="I53"/>
  <c r="L53" s="1"/>
  <c r="A49"/>
  <c r="I49"/>
  <c r="L49" s="1"/>
  <c r="A45"/>
  <c r="I45"/>
  <c r="L45" s="1"/>
  <c r="A41"/>
  <c r="I41"/>
  <c r="L41" s="1"/>
  <c r="A37"/>
  <c r="I37"/>
  <c r="L37" s="1"/>
  <c r="A33"/>
  <c r="I33"/>
  <c r="L33" s="1"/>
  <c r="A29"/>
  <c r="I29"/>
  <c r="L29" s="1"/>
  <c r="A25"/>
  <c r="I25"/>
  <c r="L25" s="1"/>
  <c r="A21"/>
  <c r="I21"/>
  <c r="L21" s="1"/>
  <c r="A17"/>
  <c r="I17"/>
  <c r="L17" s="1"/>
  <c r="A13"/>
  <c r="I13"/>
  <c r="L13" s="1"/>
  <c r="A9"/>
  <c r="I9"/>
  <c r="L9" s="1"/>
  <c r="I1006"/>
  <c r="L1006" s="1"/>
  <c r="I781"/>
  <c r="L781" s="1"/>
  <c r="I776"/>
  <c r="L776" s="1"/>
  <c r="I774"/>
  <c r="L774" s="1"/>
  <c r="I765"/>
  <c r="L765" s="1"/>
  <c r="I760"/>
  <c r="L760" s="1"/>
  <c r="I758"/>
  <c r="L758" s="1"/>
  <c r="I749"/>
  <c r="L749" s="1"/>
  <c r="I744"/>
  <c r="L744" s="1"/>
  <c r="I742"/>
  <c r="L742" s="1"/>
  <c r="I733"/>
  <c r="L733" s="1"/>
  <c r="I728"/>
  <c r="L728" s="1"/>
  <c r="I726"/>
  <c r="L726" s="1"/>
  <c r="I717"/>
  <c r="L717" s="1"/>
  <c r="I712"/>
  <c r="L712" s="1"/>
  <c r="I710"/>
  <c r="L710" s="1"/>
  <c r="I701"/>
  <c r="L701" s="1"/>
  <c r="I696"/>
  <c r="L696" s="1"/>
  <c r="I694"/>
  <c r="L694" s="1"/>
  <c r="I685"/>
  <c r="L685" s="1"/>
  <c r="I680"/>
  <c r="L680" s="1"/>
  <c r="I678"/>
  <c r="L678" s="1"/>
  <c r="I673"/>
  <c r="L673" s="1"/>
  <c r="I668"/>
  <c r="L668" s="1"/>
  <c r="I665"/>
  <c r="L665" s="1"/>
  <c r="I660"/>
  <c r="L660" s="1"/>
  <c r="I657"/>
  <c r="L657" s="1"/>
  <c r="I652"/>
  <c r="L652" s="1"/>
  <c r="I649"/>
  <c r="L649" s="1"/>
  <c r="I644"/>
  <c r="L644" s="1"/>
  <c r="I641"/>
  <c r="L641" s="1"/>
  <c r="I636"/>
  <c r="L636" s="1"/>
  <c r="I633"/>
  <c r="L633" s="1"/>
  <c r="I628"/>
  <c r="L628" s="1"/>
  <c r="I625"/>
  <c r="L625" s="1"/>
  <c r="I620"/>
  <c r="L620" s="1"/>
  <c r="I617"/>
  <c r="L617" s="1"/>
  <c r="I612"/>
  <c r="L612" s="1"/>
  <c r="I609"/>
  <c r="L609" s="1"/>
  <c r="I603"/>
  <c r="L603" s="1"/>
  <c r="I600"/>
  <c r="L600" s="1"/>
  <c r="I597"/>
  <c r="L597" s="1"/>
  <c r="I592"/>
  <c r="L592" s="1"/>
  <c r="I589"/>
  <c r="L589" s="1"/>
  <c r="I586"/>
  <c r="L586" s="1"/>
  <c r="I580"/>
  <c r="L580" s="1"/>
  <c r="I577"/>
  <c r="L577" s="1"/>
  <c r="I572"/>
  <c r="L572" s="1"/>
  <c r="I569"/>
  <c r="L569" s="1"/>
  <c r="I564"/>
  <c r="L564" s="1"/>
  <c r="I561"/>
  <c r="L561" s="1"/>
  <c r="I556"/>
  <c r="L556" s="1"/>
  <c r="I553"/>
  <c r="L553" s="1"/>
  <c r="I548"/>
  <c r="L548" s="1"/>
  <c r="I545"/>
  <c r="L545" s="1"/>
  <c r="I540"/>
  <c r="L540" s="1"/>
  <c r="I537"/>
  <c r="L537" s="1"/>
  <c r="I532"/>
  <c r="L532" s="1"/>
  <c r="I529"/>
  <c r="L529" s="1"/>
  <c r="I524"/>
  <c r="L524" s="1"/>
  <c r="I521"/>
  <c r="L521" s="1"/>
  <c r="I518"/>
  <c r="L518" s="1"/>
  <c r="I511"/>
  <c r="L511" s="1"/>
  <c r="I508"/>
  <c r="L508" s="1"/>
  <c r="I505"/>
  <c r="L505" s="1"/>
  <c r="I502"/>
  <c r="L502" s="1"/>
  <c r="I499"/>
  <c r="L499" s="1"/>
  <c r="I496"/>
  <c r="L496" s="1"/>
  <c r="I494"/>
  <c r="L494" s="1"/>
  <c r="I491"/>
  <c r="L491" s="1"/>
  <c r="I488"/>
  <c r="L488" s="1"/>
  <c r="I486"/>
  <c r="L486" s="1"/>
  <c r="I483"/>
  <c r="L483" s="1"/>
  <c r="I478"/>
  <c r="L478" s="1"/>
  <c r="I471"/>
  <c r="L471" s="1"/>
  <c r="I468"/>
  <c r="L468" s="1"/>
  <c r="I461"/>
  <c r="L461" s="1"/>
  <c r="I458"/>
  <c r="L458" s="1"/>
  <c r="I456"/>
  <c r="L456" s="1"/>
  <c r="I446"/>
  <c r="L446" s="1"/>
  <c r="I443"/>
  <c r="L443" s="1"/>
  <c r="I440"/>
  <c r="L440" s="1"/>
  <c r="I430"/>
  <c r="L430" s="1"/>
  <c r="I427"/>
  <c r="L427" s="1"/>
  <c r="I424"/>
  <c r="L424" s="1"/>
  <c r="I418"/>
  <c r="L418" s="1"/>
  <c r="I410"/>
  <c r="L410" s="1"/>
  <c r="I402"/>
  <c r="L402" s="1"/>
  <c r="I394"/>
  <c r="L394" s="1"/>
  <c r="I386"/>
  <c r="L386" s="1"/>
  <c r="I378"/>
  <c r="L378" s="1"/>
  <c r="I375"/>
  <c r="L375" s="1"/>
  <c r="I370"/>
  <c r="L370" s="1"/>
  <c r="I367"/>
  <c r="L367" s="1"/>
  <c r="I362"/>
  <c r="L362" s="1"/>
  <c r="I359"/>
  <c r="L359" s="1"/>
  <c r="I354"/>
  <c r="L354" s="1"/>
  <c r="I351"/>
  <c r="L351" s="1"/>
  <c r="I346"/>
  <c r="L346" s="1"/>
  <c r="I343"/>
  <c r="L343" s="1"/>
  <c r="I336"/>
  <c r="L336" s="1"/>
  <c r="I331"/>
  <c r="L331" s="1"/>
  <c r="I329"/>
  <c r="L329" s="1"/>
  <c r="I320"/>
  <c r="L320" s="1"/>
  <c r="I315"/>
  <c r="L315" s="1"/>
  <c r="I313"/>
  <c r="L313" s="1"/>
  <c r="I304"/>
  <c r="L304" s="1"/>
  <c r="I299"/>
  <c r="L299" s="1"/>
  <c r="I297"/>
  <c r="L297" s="1"/>
  <c r="I285"/>
  <c r="L285" s="1"/>
  <c r="I282"/>
  <c r="L282" s="1"/>
  <c r="I277"/>
  <c r="L277" s="1"/>
  <c r="I274"/>
  <c r="L274" s="1"/>
  <c r="I269"/>
  <c r="L269" s="1"/>
  <c r="I266"/>
  <c r="L266" s="1"/>
  <c r="I261"/>
  <c r="L261" s="1"/>
  <c r="I258"/>
  <c r="L258" s="1"/>
  <c r="I253"/>
  <c r="L253" s="1"/>
  <c r="I250"/>
  <c r="L250" s="1"/>
  <c r="I245"/>
  <c r="L245" s="1"/>
  <c r="I242"/>
  <c r="L242" s="1"/>
  <c r="I237"/>
  <c r="L237" s="1"/>
  <c r="I234"/>
  <c r="L234" s="1"/>
  <c r="I229"/>
  <c r="L229" s="1"/>
  <c r="I226"/>
  <c r="L226" s="1"/>
  <c r="I221"/>
  <c r="L221" s="1"/>
  <c r="I212"/>
  <c r="L212" s="1"/>
  <c r="I210"/>
  <c r="L210" s="1"/>
  <c r="I205"/>
  <c r="L205" s="1"/>
  <c r="I203"/>
  <c r="L203" s="1"/>
  <c r="I196"/>
  <c r="L196" s="1"/>
  <c r="I194"/>
  <c r="L194" s="1"/>
  <c r="I189"/>
  <c r="L189" s="1"/>
  <c r="I187"/>
  <c r="L187" s="1"/>
  <c r="I180"/>
  <c r="L180" s="1"/>
  <c r="I178"/>
  <c r="L178" s="1"/>
  <c r="I173"/>
  <c r="L173" s="1"/>
  <c r="I171"/>
  <c r="L171" s="1"/>
  <c r="I169"/>
  <c r="L169" s="1"/>
  <c r="I162"/>
  <c r="L162" s="1"/>
  <c r="I160"/>
  <c r="L160" s="1"/>
  <c r="I155"/>
  <c r="L155" s="1"/>
  <c r="I153"/>
  <c r="L153" s="1"/>
  <c r="I146"/>
  <c r="L146" s="1"/>
  <c r="I144"/>
  <c r="L144" s="1"/>
  <c r="I139"/>
  <c r="L139" s="1"/>
  <c r="I131"/>
  <c r="L131" s="1"/>
  <c r="L123"/>
  <c r="I115"/>
  <c r="L115" s="1"/>
  <c r="I108"/>
  <c r="L108" s="1"/>
  <c r="I103"/>
  <c r="L103" s="1"/>
  <c r="I94"/>
  <c r="L94" s="1"/>
  <c r="I92"/>
  <c r="L92" s="1"/>
  <c r="I89"/>
  <c r="L89" s="1"/>
  <c r="I87"/>
  <c r="L87" s="1"/>
  <c r="L83"/>
  <c r="I81"/>
  <c r="L81" s="1"/>
  <c r="I79"/>
  <c r="L79" s="1"/>
  <c r="I75"/>
  <c r="L75" s="1"/>
  <c r="I71"/>
  <c r="L71" s="1"/>
  <c r="I67"/>
  <c r="L67" s="1"/>
  <c r="I63"/>
  <c r="L63" s="1"/>
  <c r="I55"/>
  <c r="L55" s="1"/>
  <c r="I51"/>
  <c r="L51" s="1"/>
  <c r="I47"/>
  <c r="L47" s="1"/>
  <c r="I43"/>
  <c r="L43" s="1"/>
  <c r="I39"/>
  <c r="L39" s="1"/>
  <c r="I35"/>
  <c r="L35" s="1"/>
  <c r="I31"/>
  <c r="L31" s="1"/>
  <c r="I27"/>
  <c r="L27" s="1"/>
  <c r="I19"/>
  <c r="L19" s="1"/>
  <c r="I15"/>
  <c r="L15" s="1"/>
  <c r="I11"/>
  <c r="L11" s="1"/>
  <c r="I7"/>
  <c r="L7" s="1"/>
  <c r="A937"/>
  <c r="A917"/>
  <c r="A885"/>
  <c r="A869"/>
  <c r="A587"/>
  <c r="A262"/>
  <c r="A204"/>
  <c r="A109"/>
  <c r="L109" s="1"/>
  <c r="A81"/>
  <c r="A71"/>
  <c r="A63"/>
  <c r="A31"/>
  <c r="A993"/>
  <c r="A961"/>
  <c r="A929"/>
  <c r="A913"/>
  <c r="A897"/>
  <c r="A881"/>
  <c r="A865"/>
  <c r="A849"/>
  <c r="A833"/>
  <c r="A817"/>
  <c r="A801"/>
  <c r="A667"/>
  <c r="A659"/>
  <c r="A651"/>
  <c r="A643"/>
  <c r="A635"/>
  <c r="A627"/>
  <c r="A619"/>
  <c r="A611"/>
  <c r="A594"/>
  <c r="A1001"/>
  <c r="A969"/>
  <c r="A901"/>
  <c r="A853"/>
  <c r="A837"/>
  <c r="A821"/>
  <c r="A805"/>
  <c r="A519"/>
  <c r="A503"/>
  <c r="A487"/>
  <c r="A270"/>
  <c r="A254"/>
  <c r="A246"/>
  <c r="A230"/>
  <c r="A222"/>
  <c r="A179"/>
  <c r="A93"/>
  <c r="A47"/>
  <c r="A39"/>
  <c r="A23"/>
  <c r="L23" s="1"/>
  <c r="A15"/>
  <c r="A7"/>
  <c r="A985"/>
  <c r="A953"/>
  <c r="A925"/>
  <c r="A909"/>
  <c r="A893"/>
  <c r="A877"/>
  <c r="A861"/>
  <c r="A845"/>
  <c r="A829"/>
  <c r="A813"/>
  <c r="A797"/>
  <c r="A603"/>
  <c r="A597"/>
  <c r="A581"/>
  <c r="A495"/>
  <c r="A286"/>
  <c r="A278"/>
  <c r="A238"/>
  <c r="A195"/>
  <c r="A161"/>
  <c r="A145"/>
  <c r="A55"/>
  <c r="A977"/>
  <c r="A945"/>
  <c r="A921"/>
  <c r="A905"/>
  <c r="A889"/>
  <c r="A873"/>
  <c r="A857"/>
  <c r="A841"/>
  <c r="A825"/>
  <c r="A809"/>
  <c r="A793"/>
  <c r="A671"/>
  <c r="A663"/>
  <c r="A655"/>
  <c r="A647"/>
  <c r="A639"/>
  <c r="A631"/>
  <c r="A623"/>
  <c r="A615"/>
  <c r="A607"/>
  <c r="A591"/>
  <c r="A579"/>
  <c r="A571"/>
  <c r="A563"/>
  <c r="A555"/>
  <c r="A547"/>
  <c r="A539"/>
  <c r="A531"/>
  <c r="A523"/>
  <c r="A507"/>
  <c r="A595"/>
  <c r="A577"/>
  <c r="A511"/>
  <c r="A499"/>
  <c r="A491"/>
  <c r="A673"/>
  <c r="A669"/>
  <c r="A665"/>
  <c r="A661"/>
  <c r="A657"/>
  <c r="A653"/>
  <c r="A649"/>
  <c r="A645"/>
  <c r="A641"/>
  <c r="A637"/>
  <c r="A633"/>
  <c r="A629"/>
  <c r="A625"/>
  <c r="A621"/>
  <c r="A617"/>
  <c r="A613"/>
  <c r="A609"/>
  <c r="A599"/>
  <c r="A583"/>
  <c r="A575"/>
  <c r="A567"/>
  <c r="A559"/>
  <c r="A551"/>
  <c r="A543"/>
  <c r="A535"/>
  <c r="A527"/>
  <c r="A515"/>
  <c r="A377"/>
  <c r="A369"/>
  <c r="A361"/>
  <c r="A353"/>
  <c r="A345"/>
  <c r="A207"/>
  <c r="A500"/>
  <c r="A496"/>
  <c r="A492"/>
  <c r="A488"/>
  <c r="A282"/>
  <c r="A274"/>
  <c r="A266"/>
  <c r="A258"/>
  <c r="A250"/>
  <c r="A242"/>
  <c r="A234"/>
  <c r="A226"/>
  <c r="A212"/>
  <c r="A573"/>
  <c r="A569"/>
  <c r="A565"/>
  <c r="A561"/>
  <c r="A557"/>
  <c r="A553"/>
  <c r="A549"/>
  <c r="A545"/>
  <c r="A541"/>
  <c r="A537"/>
  <c r="A533"/>
  <c r="A529"/>
  <c r="A525"/>
  <c r="A373"/>
  <c r="A365"/>
  <c r="A357"/>
  <c r="A349"/>
  <c r="A341"/>
  <c r="A219"/>
  <c r="A216"/>
  <c r="A191"/>
  <c r="A175"/>
  <c r="A157"/>
  <c r="A141"/>
  <c r="A133"/>
  <c r="A125"/>
  <c r="A117"/>
  <c r="A105"/>
  <c r="A220"/>
  <c r="A208"/>
  <c r="A203"/>
  <c r="A187"/>
  <c r="A153"/>
  <c r="A101"/>
  <c r="L101" s="1"/>
  <c r="A89"/>
  <c r="A75"/>
  <c r="A67"/>
  <c r="A59"/>
  <c r="L59" s="1"/>
  <c r="A51"/>
  <c r="A43"/>
  <c r="A35"/>
  <c r="A27"/>
  <c r="A19"/>
  <c r="A11"/>
  <c r="A375"/>
  <c r="A371"/>
  <c r="A367"/>
  <c r="A363"/>
  <c r="A359"/>
  <c r="A355"/>
  <c r="A351"/>
  <c r="A347"/>
  <c r="A343"/>
  <c r="A288"/>
  <c r="A284"/>
  <c r="A280"/>
  <c r="A276"/>
  <c r="A272"/>
  <c r="A268"/>
  <c r="A264"/>
  <c r="A260"/>
  <c r="A256"/>
  <c r="A252"/>
  <c r="A248"/>
  <c r="A244"/>
  <c r="A240"/>
  <c r="A236"/>
  <c r="A232"/>
  <c r="A228"/>
  <c r="A224"/>
  <c r="A211"/>
  <c r="A199"/>
  <c r="A183"/>
  <c r="A165"/>
  <c r="A149"/>
  <c r="A137"/>
  <c r="A129"/>
  <c r="A121"/>
  <c r="A113"/>
  <c r="A97"/>
  <c r="A200"/>
  <c r="A196"/>
  <c r="A192"/>
  <c r="A188"/>
  <c r="A184"/>
  <c r="A180"/>
  <c r="A176"/>
  <c r="A172"/>
  <c r="A166"/>
  <c r="A162"/>
  <c r="A158"/>
  <c r="A154"/>
  <c r="A150"/>
  <c r="A146"/>
  <c r="A142"/>
  <c r="A138"/>
  <c r="A134"/>
  <c r="A130"/>
  <c r="A126"/>
  <c r="A122"/>
  <c r="A118"/>
  <c r="A114"/>
  <c r="A110"/>
  <c r="L110" s="1"/>
  <c r="A106"/>
  <c r="A102"/>
  <c r="A98"/>
  <c r="A94"/>
  <c r="A209"/>
  <c r="A205"/>
  <c r="A201"/>
  <c r="A197"/>
  <c r="A193"/>
  <c r="A189"/>
  <c r="A185"/>
  <c r="A181"/>
  <c r="A177"/>
  <c r="A173"/>
  <c r="A167"/>
  <c r="A163"/>
  <c r="A159"/>
  <c r="A155"/>
  <c r="A151"/>
  <c r="A147"/>
  <c r="A143"/>
  <c r="A111"/>
  <c r="A107"/>
  <c r="A103"/>
  <c r="A99"/>
  <c r="A95"/>
  <c r="A978"/>
  <c r="A970"/>
  <c r="A962"/>
  <c r="A954"/>
  <c r="A938"/>
  <c r="A930"/>
  <c r="A1002"/>
  <c r="A994"/>
  <c r="A986"/>
  <c r="A1006"/>
  <c r="A998"/>
  <c r="A990"/>
  <c r="A982"/>
  <c r="A974"/>
  <c r="A966"/>
  <c r="A958"/>
  <c r="A950"/>
  <c r="A942"/>
  <c r="A934"/>
  <c r="A946"/>
  <c r="A788"/>
  <c r="A780"/>
  <c r="A772"/>
  <c r="A764"/>
  <c r="A756"/>
  <c r="A748"/>
  <c r="A740"/>
  <c r="A732"/>
  <c r="A724"/>
  <c r="A716"/>
  <c r="A708"/>
  <c r="A700"/>
  <c r="A692"/>
  <c r="A684"/>
  <c r="A676"/>
  <c r="A784"/>
  <c r="A776"/>
  <c r="A768"/>
  <c r="A760"/>
  <c r="A752"/>
  <c r="A744"/>
  <c r="A736"/>
  <c r="A728"/>
  <c r="A720"/>
  <c r="A712"/>
  <c r="A704"/>
  <c r="A696"/>
  <c r="A688"/>
  <c r="A680"/>
  <c r="A482"/>
  <c r="A474"/>
  <c r="A466"/>
  <c r="A458"/>
  <c r="A786"/>
  <c r="A782"/>
  <c r="A778"/>
  <c r="A774"/>
  <c r="A770"/>
  <c r="A766"/>
  <c r="A762"/>
  <c r="A758"/>
  <c r="A754"/>
  <c r="A750"/>
  <c r="A746"/>
  <c r="A742"/>
  <c r="A738"/>
  <c r="A734"/>
  <c r="A730"/>
  <c r="A726"/>
  <c r="A722"/>
  <c r="A718"/>
  <c r="A714"/>
  <c r="A710"/>
  <c r="A706"/>
  <c r="A702"/>
  <c r="A698"/>
  <c r="A694"/>
  <c r="A690"/>
  <c r="A686"/>
  <c r="A682"/>
  <c r="A678"/>
  <c r="A478"/>
  <c r="A470"/>
  <c r="A462"/>
  <c r="A339"/>
  <c r="A331"/>
  <c r="A323"/>
  <c r="A315"/>
  <c r="A307"/>
  <c r="A299"/>
  <c r="A291"/>
  <c r="A484"/>
  <c r="A480"/>
  <c r="A476"/>
  <c r="A472"/>
  <c r="A468"/>
  <c r="A464"/>
  <c r="A460"/>
  <c r="A335"/>
  <c r="A327"/>
  <c r="A319"/>
  <c r="A311"/>
  <c r="A303"/>
  <c r="A295"/>
  <c r="A169"/>
  <c r="A337"/>
  <c r="A333"/>
  <c r="A329"/>
  <c r="A325"/>
  <c r="A321"/>
  <c r="A317"/>
  <c r="A313"/>
  <c r="A309"/>
  <c r="A305"/>
  <c r="A301"/>
  <c r="A297"/>
  <c r="A293"/>
  <c r="A87"/>
  <c r="A79"/>
  <c r="A171"/>
  <c r="A83"/>
  <c r="L113" l="1"/>
  <c r="L114"/>
  <c r="L125"/>
  <c r="L106"/>
  <c r="L133"/>
  <c r="L118"/>
  <c r="L130"/>
  <c r="L99"/>
  <c r="L54"/>
  <c r="L1"/>
  <c r="AB1" i="10" s="1"/>
  <c r="AB54" l="1"/>
  <c r="B54" s="1"/>
  <c r="AB58"/>
  <c r="B58" s="1"/>
  <c r="AB62"/>
  <c r="B62" s="1"/>
  <c r="AB66"/>
  <c r="B66" s="1"/>
  <c r="AB70"/>
  <c r="B70" s="1"/>
  <c r="AB74"/>
  <c r="B74" s="1"/>
  <c r="AB78"/>
  <c r="B78" s="1"/>
  <c r="AB82"/>
  <c r="B82" s="1"/>
  <c r="AB86"/>
  <c r="B86" s="1"/>
  <c r="AB90"/>
  <c r="B90" s="1"/>
  <c r="AB94"/>
  <c r="B94" s="1"/>
  <c r="AB98"/>
  <c r="B98" s="1"/>
  <c r="AB102"/>
  <c r="B102" s="1"/>
  <c r="AB106"/>
  <c r="B106" s="1"/>
  <c r="AB110"/>
  <c r="B110" s="1"/>
  <c r="AB114"/>
  <c r="B114" s="1"/>
  <c r="AB118"/>
  <c r="B118" s="1"/>
  <c r="AB122"/>
  <c r="B122" s="1"/>
  <c r="AB126"/>
  <c r="B126" s="1"/>
  <c r="AB130"/>
  <c r="B130" s="1"/>
  <c r="AB134"/>
  <c r="B134" s="1"/>
  <c r="AB138"/>
  <c r="B138" s="1"/>
  <c r="AB142"/>
  <c r="B142" s="1"/>
  <c r="AB146"/>
  <c r="B146" s="1"/>
  <c r="AB150"/>
  <c r="B150" s="1"/>
  <c r="AB154"/>
  <c r="B154" s="1"/>
  <c r="AB158"/>
  <c r="B158" s="1"/>
  <c r="AB162"/>
  <c r="B162" s="1"/>
  <c r="AB166"/>
  <c r="B166" s="1"/>
  <c r="AB170"/>
  <c r="B170" s="1"/>
  <c r="AB174"/>
  <c r="B174" s="1"/>
  <c r="AB178"/>
  <c r="B178" s="1"/>
  <c r="AB182"/>
  <c r="B182" s="1"/>
  <c r="AB186"/>
  <c r="B186" s="1"/>
  <c r="AB190"/>
  <c r="B190" s="1"/>
  <c r="AB194"/>
  <c r="B194" s="1"/>
  <c r="AB198"/>
  <c r="B198" s="1"/>
  <c r="AB202"/>
  <c r="B202" s="1"/>
  <c r="AB206"/>
  <c r="B206" s="1"/>
  <c r="AB210"/>
  <c r="B210" s="1"/>
  <c r="AB214"/>
  <c r="B214" s="1"/>
  <c r="AB218"/>
  <c r="B218" s="1"/>
  <c r="AB222"/>
  <c r="B222" s="1"/>
  <c r="AB226"/>
  <c r="B226" s="1"/>
  <c r="AB230"/>
  <c r="B230" s="1"/>
  <c r="AB234"/>
  <c r="B234" s="1"/>
  <c r="AB238"/>
  <c r="B238" s="1"/>
  <c r="AB242"/>
  <c r="B242" s="1"/>
  <c r="AB246"/>
  <c r="B246" s="1"/>
  <c r="AB250"/>
  <c r="B250" s="1"/>
  <c r="AB254"/>
  <c r="B254" s="1"/>
  <c r="AB258"/>
  <c r="B258" s="1"/>
  <c r="AB262"/>
  <c r="B262" s="1"/>
  <c r="AB266"/>
  <c r="B266" s="1"/>
  <c r="AB270"/>
  <c r="B270" s="1"/>
  <c r="AB274"/>
  <c r="B274" s="1"/>
  <c r="AB278"/>
  <c r="B278" s="1"/>
  <c r="AB282"/>
  <c r="B282" s="1"/>
  <c r="AB286"/>
  <c r="B286" s="1"/>
  <c r="AB290"/>
  <c r="B290" s="1"/>
  <c r="AB294"/>
  <c r="B294" s="1"/>
  <c r="AB298"/>
  <c r="B298" s="1"/>
  <c r="AB302"/>
  <c r="B302" s="1"/>
  <c r="AB306"/>
  <c r="B306" s="1"/>
  <c r="AB310"/>
  <c r="B310" s="1"/>
  <c r="AB314"/>
  <c r="B314" s="1"/>
  <c r="AB318"/>
  <c r="B318" s="1"/>
  <c r="AB322"/>
  <c r="B322" s="1"/>
  <c r="AB326"/>
  <c r="B326" s="1"/>
  <c r="AB330"/>
  <c r="B330" s="1"/>
  <c r="AB334"/>
  <c r="B334" s="1"/>
  <c r="AB338"/>
  <c r="B338" s="1"/>
  <c r="AB342"/>
  <c r="B342" s="1"/>
  <c r="AB51"/>
  <c r="B51" s="1"/>
  <c r="AB55"/>
  <c r="AB59"/>
  <c r="B59" s="1"/>
  <c r="AB63"/>
  <c r="B63" s="1"/>
  <c r="AB67"/>
  <c r="B67" s="1"/>
  <c r="AB71"/>
  <c r="B71" s="1"/>
  <c r="AB75"/>
  <c r="AB79"/>
  <c r="B79" s="1"/>
  <c r="AB83"/>
  <c r="B83" s="1"/>
  <c r="AB87"/>
  <c r="B87" s="1"/>
  <c r="AB91"/>
  <c r="B91" s="1"/>
  <c r="AB95"/>
  <c r="B95" s="1"/>
  <c r="AB99"/>
  <c r="B99" s="1"/>
  <c r="AB103"/>
  <c r="B103" s="1"/>
  <c r="AB107"/>
  <c r="B107" s="1"/>
  <c r="AB111"/>
  <c r="B111" s="1"/>
  <c r="AB115"/>
  <c r="B115" s="1"/>
  <c r="AB119"/>
  <c r="B119" s="1"/>
  <c r="AB123"/>
  <c r="B123" s="1"/>
  <c r="AB127"/>
  <c r="B127" s="1"/>
  <c r="AB131"/>
  <c r="B131" s="1"/>
  <c r="AB135"/>
  <c r="B135" s="1"/>
  <c r="AB139"/>
  <c r="B139" s="1"/>
  <c r="AB143"/>
  <c r="B143" s="1"/>
  <c r="AB147"/>
  <c r="B147" s="1"/>
  <c r="AB151"/>
  <c r="B151" s="1"/>
  <c r="AB155"/>
  <c r="B155" s="1"/>
  <c r="AB159"/>
  <c r="B159" s="1"/>
  <c r="AB163"/>
  <c r="B163" s="1"/>
  <c r="AB167"/>
  <c r="B167" s="1"/>
  <c r="AB171"/>
  <c r="B171" s="1"/>
  <c r="AB175"/>
  <c r="B175" s="1"/>
  <c r="AB179"/>
  <c r="B179" s="1"/>
  <c r="AB183"/>
  <c r="B183" s="1"/>
  <c r="AB187"/>
  <c r="B187" s="1"/>
  <c r="AB191"/>
  <c r="B191" s="1"/>
  <c r="AB195"/>
  <c r="B195" s="1"/>
  <c r="AB199"/>
  <c r="B199" s="1"/>
  <c r="AB203"/>
  <c r="B203" s="1"/>
  <c r="AB207"/>
  <c r="B207" s="1"/>
  <c r="AB211"/>
  <c r="B211" s="1"/>
  <c r="AB215"/>
  <c r="B215" s="1"/>
  <c r="AB219"/>
  <c r="B219" s="1"/>
  <c r="AB223"/>
  <c r="B223" s="1"/>
  <c r="AB227"/>
  <c r="B227" s="1"/>
  <c r="AB231"/>
  <c r="B231" s="1"/>
  <c r="AB235"/>
  <c r="B235" s="1"/>
  <c r="AB239"/>
  <c r="B239" s="1"/>
  <c r="AB243"/>
  <c r="B243" s="1"/>
  <c r="AB247"/>
  <c r="B247" s="1"/>
  <c r="AB251"/>
  <c r="B251" s="1"/>
  <c r="AB255"/>
  <c r="B255" s="1"/>
  <c r="AB259"/>
  <c r="B259" s="1"/>
  <c r="AB263"/>
  <c r="B263" s="1"/>
  <c r="AB267"/>
  <c r="B267" s="1"/>
  <c r="AB271"/>
  <c r="B271" s="1"/>
  <c r="AB275"/>
  <c r="B275" s="1"/>
  <c r="AB279"/>
  <c r="B279" s="1"/>
  <c r="AB283"/>
  <c r="B283" s="1"/>
  <c r="AB287"/>
  <c r="B287" s="1"/>
  <c r="AB291"/>
  <c r="B291" s="1"/>
  <c r="AB295"/>
  <c r="B295" s="1"/>
  <c r="AB299"/>
  <c r="B299" s="1"/>
  <c r="AB303"/>
  <c r="B303" s="1"/>
  <c r="AB307"/>
  <c r="B307" s="1"/>
  <c r="AB311"/>
  <c r="B311" s="1"/>
  <c r="AB315"/>
  <c r="B315" s="1"/>
  <c r="AB319"/>
  <c r="B319" s="1"/>
  <c r="AB323"/>
  <c r="B323" s="1"/>
  <c r="AB327"/>
  <c r="B327" s="1"/>
  <c r="AB331"/>
  <c r="B331" s="1"/>
  <c r="AB335"/>
  <c r="B335" s="1"/>
  <c r="AB339"/>
  <c r="B339" s="1"/>
  <c r="AB343"/>
  <c r="B343" s="1"/>
  <c r="AB56"/>
  <c r="B56" s="1"/>
  <c r="AB64"/>
  <c r="B64" s="1"/>
  <c r="AB72"/>
  <c r="B72" s="1"/>
  <c r="AB80"/>
  <c r="B80" s="1"/>
  <c r="AB88"/>
  <c r="B88" s="1"/>
  <c r="AB96"/>
  <c r="B96" s="1"/>
  <c r="AB104"/>
  <c r="B104" s="1"/>
  <c r="AB112"/>
  <c r="B112" s="1"/>
  <c r="AB120"/>
  <c r="B120" s="1"/>
  <c r="AB128"/>
  <c r="B128" s="1"/>
  <c r="AB136"/>
  <c r="B136" s="1"/>
  <c r="AB144"/>
  <c r="B144" s="1"/>
  <c r="AB152"/>
  <c r="B152" s="1"/>
  <c r="AB160"/>
  <c r="B160" s="1"/>
  <c r="AB168"/>
  <c r="B168" s="1"/>
  <c r="AB176"/>
  <c r="B176" s="1"/>
  <c r="AB184"/>
  <c r="B184" s="1"/>
  <c r="AB192"/>
  <c r="B192" s="1"/>
  <c r="AB200"/>
  <c r="B200" s="1"/>
  <c r="AB208"/>
  <c r="B208" s="1"/>
  <c r="AB216"/>
  <c r="B216" s="1"/>
  <c r="AB224"/>
  <c r="B224" s="1"/>
  <c r="AB232"/>
  <c r="B232" s="1"/>
  <c r="AB240"/>
  <c r="B240" s="1"/>
  <c r="AB248"/>
  <c r="B248" s="1"/>
  <c r="AB256"/>
  <c r="B256" s="1"/>
  <c r="AB264"/>
  <c r="B264" s="1"/>
  <c r="AB272"/>
  <c r="B272" s="1"/>
  <c r="AB280"/>
  <c r="B280" s="1"/>
  <c r="AB288"/>
  <c r="B288" s="1"/>
  <c r="AB296"/>
  <c r="B296" s="1"/>
  <c r="AB304"/>
  <c r="B304" s="1"/>
  <c r="AB312"/>
  <c r="B312" s="1"/>
  <c r="AB320"/>
  <c r="B320" s="1"/>
  <c r="AB328"/>
  <c r="B328" s="1"/>
  <c r="AB336"/>
  <c r="B336" s="1"/>
  <c r="AB344"/>
  <c r="B344" s="1"/>
  <c r="AB348"/>
  <c r="B348" s="1"/>
  <c r="AB352"/>
  <c r="B352" s="1"/>
  <c r="AB356"/>
  <c r="B356" s="1"/>
  <c r="AB360"/>
  <c r="B360" s="1"/>
  <c r="AB364"/>
  <c r="B364" s="1"/>
  <c r="AB368"/>
  <c r="B368" s="1"/>
  <c r="AB372"/>
  <c r="B372" s="1"/>
  <c r="AB376"/>
  <c r="B376" s="1"/>
  <c r="AB380"/>
  <c r="B380" s="1"/>
  <c r="AB384"/>
  <c r="B384" s="1"/>
  <c r="AB388"/>
  <c r="B388" s="1"/>
  <c r="AB392"/>
  <c r="B392" s="1"/>
  <c r="AB396"/>
  <c r="B396" s="1"/>
  <c r="AB400"/>
  <c r="B400" s="1"/>
  <c r="AB404"/>
  <c r="B404" s="1"/>
  <c r="AB408"/>
  <c r="B408" s="1"/>
  <c r="AB412"/>
  <c r="B412" s="1"/>
  <c r="AB416"/>
  <c r="B416" s="1"/>
  <c r="AB420"/>
  <c r="B420" s="1"/>
  <c r="AB424"/>
  <c r="B424" s="1"/>
  <c r="AB428"/>
  <c r="B428" s="1"/>
  <c r="AB432"/>
  <c r="B432" s="1"/>
  <c r="AB436"/>
  <c r="B436" s="1"/>
  <c r="AB440"/>
  <c r="B440" s="1"/>
  <c r="AB444"/>
  <c r="B444" s="1"/>
  <c r="AB448"/>
  <c r="B448" s="1"/>
  <c r="AB452"/>
  <c r="B452" s="1"/>
  <c r="AB456"/>
  <c r="B456" s="1"/>
  <c r="AB460"/>
  <c r="B460" s="1"/>
  <c r="AB464"/>
  <c r="B464" s="1"/>
  <c r="AB468"/>
  <c r="B468" s="1"/>
  <c r="AB472"/>
  <c r="B472" s="1"/>
  <c r="AB476"/>
  <c r="B476" s="1"/>
  <c r="AB480"/>
  <c r="B480" s="1"/>
  <c r="AB484"/>
  <c r="B484" s="1"/>
  <c r="AB488"/>
  <c r="B488" s="1"/>
  <c r="AB492"/>
  <c r="B492" s="1"/>
  <c r="AB496"/>
  <c r="B496" s="1"/>
  <c r="AB500"/>
  <c r="B500" s="1"/>
  <c r="AB504"/>
  <c r="B504" s="1"/>
  <c r="AB508"/>
  <c r="B508" s="1"/>
  <c r="AB512"/>
  <c r="B512" s="1"/>
  <c r="AB516"/>
  <c r="B516" s="1"/>
  <c r="AB520"/>
  <c r="B520" s="1"/>
  <c r="AB524"/>
  <c r="B524" s="1"/>
  <c r="AB528"/>
  <c r="B528" s="1"/>
  <c r="AB532"/>
  <c r="B532" s="1"/>
  <c r="AB536"/>
  <c r="B536" s="1"/>
  <c r="AB540"/>
  <c r="B540" s="1"/>
  <c r="AB544"/>
  <c r="B544" s="1"/>
  <c r="AB548"/>
  <c r="B548" s="1"/>
  <c r="AB552"/>
  <c r="B552" s="1"/>
  <c r="AB556"/>
  <c r="B556" s="1"/>
  <c r="AB560"/>
  <c r="B560" s="1"/>
  <c r="AB564"/>
  <c r="B564" s="1"/>
  <c r="AB568"/>
  <c r="B568" s="1"/>
  <c r="AB572"/>
  <c r="B572" s="1"/>
  <c r="AB576"/>
  <c r="B576" s="1"/>
  <c r="AB580"/>
  <c r="B580" s="1"/>
  <c r="AB584"/>
  <c r="B584" s="1"/>
  <c r="AB588"/>
  <c r="B588" s="1"/>
  <c r="AB592"/>
  <c r="B592" s="1"/>
  <c r="AB596"/>
  <c r="B596" s="1"/>
  <c r="AB600"/>
  <c r="B600" s="1"/>
  <c r="AB604"/>
  <c r="B604" s="1"/>
  <c r="AB608"/>
  <c r="B608" s="1"/>
  <c r="AB612"/>
  <c r="B612" s="1"/>
  <c r="AB616"/>
  <c r="B616" s="1"/>
  <c r="AB620"/>
  <c r="B620" s="1"/>
  <c r="AB624"/>
  <c r="B624" s="1"/>
  <c r="AB628"/>
  <c r="B628" s="1"/>
  <c r="AB632"/>
  <c r="B632" s="1"/>
  <c r="AB636"/>
  <c r="B636" s="1"/>
  <c r="AB640"/>
  <c r="B640" s="1"/>
  <c r="AB644"/>
  <c r="B644" s="1"/>
  <c r="AB648"/>
  <c r="B648" s="1"/>
  <c r="AB652"/>
  <c r="B652" s="1"/>
  <c r="AB656"/>
  <c r="B656" s="1"/>
  <c r="AB660"/>
  <c r="B660" s="1"/>
  <c r="AB664"/>
  <c r="B664" s="1"/>
  <c r="AB668"/>
  <c r="B668" s="1"/>
  <c r="AB672"/>
  <c r="B672" s="1"/>
  <c r="AB676"/>
  <c r="B676" s="1"/>
  <c r="AB680"/>
  <c r="B680" s="1"/>
  <c r="AB684"/>
  <c r="B684" s="1"/>
  <c r="AB688"/>
  <c r="B688" s="1"/>
  <c r="AB692"/>
  <c r="B692" s="1"/>
  <c r="AB696"/>
  <c r="B696" s="1"/>
  <c r="AB700"/>
  <c r="B700" s="1"/>
  <c r="AB704"/>
  <c r="B704" s="1"/>
  <c r="AB708"/>
  <c r="B708" s="1"/>
  <c r="AB712"/>
  <c r="B712" s="1"/>
  <c r="AB716"/>
  <c r="B716" s="1"/>
  <c r="AB720"/>
  <c r="B720" s="1"/>
  <c r="AB724"/>
  <c r="B724" s="1"/>
  <c r="AB728"/>
  <c r="B728" s="1"/>
  <c r="AB732"/>
  <c r="B732" s="1"/>
  <c r="AB736"/>
  <c r="B736" s="1"/>
  <c r="AB740"/>
  <c r="B740" s="1"/>
  <c r="AB744"/>
  <c r="B744" s="1"/>
  <c r="AB748"/>
  <c r="B748" s="1"/>
  <c r="AB752"/>
  <c r="B752" s="1"/>
  <c r="AB756"/>
  <c r="B756" s="1"/>
  <c r="AB760"/>
  <c r="B760" s="1"/>
  <c r="AB764"/>
  <c r="B764" s="1"/>
  <c r="AB768"/>
  <c r="B768" s="1"/>
  <c r="AB772"/>
  <c r="B772" s="1"/>
  <c r="AB776"/>
  <c r="B776" s="1"/>
  <c r="AB780"/>
  <c r="B780" s="1"/>
  <c r="AB784"/>
  <c r="B784" s="1"/>
  <c r="AB788"/>
  <c r="B788" s="1"/>
  <c r="AB792"/>
  <c r="B792" s="1"/>
  <c r="AB796"/>
  <c r="B796" s="1"/>
  <c r="AB800"/>
  <c r="B800" s="1"/>
  <c r="AB804"/>
  <c r="B804" s="1"/>
  <c r="AB808"/>
  <c r="B808" s="1"/>
  <c r="AB812"/>
  <c r="B812" s="1"/>
  <c r="AB816"/>
  <c r="B816" s="1"/>
  <c r="AB820"/>
  <c r="B820" s="1"/>
  <c r="AB824"/>
  <c r="B824" s="1"/>
  <c r="AB828"/>
  <c r="B828" s="1"/>
  <c r="AB832"/>
  <c r="B832" s="1"/>
  <c r="AB836"/>
  <c r="B836" s="1"/>
  <c r="AB840"/>
  <c r="B840" s="1"/>
  <c r="AB844"/>
  <c r="B844" s="1"/>
  <c r="AB848"/>
  <c r="B848" s="1"/>
  <c r="AB852"/>
  <c r="B852" s="1"/>
  <c r="AB57"/>
  <c r="B57" s="1"/>
  <c r="AB65"/>
  <c r="B65" s="1"/>
  <c r="AB73"/>
  <c r="B73" s="1"/>
  <c r="AB81"/>
  <c r="B81" s="1"/>
  <c r="AB89"/>
  <c r="B89" s="1"/>
  <c r="AB97"/>
  <c r="B97" s="1"/>
  <c r="AB105"/>
  <c r="B105" s="1"/>
  <c r="AB113"/>
  <c r="B113" s="1"/>
  <c r="AB121"/>
  <c r="B121" s="1"/>
  <c r="AB129"/>
  <c r="B129" s="1"/>
  <c r="AB137"/>
  <c r="B137" s="1"/>
  <c r="AB145"/>
  <c r="B145" s="1"/>
  <c r="AB153"/>
  <c r="B153" s="1"/>
  <c r="AB161"/>
  <c r="B161" s="1"/>
  <c r="AB169"/>
  <c r="B169" s="1"/>
  <c r="AB177"/>
  <c r="B177" s="1"/>
  <c r="AB185"/>
  <c r="B185" s="1"/>
  <c r="AB193"/>
  <c r="B193" s="1"/>
  <c r="AB201"/>
  <c r="B201" s="1"/>
  <c r="AB209"/>
  <c r="B209" s="1"/>
  <c r="AB217"/>
  <c r="B217" s="1"/>
  <c r="AB225"/>
  <c r="B225" s="1"/>
  <c r="AB233"/>
  <c r="B233" s="1"/>
  <c r="AB241"/>
  <c r="B241" s="1"/>
  <c r="AB249"/>
  <c r="B249" s="1"/>
  <c r="AB257"/>
  <c r="B257" s="1"/>
  <c r="AB265"/>
  <c r="B265" s="1"/>
  <c r="AB273"/>
  <c r="B273" s="1"/>
  <c r="AB281"/>
  <c r="B281" s="1"/>
  <c r="AB289"/>
  <c r="B289" s="1"/>
  <c r="AB297"/>
  <c r="B297" s="1"/>
  <c r="AB305"/>
  <c r="B305" s="1"/>
  <c r="AB313"/>
  <c r="B313" s="1"/>
  <c r="AB321"/>
  <c r="B321" s="1"/>
  <c r="AB329"/>
  <c r="B329" s="1"/>
  <c r="AB337"/>
  <c r="B337" s="1"/>
  <c r="AB345"/>
  <c r="B345" s="1"/>
  <c r="AB349"/>
  <c r="B349" s="1"/>
  <c r="AB353"/>
  <c r="B353" s="1"/>
  <c r="AB357"/>
  <c r="B357" s="1"/>
  <c r="AB361"/>
  <c r="B361" s="1"/>
  <c r="AB365"/>
  <c r="B365" s="1"/>
  <c r="AB369"/>
  <c r="B369" s="1"/>
  <c r="AB373"/>
  <c r="B373" s="1"/>
  <c r="AB377"/>
  <c r="B377" s="1"/>
  <c r="AB381"/>
  <c r="B381" s="1"/>
  <c r="AB385"/>
  <c r="B385" s="1"/>
  <c r="AB389"/>
  <c r="B389" s="1"/>
  <c r="AB393"/>
  <c r="B393" s="1"/>
  <c r="AB397"/>
  <c r="B397" s="1"/>
  <c r="AB401"/>
  <c r="B401" s="1"/>
  <c r="AB405"/>
  <c r="B405" s="1"/>
  <c r="AB409"/>
  <c r="B409" s="1"/>
  <c r="AB413"/>
  <c r="B413" s="1"/>
  <c r="AB417"/>
  <c r="B417" s="1"/>
  <c r="AB421"/>
  <c r="B421" s="1"/>
  <c r="AB425"/>
  <c r="B425" s="1"/>
  <c r="AB429"/>
  <c r="B429" s="1"/>
  <c r="AB433"/>
  <c r="B433" s="1"/>
  <c r="AB437"/>
  <c r="B437" s="1"/>
  <c r="AB441"/>
  <c r="B441" s="1"/>
  <c r="AB445"/>
  <c r="B445" s="1"/>
  <c r="AB449"/>
  <c r="B449" s="1"/>
  <c r="AB453"/>
  <c r="B453" s="1"/>
  <c r="AB457"/>
  <c r="B457" s="1"/>
  <c r="AB461"/>
  <c r="B461" s="1"/>
  <c r="AB465"/>
  <c r="B465" s="1"/>
  <c r="AB469"/>
  <c r="B469" s="1"/>
  <c r="AB473"/>
  <c r="B473" s="1"/>
  <c r="AB477"/>
  <c r="B477" s="1"/>
  <c r="AB481"/>
  <c r="B481" s="1"/>
  <c r="AB485"/>
  <c r="B485" s="1"/>
  <c r="AB489"/>
  <c r="B489" s="1"/>
  <c r="AB493"/>
  <c r="B493" s="1"/>
  <c r="AB497"/>
  <c r="B497" s="1"/>
  <c r="AB501"/>
  <c r="B501" s="1"/>
  <c r="AB505"/>
  <c r="B505" s="1"/>
  <c r="AB509"/>
  <c r="B509" s="1"/>
  <c r="AB513"/>
  <c r="B513" s="1"/>
  <c r="AB517"/>
  <c r="B517" s="1"/>
  <c r="AB521"/>
  <c r="B521" s="1"/>
  <c r="AB525"/>
  <c r="B525" s="1"/>
  <c r="AB529"/>
  <c r="B529" s="1"/>
  <c r="AB533"/>
  <c r="B533" s="1"/>
  <c r="AB537"/>
  <c r="B537" s="1"/>
  <c r="AB541"/>
  <c r="B541" s="1"/>
  <c r="AB545"/>
  <c r="B545" s="1"/>
  <c r="AB549"/>
  <c r="B549" s="1"/>
  <c r="AB553"/>
  <c r="B553" s="1"/>
  <c r="AB557"/>
  <c r="B557" s="1"/>
  <c r="AB561"/>
  <c r="B561" s="1"/>
  <c r="AB565"/>
  <c r="B565" s="1"/>
  <c r="AB569"/>
  <c r="B569" s="1"/>
  <c r="AB573"/>
  <c r="B573" s="1"/>
  <c r="AB577"/>
  <c r="B577" s="1"/>
  <c r="AB581"/>
  <c r="B581" s="1"/>
  <c r="AB585"/>
  <c r="B585" s="1"/>
  <c r="AB589"/>
  <c r="B589" s="1"/>
  <c r="AB593"/>
  <c r="B593" s="1"/>
  <c r="AB597"/>
  <c r="B597" s="1"/>
  <c r="AB601"/>
  <c r="B601" s="1"/>
  <c r="AB605"/>
  <c r="B605" s="1"/>
  <c r="AB609"/>
  <c r="B609" s="1"/>
  <c r="AB613"/>
  <c r="B613" s="1"/>
  <c r="AB617"/>
  <c r="B617" s="1"/>
  <c r="AB621"/>
  <c r="B621" s="1"/>
  <c r="AB625"/>
  <c r="B625" s="1"/>
  <c r="AB629"/>
  <c r="B629" s="1"/>
  <c r="AB633"/>
  <c r="B633" s="1"/>
  <c r="AB637"/>
  <c r="B637" s="1"/>
  <c r="AB641"/>
  <c r="B641" s="1"/>
  <c r="AB645"/>
  <c r="B645" s="1"/>
  <c r="AB649"/>
  <c r="B649" s="1"/>
  <c r="AB653"/>
  <c r="B653" s="1"/>
  <c r="AB657"/>
  <c r="B657" s="1"/>
  <c r="AB661"/>
  <c r="B661" s="1"/>
  <c r="AB665"/>
  <c r="B665" s="1"/>
  <c r="AB669"/>
  <c r="B669" s="1"/>
  <c r="AB673"/>
  <c r="B673" s="1"/>
  <c r="AB677"/>
  <c r="B677" s="1"/>
  <c r="AB681"/>
  <c r="B681" s="1"/>
  <c r="AB685"/>
  <c r="B685" s="1"/>
  <c r="AB689"/>
  <c r="B689" s="1"/>
  <c r="AB693"/>
  <c r="B693" s="1"/>
  <c r="AB697"/>
  <c r="B697" s="1"/>
  <c r="AB701"/>
  <c r="B701" s="1"/>
  <c r="AB705"/>
  <c r="B705" s="1"/>
  <c r="AB709"/>
  <c r="B709" s="1"/>
  <c r="AB713"/>
  <c r="B713" s="1"/>
  <c r="AB717"/>
  <c r="B717" s="1"/>
  <c r="AB721"/>
  <c r="B721" s="1"/>
  <c r="AB725"/>
  <c r="B725" s="1"/>
  <c r="AB729"/>
  <c r="B729" s="1"/>
  <c r="AB733"/>
  <c r="B733" s="1"/>
  <c r="AB737"/>
  <c r="B737" s="1"/>
  <c r="AB741"/>
  <c r="B741" s="1"/>
  <c r="AB745"/>
  <c r="B745" s="1"/>
  <c r="AB749"/>
  <c r="B749" s="1"/>
  <c r="AB753"/>
  <c r="B753" s="1"/>
  <c r="AB757"/>
  <c r="B757" s="1"/>
  <c r="AB761"/>
  <c r="B761" s="1"/>
  <c r="AB765"/>
  <c r="B765" s="1"/>
  <c r="AB769"/>
  <c r="B769" s="1"/>
  <c r="AB773"/>
  <c r="B773" s="1"/>
  <c r="AB777"/>
  <c r="B777" s="1"/>
  <c r="AB781"/>
  <c r="B781" s="1"/>
  <c r="AB785"/>
  <c r="B785" s="1"/>
  <c r="AB789"/>
  <c r="B789" s="1"/>
  <c r="AB793"/>
  <c r="B793" s="1"/>
  <c r="AB797"/>
  <c r="B797" s="1"/>
  <c r="AB801"/>
  <c r="B801" s="1"/>
  <c r="AB805"/>
  <c r="B805" s="1"/>
  <c r="AB809"/>
  <c r="B809" s="1"/>
  <c r="AB813"/>
  <c r="B813" s="1"/>
  <c r="AB817"/>
  <c r="B817" s="1"/>
  <c r="AB821"/>
  <c r="B821" s="1"/>
  <c r="AB825"/>
  <c r="B825" s="1"/>
  <c r="AB829"/>
  <c r="B829" s="1"/>
  <c r="AB833"/>
  <c r="B833" s="1"/>
  <c r="AB837"/>
  <c r="B837" s="1"/>
  <c r="AB841"/>
  <c r="B841" s="1"/>
  <c r="AB845"/>
  <c r="B845" s="1"/>
  <c r="AB849"/>
  <c r="B849" s="1"/>
  <c r="AB853"/>
  <c r="B853" s="1"/>
  <c r="AB60"/>
  <c r="B60" s="1"/>
  <c r="AB76"/>
  <c r="B76" s="1"/>
  <c r="AB92"/>
  <c r="B92" s="1"/>
  <c r="AB108"/>
  <c r="B108" s="1"/>
  <c r="AB124"/>
  <c r="B124" s="1"/>
  <c r="AB140"/>
  <c r="B140" s="1"/>
  <c r="AB156"/>
  <c r="B156" s="1"/>
  <c r="AB172"/>
  <c r="B172" s="1"/>
  <c r="AB188"/>
  <c r="B188" s="1"/>
  <c r="AB204"/>
  <c r="B204" s="1"/>
  <c r="AB220"/>
  <c r="B220" s="1"/>
  <c r="AB236"/>
  <c r="B236" s="1"/>
  <c r="AB252"/>
  <c r="B252" s="1"/>
  <c r="AB268"/>
  <c r="B268" s="1"/>
  <c r="AB284"/>
  <c r="B284" s="1"/>
  <c r="AB300"/>
  <c r="B300" s="1"/>
  <c r="AB316"/>
  <c r="B316" s="1"/>
  <c r="AB332"/>
  <c r="B332" s="1"/>
  <c r="AB346"/>
  <c r="B346" s="1"/>
  <c r="AB354"/>
  <c r="B354" s="1"/>
  <c r="AB362"/>
  <c r="B362" s="1"/>
  <c r="AB370"/>
  <c r="B370" s="1"/>
  <c r="AB378"/>
  <c r="B378" s="1"/>
  <c r="AB386"/>
  <c r="B386" s="1"/>
  <c r="AB394"/>
  <c r="B394" s="1"/>
  <c r="AB402"/>
  <c r="B402" s="1"/>
  <c r="AB410"/>
  <c r="B410" s="1"/>
  <c r="AB418"/>
  <c r="B418" s="1"/>
  <c r="AB426"/>
  <c r="B426" s="1"/>
  <c r="AB434"/>
  <c r="B434" s="1"/>
  <c r="AB442"/>
  <c r="B442" s="1"/>
  <c r="AB450"/>
  <c r="B450" s="1"/>
  <c r="AB458"/>
  <c r="B458" s="1"/>
  <c r="AB466"/>
  <c r="B466" s="1"/>
  <c r="AB474"/>
  <c r="B474" s="1"/>
  <c r="AB482"/>
  <c r="B482" s="1"/>
  <c r="AB490"/>
  <c r="B490" s="1"/>
  <c r="AB498"/>
  <c r="B498" s="1"/>
  <c r="AB506"/>
  <c r="B506" s="1"/>
  <c r="AB514"/>
  <c r="B514" s="1"/>
  <c r="AB522"/>
  <c r="B522" s="1"/>
  <c r="AB530"/>
  <c r="B530" s="1"/>
  <c r="AB538"/>
  <c r="B538" s="1"/>
  <c r="AB546"/>
  <c r="B546" s="1"/>
  <c r="AB554"/>
  <c r="B554" s="1"/>
  <c r="AB562"/>
  <c r="B562" s="1"/>
  <c r="AB570"/>
  <c r="B570" s="1"/>
  <c r="AB578"/>
  <c r="B578" s="1"/>
  <c r="AB586"/>
  <c r="B586" s="1"/>
  <c r="AB594"/>
  <c r="B594" s="1"/>
  <c r="AB602"/>
  <c r="B602" s="1"/>
  <c r="AB610"/>
  <c r="B610" s="1"/>
  <c r="AB618"/>
  <c r="B618" s="1"/>
  <c r="AB626"/>
  <c r="B626" s="1"/>
  <c r="AB634"/>
  <c r="B634" s="1"/>
  <c r="AB642"/>
  <c r="B642" s="1"/>
  <c r="AB650"/>
  <c r="B650" s="1"/>
  <c r="AB658"/>
  <c r="B658" s="1"/>
  <c r="AB666"/>
  <c r="B666" s="1"/>
  <c r="AB674"/>
  <c r="B674" s="1"/>
  <c r="AB682"/>
  <c r="B682" s="1"/>
  <c r="AB690"/>
  <c r="B690" s="1"/>
  <c r="AB698"/>
  <c r="B698" s="1"/>
  <c r="AB706"/>
  <c r="B706" s="1"/>
  <c r="AB714"/>
  <c r="B714" s="1"/>
  <c r="AB722"/>
  <c r="B722" s="1"/>
  <c r="AB730"/>
  <c r="B730" s="1"/>
  <c r="AB738"/>
  <c r="B738" s="1"/>
  <c r="AB746"/>
  <c r="B746" s="1"/>
  <c r="AB754"/>
  <c r="B754" s="1"/>
  <c r="AB762"/>
  <c r="B762" s="1"/>
  <c r="AB770"/>
  <c r="B770" s="1"/>
  <c r="AB778"/>
  <c r="B778" s="1"/>
  <c r="AB786"/>
  <c r="B786" s="1"/>
  <c r="AB794"/>
  <c r="B794" s="1"/>
  <c r="AB802"/>
  <c r="B802" s="1"/>
  <c r="AB810"/>
  <c r="B810" s="1"/>
  <c r="AB818"/>
  <c r="B818" s="1"/>
  <c r="AB826"/>
  <c r="B826" s="1"/>
  <c r="AB834"/>
  <c r="B834" s="1"/>
  <c r="AB842"/>
  <c r="B842" s="1"/>
  <c r="AB850"/>
  <c r="B850" s="1"/>
  <c r="AB856"/>
  <c r="B856" s="1"/>
  <c r="AB860"/>
  <c r="B860" s="1"/>
  <c r="AB864"/>
  <c r="B864" s="1"/>
  <c r="AB868"/>
  <c r="B868" s="1"/>
  <c r="AB872"/>
  <c r="B872" s="1"/>
  <c r="AB876"/>
  <c r="B876" s="1"/>
  <c r="AB880"/>
  <c r="B880" s="1"/>
  <c r="AB884"/>
  <c r="B884" s="1"/>
  <c r="AB888"/>
  <c r="B888" s="1"/>
  <c r="AB892"/>
  <c r="B892" s="1"/>
  <c r="AB896"/>
  <c r="B896" s="1"/>
  <c r="AB900"/>
  <c r="B900" s="1"/>
  <c r="AB904"/>
  <c r="B904" s="1"/>
  <c r="AB908"/>
  <c r="B908" s="1"/>
  <c r="AB912"/>
  <c r="B912" s="1"/>
  <c r="AB916"/>
  <c r="B916" s="1"/>
  <c r="AB920"/>
  <c r="B920" s="1"/>
  <c r="AB924"/>
  <c r="B924" s="1"/>
  <c r="AB928"/>
  <c r="B928" s="1"/>
  <c r="AB932"/>
  <c r="B932" s="1"/>
  <c r="AB936"/>
  <c r="B936" s="1"/>
  <c r="AB940"/>
  <c r="B940" s="1"/>
  <c r="AB944"/>
  <c r="B944" s="1"/>
  <c r="AB948"/>
  <c r="B948" s="1"/>
  <c r="AB952"/>
  <c r="B952" s="1"/>
  <c r="AB956"/>
  <c r="B956" s="1"/>
  <c r="AB960"/>
  <c r="B960" s="1"/>
  <c r="AB964"/>
  <c r="B964" s="1"/>
  <c r="AB968"/>
  <c r="B968" s="1"/>
  <c r="AB972"/>
  <c r="B972" s="1"/>
  <c r="AB976"/>
  <c r="B976" s="1"/>
  <c r="AB980"/>
  <c r="B980" s="1"/>
  <c r="AB984"/>
  <c r="B984" s="1"/>
  <c r="AB988"/>
  <c r="B988" s="1"/>
  <c r="AB992"/>
  <c r="B992" s="1"/>
  <c r="AB996"/>
  <c r="B996" s="1"/>
  <c r="AB1000"/>
  <c r="B1000" s="1"/>
  <c r="AB1004"/>
  <c r="B1004" s="1"/>
  <c r="AB68"/>
  <c r="B68" s="1"/>
  <c r="AB84"/>
  <c r="B84" s="1"/>
  <c r="AB116"/>
  <c r="B116" s="1"/>
  <c r="AB148"/>
  <c r="B148" s="1"/>
  <c r="AB196"/>
  <c r="B196" s="1"/>
  <c r="AB228"/>
  <c r="B228" s="1"/>
  <c r="AB260"/>
  <c r="B260" s="1"/>
  <c r="AB292"/>
  <c r="B292" s="1"/>
  <c r="AB324"/>
  <c r="B324" s="1"/>
  <c r="AB350"/>
  <c r="B350" s="1"/>
  <c r="AB366"/>
  <c r="B366" s="1"/>
  <c r="AB382"/>
  <c r="B382" s="1"/>
  <c r="AB398"/>
  <c r="B398" s="1"/>
  <c r="AB414"/>
  <c r="B414" s="1"/>
  <c r="AB430"/>
  <c r="B430" s="1"/>
  <c r="AB446"/>
  <c r="B446" s="1"/>
  <c r="AB462"/>
  <c r="B462" s="1"/>
  <c r="AB478"/>
  <c r="B478" s="1"/>
  <c r="AB494"/>
  <c r="B494" s="1"/>
  <c r="AB510"/>
  <c r="B510" s="1"/>
  <c r="AB526"/>
  <c r="B526" s="1"/>
  <c r="AB542"/>
  <c r="B542" s="1"/>
  <c r="AB558"/>
  <c r="B558" s="1"/>
  <c r="AB574"/>
  <c r="B574" s="1"/>
  <c r="AB590"/>
  <c r="B590" s="1"/>
  <c r="AB606"/>
  <c r="B606" s="1"/>
  <c r="AB622"/>
  <c r="B622" s="1"/>
  <c r="AB638"/>
  <c r="B638" s="1"/>
  <c r="AB654"/>
  <c r="B654" s="1"/>
  <c r="AB670"/>
  <c r="B670" s="1"/>
  <c r="AB686"/>
  <c r="B686" s="1"/>
  <c r="AB702"/>
  <c r="B702" s="1"/>
  <c r="AB718"/>
  <c r="B718" s="1"/>
  <c r="AB734"/>
  <c r="B734" s="1"/>
  <c r="AB750"/>
  <c r="B750" s="1"/>
  <c r="AB766"/>
  <c r="B766" s="1"/>
  <c r="AB782"/>
  <c r="B782" s="1"/>
  <c r="AB798"/>
  <c r="B798" s="1"/>
  <c r="AB814"/>
  <c r="B814" s="1"/>
  <c r="AB830"/>
  <c r="B830" s="1"/>
  <c r="AB846"/>
  <c r="B846" s="1"/>
  <c r="AB858"/>
  <c r="B858" s="1"/>
  <c r="AB866"/>
  <c r="B866" s="1"/>
  <c r="AB874"/>
  <c r="B874" s="1"/>
  <c r="AB882"/>
  <c r="B882" s="1"/>
  <c r="AB890"/>
  <c r="B890" s="1"/>
  <c r="AB898"/>
  <c r="B898" s="1"/>
  <c r="AB906"/>
  <c r="B906" s="1"/>
  <c r="AB910"/>
  <c r="B910" s="1"/>
  <c r="AB918"/>
  <c r="B918" s="1"/>
  <c r="AB926"/>
  <c r="B926" s="1"/>
  <c r="AB934"/>
  <c r="B934" s="1"/>
  <c r="AB942"/>
  <c r="B942" s="1"/>
  <c r="AB950"/>
  <c r="B950" s="1"/>
  <c r="AB958"/>
  <c r="B958" s="1"/>
  <c r="AB966"/>
  <c r="B966" s="1"/>
  <c r="AB974"/>
  <c r="B974" s="1"/>
  <c r="AB982"/>
  <c r="B982" s="1"/>
  <c r="AB990"/>
  <c r="B990" s="1"/>
  <c r="AB998"/>
  <c r="B998" s="1"/>
  <c r="AB69"/>
  <c r="B69" s="1"/>
  <c r="AB101"/>
  <c r="B101" s="1"/>
  <c r="AB133"/>
  <c r="B133" s="1"/>
  <c r="AB165"/>
  <c r="B165" s="1"/>
  <c r="AB213"/>
  <c r="B213" s="1"/>
  <c r="AB229"/>
  <c r="B229" s="1"/>
  <c r="AB261"/>
  <c r="B261" s="1"/>
  <c r="AB293"/>
  <c r="B293" s="1"/>
  <c r="AB325"/>
  <c r="B325" s="1"/>
  <c r="AB351"/>
  <c r="B351" s="1"/>
  <c r="AB367"/>
  <c r="B367" s="1"/>
  <c r="AB383"/>
  <c r="B383" s="1"/>
  <c r="AB399"/>
  <c r="B399" s="1"/>
  <c r="AB415"/>
  <c r="B415" s="1"/>
  <c r="AB431"/>
  <c r="B431" s="1"/>
  <c r="AB447"/>
  <c r="B447" s="1"/>
  <c r="AB463"/>
  <c r="B463" s="1"/>
  <c r="AB479"/>
  <c r="B479" s="1"/>
  <c r="AB495"/>
  <c r="B495" s="1"/>
  <c r="AB511"/>
  <c r="B511" s="1"/>
  <c r="AB527"/>
  <c r="B527" s="1"/>
  <c r="AB543"/>
  <c r="B543" s="1"/>
  <c r="AB559"/>
  <c r="B559" s="1"/>
  <c r="AB575"/>
  <c r="B575" s="1"/>
  <c r="AB591"/>
  <c r="B591" s="1"/>
  <c r="AB607"/>
  <c r="B607" s="1"/>
  <c r="AB623"/>
  <c r="B623" s="1"/>
  <c r="AB639"/>
  <c r="B639" s="1"/>
  <c r="AB655"/>
  <c r="B655" s="1"/>
  <c r="AB671"/>
  <c r="B671" s="1"/>
  <c r="AB687"/>
  <c r="B687" s="1"/>
  <c r="AB703"/>
  <c r="B703" s="1"/>
  <c r="AB719"/>
  <c r="B719" s="1"/>
  <c r="AB735"/>
  <c r="B735" s="1"/>
  <c r="AB751"/>
  <c r="B751" s="1"/>
  <c r="AB767"/>
  <c r="B767" s="1"/>
  <c r="AB783"/>
  <c r="B783" s="1"/>
  <c r="AB799"/>
  <c r="B799" s="1"/>
  <c r="AB815"/>
  <c r="B815" s="1"/>
  <c r="AB831"/>
  <c r="B831" s="1"/>
  <c r="AB847"/>
  <c r="B847" s="1"/>
  <c r="AB859"/>
  <c r="B859" s="1"/>
  <c r="AB867"/>
  <c r="B867" s="1"/>
  <c r="AB875"/>
  <c r="B875" s="1"/>
  <c r="AB887"/>
  <c r="B887" s="1"/>
  <c r="AB895"/>
  <c r="B895" s="1"/>
  <c r="AB903"/>
  <c r="B903" s="1"/>
  <c r="AB911"/>
  <c r="B911" s="1"/>
  <c r="AB919"/>
  <c r="B919" s="1"/>
  <c r="AB927"/>
  <c r="B927" s="1"/>
  <c r="AB935"/>
  <c r="B935" s="1"/>
  <c r="AB943"/>
  <c r="B943" s="1"/>
  <c r="AB951"/>
  <c r="B951" s="1"/>
  <c r="AB955"/>
  <c r="B955" s="1"/>
  <c r="AB963"/>
  <c r="B963" s="1"/>
  <c r="AB971"/>
  <c r="B971" s="1"/>
  <c r="AB983"/>
  <c r="B983" s="1"/>
  <c r="AB991"/>
  <c r="B991" s="1"/>
  <c r="AB999"/>
  <c r="B999" s="1"/>
  <c r="AB61"/>
  <c r="B61" s="1"/>
  <c r="AB77"/>
  <c r="B77" s="1"/>
  <c r="AB93"/>
  <c r="B93" s="1"/>
  <c r="AB109"/>
  <c r="B109" s="1"/>
  <c r="AB125"/>
  <c r="B125" s="1"/>
  <c r="AB141"/>
  <c r="B141" s="1"/>
  <c r="AB157"/>
  <c r="B157" s="1"/>
  <c r="AB173"/>
  <c r="B173" s="1"/>
  <c r="AB189"/>
  <c r="B189" s="1"/>
  <c r="AB205"/>
  <c r="B205" s="1"/>
  <c r="AB221"/>
  <c r="B221" s="1"/>
  <c r="AB237"/>
  <c r="B237" s="1"/>
  <c r="AB253"/>
  <c r="B253" s="1"/>
  <c r="AB269"/>
  <c r="B269" s="1"/>
  <c r="AB285"/>
  <c r="B285" s="1"/>
  <c r="AB301"/>
  <c r="B301" s="1"/>
  <c r="AB317"/>
  <c r="B317" s="1"/>
  <c r="AB333"/>
  <c r="B333" s="1"/>
  <c r="AB347"/>
  <c r="B347" s="1"/>
  <c r="AB355"/>
  <c r="B355" s="1"/>
  <c r="AB363"/>
  <c r="B363" s="1"/>
  <c r="AB371"/>
  <c r="B371" s="1"/>
  <c r="AB379"/>
  <c r="B379" s="1"/>
  <c r="AB387"/>
  <c r="B387" s="1"/>
  <c r="AB395"/>
  <c r="B395" s="1"/>
  <c r="AB403"/>
  <c r="B403" s="1"/>
  <c r="AB411"/>
  <c r="B411" s="1"/>
  <c r="AB419"/>
  <c r="B419" s="1"/>
  <c r="AB427"/>
  <c r="B427" s="1"/>
  <c r="AB435"/>
  <c r="B435" s="1"/>
  <c r="AB443"/>
  <c r="B443" s="1"/>
  <c r="AB451"/>
  <c r="B451" s="1"/>
  <c r="AB459"/>
  <c r="B459" s="1"/>
  <c r="AB467"/>
  <c r="B467" s="1"/>
  <c r="AB475"/>
  <c r="B475" s="1"/>
  <c r="AB483"/>
  <c r="B483" s="1"/>
  <c r="AB491"/>
  <c r="B491" s="1"/>
  <c r="AB499"/>
  <c r="B499" s="1"/>
  <c r="AB507"/>
  <c r="B507" s="1"/>
  <c r="AB515"/>
  <c r="B515" s="1"/>
  <c r="AB523"/>
  <c r="B523" s="1"/>
  <c r="AB531"/>
  <c r="B531" s="1"/>
  <c r="AB539"/>
  <c r="B539" s="1"/>
  <c r="AB547"/>
  <c r="B547" s="1"/>
  <c r="AB555"/>
  <c r="B555" s="1"/>
  <c r="AB563"/>
  <c r="B563" s="1"/>
  <c r="AB571"/>
  <c r="B571" s="1"/>
  <c r="AB579"/>
  <c r="B579" s="1"/>
  <c r="AB587"/>
  <c r="B587" s="1"/>
  <c r="AB595"/>
  <c r="B595" s="1"/>
  <c r="AB603"/>
  <c r="B603" s="1"/>
  <c r="AB611"/>
  <c r="B611" s="1"/>
  <c r="AB619"/>
  <c r="B619" s="1"/>
  <c r="AB627"/>
  <c r="B627" s="1"/>
  <c r="AB635"/>
  <c r="B635" s="1"/>
  <c r="AB643"/>
  <c r="B643" s="1"/>
  <c r="AB651"/>
  <c r="B651" s="1"/>
  <c r="AB659"/>
  <c r="B659" s="1"/>
  <c r="AB667"/>
  <c r="B667" s="1"/>
  <c r="AB675"/>
  <c r="B675" s="1"/>
  <c r="AB683"/>
  <c r="B683" s="1"/>
  <c r="AB691"/>
  <c r="B691" s="1"/>
  <c r="AB699"/>
  <c r="B699" s="1"/>
  <c r="AB707"/>
  <c r="B707" s="1"/>
  <c r="AB715"/>
  <c r="B715" s="1"/>
  <c r="AB723"/>
  <c r="B723" s="1"/>
  <c r="AB731"/>
  <c r="B731" s="1"/>
  <c r="AB739"/>
  <c r="B739" s="1"/>
  <c r="AB747"/>
  <c r="B747" s="1"/>
  <c r="AB755"/>
  <c r="B755" s="1"/>
  <c r="AB763"/>
  <c r="B763" s="1"/>
  <c r="AB771"/>
  <c r="B771" s="1"/>
  <c r="AB779"/>
  <c r="B779" s="1"/>
  <c r="AB787"/>
  <c r="B787" s="1"/>
  <c r="AB795"/>
  <c r="B795" s="1"/>
  <c r="AB803"/>
  <c r="B803" s="1"/>
  <c r="AB811"/>
  <c r="B811" s="1"/>
  <c r="AB819"/>
  <c r="B819" s="1"/>
  <c r="AB827"/>
  <c r="B827" s="1"/>
  <c r="AB835"/>
  <c r="B835" s="1"/>
  <c r="AB843"/>
  <c r="B843" s="1"/>
  <c r="AB851"/>
  <c r="B851" s="1"/>
  <c r="AB857"/>
  <c r="B857" s="1"/>
  <c r="AB861"/>
  <c r="B861" s="1"/>
  <c r="AB865"/>
  <c r="B865" s="1"/>
  <c r="AB869"/>
  <c r="B869" s="1"/>
  <c r="AB873"/>
  <c r="B873" s="1"/>
  <c r="AB877"/>
  <c r="B877" s="1"/>
  <c r="AB881"/>
  <c r="B881" s="1"/>
  <c r="AB885"/>
  <c r="B885" s="1"/>
  <c r="AB889"/>
  <c r="B889" s="1"/>
  <c r="AB893"/>
  <c r="B893" s="1"/>
  <c r="AB897"/>
  <c r="B897" s="1"/>
  <c r="AB901"/>
  <c r="B901" s="1"/>
  <c r="AB905"/>
  <c r="B905" s="1"/>
  <c r="AB909"/>
  <c r="B909" s="1"/>
  <c r="AB913"/>
  <c r="B913" s="1"/>
  <c r="AB917"/>
  <c r="B917" s="1"/>
  <c r="AB921"/>
  <c r="B921" s="1"/>
  <c r="AB925"/>
  <c r="B925" s="1"/>
  <c r="AB929"/>
  <c r="B929" s="1"/>
  <c r="AB933"/>
  <c r="B933" s="1"/>
  <c r="AB937"/>
  <c r="B937" s="1"/>
  <c r="AB941"/>
  <c r="B941" s="1"/>
  <c r="AB945"/>
  <c r="B945" s="1"/>
  <c r="AB949"/>
  <c r="B949" s="1"/>
  <c r="AB953"/>
  <c r="B953" s="1"/>
  <c r="AB957"/>
  <c r="B957" s="1"/>
  <c r="AB961"/>
  <c r="B961" s="1"/>
  <c r="AB965"/>
  <c r="B965" s="1"/>
  <c r="AB969"/>
  <c r="B969" s="1"/>
  <c r="AB973"/>
  <c r="B973" s="1"/>
  <c r="AB977"/>
  <c r="B977" s="1"/>
  <c r="AB981"/>
  <c r="B981" s="1"/>
  <c r="AB985"/>
  <c r="B985" s="1"/>
  <c r="AB989"/>
  <c r="B989" s="1"/>
  <c r="AB993"/>
  <c r="B993" s="1"/>
  <c r="AB997"/>
  <c r="B997" s="1"/>
  <c r="AB1001"/>
  <c r="B1001" s="1"/>
  <c r="AB52"/>
  <c r="B52" s="1"/>
  <c r="AB100"/>
  <c r="B100" s="1"/>
  <c r="AB132"/>
  <c r="B132" s="1"/>
  <c r="AB164"/>
  <c r="B164" s="1"/>
  <c r="AB180"/>
  <c r="B180" s="1"/>
  <c r="AB212"/>
  <c r="B212" s="1"/>
  <c r="AB244"/>
  <c r="B244" s="1"/>
  <c r="AB276"/>
  <c r="B276" s="1"/>
  <c r="AB308"/>
  <c r="B308" s="1"/>
  <c r="AB340"/>
  <c r="B340" s="1"/>
  <c r="AB358"/>
  <c r="B358" s="1"/>
  <c r="AB374"/>
  <c r="B374" s="1"/>
  <c r="AB390"/>
  <c r="B390" s="1"/>
  <c r="AB406"/>
  <c r="B406" s="1"/>
  <c r="AB422"/>
  <c r="B422" s="1"/>
  <c r="AB438"/>
  <c r="B438" s="1"/>
  <c r="AB454"/>
  <c r="B454" s="1"/>
  <c r="AB470"/>
  <c r="B470" s="1"/>
  <c r="AB486"/>
  <c r="B486" s="1"/>
  <c r="AB502"/>
  <c r="B502" s="1"/>
  <c r="AB518"/>
  <c r="B518" s="1"/>
  <c r="AB534"/>
  <c r="B534" s="1"/>
  <c r="AB550"/>
  <c r="B550" s="1"/>
  <c r="AB566"/>
  <c r="B566" s="1"/>
  <c r="AB582"/>
  <c r="B582" s="1"/>
  <c r="AB598"/>
  <c r="B598" s="1"/>
  <c r="AB614"/>
  <c r="B614" s="1"/>
  <c r="AB630"/>
  <c r="B630" s="1"/>
  <c r="AB646"/>
  <c r="B646" s="1"/>
  <c r="AB662"/>
  <c r="B662" s="1"/>
  <c r="AB678"/>
  <c r="B678" s="1"/>
  <c r="AB694"/>
  <c r="B694" s="1"/>
  <c r="AB710"/>
  <c r="B710" s="1"/>
  <c r="AB726"/>
  <c r="B726" s="1"/>
  <c r="AB742"/>
  <c r="B742" s="1"/>
  <c r="AB758"/>
  <c r="B758" s="1"/>
  <c r="AB774"/>
  <c r="B774" s="1"/>
  <c r="AB790"/>
  <c r="B790" s="1"/>
  <c r="AB806"/>
  <c r="B806" s="1"/>
  <c r="AB822"/>
  <c r="B822" s="1"/>
  <c r="AB838"/>
  <c r="B838" s="1"/>
  <c r="AB854"/>
  <c r="B854" s="1"/>
  <c r="AB862"/>
  <c r="B862" s="1"/>
  <c r="AB870"/>
  <c r="B870" s="1"/>
  <c r="AB878"/>
  <c r="B878" s="1"/>
  <c r="AB886"/>
  <c r="B886" s="1"/>
  <c r="AB894"/>
  <c r="B894" s="1"/>
  <c r="AB902"/>
  <c r="B902" s="1"/>
  <c r="AB914"/>
  <c r="B914" s="1"/>
  <c r="AB922"/>
  <c r="B922" s="1"/>
  <c r="AB930"/>
  <c r="B930" s="1"/>
  <c r="AB938"/>
  <c r="B938" s="1"/>
  <c r="AB946"/>
  <c r="B946" s="1"/>
  <c r="AB954"/>
  <c r="B954" s="1"/>
  <c r="AB962"/>
  <c r="B962" s="1"/>
  <c r="AB970"/>
  <c r="B970" s="1"/>
  <c r="AB978"/>
  <c r="B978" s="1"/>
  <c r="AB986"/>
  <c r="B986" s="1"/>
  <c r="AB994"/>
  <c r="B994" s="1"/>
  <c r="AB1002"/>
  <c r="B1002" s="1"/>
  <c r="AB53"/>
  <c r="B53" s="1"/>
  <c r="AB85"/>
  <c r="B85" s="1"/>
  <c r="AB117"/>
  <c r="B117" s="1"/>
  <c r="AB149"/>
  <c r="B149" s="1"/>
  <c r="AB181"/>
  <c r="B181" s="1"/>
  <c r="AB197"/>
  <c r="B197" s="1"/>
  <c r="AB245"/>
  <c r="B245" s="1"/>
  <c r="AB277"/>
  <c r="B277" s="1"/>
  <c r="AB309"/>
  <c r="B309" s="1"/>
  <c r="AB341"/>
  <c r="B341" s="1"/>
  <c r="AB359"/>
  <c r="B359" s="1"/>
  <c r="AB375"/>
  <c r="B375" s="1"/>
  <c r="AB391"/>
  <c r="B391" s="1"/>
  <c r="AB407"/>
  <c r="B407" s="1"/>
  <c r="AB423"/>
  <c r="B423" s="1"/>
  <c r="AB439"/>
  <c r="B439" s="1"/>
  <c r="AB455"/>
  <c r="B455" s="1"/>
  <c r="AB471"/>
  <c r="B471" s="1"/>
  <c r="AB487"/>
  <c r="B487" s="1"/>
  <c r="AB503"/>
  <c r="B503" s="1"/>
  <c r="AB519"/>
  <c r="B519" s="1"/>
  <c r="AB535"/>
  <c r="B535" s="1"/>
  <c r="AB551"/>
  <c r="B551" s="1"/>
  <c r="AB567"/>
  <c r="B567" s="1"/>
  <c r="AB583"/>
  <c r="B583" s="1"/>
  <c r="AB599"/>
  <c r="B599" s="1"/>
  <c r="AB615"/>
  <c r="B615" s="1"/>
  <c r="AB631"/>
  <c r="B631" s="1"/>
  <c r="AB647"/>
  <c r="B647" s="1"/>
  <c r="AB663"/>
  <c r="B663" s="1"/>
  <c r="AB679"/>
  <c r="B679" s="1"/>
  <c r="AB695"/>
  <c r="B695" s="1"/>
  <c r="AB711"/>
  <c r="B711" s="1"/>
  <c r="AB727"/>
  <c r="B727" s="1"/>
  <c r="AB743"/>
  <c r="B743" s="1"/>
  <c r="AB759"/>
  <c r="B759" s="1"/>
  <c r="AB775"/>
  <c r="B775" s="1"/>
  <c r="AB791"/>
  <c r="B791" s="1"/>
  <c r="AB807"/>
  <c r="B807" s="1"/>
  <c r="AB823"/>
  <c r="B823" s="1"/>
  <c r="AB839"/>
  <c r="B839" s="1"/>
  <c r="AB855"/>
  <c r="B855" s="1"/>
  <c r="AB863"/>
  <c r="B863" s="1"/>
  <c r="AB871"/>
  <c r="B871" s="1"/>
  <c r="AB879"/>
  <c r="B879" s="1"/>
  <c r="AB883"/>
  <c r="B883" s="1"/>
  <c r="AB891"/>
  <c r="B891" s="1"/>
  <c r="AB899"/>
  <c r="B899" s="1"/>
  <c r="AB907"/>
  <c r="B907" s="1"/>
  <c r="AB915"/>
  <c r="B915" s="1"/>
  <c r="AB923"/>
  <c r="B923" s="1"/>
  <c r="AB931"/>
  <c r="B931" s="1"/>
  <c r="AB939"/>
  <c r="B939" s="1"/>
  <c r="AB947"/>
  <c r="B947" s="1"/>
  <c r="AB959"/>
  <c r="B959" s="1"/>
  <c r="AB967"/>
  <c r="B967" s="1"/>
  <c r="AB975"/>
  <c r="B975" s="1"/>
  <c r="AB979"/>
  <c r="B979" s="1"/>
  <c r="AB987"/>
  <c r="B987" s="1"/>
  <c r="AB995"/>
  <c r="B995" s="1"/>
  <c r="AB1003"/>
  <c r="B1003" s="1"/>
  <c r="M1" i="25"/>
  <c r="AB2" i="10" s="1"/>
  <c r="AB6" s="1"/>
  <c r="B6" s="1"/>
  <c r="D75" l="1"/>
  <c r="B75"/>
  <c r="H55"/>
  <c r="B55"/>
  <c r="AB50"/>
  <c r="AB5"/>
  <c r="E987"/>
  <c r="F987"/>
  <c r="G987"/>
  <c r="H987"/>
  <c r="D987"/>
  <c r="C987"/>
  <c r="F891"/>
  <c r="H891"/>
  <c r="E891"/>
  <c r="G891"/>
  <c r="D891"/>
  <c r="C891"/>
  <c r="E679"/>
  <c r="F679"/>
  <c r="G679"/>
  <c r="H679"/>
  <c r="C679"/>
  <c r="D679"/>
  <c r="H487"/>
  <c r="E487"/>
  <c r="G487"/>
  <c r="D487"/>
  <c r="F487"/>
  <c r="C487"/>
  <c r="F117"/>
  <c r="H117"/>
  <c r="E117"/>
  <c r="G117"/>
  <c r="D117"/>
  <c r="C117"/>
  <c r="F930"/>
  <c r="G930"/>
  <c r="D930"/>
  <c r="H930"/>
  <c r="E930"/>
  <c r="C930"/>
  <c r="H806"/>
  <c r="E806"/>
  <c r="F806"/>
  <c r="D806"/>
  <c r="G806"/>
  <c r="C806"/>
  <c r="F883"/>
  <c r="H883"/>
  <c r="E883"/>
  <c r="D883"/>
  <c r="G883"/>
  <c r="C883"/>
  <c r="E599"/>
  <c r="F599"/>
  <c r="G599"/>
  <c r="H599"/>
  <c r="C599"/>
  <c r="D599"/>
  <c r="G197"/>
  <c r="E197"/>
  <c r="F197"/>
  <c r="H197"/>
  <c r="D197"/>
  <c r="C197"/>
  <c r="H790"/>
  <c r="E790"/>
  <c r="F790"/>
  <c r="D790"/>
  <c r="G790"/>
  <c r="C790"/>
  <c r="H406"/>
  <c r="E406"/>
  <c r="F406"/>
  <c r="G406"/>
  <c r="D406"/>
  <c r="C406"/>
  <c r="E993"/>
  <c r="F993"/>
  <c r="G993"/>
  <c r="H993"/>
  <c r="C993"/>
  <c r="D993"/>
  <c r="F929"/>
  <c r="E929"/>
  <c r="G929"/>
  <c r="H929"/>
  <c r="C929"/>
  <c r="D929"/>
  <c r="E865"/>
  <c r="F865"/>
  <c r="H865"/>
  <c r="G865"/>
  <c r="C865"/>
  <c r="D865"/>
  <c r="H779"/>
  <c r="E779"/>
  <c r="F779"/>
  <c r="G779"/>
  <c r="D779"/>
  <c r="C779"/>
  <c r="E619"/>
  <c r="F619"/>
  <c r="G619"/>
  <c r="H619"/>
  <c r="D619"/>
  <c r="C619"/>
  <c r="E523"/>
  <c r="F523"/>
  <c r="G523"/>
  <c r="H523"/>
  <c r="D523"/>
  <c r="C523"/>
  <c r="F363"/>
  <c r="G363"/>
  <c r="H363"/>
  <c r="E363"/>
  <c r="D363"/>
  <c r="C363"/>
  <c r="F125"/>
  <c r="H125"/>
  <c r="E125"/>
  <c r="G125"/>
  <c r="C125"/>
  <c r="D125"/>
  <c r="F911"/>
  <c r="H911"/>
  <c r="E911"/>
  <c r="D911"/>
  <c r="C911"/>
  <c r="G911"/>
  <c r="E767"/>
  <c r="F767"/>
  <c r="G767"/>
  <c r="H767"/>
  <c r="D767"/>
  <c r="C767"/>
  <c r="E575"/>
  <c r="F575"/>
  <c r="G575"/>
  <c r="H575"/>
  <c r="D575"/>
  <c r="C575"/>
  <c r="E511"/>
  <c r="F511"/>
  <c r="G511"/>
  <c r="H511"/>
  <c r="D511"/>
  <c r="C511"/>
  <c r="H447"/>
  <c r="E447"/>
  <c r="G447"/>
  <c r="F447"/>
  <c r="D447"/>
  <c r="C447"/>
  <c r="F383"/>
  <c r="G383"/>
  <c r="H383"/>
  <c r="E383"/>
  <c r="D383"/>
  <c r="C383"/>
  <c r="E293"/>
  <c r="F293"/>
  <c r="G293"/>
  <c r="H293"/>
  <c r="D293"/>
  <c r="C293"/>
  <c r="F165"/>
  <c r="H165"/>
  <c r="E165"/>
  <c r="G165"/>
  <c r="D165"/>
  <c r="C165"/>
  <c r="F934"/>
  <c r="G934"/>
  <c r="D934"/>
  <c r="H934"/>
  <c r="E934"/>
  <c r="C934"/>
  <c r="F906"/>
  <c r="G906"/>
  <c r="D906"/>
  <c r="H906"/>
  <c r="C906"/>
  <c r="E906"/>
  <c r="E874"/>
  <c r="F874"/>
  <c r="D874"/>
  <c r="G874"/>
  <c r="H874"/>
  <c r="C874"/>
  <c r="E830"/>
  <c r="F830"/>
  <c r="D830"/>
  <c r="G830"/>
  <c r="H830"/>
  <c r="C830"/>
  <c r="E766"/>
  <c r="F766"/>
  <c r="G766"/>
  <c r="D766"/>
  <c r="H766"/>
  <c r="C766"/>
  <c r="E702"/>
  <c r="F702"/>
  <c r="G702"/>
  <c r="D702"/>
  <c r="H702"/>
  <c r="C702"/>
  <c r="E638"/>
  <c r="F638"/>
  <c r="G638"/>
  <c r="D638"/>
  <c r="H638"/>
  <c r="C638"/>
  <c r="E574"/>
  <c r="F574"/>
  <c r="G574"/>
  <c r="H574"/>
  <c r="D574"/>
  <c r="C574"/>
  <c r="E510"/>
  <c r="H510"/>
  <c r="F510"/>
  <c r="G510"/>
  <c r="D510"/>
  <c r="C510"/>
  <c r="H446"/>
  <c r="E446"/>
  <c r="F446"/>
  <c r="G446"/>
  <c r="D446"/>
  <c r="C446"/>
  <c r="F382"/>
  <c r="G382"/>
  <c r="E382"/>
  <c r="H382"/>
  <c r="D382"/>
  <c r="C382"/>
  <c r="E292"/>
  <c r="F292"/>
  <c r="G292"/>
  <c r="H292"/>
  <c r="D292"/>
  <c r="C292"/>
  <c r="F148"/>
  <c r="G148"/>
  <c r="H148"/>
  <c r="E148"/>
  <c r="D148"/>
  <c r="C148"/>
  <c r="E1004"/>
  <c r="F1004"/>
  <c r="G1004"/>
  <c r="D1004"/>
  <c r="H1004"/>
  <c r="C1004"/>
  <c r="E988"/>
  <c r="F988"/>
  <c r="G988"/>
  <c r="D988"/>
  <c r="H988"/>
  <c r="C988"/>
  <c r="E972"/>
  <c r="F972"/>
  <c r="G972"/>
  <c r="H972"/>
  <c r="D972"/>
  <c r="C972"/>
  <c r="E956"/>
  <c r="F956"/>
  <c r="G956"/>
  <c r="H956"/>
  <c r="D956"/>
  <c r="C956"/>
  <c r="F940"/>
  <c r="E940"/>
  <c r="G940"/>
  <c r="H940"/>
  <c r="D940"/>
  <c r="C940"/>
  <c r="F924"/>
  <c r="E924"/>
  <c r="G924"/>
  <c r="H924"/>
  <c r="D924"/>
  <c r="C924"/>
  <c r="F908"/>
  <c r="E908"/>
  <c r="G908"/>
  <c r="H908"/>
  <c r="D908"/>
  <c r="C908"/>
  <c r="F892"/>
  <c r="E892"/>
  <c r="G892"/>
  <c r="H892"/>
  <c r="D892"/>
  <c r="C892"/>
  <c r="E876"/>
  <c r="F876"/>
  <c r="G876"/>
  <c r="H876"/>
  <c r="C876"/>
  <c r="D876"/>
  <c r="E860"/>
  <c r="F860"/>
  <c r="G860"/>
  <c r="H860"/>
  <c r="D860"/>
  <c r="C860"/>
  <c r="E834"/>
  <c r="F834"/>
  <c r="D834"/>
  <c r="G834"/>
  <c r="H834"/>
  <c r="C834"/>
  <c r="H802"/>
  <c r="E802"/>
  <c r="F802"/>
  <c r="D802"/>
  <c r="G802"/>
  <c r="C802"/>
  <c r="E770"/>
  <c r="F770"/>
  <c r="G770"/>
  <c r="H770"/>
  <c r="D770"/>
  <c r="C770"/>
  <c r="E738"/>
  <c r="F738"/>
  <c r="G738"/>
  <c r="H738"/>
  <c r="D738"/>
  <c r="C738"/>
  <c r="E706"/>
  <c r="F706"/>
  <c r="G706"/>
  <c r="H706"/>
  <c r="D706"/>
  <c r="C706"/>
  <c r="E674"/>
  <c r="F674"/>
  <c r="G674"/>
  <c r="H674"/>
  <c r="D674"/>
  <c r="C674"/>
  <c r="E642"/>
  <c r="F642"/>
  <c r="G642"/>
  <c r="H642"/>
  <c r="D642"/>
  <c r="C642"/>
  <c r="E610"/>
  <c r="F610"/>
  <c r="H610"/>
  <c r="G610"/>
  <c r="D610"/>
  <c r="C610"/>
  <c r="E578"/>
  <c r="F578"/>
  <c r="G578"/>
  <c r="H578"/>
  <c r="D578"/>
  <c r="C578"/>
  <c r="E546"/>
  <c r="H546"/>
  <c r="F546"/>
  <c r="G546"/>
  <c r="D546"/>
  <c r="C546"/>
  <c r="E514"/>
  <c r="H514"/>
  <c r="F514"/>
  <c r="D514"/>
  <c r="G514"/>
  <c r="C514"/>
  <c r="H482"/>
  <c r="E482"/>
  <c r="F482"/>
  <c r="G482"/>
  <c r="D482"/>
  <c r="C482"/>
  <c r="H450"/>
  <c r="E450"/>
  <c r="F450"/>
  <c r="G450"/>
  <c r="D450"/>
  <c r="C450"/>
  <c r="H418"/>
  <c r="E418"/>
  <c r="F418"/>
  <c r="G418"/>
  <c r="D418"/>
  <c r="C418"/>
  <c r="F386"/>
  <c r="G386"/>
  <c r="E386"/>
  <c r="H386"/>
  <c r="D386"/>
  <c r="C386"/>
  <c r="F354"/>
  <c r="G354"/>
  <c r="E354"/>
  <c r="H354"/>
  <c r="D354"/>
  <c r="C354"/>
  <c r="E300"/>
  <c r="F300"/>
  <c r="G300"/>
  <c r="H300"/>
  <c r="D300"/>
  <c r="C300"/>
  <c r="F236"/>
  <c r="G236"/>
  <c r="E236"/>
  <c r="H236"/>
  <c r="D236"/>
  <c r="C236"/>
  <c r="F172"/>
  <c r="G172"/>
  <c r="H172"/>
  <c r="E172"/>
  <c r="D172"/>
  <c r="C172"/>
  <c r="F108"/>
  <c r="G108"/>
  <c r="H108"/>
  <c r="E108"/>
  <c r="D108"/>
  <c r="C108"/>
  <c r="E853"/>
  <c r="F853"/>
  <c r="H853"/>
  <c r="C853"/>
  <c r="G853"/>
  <c r="D853"/>
  <c r="E837"/>
  <c r="F837"/>
  <c r="H837"/>
  <c r="C837"/>
  <c r="G837"/>
  <c r="D837"/>
  <c r="E821"/>
  <c r="F821"/>
  <c r="H821"/>
  <c r="C821"/>
  <c r="G821"/>
  <c r="D821"/>
  <c r="H805"/>
  <c r="E805"/>
  <c r="F805"/>
  <c r="G805"/>
  <c r="C805"/>
  <c r="D805"/>
  <c r="H789"/>
  <c r="E789"/>
  <c r="F789"/>
  <c r="G789"/>
  <c r="C789"/>
  <c r="D789"/>
  <c r="E773"/>
  <c r="H773"/>
  <c r="F773"/>
  <c r="G773"/>
  <c r="C773"/>
  <c r="D773"/>
  <c r="E757"/>
  <c r="H757"/>
  <c r="F757"/>
  <c r="G757"/>
  <c r="C757"/>
  <c r="D757"/>
  <c r="E741"/>
  <c r="H741"/>
  <c r="F741"/>
  <c r="G741"/>
  <c r="C741"/>
  <c r="D741"/>
  <c r="E725"/>
  <c r="H725"/>
  <c r="F725"/>
  <c r="G725"/>
  <c r="C725"/>
  <c r="D725"/>
  <c r="E709"/>
  <c r="H709"/>
  <c r="F709"/>
  <c r="G709"/>
  <c r="C709"/>
  <c r="D709"/>
  <c r="E693"/>
  <c r="H693"/>
  <c r="F693"/>
  <c r="G693"/>
  <c r="C693"/>
  <c r="D693"/>
  <c r="E677"/>
  <c r="H677"/>
  <c r="F677"/>
  <c r="G677"/>
  <c r="C677"/>
  <c r="D677"/>
  <c r="E661"/>
  <c r="H661"/>
  <c r="F661"/>
  <c r="G661"/>
  <c r="C661"/>
  <c r="D661"/>
  <c r="E645"/>
  <c r="H645"/>
  <c r="F645"/>
  <c r="G645"/>
  <c r="C645"/>
  <c r="D645"/>
  <c r="E629"/>
  <c r="H629"/>
  <c r="F629"/>
  <c r="G629"/>
  <c r="C629"/>
  <c r="D629"/>
  <c r="E613"/>
  <c r="F613"/>
  <c r="G613"/>
  <c r="H613"/>
  <c r="C613"/>
  <c r="D613"/>
  <c r="E597"/>
  <c r="F597"/>
  <c r="G597"/>
  <c r="H597"/>
  <c r="C597"/>
  <c r="D597"/>
  <c r="E581"/>
  <c r="F581"/>
  <c r="G581"/>
  <c r="H581"/>
  <c r="D581"/>
  <c r="C581"/>
  <c r="E565"/>
  <c r="G565"/>
  <c r="H565"/>
  <c r="F565"/>
  <c r="D565"/>
  <c r="C565"/>
  <c r="E549"/>
  <c r="G549"/>
  <c r="H549"/>
  <c r="F549"/>
  <c r="D549"/>
  <c r="C549"/>
  <c r="E533"/>
  <c r="G533"/>
  <c r="H533"/>
  <c r="F533"/>
  <c r="D533"/>
  <c r="C533"/>
  <c r="E517"/>
  <c r="G517"/>
  <c r="H517"/>
  <c r="F517"/>
  <c r="D517"/>
  <c r="C517"/>
  <c r="H501"/>
  <c r="E501"/>
  <c r="G501"/>
  <c r="F501"/>
  <c r="D501"/>
  <c r="C501"/>
  <c r="H485"/>
  <c r="E485"/>
  <c r="G485"/>
  <c r="F485"/>
  <c r="D485"/>
  <c r="C485"/>
  <c r="H469"/>
  <c r="E469"/>
  <c r="G469"/>
  <c r="F469"/>
  <c r="D469"/>
  <c r="C469"/>
  <c r="H453"/>
  <c r="E453"/>
  <c r="G453"/>
  <c r="F453"/>
  <c r="D453"/>
  <c r="C453"/>
  <c r="H437"/>
  <c r="E437"/>
  <c r="G437"/>
  <c r="F437"/>
  <c r="D437"/>
  <c r="C437"/>
  <c r="H421"/>
  <c r="E421"/>
  <c r="G421"/>
  <c r="F421"/>
  <c r="D421"/>
  <c r="C421"/>
  <c r="H405"/>
  <c r="E405"/>
  <c r="G405"/>
  <c r="F405"/>
  <c r="D405"/>
  <c r="C405"/>
  <c r="F389"/>
  <c r="G389"/>
  <c r="H389"/>
  <c r="E389"/>
  <c r="D389"/>
  <c r="C389"/>
  <c r="F373"/>
  <c r="G373"/>
  <c r="H373"/>
  <c r="E373"/>
  <c r="D373"/>
  <c r="C373"/>
  <c r="F357"/>
  <c r="G357"/>
  <c r="H357"/>
  <c r="E357"/>
  <c r="D357"/>
  <c r="C357"/>
  <c r="E337"/>
  <c r="F337"/>
  <c r="G337"/>
  <c r="H337"/>
  <c r="C337"/>
  <c r="D337"/>
  <c r="E305"/>
  <c r="F305"/>
  <c r="G305"/>
  <c r="H305"/>
  <c r="C305"/>
  <c r="D305"/>
  <c r="E273"/>
  <c r="F273"/>
  <c r="G273"/>
  <c r="H273"/>
  <c r="C273"/>
  <c r="D273"/>
  <c r="F241"/>
  <c r="G241"/>
  <c r="E241"/>
  <c r="H241"/>
  <c r="C241"/>
  <c r="D241"/>
  <c r="G209"/>
  <c r="E209"/>
  <c r="F209"/>
  <c r="H209"/>
  <c r="C209"/>
  <c r="D209"/>
  <c r="G177"/>
  <c r="H177"/>
  <c r="E177"/>
  <c r="F177"/>
  <c r="C177"/>
  <c r="D177"/>
  <c r="F145"/>
  <c r="H145"/>
  <c r="E145"/>
  <c r="G145"/>
  <c r="C145"/>
  <c r="D145"/>
  <c r="F113"/>
  <c r="H113"/>
  <c r="E113"/>
  <c r="G113"/>
  <c r="C113"/>
  <c r="D113"/>
  <c r="H81"/>
  <c r="E81"/>
  <c r="F81"/>
  <c r="G81"/>
  <c r="C81"/>
  <c r="D81"/>
  <c r="E852"/>
  <c r="F852"/>
  <c r="G852"/>
  <c r="H852"/>
  <c r="D852"/>
  <c r="C852"/>
  <c r="E836"/>
  <c r="F836"/>
  <c r="G836"/>
  <c r="H836"/>
  <c r="D836"/>
  <c r="C836"/>
  <c r="E820"/>
  <c r="F820"/>
  <c r="G820"/>
  <c r="H820"/>
  <c r="D820"/>
  <c r="C820"/>
  <c r="H804"/>
  <c r="E804"/>
  <c r="F804"/>
  <c r="G804"/>
  <c r="D804"/>
  <c r="C804"/>
  <c r="H788"/>
  <c r="E788"/>
  <c r="F788"/>
  <c r="G788"/>
  <c r="D788"/>
  <c r="C788"/>
  <c r="E772"/>
  <c r="G772"/>
  <c r="H772"/>
  <c r="F772"/>
  <c r="D772"/>
  <c r="C772"/>
  <c r="E756"/>
  <c r="G756"/>
  <c r="H756"/>
  <c r="F756"/>
  <c r="D756"/>
  <c r="C756"/>
  <c r="E740"/>
  <c r="G740"/>
  <c r="H740"/>
  <c r="F740"/>
  <c r="D740"/>
  <c r="C740"/>
  <c r="E724"/>
  <c r="G724"/>
  <c r="H724"/>
  <c r="F724"/>
  <c r="D724"/>
  <c r="C724"/>
  <c r="E708"/>
  <c r="G708"/>
  <c r="H708"/>
  <c r="F708"/>
  <c r="D708"/>
  <c r="C708"/>
  <c r="E692"/>
  <c r="G692"/>
  <c r="H692"/>
  <c r="F692"/>
  <c r="D692"/>
  <c r="C692"/>
  <c r="E676"/>
  <c r="G676"/>
  <c r="H676"/>
  <c r="F676"/>
  <c r="D676"/>
  <c r="C676"/>
  <c r="E660"/>
  <c r="G660"/>
  <c r="H660"/>
  <c r="F660"/>
  <c r="D660"/>
  <c r="C660"/>
  <c r="E644"/>
  <c r="G644"/>
  <c r="H644"/>
  <c r="F644"/>
  <c r="D644"/>
  <c r="C644"/>
  <c r="E628"/>
  <c r="G628"/>
  <c r="H628"/>
  <c r="F628"/>
  <c r="D628"/>
  <c r="C628"/>
  <c r="E612"/>
  <c r="F612"/>
  <c r="H612"/>
  <c r="G612"/>
  <c r="D612"/>
  <c r="C612"/>
  <c r="E596"/>
  <c r="F596"/>
  <c r="H596"/>
  <c r="G596"/>
  <c r="D596"/>
  <c r="C596"/>
  <c r="E580"/>
  <c r="F580"/>
  <c r="G580"/>
  <c r="D580"/>
  <c r="H580"/>
  <c r="C580"/>
  <c r="E564"/>
  <c r="F564"/>
  <c r="G564"/>
  <c r="H564"/>
  <c r="D564"/>
  <c r="C564"/>
  <c r="E548"/>
  <c r="F548"/>
  <c r="G548"/>
  <c r="H548"/>
  <c r="D548"/>
  <c r="C548"/>
  <c r="E532"/>
  <c r="F532"/>
  <c r="G532"/>
  <c r="H532"/>
  <c r="D532"/>
  <c r="C532"/>
  <c r="E516"/>
  <c r="F516"/>
  <c r="G516"/>
  <c r="H516"/>
  <c r="D516"/>
  <c r="C516"/>
  <c r="H500"/>
  <c r="E500"/>
  <c r="F500"/>
  <c r="G500"/>
  <c r="D500"/>
  <c r="C500"/>
  <c r="H484"/>
  <c r="E484"/>
  <c r="F484"/>
  <c r="G484"/>
  <c r="D484"/>
  <c r="C484"/>
  <c r="H468"/>
  <c r="E468"/>
  <c r="F468"/>
  <c r="G468"/>
  <c r="D468"/>
  <c r="C468"/>
  <c r="H452"/>
  <c r="E452"/>
  <c r="F452"/>
  <c r="G452"/>
  <c r="D452"/>
  <c r="C452"/>
  <c r="H436"/>
  <c r="E436"/>
  <c r="F436"/>
  <c r="G436"/>
  <c r="D436"/>
  <c r="C436"/>
  <c r="H420"/>
  <c r="E420"/>
  <c r="F420"/>
  <c r="G420"/>
  <c r="D420"/>
  <c r="C420"/>
  <c r="H404"/>
  <c r="E404"/>
  <c r="F404"/>
  <c r="G404"/>
  <c r="D404"/>
  <c r="C404"/>
  <c r="F388"/>
  <c r="G388"/>
  <c r="E388"/>
  <c r="H388"/>
  <c r="D388"/>
  <c r="C388"/>
  <c r="F372"/>
  <c r="G372"/>
  <c r="E372"/>
  <c r="H372"/>
  <c r="D372"/>
  <c r="C372"/>
  <c r="F356"/>
  <c r="G356"/>
  <c r="E356"/>
  <c r="H356"/>
  <c r="D356"/>
  <c r="C356"/>
  <c r="E336"/>
  <c r="F336"/>
  <c r="G336"/>
  <c r="H336"/>
  <c r="D336"/>
  <c r="C336"/>
  <c r="E304"/>
  <c r="F304"/>
  <c r="G304"/>
  <c r="H304"/>
  <c r="D304"/>
  <c r="C304"/>
  <c r="E272"/>
  <c r="F272"/>
  <c r="G272"/>
  <c r="H272"/>
  <c r="D272"/>
  <c r="C272"/>
  <c r="F240"/>
  <c r="G240"/>
  <c r="E240"/>
  <c r="H240"/>
  <c r="D240"/>
  <c r="C240"/>
  <c r="G208"/>
  <c r="E208"/>
  <c r="F208"/>
  <c r="H208"/>
  <c r="D208"/>
  <c r="C208"/>
  <c r="G176"/>
  <c r="H176"/>
  <c r="E176"/>
  <c r="F176"/>
  <c r="D176"/>
  <c r="C176"/>
  <c r="F144"/>
  <c r="G144"/>
  <c r="H144"/>
  <c r="E144"/>
  <c r="D144"/>
  <c r="C144"/>
  <c r="F112"/>
  <c r="G112"/>
  <c r="H112"/>
  <c r="E112"/>
  <c r="D112"/>
  <c r="C112"/>
  <c r="H80"/>
  <c r="E80"/>
  <c r="F80"/>
  <c r="G80"/>
  <c r="D80"/>
  <c r="C80"/>
  <c r="F343"/>
  <c r="G343"/>
  <c r="H343"/>
  <c r="E343"/>
  <c r="D343"/>
  <c r="C343"/>
  <c r="E327"/>
  <c r="F327"/>
  <c r="G327"/>
  <c r="H327"/>
  <c r="D327"/>
  <c r="C327"/>
  <c r="E311"/>
  <c r="F311"/>
  <c r="G311"/>
  <c r="H311"/>
  <c r="D311"/>
  <c r="C311"/>
  <c r="E295"/>
  <c r="F295"/>
  <c r="G295"/>
  <c r="H295"/>
  <c r="D295"/>
  <c r="C295"/>
  <c r="E279"/>
  <c r="F279"/>
  <c r="G279"/>
  <c r="H279"/>
  <c r="D279"/>
  <c r="C279"/>
  <c r="E263"/>
  <c r="F263"/>
  <c r="G263"/>
  <c r="H263"/>
  <c r="D263"/>
  <c r="C263"/>
  <c r="F247"/>
  <c r="G247"/>
  <c r="E247"/>
  <c r="H247"/>
  <c r="D247"/>
  <c r="C247"/>
  <c r="F231"/>
  <c r="G231"/>
  <c r="H231"/>
  <c r="E231"/>
  <c r="D231"/>
  <c r="C231"/>
  <c r="G215"/>
  <c r="H215"/>
  <c r="E215"/>
  <c r="F215"/>
  <c r="D215"/>
  <c r="C215"/>
  <c r="G199"/>
  <c r="H199"/>
  <c r="E199"/>
  <c r="F199"/>
  <c r="D199"/>
  <c r="C199"/>
  <c r="G183"/>
  <c r="F183"/>
  <c r="E183"/>
  <c r="H183"/>
  <c r="D183"/>
  <c r="C183"/>
  <c r="F167"/>
  <c r="E167"/>
  <c r="G167"/>
  <c r="H167"/>
  <c r="D167"/>
  <c r="C167"/>
  <c r="F151"/>
  <c r="E151"/>
  <c r="G151"/>
  <c r="H151"/>
  <c r="D151"/>
  <c r="C151"/>
  <c r="F135"/>
  <c r="E135"/>
  <c r="G135"/>
  <c r="H135"/>
  <c r="D135"/>
  <c r="C135"/>
  <c r="F119"/>
  <c r="E119"/>
  <c r="G119"/>
  <c r="H119"/>
  <c r="D119"/>
  <c r="C119"/>
  <c r="F103"/>
  <c r="E103"/>
  <c r="G103"/>
  <c r="H103"/>
  <c r="D103"/>
  <c r="C103"/>
  <c r="H87"/>
  <c r="E87"/>
  <c r="F87"/>
  <c r="G87"/>
  <c r="D87"/>
  <c r="C87"/>
  <c r="H71"/>
  <c r="E71"/>
  <c r="F71"/>
  <c r="G71"/>
  <c r="D71"/>
  <c r="C71"/>
  <c r="E55"/>
  <c r="F55"/>
  <c r="G55"/>
  <c r="D55"/>
  <c r="C55"/>
  <c r="E334"/>
  <c r="F334"/>
  <c r="G334"/>
  <c r="H334"/>
  <c r="D334"/>
  <c r="C334"/>
  <c r="E318"/>
  <c r="F318"/>
  <c r="G318"/>
  <c r="H318"/>
  <c r="D318"/>
  <c r="C318"/>
  <c r="E302"/>
  <c r="F302"/>
  <c r="G302"/>
  <c r="H302"/>
  <c r="D302"/>
  <c r="C302"/>
  <c r="E286"/>
  <c r="F286"/>
  <c r="G286"/>
  <c r="H286"/>
  <c r="D286"/>
  <c r="C286"/>
  <c r="E270"/>
  <c r="F270"/>
  <c r="G270"/>
  <c r="H270"/>
  <c r="D270"/>
  <c r="C270"/>
  <c r="E254"/>
  <c r="F254"/>
  <c r="G254"/>
  <c r="H254"/>
  <c r="D254"/>
  <c r="C254"/>
  <c r="F238"/>
  <c r="G238"/>
  <c r="E238"/>
  <c r="H238"/>
  <c r="D238"/>
  <c r="C238"/>
  <c r="F222"/>
  <c r="G222"/>
  <c r="H222"/>
  <c r="E222"/>
  <c r="D222"/>
  <c r="C222"/>
  <c r="G206"/>
  <c r="F206"/>
  <c r="H206"/>
  <c r="E206"/>
  <c r="D206"/>
  <c r="C206"/>
  <c r="G190"/>
  <c r="E190"/>
  <c r="F190"/>
  <c r="H190"/>
  <c r="D190"/>
  <c r="C190"/>
  <c r="H174"/>
  <c r="F174"/>
  <c r="E174"/>
  <c r="G174"/>
  <c r="D174"/>
  <c r="C174"/>
  <c r="F158"/>
  <c r="E158"/>
  <c r="G158"/>
  <c r="H158"/>
  <c r="D158"/>
  <c r="C158"/>
  <c r="F142"/>
  <c r="E142"/>
  <c r="G142"/>
  <c r="H142"/>
  <c r="D142"/>
  <c r="C142"/>
  <c r="F126"/>
  <c r="E126"/>
  <c r="G126"/>
  <c r="H126"/>
  <c r="D126"/>
  <c r="C126"/>
  <c r="F110"/>
  <c r="E110"/>
  <c r="G110"/>
  <c r="H110"/>
  <c r="D110"/>
  <c r="C110"/>
  <c r="F94"/>
  <c r="E94"/>
  <c r="G94"/>
  <c r="H94"/>
  <c r="D94"/>
  <c r="C94"/>
  <c r="H78"/>
  <c r="E78"/>
  <c r="F78"/>
  <c r="G78"/>
  <c r="D78"/>
  <c r="C78"/>
  <c r="H62"/>
  <c r="E62"/>
  <c r="F62"/>
  <c r="G62"/>
  <c r="D62"/>
  <c r="C62"/>
  <c r="H6"/>
  <c r="E6"/>
  <c r="F6"/>
  <c r="G6"/>
  <c r="D6"/>
  <c r="C6"/>
  <c r="F947"/>
  <c r="H947"/>
  <c r="E947"/>
  <c r="D947"/>
  <c r="G947"/>
  <c r="C947"/>
  <c r="E855"/>
  <c r="F855"/>
  <c r="H855"/>
  <c r="C855"/>
  <c r="D855"/>
  <c r="G855"/>
  <c r="E727"/>
  <c r="F727"/>
  <c r="G727"/>
  <c r="H727"/>
  <c r="C727"/>
  <c r="D727"/>
  <c r="E535"/>
  <c r="F535"/>
  <c r="G535"/>
  <c r="D535"/>
  <c r="H535"/>
  <c r="C535"/>
  <c r="H407"/>
  <c r="E407"/>
  <c r="G407"/>
  <c r="F407"/>
  <c r="D407"/>
  <c r="C407"/>
  <c r="H85"/>
  <c r="E85"/>
  <c r="F85"/>
  <c r="G85"/>
  <c r="D85"/>
  <c r="C85"/>
  <c r="F922"/>
  <c r="G922"/>
  <c r="D922"/>
  <c r="H922"/>
  <c r="C922"/>
  <c r="E922"/>
  <c r="F886"/>
  <c r="G886"/>
  <c r="D886"/>
  <c r="H886"/>
  <c r="E886"/>
  <c r="C886"/>
  <c r="E726"/>
  <c r="F726"/>
  <c r="G726"/>
  <c r="D726"/>
  <c r="H726"/>
  <c r="C726"/>
  <c r="E598"/>
  <c r="F598"/>
  <c r="H598"/>
  <c r="D598"/>
  <c r="G598"/>
  <c r="C598"/>
  <c r="H470"/>
  <c r="E470"/>
  <c r="F470"/>
  <c r="G470"/>
  <c r="D470"/>
  <c r="C470"/>
  <c r="G212"/>
  <c r="E212"/>
  <c r="F212"/>
  <c r="H212"/>
  <c r="D212"/>
  <c r="C212"/>
  <c r="E977"/>
  <c r="F977"/>
  <c r="G977"/>
  <c r="H977"/>
  <c r="C977"/>
  <c r="D977"/>
  <c r="F945"/>
  <c r="E945"/>
  <c r="G945"/>
  <c r="H945"/>
  <c r="C945"/>
  <c r="D945"/>
  <c r="F897"/>
  <c r="E897"/>
  <c r="G897"/>
  <c r="H897"/>
  <c r="C897"/>
  <c r="D897"/>
  <c r="E843"/>
  <c r="F843"/>
  <c r="H843"/>
  <c r="G843"/>
  <c r="D843"/>
  <c r="C843"/>
  <c r="E747"/>
  <c r="F747"/>
  <c r="G747"/>
  <c r="H747"/>
  <c r="D747"/>
  <c r="C747"/>
  <c r="E683"/>
  <c r="F683"/>
  <c r="G683"/>
  <c r="H683"/>
  <c r="D683"/>
  <c r="C683"/>
  <c r="E587"/>
  <c r="F587"/>
  <c r="G587"/>
  <c r="H587"/>
  <c r="D587"/>
  <c r="C587"/>
  <c r="H459"/>
  <c r="E459"/>
  <c r="G459"/>
  <c r="F459"/>
  <c r="D459"/>
  <c r="C459"/>
  <c r="H395"/>
  <c r="E395"/>
  <c r="G395"/>
  <c r="F395"/>
  <c r="D395"/>
  <c r="C395"/>
  <c r="E253"/>
  <c r="F253"/>
  <c r="G253"/>
  <c r="H253"/>
  <c r="C253"/>
  <c r="D253"/>
  <c r="H61"/>
  <c r="E61"/>
  <c r="F61"/>
  <c r="G61"/>
  <c r="C61"/>
  <c r="D61"/>
  <c r="F943"/>
  <c r="H943"/>
  <c r="E943"/>
  <c r="D943"/>
  <c r="C943"/>
  <c r="G943"/>
  <c r="E831"/>
  <c r="F831"/>
  <c r="H831"/>
  <c r="D831"/>
  <c r="C831"/>
  <c r="G831"/>
  <c r="E703"/>
  <c r="F703"/>
  <c r="G703"/>
  <c r="H703"/>
  <c r="D703"/>
  <c r="C703"/>
  <c r="E966"/>
  <c r="D966"/>
  <c r="F966"/>
  <c r="G966"/>
  <c r="H966"/>
  <c r="C966"/>
  <c r="E1003"/>
  <c r="F1003"/>
  <c r="G1003"/>
  <c r="H1003"/>
  <c r="C1003"/>
  <c r="D1003"/>
  <c r="E975"/>
  <c r="F975"/>
  <c r="G975"/>
  <c r="D975"/>
  <c r="H975"/>
  <c r="C975"/>
  <c r="F939"/>
  <c r="H939"/>
  <c r="E939"/>
  <c r="G939"/>
  <c r="D939"/>
  <c r="C939"/>
  <c r="F907"/>
  <c r="H907"/>
  <c r="E907"/>
  <c r="G907"/>
  <c r="D907"/>
  <c r="C907"/>
  <c r="E879"/>
  <c r="F879"/>
  <c r="H879"/>
  <c r="D879"/>
  <c r="C879"/>
  <c r="G879"/>
  <c r="E839"/>
  <c r="F839"/>
  <c r="H839"/>
  <c r="C839"/>
  <c r="D839"/>
  <c r="G839"/>
  <c r="E775"/>
  <c r="F775"/>
  <c r="G775"/>
  <c r="H775"/>
  <c r="C775"/>
  <c r="D775"/>
  <c r="E711"/>
  <c r="F711"/>
  <c r="G711"/>
  <c r="H711"/>
  <c r="C711"/>
  <c r="D711"/>
  <c r="E647"/>
  <c r="F647"/>
  <c r="G647"/>
  <c r="H647"/>
  <c r="C647"/>
  <c r="D647"/>
  <c r="E583"/>
  <c r="F583"/>
  <c r="G583"/>
  <c r="H583"/>
  <c r="D583"/>
  <c r="C583"/>
  <c r="E519"/>
  <c r="F519"/>
  <c r="G519"/>
  <c r="D519"/>
  <c r="H519"/>
  <c r="C519"/>
  <c r="H455"/>
  <c r="E455"/>
  <c r="G455"/>
  <c r="D455"/>
  <c r="F455"/>
  <c r="C455"/>
  <c r="H391"/>
  <c r="E391"/>
  <c r="G391"/>
  <c r="D391"/>
  <c r="F391"/>
  <c r="C391"/>
  <c r="E309"/>
  <c r="F309"/>
  <c r="G309"/>
  <c r="H309"/>
  <c r="D309"/>
  <c r="C309"/>
  <c r="G181"/>
  <c r="F181"/>
  <c r="H181"/>
  <c r="E181"/>
  <c r="D181"/>
  <c r="C181"/>
  <c r="H53"/>
  <c r="E53"/>
  <c r="F53"/>
  <c r="G53"/>
  <c r="D53"/>
  <c r="C53"/>
  <c r="E978"/>
  <c r="D978"/>
  <c r="F978"/>
  <c r="G978"/>
  <c r="H978"/>
  <c r="C978"/>
  <c r="F946"/>
  <c r="G946"/>
  <c r="D946"/>
  <c r="H946"/>
  <c r="E946"/>
  <c r="C946"/>
  <c r="F914"/>
  <c r="G914"/>
  <c r="D914"/>
  <c r="H914"/>
  <c r="E914"/>
  <c r="C914"/>
  <c r="E878"/>
  <c r="F878"/>
  <c r="D878"/>
  <c r="G878"/>
  <c r="H878"/>
  <c r="C878"/>
  <c r="E838"/>
  <c r="F838"/>
  <c r="D838"/>
  <c r="G838"/>
  <c r="H838"/>
  <c r="C838"/>
  <c r="E774"/>
  <c r="F774"/>
  <c r="G774"/>
  <c r="D774"/>
  <c r="H774"/>
  <c r="C774"/>
  <c r="E710"/>
  <c r="F710"/>
  <c r="G710"/>
  <c r="D710"/>
  <c r="H710"/>
  <c r="C710"/>
  <c r="E646"/>
  <c r="F646"/>
  <c r="G646"/>
  <c r="D646"/>
  <c r="H646"/>
  <c r="C646"/>
  <c r="E582"/>
  <c r="F582"/>
  <c r="G582"/>
  <c r="H582"/>
  <c r="D582"/>
  <c r="C582"/>
  <c r="E518"/>
  <c r="H518"/>
  <c r="F518"/>
  <c r="G518"/>
  <c r="D518"/>
  <c r="C518"/>
  <c r="H454"/>
  <c r="E454"/>
  <c r="F454"/>
  <c r="G454"/>
  <c r="D454"/>
  <c r="C454"/>
  <c r="H390"/>
  <c r="E390"/>
  <c r="F390"/>
  <c r="G390"/>
  <c r="D390"/>
  <c r="C390"/>
  <c r="E308"/>
  <c r="F308"/>
  <c r="G308"/>
  <c r="H308"/>
  <c r="D308"/>
  <c r="C308"/>
  <c r="G180"/>
  <c r="H180"/>
  <c r="E180"/>
  <c r="F180"/>
  <c r="D180"/>
  <c r="C180"/>
  <c r="H52"/>
  <c r="E52"/>
  <c r="F52"/>
  <c r="G52"/>
  <c r="D52"/>
  <c r="C52"/>
  <c r="E989"/>
  <c r="F989"/>
  <c r="G989"/>
  <c r="H989"/>
  <c r="D989"/>
  <c r="C989"/>
  <c r="E973"/>
  <c r="F973"/>
  <c r="G973"/>
  <c r="H973"/>
  <c r="D973"/>
  <c r="C973"/>
  <c r="E957"/>
  <c r="F957"/>
  <c r="G957"/>
  <c r="H957"/>
  <c r="D957"/>
  <c r="C957"/>
  <c r="F941"/>
  <c r="E941"/>
  <c r="G941"/>
  <c r="H941"/>
  <c r="D941"/>
  <c r="C941"/>
  <c r="F925"/>
  <c r="E925"/>
  <c r="G925"/>
  <c r="H925"/>
  <c r="D925"/>
  <c r="C925"/>
  <c r="F909"/>
  <c r="E909"/>
  <c r="G909"/>
  <c r="H909"/>
  <c r="D909"/>
  <c r="C909"/>
  <c r="F893"/>
  <c r="E893"/>
  <c r="G893"/>
  <c r="H893"/>
  <c r="D893"/>
  <c r="C893"/>
  <c r="E877"/>
  <c r="F877"/>
  <c r="H877"/>
  <c r="D877"/>
  <c r="C877"/>
  <c r="G877"/>
  <c r="E861"/>
  <c r="F861"/>
  <c r="H861"/>
  <c r="D861"/>
  <c r="C861"/>
  <c r="G861"/>
  <c r="E835"/>
  <c r="F835"/>
  <c r="H835"/>
  <c r="D835"/>
  <c r="G835"/>
  <c r="C835"/>
  <c r="H803"/>
  <c r="E803"/>
  <c r="F803"/>
  <c r="G803"/>
  <c r="D803"/>
  <c r="C803"/>
  <c r="E771"/>
  <c r="F771"/>
  <c r="G771"/>
  <c r="H771"/>
  <c r="D771"/>
  <c r="C771"/>
  <c r="E739"/>
  <c r="F739"/>
  <c r="G739"/>
  <c r="H739"/>
  <c r="D739"/>
  <c r="C739"/>
  <c r="E707"/>
  <c r="F707"/>
  <c r="G707"/>
  <c r="H707"/>
  <c r="D707"/>
  <c r="C707"/>
  <c r="E675"/>
  <c r="F675"/>
  <c r="G675"/>
  <c r="H675"/>
  <c r="D675"/>
  <c r="C675"/>
  <c r="E643"/>
  <c r="F643"/>
  <c r="G643"/>
  <c r="H643"/>
  <c r="D643"/>
  <c r="C643"/>
  <c r="E611"/>
  <c r="F611"/>
  <c r="G611"/>
  <c r="H611"/>
  <c r="D611"/>
  <c r="C611"/>
  <c r="E579"/>
  <c r="F579"/>
  <c r="G579"/>
  <c r="H579"/>
  <c r="D579"/>
  <c r="C579"/>
  <c r="E547"/>
  <c r="F547"/>
  <c r="G547"/>
  <c r="H547"/>
  <c r="D547"/>
  <c r="C547"/>
  <c r="E515"/>
  <c r="F515"/>
  <c r="G515"/>
  <c r="H515"/>
  <c r="D515"/>
  <c r="C515"/>
  <c r="H483"/>
  <c r="E483"/>
  <c r="G483"/>
  <c r="F483"/>
  <c r="D483"/>
  <c r="C483"/>
  <c r="H451"/>
  <c r="E451"/>
  <c r="G451"/>
  <c r="F451"/>
  <c r="D451"/>
  <c r="C451"/>
  <c r="H419"/>
  <c r="E419"/>
  <c r="G419"/>
  <c r="F419"/>
  <c r="D419"/>
  <c r="C419"/>
  <c r="F387"/>
  <c r="G387"/>
  <c r="H387"/>
  <c r="E387"/>
  <c r="D387"/>
  <c r="C387"/>
  <c r="F355"/>
  <c r="G355"/>
  <c r="H355"/>
  <c r="E355"/>
  <c r="D355"/>
  <c r="C355"/>
  <c r="E301"/>
  <c r="F301"/>
  <c r="G301"/>
  <c r="H301"/>
  <c r="C301"/>
  <c r="D301"/>
  <c r="F237"/>
  <c r="G237"/>
  <c r="E237"/>
  <c r="H237"/>
  <c r="C237"/>
  <c r="D237"/>
  <c r="F173"/>
  <c r="H173"/>
  <c r="E173"/>
  <c r="G173"/>
  <c r="C173"/>
  <c r="D173"/>
  <c r="F109"/>
  <c r="H109"/>
  <c r="E109"/>
  <c r="G109"/>
  <c r="C109"/>
  <c r="D109"/>
  <c r="E999"/>
  <c r="F999"/>
  <c r="G999"/>
  <c r="H999"/>
  <c r="C999"/>
  <c r="D999"/>
  <c r="E963"/>
  <c r="F963"/>
  <c r="G963"/>
  <c r="D963"/>
  <c r="H963"/>
  <c r="C963"/>
  <c r="F935"/>
  <c r="H935"/>
  <c r="E935"/>
  <c r="G935"/>
  <c r="C935"/>
  <c r="D935"/>
  <c r="F903"/>
  <c r="H903"/>
  <c r="E903"/>
  <c r="G903"/>
  <c r="C903"/>
  <c r="D903"/>
  <c r="E867"/>
  <c r="F867"/>
  <c r="H867"/>
  <c r="D867"/>
  <c r="G867"/>
  <c r="C867"/>
  <c r="E815"/>
  <c r="F815"/>
  <c r="H815"/>
  <c r="D815"/>
  <c r="C815"/>
  <c r="G815"/>
  <c r="E751"/>
  <c r="F751"/>
  <c r="G751"/>
  <c r="H751"/>
  <c r="D751"/>
  <c r="C751"/>
  <c r="E687"/>
  <c r="F687"/>
  <c r="G687"/>
  <c r="H687"/>
  <c r="D687"/>
  <c r="C687"/>
  <c r="E623"/>
  <c r="F623"/>
  <c r="G623"/>
  <c r="H623"/>
  <c r="D623"/>
  <c r="C623"/>
  <c r="E559"/>
  <c r="F559"/>
  <c r="G559"/>
  <c r="H559"/>
  <c r="D559"/>
  <c r="C559"/>
  <c r="H495"/>
  <c r="E495"/>
  <c r="G495"/>
  <c r="D495"/>
  <c r="F495"/>
  <c r="C495"/>
  <c r="H431"/>
  <c r="E431"/>
  <c r="G431"/>
  <c r="D431"/>
  <c r="F431"/>
  <c r="C431"/>
  <c r="F367"/>
  <c r="G367"/>
  <c r="H367"/>
  <c r="E367"/>
  <c r="D367"/>
  <c r="C367"/>
  <c r="E261"/>
  <c r="F261"/>
  <c r="G261"/>
  <c r="H261"/>
  <c r="D261"/>
  <c r="C261"/>
  <c r="F133"/>
  <c r="H133"/>
  <c r="E133"/>
  <c r="G133"/>
  <c r="D133"/>
  <c r="C133"/>
  <c r="E990"/>
  <c r="D990"/>
  <c r="F990"/>
  <c r="G990"/>
  <c r="H990"/>
  <c r="C990"/>
  <c r="E958"/>
  <c r="D958"/>
  <c r="F958"/>
  <c r="G958"/>
  <c r="H958"/>
  <c r="C958"/>
  <c r="F926"/>
  <c r="G926"/>
  <c r="D926"/>
  <c r="H926"/>
  <c r="C926"/>
  <c r="E926"/>
  <c r="F898"/>
  <c r="G898"/>
  <c r="D898"/>
  <c r="H898"/>
  <c r="E898"/>
  <c r="C898"/>
  <c r="E866"/>
  <c r="F866"/>
  <c r="D866"/>
  <c r="G866"/>
  <c r="H866"/>
  <c r="C866"/>
  <c r="H814"/>
  <c r="E814"/>
  <c r="F814"/>
  <c r="D814"/>
  <c r="G814"/>
  <c r="C814"/>
  <c r="E750"/>
  <c r="F750"/>
  <c r="G750"/>
  <c r="D750"/>
  <c r="H750"/>
  <c r="C750"/>
  <c r="E686"/>
  <c r="F686"/>
  <c r="G686"/>
  <c r="D686"/>
  <c r="H686"/>
  <c r="C686"/>
  <c r="E622"/>
  <c r="F622"/>
  <c r="H622"/>
  <c r="D622"/>
  <c r="G622"/>
  <c r="C622"/>
  <c r="E558"/>
  <c r="H558"/>
  <c r="F558"/>
  <c r="G558"/>
  <c r="D558"/>
  <c r="C558"/>
  <c r="H494"/>
  <c r="E494"/>
  <c r="F494"/>
  <c r="G494"/>
  <c r="D494"/>
  <c r="C494"/>
  <c r="H430"/>
  <c r="E430"/>
  <c r="F430"/>
  <c r="G430"/>
  <c r="D430"/>
  <c r="C430"/>
  <c r="F366"/>
  <c r="G366"/>
  <c r="E366"/>
  <c r="H366"/>
  <c r="D366"/>
  <c r="C366"/>
  <c r="E260"/>
  <c r="F260"/>
  <c r="G260"/>
  <c r="H260"/>
  <c r="D260"/>
  <c r="C260"/>
  <c r="F116"/>
  <c r="G116"/>
  <c r="H116"/>
  <c r="E116"/>
  <c r="D116"/>
  <c r="C116"/>
  <c r="E1000"/>
  <c r="F1000"/>
  <c r="G1000"/>
  <c r="D1000"/>
  <c r="H1000"/>
  <c r="C1000"/>
  <c r="E984"/>
  <c r="F984"/>
  <c r="G984"/>
  <c r="D984"/>
  <c r="H984"/>
  <c r="C984"/>
  <c r="E968"/>
  <c r="F968"/>
  <c r="G968"/>
  <c r="D968"/>
  <c r="H968"/>
  <c r="C968"/>
  <c r="E952"/>
  <c r="F952"/>
  <c r="G952"/>
  <c r="D952"/>
  <c r="H952"/>
  <c r="C952"/>
  <c r="F936"/>
  <c r="E936"/>
  <c r="G936"/>
  <c r="D936"/>
  <c r="H936"/>
  <c r="C936"/>
  <c r="F920"/>
  <c r="E920"/>
  <c r="G920"/>
  <c r="D920"/>
  <c r="H920"/>
  <c r="C920"/>
  <c r="F904"/>
  <c r="E904"/>
  <c r="G904"/>
  <c r="D904"/>
  <c r="H904"/>
  <c r="C904"/>
  <c r="F888"/>
  <c r="E888"/>
  <c r="G888"/>
  <c r="D888"/>
  <c r="H888"/>
  <c r="C888"/>
  <c r="E872"/>
  <c r="F872"/>
  <c r="G872"/>
  <c r="H872"/>
  <c r="D872"/>
  <c r="C872"/>
  <c r="E856"/>
  <c r="F856"/>
  <c r="G856"/>
  <c r="H856"/>
  <c r="D856"/>
  <c r="C856"/>
  <c r="E826"/>
  <c r="F826"/>
  <c r="D826"/>
  <c r="G826"/>
  <c r="H826"/>
  <c r="C826"/>
  <c r="H794"/>
  <c r="E794"/>
  <c r="F794"/>
  <c r="D794"/>
  <c r="G794"/>
  <c r="C794"/>
  <c r="E762"/>
  <c r="F762"/>
  <c r="G762"/>
  <c r="D762"/>
  <c r="H762"/>
  <c r="C762"/>
  <c r="E730"/>
  <c r="F730"/>
  <c r="G730"/>
  <c r="D730"/>
  <c r="H730"/>
  <c r="C730"/>
  <c r="E698"/>
  <c r="F698"/>
  <c r="G698"/>
  <c r="D698"/>
  <c r="H698"/>
  <c r="C698"/>
  <c r="E666"/>
  <c r="F666"/>
  <c r="G666"/>
  <c r="D666"/>
  <c r="H666"/>
  <c r="C666"/>
  <c r="E634"/>
  <c r="F634"/>
  <c r="G634"/>
  <c r="D634"/>
  <c r="H634"/>
  <c r="C634"/>
  <c r="E602"/>
  <c r="F602"/>
  <c r="H602"/>
  <c r="G602"/>
  <c r="D602"/>
  <c r="C602"/>
  <c r="E570"/>
  <c r="H570"/>
  <c r="F570"/>
  <c r="G570"/>
  <c r="D570"/>
  <c r="C570"/>
  <c r="E538"/>
  <c r="H538"/>
  <c r="F538"/>
  <c r="G538"/>
  <c r="D538"/>
  <c r="C538"/>
  <c r="E506"/>
  <c r="H506"/>
  <c r="F506"/>
  <c r="G506"/>
  <c r="D506"/>
  <c r="C506"/>
  <c r="H474"/>
  <c r="E474"/>
  <c r="F474"/>
  <c r="G474"/>
  <c r="D474"/>
  <c r="C474"/>
  <c r="H442"/>
  <c r="E442"/>
  <c r="F442"/>
  <c r="G442"/>
  <c r="D442"/>
  <c r="C442"/>
  <c r="H410"/>
  <c r="E410"/>
  <c r="F410"/>
  <c r="G410"/>
  <c r="D410"/>
  <c r="C410"/>
  <c r="F378"/>
  <c r="G378"/>
  <c r="E378"/>
  <c r="H378"/>
  <c r="D378"/>
  <c r="C378"/>
  <c r="F346"/>
  <c r="G346"/>
  <c r="E346"/>
  <c r="H346"/>
  <c r="D346"/>
  <c r="C346"/>
  <c r="E284"/>
  <c r="F284"/>
  <c r="G284"/>
  <c r="H284"/>
  <c r="D284"/>
  <c r="C284"/>
  <c r="F220"/>
  <c r="G220"/>
  <c r="H220"/>
  <c r="E220"/>
  <c r="D220"/>
  <c r="C220"/>
  <c r="F156"/>
  <c r="G156"/>
  <c r="H156"/>
  <c r="E156"/>
  <c r="D156"/>
  <c r="C156"/>
  <c r="F92"/>
  <c r="G92"/>
  <c r="H92"/>
  <c r="E92"/>
  <c r="D92"/>
  <c r="C92"/>
  <c r="E849"/>
  <c r="F849"/>
  <c r="H849"/>
  <c r="G849"/>
  <c r="C849"/>
  <c r="D849"/>
  <c r="E833"/>
  <c r="F833"/>
  <c r="H833"/>
  <c r="G833"/>
  <c r="C833"/>
  <c r="D833"/>
  <c r="E817"/>
  <c r="F817"/>
  <c r="H817"/>
  <c r="G817"/>
  <c r="C817"/>
  <c r="D817"/>
  <c r="H801"/>
  <c r="E801"/>
  <c r="F801"/>
  <c r="G801"/>
  <c r="C801"/>
  <c r="D801"/>
  <c r="H785"/>
  <c r="E785"/>
  <c r="F785"/>
  <c r="G785"/>
  <c r="C785"/>
  <c r="D785"/>
  <c r="E769"/>
  <c r="H769"/>
  <c r="F769"/>
  <c r="G769"/>
  <c r="C769"/>
  <c r="D769"/>
  <c r="E753"/>
  <c r="H753"/>
  <c r="F753"/>
  <c r="C753"/>
  <c r="G753"/>
  <c r="D753"/>
  <c r="E737"/>
  <c r="H737"/>
  <c r="F737"/>
  <c r="C737"/>
  <c r="G737"/>
  <c r="D737"/>
  <c r="E721"/>
  <c r="H721"/>
  <c r="F721"/>
  <c r="C721"/>
  <c r="G721"/>
  <c r="D721"/>
  <c r="E705"/>
  <c r="H705"/>
  <c r="F705"/>
  <c r="G705"/>
  <c r="C705"/>
  <c r="D705"/>
  <c r="E689"/>
  <c r="H689"/>
  <c r="F689"/>
  <c r="C689"/>
  <c r="G689"/>
  <c r="D689"/>
  <c r="E673"/>
  <c r="H673"/>
  <c r="F673"/>
  <c r="C673"/>
  <c r="G673"/>
  <c r="D673"/>
  <c r="E657"/>
  <c r="H657"/>
  <c r="F657"/>
  <c r="C657"/>
  <c r="G657"/>
  <c r="D657"/>
  <c r="E641"/>
  <c r="H641"/>
  <c r="F641"/>
  <c r="G641"/>
  <c r="C641"/>
  <c r="D641"/>
  <c r="E625"/>
  <c r="F625"/>
  <c r="G625"/>
  <c r="H625"/>
  <c r="C625"/>
  <c r="D625"/>
  <c r="E609"/>
  <c r="F609"/>
  <c r="G609"/>
  <c r="H609"/>
  <c r="C609"/>
  <c r="D609"/>
  <c r="E593"/>
  <c r="F593"/>
  <c r="G593"/>
  <c r="H593"/>
  <c r="D593"/>
  <c r="C593"/>
  <c r="E577"/>
  <c r="F577"/>
  <c r="G577"/>
  <c r="H577"/>
  <c r="C577"/>
  <c r="D577"/>
  <c r="E561"/>
  <c r="G561"/>
  <c r="H561"/>
  <c r="F561"/>
  <c r="C561"/>
  <c r="D561"/>
  <c r="E545"/>
  <c r="G545"/>
  <c r="H545"/>
  <c r="F545"/>
  <c r="C545"/>
  <c r="D545"/>
  <c r="E529"/>
  <c r="G529"/>
  <c r="H529"/>
  <c r="F529"/>
  <c r="C529"/>
  <c r="D529"/>
  <c r="E513"/>
  <c r="G513"/>
  <c r="H513"/>
  <c r="F513"/>
  <c r="C513"/>
  <c r="D513"/>
  <c r="H497"/>
  <c r="E497"/>
  <c r="G497"/>
  <c r="F497"/>
  <c r="C497"/>
  <c r="D497"/>
  <c r="H481"/>
  <c r="E481"/>
  <c r="G481"/>
  <c r="F481"/>
  <c r="C481"/>
  <c r="D481"/>
  <c r="H465"/>
  <c r="E465"/>
  <c r="G465"/>
  <c r="F465"/>
  <c r="C465"/>
  <c r="D465"/>
  <c r="H449"/>
  <c r="E449"/>
  <c r="G449"/>
  <c r="F449"/>
  <c r="C449"/>
  <c r="D449"/>
  <c r="H433"/>
  <c r="E433"/>
  <c r="G433"/>
  <c r="F433"/>
  <c r="C433"/>
  <c r="D433"/>
  <c r="H417"/>
  <c r="E417"/>
  <c r="G417"/>
  <c r="F417"/>
  <c r="C417"/>
  <c r="D417"/>
  <c r="H401"/>
  <c r="E401"/>
  <c r="G401"/>
  <c r="F401"/>
  <c r="C401"/>
  <c r="D401"/>
  <c r="F385"/>
  <c r="G385"/>
  <c r="H385"/>
  <c r="E385"/>
  <c r="C385"/>
  <c r="D385"/>
  <c r="F369"/>
  <c r="G369"/>
  <c r="H369"/>
  <c r="E369"/>
  <c r="C369"/>
  <c r="D369"/>
  <c r="F353"/>
  <c r="G353"/>
  <c r="H353"/>
  <c r="E353"/>
  <c r="C353"/>
  <c r="D353"/>
  <c r="E329"/>
  <c r="F329"/>
  <c r="G329"/>
  <c r="H329"/>
  <c r="C329"/>
  <c r="D329"/>
  <c r="E297"/>
  <c r="F297"/>
  <c r="G297"/>
  <c r="H297"/>
  <c r="C297"/>
  <c r="D297"/>
  <c r="E265"/>
  <c r="F265"/>
  <c r="G265"/>
  <c r="H265"/>
  <c r="C265"/>
  <c r="D265"/>
  <c r="F233"/>
  <c r="G233"/>
  <c r="E233"/>
  <c r="H233"/>
  <c r="C233"/>
  <c r="D233"/>
  <c r="G201"/>
  <c r="E201"/>
  <c r="F201"/>
  <c r="H201"/>
  <c r="C201"/>
  <c r="D201"/>
  <c r="F169"/>
  <c r="H169"/>
  <c r="E169"/>
  <c r="G169"/>
  <c r="C169"/>
  <c r="D169"/>
  <c r="F137"/>
  <c r="H137"/>
  <c r="E137"/>
  <c r="G137"/>
  <c r="C137"/>
  <c r="D137"/>
  <c r="F105"/>
  <c r="H105"/>
  <c r="E105"/>
  <c r="G105"/>
  <c r="C105"/>
  <c r="D105"/>
  <c r="H73"/>
  <c r="E73"/>
  <c r="F73"/>
  <c r="G73"/>
  <c r="C73"/>
  <c r="D73"/>
  <c r="E848"/>
  <c r="F848"/>
  <c r="G848"/>
  <c r="H848"/>
  <c r="D848"/>
  <c r="C848"/>
  <c r="E832"/>
  <c r="F832"/>
  <c r="G832"/>
  <c r="H832"/>
  <c r="D832"/>
  <c r="C832"/>
  <c r="E816"/>
  <c r="F816"/>
  <c r="G816"/>
  <c r="H816"/>
  <c r="D816"/>
  <c r="C816"/>
  <c r="H800"/>
  <c r="E800"/>
  <c r="F800"/>
  <c r="G800"/>
  <c r="D800"/>
  <c r="C800"/>
  <c r="H784"/>
  <c r="E784"/>
  <c r="F784"/>
  <c r="G784"/>
  <c r="D784"/>
  <c r="C784"/>
  <c r="E768"/>
  <c r="G768"/>
  <c r="H768"/>
  <c r="F768"/>
  <c r="D768"/>
  <c r="C768"/>
  <c r="E752"/>
  <c r="G752"/>
  <c r="H752"/>
  <c r="F752"/>
  <c r="D752"/>
  <c r="C752"/>
  <c r="E736"/>
  <c r="G736"/>
  <c r="H736"/>
  <c r="F736"/>
  <c r="D736"/>
  <c r="C736"/>
  <c r="E720"/>
  <c r="G720"/>
  <c r="H720"/>
  <c r="F720"/>
  <c r="D720"/>
  <c r="C720"/>
  <c r="E704"/>
  <c r="G704"/>
  <c r="H704"/>
  <c r="F704"/>
  <c r="D704"/>
  <c r="C704"/>
  <c r="E688"/>
  <c r="G688"/>
  <c r="H688"/>
  <c r="F688"/>
  <c r="D688"/>
  <c r="C688"/>
  <c r="E672"/>
  <c r="G672"/>
  <c r="H672"/>
  <c r="F672"/>
  <c r="D672"/>
  <c r="C672"/>
  <c r="E656"/>
  <c r="G656"/>
  <c r="H656"/>
  <c r="F656"/>
  <c r="D656"/>
  <c r="C656"/>
  <c r="E640"/>
  <c r="G640"/>
  <c r="H640"/>
  <c r="F640"/>
  <c r="D640"/>
  <c r="C640"/>
  <c r="E624"/>
  <c r="F624"/>
  <c r="H624"/>
  <c r="G624"/>
  <c r="D624"/>
  <c r="C624"/>
  <c r="E608"/>
  <c r="F608"/>
  <c r="H608"/>
  <c r="D608"/>
  <c r="G608"/>
  <c r="C608"/>
  <c r="E592"/>
  <c r="F592"/>
  <c r="H592"/>
  <c r="G592"/>
  <c r="D592"/>
  <c r="C592"/>
  <c r="E576"/>
  <c r="F576"/>
  <c r="G576"/>
  <c r="H576"/>
  <c r="D576"/>
  <c r="C576"/>
  <c r="E560"/>
  <c r="F560"/>
  <c r="G560"/>
  <c r="H560"/>
  <c r="D560"/>
  <c r="C560"/>
  <c r="E544"/>
  <c r="F544"/>
  <c r="G544"/>
  <c r="H544"/>
  <c r="D544"/>
  <c r="C544"/>
  <c r="E528"/>
  <c r="F528"/>
  <c r="G528"/>
  <c r="H528"/>
  <c r="D528"/>
  <c r="C528"/>
  <c r="E512"/>
  <c r="F512"/>
  <c r="G512"/>
  <c r="H512"/>
  <c r="D512"/>
  <c r="C512"/>
  <c r="H496"/>
  <c r="E496"/>
  <c r="F496"/>
  <c r="G496"/>
  <c r="D496"/>
  <c r="C496"/>
  <c r="H480"/>
  <c r="E480"/>
  <c r="F480"/>
  <c r="G480"/>
  <c r="D480"/>
  <c r="C480"/>
  <c r="H464"/>
  <c r="E464"/>
  <c r="F464"/>
  <c r="G464"/>
  <c r="D464"/>
  <c r="C464"/>
  <c r="H448"/>
  <c r="E448"/>
  <c r="F448"/>
  <c r="G448"/>
  <c r="D448"/>
  <c r="C448"/>
  <c r="H432"/>
  <c r="E432"/>
  <c r="F432"/>
  <c r="G432"/>
  <c r="D432"/>
  <c r="C432"/>
  <c r="H416"/>
  <c r="E416"/>
  <c r="F416"/>
  <c r="G416"/>
  <c r="D416"/>
  <c r="C416"/>
  <c r="H400"/>
  <c r="E400"/>
  <c r="F400"/>
  <c r="G400"/>
  <c r="D400"/>
  <c r="C400"/>
  <c r="F384"/>
  <c r="G384"/>
  <c r="E384"/>
  <c r="H384"/>
  <c r="D384"/>
  <c r="C384"/>
  <c r="F368"/>
  <c r="G368"/>
  <c r="E368"/>
  <c r="H368"/>
  <c r="D368"/>
  <c r="C368"/>
  <c r="F352"/>
  <c r="G352"/>
  <c r="E352"/>
  <c r="H352"/>
  <c r="D352"/>
  <c r="C352"/>
  <c r="E328"/>
  <c r="F328"/>
  <c r="G328"/>
  <c r="H328"/>
  <c r="D328"/>
  <c r="C328"/>
  <c r="E296"/>
  <c r="F296"/>
  <c r="G296"/>
  <c r="H296"/>
  <c r="D296"/>
  <c r="C296"/>
  <c r="E264"/>
  <c r="F264"/>
  <c r="G264"/>
  <c r="H264"/>
  <c r="D264"/>
  <c r="C264"/>
  <c r="F232"/>
  <c r="G232"/>
  <c r="H232"/>
  <c r="E232"/>
  <c r="D232"/>
  <c r="C232"/>
  <c r="G200"/>
  <c r="E200"/>
  <c r="F200"/>
  <c r="H200"/>
  <c r="D200"/>
  <c r="C200"/>
  <c r="F168"/>
  <c r="G168"/>
  <c r="H168"/>
  <c r="E168"/>
  <c r="D168"/>
  <c r="C168"/>
  <c r="F136"/>
  <c r="G136"/>
  <c r="H136"/>
  <c r="E136"/>
  <c r="D136"/>
  <c r="C136"/>
  <c r="F104"/>
  <c r="G104"/>
  <c r="H104"/>
  <c r="E104"/>
  <c r="D104"/>
  <c r="C104"/>
  <c r="H72"/>
  <c r="E72"/>
  <c r="F72"/>
  <c r="G72"/>
  <c r="D72"/>
  <c r="C72"/>
  <c r="E339"/>
  <c r="F339"/>
  <c r="G339"/>
  <c r="H339"/>
  <c r="D339"/>
  <c r="C339"/>
  <c r="E323"/>
  <c r="F323"/>
  <c r="G323"/>
  <c r="H323"/>
  <c r="D323"/>
  <c r="C323"/>
  <c r="E307"/>
  <c r="F307"/>
  <c r="G307"/>
  <c r="H307"/>
  <c r="D307"/>
  <c r="C307"/>
  <c r="E291"/>
  <c r="F291"/>
  <c r="G291"/>
  <c r="H291"/>
  <c r="D291"/>
  <c r="C291"/>
  <c r="E275"/>
  <c r="F275"/>
  <c r="G275"/>
  <c r="H275"/>
  <c r="D275"/>
  <c r="C275"/>
  <c r="E259"/>
  <c r="F259"/>
  <c r="G259"/>
  <c r="H259"/>
  <c r="D259"/>
  <c r="C259"/>
  <c r="F243"/>
  <c r="G243"/>
  <c r="E243"/>
  <c r="H243"/>
  <c r="D243"/>
  <c r="C243"/>
  <c r="F227"/>
  <c r="G227"/>
  <c r="H227"/>
  <c r="E227"/>
  <c r="D227"/>
  <c r="C227"/>
  <c r="G211"/>
  <c r="H211"/>
  <c r="E211"/>
  <c r="F211"/>
  <c r="D211"/>
  <c r="C211"/>
  <c r="G195"/>
  <c r="F195"/>
  <c r="H195"/>
  <c r="E195"/>
  <c r="D195"/>
  <c r="C195"/>
  <c r="G179"/>
  <c r="F179"/>
  <c r="H179"/>
  <c r="E179"/>
  <c r="D179"/>
  <c r="C179"/>
  <c r="F163"/>
  <c r="E163"/>
  <c r="G163"/>
  <c r="H163"/>
  <c r="D163"/>
  <c r="C163"/>
  <c r="F147"/>
  <c r="E147"/>
  <c r="G147"/>
  <c r="H147"/>
  <c r="D147"/>
  <c r="C147"/>
  <c r="F131"/>
  <c r="E131"/>
  <c r="G131"/>
  <c r="H131"/>
  <c r="D131"/>
  <c r="C131"/>
  <c r="F115"/>
  <c r="E115"/>
  <c r="G115"/>
  <c r="H115"/>
  <c r="D115"/>
  <c r="C115"/>
  <c r="F99"/>
  <c r="E99"/>
  <c r="G99"/>
  <c r="H99"/>
  <c r="D99"/>
  <c r="C99"/>
  <c r="H83"/>
  <c r="E83"/>
  <c r="F83"/>
  <c r="G83"/>
  <c r="D83"/>
  <c r="C83"/>
  <c r="H67"/>
  <c r="E67"/>
  <c r="F67"/>
  <c r="G67"/>
  <c r="D67"/>
  <c r="C67"/>
  <c r="H51"/>
  <c r="E51"/>
  <c r="F51"/>
  <c r="G51"/>
  <c r="D51"/>
  <c r="C51"/>
  <c r="E330"/>
  <c r="F330"/>
  <c r="G330"/>
  <c r="H330"/>
  <c r="D330"/>
  <c r="C330"/>
  <c r="E314"/>
  <c r="F314"/>
  <c r="G314"/>
  <c r="H314"/>
  <c r="D314"/>
  <c r="C314"/>
  <c r="E298"/>
  <c r="F298"/>
  <c r="G298"/>
  <c r="H298"/>
  <c r="D298"/>
  <c r="C298"/>
  <c r="E282"/>
  <c r="F282"/>
  <c r="G282"/>
  <c r="H282"/>
  <c r="D282"/>
  <c r="C282"/>
  <c r="E266"/>
  <c r="F266"/>
  <c r="G266"/>
  <c r="H266"/>
  <c r="D266"/>
  <c r="C266"/>
  <c r="E250"/>
  <c r="F250"/>
  <c r="G250"/>
  <c r="H250"/>
  <c r="D250"/>
  <c r="C250"/>
  <c r="F234"/>
  <c r="G234"/>
  <c r="E234"/>
  <c r="H234"/>
  <c r="D234"/>
  <c r="C234"/>
  <c r="F218"/>
  <c r="G218"/>
  <c r="H218"/>
  <c r="E218"/>
  <c r="D218"/>
  <c r="C218"/>
  <c r="G202"/>
  <c r="F202"/>
  <c r="H202"/>
  <c r="E202"/>
  <c r="D202"/>
  <c r="C202"/>
  <c r="G186"/>
  <c r="E186"/>
  <c r="H186"/>
  <c r="F186"/>
  <c r="D186"/>
  <c r="C186"/>
  <c r="F170"/>
  <c r="E170"/>
  <c r="G170"/>
  <c r="H170"/>
  <c r="D170"/>
  <c r="C170"/>
  <c r="F154"/>
  <c r="E154"/>
  <c r="G154"/>
  <c r="H154"/>
  <c r="D154"/>
  <c r="C154"/>
  <c r="F138"/>
  <c r="E138"/>
  <c r="G138"/>
  <c r="H138"/>
  <c r="D138"/>
  <c r="C138"/>
  <c r="F122"/>
  <c r="E122"/>
  <c r="G122"/>
  <c r="H122"/>
  <c r="D122"/>
  <c r="C122"/>
  <c r="F106"/>
  <c r="E106"/>
  <c r="G106"/>
  <c r="H106"/>
  <c r="D106"/>
  <c r="C106"/>
  <c r="E90"/>
  <c r="F90"/>
  <c r="G90"/>
  <c r="H90"/>
  <c r="D90"/>
  <c r="C90"/>
  <c r="H74"/>
  <c r="E74"/>
  <c r="F74"/>
  <c r="G74"/>
  <c r="D74"/>
  <c r="C74"/>
  <c r="H58"/>
  <c r="E58"/>
  <c r="F58"/>
  <c r="G58"/>
  <c r="D58"/>
  <c r="C58"/>
  <c r="E959"/>
  <c r="F959"/>
  <c r="G959"/>
  <c r="D959"/>
  <c r="H959"/>
  <c r="C959"/>
  <c r="E863"/>
  <c r="F863"/>
  <c r="H863"/>
  <c r="D863"/>
  <c r="C863"/>
  <c r="G863"/>
  <c r="H807"/>
  <c r="E807"/>
  <c r="F807"/>
  <c r="G807"/>
  <c r="C807"/>
  <c r="D807"/>
  <c r="E615"/>
  <c r="F615"/>
  <c r="G615"/>
  <c r="H615"/>
  <c r="C615"/>
  <c r="D615"/>
  <c r="H423"/>
  <c r="E423"/>
  <c r="G423"/>
  <c r="D423"/>
  <c r="F423"/>
  <c r="C423"/>
  <c r="F245"/>
  <c r="G245"/>
  <c r="E245"/>
  <c r="H245"/>
  <c r="D245"/>
  <c r="C245"/>
  <c r="E962"/>
  <c r="D962"/>
  <c r="F962"/>
  <c r="G962"/>
  <c r="H962"/>
  <c r="C962"/>
  <c r="F894"/>
  <c r="G894"/>
  <c r="D894"/>
  <c r="H894"/>
  <c r="C894"/>
  <c r="E894"/>
  <c r="E678"/>
  <c r="F678"/>
  <c r="G678"/>
  <c r="D678"/>
  <c r="C678"/>
  <c r="H678"/>
  <c r="E979"/>
  <c r="F979"/>
  <c r="G979"/>
  <c r="D979"/>
  <c r="H979"/>
  <c r="C979"/>
  <c r="F915"/>
  <c r="H915"/>
  <c r="E915"/>
  <c r="D915"/>
  <c r="G915"/>
  <c r="C915"/>
  <c r="H791"/>
  <c r="E791"/>
  <c r="F791"/>
  <c r="G791"/>
  <c r="C791"/>
  <c r="D791"/>
  <c r="E663"/>
  <c r="F663"/>
  <c r="G663"/>
  <c r="H663"/>
  <c r="C663"/>
  <c r="D663"/>
  <c r="H471"/>
  <c r="E471"/>
  <c r="G471"/>
  <c r="F471"/>
  <c r="D471"/>
  <c r="C471"/>
  <c r="E341"/>
  <c r="F341"/>
  <c r="G341"/>
  <c r="H341"/>
  <c r="D341"/>
  <c r="C341"/>
  <c r="E986"/>
  <c r="D986"/>
  <c r="F986"/>
  <c r="G986"/>
  <c r="H986"/>
  <c r="C986"/>
  <c r="E954"/>
  <c r="D954"/>
  <c r="F954"/>
  <c r="G954"/>
  <c r="H954"/>
  <c r="C954"/>
  <c r="E854"/>
  <c r="F854"/>
  <c r="D854"/>
  <c r="G854"/>
  <c r="H854"/>
  <c r="C854"/>
  <c r="E662"/>
  <c r="F662"/>
  <c r="G662"/>
  <c r="D662"/>
  <c r="H662"/>
  <c r="C662"/>
  <c r="E534"/>
  <c r="H534"/>
  <c r="F534"/>
  <c r="G534"/>
  <c r="D534"/>
  <c r="C534"/>
  <c r="E340"/>
  <c r="F340"/>
  <c r="G340"/>
  <c r="H340"/>
  <c r="D340"/>
  <c r="C340"/>
  <c r="F100"/>
  <c r="G100"/>
  <c r="H100"/>
  <c r="E100"/>
  <c r="D100"/>
  <c r="C100"/>
  <c r="E961"/>
  <c r="F961"/>
  <c r="G961"/>
  <c r="H961"/>
  <c r="C961"/>
  <c r="D961"/>
  <c r="F913"/>
  <c r="E913"/>
  <c r="G913"/>
  <c r="H913"/>
  <c r="C913"/>
  <c r="D913"/>
  <c r="F881"/>
  <c r="E881"/>
  <c r="G881"/>
  <c r="H881"/>
  <c r="C881"/>
  <c r="D881"/>
  <c r="H811"/>
  <c r="E811"/>
  <c r="F811"/>
  <c r="G811"/>
  <c r="D811"/>
  <c r="C811"/>
  <c r="E715"/>
  <c r="F715"/>
  <c r="G715"/>
  <c r="H715"/>
  <c r="D715"/>
  <c r="C715"/>
  <c r="E651"/>
  <c r="F651"/>
  <c r="G651"/>
  <c r="H651"/>
  <c r="D651"/>
  <c r="C651"/>
  <c r="E555"/>
  <c r="F555"/>
  <c r="G555"/>
  <c r="H555"/>
  <c r="D555"/>
  <c r="C555"/>
  <c r="H491"/>
  <c r="E491"/>
  <c r="G491"/>
  <c r="F491"/>
  <c r="D491"/>
  <c r="C491"/>
  <c r="H427"/>
  <c r="E427"/>
  <c r="G427"/>
  <c r="F427"/>
  <c r="D427"/>
  <c r="C427"/>
  <c r="E317"/>
  <c r="F317"/>
  <c r="G317"/>
  <c r="H317"/>
  <c r="C317"/>
  <c r="D317"/>
  <c r="G189"/>
  <c r="E189"/>
  <c r="F189"/>
  <c r="H189"/>
  <c r="C189"/>
  <c r="D189"/>
  <c r="E971"/>
  <c r="F971"/>
  <c r="G971"/>
  <c r="H971"/>
  <c r="D971"/>
  <c r="C971"/>
  <c r="E875"/>
  <c r="F875"/>
  <c r="H875"/>
  <c r="G875"/>
  <c r="D875"/>
  <c r="C875"/>
  <c r="E639"/>
  <c r="F639"/>
  <c r="G639"/>
  <c r="H639"/>
  <c r="D639"/>
  <c r="C639"/>
  <c r="E998"/>
  <c r="D998"/>
  <c r="F998"/>
  <c r="G998"/>
  <c r="H998"/>
  <c r="C998"/>
  <c r="E995"/>
  <c r="F995"/>
  <c r="G995"/>
  <c r="D995"/>
  <c r="H995"/>
  <c r="C995"/>
  <c r="E967"/>
  <c r="F967"/>
  <c r="G967"/>
  <c r="H967"/>
  <c r="C967"/>
  <c r="D967"/>
  <c r="F931"/>
  <c r="H931"/>
  <c r="E931"/>
  <c r="D931"/>
  <c r="G931"/>
  <c r="C931"/>
  <c r="F899"/>
  <c r="H899"/>
  <c r="E899"/>
  <c r="D899"/>
  <c r="G899"/>
  <c r="C899"/>
  <c r="E871"/>
  <c r="F871"/>
  <c r="H871"/>
  <c r="C871"/>
  <c r="G871"/>
  <c r="D871"/>
  <c r="E823"/>
  <c r="F823"/>
  <c r="H823"/>
  <c r="C823"/>
  <c r="D823"/>
  <c r="G823"/>
  <c r="E759"/>
  <c r="F759"/>
  <c r="G759"/>
  <c r="H759"/>
  <c r="C759"/>
  <c r="D759"/>
  <c r="E695"/>
  <c r="F695"/>
  <c r="G695"/>
  <c r="H695"/>
  <c r="C695"/>
  <c r="D695"/>
  <c r="E631"/>
  <c r="F631"/>
  <c r="G631"/>
  <c r="H631"/>
  <c r="C631"/>
  <c r="D631"/>
  <c r="E567"/>
  <c r="F567"/>
  <c r="G567"/>
  <c r="H567"/>
  <c r="D567"/>
  <c r="C567"/>
  <c r="H503"/>
  <c r="E503"/>
  <c r="G503"/>
  <c r="F503"/>
  <c r="D503"/>
  <c r="C503"/>
  <c r="H439"/>
  <c r="E439"/>
  <c r="G439"/>
  <c r="F439"/>
  <c r="D439"/>
  <c r="C439"/>
  <c r="F375"/>
  <c r="G375"/>
  <c r="H375"/>
  <c r="E375"/>
  <c r="D375"/>
  <c r="C375"/>
  <c r="E277"/>
  <c r="F277"/>
  <c r="G277"/>
  <c r="H277"/>
  <c r="D277"/>
  <c r="C277"/>
  <c r="F149"/>
  <c r="H149"/>
  <c r="E149"/>
  <c r="G149"/>
  <c r="D149"/>
  <c r="C149"/>
  <c r="E1002"/>
  <c r="F1002"/>
  <c r="G1002"/>
  <c r="H1002"/>
  <c r="C1002"/>
  <c r="D1002"/>
  <c r="E970"/>
  <c r="D970"/>
  <c r="F970"/>
  <c r="G970"/>
  <c r="H970"/>
  <c r="C970"/>
  <c r="F938"/>
  <c r="G938"/>
  <c r="D938"/>
  <c r="H938"/>
  <c r="C938"/>
  <c r="E938"/>
  <c r="F902"/>
  <c r="G902"/>
  <c r="D902"/>
  <c r="H902"/>
  <c r="E902"/>
  <c r="C902"/>
  <c r="E870"/>
  <c r="F870"/>
  <c r="D870"/>
  <c r="G870"/>
  <c r="H870"/>
  <c r="C870"/>
  <c r="E822"/>
  <c r="F822"/>
  <c r="D822"/>
  <c r="G822"/>
  <c r="H822"/>
  <c r="C822"/>
  <c r="E758"/>
  <c r="F758"/>
  <c r="G758"/>
  <c r="D758"/>
  <c r="C758"/>
  <c r="H758"/>
  <c r="E694"/>
  <c r="F694"/>
  <c r="G694"/>
  <c r="D694"/>
  <c r="C694"/>
  <c r="H694"/>
  <c r="E630"/>
  <c r="F630"/>
  <c r="G630"/>
  <c r="D630"/>
  <c r="C630"/>
  <c r="H630"/>
  <c r="E566"/>
  <c r="H566"/>
  <c r="F566"/>
  <c r="G566"/>
  <c r="D566"/>
  <c r="C566"/>
  <c r="H502"/>
  <c r="E502"/>
  <c r="F502"/>
  <c r="G502"/>
  <c r="D502"/>
  <c r="C502"/>
  <c r="H438"/>
  <c r="E438"/>
  <c r="F438"/>
  <c r="G438"/>
  <c r="D438"/>
  <c r="C438"/>
  <c r="F374"/>
  <c r="G374"/>
  <c r="E374"/>
  <c r="H374"/>
  <c r="D374"/>
  <c r="C374"/>
  <c r="E276"/>
  <c r="F276"/>
  <c r="G276"/>
  <c r="H276"/>
  <c r="D276"/>
  <c r="C276"/>
  <c r="F164"/>
  <c r="G164"/>
  <c r="H164"/>
  <c r="E164"/>
  <c r="D164"/>
  <c r="C164"/>
  <c r="E1001"/>
  <c r="F1001"/>
  <c r="G1001"/>
  <c r="H1001"/>
  <c r="C1001"/>
  <c r="D1001"/>
  <c r="E985"/>
  <c r="F985"/>
  <c r="G985"/>
  <c r="H985"/>
  <c r="C985"/>
  <c r="D985"/>
  <c r="E969"/>
  <c r="F969"/>
  <c r="G969"/>
  <c r="H969"/>
  <c r="C969"/>
  <c r="D969"/>
  <c r="E953"/>
  <c r="F953"/>
  <c r="G953"/>
  <c r="H953"/>
  <c r="C953"/>
  <c r="D953"/>
  <c r="F937"/>
  <c r="E937"/>
  <c r="G937"/>
  <c r="H937"/>
  <c r="C937"/>
  <c r="D937"/>
  <c r="F921"/>
  <c r="E921"/>
  <c r="G921"/>
  <c r="H921"/>
  <c r="C921"/>
  <c r="D921"/>
  <c r="F905"/>
  <c r="E905"/>
  <c r="G905"/>
  <c r="H905"/>
  <c r="C905"/>
  <c r="D905"/>
  <c r="F889"/>
  <c r="E889"/>
  <c r="G889"/>
  <c r="H889"/>
  <c r="C889"/>
  <c r="D889"/>
  <c r="E873"/>
  <c r="F873"/>
  <c r="H873"/>
  <c r="G873"/>
  <c r="C873"/>
  <c r="D873"/>
  <c r="E857"/>
  <c r="F857"/>
  <c r="H857"/>
  <c r="G857"/>
  <c r="C857"/>
  <c r="D857"/>
  <c r="E827"/>
  <c r="F827"/>
  <c r="H827"/>
  <c r="G827"/>
  <c r="D827"/>
  <c r="C827"/>
  <c r="H795"/>
  <c r="E795"/>
  <c r="F795"/>
  <c r="G795"/>
  <c r="D795"/>
  <c r="C795"/>
  <c r="E763"/>
  <c r="F763"/>
  <c r="G763"/>
  <c r="H763"/>
  <c r="D763"/>
  <c r="C763"/>
  <c r="E731"/>
  <c r="F731"/>
  <c r="G731"/>
  <c r="H731"/>
  <c r="D731"/>
  <c r="C731"/>
  <c r="E699"/>
  <c r="F699"/>
  <c r="G699"/>
  <c r="H699"/>
  <c r="D699"/>
  <c r="C699"/>
  <c r="E667"/>
  <c r="F667"/>
  <c r="G667"/>
  <c r="H667"/>
  <c r="D667"/>
  <c r="C667"/>
  <c r="E635"/>
  <c r="F635"/>
  <c r="G635"/>
  <c r="H635"/>
  <c r="D635"/>
  <c r="C635"/>
  <c r="E603"/>
  <c r="F603"/>
  <c r="G603"/>
  <c r="H603"/>
  <c r="D603"/>
  <c r="C603"/>
  <c r="E571"/>
  <c r="F571"/>
  <c r="G571"/>
  <c r="H571"/>
  <c r="D571"/>
  <c r="C571"/>
  <c r="E539"/>
  <c r="F539"/>
  <c r="G539"/>
  <c r="H539"/>
  <c r="D539"/>
  <c r="C539"/>
  <c r="E507"/>
  <c r="F507"/>
  <c r="G507"/>
  <c r="H507"/>
  <c r="D507"/>
  <c r="C507"/>
  <c r="H475"/>
  <c r="E475"/>
  <c r="G475"/>
  <c r="F475"/>
  <c r="D475"/>
  <c r="C475"/>
  <c r="H443"/>
  <c r="E443"/>
  <c r="G443"/>
  <c r="F443"/>
  <c r="D443"/>
  <c r="C443"/>
  <c r="H411"/>
  <c r="E411"/>
  <c r="G411"/>
  <c r="F411"/>
  <c r="D411"/>
  <c r="C411"/>
  <c r="F379"/>
  <c r="G379"/>
  <c r="H379"/>
  <c r="E379"/>
  <c r="D379"/>
  <c r="C379"/>
  <c r="F347"/>
  <c r="G347"/>
  <c r="H347"/>
  <c r="E347"/>
  <c r="D347"/>
  <c r="C347"/>
  <c r="E285"/>
  <c r="F285"/>
  <c r="G285"/>
  <c r="H285"/>
  <c r="C285"/>
  <c r="D285"/>
  <c r="F221"/>
  <c r="G221"/>
  <c r="H221"/>
  <c r="E221"/>
  <c r="C221"/>
  <c r="D221"/>
  <c r="F157"/>
  <c r="H157"/>
  <c r="E157"/>
  <c r="G157"/>
  <c r="C157"/>
  <c r="D157"/>
  <c r="F93"/>
  <c r="H93"/>
  <c r="E93"/>
  <c r="G93"/>
  <c r="C93"/>
  <c r="D93"/>
  <c r="E991"/>
  <c r="F991"/>
  <c r="G991"/>
  <c r="D991"/>
  <c r="H991"/>
  <c r="C991"/>
  <c r="E955"/>
  <c r="F955"/>
  <c r="G955"/>
  <c r="H955"/>
  <c r="D955"/>
  <c r="C955"/>
  <c r="F927"/>
  <c r="H927"/>
  <c r="E927"/>
  <c r="D927"/>
  <c r="C927"/>
  <c r="G927"/>
  <c r="F895"/>
  <c r="H895"/>
  <c r="E895"/>
  <c r="D895"/>
  <c r="C895"/>
  <c r="G895"/>
  <c r="E859"/>
  <c r="F859"/>
  <c r="H859"/>
  <c r="G859"/>
  <c r="D859"/>
  <c r="C859"/>
  <c r="H799"/>
  <c r="E799"/>
  <c r="F799"/>
  <c r="D799"/>
  <c r="C799"/>
  <c r="G799"/>
  <c r="E735"/>
  <c r="F735"/>
  <c r="G735"/>
  <c r="H735"/>
  <c r="D735"/>
  <c r="C735"/>
  <c r="E671"/>
  <c r="F671"/>
  <c r="G671"/>
  <c r="H671"/>
  <c r="D671"/>
  <c r="C671"/>
  <c r="E607"/>
  <c r="F607"/>
  <c r="G607"/>
  <c r="H607"/>
  <c r="D607"/>
  <c r="C607"/>
  <c r="E543"/>
  <c r="F543"/>
  <c r="G543"/>
  <c r="H543"/>
  <c r="D543"/>
  <c r="C543"/>
  <c r="H479"/>
  <c r="E479"/>
  <c r="G479"/>
  <c r="F479"/>
  <c r="D479"/>
  <c r="C479"/>
  <c r="H415"/>
  <c r="E415"/>
  <c r="G415"/>
  <c r="F415"/>
  <c r="D415"/>
  <c r="C415"/>
  <c r="F351"/>
  <c r="G351"/>
  <c r="H351"/>
  <c r="E351"/>
  <c r="D351"/>
  <c r="C351"/>
  <c r="F229"/>
  <c r="G229"/>
  <c r="H229"/>
  <c r="E229"/>
  <c r="D229"/>
  <c r="C229"/>
  <c r="F101"/>
  <c r="H101"/>
  <c r="E101"/>
  <c r="G101"/>
  <c r="D101"/>
  <c r="C101"/>
  <c r="E982"/>
  <c r="D982"/>
  <c r="F982"/>
  <c r="G982"/>
  <c r="H982"/>
  <c r="C982"/>
  <c r="E950"/>
  <c r="D950"/>
  <c r="F950"/>
  <c r="G950"/>
  <c r="H950"/>
  <c r="C950"/>
  <c r="F918"/>
  <c r="G918"/>
  <c r="D918"/>
  <c r="H918"/>
  <c r="E918"/>
  <c r="C918"/>
  <c r="F890"/>
  <c r="G890"/>
  <c r="D890"/>
  <c r="H890"/>
  <c r="C890"/>
  <c r="E890"/>
  <c r="E858"/>
  <c r="F858"/>
  <c r="D858"/>
  <c r="G858"/>
  <c r="H858"/>
  <c r="C858"/>
  <c r="H798"/>
  <c r="E798"/>
  <c r="F798"/>
  <c r="D798"/>
  <c r="G798"/>
  <c r="C798"/>
  <c r="E734"/>
  <c r="F734"/>
  <c r="G734"/>
  <c r="D734"/>
  <c r="H734"/>
  <c r="C734"/>
  <c r="E670"/>
  <c r="F670"/>
  <c r="G670"/>
  <c r="D670"/>
  <c r="H670"/>
  <c r="C670"/>
  <c r="E606"/>
  <c r="F606"/>
  <c r="H606"/>
  <c r="D606"/>
  <c r="G606"/>
  <c r="C606"/>
  <c r="E542"/>
  <c r="H542"/>
  <c r="F542"/>
  <c r="G542"/>
  <c r="D542"/>
  <c r="C542"/>
  <c r="H478"/>
  <c r="E478"/>
  <c r="F478"/>
  <c r="G478"/>
  <c r="D478"/>
  <c r="C478"/>
  <c r="H414"/>
  <c r="E414"/>
  <c r="F414"/>
  <c r="G414"/>
  <c r="D414"/>
  <c r="C414"/>
  <c r="F350"/>
  <c r="G350"/>
  <c r="E350"/>
  <c r="H350"/>
  <c r="D350"/>
  <c r="C350"/>
  <c r="F228"/>
  <c r="G228"/>
  <c r="H228"/>
  <c r="E228"/>
  <c r="D228"/>
  <c r="C228"/>
  <c r="H84"/>
  <c r="E84"/>
  <c r="F84"/>
  <c r="G84"/>
  <c r="D84"/>
  <c r="C84"/>
  <c r="E996"/>
  <c r="F996"/>
  <c r="G996"/>
  <c r="D996"/>
  <c r="H996"/>
  <c r="C996"/>
  <c r="E980"/>
  <c r="F980"/>
  <c r="G980"/>
  <c r="D980"/>
  <c r="C980"/>
  <c r="H980"/>
  <c r="E964"/>
  <c r="F964"/>
  <c r="G964"/>
  <c r="D964"/>
  <c r="H964"/>
  <c r="C964"/>
  <c r="F948"/>
  <c r="E948"/>
  <c r="G948"/>
  <c r="D948"/>
  <c r="C948"/>
  <c r="H948"/>
  <c r="F932"/>
  <c r="E932"/>
  <c r="G932"/>
  <c r="D932"/>
  <c r="H932"/>
  <c r="C932"/>
  <c r="F916"/>
  <c r="E916"/>
  <c r="G916"/>
  <c r="D916"/>
  <c r="H916"/>
  <c r="C916"/>
  <c r="F900"/>
  <c r="E900"/>
  <c r="G900"/>
  <c r="D900"/>
  <c r="C900"/>
  <c r="H900"/>
  <c r="F884"/>
  <c r="E884"/>
  <c r="G884"/>
  <c r="D884"/>
  <c r="H884"/>
  <c r="C884"/>
  <c r="E868"/>
  <c r="F868"/>
  <c r="G868"/>
  <c r="H868"/>
  <c r="D868"/>
  <c r="C868"/>
  <c r="E850"/>
  <c r="F850"/>
  <c r="D850"/>
  <c r="G850"/>
  <c r="H850"/>
  <c r="C850"/>
  <c r="E818"/>
  <c r="F818"/>
  <c r="D818"/>
  <c r="G818"/>
  <c r="H818"/>
  <c r="C818"/>
  <c r="H786"/>
  <c r="E786"/>
  <c r="F786"/>
  <c r="D786"/>
  <c r="G786"/>
  <c r="C786"/>
  <c r="E754"/>
  <c r="F754"/>
  <c r="G754"/>
  <c r="H754"/>
  <c r="D754"/>
  <c r="C754"/>
  <c r="E722"/>
  <c r="F722"/>
  <c r="G722"/>
  <c r="H722"/>
  <c r="D722"/>
  <c r="C722"/>
  <c r="E690"/>
  <c r="F690"/>
  <c r="G690"/>
  <c r="H690"/>
  <c r="D690"/>
  <c r="C690"/>
  <c r="E658"/>
  <c r="F658"/>
  <c r="G658"/>
  <c r="H658"/>
  <c r="D658"/>
  <c r="C658"/>
  <c r="E626"/>
  <c r="F626"/>
  <c r="H626"/>
  <c r="G626"/>
  <c r="D626"/>
  <c r="C626"/>
  <c r="E594"/>
  <c r="F594"/>
  <c r="H594"/>
  <c r="G594"/>
  <c r="D594"/>
  <c r="C594"/>
  <c r="E562"/>
  <c r="H562"/>
  <c r="F562"/>
  <c r="D562"/>
  <c r="C562"/>
  <c r="G562"/>
  <c r="E530"/>
  <c r="H530"/>
  <c r="F530"/>
  <c r="D530"/>
  <c r="G530"/>
  <c r="C530"/>
  <c r="H498"/>
  <c r="E498"/>
  <c r="F498"/>
  <c r="G498"/>
  <c r="D498"/>
  <c r="C498"/>
  <c r="H466"/>
  <c r="E466"/>
  <c r="F466"/>
  <c r="G466"/>
  <c r="D466"/>
  <c r="C466"/>
  <c r="H434"/>
  <c r="E434"/>
  <c r="F434"/>
  <c r="G434"/>
  <c r="D434"/>
  <c r="C434"/>
  <c r="H402"/>
  <c r="E402"/>
  <c r="F402"/>
  <c r="G402"/>
  <c r="D402"/>
  <c r="C402"/>
  <c r="F370"/>
  <c r="G370"/>
  <c r="E370"/>
  <c r="H370"/>
  <c r="D370"/>
  <c r="C370"/>
  <c r="E332"/>
  <c r="F332"/>
  <c r="G332"/>
  <c r="H332"/>
  <c r="D332"/>
  <c r="C332"/>
  <c r="E268"/>
  <c r="F268"/>
  <c r="G268"/>
  <c r="H268"/>
  <c r="D268"/>
  <c r="C268"/>
  <c r="G204"/>
  <c r="E204"/>
  <c r="F204"/>
  <c r="H204"/>
  <c r="D204"/>
  <c r="C204"/>
  <c r="F140"/>
  <c r="G140"/>
  <c r="H140"/>
  <c r="E140"/>
  <c r="D140"/>
  <c r="C140"/>
  <c r="H76"/>
  <c r="E76"/>
  <c r="F76"/>
  <c r="G76"/>
  <c r="D76"/>
  <c r="A76"/>
  <c r="C76"/>
  <c r="E845"/>
  <c r="F845"/>
  <c r="H845"/>
  <c r="D845"/>
  <c r="C845"/>
  <c r="G845"/>
  <c r="E829"/>
  <c r="F829"/>
  <c r="H829"/>
  <c r="D829"/>
  <c r="C829"/>
  <c r="G829"/>
  <c r="H813"/>
  <c r="E813"/>
  <c r="F813"/>
  <c r="G813"/>
  <c r="D813"/>
  <c r="C813"/>
  <c r="H797"/>
  <c r="E797"/>
  <c r="F797"/>
  <c r="G797"/>
  <c r="D797"/>
  <c r="C797"/>
  <c r="H781"/>
  <c r="E781"/>
  <c r="F781"/>
  <c r="G781"/>
  <c r="D781"/>
  <c r="C781"/>
  <c r="E765"/>
  <c r="H765"/>
  <c r="F765"/>
  <c r="G765"/>
  <c r="D765"/>
  <c r="C765"/>
  <c r="E749"/>
  <c r="H749"/>
  <c r="F749"/>
  <c r="G749"/>
  <c r="D749"/>
  <c r="C749"/>
  <c r="E733"/>
  <c r="H733"/>
  <c r="F733"/>
  <c r="G733"/>
  <c r="D733"/>
  <c r="C733"/>
  <c r="E717"/>
  <c r="H717"/>
  <c r="F717"/>
  <c r="G717"/>
  <c r="D717"/>
  <c r="C717"/>
  <c r="E701"/>
  <c r="H701"/>
  <c r="F701"/>
  <c r="G701"/>
  <c r="D701"/>
  <c r="C701"/>
  <c r="E685"/>
  <c r="H685"/>
  <c r="F685"/>
  <c r="G685"/>
  <c r="D685"/>
  <c r="C685"/>
  <c r="E669"/>
  <c r="H669"/>
  <c r="F669"/>
  <c r="G669"/>
  <c r="D669"/>
  <c r="C669"/>
  <c r="E653"/>
  <c r="H653"/>
  <c r="F653"/>
  <c r="G653"/>
  <c r="D653"/>
  <c r="C653"/>
  <c r="E637"/>
  <c r="H637"/>
  <c r="F637"/>
  <c r="G637"/>
  <c r="D637"/>
  <c r="C637"/>
  <c r="E621"/>
  <c r="F621"/>
  <c r="G621"/>
  <c r="H621"/>
  <c r="D621"/>
  <c r="C621"/>
  <c r="E605"/>
  <c r="F605"/>
  <c r="G605"/>
  <c r="H605"/>
  <c r="D605"/>
  <c r="C605"/>
  <c r="E589"/>
  <c r="F589"/>
  <c r="G589"/>
  <c r="H589"/>
  <c r="C589"/>
  <c r="D589"/>
  <c r="E573"/>
  <c r="F573"/>
  <c r="G573"/>
  <c r="H573"/>
  <c r="C573"/>
  <c r="D573"/>
  <c r="E557"/>
  <c r="G557"/>
  <c r="H557"/>
  <c r="F557"/>
  <c r="C557"/>
  <c r="D557"/>
  <c r="E541"/>
  <c r="G541"/>
  <c r="H541"/>
  <c r="C541"/>
  <c r="F541"/>
  <c r="D541"/>
  <c r="E525"/>
  <c r="G525"/>
  <c r="H525"/>
  <c r="F525"/>
  <c r="C525"/>
  <c r="D525"/>
  <c r="E509"/>
  <c r="G509"/>
  <c r="H509"/>
  <c r="F509"/>
  <c r="C509"/>
  <c r="D509"/>
  <c r="H493"/>
  <c r="E493"/>
  <c r="G493"/>
  <c r="F493"/>
  <c r="C493"/>
  <c r="D493"/>
  <c r="H477"/>
  <c r="E477"/>
  <c r="G477"/>
  <c r="F477"/>
  <c r="C477"/>
  <c r="D477"/>
  <c r="H461"/>
  <c r="E461"/>
  <c r="G461"/>
  <c r="F461"/>
  <c r="C461"/>
  <c r="D461"/>
  <c r="H445"/>
  <c r="E445"/>
  <c r="G445"/>
  <c r="F445"/>
  <c r="C445"/>
  <c r="D445"/>
  <c r="H429"/>
  <c r="E429"/>
  <c r="G429"/>
  <c r="F429"/>
  <c r="C429"/>
  <c r="D429"/>
  <c r="H413"/>
  <c r="E413"/>
  <c r="G413"/>
  <c r="F413"/>
  <c r="C413"/>
  <c r="D413"/>
  <c r="H397"/>
  <c r="E397"/>
  <c r="G397"/>
  <c r="F397"/>
  <c r="C397"/>
  <c r="D397"/>
  <c r="F381"/>
  <c r="G381"/>
  <c r="H381"/>
  <c r="E381"/>
  <c r="C381"/>
  <c r="D381"/>
  <c r="F365"/>
  <c r="G365"/>
  <c r="H365"/>
  <c r="E365"/>
  <c r="C365"/>
  <c r="D365"/>
  <c r="F349"/>
  <c r="G349"/>
  <c r="H349"/>
  <c r="E349"/>
  <c r="C349"/>
  <c r="D349"/>
  <c r="E321"/>
  <c r="F321"/>
  <c r="G321"/>
  <c r="H321"/>
  <c r="C321"/>
  <c r="D321"/>
  <c r="E289"/>
  <c r="F289"/>
  <c r="G289"/>
  <c r="H289"/>
  <c r="C289"/>
  <c r="D289"/>
  <c r="E257"/>
  <c r="F257"/>
  <c r="G257"/>
  <c r="H257"/>
  <c r="C257"/>
  <c r="D257"/>
  <c r="F225"/>
  <c r="G225"/>
  <c r="H225"/>
  <c r="E225"/>
  <c r="C225"/>
  <c r="D225"/>
  <c r="G193"/>
  <c r="H193"/>
  <c r="E193"/>
  <c r="F193"/>
  <c r="C193"/>
  <c r="D193"/>
  <c r="F161"/>
  <c r="H161"/>
  <c r="E161"/>
  <c r="G161"/>
  <c r="C161"/>
  <c r="D161"/>
  <c r="F129"/>
  <c r="H129"/>
  <c r="E129"/>
  <c r="G129"/>
  <c r="C129"/>
  <c r="D129"/>
  <c r="F97"/>
  <c r="H97"/>
  <c r="E97"/>
  <c r="G97"/>
  <c r="C97"/>
  <c r="D97"/>
  <c r="H65"/>
  <c r="E65"/>
  <c r="F65"/>
  <c r="G65"/>
  <c r="C65"/>
  <c r="D65"/>
  <c r="E844"/>
  <c r="F844"/>
  <c r="G844"/>
  <c r="H844"/>
  <c r="D844"/>
  <c r="C844"/>
  <c r="E828"/>
  <c r="F828"/>
  <c r="G828"/>
  <c r="H828"/>
  <c r="C828"/>
  <c r="D828"/>
  <c r="H812"/>
  <c r="E812"/>
  <c r="F812"/>
  <c r="G812"/>
  <c r="D812"/>
  <c r="C812"/>
  <c r="H796"/>
  <c r="E796"/>
  <c r="F796"/>
  <c r="G796"/>
  <c r="D796"/>
  <c r="C796"/>
  <c r="H780"/>
  <c r="E780"/>
  <c r="F780"/>
  <c r="G780"/>
  <c r="D780"/>
  <c r="C780"/>
  <c r="E764"/>
  <c r="G764"/>
  <c r="H764"/>
  <c r="D764"/>
  <c r="F764"/>
  <c r="C764"/>
  <c r="E748"/>
  <c r="G748"/>
  <c r="H748"/>
  <c r="F748"/>
  <c r="D748"/>
  <c r="C748"/>
  <c r="E732"/>
  <c r="G732"/>
  <c r="H732"/>
  <c r="F732"/>
  <c r="D732"/>
  <c r="C732"/>
  <c r="E716"/>
  <c r="G716"/>
  <c r="H716"/>
  <c r="F716"/>
  <c r="D716"/>
  <c r="C716"/>
  <c r="E700"/>
  <c r="G700"/>
  <c r="H700"/>
  <c r="F700"/>
  <c r="C700"/>
  <c r="D700"/>
  <c r="E684"/>
  <c r="G684"/>
  <c r="H684"/>
  <c r="F684"/>
  <c r="C684"/>
  <c r="D684"/>
  <c r="E668"/>
  <c r="G668"/>
  <c r="H668"/>
  <c r="F668"/>
  <c r="D668"/>
  <c r="C668"/>
  <c r="E652"/>
  <c r="G652"/>
  <c r="H652"/>
  <c r="F652"/>
  <c r="D652"/>
  <c r="C652"/>
  <c r="E636"/>
  <c r="G636"/>
  <c r="H636"/>
  <c r="F636"/>
  <c r="C636"/>
  <c r="D636"/>
  <c r="E620"/>
  <c r="F620"/>
  <c r="H620"/>
  <c r="G620"/>
  <c r="C620"/>
  <c r="D620"/>
  <c r="E604"/>
  <c r="F604"/>
  <c r="H604"/>
  <c r="G604"/>
  <c r="D604"/>
  <c r="C604"/>
  <c r="E588"/>
  <c r="F588"/>
  <c r="H588"/>
  <c r="G588"/>
  <c r="D588"/>
  <c r="C588"/>
  <c r="E572"/>
  <c r="F572"/>
  <c r="G572"/>
  <c r="H572"/>
  <c r="D572"/>
  <c r="C572"/>
  <c r="E556"/>
  <c r="F556"/>
  <c r="G556"/>
  <c r="H556"/>
  <c r="D556"/>
  <c r="C556"/>
  <c r="E540"/>
  <c r="F540"/>
  <c r="G540"/>
  <c r="H540"/>
  <c r="D540"/>
  <c r="C540"/>
  <c r="E524"/>
  <c r="F524"/>
  <c r="G524"/>
  <c r="H524"/>
  <c r="D524"/>
  <c r="C524"/>
  <c r="E508"/>
  <c r="F508"/>
  <c r="G508"/>
  <c r="H508"/>
  <c r="D508"/>
  <c r="C508"/>
  <c r="H492"/>
  <c r="E492"/>
  <c r="F492"/>
  <c r="G492"/>
  <c r="D492"/>
  <c r="C492"/>
  <c r="H476"/>
  <c r="E476"/>
  <c r="F476"/>
  <c r="G476"/>
  <c r="D476"/>
  <c r="C476"/>
  <c r="H460"/>
  <c r="E460"/>
  <c r="F460"/>
  <c r="G460"/>
  <c r="D460"/>
  <c r="C460"/>
  <c r="H444"/>
  <c r="E444"/>
  <c r="F444"/>
  <c r="G444"/>
  <c r="D444"/>
  <c r="C444"/>
  <c r="H428"/>
  <c r="E428"/>
  <c r="F428"/>
  <c r="G428"/>
  <c r="D428"/>
  <c r="C428"/>
  <c r="H412"/>
  <c r="E412"/>
  <c r="F412"/>
  <c r="G412"/>
  <c r="D412"/>
  <c r="C412"/>
  <c r="H396"/>
  <c r="E396"/>
  <c r="F396"/>
  <c r="G396"/>
  <c r="D396"/>
  <c r="C396"/>
  <c r="F380"/>
  <c r="G380"/>
  <c r="E380"/>
  <c r="H380"/>
  <c r="D380"/>
  <c r="C380"/>
  <c r="F364"/>
  <c r="G364"/>
  <c r="E364"/>
  <c r="H364"/>
  <c r="D364"/>
  <c r="C364"/>
  <c r="F348"/>
  <c r="G348"/>
  <c r="E348"/>
  <c r="H348"/>
  <c r="D348"/>
  <c r="C348"/>
  <c r="E320"/>
  <c r="F320"/>
  <c r="G320"/>
  <c r="H320"/>
  <c r="D320"/>
  <c r="C320"/>
  <c r="E288"/>
  <c r="F288"/>
  <c r="G288"/>
  <c r="H288"/>
  <c r="D288"/>
  <c r="C288"/>
  <c r="E256"/>
  <c r="F256"/>
  <c r="G256"/>
  <c r="H256"/>
  <c r="D256"/>
  <c r="C256"/>
  <c r="F224"/>
  <c r="G224"/>
  <c r="H224"/>
  <c r="E224"/>
  <c r="D224"/>
  <c r="C224"/>
  <c r="G192"/>
  <c r="H192"/>
  <c r="E192"/>
  <c r="F192"/>
  <c r="D192"/>
  <c r="C192"/>
  <c r="F160"/>
  <c r="G160"/>
  <c r="H160"/>
  <c r="E160"/>
  <c r="D160"/>
  <c r="C160"/>
  <c r="F128"/>
  <c r="G128"/>
  <c r="H128"/>
  <c r="E128"/>
  <c r="D128"/>
  <c r="C128"/>
  <c r="F96"/>
  <c r="G96"/>
  <c r="H96"/>
  <c r="E96"/>
  <c r="D96"/>
  <c r="C96"/>
  <c r="H64"/>
  <c r="E64"/>
  <c r="F64"/>
  <c r="G64"/>
  <c r="D64"/>
  <c r="C64"/>
  <c r="E335"/>
  <c r="F335"/>
  <c r="G335"/>
  <c r="H335"/>
  <c r="D335"/>
  <c r="C335"/>
  <c r="E319"/>
  <c r="F319"/>
  <c r="G319"/>
  <c r="H319"/>
  <c r="D319"/>
  <c r="C319"/>
  <c r="E303"/>
  <c r="F303"/>
  <c r="G303"/>
  <c r="H303"/>
  <c r="D303"/>
  <c r="C303"/>
  <c r="E287"/>
  <c r="F287"/>
  <c r="G287"/>
  <c r="H287"/>
  <c r="D287"/>
  <c r="C287"/>
  <c r="E271"/>
  <c r="F271"/>
  <c r="G271"/>
  <c r="H271"/>
  <c r="D271"/>
  <c r="C271"/>
  <c r="E255"/>
  <c r="F255"/>
  <c r="G255"/>
  <c r="H255"/>
  <c r="D255"/>
  <c r="C255"/>
  <c r="F239"/>
  <c r="G239"/>
  <c r="E239"/>
  <c r="H239"/>
  <c r="D239"/>
  <c r="C239"/>
  <c r="F223"/>
  <c r="G223"/>
  <c r="H223"/>
  <c r="E223"/>
  <c r="D223"/>
  <c r="C223"/>
  <c r="G207"/>
  <c r="H207"/>
  <c r="E207"/>
  <c r="F207"/>
  <c r="D207"/>
  <c r="C207"/>
  <c r="G191"/>
  <c r="F191"/>
  <c r="E191"/>
  <c r="H191"/>
  <c r="D191"/>
  <c r="C191"/>
  <c r="G175"/>
  <c r="F175"/>
  <c r="H175"/>
  <c r="E175"/>
  <c r="D175"/>
  <c r="C175"/>
  <c r="F159"/>
  <c r="E159"/>
  <c r="G159"/>
  <c r="H159"/>
  <c r="D159"/>
  <c r="C159"/>
  <c r="F143"/>
  <c r="E143"/>
  <c r="G143"/>
  <c r="H143"/>
  <c r="D143"/>
  <c r="C143"/>
  <c r="F127"/>
  <c r="E127"/>
  <c r="G127"/>
  <c r="H127"/>
  <c r="D127"/>
  <c r="C127"/>
  <c r="F111"/>
  <c r="E111"/>
  <c r="G111"/>
  <c r="H111"/>
  <c r="D111"/>
  <c r="C111"/>
  <c r="F95"/>
  <c r="E95"/>
  <c r="G95"/>
  <c r="H95"/>
  <c r="D95"/>
  <c r="C95"/>
  <c r="H79"/>
  <c r="E79"/>
  <c r="F79"/>
  <c r="G79"/>
  <c r="D79"/>
  <c r="C79"/>
  <c r="H63"/>
  <c r="E63"/>
  <c r="F63"/>
  <c r="G63"/>
  <c r="D63"/>
  <c r="C63"/>
  <c r="F342"/>
  <c r="G342"/>
  <c r="E342"/>
  <c r="H342"/>
  <c r="D342"/>
  <c r="C342"/>
  <c r="E326"/>
  <c r="F326"/>
  <c r="G326"/>
  <c r="H326"/>
  <c r="D326"/>
  <c r="C326"/>
  <c r="E310"/>
  <c r="F310"/>
  <c r="G310"/>
  <c r="H310"/>
  <c r="D310"/>
  <c r="C310"/>
  <c r="E294"/>
  <c r="F294"/>
  <c r="G294"/>
  <c r="H294"/>
  <c r="D294"/>
  <c r="C294"/>
  <c r="E278"/>
  <c r="F278"/>
  <c r="G278"/>
  <c r="H278"/>
  <c r="D278"/>
  <c r="C278"/>
  <c r="E262"/>
  <c r="F262"/>
  <c r="G262"/>
  <c r="H262"/>
  <c r="D262"/>
  <c r="C262"/>
  <c r="F246"/>
  <c r="G246"/>
  <c r="E246"/>
  <c r="H246"/>
  <c r="D246"/>
  <c r="C246"/>
  <c r="F230"/>
  <c r="G230"/>
  <c r="H230"/>
  <c r="E230"/>
  <c r="D230"/>
  <c r="C230"/>
  <c r="G214"/>
  <c r="F214"/>
  <c r="H214"/>
  <c r="E214"/>
  <c r="D214"/>
  <c r="C214"/>
  <c r="G198"/>
  <c r="F198"/>
  <c r="H198"/>
  <c r="E198"/>
  <c r="D198"/>
  <c r="C198"/>
  <c r="G182"/>
  <c r="E182"/>
  <c r="F182"/>
  <c r="H182"/>
  <c r="D182"/>
  <c r="C182"/>
  <c r="F166"/>
  <c r="E166"/>
  <c r="G166"/>
  <c r="H166"/>
  <c r="D166"/>
  <c r="C166"/>
  <c r="F150"/>
  <c r="E150"/>
  <c r="G150"/>
  <c r="H150"/>
  <c r="D150"/>
  <c r="C150"/>
  <c r="F134"/>
  <c r="E134"/>
  <c r="G134"/>
  <c r="H134"/>
  <c r="D134"/>
  <c r="C134"/>
  <c r="F118"/>
  <c r="E118"/>
  <c r="G118"/>
  <c r="H118"/>
  <c r="D118"/>
  <c r="C118"/>
  <c r="F102"/>
  <c r="E102"/>
  <c r="G102"/>
  <c r="H102"/>
  <c r="D102"/>
  <c r="C102"/>
  <c r="H86"/>
  <c r="E86"/>
  <c r="F86"/>
  <c r="G86"/>
  <c r="D86"/>
  <c r="C86"/>
  <c r="H70"/>
  <c r="E70"/>
  <c r="F70"/>
  <c r="G70"/>
  <c r="D70"/>
  <c r="C70"/>
  <c r="H54"/>
  <c r="E54"/>
  <c r="F54"/>
  <c r="G54"/>
  <c r="D54"/>
  <c r="C54"/>
  <c r="F923"/>
  <c r="H923"/>
  <c r="E923"/>
  <c r="G923"/>
  <c r="D923"/>
  <c r="C923"/>
  <c r="E743"/>
  <c r="F743"/>
  <c r="G743"/>
  <c r="H743"/>
  <c r="C743"/>
  <c r="D743"/>
  <c r="E551"/>
  <c r="F551"/>
  <c r="G551"/>
  <c r="H551"/>
  <c r="D551"/>
  <c r="C551"/>
  <c r="F359"/>
  <c r="G359"/>
  <c r="H359"/>
  <c r="E359"/>
  <c r="D359"/>
  <c r="C359"/>
  <c r="E994"/>
  <c r="D994"/>
  <c r="F994"/>
  <c r="G994"/>
  <c r="H994"/>
  <c r="C994"/>
  <c r="E862"/>
  <c r="F862"/>
  <c r="D862"/>
  <c r="G862"/>
  <c r="H862"/>
  <c r="C862"/>
  <c r="E742"/>
  <c r="F742"/>
  <c r="G742"/>
  <c r="D742"/>
  <c r="C742"/>
  <c r="H742"/>
  <c r="E614"/>
  <c r="F614"/>
  <c r="H614"/>
  <c r="D614"/>
  <c r="G614"/>
  <c r="C614"/>
  <c r="E550"/>
  <c r="H550"/>
  <c r="F550"/>
  <c r="G550"/>
  <c r="D550"/>
  <c r="C550"/>
  <c r="H486"/>
  <c r="E486"/>
  <c r="F486"/>
  <c r="G486"/>
  <c r="D486"/>
  <c r="C486"/>
  <c r="H422"/>
  <c r="E422"/>
  <c r="F422"/>
  <c r="G422"/>
  <c r="D422"/>
  <c r="C422"/>
  <c r="F358"/>
  <c r="G358"/>
  <c r="E358"/>
  <c r="H358"/>
  <c r="D358"/>
  <c r="C358"/>
  <c r="F244"/>
  <c r="G244"/>
  <c r="E244"/>
  <c r="H244"/>
  <c r="D244"/>
  <c r="C244"/>
  <c r="F132"/>
  <c r="G132"/>
  <c r="H132"/>
  <c r="E132"/>
  <c r="D132"/>
  <c r="C132"/>
  <c r="E997"/>
  <c r="F997"/>
  <c r="G997"/>
  <c r="H997"/>
  <c r="C997"/>
  <c r="D997"/>
  <c r="E981"/>
  <c r="F981"/>
  <c r="G981"/>
  <c r="H981"/>
  <c r="C981"/>
  <c r="D981"/>
  <c r="E965"/>
  <c r="F965"/>
  <c r="G965"/>
  <c r="H965"/>
  <c r="C965"/>
  <c r="D965"/>
  <c r="E949"/>
  <c r="F949"/>
  <c r="G949"/>
  <c r="H949"/>
  <c r="C949"/>
  <c r="D949"/>
  <c r="F933"/>
  <c r="E933"/>
  <c r="G933"/>
  <c r="H933"/>
  <c r="C933"/>
  <c r="D933"/>
  <c r="F917"/>
  <c r="E917"/>
  <c r="G917"/>
  <c r="H917"/>
  <c r="C917"/>
  <c r="D917"/>
  <c r="F901"/>
  <c r="E901"/>
  <c r="G901"/>
  <c r="H901"/>
  <c r="C901"/>
  <c r="D901"/>
  <c r="F885"/>
  <c r="E885"/>
  <c r="G885"/>
  <c r="H885"/>
  <c r="C885"/>
  <c r="D885"/>
  <c r="E869"/>
  <c r="F869"/>
  <c r="H869"/>
  <c r="C869"/>
  <c r="G869"/>
  <c r="D869"/>
  <c r="E851"/>
  <c r="F851"/>
  <c r="H851"/>
  <c r="D851"/>
  <c r="G851"/>
  <c r="C851"/>
  <c r="E819"/>
  <c r="F819"/>
  <c r="H819"/>
  <c r="D819"/>
  <c r="G819"/>
  <c r="C819"/>
  <c r="H787"/>
  <c r="E787"/>
  <c r="F787"/>
  <c r="G787"/>
  <c r="D787"/>
  <c r="C787"/>
  <c r="E755"/>
  <c r="F755"/>
  <c r="G755"/>
  <c r="H755"/>
  <c r="D755"/>
  <c r="C755"/>
  <c r="E723"/>
  <c r="F723"/>
  <c r="G723"/>
  <c r="H723"/>
  <c r="D723"/>
  <c r="C723"/>
  <c r="E691"/>
  <c r="F691"/>
  <c r="G691"/>
  <c r="H691"/>
  <c r="D691"/>
  <c r="C691"/>
  <c r="E659"/>
  <c r="F659"/>
  <c r="G659"/>
  <c r="H659"/>
  <c r="D659"/>
  <c r="C659"/>
  <c r="E627"/>
  <c r="F627"/>
  <c r="G627"/>
  <c r="H627"/>
  <c r="D627"/>
  <c r="C627"/>
  <c r="E595"/>
  <c r="F595"/>
  <c r="G595"/>
  <c r="H595"/>
  <c r="D595"/>
  <c r="C595"/>
  <c r="E563"/>
  <c r="F563"/>
  <c r="G563"/>
  <c r="H563"/>
  <c r="D563"/>
  <c r="C563"/>
  <c r="E531"/>
  <c r="F531"/>
  <c r="G531"/>
  <c r="H531"/>
  <c r="D531"/>
  <c r="C531"/>
  <c r="H499"/>
  <c r="E499"/>
  <c r="G499"/>
  <c r="F499"/>
  <c r="D499"/>
  <c r="C499"/>
  <c r="H467"/>
  <c r="E467"/>
  <c r="G467"/>
  <c r="F467"/>
  <c r="D467"/>
  <c r="C467"/>
  <c r="H435"/>
  <c r="E435"/>
  <c r="G435"/>
  <c r="F435"/>
  <c r="D435"/>
  <c r="C435"/>
  <c r="H403"/>
  <c r="E403"/>
  <c r="G403"/>
  <c r="F403"/>
  <c r="D403"/>
  <c r="C403"/>
  <c r="F371"/>
  <c r="G371"/>
  <c r="H371"/>
  <c r="E371"/>
  <c r="D371"/>
  <c r="C371"/>
  <c r="E333"/>
  <c r="F333"/>
  <c r="G333"/>
  <c r="H333"/>
  <c r="C333"/>
  <c r="D333"/>
  <c r="E269"/>
  <c r="F269"/>
  <c r="G269"/>
  <c r="H269"/>
  <c r="C269"/>
  <c r="D269"/>
  <c r="G205"/>
  <c r="E205"/>
  <c r="F205"/>
  <c r="H205"/>
  <c r="C205"/>
  <c r="D205"/>
  <c r="F141"/>
  <c r="H141"/>
  <c r="E141"/>
  <c r="G141"/>
  <c r="C141"/>
  <c r="D141"/>
  <c r="H77"/>
  <c r="E77"/>
  <c r="F77"/>
  <c r="G77"/>
  <c r="C77"/>
  <c r="D77"/>
  <c r="E983"/>
  <c r="F983"/>
  <c r="G983"/>
  <c r="H983"/>
  <c r="C983"/>
  <c r="D983"/>
  <c r="E951"/>
  <c r="F951"/>
  <c r="G951"/>
  <c r="H951"/>
  <c r="C951"/>
  <c r="D951"/>
  <c r="F919"/>
  <c r="H919"/>
  <c r="E919"/>
  <c r="G919"/>
  <c r="C919"/>
  <c r="D919"/>
  <c r="F887"/>
  <c r="H887"/>
  <c r="E887"/>
  <c r="G887"/>
  <c r="C887"/>
  <c r="D887"/>
  <c r="E847"/>
  <c r="F847"/>
  <c r="H847"/>
  <c r="D847"/>
  <c r="C847"/>
  <c r="G847"/>
  <c r="H783"/>
  <c r="E783"/>
  <c r="F783"/>
  <c r="D783"/>
  <c r="C783"/>
  <c r="G783"/>
  <c r="E719"/>
  <c r="F719"/>
  <c r="G719"/>
  <c r="H719"/>
  <c r="D719"/>
  <c r="C719"/>
  <c r="E655"/>
  <c r="F655"/>
  <c r="G655"/>
  <c r="H655"/>
  <c r="D655"/>
  <c r="C655"/>
  <c r="E591"/>
  <c r="F591"/>
  <c r="G591"/>
  <c r="H591"/>
  <c r="D591"/>
  <c r="C591"/>
  <c r="E527"/>
  <c r="F527"/>
  <c r="G527"/>
  <c r="H527"/>
  <c r="D527"/>
  <c r="C527"/>
  <c r="H463"/>
  <c r="E463"/>
  <c r="G463"/>
  <c r="D463"/>
  <c r="C463"/>
  <c r="F463"/>
  <c r="H399"/>
  <c r="E399"/>
  <c r="G399"/>
  <c r="D399"/>
  <c r="F399"/>
  <c r="C399"/>
  <c r="E325"/>
  <c r="F325"/>
  <c r="G325"/>
  <c r="H325"/>
  <c r="D325"/>
  <c r="C325"/>
  <c r="G213"/>
  <c r="E213"/>
  <c r="F213"/>
  <c r="H213"/>
  <c r="D213"/>
  <c r="C213"/>
  <c r="H69"/>
  <c r="E69"/>
  <c r="F69"/>
  <c r="G69"/>
  <c r="D69"/>
  <c r="C69"/>
  <c r="E974"/>
  <c r="D974"/>
  <c r="F974"/>
  <c r="G974"/>
  <c r="H974"/>
  <c r="C974"/>
  <c r="F942"/>
  <c r="G942"/>
  <c r="D942"/>
  <c r="H942"/>
  <c r="C942"/>
  <c r="E942"/>
  <c r="F910"/>
  <c r="G910"/>
  <c r="D910"/>
  <c r="H910"/>
  <c r="C910"/>
  <c r="E910"/>
  <c r="F882"/>
  <c r="G882"/>
  <c r="D882"/>
  <c r="H882"/>
  <c r="E882"/>
  <c r="C882"/>
  <c r="E846"/>
  <c r="F846"/>
  <c r="D846"/>
  <c r="G846"/>
  <c r="H846"/>
  <c r="C846"/>
  <c r="H782"/>
  <c r="E782"/>
  <c r="F782"/>
  <c r="D782"/>
  <c r="G782"/>
  <c r="C782"/>
  <c r="E718"/>
  <c r="F718"/>
  <c r="G718"/>
  <c r="D718"/>
  <c r="H718"/>
  <c r="C718"/>
  <c r="E654"/>
  <c r="F654"/>
  <c r="G654"/>
  <c r="D654"/>
  <c r="H654"/>
  <c r="C654"/>
  <c r="E590"/>
  <c r="F590"/>
  <c r="H590"/>
  <c r="D590"/>
  <c r="G590"/>
  <c r="C590"/>
  <c r="E526"/>
  <c r="H526"/>
  <c r="F526"/>
  <c r="G526"/>
  <c r="D526"/>
  <c r="C526"/>
  <c r="H462"/>
  <c r="E462"/>
  <c r="F462"/>
  <c r="G462"/>
  <c r="D462"/>
  <c r="C462"/>
  <c r="H398"/>
  <c r="E398"/>
  <c r="F398"/>
  <c r="G398"/>
  <c r="D398"/>
  <c r="C398"/>
  <c r="E324"/>
  <c r="F324"/>
  <c r="G324"/>
  <c r="H324"/>
  <c r="D324"/>
  <c r="C324"/>
  <c r="G196"/>
  <c r="E196"/>
  <c r="F196"/>
  <c r="H196"/>
  <c r="D196"/>
  <c r="C196"/>
  <c r="H68"/>
  <c r="E68"/>
  <c r="F68"/>
  <c r="G68"/>
  <c r="D68"/>
  <c r="C68"/>
  <c r="E992"/>
  <c r="F992"/>
  <c r="G992"/>
  <c r="D992"/>
  <c r="H992"/>
  <c r="C992"/>
  <c r="E976"/>
  <c r="F976"/>
  <c r="G976"/>
  <c r="D976"/>
  <c r="C976"/>
  <c r="H976"/>
  <c r="E960"/>
  <c r="F960"/>
  <c r="G960"/>
  <c r="D960"/>
  <c r="H960"/>
  <c r="C960"/>
  <c r="F944"/>
  <c r="E944"/>
  <c r="G944"/>
  <c r="H944"/>
  <c r="D944"/>
  <c r="C944"/>
  <c r="F928"/>
  <c r="E928"/>
  <c r="G928"/>
  <c r="H928"/>
  <c r="D928"/>
  <c r="C928"/>
  <c r="F912"/>
  <c r="E912"/>
  <c r="G912"/>
  <c r="H912"/>
  <c r="D912"/>
  <c r="C912"/>
  <c r="F896"/>
  <c r="E896"/>
  <c r="G896"/>
  <c r="H896"/>
  <c r="D896"/>
  <c r="C896"/>
  <c r="F880"/>
  <c r="E880"/>
  <c r="G880"/>
  <c r="H880"/>
  <c r="D880"/>
  <c r="C880"/>
  <c r="E864"/>
  <c r="F864"/>
  <c r="G864"/>
  <c r="H864"/>
  <c r="D864"/>
  <c r="C864"/>
  <c r="E842"/>
  <c r="F842"/>
  <c r="D842"/>
  <c r="G842"/>
  <c r="H842"/>
  <c r="C842"/>
  <c r="H810"/>
  <c r="E810"/>
  <c r="F810"/>
  <c r="D810"/>
  <c r="G810"/>
  <c r="C810"/>
  <c r="H778"/>
  <c r="E778"/>
  <c r="F778"/>
  <c r="D778"/>
  <c r="G778"/>
  <c r="C778"/>
  <c r="E746"/>
  <c r="F746"/>
  <c r="G746"/>
  <c r="D746"/>
  <c r="H746"/>
  <c r="C746"/>
  <c r="E714"/>
  <c r="F714"/>
  <c r="G714"/>
  <c r="D714"/>
  <c r="H714"/>
  <c r="C714"/>
  <c r="E682"/>
  <c r="F682"/>
  <c r="G682"/>
  <c r="D682"/>
  <c r="H682"/>
  <c r="C682"/>
  <c r="E650"/>
  <c r="F650"/>
  <c r="G650"/>
  <c r="D650"/>
  <c r="H650"/>
  <c r="C650"/>
  <c r="E618"/>
  <c r="F618"/>
  <c r="H618"/>
  <c r="G618"/>
  <c r="D618"/>
  <c r="C618"/>
  <c r="E586"/>
  <c r="F586"/>
  <c r="G586"/>
  <c r="H586"/>
  <c r="D586"/>
  <c r="C586"/>
  <c r="E554"/>
  <c r="H554"/>
  <c r="F554"/>
  <c r="G554"/>
  <c r="D554"/>
  <c r="C554"/>
  <c r="E522"/>
  <c r="H522"/>
  <c r="F522"/>
  <c r="G522"/>
  <c r="D522"/>
  <c r="C522"/>
  <c r="H490"/>
  <c r="E490"/>
  <c r="F490"/>
  <c r="G490"/>
  <c r="D490"/>
  <c r="C490"/>
  <c r="H458"/>
  <c r="E458"/>
  <c r="F458"/>
  <c r="G458"/>
  <c r="D458"/>
  <c r="C458"/>
  <c r="H426"/>
  <c r="E426"/>
  <c r="F426"/>
  <c r="G426"/>
  <c r="D426"/>
  <c r="C426"/>
  <c r="H394"/>
  <c r="E394"/>
  <c r="F394"/>
  <c r="G394"/>
  <c r="D394"/>
  <c r="C394"/>
  <c r="F362"/>
  <c r="G362"/>
  <c r="E362"/>
  <c r="H362"/>
  <c r="D362"/>
  <c r="C362"/>
  <c r="E316"/>
  <c r="F316"/>
  <c r="G316"/>
  <c r="H316"/>
  <c r="D316"/>
  <c r="C316"/>
  <c r="E252"/>
  <c r="F252"/>
  <c r="G252"/>
  <c r="H252"/>
  <c r="D252"/>
  <c r="C252"/>
  <c r="G188"/>
  <c r="H188"/>
  <c r="F188"/>
  <c r="E188"/>
  <c r="D188"/>
  <c r="C188"/>
  <c r="F124"/>
  <c r="G124"/>
  <c r="H124"/>
  <c r="E124"/>
  <c r="D124"/>
  <c r="C124"/>
  <c r="H60"/>
  <c r="E60"/>
  <c r="F60"/>
  <c r="G60"/>
  <c r="D60"/>
  <c r="C60"/>
  <c r="E841"/>
  <c r="F841"/>
  <c r="H841"/>
  <c r="G841"/>
  <c r="C841"/>
  <c r="D841"/>
  <c r="E825"/>
  <c r="F825"/>
  <c r="H825"/>
  <c r="G825"/>
  <c r="C825"/>
  <c r="D825"/>
  <c r="H809"/>
  <c r="E809"/>
  <c r="F809"/>
  <c r="G809"/>
  <c r="C809"/>
  <c r="D809"/>
  <c r="H793"/>
  <c r="E793"/>
  <c r="F793"/>
  <c r="G793"/>
  <c r="C793"/>
  <c r="D793"/>
  <c r="E777"/>
  <c r="H777"/>
  <c r="F777"/>
  <c r="G777"/>
  <c r="C777"/>
  <c r="D777"/>
  <c r="E761"/>
  <c r="H761"/>
  <c r="F761"/>
  <c r="G761"/>
  <c r="C761"/>
  <c r="D761"/>
  <c r="E745"/>
  <c r="H745"/>
  <c r="F745"/>
  <c r="G745"/>
  <c r="C745"/>
  <c r="D745"/>
  <c r="E729"/>
  <c r="H729"/>
  <c r="F729"/>
  <c r="G729"/>
  <c r="C729"/>
  <c r="D729"/>
  <c r="E713"/>
  <c r="H713"/>
  <c r="F713"/>
  <c r="G713"/>
  <c r="C713"/>
  <c r="D713"/>
  <c r="E697"/>
  <c r="H697"/>
  <c r="F697"/>
  <c r="G697"/>
  <c r="C697"/>
  <c r="D697"/>
  <c r="E681"/>
  <c r="H681"/>
  <c r="F681"/>
  <c r="G681"/>
  <c r="C681"/>
  <c r="D681"/>
  <c r="E665"/>
  <c r="H665"/>
  <c r="F665"/>
  <c r="G665"/>
  <c r="C665"/>
  <c r="D665"/>
  <c r="E649"/>
  <c r="H649"/>
  <c r="F649"/>
  <c r="G649"/>
  <c r="C649"/>
  <c r="D649"/>
  <c r="E633"/>
  <c r="H633"/>
  <c r="F633"/>
  <c r="G633"/>
  <c r="C633"/>
  <c r="D633"/>
  <c r="E617"/>
  <c r="F617"/>
  <c r="G617"/>
  <c r="H617"/>
  <c r="C617"/>
  <c r="D617"/>
  <c r="E601"/>
  <c r="F601"/>
  <c r="G601"/>
  <c r="H601"/>
  <c r="C601"/>
  <c r="D601"/>
  <c r="E585"/>
  <c r="F585"/>
  <c r="G585"/>
  <c r="H585"/>
  <c r="C585"/>
  <c r="D585"/>
  <c r="E569"/>
  <c r="G569"/>
  <c r="H569"/>
  <c r="F569"/>
  <c r="C569"/>
  <c r="D569"/>
  <c r="E553"/>
  <c r="G553"/>
  <c r="H553"/>
  <c r="F553"/>
  <c r="C553"/>
  <c r="D553"/>
  <c r="E537"/>
  <c r="G537"/>
  <c r="H537"/>
  <c r="F537"/>
  <c r="C537"/>
  <c r="D537"/>
  <c r="E521"/>
  <c r="G521"/>
  <c r="H521"/>
  <c r="F521"/>
  <c r="C521"/>
  <c r="D521"/>
  <c r="E505"/>
  <c r="G505"/>
  <c r="H505"/>
  <c r="F505"/>
  <c r="C505"/>
  <c r="D505"/>
  <c r="H489"/>
  <c r="E489"/>
  <c r="G489"/>
  <c r="F489"/>
  <c r="C489"/>
  <c r="D489"/>
  <c r="H473"/>
  <c r="E473"/>
  <c r="G473"/>
  <c r="F473"/>
  <c r="C473"/>
  <c r="D473"/>
  <c r="H457"/>
  <c r="E457"/>
  <c r="G457"/>
  <c r="F457"/>
  <c r="C457"/>
  <c r="D457"/>
  <c r="H441"/>
  <c r="E441"/>
  <c r="G441"/>
  <c r="F441"/>
  <c r="C441"/>
  <c r="D441"/>
  <c r="H425"/>
  <c r="E425"/>
  <c r="G425"/>
  <c r="F425"/>
  <c r="C425"/>
  <c r="D425"/>
  <c r="H409"/>
  <c r="E409"/>
  <c r="G409"/>
  <c r="F409"/>
  <c r="C409"/>
  <c r="D409"/>
  <c r="H393"/>
  <c r="E393"/>
  <c r="G393"/>
  <c r="F393"/>
  <c r="C393"/>
  <c r="D393"/>
  <c r="F377"/>
  <c r="G377"/>
  <c r="H377"/>
  <c r="E377"/>
  <c r="C377"/>
  <c r="D377"/>
  <c r="F361"/>
  <c r="G361"/>
  <c r="H361"/>
  <c r="E361"/>
  <c r="C361"/>
  <c r="D361"/>
  <c r="F345"/>
  <c r="G345"/>
  <c r="H345"/>
  <c r="E345"/>
  <c r="C345"/>
  <c r="D345"/>
  <c r="E313"/>
  <c r="F313"/>
  <c r="G313"/>
  <c r="H313"/>
  <c r="C313"/>
  <c r="D313"/>
  <c r="E281"/>
  <c r="F281"/>
  <c r="G281"/>
  <c r="H281"/>
  <c r="C281"/>
  <c r="D281"/>
  <c r="E249"/>
  <c r="F249"/>
  <c r="G249"/>
  <c r="H249"/>
  <c r="C249"/>
  <c r="D249"/>
  <c r="G217"/>
  <c r="E217"/>
  <c r="F217"/>
  <c r="H217"/>
  <c r="C217"/>
  <c r="D217"/>
  <c r="G185"/>
  <c r="E185"/>
  <c r="F185"/>
  <c r="H185"/>
  <c r="C185"/>
  <c r="D185"/>
  <c r="F153"/>
  <c r="H153"/>
  <c r="E153"/>
  <c r="G153"/>
  <c r="C153"/>
  <c r="D153"/>
  <c r="F121"/>
  <c r="H121"/>
  <c r="E121"/>
  <c r="G121"/>
  <c r="C121"/>
  <c r="D121"/>
  <c r="H89"/>
  <c r="E89"/>
  <c r="F89"/>
  <c r="G89"/>
  <c r="C89"/>
  <c r="D89"/>
  <c r="H57"/>
  <c r="E57"/>
  <c r="F57"/>
  <c r="G57"/>
  <c r="C57"/>
  <c r="D57"/>
  <c r="E840"/>
  <c r="F840"/>
  <c r="G840"/>
  <c r="H840"/>
  <c r="D840"/>
  <c r="C840"/>
  <c r="E824"/>
  <c r="F824"/>
  <c r="G824"/>
  <c r="H824"/>
  <c r="D824"/>
  <c r="C824"/>
  <c r="H808"/>
  <c r="E808"/>
  <c r="F808"/>
  <c r="G808"/>
  <c r="D808"/>
  <c r="C808"/>
  <c r="H792"/>
  <c r="E792"/>
  <c r="F792"/>
  <c r="G792"/>
  <c r="D792"/>
  <c r="C792"/>
  <c r="E776"/>
  <c r="G776"/>
  <c r="H776"/>
  <c r="F776"/>
  <c r="D776"/>
  <c r="C776"/>
  <c r="E760"/>
  <c r="G760"/>
  <c r="H760"/>
  <c r="F760"/>
  <c r="D760"/>
  <c r="C760"/>
  <c r="E744"/>
  <c r="G744"/>
  <c r="H744"/>
  <c r="F744"/>
  <c r="D744"/>
  <c r="C744"/>
  <c r="E728"/>
  <c r="G728"/>
  <c r="H728"/>
  <c r="F728"/>
  <c r="D728"/>
  <c r="C728"/>
  <c r="E712"/>
  <c r="G712"/>
  <c r="H712"/>
  <c r="F712"/>
  <c r="D712"/>
  <c r="C712"/>
  <c r="E696"/>
  <c r="G696"/>
  <c r="H696"/>
  <c r="F696"/>
  <c r="D696"/>
  <c r="C696"/>
  <c r="E680"/>
  <c r="G680"/>
  <c r="H680"/>
  <c r="F680"/>
  <c r="D680"/>
  <c r="C680"/>
  <c r="E664"/>
  <c r="G664"/>
  <c r="H664"/>
  <c r="F664"/>
  <c r="D664"/>
  <c r="C664"/>
  <c r="E648"/>
  <c r="G648"/>
  <c r="H648"/>
  <c r="F648"/>
  <c r="D648"/>
  <c r="C648"/>
  <c r="E632"/>
  <c r="G632"/>
  <c r="H632"/>
  <c r="F632"/>
  <c r="D632"/>
  <c r="C632"/>
  <c r="E616"/>
  <c r="F616"/>
  <c r="H616"/>
  <c r="G616"/>
  <c r="D616"/>
  <c r="C616"/>
  <c r="E600"/>
  <c r="F600"/>
  <c r="H600"/>
  <c r="D600"/>
  <c r="G600"/>
  <c r="C600"/>
  <c r="E584"/>
  <c r="F584"/>
  <c r="G584"/>
  <c r="H584"/>
  <c r="D584"/>
  <c r="C584"/>
  <c r="E568"/>
  <c r="F568"/>
  <c r="G568"/>
  <c r="H568"/>
  <c r="D568"/>
  <c r="C568"/>
  <c r="E552"/>
  <c r="F552"/>
  <c r="G552"/>
  <c r="H552"/>
  <c r="D552"/>
  <c r="C552"/>
  <c r="E536"/>
  <c r="F536"/>
  <c r="G536"/>
  <c r="H536"/>
  <c r="D536"/>
  <c r="C536"/>
  <c r="E520"/>
  <c r="F520"/>
  <c r="G520"/>
  <c r="H520"/>
  <c r="D520"/>
  <c r="C520"/>
  <c r="H504"/>
  <c r="E504"/>
  <c r="F504"/>
  <c r="G504"/>
  <c r="D504"/>
  <c r="C504"/>
  <c r="H488"/>
  <c r="E488"/>
  <c r="F488"/>
  <c r="G488"/>
  <c r="D488"/>
  <c r="C488"/>
  <c r="H472"/>
  <c r="E472"/>
  <c r="F472"/>
  <c r="G472"/>
  <c r="D472"/>
  <c r="C472"/>
  <c r="H456"/>
  <c r="E456"/>
  <c r="F456"/>
  <c r="G456"/>
  <c r="D456"/>
  <c r="C456"/>
  <c r="H440"/>
  <c r="E440"/>
  <c r="F440"/>
  <c r="G440"/>
  <c r="D440"/>
  <c r="C440"/>
  <c r="H424"/>
  <c r="E424"/>
  <c r="F424"/>
  <c r="G424"/>
  <c r="D424"/>
  <c r="C424"/>
  <c r="H408"/>
  <c r="E408"/>
  <c r="F408"/>
  <c r="G408"/>
  <c r="D408"/>
  <c r="C408"/>
  <c r="H392"/>
  <c r="E392"/>
  <c r="F392"/>
  <c r="G392"/>
  <c r="D392"/>
  <c r="C392"/>
  <c r="F376"/>
  <c r="G376"/>
  <c r="E376"/>
  <c r="H376"/>
  <c r="D376"/>
  <c r="C376"/>
  <c r="F360"/>
  <c r="G360"/>
  <c r="E360"/>
  <c r="H360"/>
  <c r="D360"/>
  <c r="C360"/>
  <c r="F344"/>
  <c r="G344"/>
  <c r="E344"/>
  <c r="D344"/>
  <c r="H344"/>
  <c r="C344"/>
  <c r="E312"/>
  <c r="F312"/>
  <c r="G312"/>
  <c r="H312"/>
  <c r="D312"/>
  <c r="C312"/>
  <c r="E280"/>
  <c r="F280"/>
  <c r="G280"/>
  <c r="H280"/>
  <c r="D280"/>
  <c r="C280"/>
  <c r="F248"/>
  <c r="G248"/>
  <c r="E248"/>
  <c r="H248"/>
  <c r="D248"/>
  <c r="C248"/>
  <c r="G216"/>
  <c r="E216"/>
  <c r="F216"/>
  <c r="H216"/>
  <c r="D216"/>
  <c r="C216"/>
  <c r="G184"/>
  <c r="H184"/>
  <c r="E184"/>
  <c r="F184"/>
  <c r="D184"/>
  <c r="C184"/>
  <c r="F152"/>
  <c r="G152"/>
  <c r="H152"/>
  <c r="E152"/>
  <c r="D152"/>
  <c r="C152"/>
  <c r="F120"/>
  <c r="G120"/>
  <c r="H120"/>
  <c r="E120"/>
  <c r="D120"/>
  <c r="C120"/>
  <c r="H88"/>
  <c r="E88"/>
  <c r="F88"/>
  <c r="G88"/>
  <c r="D88"/>
  <c r="C88"/>
  <c r="H56"/>
  <c r="E56"/>
  <c r="F56"/>
  <c r="G56"/>
  <c r="D56"/>
  <c r="C56"/>
  <c r="E331"/>
  <c r="F331"/>
  <c r="G331"/>
  <c r="H331"/>
  <c r="D331"/>
  <c r="C331"/>
  <c r="E315"/>
  <c r="F315"/>
  <c r="G315"/>
  <c r="D315"/>
  <c r="H315"/>
  <c r="C315"/>
  <c r="E299"/>
  <c r="F299"/>
  <c r="G299"/>
  <c r="H299"/>
  <c r="D299"/>
  <c r="C299"/>
  <c r="E283"/>
  <c r="F283"/>
  <c r="G283"/>
  <c r="H283"/>
  <c r="D283"/>
  <c r="C283"/>
  <c r="E267"/>
  <c r="F267"/>
  <c r="G267"/>
  <c r="H267"/>
  <c r="D267"/>
  <c r="C267"/>
  <c r="E251"/>
  <c r="F251"/>
  <c r="G251"/>
  <c r="H251"/>
  <c r="D251"/>
  <c r="C251"/>
  <c r="F235"/>
  <c r="G235"/>
  <c r="E235"/>
  <c r="H235"/>
  <c r="D235"/>
  <c r="C235"/>
  <c r="F219"/>
  <c r="G219"/>
  <c r="H219"/>
  <c r="E219"/>
  <c r="D219"/>
  <c r="C219"/>
  <c r="G203"/>
  <c r="H203"/>
  <c r="E203"/>
  <c r="F203"/>
  <c r="D203"/>
  <c r="C203"/>
  <c r="G187"/>
  <c r="F187"/>
  <c r="E187"/>
  <c r="H187"/>
  <c r="D187"/>
  <c r="C187"/>
  <c r="F171"/>
  <c r="E171"/>
  <c r="G171"/>
  <c r="H171"/>
  <c r="D171"/>
  <c r="C171"/>
  <c r="F155"/>
  <c r="E155"/>
  <c r="G155"/>
  <c r="H155"/>
  <c r="D155"/>
  <c r="C155"/>
  <c r="F139"/>
  <c r="E139"/>
  <c r="G139"/>
  <c r="H139"/>
  <c r="D139"/>
  <c r="C139"/>
  <c r="F123"/>
  <c r="E123"/>
  <c r="G123"/>
  <c r="H123"/>
  <c r="D123"/>
  <c r="C123"/>
  <c r="F107"/>
  <c r="E107"/>
  <c r="G107"/>
  <c r="H107"/>
  <c r="D107"/>
  <c r="C107"/>
  <c r="F91"/>
  <c r="G91"/>
  <c r="E91"/>
  <c r="H91"/>
  <c r="D91"/>
  <c r="C91"/>
  <c r="H75"/>
  <c r="E75"/>
  <c r="F75"/>
  <c r="G75"/>
  <c r="C75"/>
  <c r="H59"/>
  <c r="E59"/>
  <c r="F59"/>
  <c r="G59"/>
  <c r="D59"/>
  <c r="C59"/>
  <c r="E338"/>
  <c r="F338"/>
  <c r="G338"/>
  <c r="H338"/>
  <c r="D338"/>
  <c r="C338"/>
  <c r="E322"/>
  <c r="F322"/>
  <c r="G322"/>
  <c r="H322"/>
  <c r="D322"/>
  <c r="C322"/>
  <c r="E306"/>
  <c r="F306"/>
  <c r="G306"/>
  <c r="H306"/>
  <c r="D306"/>
  <c r="C306"/>
  <c r="E290"/>
  <c r="F290"/>
  <c r="G290"/>
  <c r="H290"/>
  <c r="D290"/>
  <c r="C290"/>
  <c r="E274"/>
  <c r="F274"/>
  <c r="G274"/>
  <c r="H274"/>
  <c r="D274"/>
  <c r="C274"/>
  <c r="E258"/>
  <c r="F258"/>
  <c r="G258"/>
  <c r="H258"/>
  <c r="D258"/>
  <c r="C258"/>
  <c r="F242"/>
  <c r="G242"/>
  <c r="E242"/>
  <c r="H242"/>
  <c r="D242"/>
  <c r="C242"/>
  <c r="F226"/>
  <c r="G226"/>
  <c r="H226"/>
  <c r="E226"/>
  <c r="D226"/>
  <c r="C226"/>
  <c r="G210"/>
  <c r="F210"/>
  <c r="H210"/>
  <c r="E210"/>
  <c r="D210"/>
  <c r="C210"/>
  <c r="G194"/>
  <c r="E194"/>
  <c r="F194"/>
  <c r="H194"/>
  <c r="D194"/>
  <c r="C194"/>
  <c r="G178"/>
  <c r="E178"/>
  <c r="F178"/>
  <c r="H178"/>
  <c r="D178"/>
  <c r="C178"/>
  <c r="F162"/>
  <c r="E162"/>
  <c r="G162"/>
  <c r="H162"/>
  <c r="D162"/>
  <c r="C162"/>
  <c r="F146"/>
  <c r="E146"/>
  <c r="G146"/>
  <c r="H146"/>
  <c r="D146"/>
  <c r="C146"/>
  <c r="F130"/>
  <c r="E130"/>
  <c r="G130"/>
  <c r="H130"/>
  <c r="D130"/>
  <c r="C130"/>
  <c r="F114"/>
  <c r="E114"/>
  <c r="G114"/>
  <c r="H114"/>
  <c r="D114"/>
  <c r="C114"/>
  <c r="F98"/>
  <c r="E98"/>
  <c r="G98"/>
  <c r="H98"/>
  <c r="D98"/>
  <c r="C98"/>
  <c r="H82"/>
  <c r="E82"/>
  <c r="F82"/>
  <c r="G82"/>
  <c r="D82"/>
  <c r="C82"/>
  <c r="H66"/>
  <c r="E66"/>
  <c r="F66"/>
  <c r="G66"/>
  <c r="D66"/>
  <c r="C66"/>
  <c r="E50"/>
  <c r="F50"/>
  <c r="G50"/>
  <c r="D50"/>
  <c r="C50"/>
  <c r="AB49"/>
  <c r="AB29"/>
  <c r="B29" s="1"/>
  <c r="AB28"/>
  <c r="B28" s="1"/>
  <c r="AB33"/>
  <c r="B33" s="1"/>
  <c r="AB48"/>
  <c r="B48" s="1"/>
  <c r="AB16"/>
  <c r="B16" s="1"/>
  <c r="AB47"/>
  <c r="B47" s="1"/>
  <c r="AB31"/>
  <c r="B31" s="1"/>
  <c r="AB15"/>
  <c r="B15" s="1"/>
  <c r="AB34"/>
  <c r="B34" s="1"/>
  <c r="AB18"/>
  <c r="B18" s="1"/>
  <c r="AB37"/>
  <c r="B37" s="1"/>
  <c r="AB13"/>
  <c r="B13" s="1"/>
  <c r="AB21"/>
  <c r="B21" s="1"/>
  <c r="AB12"/>
  <c r="B12" s="1"/>
  <c r="AB25"/>
  <c r="B25" s="1"/>
  <c r="AB40"/>
  <c r="B40" s="1"/>
  <c r="AB8"/>
  <c r="B8" s="1"/>
  <c r="AB43"/>
  <c r="B43" s="1"/>
  <c r="AB27"/>
  <c r="B27" s="1"/>
  <c r="AB11"/>
  <c r="B11" s="1"/>
  <c r="AB46"/>
  <c r="B46" s="1"/>
  <c r="AB30"/>
  <c r="B30" s="1"/>
  <c r="AB14"/>
  <c r="B14" s="1"/>
  <c r="AB20"/>
  <c r="B20" s="1"/>
  <c r="AB36"/>
  <c r="B36" s="1"/>
  <c r="AB17"/>
  <c r="B17" s="1"/>
  <c r="AB32"/>
  <c r="B32" s="1"/>
  <c r="AB39"/>
  <c r="B39" s="1"/>
  <c r="AB23"/>
  <c r="B23" s="1"/>
  <c r="AB7"/>
  <c r="B7" s="1"/>
  <c r="AB42"/>
  <c r="B42" s="1"/>
  <c r="AB26"/>
  <c r="B26" s="1"/>
  <c r="AB10"/>
  <c r="B10" s="1"/>
  <c r="H5"/>
  <c r="AB45"/>
  <c r="B45" s="1"/>
  <c r="AB44"/>
  <c r="B44" s="1"/>
  <c r="AB41"/>
  <c r="B41" s="1"/>
  <c r="AB9"/>
  <c r="AB24"/>
  <c r="B24" s="1"/>
  <c r="AB35"/>
  <c r="B35" s="1"/>
  <c r="AB19"/>
  <c r="B19" s="1"/>
  <c r="AB38"/>
  <c r="B38" s="1"/>
  <c r="AB22"/>
  <c r="B22" s="1"/>
  <c r="A1" i="24"/>
  <c r="H9" i="10" l="1"/>
  <c r="B9"/>
  <c r="H49"/>
  <c r="B49"/>
  <c r="H50"/>
  <c r="B50"/>
  <c r="H39"/>
  <c r="E39"/>
  <c r="F39"/>
  <c r="G39"/>
  <c r="D39"/>
  <c r="C39"/>
  <c r="H40"/>
  <c r="E40"/>
  <c r="F40"/>
  <c r="G40"/>
  <c r="D40"/>
  <c r="C40"/>
  <c r="H24"/>
  <c r="E24"/>
  <c r="F24"/>
  <c r="G24"/>
  <c r="D24"/>
  <c r="C24"/>
  <c r="H45"/>
  <c r="E45"/>
  <c r="F45"/>
  <c r="G45"/>
  <c r="C45"/>
  <c r="D45"/>
  <c r="H27"/>
  <c r="E27"/>
  <c r="F27"/>
  <c r="G27"/>
  <c r="D27"/>
  <c r="C27"/>
  <c r="H33"/>
  <c r="E33"/>
  <c r="F33"/>
  <c r="G33"/>
  <c r="C33"/>
  <c r="D33"/>
  <c r="H20"/>
  <c r="E20"/>
  <c r="F20"/>
  <c r="G20"/>
  <c r="D20"/>
  <c r="C20"/>
  <c r="H15"/>
  <c r="E15"/>
  <c r="F15"/>
  <c r="G15"/>
  <c r="D15"/>
  <c r="C15"/>
  <c r="E49"/>
  <c r="F49"/>
  <c r="G49"/>
  <c r="C49"/>
  <c r="D49"/>
  <c r="H42"/>
  <c r="E42"/>
  <c r="F42"/>
  <c r="G42"/>
  <c r="D42"/>
  <c r="C42"/>
  <c r="H14"/>
  <c r="E14"/>
  <c r="F14"/>
  <c r="G14"/>
  <c r="D14"/>
  <c r="C14"/>
  <c r="H31"/>
  <c r="E31"/>
  <c r="F31"/>
  <c r="G31"/>
  <c r="D31"/>
  <c r="C31"/>
  <c r="H38"/>
  <c r="E38"/>
  <c r="F38"/>
  <c r="G38"/>
  <c r="D38"/>
  <c r="C38"/>
  <c r="E9"/>
  <c r="F9"/>
  <c r="G9"/>
  <c r="C9"/>
  <c r="D9"/>
  <c r="G5"/>
  <c r="F5"/>
  <c r="E5"/>
  <c r="C5"/>
  <c r="B5"/>
  <c r="D5"/>
  <c r="H7"/>
  <c r="E7"/>
  <c r="F7"/>
  <c r="G7"/>
  <c r="D7"/>
  <c r="C7"/>
  <c r="H17"/>
  <c r="E17"/>
  <c r="F17"/>
  <c r="G17"/>
  <c r="C17"/>
  <c r="D17"/>
  <c r="H30"/>
  <c r="E30"/>
  <c r="F30"/>
  <c r="G30"/>
  <c r="D30"/>
  <c r="C30"/>
  <c r="H43"/>
  <c r="E43"/>
  <c r="F43"/>
  <c r="G43"/>
  <c r="D43"/>
  <c r="C43"/>
  <c r="H12"/>
  <c r="E12"/>
  <c r="F12"/>
  <c r="G12"/>
  <c r="D12"/>
  <c r="C12"/>
  <c r="H18"/>
  <c r="E18"/>
  <c r="F18"/>
  <c r="G18"/>
  <c r="D18"/>
  <c r="C18"/>
  <c r="H47"/>
  <c r="E47"/>
  <c r="F47"/>
  <c r="G47"/>
  <c r="D47"/>
  <c r="C47"/>
  <c r="H28"/>
  <c r="E28"/>
  <c r="F28"/>
  <c r="G28"/>
  <c r="D28"/>
  <c r="C28"/>
  <c r="H35"/>
  <c r="E35"/>
  <c r="F35"/>
  <c r="G35"/>
  <c r="D35"/>
  <c r="C35"/>
  <c r="H44"/>
  <c r="E44"/>
  <c r="F44"/>
  <c r="G44"/>
  <c r="D44"/>
  <c r="C44"/>
  <c r="H11"/>
  <c r="E11"/>
  <c r="F11"/>
  <c r="G11"/>
  <c r="D11"/>
  <c r="C11"/>
  <c r="H48"/>
  <c r="E48"/>
  <c r="F48"/>
  <c r="G48"/>
  <c r="D48"/>
  <c r="C48"/>
  <c r="H22"/>
  <c r="E22"/>
  <c r="F22"/>
  <c r="G22"/>
  <c r="D22"/>
  <c r="C22"/>
  <c r="H32"/>
  <c r="E32"/>
  <c r="F32"/>
  <c r="G32"/>
  <c r="D32"/>
  <c r="C32"/>
  <c r="H25"/>
  <c r="E25"/>
  <c r="F25"/>
  <c r="G25"/>
  <c r="C25"/>
  <c r="D25"/>
  <c r="H37"/>
  <c r="E37"/>
  <c r="F37"/>
  <c r="G37"/>
  <c r="D37"/>
  <c r="C37"/>
  <c r="H19"/>
  <c r="E19"/>
  <c r="F19"/>
  <c r="G19"/>
  <c r="D19"/>
  <c r="C19"/>
  <c r="H41"/>
  <c r="E41"/>
  <c r="F41"/>
  <c r="G41"/>
  <c r="C41"/>
  <c r="D41"/>
  <c r="H10"/>
  <c r="E10"/>
  <c r="F10"/>
  <c r="G10"/>
  <c r="D10"/>
  <c r="C10"/>
  <c r="H23"/>
  <c r="E23"/>
  <c r="F23"/>
  <c r="G23"/>
  <c r="D23"/>
  <c r="C23"/>
  <c r="H36"/>
  <c r="E36"/>
  <c r="F36"/>
  <c r="G36"/>
  <c r="D36"/>
  <c r="C36"/>
  <c r="H46"/>
  <c r="E46"/>
  <c r="F46"/>
  <c r="G46"/>
  <c r="D46"/>
  <c r="C46"/>
  <c r="H8"/>
  <c r="E8"/>
  <c r="F8"/>
  <c r="G8"/>
  <c r="D8"/>
  <c r="C8"/>
  <c r="H21"/>
  <c r="E21"/>
  <c r="F21"/>
  <c r="G21"/>
  <c r="D21"/>
  <c r="C21"/>
  <c r="H34"/>
  <c r="E34"/>
  <c r="F34"/>
  <c r="G34"/>
  <c r="D34"/>
  <c r="C34"/>
  <c r="H16"/>
  <c r="E16"/>
  <c r="F16"/>
  <c r="G16"/>
  <c r="D16"/>
  <c r="C16"/>
  <c r="H29"/>
  <c r="E29"/>
  <c r="F29"/>
  <c r="G29"/>
  <c r="C29"/>
  <c r="D29"/>
  <c r="H26"/>
  <c r="E26"/>
  <c r="F26"/>
  <c r="G26"/>
  <c r="D26"/>
  <c r="C26"/>
  <c r="H13"/>
  <c r="E13"/>
  <c r="F13"/>
  <c r="G13"/>
  <c r="C13"/>
  <c r="D13"/>
  <c r="F43" i="16"/>
  <c r="F42"/>
  <c r="E4" i="18" l="1"/>
  <c r="A9" i="6" l="1"/>
  <c r="A10"/>
  <c r="A11"/>
  <c r="A12"/>
  <c r="A13"/>
  <c r="A14"/>
  <c r="A15"/>
  <c r="A8"/>
  <c r="A7" i="12"/>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E3" i="8" l="1"/>
  <c r="H8" i="13" s="1"/>
  <c r="B1" i="22"/>
  <c r="B22" i="6" l="1"/>
  <c r="A10" i="18" l="1"/>
  <c r="C6"/>
  <c r="E1006" i="20" l="1"/>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B1"/>
  <c r="B4" i="18" l="1"/>
  <c r="A1" i="17"/>
  <c r="A1" i="16" l="1"/>
  <c r="C8"/>
  <c r="A1001" i="10" l="1"/>
  <c r="A1002"/>
  <c r="A1003"/>
  <c r="A1004"/>
  <c r="E15" i="15"/>
  <c r="F15" s="1"/>
  <c r="E14"/>
  <c r="F14"/>
  <c r="E13"/>
  <c r="F13" s="1"/>
  <c r="E12"/>
  <c r="F12"/>
  <c r="E11"/>
  <c r="F11" s="1"/>
  <c r="E10"/>
  <c r="F10"/>
  <c r="E9"/>
  <c r="F9" s="1"/>
  <c r="E8"/>
  <c r="F8" s="1"/>
  <c r="E7"/>
  <c r="F7"/>
  <c r="F6"/>
  <c r="E4"/>
  <c r="F4" s="1"/>
  <c r="E5"/>
  <c r="F5" s="1"/>
  <c r="E6"/>
  <c r="A6" i="12" l="1"/>
  <c r="A1"/>
  <c r="G6" i="13"/>
  <c r="F6"/>
  <c r="B4"/>
  <c r="B1"/>
  <c r="E7" i="16" l="1"/>
  <c r="E5"/>
  <c r="D36" s="1"/>
  <c r="I4"/>
  <c r="C37" s="1"/>
  <c r="E10"/>
  <c r="I8"/>
  <c r="H36" s="1"/>
  <c r="A11" i="10" l="1"/>
  <c r="AC11" s="1"/>
  <c r="A15"/>
  <c r="AC15" s="1"/>
  <c r="A21"/>
  <c r="AC21" s="1"/>
  <c r="A23"/>
  <c r="AC23" s="1"/>
  <c r="A27"/>
  <c r="AC27" s="1"/>
  <c r="A29"/>
  <c r="AC29" s="1"/>
  <c r="A31"/>
  <c r="AC31" s="1"/>
  <c r="A35"/>
  <c r="A37"/>
  <c r="AC37" s="1"/>
  <c r="A39"/>
  <c r="AC39" s="1"/>
  <c r="A43"/>
  <c r="AC43" s="1"/>
  <c r="A45"/>
  <c r="AC45" s="1"/>
  <c r="A47"/>
  <c r="AC47" s="1"/>
  <c r="A51"/>
  <c r="A53"/>
  <c r="A55"/>
  <c r="A59"/>
  <c r="A61"/>
  <c r="A63"/>
  <c r="A67"/>
  <c r="A71"/>
  <c r="A75"/>
  <c r="A79"/>
  <c r="A83"/>
  <c r="A87"/>
  <c r="A91"/>
  <c r="A95"/>
  <c r="A99"/>
  <c r="A103"/>
  <c r="A107"/>
  <c r="A111"/>
  <c r="A117"/>
  <c r="A119"/>
  <c r="A123"/>
  <c r="A125"/>
  <c r="A127"/>
  <c r="A133"/>
  <c r="A134"/>
  <c r="A135"/>
  <c r="A139"/>
  <c r="A143"/>
  <c r="A149"/>
  <c r="A151"/>
  <c r="A155"/>
  <c r="A157"/>
  <c r="A159"/>
  <c r="A165"/>
  <c r="A167"/>
  <c r="A171"/>
  <c r="A175"/>
  <c r="A181"/>
  <c r="A183"/>
  <c r="A187"/>
  <c r="A189"/>
  <c r="A191"/>
  <c r="A195"/>
  <c r="A197"/>
  <c r="A199"/>
  <c r="A203"/>
  <c r="A205"/>
  <c r="A207"/>
  <c r="A211"/>
  <c r="A213"/>
  <c r="A215"/>
  <c r="A219"/>
  <c r="A221"/>
  <c r="A223"/>
  <c r="A227"/>
  <c r="A229"/>
  <c r="A231"/>
  <c r="A235"/>
  <c r="A237"/>
  <c r="A239"/>
  <c r="A243"/>
  <c r="A245"/>
  <c r="A246"/>
  <c r="A249"/>
  <c r="A253"/>
  <c r="A254"/>
  <c r="A255"/>
  <c r="A257"/>
  <c r="A258"/>
  <c r="A261"/>
  <c r="A262"/>
  <c r="A263"/>
  <c r="A266"/>
  <c r="A269"/>
  <c r="A270"/>
  <c r="A273"/>
  <c r="A275"/>
  <c r="A278"/>
  <c r="A279"/>
  <c r="A281"/>
  <c r="A282"/>
  <c r="A285"/>
  <c r="A289"/>
  <c r="A291"/>
  <c r="A294"/>
  <c r="A301"/>
  <c r="A303"/>
  <c r="A306"/>
  <c r="A311"/>
  <c r="A314"/>
  <c r="A317"/>
  <c r="A319"/>
  <c r="A322"/>
  <c r="A325"/>
  <c r="A327"/>
  <c r="A330"/>
  <c r="A337"/>
  <c r="A338"/>
  <c r="A341"/>
  <c r="A343"/>
  <c r="A346"/>
  <c r="A349"/>
  <c r="A350"/>
  <c r="A352"/>
  <c r="A353"/>
  <c r="A356"/>
  <c r="A357"/>
  <c r="A358"/>
  <c r="A360"/>
  <c r="A362"/>
  <c r="A365"/>
  <c r="A368"/>
  <c r="A370"/>
  <c r="A373"/>
  <c r="A378"/>
  <c r="A381"/>
  <c r="A382"/>
  <c r="A385"/>
  <c r="A388"/>
  <c r="A393"/>
  <c r="A396"/>
  <c r="A398"/>
  <c r="A401"/>
  <c r="A402"/>
  <c r="A404"/>
  <c r="A405"/>
  <c r="A406"/>
  <c r="A408"/>
  <c r="A409"/>
  <c r="A412"/>
  <c r="A414"/>
  <c r="A417"/>
  <c r="A418"/>
  <c r="A420"/>
  <c r="A421"/>
  <c r="A424"/>
  <c r="A425"/>
  <c r="A428"/>
  <c r="A430"/>
  <c r="A433"/>
  <c r="A434"/>
  <c r="A436"/>
  <c r="A437"/>
  <c r="A438"/>
  <c r="A440"/>
  <c r="A441"/>
  <c r="A444"/>
  <c r="A446"/>
  <c r="A449"/>
  <c r="A450"/>
  <c r="A452"/>
  <c r="A453"/>
  <c r="A454"/>
  <c r="A456"/>
  <c r="A457"/>
  <c r="A460"/>
  <c r="A462"/>
  <c r="A465"/>
  <c r="A466"/>
  <c r="A468"/>
  <c r="A469"/>
  <c r="A470"/>
  <c r="A472"/>
  <c r="A473"/>
  <c r="A476"/>
  <c r="A478"/>
  <c r="A481"/>
  <c r="A482"/>
  <c r="A484"/>
  <c r="A485"/>
  <c r="A488"/>
  <c r="A489"/>
  <c r="A492"/>
  <c r="A494"/>
  <c r="A497"/>
  <c r="A498"/>
  <c r="A500"/>
  <c r="A501"/>
  <c r="A502"/>
  <c r="A504"/>
  <c r="A505"/>
  <c r="A508"/>
  <c r="A510"/>
  <c r="A513"/>
  <c r="A514"/>
  <c r="A516"/>
  <c r="A517"/>
  <c r="A520"/>
  <c r="A521"/>
  <c r="A524"/>
  <c r="A526"/>
  <c r="A529"/>
  <c r="A530"/>
  <c r="A532"/>
  <c r="A533"/>
  <c r="A534"/>
  <c r="A536"/>
  <c r="A537"/>
  <c r="A540"/>
  <c r="A542"/>
  <c r="A545"/>
  <c r="A546"/>
  <c r="A548"/>
  <c r="A549"/>
  <c r="A552"/>
  <c r="A553"/>
  <c r="A556"/>
  <c r="A558"/>
  <c r="A561"/>
  <c r="A562"/>
  <c r="A564"/>
  <c r="A565"/>
  <c r="A566"/>
  <c r="A568"/>
  <c r="A569"/>
  <c r="A572"/>
  <c r="A574"/>
  <c r="A577"/>
  <c r="A578"/>
  <c r="A580"/>
  <c r="A581"/>
  <c r="A582"/>
  <c r="A584"/>
  <c r="A585"/>
  <c r="A588"/>
  <c r="A590"/>
  <c r="A593"/>
  <c r="A594"/>
  <c r="A596"/>
  <c r="A597"/>
  <c r="A598"/>
  <c r="A600"/>
  <c r="A601"/>
  <c r="A604"/>
  <c r="A606"/>
  <c r="A609"/>
  <c r="A610"/>
  <c r="A612"/>
  <c r="A613"/>
  <c r="A614"/>
  <c r="A616"/>
  <c r="A617"/>
  <c r="A620"/>
  <c r="A622"/>
  <c r="A625"/>
  <c r="A626"/>
  <c r="A628"/>
  <c r="A629"/>
  <c r="A630"/>
  <c r="A632"/>
  <c r="A633"/>
  <c r="A636"/>
  <c r="A638"/>
  <c r="A641"/>
  <c r="A642"/>
  <c r="A644"/>
  <c r="A645"/>
  <c r="A646"/>
  <c r="A648"/>
  <c r="A649"/>
  <c r="A652"/>
  <c r="A654"/>
  <c r="A657"/>
  <c r="A658"/>
  <c r="A660"/>
  <c r="A661"/>
  <c r="A662"/>
  <c r="A664"/>
  <c r="A665"/>
  <c r="A668"/>
  <c r="A670"/>
  <c r="A673"/>
  <c r="A674"/>
  <c r="A676"/>
  <c r="A677"/>
  <c r="A678"/>
  <c r="A680"/>
  <c r="A681"/>
  <c r="A684"/>
  <c r="A686"/>
  <c r="A689"/>
  <c r="A690"/>
  <c r="A692"/>
  <c r="A693"/>
  <c r="A694"/>
  <c r="A696"/>
  <c r="A697"/>
  <c r="A700"/>
  <c r="A704"/>
  <c r="A708"/>
  <c r="A710"/>
  <c r="A713"/>
  <c r="A714"/>
  <c r="A716"/>
  <c r="A717"/>
  <c r="A722"/>
  <c r="A724"/>
  <c r="A725"/>
  <c r="A726"/>
  <c r="A728"/>
  <c r="A729"/>
  <c r="A732"/>
  <c r="A736"/>
  <c r="A740"/>
  <c r="A742"/>
  <c r="A745"/>
  <c r="A746"/>
  <c r="A748"/>
  <c r="A749"/>
  <c r="A752"/>
  <c r="A754"/>
  <c r="A756"/>
  <c r="A757"/>
  <c r="A758"/>
  <c r="A760"/>
  <c r="A761"/>
  <c r="A764"/>
  <c r="A768"/>
  <c r="A772"/>
  <c r="A774"/>
  <c r="A777"/>
  <c r="A778"/>
  <c r="A780"/>
  <c r="A781"/>
  <c r="A784"/>
  <c r="A786"/>
  <c r="A788"/>
  <c r="A789"/>
  <c r="A790"/>
  <c r="A792"/>
  <c r="A793"/>
  <c r="A795"/>
  <c r="A796"/>
  <c r="A800"/>
  <c r="A803"/>
  <c r="A804"/>
  <c r="A806"/>
  <c r="A809"/>
  <c r="A810"/>
  <c r="A812"/>
  <c r="A813"/>
  <c r="A816"/>
  <c r="A818"/>
  <c r="A820"/>
  <c r="A821"/>
  <c r="A822"/>
  <c r="A824"/>
  <c r="A825"/>
  <c r="A828"/>
  <c r="A832"/>
  <c r="A835"/>
  <c r="A836"/>
  <c r="A838"/>
  <c r="A841"/>
  <c r="A842"/>
  <c r="A844"/>
  <c r="A845"/>
  <c r="A848"/>
  <c r="A850"/>
  <c r="A852"/>
  <c r="A853"/>
  <c r="A854"/>
  <c r="A856"/>
  <c r="A857"/>
  <c r="A860"/>
  <c r="A864"/>
  <c r="A867"/>
  <c r="A868"/>
  <c r="A870"/>
  <c r="A873"/>
  <c r="A874"/>
  <c r="A876"/>
  <c r="A877"/>
  <c r="A880"/>
  <c r="A882"/>
  <c r="A884"/>
  <c r="A885"/>
  <c r="A886"/>
  <c r="A888"/>
  <c r="A889"/>
  <c r="A892"/>
  <c r="A896"/>
  <c r="A899"/>
  <c r="A900"/>
  <c r="A902"/>
  <c r="A905"/>
  <c r="A906"/>
  <c r="A908"/>
  <c r="A909"/>
  <c r="A912"/>
  <c r="A914"/>
  <c r="A916"/>
  <c r="A917"/>
  <c r="A918"/>
  <c r="A920"/>
  <c r="A921"/>
  <c r="A923"/>
  <c r="A924"/>
  <c r="A928"/>
  <c r="A931"/>
  <c r="A932"/>
  <c r="A934"/>
  <c r="A937"/>
  <c r="A938"/>
  <c r="A940"/>
  <c r="A941"/>
  <c r="A944"/>
  <c r="A946"/>
  <c r="A948"/>
  <c r="A949"/>
  <c r="A950"/>
  <c r="A952"/>
  <c r="A953"/>
  <c r="A956"/>
  <c r="A960"/>
  <c r="A963"/>
  <c r="A964"/>
  <c r="A966"/>
  <c r="A969"/>
  <c r="A970"/>
  <c r="A972"/>
  <c r="A973"/>
  <c r="A976"/>
  <c r="A978"/>
  <c r="A980"/>
  <c r="A981"/>
  <c r="A982"/>
  <c r="A984"/>
  <c r="A985"/>
  <c r="A988"/>
  <c r="A996"/>
  <c r="A999"/>
  <c r="A1000"/>
  <c r="A13" l="1"/>
  <c r="AC13" s="1"/>
  <c r="A518"/>
  <c r="A827"/>
  <c r="A720"/>
  <c r="A422"/>
  <c r="A955"/>
  <c r="A486"/>
  <c r="A550"/>
  <c r="A987"/>
  <c r="A859"/>
  <c r="A891"/>
  <c r="A390"/>
  <c r="A6"/>
  <c r="AC6" s="1"/>
  <c r="A5"/>
  <c r="A7"/>
  <c r="AC7" s="1"/>
  <c r="E17" i="22"/>
  <c r="A179" i="10"/>
  <c r="A147"/>
  <c r="A115"/>
  <c r="A173"/>
  <c r="A163"/>
  <c r="A141"/>
  <c r="A131"/>
  <c r="A19"/>
  <c r="AC19" s="1"/>
  <c r="A986"/>
  <c r="A959"/>
  <c r="A957"/>
  <c r="A878"/>
  <c r="A829"/>
  <c r="A802"/>
  <c r="A773"/>
  <c r="A755"/>
  <c r="A750"/>
  <c r="A744"/>
  <c r="A701"/>
  <c r="A682"/>
  <c r="A656"/>
  <c r="A637"/>
  <c r="A595"/>
  <c r="A490"/>
  <c r="A426"/>
  <c r="A403"/>
  <c r="A989"/>
  <c r="A933"/>
  <c r="A904"/>
  <c r="A863"/>
  <c r="A861"/>
  <c r="A834"/>
  <c r="A805"/>
  <c r="A787"/>
  <c r="A782"/>
  <c r="A779"/>
  <c r="A776"/>
  <c r="A762"/>
  <c r="A735"/>
  <c r="A733"/>
  <c r="A706"/>
  <c r="A685"/>
  <c r="A666"/>
  <c r="A643"/>
  <c r="A640"/>
  <c r="A621"/>
  <c r="A602"/>
  <c r="A579"/>
  <c r="A576"/>
  <c r="A557"/>
  <c r="A538"/>
  <c r="A515"/>
  <c r="A512"/>
  <c r="A493"/>
  <c r="A474"/>
  <c r="A451"/>
  <c r="A448"/>
  <c r="A429"/>
  <c r="A410"/>
  <c r="A376"/>
  <c r="A364"/>
  <c r="A359"/>
  <c r="A467"/>
  <c r="A445"/>
  <c r="A400"/>
  <c r="A991"/>
  <c r="A962"/>
  <c r="A910"/>
  <c r="A890"/>
  <c r="A939"/>
  <c r="A936"/>
  <c r="A895"/>
  <c r="A866"/>
  <c r="A819"/>
  <c r="A814"/>
  <c r="A811"/>
  <c r="A808"/>
  <c r="A794"/>
  <c r="A767"/>
  <c r="A765"/>
  <c r="A738"/>
  <c r="A709"/>
  <c r="A691"/>
  <c r="A688"/>
  <c r="A669"/>
  <c r="A650"/>
  <c r="A627"/>
  <c r="A624"/>
  <c r="A605"/>
  <c r="A586"/>
  <c r="A563"/>
  <c r="A560"/>
  <c r="A541"/>
  <c r="A522"/>
  <c r="A499"/>
  <c r="A496"/>
  <c r="A477"/>
  <c r="A458"/>
  <c r="A435"/>
  <c r="A432"/>
  <c r="A413"/>
  <c r="A394"/>
  <c r="A384"/>
  <c r="A367"/>
  <c r="A997"/>
  <c r="A930"/>
  <c r="A901"/>
  <c r="A883"/>
  <c r="A875"/>
  <c r="A872"/>
  <c r="A858"/>
  <c r="A831"/>
  <c r="A747"/>
  <c r="A730"/>
  <c r="A703"/>
  <c r="A659"/>
  <c r="A618"/>
  <c r="A592"/>
  <c r="A573"/>
  <c r="A554"/>
  <c r="A531"/>
  <c r="A528"/>
  <c r="A509"/>
  <c r="A464"/>
  <c r="A915"/>
  <c r="A907"/>
  <c r="A965"/>
  <c r="A947"/>
  <c r="A942"/>
  <c r="A922"/>
  <c r="A893"/>
  <c r="A837"/>
  <c r="A994"/>
  <c r="A979"/>
  <c r="A974"/>
  <c r="A971"/>
  <c r="A968"/>
  <c r="A954"/>
  <c r="A927"/>
  <c r="A925"/>
  <c r="A898"/>
  <c r="A869"/>
  <c r="A851"/>
  <c r="A846"/>
  <c r="A843"/>
  <c r="A840"/>
  <c r="A826"/>
  <c r="A799"/>
  <c r="A797"/>
  <c r="A770"/>
  <c r="A741"/>
  <c r="A723"/>
  <c r="A718"/>
  <c r="A715"/>
  <c r="A712"/>
  <c r="A698"/>
  <c r="A675"/>
  <c r="A672"/>
  <c r="A653"/>
  <c r="A634"/>
  <c r="A611"/>
  <c r="A608"/>
  <c r="A589"/>
  <c r="A570"/>
  <c r="A547"/>
  <c r="A544"/>
  <c r="A525"/>
  <c r="A506"/>
  <c r="A483"/>
  <c r="A480"/>
  <c r="A461"/>
  <c r="A442"/>
  <c r="A419"/>
  <c r="A416"/>
  <c r="A397"/>
  <c r="A387"/>
  <c r="A983"/>
  <c r="A977"/>
  <c r="A951"/>
  <c r="A945"/>
  <c r="A919"/>
  <c r="A913"/>
  <c r="A887"/>
  <c r="A881"/>
  <c r="A855"/>
  <c r="A849"/>
  <c r="A823"/>
  <c r="A817"/>
  <c r="A791"/>
  <c r="A785"/>
  <c r="A759"/>
  <c r="A753"/>
  <c r="A727"/>
  <c r="A721"/>
  <c r="A695"/>
  <c r="A679"/>
  <c r="A663"/>
  <c r="A647"/>
  <c r="A631"/>
  <c r="A615"/>
  <c r="A599"/>
  <c r="A583"/>
  <c r="A567"/>
  <c r="A551"/>
  <c r="A535"/>
  <c r="A519"/>
  <c r="A503"/>
  <c r="A487"/>
  <c r="A471"/>
  <c r="A455"/>
  <c r="A439"/>
  <c r="A423"/>
  <c r="A407"/>
  <c r="A391"/>
  <c r="A379"/>
  <c r="A374"/>
  <c r="A354"/>
  <c r="A351"/>
  <c r="A348"/>
  <c r="A335"/>
  <c r="A333"/>
  <c r="A312"/>
  <c r="A309"/>
  <c r="A307"/>
  <c r="A296"/>
  <c r="A293"/>
  <c r="A290"/>
  <c r="A287"/>
  <c r="A274"/>
  <c r="A259"/>
  <c r="A238"/>
  <c r="A233"/>
  <c r="A206"/>
  <c r="A201"/>
  <c r="A174"/>
  <c r="A169"/>
  <c r="A142"/>
  <c r="A137"/>
  <c r="A110"/>
  <c r="A94"/>
  <c r="A78"/>
  <c r="A62"/>
  <c r="A57"/>
  <c r="A30"/>
  <c r="AC30" s="1"/>
  <c r="A25"/>
  <c r="AC25" s="1"/>
  <c r="A345"/>
  <c r="A324"/>
  <c r="A321"/>
  <c r="A298"/>
  <c r="A284"/>
  <c r="A252"/>
  <c r="A250"/>
  <c r="A230"/>
  <c r="A225"/>
  <c r="A198"/>
  <c r="A193"/>
  <c r="A166"/>
  <c r="A161"/>
  <c r="A129"/>
  <c r="A105"/>
  <c r="A89"/>
  <c r="A73"/>
  <c r="A54"/>
  <c r="A49"/>
  <c r="AC49" s="1"/>
  <c r="A22"/>
  <c r="AC22" s="1"/>
  <c r="A17"/>
  <c r="AC17" s="1"/>
  <c r="A998"/>
  <c r="A995"/>
  <c r="A992"/>
  <c r="A990"/>
  <c r="A975"/>
  <c r="A958"/>
  <c r="A943"/>
  <c r="A926"/>
  <c r="A911"/>
  <c r="A894"/>
  <c r="A879"/>
  <c r="A862"/>
  <c r="A847"/>
  <c r="A830"/>
  <c r="A815"/>
  <c r="A798"/>
  <c r="A783"/>
  <c r="A771"/>
  <c r="A766"/>
  <c r="A763"/>
  <c r="A751"/>
  <c r="A739"/>
  <c r="A734"/>
  <c r="A731"/>
  <c r="A719"/>
  <c r="A707"/>
  <c r="A702"/>
  <c r="A699"/>
  <c r="A683"/>
  <c r="A667"/>
  <c r="A651"/>
  <c r="A635"/>
  <c r="A619"/>
  <c r="A603"/>
  <c r="A587"/>
  <c r="A571"/>
  <c r="A555"/>
  <c r="A539"/>
  <c r="A523"/>
  <c r="A507"/>
  <c r="A491"/>
  <c r="A475"/>
  <c r="A459"/>
  <c r="A443"/>
  <c r="A427"/>
  <c r="A411"/>
  <c r="A395"/>
  <c r="A377"/>
  <c r="A363"/>
  <c r="A344"/>
  <c r="A339"/>
  <c r="A320"/>
  <c r="A315"/>
  <c r="A310"/>
  <c r="A299"/>
  <c r="A288"/>
  <c r="A283"/>
  <c r="A280"/>
  <c r="A277"/>
  <c r="A241"/>
  <c r="A214"/>
  <c r="A209"/>
  <c r="A182"/>
  <c r="A177"/>
  <c r="A150"/>
  <c r="A145"/>
  <c r="A118"/>
  <c r="A113"/>
  <c r="A97"/>
  <c r="A81"/>
  <c r="A65"/>
  <c r="A38"/>
  <c r="AC38" s="1"/>
  <c r="A33"/>
  <c r="AC33" s="1"/>
  <c r="A340"/>
  <c r="A300"/>
  <c r="A271"/>
  <c r="A993"/>
  <c r="A967"/>
  <c r="A961"/>
  <c r="A935"/>
  <c r="A929"/>
  <c r="A903"/>
  <c r="A897"/>
  <c r="A871"/>
  <c r="A865"/>
  <c r="A839"/>
  <c r="A833"/>
  <c r="A807"/>
  <c r="A801"/>
  <c r="A775"/>
  <c r="A769"/>
  <c r="A743"/>
  <c r="A737"/>
  <c r="A711"/>
  <c r="A705"/>
  <c r="A687"/>
  <c r="A671"/>
  <c r="A655"/>
  <c r="A639"/>
  <c r="A623"/>
  <c r="A607"/>
  <c r="A591"/>
  <c r="A575"/>
  <c r="A559"/>
  <c r="A543"/>
  <c r="A527"/>
  <c r="A511"/>
  <c r="A495"/>
  <c r="A479"/>
  <c r="A463"/>
  <c r="A447"/>
  <c r="A431"/>
  <c r="A415"/>
  <c r="A399"/>
  <c r="A392"/>
  <c r="A389"/>
  <c r="A386"/>
  <c r="A383"/>
  <c r="A380"/>
  <c r="A375"/>
  <c r="A372"/>
  <c r="A369"/>
  <c r="A366"/>
  <c r="A361"/>
  <c r="A347"/>
  <c r="A342"/>
  <c r="A334"/>
  <c r="A332"/>
  <c r="A329"/>
  <c r="A326"/>
  <c r="A323"/>
  <c r="A318"/>
  <c r="A313"/>
  <c r="A308"/>
  <c r="A305"/>
  <c r="A302"/>
  <c r="A297"/>
  <c r="A295"/>
  <c r="A265"/>
  <c r="A247"/>
  <c r="A222"/>
  <c r="A217"/>
  <c r="A190"/>
  <c r="A185"/>
  <c r="A158"/>
  <c r="A153"/>
  <c r="A126"/>
  <c r="A121"/>
  <c r="A102"/>
  <c r="A86"/>
  <c r="A70"/>
  <c r="A46"/>
  <c r="AC46" s="1"/>
  <c r="A41"/>
  <c r="AC41" s="1"/>
  <c r="A14"/>
  <c r="AC14" s="1"/>
  <c r="A9"/>
  <c r="AC9" s="1"/>
  <c r="A371"/>
  <c r="A355"/>
  <c r="A336"/>
  <c r="A331"/>
  <c r="A328"/>
  <c r="A316"/>
  <c r="A304"/>
  <c r="A292"/>
  <c r="A268"/>
  <c r="A256"/>
  <c r="A244"/>
  <c r="A236"/>
  <c r="A228"/>
  <c r="A220"/>
  <c r="A212"/>
  <c r="A204"/>
  <c r="A196"/>
  <c r="A188"/>
  <c r="A180"/>
  <c r="A172"/>
  <c r="A164"/>
  <c r="A156"/>
  <c r="A148"/>
  <c r="A140"/>
  <c r="A132"/>
  <c r="A124"/>
  <c r="A116"/>
  <c r="A108"/>
  <c r="A100"/>
  <c r="A92"/>
  <c r="A84"/>
  <c r="A68"/>
  <c r="A60"/>
  <c r="A52"/>
  <c r="A44"/>
  <c r="AC44" s="1"/>
  <c r="A36"/>
  <c r="AC36" s="1"/>
  <c r="A28"/>
  <c r="AC28" s="1"/>
  <c r="A20"/>
  <c r="AC20" s="1"/>
  <c r="A12"/>
  <c r="AC12" s="1"/>
  <c r="A272"/>
  <c r="A260"/>
  <c r="A251"/>
  <c r="A248"/>
  <c r="A242"/>
  <c r="A234"/>
  <c r="A226"/>
  <c r="A218"/>
  <c r="A210"/>
  <c r="A202"/>
  <c r="A194"/>
  <c r="A186"/>
  <c r="A178"/>
  <c r="A170"/>
  <c r="A162"/>
  <c r="A154"/>
  <c r="A146"/>
  <c r="A138"/>
  <c r="A130"/>
  <c r="A122"/>
  <c r="A114"/>
  <c r="A106"/>
  <c r="A98"/>
  <c r="A90"/>
  <c r="A82"/>
  <c r="A74"/>
  <c r="A66"/>
  <c r="A58"/>
  <c r="A50"/>
  <c r="A42"/>
  <c r="AC42" s="1"/>
  <c r="A34"/>
  <c r="AC34" s="1"/>
  <c r="A26"/>
  <c r="AC26" s="1"/>
  <c r="A18"/>
  <c r="AC18" s="1"/>
  <c r="A10"/>
  <c r="AC10" s="1"/>
  <c r="A276"/>
  <c r="A267"/>
  <c r="A264"/>
  <c r="A240"/>
  <c r="A232"/>
  <c r="A224"/>
  <c r="A216"/>
  <c r="A208"/>
  <c r="A200"/>
  <c r="A192"/>
  <c r="A184"/>
  <c r="A176"/>
  <c r="A168"/>
  <c r="A160"/>
  <c r="A152"/>
  <c r="A144"/>
  <c r="A136"/>
  <c r="A128"/>
  <c r="A120"/>
  <c r="A112"/>
  <c r="A109"/>
  <c r="A104"/>
  <c r="A101"/>
  <c r="A96"/>
  <c r="A93"/>
  <c r="A88"/>
  <c r="A85"/>
  <c r="A80"/>
  <c r="A77"/>
  <c r="A72"/>
  <c r="A69"/>
  <c r="A64"/>
  <c r="A56"/>
  <c r="A48"/>
  <c r="AC48" s="1"/>
  <c r="A40"/>
  <c r="AC40" s="1"/>
  <c r="A32"/>
  <c r="AC32" s="1"/>
  <c r="A24"/>
  <c r="AC24" s="1"/>
  <c r="A16"/>
  <c r="AC16" s="1"/>
  <c r="A8"/>
  <c r="AC8" s="1"/>
  <c r="A286"/>
  <c r="E12" i="22" l="1"/>
  <c r="AC5" i="10"/>
  <c r="K508" i="20"/>
  <c r="K512"/>
  <c r="K516"/>
  <c r="K520"/>
  <c r="K524"/>
  <c r="K528"/>
  <c r="K532"/>
  <c r="K536"/>
  <c r="K540"/>
  <c r="K544"/>
  <c r="K548"/>
  <c r="K552"/>
  <c r="K556"/>
  <c r="K560"/>
  <c r="K564"/>
  <c r="K568"/>
  <c r="K572"/>
  <c r="K576"/>
  <c r="K580"/>
  <c r="K584"/>
  <c r="K588"/>
  <c r="K592"/>
  <c r="K596"/>
  <c r="K600"/>
  <c r="K604"/>
  <c r="K608"/>
  <c r="K612"/>
  <c r="K616"/>
  <c r="K620"/>
  <c r="K624"/>
  <c r="K628"/>
  <c r="K632"/>
  <c r="K636"/>
  <c r="K640"/>
  <c r="K644"/>
  <c r="K648"/>
  <c r="K652"/>
  <c r="K656"/>
  <c r="K660"/>
  <c r="K664"/>
  <c r="K668"/>
  <c r="K672"/>
  <c r="K676"/>
  <c r="K680"/>
  <c r="K684"/>
  <c r="K688"/>
  <c r="K692"/>
  <c r="K696"/>
  <c r="K700"/>
  <c r="K704"/>
  <c r="K708"/>
  <c r="K712"/>
  <c r="K716"/>
  <c r="K720"/>
  <c r="K724"/>
  <c r="K728"/>
  <c r="K732"/>
  <c r="K736"/>
  <c r="K740"/>
  <c r="K744"/>
  <c r="K748"/>
  <c r="K752"/>
  <c r="K756"/>
  <c r="K760"/>
  <c r="K764"/>
  <c r="K768"/>
  <c r="K772"/>
  <c r="K776"/>
  <c r="K780"/>
  <c r="K784"/>
  <c r="K788"/>
  <c r="K792"/>
  <c r="K796"/>
  <c r="K800"/>
  <c r="K804"/>
  <c r="K808"/>
  <c r="K812"/>
  <c r="K816"/>
  <c r="K820"/>
  <c r="K824"/>
  <c r="K828"/>
  <c r="K832"/>
  <c r="K836"/>
  <c r="K509"/>
  <c r="K513"/>
  <c r="K517"/>
  <c r="K521"/>
  <c r="K525"/>
  <c r="K529"/>
  <c r="K533"/>
  <c r="K537"/>
  <c r="K541"/>
  <c r="K545"/>
  <c r="K549"/>
  <c r="K553"/>
  <c r="K557"/>
  <c r="K561"/>
  <c r="K565"/>
  <c r="K569"/>
  <c r="K573"/>
  <c r="K577"/>
  <c r="K581"/>
  <c r="K585"/>
  <c r="K589"/>
  <c r="K593"/>
  <c r="K597"/>
  <c r="K601"/>
  <c r="K605"/>
  <c r="K609"/>
  <c r="K613"/>
  <c r="K617"/>
  <c r="K621"/>
  <c r="K625"/>
  <c r="K629"/>
  <c r="K633"/>
  <c r="K637"/>
  <c r="K641"/>
  <c r="K645"/>
  <c r="K649"/>
  <c r="K653"/>
  <c r="K657"/>
  <c r="K661"/>
  <c r="K665"/>
  <c r="K669"/>
  <c r="K673"/>
  <c r="K677"/>
  <c r="K681"/>
  <c r="K685"/>
  <c r="K689"/>
  <c r="K693"/>
  <c r="K697"/>
  <c r="K701"/>
  <c r="K705"/>
  <c r="K709"/>
  <c r="K713"/>
  <c r="K717"/>
  <c r="K721"/>
  <c r="K725"/>
  <c r="K729"/>
  <c r="K733"/>
  <c r="K737"/>
  <c r="K741"/>
  <c r="K745"/>
  <c r="K749"/>
  <c r="K753"/>
  <c r="K757"/>
  <c r="K761"/>
  <c r="K765"/>
  <c r="K769"/>
  <c r="K773"/>
  <c r="K777"/>
  <c r="K781"/>
  <c r="K785"/>
  <c r="K789"/>
  <c r="K793"/>
  <c r="K797"/>
  <c r="K801"/>
  <c r="K805"/>
  <c r="K809"/>
  <c r="K813"/>
  <c r="K817"/>
  <c r="K821"/>
  <c r="K825"/>
  <c r="K829"/>
  <c r="K833"/>
  <c r="K837"/>
  <c r="K506"/>
  <c r="K510"/>
  <c r="K514"/>
  <c r="K518"/>
  <c r="K522"/>
  <c r="K526"/>
  <c r="K530"/>
  <c r="K534"/>
  <c r="K538"/>
  <c r="K542"/>
  <c r="K546"/>
  <c r="K550"/>
  <c r="K554"/>
  <c r="K558"/>
  <c r="K562"/>
  <c r="K566"/>
  <c r="K570"/>
  <c r="K574"/>
  <c r="K578"/>
  <c r="K582"/>
  <c r="K586"/>
  <c r="K590"/>
  <c r="K594"/>
  <c r="K598"/>
  <c r="K602"/>
  <c r="K606"/>
  <c r="K610"/>
  <c r="K614"/>
  <c r="K618"/>
  <c r="K622"/>
  <c r="K626"/>
  <c r="K630"/>
  <c r="K634"/>
  <c r="K638"/>
  <c r="K642"/>
  <c r="K646"/>
  <c r="K650"/>
  <c r="K654"/>
  <c r="K658"/>
  <c r="K662"/>
  <c r="K666"/>
  <c r="K670"/>
  <c r="K674"/>
  <c r="K678"/>
  <c r="K682"/>
  <c r="K686"/>
  <c r="K690"/>
  <c r="K694"/>
  <c r="K698"/>
  <c r="K702"/>
  <c r="K706"/>
  <c r="K710"/>
  <c r="K714"/>
  <c r="K718"/>
  <c r="K722"/>
  <c r="K726"/>
  <c r="K730"/>
  <c r="K734"/>
  <c r="K738"/>
  <c r="K742"/>
  <c r="K746"/>
  <c r="K750"/>
  <c r="K754"/>
  <c r="K758"/>
  <c r="K762"/>
  <c r="K766"/>
  <c r="K770"/>
  <c r="K774"/>
  <c r="K778"/>
  <c r="K782"/>
  <c r="K786"/>
  <c r="K790"/>
  <c r="K794"/>
  <c r="K798"/>
  <c r="K802"/>
  <c r="K806"/>
  <c r="K810"/>
  <c r="K814"/>
  <c r="K818"/>
  <c r="K822"/>
  <c r="K826"/>
  <c r="K830"/>
  <c r="K834"/>
  <c r="K507"/>
  <c r="K511"/>
  <c r="K515"/>
  <c r="K519"/>
  <c r="K523"/>
  <c r="K527"/>
  <c r="K531"/>
  <c r="K535"/>
  <c r="K539"/>
  <c r="K543"/>
  <c r="K547"/>
  <c r="K551"/>
  <c r="K555"/>
  <c r="K559"/>
  <c r="K563"/>
  <c r="K567"/>
  <c r="K571"/>
  <c r="K575"/>
  <c r="K579"/>
  <c r="K583"/>
  <c r="K587"/>
  <c r="K591"/>
  <c r="K595"/>
  <c r="K599"/>
  <c r="K603"/>
  <c r="K607"/>
  <c r="K611"/>
  <c r="K615"/>
  <c r="K619"/>
  <c r="K623"/>
  <c r="K627"/>
  <c r="K631"/>
  <c r="K635"/>
  <c r="K639"/>
  <c r="K643"/>
  <c r="K647"/>
  <c r="K651"/>
  <c r="K655"/>
  <c r="K659"/>
  <c r="K663"/>
  <c r="K667"/>
  <c r="K671"/>
  <c r="K675"/>
  <c r="K679"/>
  <c r="K683"/>
  <c r="K687"/>
  <c r="K691"/>
  <c r="K695"/>
  <c r="K699"/>
  <c r="K703"/>
  <c r="K707"/>
  <c r="K711"/>
  <c r="K715"/>
  <c r="K719"/>
  <c r="K723"/>
  <c r="K727"/>
  <c r="K731"/>
  <c r="K735"/>
  <c r="K739"/>
  <c r="K743"/>
  <c r="K747"/>
  <c r="K751"/>
  <c r="K755"/>
  <c r="K759"/>
  <c r="K763"/>
  <c r="K767"/>
  <c r="K771"/>
  <c r="K775"/>
  <c r="K779"/>
  <c r="K783"/>
  <c r="K787"/>
  <c r="K791"/>
  <c r="K795"/>
  <c r="K799"/>
  <c r="K803"/>
  <c r="K807"/>
  <c r="K811"/>
  <c r="K815"/>
  <c r="K819"/>
  <c r="K823"/>
  <c r="K827"/>
  <c r="K831"/>
  <c r="K835"/>
  <c r="K841"/>
  <c r="K845"/>
  <c r="K849"/>
  <c r="K853"/>
  <c r="K857"/>
  <c r="K861"/>
  <c r="K865"/>
  <c r="K869"/>
  <c r="K873"/>
  <c r="K877"/>
  <c r="K881"/>
  <c r="K885"/>
  <c r="K889"/>
  <c r="K893"/>
  <c r="K897"/>
  <c r="K901"/>
  <c r="K905"/>
  <c r="K909"/>
  <c r="K913"/>
  <c r="K917"/>
  <c r="K921"/>
  <c r="K925"/>
  <c r="K929"/>
  <c r="K933"/>
  <c r="K937"/>
  <c r="K941"/>
  <c r="K945"/>
  <c r="K949"/>
  <c r="K953"/>
  <c r="K957"/>
  <c r="K961"/>
  <c r="K965"/>
  <c r="K969"/>
  <c r="K973"/>
  <c r="K977"/>
  <c r="K981"/>
  <c r="K985"/>
  <c r="K989"/>
  <c r="K993"/>
  <c r="K997"/>
  <c r="K1001"/>
  <c r="K1005"/>
  <c r="C509"/>
  <c r="C513"/>
  <c r="C517"/>
  <c r="C521"/>
  <c r="C525"/>
  <c r="C529"/>
  <c r="C533"/>
  <c r="C537"/>
  <c r="C541"/>
  <c r="C545"/>
  <c r="C549"/>
  <c r="C553"/>
  <c r="C557"/>
  <c r="C561"/>
  <c r="C565"/>
  <c r="C569"/>
  <c r="C573"/>
  <c r="C577"/>
  <c r="C581"/>
  <c r="C585"/>
  <c r="C589"/>
  <c r="C593"/>
  <c r="C597"/>
  <c r="C601"/>
  <c r="C605"/>
  <c r="C609"/>
  <c r="C613"/>
  <c r="C617"/>
  <c r="C621"/>
  <c r="C625"/>
  <c r="C629"/>
  <c r="C633"/>
  <c r="C637"/>
  <c r="C641"/>
  <c r="C645"/>
  <c r="C649"/>
  <c r="C653"/>
  <c r="C657"/>
  <c r="C661"/>
  <c r="C665"/>
  <c r="C669"/>
  <c r="C673"/>
  <c r="C677"/>
  <c r="K838"/>
  <c r="K842"/>
  <c r="K846"/>
  <c r="K850"/>
  <c r="K854"/>
  <c r="K858"/>
  <c r="K862"/>
  <c r="K866"/>
  <c r="K870"/>
  <c r="K874"/>
  <c r="K878"/>
  <c r="K882"/>
  <c r="K886"/>
  <c r="K890"/>
  <c r="K894"/>
  <c r="K898"/>
  <c r="K902"/>
  <c r="K906"/>
  <c r="K910"/>
  <c r="K914"/>
  <c r="K918"/>
  <c r="K922"/>
  <c r="K926"/>
  <c r="K930"/>
  <c r="K934"/>
  <c r="K938"/>
  <c r="K942"/>
  <c r="K946"/>
  <c r="K950"/>
  <c r="K954"/>
  <c r="K958"/>
  <c r="K962"/>
  <c r="K966"/>
  <c r="K970"/>
  <c r="K974"/>
  <c r="K978"/>
  <c r="K982"/>
  <c r="K986"/>
  <c r="K990"/>
  <c r="K994"/>
  <c r="K998"/>
  <c r="K1002"/>
  <c r="K1006"/>
  <c r="C506"/>
  <c r="C510"/>
  <c r="C514"/>
  <c r="C518"/>
  <c r="C522"/>
  <c r="C526"/>
  <c r="C530"/>
  <c r="C534"/>
  <c r="C538"/>
  <c r="C542"/>
  <c r="C546"/>
  <c r="C550"/>
  <c r="C554"/>
  <c r="C558"/>
  <c r="C562"/>
  <c r="C566"/>
  <c r="C570"/>
  <c r="C574"/>
  <c r="C578"/>
  <c r="C582"/>
  <c r="C586"/>
  <c r="C590"/>
  <c r="C594"/>
  <c r="C598"/>
  <c r="C602"/>
  <c r="C606"/>
  <c r="C610"/>
  <c r="C614"/>
  <c r="C618"/>
  <c r="C622"/>
  <c r="C626"/>
  <c r="C630"/>
  <c r="C634"/>
  <c r="C638"/>
  <c r="C642"/>
  <c r="C646"/>
  <c r="C650"/>
  <c r="C654"/>
  <c r="C658"/>
  <c r="C662"/>
  <c r="C666"/>
  <c r="K839"/>
  <c r="K843"/>
  <c r="K847"/>
  <c r="K851"/>
  <c r="K855"/>
  <c r="K859"/>
  <c r="K863"/>
  <c r="K867"/>
  <c r="K871"/>
  <c r="K875"/>
  <c r="K879"/>
  <c r="K883"/>
  <c r="K887"/>
  <c r="K891"/>
  <c r="K895"/>
  <c r="K899"/>
  <c r="K903"/>
  <c r="K907"/>
  <c r="K911"/>
  <c r="K915"/>
  <c r="K919"/>
  <c r="K923"/>
  <c r="K927"/>
  <c r="K931"/>
  <c r="K935"/>
  <c r="K939"/>
  <c r="K943"/>
  <c r="K947"/>
  <c r="K951"/>
  <c r="K955"/>
  <c r="K959"/>
  <c r="K963"/>
  <c r="K967"/>
  <c r="K971"/>
  <c r="K975"/>
  <c r="K979"/>
  <c r="K983"/>
  <c r="K987"/>
  <c r="K991"/>
  <c r="K995"/>
  <c r="K999"/>
  <c r="K1003"/>
  <c r="C507"/>
  <c r="C511"/>
  <c r="C515"/>
  <c r="C519"/>
  <c r="C523"/>
  <c r="C527"/>
  <c r="C531"/>
  <c r="C535"/>
  <c r="C539"/>
  <c r="C543"/>
  <c r="C547"/>
  <c r="C551"/>
  <c r="C555"/>
  <c r="C559"/>
  <c r="C563"/>
  <c r="C567"/>
  <c r="C571"/>
  <c r="C575"/>
  <c r="C579"/>
  <c r="C583"/>
  <c r="C587"/>
  <c r="C591"/>
  <c r="C595"/>
  <c r="C599"/>
  <c r="C603"/>
  <c r="C607"/>
  <c r="C611"/>
  <c r="C615"/>
  <c r="C619"/>
  <c r="C623"/>
  <c r="C627"/>
  <c r="C631"/>
  <c r="C635"/>
  <c r="C639"/>
  <c r="C643"/>
  <c r="C647"/>
  <c r="C651"/>
  <c r="C655"/>
  <c r="C659"/>
  <c r="C663"/>
  <c r="C667"/>
  <c r="K840"/>
  <c r="K844"/>
  <c r="K848"/>
  <c r="K852"/>
  <c r="K856"/>
  <c r="K860"/>
  <c r="K864"/>
  <c r="K868"/>
  <c r="K872"/>
  <c r="K876"/>
  <c r="K880"/>
  <c r="K884"/>
  <c r="K888"/>
  <c r="K892"/>
  <c r="K896"/>
  <c r="K900"/>
  <c r="K904"/>
  <c r="K908"/>
  <c r="K912"/>
  <c r="K916"/>
  <c r="K920"/>
  <c r="K924"/>
  <c r="K928"/>
  <c r="K932"/>
  <c r="K936"/>
  <c r="K940"/>
  <c r="K944"/>
  <c r="K948"/>
  <c r="K952"/>
  <c r="K956"/>
  <c r="K960"/>
  <c r="K964"/>
  <c r="K968"/>
  <c r="K972"/>
  <c r="K976"/>
  <c r="K980"/>
  <c r="K984"/>
  <c r="K988"/>
  <c r="K992"/>
  <c r="K996"/>
  <c r="K1000"/>
  <c r="K1004"/>
  <c r="C508"/>
  <c r="C512"/>
  <c r="C516"/>
  <c r="C520"/>
  <c r="C524"/>
  <c r="C528"/>
  <c r="C532"/>
  <c r="C536"/>
  <c r="C540"/>
  <c r="C544"/>
  <c r="C548"/>
  <c r="C552"/>
  <c r="C556"/>
  <c r="C560"/>
  <c r="C564"/>
  <c r="C568"/>
  <c r="C572"/>
  <c r="C576"/>
  <c r="C580"/>
  <c r="C584"/>
  <c r="C588"/>
  <c r="C592"/>
  <c r="C596"/>
  <c r="C600"/>
  <c r="C604"/>
  <c r="C608"/>
  <c r="C612"/>
  <c r="C616"/>
  <c r="C620"/>
  <c r="C624"/>
  <c r="C628"/>
  <c r="C632"/>
  <c r="C636"/>
  <c r="C640"/>
  <c r="C644"/>
  <c r="C648"/>
  <c r="C652"/>
  <c r="C656"/>
  <c r="C660"/>
  <c r="C664"/>
  <c r="C668"/>
  <c r="C672"/>
  <c r="C676"/>
  <c r="C670"/>
  <c r="C678"/>
  <c r="C682"/>
  <c r="C686"/>
  <c r="C690"/>
  <c r="C694"/>
  <c r="C698"/>
  <c r="C702"/>
  <c r="C706"/>
  <c r="C710"/>
  <c r="C714"/>
  <c r="C718"/>
  <c r="C722"/>
  <c r="C726"/>
  <c r="C730"/>
  <c r="C734"/>
  <c r="C738"/>
  <c r="C742"/>
  <c r="C746"/>
  <c r="C750"/>
  <c r="C754"/>
  <c r="C758"/>
  <c r="C762"/>
  <c r="C766"/>
  <c r="C770"/>
  <c r="C774"/>
  <c r="C778"/>
  <c r="C782"/>
  <c r="C786"/>
  <c r="C790"/>
  <c r="C794"/>
  <c r="C798"/>
  <c r="C802"/>
  <c r="C806"/>
  <c r="C810"/>
  <c r="C814"/>
  <c r="C818"/>
  <c r="C822"/>
  <c r="C826"/>
  <c r="C830"/>
  <c r="C834"/>
  <c r="C838"/>
  <c r="C842"/>
  <c r="C846"/>
  <c r="C850"/>
  <c r="C862"/>
  <c r="C866"/>
  <c r="C878"/>
  <c r="C671"/>
  <c r="C679"/>
  <c r="C683"/>
  <c r="C687"/>
  <c r="C691"/>
  <c r="C695"/>
  <c r="C699"/>
  <c r="C703"/>
  <c r="C707"/>
  <c r="C711"/>
  <c r="C715"/>
  <c r="C719"/>
  <c r="C723"/>
  <c r="C727"/>
  <c r="C731"/>
  <c r="C735"/>
  <c r="C739"/>
  <c r="C743"/>
  <c r="C747"/>
  <c r="C751"/>
  <c r="C755"/>
  <c r="C759"/>
  <c r="C763"/>
  <c r="C767"/>
  <c r="C771"/>
  <c r="C775"/>
  <c r="C779"/>
  <c r="C783"/>
  <c r="C787"/>
  <c r="C791"/>
  <c r="C795"/>
  <c r="C799"/>
  <c r="C803"/>
  <c r="C807"/>
  <c r="C811"/>
  <c r="C815"/>
  <c r="C819"/>
  <c r="C823"/>
  <c r="C827"/>
  <c r="C831"/>
  <c r="C835"/>
  <c r="C839"/>
  <c r="C843"/>
  <c r="C847"/>
  <c r="C851"/>
  <c r="C855"/>
  <c r="C859"/>
  <c r="C863"/>
  <c r="C867"/>
  <c r="C674"/>
  <c r="C680"/>
  <c r="C684"/>
  <c r="C688"/>
  <c r="C692"/>
  <c r="C696"/>
  <c r="C700"/>
  <c r="C704"/>
  <c r="C708"/>
  <c r="C712"/>
  <c r="C716"/>
  <c r="C720"/>
  <c r="C724"/>
  <c r="C728"/>
  <c r="C732"/>
  <c r="C736"/>
  <c r="C740"/>
  <c r="C744"/>
  <c r="C748"/>
  <c r="C752"/>
  <c r="C756"/>
  <c r="C760"/>
  <c r="C764"/>
  <c r="C768"/>
  <c r="C772"/>
  <c r="C776"/>
  <c r="C780"/>
  <c r="C784"/>
  <c r="C788"/>
  <c r="C792"/>
  <c r="C796"/>
  <c r="C800"/>
  <c r="C804"/>
  <c r="C808"/>
  <c r="C812"/>
  <c r="C816"/>
  <c r="C820"/>
  <c r="C824"/>
  <c r="C828"/>
  <c r="C832"/>
  <c r="C836"/>
  <c r="C840"/>
  <c r="C844"/>
  <c r="C848"/>
  <c r="C852"/>
  <c r="C856"/>
  <c r="C860"/>
  <c r="C864"/>
  <c r="C868"/>
  <c r="C872"/>
  <c r="C876"/>
  <c r="C880"/>
  <c r="C884"/>
  <c r="C888"/>
  <c r="C892"/>
  <c r="C896"/>
  <c r="C900"/>
  <c r="C904"/>
  <c r="C908"/>
  <c r="C912"/>
  <c r="C916"/>
  <c r="C920"/>
  <c r="C924"/>
  <c r="C928"/>
  <c r="C932"/>
  <c r="C936"/>
  <c r="C940"/>
  <c r="C944"/>
  <c r="C948"/>
  <c r="C952"/>
  <c r="C956"/>
  <c r="C960"/>
  <c r="C964"/>
  <c r="C968"/>
  <c r="C972"/>
  <c r="C976"/>
  <c r="C980"/>
  <c r="C984"/>
  <c r="C988"/>
  <c r="C992"/>
  <c r="C996"/>
  <c r="C1000"/>
  <c r="C1004"/>
  <c r="C858"/>
  <c r="C874"/>
  <c r="C675"/>
  <c r="C681"/>
  <c r="C685"/>
  <c r="C689"/>
  <c r="C693"/>
  <c r="C697"/>
  <c r="C701"/>
  <c r="C705"/>
  <c r="C709"/>
  <c r="C713"/>
  <c r="C717"/>
  <c r="C721"/>
  <c r="C725"/>
  <c r="C729"/>
  <c r="C733"/>
  <c r="C737"/>
  <c r="C741"/>
  <c r="C745"/>
  <c r="C749"/>
  <c r="C753"/>
  <c r="C757"/>
  <c r="C761"/>
  <c r="C765"/>
  <c r="C769"/>
  <c r="C773"/>
  <c r="C777"/>
  <c r="C781"/>
  <c r="C785"/>
  <c r="C789"/>
  <c r="C793"/>
  <c r="C797"/>
  <c r="C801"/>
  <c r="C805"/>
  <c r="C809"/>
  <c r="C813"/>
  <c r="C817"/>
  <c r="C821"/>
  <c r="C825"/>
  <c r="C829"/>
  <c r="C833"/>
  <c r="C837"/>
  <c r="C841"/>
  <c r="C845"/>
  <c r="C849"/>
  <c r="C853"/>
  <c r="C857"/>
  <c r="C861"/>
  <c r="C865"/>
  <c r="C869"/>
  <c r="C873"/>
  <c r="C877"/>
  <c r="C881"/>
  <c r="C885"/>
  <c r="C889"/>
  <c r="C893"/>
  <c r="C897"/>
  <c r="C901"/>
  <c r="C905"/>
  <c r="C909"/>
  <c r="C913"/>
  <c r="C917"/>
  <c r="C921"/>
  <c r="C925"/>
  <c r="C929"/>
  <c r="C933"/>
  <c r="C937"/>
  <c r="C941"/>
  <c r="C945"/>
  <c r="C949"/>
  <c r="C953"/>
  <c r="C957"/>
  <c r="C961"/>
  <c r="C965"/>
  <c r="C969"/>
  <c r="C973"/>
  <c r="C977"/>
  <c r="C981"/>
  <c r="C985"/>
  <c r="C989"/>
  <c r="C993"/>
  <c r="C997"/>
  <c r="C1001"/>
  <c r="C1005"/>
  <c r="C854"/>
  <c r="C870"/>
  <c r="C882"/>
  <c r="C879"/>
  <c r="C890"/>
  <c r="C898"/>
  <c r="C906"/>
  <c r="C914"/>
  <c r="C922"/>
  <c r="C930"/>
  <c r="C938"/>
  <c r="C946"/>
  <c r="C954"/>
  <c r="C962"/>
  <c r="C970"/>
  <c r="C978"/>
  <c r="C986"/>
  <c r="C994"/>
  <c r="C1002"/>
  <c r="C871"/>
  <c r="C894"/>
  <c r="C910"/>
  <c r="C926"/>
  <c r="C942"/>
  <c r="C958"/>
  <c r="C974"/>
  <c r="C998"/>
  <c r="C875"/>
  <c r="C895"/>
  <c r="C911"/>
  <c r="C927"/>
  <c r="C943"/>
  <c r="C959"/>
  <c r="C975"/>
  <c r="C991"/>
  <c r="C883"/>
  <c r="C891"/>
  <c r="C899"/>
  <c r="C907"/>
  <c r="C915"/>
  <c r="C923"/>
  <c r="C931"/>
  <c r="C939"/>
  <c r="C947"/>
  <c r="C955"/>
  <c r="C963"/>
  <c r="C971"/>
  <c r="C979"/>
  <c r="C987"/>
  <c r="C995"/>
  <c r="C1003"/>
  <c r="C886"/>
  <c r="C902"/>
  <c r="C918"/>
  <c r="C934"/>
  <c r="C950"/>
  <c r="C966"/>
  <c r="C982"/>
  <c r="C990"/>
  <c r="C1006"/>
  <c r="C887"/>
  <c r="C903"/>
  <c r="C919"/>
  <c r="C935"/>
  <c r="C951"/>
  <c r="C967"/>
  <c r="C983"/>
  <c r="C999"/>
  <c r="X506"/>
  <c r="X510"/>
  <c r="X514"/>
  <c r="X518"/>
  <c r="X522"/>
  <c r="X526"/>
  <c r="X530"/>
  <c r="X534"/>
  <c r="X538"/>
  <c r="X542"/>
  <c r="X546"/>
  <c r="X550"/>
  <c r="X554"/>
  <c r="X558"/>
  <c r="X562"/>
  <c r="X566"/>
  <c r="X570"/>
  <c r="X574"/>
  <c r="X578"/>
  <c r="X582"/>
  <c r="X586"/>
  <c r="X590"/>
  <c r="X594"/>
  <c r="X598"/>
  <c r="X602"/>
  <c r="X606"/>
  <c r="X610"/>
  <c r="X614"/>
  <c r="X618"/>
  <c r="X622"/>
  <c r="X626"/>
  <c r="X630"/>
  <c r="X634"/>
  <c r="X638"/>
  <c r="X642"/>
  <c r="X646"/>
  <c r="X650"/>
  <c r="X654"/>
  <c r="X658"/>
  <c r="X662"/>
  <c r="X666"/>
  <c r="X670"/>
  <c r="X674"/>
  <c r="X678"/>
  <c r="X682"/>
  <c r="X686"/>
  <c r="X690"/>
  <c r="X694"/>
  <c r="X698"/>
  <c r="X702"/>
  <c r="X706"/>
  <c r="X710"/>
  <c r="X714"/>
  <c r="X718"/>
  <c r="X722"/>
  <c r="X726"/>
  <c r="X730"/>
  <c r="X734"/>
  <c r="X738"/>
  <c r="X742"/>
  <c r="X746"/>
  <c r="X750"/>
  <c r="X754"/>
  <c r="X758"/>
  <c r="X762"/>
  <c r="X766"/>
  <c r="X770"/>
  <c r="X774"/>
  <c r="X778"/>
  <c r="X782"/>
  <c r="X786"/>
  <c r="X790"/>
  <c r="X794"/>
  <c r="X798"/>
  <c r="X802"/>
  <c r="X806"/>
  <c r="X810"/>
  <c r="X814"/>
  <c r="X818"/>
  <c r="X822"/>
  <c r="X826"/>
  <c r="X830"/>
  <c r="X834"/>
  <c r="X838"/>
  <c r="X842"/>
  <c r="X507"/>
  <c r="X511"/>
  <c r="X515"/>
  <c r="X519"/>
  <c r="X523"/>
  <c r="X527"/>
  <c r="X531"/>
  <c r="X535"/>
  <c r="X539"/>
  <c r="X543"/>
  <c r="X547"/>
  <c r="X551"/>
  <c r="X555"/>
  <c r="X559"/>
  <c r="X563"/>
  <c r="X567"/>
  <c r="X571"/>
  <c r="X575"/>
  <c r="X579"/>
  <c r="X583"/>
  <c r="X587"/>
  <c r="X591"/>
  <c r="X595"/>
  <c r="X599"/>
  <c r="X603"/>
  <c r="X607"/>
  <c r="X611"/>
  <c r="X615"/>
  <c r="X619"/>
  <c r="X623"/>
  <c r="X627"/>
  <c r="X631"/>
  <c r="X635"/>
  <c r="X639"/>
  <c r="X643"/>
  <c r="X647"/>
  <c r="X651"/>
  <c r="X655"/>
  <c r="X659"/>
  <c r="X663"/>
  <c r="X667"/>
  <c r="X671"/>
  <c r="X675"/>
  <c r="X679"/>
  <c r="X683"/>
  <c r="X687"/>
  <c r="X691"/>
  <c r="X695"/>
  <c r="X699"/>
  <c r="X703"/>
  <c r="X707"/>
  <c r="X711"/>
  <c r="X715"/>
  <c r="X719"/>
  <c r="X723"/>
  <c r="X727"/>
  <c r="X731"/>
  <c r="X735"/>
  <c r="X739"/>
  <c r="X743"/>
  <c r="X747"/>
  <c r="X751"/>
  <c r="X755"/>
  <c r="X759"/>
  <c r="X763"/>
  <c r="X767"/>
  <c r="X771"/>
  <c r="X775"/>
  <c r="X779"/>
  <c r="X783"/>
  <c r="X787"/>
  <c r="X791"/>
  <c r="X795"/>
  <c r="X799"/>
  <c r="X803"/>
  <c r="X807"/>
  <c r="X811"/>
  <c r="X815"/>
  <c r="X819"/>
  <c r="X823"/>
  <c r="X827"/>
  <c r="X831"/>
  <c r="X835"/>
  <c r="X839"/>
  <c r="X843"/>
  <c r="X508"/>
  <c r="X512"/>
  <c r="X516"/>
  <c r="X520"/>
  <c r="X524"/>
  <c r="X528"/>
  <c r="X532"/>
  <c r="X536"/>
  <c r="X540"/>
  <c r="X544"/>
  <c r="X548"/>
  <c r="X552"/>
  <c r="X556"/>
  <c r="X560"/>
  <c r="X564"/>
  <c r="X568"/>
  <c r="X572"/>
  <c r="X576"/>
  <c r="X580"/>
  <c r="X584"/>
  <c r="X588"/>
  <c r="X592"/>
  <c r="X596"/>
  <c r="X600"/>
  <c r="X604"/>
  <c r="X608"/>
  <c r="X612"/>
  <c r="X616"/>
  <c r="X620"/>
  <c r="X624"/>
  <c r="X628"/>
  <c r="X632"/>
  <c r="X636"/>
  <c r="X640"/>
  <c r="X644"/>
  <c r="X648"/>
  <c r="X652"/>
  <c r="X656"/>
  <c r="X660"/>
  <c r="X664"/>
  <c r="X668"/>
  <c r="X672"/>
  <c r="X676"/>
  <c r="X680"/>
  <c r="X684"/>
  <c r="X688"/>
  <c r="X692"/>
  <c r="X696"/>
  <c r="X700"/>
  <c r="X704"/>
  <c r="X708"/>
  <c r="X712"/>
  <c r="X716"/>
  <c r="X720"/>
  <c r="X724"/>
  <c r="X728"/>
  <c r="X732"/>
  <c r="X736"/>
  <c r="X740"/>
  <c r="X744"/>
  <c r="X748"/>
  <c r="X752"/>
  <c r="X756"/>
  <c r="X760"/>
  <c r="X764"/>
  <c r="X768"/>
  <c r="X772"/>
  <c r="X776"/>
  <c r="X780"/>
  <c r="X784"/>
  <c r="X788"/>
  <c r="X792"/>
  <c r="X796"/>
  <c r="X800"/>
  <c r="X804"/>
  <c r="X808"/>
  <c r="X812"/>
  <c r="X816"/>
  <c r="X820"/>
  <c r="X824"/>
  <c r="X828"/>
  <c r="X832"/>
  <c r="X836"/>
  <c r="X840"/>
  <c r="X844"/>
  <c r="X509"/>
  <c r="X513"/>
  <c r="X517"/>
  <c r="X521"/>
  <c r="X525"/>
  <c r="X529"/>
  <c r="X533"/>
  <c r="X537"/>
  <c r="X541"/>
  <c r="X545"/>
  <c r="X549"/>
  <c r="X553"/>
  <c r="X557"/>
  <c r="X561"/>
  <c r="X565"/>
  <c r="X569"/>
  <c r="X573"/>
  <c r="X577"/>
  <c r="X581"/>
  <c r="X585"/>
  <c r="X589"/>
  <c r="X593"/>
  <c r="X597"/>
  <c r="X601"/>
  <c r="X605"/>
  <c r="X609"/>
  <c r="X613"/>
  <c r="X617"/>
  <c r="X621"/>
  <c r="X625"/>
  <c r="X629"/>
  <c r="X633"/>
  <c r="X637"/>
  <c r="X641"/>
  <c r="X645"/>
  <c r="X649"/>
  <c r="X653"/>
  <c r="X657"/>
  <c r="X661"/>
  <c r="X665"/>
  <c r="X669"/>
  <c r="X673"/>
  <c r="X677"/>
  <c r="X681"/>
  <c r="X685"/>
  <c r="X689"/>
  <c r="X693"/>
  <c r="X697"/>
  <c r="X701"/>
  <c r="X705"/>
  <c r="X709"/>
  <c r="X713"/>
  <c r="X717"/>
  <c r="X721"/>
  <c r="X725"/>
  <c r="X729"/>
  <c r="X733"/>
  <c r="X737"/>
  <c r="X741"/>
  <c r="X745"/>
  <c r="X749"/>
  <c r="X753"/>
  <c r="X757"/>
  <c r="X761"/>
  <c r="X765"/>
  <c r="X769"/>
  <c r="X773"/>
  <c r="X777"/>
  <c r="X781"/>
  <c r="X785"/>
  <c r="X789"/>
  <c r="X793"/>
  <c r="X797"/>
  <c r="X801"/>
  <c r="X805"/>
  <c r="X809"/>
  <c r="X813"/>
  <c r="X817"/>
  <c r="X821"/>
  <c r="X825"/>
  <c r="X829"/>
  <c r="X833"/>
  <c r="X837"/>
  <c r="X841"/>
  <c r="X845"/>
  <c r="X846"/>
  <c r="X850"/>
  <c r="X854"/>
  <c r="X858"/>
  <c r="X862"/>
  <c r="X866"/>
  <c r="X870"/>
  <c r="X874"/>
  <c r="X878"/>
  <c r="X882"/>
  <c r="X886"/>
  <c r="X890"/>
  <c r="X894"/>
  <c r="X898"/>
  <c r="X902"/>
  <c r="X906"/>
  <c r="X910"/>
  <c r="X914"/>
  <c r="X918"/>
  <c r="X922"/>
  <c r="X926"/>
  <c r="X930"/>
  <c r="X934"/>
  <c r="X938"/>
  <c r="X942"/>
  <c r="X946"/>
  <c r="X950"/>
  <c r="X954"/>
  <c r="X958"/>
  <c r="X962"/>
  <c r="X966"/>
  <c r="X970"/>
  <c r="X974"/>
  <c r="X978"/>
  <c r="X982"/>
  <c r="X986"/>
  <c r="X990"/>
  <c r="X994"/>
  <c r="X998"/>
  <c r="X1002"/>
  <c r="X1006"/>
  <c r="W509"/>
  <c r="W513"/>
  <c r="W517"/>
  <c r="W521"/>
  <c r="W525"/>
  <c r="W529"/>
  <c r="W533"/>
  <c r="W537"/>
  <c r="W541"/>
  <c r="W545"/>
  <c r="W549"/>
  <c r="W553"/>
  <c r="W557"/>
  <c r="W561"/>
  <c r="W565"/>
  <c r="W569"/>
  <c r="W573"/>
  <c r="W577"/>
  <c r="W581"/>
  <c r="W585"/>
  <c r="W589"/>
  <c r="W593"/>
  <c r="W597"/>
  <c r="W601"/>
  <c r="W605"/>
  <c r="W609"/>
  <c r="W613"/>
  <c r="W617"/>
  <c r="W621"/>
  <c r="W625"/>
  <c r="W629"/>
  <c r="W633"/>
  <c r="W637"/>
  <c r="W641"/>
  <c r="W645"/>
  <c r="W649"/>
  <c r="W653"/>
  <c r="W657"/>
  <c r="W661"/>
  <c r="W665"/>
  <c r="W669"/>
  <c r="W673"/>
  <c r="W677"/>
  <c r="W681"/>
  <c r="W685"/>
  <c r="W689"/>
  <c r="W693"/>
  <c r="W697"/>
  <c r="W701"/>
  <c r="W705"/>
  <c r="W709"/>
  <c r="W713"/>
  <c r="W717"/>
  <c r="W721"/>
  <c r="W725"/>
  <c r="W729"/>
  <c r="W733"/>
  <c r="W737"/>
  <c r="W741"/>
  <c r="W745"/>
  <c r="W749"/>
  <c r="W753"/>
  <c r="W757"/>
  <c r="W761"/>
  <c r="W765"/>
  <c r="W769"/>
  <c r="W773"/>
  <c r="W777"/>
  <c r="W781"/>
  <c r="W785"/>
  <c r="W789"/>
  <c r="W793"/>
  <c r="W797"/>
  <c r="W801"/>
  <c r="W805"/>
  <c r="W809"/>
  <c r="W813"/>
  <c r="W817"/>
  <c r="W821"/>
  <c r="W825"/>
  <c r="W829"/>
  <c r="W833"/>
  <c r="W837"/>
  <c r="W841"/>
  <c r="W845"/>
  <c r="W849"/>
  <c r="W853"/>
  <c r="W857"/>
  <c r="W861"/>
  <c r="W865"/>
  <c r="W869"/>
  <c r="W873"/>
  <c r="W877"/>
  <c r="W881"/>
  <c r="W885"/>
  <c r="W889"/>
  <c r="W893"/>
  <c r="W897"/>
  <c r="W901"/>
  <c r="W905"/>
  <c r="W909"/>
  <c r="W913"/>
  <c r="W917"/>
  <c r="X847"/>
  <c r="X851"/>
  <c r="X855"/>
  <c r="X859"/>
  <c r="X863"/>
  <c r="X867"/>
  <c r="X871"/>
  <c r="X875"/>
  <c r="X879"/>
  <c r="X883"/>
  <c r="X887"/>
  <c r="X891"/>
  <c r="X895"/>
  <c r="X899"/>
  <c r="X903"/>
  <c r="X907"/>
  <c r="X911"/>
  <c r="X915"/>
  <c r="X919"/>
  <c r="X923"/>
  <c r="X927"/>
  <c r="X931"/>
  <c r="X935"/>
  <c r="X939"/>
  <c r="X943"/>
  <c r="X947"/>
  <c r="X951"/>
  <c r="X955"/>
  <c r="X959"/>
  <c r="X963"/>
  <c r="X967"/>
  <c r="X971"/>
  <c r="X975"/>
  <c r="X979"/>
  <c r="X983"/>
  <c r="X987"/>
  <c r="X991"/>
  <c r="X995"/>
  <c r="X999"/>
  <c r="X1003"/>
  <c r="W506"/>
  <c r="W510"/>
  <c r="W514"/>
  <c r="W518"/>
  <c r="W522"/>
  <c r="W526"/>
  <c r="W530"/>
  <c r="W534"/>
  <c r="W538"/>
  <c r="W542"/>
  <c r="W546"/>
  <c r="W550"/>
  <c r="W554"/>
  <c r="W558"/>
  <c r="W562"/>
  <c r="W566"/>
  <c r="W570"/>
  <c r="W574"/>
  <c r="W578"/>
  <c r="W582"/>
  <c r="W586"/>
  <c r="W590"/>
  <c r="W594"/>
  <c r="W598"/>
  <c r="W602"/>
  <c r="W606"/>
  <c r="W610"/>
  <c r="W614"/>
  <c r="W618"/>
  <c r="W622"/>
  <c r="W626"/>
  <c r="W630"/>
  <c r="W634"/>
  <c r="W638"/>
  <c r="W642"/>
  <c r="W646"/>
  <c r="W650"/>
  <c r="W654"/>
  <c r="W658"/>
  <c r="W662"/>
  <c r="W666"/>
  <c r="W670"/>
  <c r="W674"/>
  <c r="W678"/>
  <c r="W682"/>
  <c r="W686"/>
  <c r="W690"/>
  <c r="W694"/>
  <c r="W698"/>
  <c r="W702"/>
  <c r="W706"/>
  <c r="W710"/>
  <c r="W714"/>
  <c r="W718"/>
  <c r="W722"/>
  <c r="W726"/>
  <c r="W730"/>
  <c r="W734"/>
  <c r="W738"/>
  <c r="W742"/>
  <c r="W746"/>
  <c r="W750"/>
  <c r="W754"/>
  <c r="W758"/>
  <c r="W762"/>
  <c r="W766"/>
  <c r="W770"/>
  <c r="W774"/>
  <c r="W778"/>
  <c r="W782"/>
  <c r="W786"/>
  <c r="W790"/>
  <c r="W794"/>
  <c r="W798"/>
  <c r="W802"/>
  <c r="W806"/>
  <c r="W810"/>
  <c r="W814"/>
  <c r="W818"/>
  <c r="W822"/>
  <c r="W826"/>
  <c r="W830"/>
  <c r="W834"/>
  <c r="W838"/>
  <c r="W842"/>
  <c r="W846"/>
  <c r="W850"/>
  <c r="W854"/>
  <c r="W858"/>
  <c r="W862"/>
  <c r="W866"/>
  <c r="W870"/>
  <c r="W874"/>
  <c r="W878"/>
  <c r="W882"/>
  <c r="W886"/>
  <c r="W890"/>
  <c r="W894"/>
  <c r="W898"/>
  <c r="W902"/>
  <c r="W906"/>
  <c r="W910"/>
  <c r="W914"/>
  <c r="W918"/>
  <c r="X848"/>
  <c r="X852"/>
  <c r="X856"/>
  <c r="X860"/>
  <c r="X864"/>
  <c r="X868"/>
  <c r="X872"/>
  <c r="X876"/>
  <c r="X880"/>
  <c r="X884"/>
  <c r="X888"/>
  <c r="X892"/>
  <c r="X896"/>
  <c r="X900"/>
  <c r="X904"/>
  <c r="X908"/>
  <c r="X912"/>
  <c r="X916"/>
  <c r="X920"/>
  <c r="X924"/>
  <c r="X928"/>
  <c r="X932"/>
  <c r="X936"/>
  <c r="X940"/>
  <c r="X944"/>
  <c r="X948"/>
  <c r="X952"/>
  <c r="X956"/>
  <c r="X960"/>
  <c r="X964"/>
  <c r="X968"/>
  <c r="X972"/>
  <c r="X976"/>
  <c r="X980"/>
  <c r="X984"/>
  <c r="X988"/>
  <c r="X992"/>
  <c r="X996"/>
  <c r="X1000"/>
  <c r="X1004"/>
  <c r="W507"/>
  <c r="W511"/>
  <c r="W515"/>
  <c r="W519"/>
  <c r="W523"/>
  <c r="W527"/>
  <c r="W531"/>
  <c r="W535"/>
  <c r="W539"/>
  <c r="W543"/>
  <c r="W547"/>
  <c r="W551"/>
  <c r="W555"/>
  <c r="W559"/>
  <c r="W563"/>
  <c r="W567"/>
  <c r="W571"/>
  <c r="W575"/>
  <c r="W579"/>
  <c r="W583"/>
  <c r="W587"/>
  <c r="W591"/>
  <c r="W595"/>
  <c r="W599"/>
  <c r="W603"/>
  <c r="W607"/>
  <c r="W611"/>
  <c r="W615"/>
  <c r="W619"/>
  <c r="W623"/>
  <c r="W627"/>
  <c r="W631"/>
  <c r="W635"/>
  <c r="W639"/>
  <c r="W643"/>
  <c r="W647"/>
  <c r="W651"/>
  <c r="W655"/>
  <c r="W659"/>
  <c r="W663"/>
  <c r="W667"/>
  <c r="W671"/>
  <c r="W675"/>
  <c r="W679"/>
  <c r="W683"/>
  <c r="W687"/>
  <c r="W691"/>
  <c r="W695"/>
  <c r="W699"/>
  <c r="W703"/>
  <c r="W707"/>
  <c r="W711"/>
  <c r="W715"/>
  <c r="W719"/>
  <c r="W723"/>
  <c r="W727"/>
  <c r="W731"/>
  <c r="W735"/>
  <c r="W739"/>
  <c r="W743"/>
  <c r="W747"/>
  <c r="W751"/>
  <c r="W755"/>
  <c r="W759"/>
  <c r="W763"/>
  <c r="W767"/>
  <c r="W771"/>
  <c r="W775"/>
  <c r="W779"/>
  <c r="W783"/>
  <c r="W787"/>
  <c r="W791"/>
  <c r="W795"/>
  <c r="W799"/>
  <c r="W803"/>
  <c r="W807"/>
  <c r="W811"/>
  <c r="W815"/>
  <c r="W819"/>
  <c r="W823"/>
  <c r="W827"/>
  <c r="W831"/>
  <c r="W835"/>
  <c r="W839"/>
  <c r="W843"/>
  <c r="W847"/>
  <c r="W851"/>
  <c r="W855"/>
  <c r="W859"/>
  <c r="W863"/>
  <c r="W867"/>
  <c r="W871"/>
  <c r="W875"/>
  <c r="W879"/>
  <c r="W883"/>
  <c r="W887"/>
  <c r="W891"/>
  <c r="W895"/>
  <c r="W899"/>
  <c r="W903"/>
  <c r="W907"/>
  <c r="W911"/>
  <c r="W915"/>
  <c r="W919"/>
  <c r="W923"/>
  <c r="W927"/>
  <c r="W931"/>
  <c r="W935"/>
  <c r="W939"/>
  <c r="W943"/>
  <c r="W947"/>
  <c r="W951"/>
  <c r="W955"/>
  <c r="W959"/>
  <c r="W963"/>
  <c r="W967"/>
  <c r="W971"/>
  <c r="W975"/>
  <c r="W979"/>
  <c r="W983"/>
  <c r="W987"/>
  <c r="W991"/>
  <c r="W995"/>
  <c r="W999"/>
  <c r="W1003"/>
  <c r="V506"/>
  <c r="V510"/>
  <c r="V514"/>
  <c r="V518"/>
  <c r="V522"/>
  <c r="X849"/>
  <c r="X853"/>
  <c r="X857"/>
  <c r="X861"/>
  <c r="X865"/>
  <c r="X869"/>
  <c r="X873"/>
  <c r="X877"/>
  <c r="X881"/>
  <c r="X885"/>
  <c r="X889"/>
  <c r="X893"/>
  <c r="X897"/>
  <c r="X901"/>
  <c r="X905"/>
  <c r="X909"/>
  <c r="X913"/>
  <c r="X917"/>
  <c r="X921"/>
  <c r="X925"/>
  <c r="X929"/>
  <c r="X933"/>
  <c r="X937"/>
  <c r="X941"/>
  <c r="X945"/>
  <c r="X949"/>
  <c r="X953"/>
  <c r="X957"/>
  <c r="X961"/>
  <c r="X965"/>
  <c r="X969"/>
  <c r="X973"/>
  <c r="X977"/>
  <c r="X981"/>
  <c r="X985"/>
  <c r="X989"/>
  <c r="X993"/>
  <c r="X997"/>
  <c r="X1001"/>
  <c r="X1005"/>
  <c r="W508"/>
  <c r="W512"/>
  <c r="W516"/>
  <c r="W520"/>
  <c r="W524"/>
  <c r="W528"/>
  <c r="W532"/>
  <c r="W536"/>
  <c r="W540"/>
  <c r="W544"/>
  <c r="W548"/>
  <c r="W552"/>
  <c r="W556"/>
  <c r="W560"/>
  <c r="W564"/>
  <c r="W568"/>
  <c r="W572"/>
  <c r="W576"/>
  <c r="W580"/>
  <c r="W584"/>
  <c r="W588"/>
  <c r="W592"/>
  <c r="W596"/>
  <c r="W600"/>
  <c r="W604"/>
  <c r="W608"/>
  <c r="W612"/>
  <c r="W616"/>
  <c r="W620"/>
  <c r="W624"/>
  <c r="W628"/>
  <c r="W632"/>
  <c r="W636"/>
  <c r="W640"/>
  <c r="W644"/>
  <c r="W648"/>
  <c r="W652"/>
  <c r="W656"/>
  <c r="W660"/>
  <c r="W664"/>
  <c r="W668"/>
  <c r="W672"/>
  <c r="W676"/>
  <c r="W680"/>
  <c r="W684"/>
  <c r="W688"/>
  <c r="W692"/>
  <c r="W696"/>
  <c r="W700"/>
  <c r="W704"/>
  <c r="W708"/>
  <c r="W712"/>
  <c r="W716"/>
  <c r="W720"/>
  <c r="W724"/>
  <c r="W728"/>
  <c r="W732"/>
  <c r="W736"/>
  <c r="W740"/>
  <c r="W744"/>
  <c r="W748"/>
  <c r="W752"/>
  <c r="W756"/>
  <c r="W760"/>
  <c r="W764"/>
  <c r="W768"/>
  <c r="W772"/>
  <c r="W776"/>
  <c r="W780"/>
  <c r="W784"/>
  <c r="W788"/>
  <c r="W792"/>
  <c r="W796"/>
  <c r="W800"/>
  <c r="W804"/>
  <c r="W808"/>
  <c r="W812"/>
  <c r="W816"/>
  <c r="W820"/>
  <c r="W824"/>
  <c r="W828"/>
  <c r="W832"/>
  <c r="W836"/>
  <c r="W840"/>
  <c r="W844"/>
  <c r="W848"/>
  <c r="W852"/>
  <c r="W856"/>
  <c r="W860"/>
  <c r="W864"/>
  <c r="W868"/>
  <c r="W872"/>
  <c r="W876"/>
  <c r="W880"/>
  <c r="W884"/>
  <c r="W888"/>
  <c r="W892"/>
  <c r="W896"/>
  <c r="W900"/>
  <c r="W904"/>
  <c r="W908"/>
  <c r="W912"/>
  <c r="W916"/>
  <c r="W920"/>
  <c r="W924"/>
  <c r="W928"/>
  <c r="W932"/>
  <c r="W936"/>
  <c r="W940"/>
  <c r="W944"/>
  <c r="W948"/>
  <c r="W952"/>
  <c r="W956"/>
  <c r="W960"/>
  <c r="W964"/>
  <c r="W968"/>
  <c r="W972"/>
  <c r="W976"/>
  <c r="W980"/>
  <c r="W984"/>
  <c r="W988"/>
  <c r="W992"/>
  <c r="W996"/>
  <c r="W1000"/>
  <c r="W1004"/>
  <c r="V507"/>
  <c r="V511"/>
  <c r="V515"/>
  <c r="V519"/>
  <c r="V523"/>
  <c r="W921"/>
  <c r="W929"/>
  <c r="W937"/>
  <c r="W945"/>
  <c r="W953"/>
  <c r="W961"/>
  <c r="W969"/>
  <c r="W977"/>
  <c r="W985"/>
  <c r="W993"/>
  <c r="W1001"/>
  <c r="V508"/>
  <c r="V516"/>
  <c r="V524"/>
  <c r="V528"/>
  <c r="V532"/>
  <c r="V536"/>
  <c r="V540"/>
  <c r="V544"/>
  <c r="V548"/>
  <c r="V552"/>
  <c r="V556"/>
  <c r="V560"/>
  <c r="V564"/>
  <c r="V568"/>
  <c r="V572"/>
  <c r="V576"/>
  <c r="V580"/>
  <c r="V584"/>
  <c r="V588"/>
  <c r="V592"/>
  <c r="V596"/>
  <c r="V600"/>
  <c r="V604"/>
  <c r="V608"/>
  <c r="V612"/>
  <c r="V616"/>
  <c r="V620"/>
  <c r="V624"/>
  <c r="V628"/>
  <c r="V632"/>
  <c r="V636"/>
  <c r="V640"/>
  <c r="V644"/>
  <c r="V648"/>
  <c r="V652"/>
  <c r="V656"/>
  <c r="V660"/>
  <c r="V664"/>
  <c r="V668"/>
  <c r="V672"/>
  <c r="V676"/>
  <c r="V680"/>
  <c r="V684"/>
  <c r="V688"/>
  <c r="V692"/>
  <c r="V696"/>
  <c r="V700"/>
  <c r="V704"/>
  <c r="V708"/>
  <c r="V712"/>
  <c r="V716"/>
  <c r="V720"/>
  <c r="V724"/>
  <c r="V728"/>
  <c r="V732"/>
  <c r="V736"/>
  <c r="V740"/>
  <c r="V744"/>
  <c r="V748"/>
  <c r="V752"/>
  <c r="V756"/>
  <c r="V760"/>
  <c r="V764"/>
  <c r="V768"/>
  <c r="V772"/>
  <c r="V776"/>
  <c r="V780"/>
  <c r="V784"/>
  <c r="V788"/>
  <c r="V792"/>
  <c r="V796"/>
  <c r="V800"/>
  <c r="V804"/>
  <c r="V808"/>
  <c r="V812"/>
  <c r="V816"/>
  <c r="V820"/>
  <c r="V824"/>
  <c r="V828"/>
  <c r="V832"/>
  <c r="V836"/>
  <c r="V840"/>
  <c r="V844"/>
  <c r="V848"/>
  <c r="V852"/>
  <c r="V856"/>
  <c r="V860"/>
  <c r="V864"/>
  <c r="V868"/>
  <c r="V872"/>
  <c r="V876"/>
  <c r="V880"/>
  <c r="V884"/>
  <c r="V888"/>
  <c r="V892"/>
  <c r="V896"/>
  <c r="V900"/>
  <c r="V904"/>
  <c r="V908"/>
  <c r="V912"/>
  <c r="V916"/>
  <c r="V920"/>
  <c r="V924"/>
  <c r="V928"/>
  <c r="V932"/>
  <c r="V936"/>
  <c r="V940"/>
  <c r="V944"/>
  <c r="V948"/>
  <c r="V952"/>
  <c r="V956"/>
  <c r="V960"/>
  <c r="V964"/>
  <c r="V968"/>
  <c r="V972"/>
  <c r="V976"/>
  <c r="V980"/>
  <c r="V984"/>
  <c r="V988"/>
  <c r="V992"/>
  <c r="V996"/>
  <c r="V1000"/>
  <c r="V1004"/>
  <c r="U507"/>
  <c r="U511"/>
  <c r="U515"/>
  <c r="U519"/>
  <c r="W922"/>
  <c r="W930"/>
  <c r="W938"/>
  <c r="W946"/>
  <c r="W954"/>
  <c r="W962"/>
  <c r="W970"/>
  <c r="W978"/>
  <c r="W986"/>
  <c r="W994"/>
  <c r="W1002"/>
  <c r="V509"/>
  <c r="V517"/>
  <c r="V525"/>
  <c r="V529"/>
  <c r="V533"/>
  <c r="V537"/>
  <c r="V541"/>
  <c r="V545"/>
  <c r="V549"/>
  <c r="V553"/>
  <c r="V557"/>
  <c r="V561"/>
  <c r="V565"/>
  <c r="V569"/>
  <c r="V573"/>
  <c r="V577"/>
  <c r="V581"/>
  <c r="V585"/>
  <c r="V589"/>
  <c r="V593"/>
  <c r="V597"/>
  <c r="V601"/>
  <c r="V605"/>
  <c r="V609"/>
  <c r="V613"/>
  <c r="V617"/>
  <c r="V621"/>
  <c r="V625"/>
  <c r="V629"/>
  <c r="V633"/>
  <c r="V637"/>
  <c r="V641"/>
  <c r="V645"/>
  <c r="V649"/>
  <c r="V653"/>
  <c r="V657"/>
  <c r="V661"/>
  <c r="V665"/>
  <c r="V669"/>
  <c r="V673"/>
  <c r="V677"/>
  <c r="V681"/>
  <c r="V685"/>
  <c r="V689"/>
  <c r="V693"/>
  <c r="V697"/>
  <c r="V701"/>
  <c r="V705"/>
  <c r="V709"/>
  <c r="V713"/>
  <c r="V717"/>
  <c r="V721"/>
  <c r="V725"/>
  <c r="V729"/>
  <c r="V733"/>
  <c r="V737"/>
  <c r="V741"/>
  <c r="V745"/>
  <c r="V749"/>
  <c r="V753"/>
  <c r="V757"/>
  <c r="V761"/>
  <c r="V765"/>
  <c r="V769"/>
  <c r="V773"/>
  <c r="V777"/>
  <c r="V781"/>
  <c r="V785"/>
  <c r="V789"/>
  <c r="V793"/>
  <c r="V797"/>
  <c r="V801"/>
  <c r="V805"/>
  <c r="V809"/>
  <c r="V813"/>
  <c r="V817"/>
  <c r="V821"/>
  <c r="V825"/>
  <c r="V829"/>
  <c r="V833"/>
  <c r="V837"/>
  <c r="V841"/>
  <c r="V845"/>
  <c r="V849"/>
  <c r="V853"/>
  <c r="V857"/>
  <c r="V861"/>
  <c r="V865"/>
  <c r="V869"/>
  <c r="V873"/>
  <c r="V877"/>
  <c r="V881"/>
  <c r="V885"/>
  <c r="V889"/>
  <c r="V893"/>
  <c r="V897"/>
  <c r="V901"/>
  <c r="V905"/>
  <c r="V909"/>
  <c r="V913"/>
  <c r="V917"/>
  <c r="V921"/>
  <c r="V925"/>
  <c r="V929"/>
  <c r="V933"/>
  <c r="V937"/>
  <c r="V941"/>
  <c r="V945"/>
  <c r="V949"/>
  <c r="V953"/>
  <c r="V957"/>
  <c r="V961"/>
  <c r="V965"/>
  <c r="V969"/>
  <c r="V973"/>
  <c r="V977"/>
  <c r="V981"/>
  <c r="V985"/>
  <c r="V989"/>
  <c r="V993"/>
  <c r="V997"/>
  <c r="V1001"/>
  <c r="V1005"/>
  <c r="U508"/>
  <c r="U512"/>
  <c r="U516"/>
  <c r="U520"/>
  <c r="W925"/>
  <c r="W933"/>
  <c r="W941"/>
  <c r="W949"/>
  <c r="W957"/>
  <c r="W965"/>
  <c r="W973"/>
  <c r="W981"/>
  <c r="W989"/>
  <c r="W997"/>
  <c r="W1005"/>
  <c r="V512"/>
  <c r="V520"/>
  <c r="V526"/>
  <c r="V530"/>
  <c r="V534"/>
  <c r="V538"/>
  <c r="V542"/>
  <c r="V546"/>
  <c r="V550"/>
  <c r="V554"/>
  <c r="V558"/>
  <c r="V562"/>
  <c r="V566"/>
  <c r="V570"/>
  <c r="V574"/>
  <c r="V578"/>
  <c r="V582"/>
  <c r="V586"/>
  <c r="V590"/>
  <c r="V594"/>
  <c r="V598"/>
  <c r="V602"/>
  <c r="V606"/>
  <c r="V610"/>
  <c r="V614"/>
  <c r="V618"/>
  <c r="V622"/>
  <c r="V626"/>
  <c r="V630"/>
  <c r="V634"/>
  <c r="V638"/>
  <c r="V642"/>
  <c r="V646"/>
  <c r="V650"/>
  <c r="V654"/>
  <c r="V658"/>
  <c r="V662"/>
  <c r="V666"/>
  <c r="V670"/>
  <c r="V674"/>
  <c r="V678"/>
  <c r="V682"/>
  <c r="V686"/>
  <c r="V690"/>
  <c r="V694"/>
  <c r="V698"/>
  <c r="V702"/>
  <c r="V706"/>
  <c r="V710"/>
  <c r="V714"/>
  <c r="V718"/>
  <c r="V722"/>
  <c r="V726"/>
  <c r="V730"/>
  <c r="V734"/>
  <c r="V738"/>
  <c r="V742"/>
  <c r="V746"/>
  <c r="V750"/>
  <c r="V754"/>
  <c r="V758"/>
  <c r="V762"/>
  <c r="V766"/>
  <c r="V770"/>
  <c r="V774"/>
  <c r="V778"/>
  <c r="V782"/>
  <c r="V786"/>
  <c r="V790"/>
  <c r="V794"/>
  <c r="V798"/>
  <c r="V802"/>
  <c r="V806"/>
  <c r="V810"/>
  <c r="V814"/>
  <c r="V818"/>
  <c r="V822"/>
  <c r="V826"/>
  <c r="V830"/>
  <c r="V834"/>
  <c r="V838"/>
  <c r="V842"/>
  <c r="V846"/>
  <c r="V850"/>
  <c r="V854"/>
  <c r="V858"/>
  <c r="V862"/>
  <c r="V866"/>
  <c r="V870"/>
  <c r="V874"/>
  <c r="V878"/>
  <c r="V882"/>
  <c r="V886"/>
  <c r="V890"/>
  <c r="V894"/>
  <c r="V898"/>
  <c r="V902"/>
  <c r="V906"/>
  <c r="V910"/>
  <c r="V914"/>
  <c r="V918"/>
  <c r="V922"/>
  <c r="V926"/>
  <c r="V930"/>
  <c r="V934"/>
  <c r="V938"/>
  <c r="V942"/>
  <c r="V946"/>
  <c r="V950"/>
  <c r="V954"/>
  <c r="V958"/>
  <c r="V962"/>
  <c r="V966"/>
  <c r="V970"/>
  <c r="V974"/>
  <c r="V978"/>
  <c r="V982"/>
  <c r="V986"/>
  <c r="V990"/>
  <c r="V994"/>
  <c r="V998"/>
  <c r="V1002"/>
  <c r="V1006"/>
  <c r="U509"/>
  <c r="U513"/>
  <c r="U517"/>
  <c r="U521"/>
  <c r="U525"/>
  <c r="U529"/>
  <c r="U533"/>
  <c r="U537"/>
  <c r="U541"/>
  <c r="U545"/>
  <c r="U549"/>
  <c r="U553"/>
  <c r="U557"/>
  <c r="U561"/>
  <c r="U565"/>
  <c r="U569"/>
  <c r="U573"/>
  <c r="U577"/>
  <c r="U581"/>
  <c r="U585"/>
  <c r="U589"/>
  <c r="U593"/>
  <c r="U597"/>
  <c r="U601"/>
  <c r="U605"/>
  <c r="U609"/>
  <c r="U613"/>
  <c r="U617"/>
  <c r="U621"/>
  <c r="U625"/>
  <c r="U629"/>
  <c r="U633"/>
  <c r="U637"/>
  <c r="U641"/>
  <c r="U645"/>
  <c r="U649"/>
  <c r="U653"/>
  <c r="W926"/>
  <c r="W934"/>
  <c r="W942"/>
  <c r="W950"/>
  <c r="W958"/>
  <c r="W966"/>
  <c r="W974"/>
  <c r="W982"/>
  <c r="W990"/>
  <c r="W998"/>
  <c r="W1006"/>
  <c r="V513"/>
  <c r="V521"/>
  <c r="V527"/>
  <c r="V531"/>
  <c r="V535"/>
  <c r="V539"/>
  <c r="V543"/>
  <c r="V547"/>
  <c r="V551"/>
  <c r="V555"/>
  <c r="V559"/>
  <c r="V563"/>
  <c r="V567"/>
  <c r="V571"/>
  <c r="V575"/>
  <c r="V579"/>
  <c r="V583"/>
  <c r="V587"/>
  <c r="V591"/>
  <c r="V595"/>
  <c r="V599"/>
  <c r="V603"/>
  <c r="V607"/>
  <c r="V611"/>
  <c r="V615"/>
  <c r="V619"/>
  <c r="V623"/>
  <c r="V627"/>
  <c r="V631"/>
  <c r="V635"/>
  <c r="V639"/>
  <c r="V643"/>
  <c r="V647"/>
  <c r="V651"/>
  <c r="V655"/>
  <c r="V659"/>
  <c r="V663"/>
  <c r="V667"/>
  <c r="V671"/>
  <c r="V675"/>
  <c r="V679"/>
  <c r="V683"/>
  <c r="V687"/>
  <c r="V691"/>
  <c r="V695"/>
  <c r="V699"/>
  <c r="V703"/>
  <c r="V707"/>
  <c r="V711"/>
  <c r="V715"/>
  <c r="V719"/>
  <c r="V723"/>
  <c r="V727"/>
  <c r="V731"/>
  <c r="V735"/>
  <c r="V739"/>
  <c r="V743"/>
  <c r="V747"/>
  <c r="V751"/>
  <c r="V755"/>
  <c r="V759"/>
  <c r="V763"/>
  <c r="V767"/>
  <c r="V771"/>
  <c r="V775"/>
  <c r="V779"/>
  <c r="V783"/>
  <c r="V787"/>
  <c r="V791"/>
  <c r="V795"/>
  <c r="V799"/>
  <c r="V803"/>
  <c r="V807"/>
  <c r="V811"/>
  <c r="V815"/>
  <c r="V819"/>
  <c r="V823"/>
  <c r="V827"/>
  <c r="V831"/>
  <c r="V835"/>
  <c r="V839"/>
  <c r="V843"/>
  <c r="V847"/>
  <c r="V851"/>
  <c r="V855"/>
  <c r="V859"/>
  <c r="V863"/>
  <c r="V867"/>
  <c r="V871"/>
  <c r="V875"/>
  <c r="V879"/>
  <c r="V883"/>
  <c r="V887"/>
  <c r="V891"/>
  <c r="V895"/>
  <c r="V899"/>
  <c r="V903"/>
  <c r="V907"/>
  <c r="V911"/>
  <c r="V915"/>
  <c r="V919"/>
  <c r="V923"/>
  <c r="V927"/>
  <c r="V931"/>
  <c r="V935"/>
  <c r="V939"/>
  <c r="V943"/>
  <c r="V947"/>
  <c r="V951"/>
  <c r="V955"/>
  <c r="V959"/>
  <c r="V963"/>
  <c r="V967"/>
  <c r="V971"/>
  <c r="V975"/>
  <c r="V979"/>
  <c r="V983"/>
  <c r="V987"/>
  <c r="V991"/>
  <c r="V995"/>
  <c r="V999"/>
  <c r="V1003"/>
  <c r="U506"/>
  <c r="U510"/>
  <c r="U514"/>
  <c r="U518"/>
  <c r="U522"/>
  <c r="U526"/>
  <c r="U530"/>
  <c r="U534"/>
  <c r="U538"/>
  <c r="U542"/>
  <c r="U546"/>
  <c r="U550"/>
  <c r="U554"/>
  <c r="U558"/>
  <c r="U562"/>
  <c r="U566"/>
  <c r="U570"/>
  <c r="U574"/>
  <c r="U578"/>
  <c r="U582"/>
  <c r="U586"/>
  <c r="U590"/>
  <c r="U594"/>
  <c r="U598"/>
  <c r="U602"/>
  <c r="U606"/>
  <c r="U610"/>
  <c r="U614"/>
  <c r="U618"/>
  <c r="U622"/>
  <c r="U626"/>
  <c r="U630"/>
  <c r="U634"/>
  <c r="U638"/>
  <c r="U642"/>
  <c r="U646"/>
  <c r="U650"/>
  <c r="U523"/>
  <c r="U531"/>
  <c r="U539"/>
  <c r="U547"/>
  <c r="U555"/>
  <c r="U563"/>
  <c r="U571"/>
  <c r="U579"/>
  <c r="U587"/>
  <c r="U595"/>
  <c r="U603"/>
  <c r="U611"/>
  <c r="U619"/>
  <c r="U627"/>
  <c r="U635"/>
  <c r="U643"/>
  <c r="U651"/>
  <c r="U656"/>
  <c r="U660"/>
  <c r="U664"/>
  <c r="U668"/>
  <c r="U672"/>
  <c r="U676"/>
  <c r="U680"/>
  <c r="U684"/>
  <c r="U688"/>
  <c r="U692"/>
  <c r="U696"/>
  <c r="U700"/>
  <c r="U704"/>
  <c r="U708"/>
  <c r="U712"/>
  <c r="U716"/>
  <c r="U720"/>
  <c r="U724"/>
  <c r="U728"/>
  <c r="U732"/>
  <c r="U736"/>
  <c r="U740"/>
  <c r="U744"/>
  <c r="U748"/>
  <c r="U752"/>
  <c r="U756"/>
  <c r="U760"/>
  <c r="U764"/>
  <c r="U768"/>
  <c r="U772"/>
  <c r="U776"/>
  <c r="U780"/>
  <c r="U784"/>
  <c r="U788"/>
  <c r="U792"/>
  <c r="U796"/>
  <c r="U800"/>
  <c r="U804"/>
  <c r="U808"/>
  <c r="U812"/>
  <c r="U816"/>
  <c r="U820"/>
  <c r="U824"/>
  <c r="U828"/>
  <c r="U832"/>
  <c r="U836"/>
  <c r="U840"/>
  <c r="U844"/>
  <c r="U848"/>
  <c r="U852"/>
  <c r="U856"/>
  <c r="U860"/>
  <c r="U864"/>
  <c r="U868"/>
  <c r="U872"/>
  <c r="U876"/>
  <c r="U880"/>
  <c r="U884"/>
  <c r="U888"/>
  <c r="U892"/>
  <c r="U896"/>
  <c r="U900"/>
  <c r="U904"/>
  <c r="U908"/>
  <c r="U912"/>
  <c r="U916"/>
  <c r="U920"/>
  <c r="U924"/>
  <c r="U928"/>
  <c r="U932"/>
  <c r="U936"/>
  <c r="U940"/>
  <c r="U944"/>
  <c r="U948"/>
  <c r="U952"/>
  <c r="U956"/>
  <c r="U960"/>
  <c r="U964"/>
  <c r="U968"/>
  <c r="U972"/>
  <c r="U976"/>
  <c r="U980"/>
  <c r="U984"/>
  <c r="U988"/>
  <c r="U992"/>
  <c r="U996"/>
  <c r="U1000"/>
  <c r="U1004"/>
  <c r="T507"/>
  <c r="T511"/>
  <c r="T515"/>
  <c r="T519"/>
  <c r="T523"/>
  <c r="T527"/>
  <c r="T531"/>
  <c r="T535"/>
  <c r="T539"/>
  <c r="T543"/>
  <c r="T547"/>
  <c r="T551"/>
  <c r="T555"/>
  <c r="T559"/>
  <c r="T563"/>
  <c r="T567"/>
  <c r="T571"/>
  <c r="T575"/>
  <c r="T579"/>
  <c r="T583"/>
  <c r="T587"/>
  <c r="T591"/>
  <c r="T595"/>
  <c r="T599"/>
  <c r="T603"/>
  <c r="T607"/>
  <c r="T611"/>
  <c r="T615"/>
  <c r="T619"/>
  <c r="T623"/>
  <c r="T627"/>
  <c r="T631"/>
  <c r="T635"/>
  <c r="T639"/>
  <c r="T643"/>
  <c r="T647"/>
  <c r="T651"/>
  <c r="T655"/>
  <c r="T659"/>
  <c r="T663"/>
  <c r="T667"/>
  <c r="T671"/>
  <c r="T675"/>
  <c r="T679"/>
  <c r="T683"/>
  <c r="T687"/>
  <c r="T691"/>
  <c r="T695"/>
  <c r="T699"/>
  <c r="T703"/>
  <c r="T707"/>
  <c r="T711"/>
  <c r="T715"/>
  <c r="T719"/>
  <c r="T723"/>
  <c r="T727"/>
  <c r="T731"/>
  <c r="T735"/>
  <c r="T739"/>
  <c r="T743"/>
  <c r="T747"/>
  <c r="T751"/>
  <c r="T755"/>
  <c r="T759"/>
  <c r="T763"/>
  <c r="U524"/>
  <c r="U532"/>
  <c r="U540"/>
  <c r="U548"/>
  <c r="U556"/>
  <c r="U564"/>
  <c r="U572"/>
  <c r="U580"/>
  <c r="U588"/>
  <c r="U596"/>
  <c r="U604"/>
  <c r="U612"/>
  <c r="U620"/>
  <c r="U628"/>
  <c r="U636"/>
  <c r="U644"/>
  <c r="U652"/>
  <c r="U657"/>
  <c r="U661"/>
  <c r="U665"/>
  <c r="U669"/>
  <c r="U673"/>
  <c r="U677"/>
  <c r="U681"/>
  <c r="U685"/>
  <c r="U689"/>
  <c r="U693"/>
  <c r="U697"/>
  <c r="U701"/>
  <c r="U705"/>
  <c r="U709"/>
  <c r="U713"/>
  <c r="U717"/>
  <c r="U721"/>
  <c r="U725"/>
  <c r="U729"/>
  <c r="U733"/>
  <c r="U737"/>
  <c r="U741"/>
  <c r="U745"/>
  <c r="U749"/>
  <c r="U753"/>
  <c r="U757"/>
  <c r="U761"/>
  <c r="U765"/>
  <c r="U769"/>
  <c r="U773"/>
  <c r="U777"/>
  <c r="U781"/>
  <c r="U785"/>
  <c r="U789"/>
  <c r="U793"/>
  <c r="U797"/>
  <c r="U801"/>
  <c r="U805"/>
  <c r="U809"/>
  <c r="U813"/>
  <c r="U817"/>
  <c r="U821"/>
  <c r="U825"/>
  <c r="U829"/>
  <c r="U833"/>
  <c r="U837"/>
  <c r="U841"/>
  <c r="U845"/>
  <c r="U849"/>
  <c r="U853"/>
  <c r="U857"/>
  <c r="U861"/>
  <c r="U865"/>
  <c r="U869"/>
  <c r="U873"/>
  <c r="U877"/>
  <c r="U881"/>
  <c r="U885"/>
  <c r="U889"/>
  <c r="U893"/>
  <c r="U897"/>
  <c r="U901"/>
  <c r="U905"/>
  <c r="U909"/>
  <c r="U913"/>
  <c r="U917"/>
  <c r="U921"/>
  <c r="U925"/>
  <c r="U929"/>
  <c r="U933"/>
  <c r="U937"/>
  <c r="U941"/>
  <c r="U945"/>
  <c r="U949"/>
  <c r="U953"/>
  <c r="U957"/>
  <c r="U961"/>
  <c r="U965"/>
  <c r="U969"/>
  <c r="U973"/>
  <c r="U977"/>
  <c r="U981"/>
  <c r="U985"/>
  <c r="U989"/>
  <c r="U993"/>
  <c r="U997"/>
  <c r="U1001"/>
  <c r="U1005"/>
  <c r="T508"/>
  <c r="T512"/>
  <c r="T516"/>
  <c r="T520"/>
  <c r="T524"/>
  <c r="T528"/>
  <c r="T532"/>
  <c r="T536"/>
  <c r="T540"/>
  <c r="T544"/>
  <c r="T548"/>
  <c r="T552"/>
  <c r="T556"/>
  <c r="T560"/>
  <c r="T564"/>
  <c r="T568"/>
  <c r="T572"/>
  <c r="T576"/>
  <c r="T580"/>
  <c r="T584"/>
  <c r="T588"/>
  <c r="T592"/>
  <c r="T596"/>
  <c r="T600"/>
  <c r="T604"/>
  <c r="T608"/>
  <c r="T612"/>
  <c r="T616"/>
  <c r="T620"/>
  <c r="T624"/>
  <c r="T628"/>
  <c r="T632"/>
  <c r="T636"/>
  <c r="T640"/>
  <c r="T644"/>
  <c r="T648"/>
  <c r="T652"/>
  <c r="T656"/>
  <c r="U527"/>
  <c r="U535"/>
  <c r="U543"/>
  <c r="U551"/>
  <c r="U559"/>
  <c r="U567"/>
  <c r="U575"/>
  <c r="U583"/>
  <c r="U591"/>
  <c r="U599"/>
  <c r="U607"/>
  <c r="U615"/>
  <c r="U623"/>
  <c r="U631"/>
  <c r="U639"/>
  <c r="U647"/>
  <c r="U654"/>
  <c r="U658"/>
  <c r="U662"/>
  <c r="U666"/>
  <c r="U670"/>
  <c r="U674"/>
  <c r="U678"/>
  <c r="U682"/>
  <c r="U686"/>
  <c r="U690"/>
  <c r="U694"/>
  <c r="U698"/>
  <c r="U702"/>
  <c r="U706"/>
  <c r="U710"/>
  <c r="U714"/>
  <c r="U718"/>
  <c r="U722"/>
  <c r="U726"/>
  <c r="U730"/>
  <c r="U734"/>
  <c r="U738"/>
  <c r="U742"/>
  <c r="U746"/>
  <c r="U750"/>
  <c r="U754"/>
  <c r="U758"/>
  <c r="U762"/>
  <c r="U766"/>
  <c r="U770"/>
  <c r="U774"/>
  <c r="U778"/>
  <c r="U782"/>
  <c r="U786"/>
  <c r="U790"/>
  <c r="U794"/>
  <c r="U798"/>
  <c r="U802"/>
  <c r="U806"/>
  <c r="U810"/>
  <c r="U814"/>
  <c r="U818"/>
  <c r="U822"/>
  <c r="U826"/>
  <c r="U830"/>
  <c r="U834"/>
  <c r="U838"/>
  <c r="U842"/>
  <c r="U846"/>
  <c r="U850"/>
  <c r="U854"/>
  <c r="U858"/>
  <c r="U862"/>
  <c r="U866"/>
  <c r="U870"/>
  <c r="U874"/>
  <c r="U878"/>
  <c r="U882"/>
  <c r="U886"/>
  <c r="U890"/>
  <c r="U894"/>
  <c r="U898"/>
  <c r="U902"/>
  <c r="U906"/>
  <c r="U910"/>
  <c r="U914"/>
  <c r="U918"/>
  <c r="U922"/>
  <c r="U926"/>
  <c r="U930"/>
  <c r="U934"/>
  <c r="U938"/>
  <c r="U942"/>
  <c r="U946"/>
  <c r="U950"/>
  <c r="U954"/>
  <c r="U958"/>
  <c r="U962"/>
  <c r="U966"/>
  <c r="U970"/>
  <c r="U974"/>
  <c r="U978"/>
  <c r="U982"/>
  <c r="U986"/>
  <c r="U990"/>
  <c r="U994"/>
  <c r="U998"/>
  <c r="U1002"/>
  <c r="U1006"/>
  <c r="T509"/>
  <c r="T513"/>
  <c r="T517"/>
  <c r="T521"/>
  <c r="T525"/>
  <c r="T529"/>
  <c r="T533"/>
  <c r="T537"/>
  <c r="T541"/>
  <c r="T545"/>
  <c r="T549"/>
  <c r="T553"/>
  <c r="T557"/>
  <c r="T561"/>
  <c r="T565"/>
  <c r="T569"/>
  <c r="T573"/>
  <c r="T577"/>
  <c r="T581"/>
  <c r="T585"/>
  <c r="T589"/>
  <c r="T593"/>
  <c r="T597"/>
  <c r="T601"/>
  <c r="T605"/>
  <c r="T609"/>
  <c r="T613"/>
  <c r="T617"/>
  <c r="T621"/>
  <c r="T625"/>
  <c r="T629"/>
  <c r="T633"/>
  <c r="T637"/>
  <c r="T641"/>
  <c r="T645"/>
  <c r="T649"/>
  <c r="T653"/>
  <c r="T657"/>
  <c r="U528"/>
  <c r="U536"/>
  <c r="U544"/>
  <c r="U552"/>
  <c r="U560"/>
  <c r="U568"/>
  <c r="U576"/>
  <c r="U584"/>
  <c r="U592"/>
  <c r="U600"/>
  <c r="U608"/>
  <c r="U616"/>
  <c r="U624"/>
  <c r="U632"/>
  <c r="U640"/>
  <c r="U648"/>
  <c r="U655"/>
  <c r="U659"/>
  <c r="U663"/>
  <c r="U667"/>
  <c r="U671"/>
  <c r="U675"/>
  <c r="U679"/>
  <c r="U683"/>
  <c r="U687"/>
  <c r="U691"/>
  <c r="U695"/>
  <c r="U699"/>
  <c r="U703"/>
  <c r="U707"/>
  <c r="U711"/>
  <c r="U715"/>
  <c r="U719"/>
  <c r="U723"/>
  <c r="U727"/>
  <c r="U731"/>
  <c r="U735"/>
  <c r="U739"/>
  <c r="U743"/>
  <c r="U747"/>
  <c r="U751"/>
  <c r="U755"/>
  <c r="U759"/>
  <c r="U763"/>
  <c r="U767"/>
  <c r="U771"/>
  <c r="U775"/>
  <c r="U779"/>
  <c r="U783"/>
  <c r="U787"/>
  <c r="U791"/>
  <c r="U795"/>
  <c r="U799"/>
  <c r="U803"/>
  <c r="U807"/>
  <c r="U811"/>
  <c r="U815"/>
  <c r="U819"/>
  <c r="U823"/>
  <c r="U827"/>
  <c r="U831"/>
  <c r="U835"/>
  <c r="U839"/>
  <c r="U843"/>
  <c r="U847"/>
  <c r="U851"/>
  <c r="U855"/>
  <c r="U859"/>
  <c r="U863"/>
  <c r="U867"/>
  <c r="U871"/>
  <c r="U875"/>
  <c r="U879"/>
  <c r="U883"/>
  <c r="U887"/>
  <c r="U891"/>
  <c r="U895"/>
  <c r="U899"/>
  <c r="U903"/>
  <c r="U907"/>
  <c r="U911"/>
  <c r="U915"/>
  <c r="U919"/>
  <c r="U923"/>
  <c r="U927"/>
  <c r="U931"/>
  <c r="U935"/>
  <c r="U939"/>
  <c r="U943"/>
  <c r="U947"/>
  <c r="U951"/>
  <c r="U955"/>
  <c r="U959"/>
  <c r="U963"/>
  <c r="U967"/>
  <c r="U971"/>
  <c r="U975"/>
  <c r="U979"/>
  <c r="U983"/>
  <c r="U987"/>
  <c r="U991"/>
  <c r="U995"/>
  <c r="U999"/>
  <c r="U1003"/>
  <c r="T506"/>
  <c r="T510"/>
  <c r="T514"/>
  <c r="T518"/>
  <c r="T522"/>
  <c r="T526"/>
  <c r="T530"/>
  <c r="T534"/>
  <c r="T538"/>
  <c r="T542"/>
  <c r="T546"/>
  <c r="T550"/>
  <c r="T554"/>
  <c r="T558"/>
  <c r="T562"/>
  <c r="T566"/>
  <c r="T570"/>
  <c r="T574"/>
  <c r="T578"/>
  <c r="T582"/>
  <c r="T586"/>
  <c r="T590"/>
  <c r="T594"/>
  <c r="T598"/>
  <c r="T602"/>
  <c r="T606"/>
  <c r="T610"/>
  <c r="T614"/>
  <c r="T618"/>
  <c r="T622"/>
  <c r="T626"/>
  <c r="T630"/>
  <c r="T634"/>
  <c r="T638"/>
  <c r="T642"/>
  <c r="T646"/>
  <c r="T650"/>
  <c r="T654"/>
  <c r="T658"/>
  <c r="T662"/>
  <c r="T666"/>
  <c r="T670"/>
  <c r="T674"/>
  <c r="T678"/>
  <c r="T682"/>
  <c r="T686"/>
  <c r="T690"/>
  <c r="T694"/>
  <c r="T698"/>
  <c r="T702"/>
  <c r="T706"/>
  <c r="T710"/>
  <c r="T714"/>
  <c r="T718"/>
  <c r="T722"/>
  <c r="T726"/>
  <c r="T730"/>
  <c r="T734"/>
  <c r="T738"/>
  <c r="T742"/>
  <c r="T746"/>
  <c r="T750"/>
  <c r="T754"/>
  <c r="T758"/>
  <c r="T762"/>
  <c r="T766"/>
  <c r="T660"/>
  <c r="T668"/>
  <c r="T676"/>
  <c r="T684"/>
  <c r="T692"/>
  <c r="T700"/>
  <c r="T708"/>
  <c r="T716"/>
  <c r="T724"/>
  <c r="T732"/>
  <c r="T740"/>
  <c r="T748"/>
  <c r="T756"/>
  <c r="T764"/>
  <c r="T769"/>
  <c r="T773"/>
  <c r="T777"/>
  <c r="T781"/>
  <c r="T785"/>
  <c r="T789"/>
  <c r="T793"/>
  <c r="T797"/>
  <c r="T801"/>
  <c r="T805"/>
  <c r="T809"/>
  <c r="T813"/>
  <c r="T817"/>
  <c r="T821"/>
  <c r="T825"/>
  <c r="T829"/>
  <c r="T833"/>
  <c r="T837"/>
  <c r="T841"/>
  <c r="T845"/>
  <c r="T849"/>
  <c r="T853"/>
  <c r="T857"/>
  <c r="T861"/>
  <c r="T865"/>
  <c r="T869"/>
  <c r="T873"/>
  <c r="T877"/>
  <c r="T881"/>
  <c r="T885"/>
  <c r="T889"/>
  <c r="T893"/>
  <c r="T897"/>
  <c r="T901"/>
  <c r="T905"/>
  <c r="T909"/>
  <c r="T913"/>
  <c r="T917"/>
  <c r="T921"/>
  <c r="T925"/>
  <c r="T929"/>
  <c r="T933"/>
  <c r="T937"/>
  <c r="T941"/>
  <c r="T945"/>
  <c r="T949"/>
  <c r="T953"/>
  <c r="T957"/>
  <c r="T961"/>
  <c r="T965"/>
  <c r="T969"/>
  <c r="T973"/>
  <c r="T977"/>
  <c r="T981"/>
  <c r="T985"/>
  <c r="T989"/>
  <c r="T993"/>
  <c r="T997"/>
  <c r="T1001"/>
  <c r="T1005"/>
  <c r="S508"/>
  <c r="S512"/>
  <c r="S516"/>
  <c r="S520"/>
  <c r="S524"/>
  <c r="S528"/>
  <c r="S532"/>
  <c r="S536"/>
  <c r="S540"/>
  <c r="S544"/>
  <c r="S548"/>
  <c r="S552"/>
  <c r="S556"/>
  <c r="S560"/>
  <c r="S564"/>
  <c r="S568"/>
  <c r="S572"/>
  <c r="S576"/>
  <c r="S580"/>
  <c r="S584"/>
  <c r="S588"/>
  <c r="S592"/>
  <c r="S596"/>
  <c r="S600"/>
  <c r="S604"/>
  <c r="S608"/>
  <c r="S612"/>
  <c r="S616"/>
  <c r="S620"/>
  <c r="S624"/>
  <c r="S628"/>
  <c r="S632"/>
  <c r="S636"/>
  <c r="S640"/>
  <c r="S644"/>
  <c r="S648"/>
  <c r="S652"/>
  <c r="S656"/>
  <c r="S660"/>
  <c r="S664"/>
  <c r="S668"/>
  <c r="S672"/>
  <c r="S676"/>
  <c r="S680"/>
  <c r="S684"/>
  <c r="S688"/>
  <c r="S692"/>
  <c r="S696"/>
  <c r="S700"/>
  <c r="S704"/>
  <c r="S708"/>
  <c r="S712"/>
  <c r="S716"/>
  <c r="S720"/>
  <c r="S724"/>
  <c r="S728"/>
  <c r="S732"/>
  <c r="S736"/>
  <c r="S740"/>
  <c r="S744"/>
  <c r="S748"/>
  <c r="S752"/>
  <c r="S756"/>
  <c r="S760"/>
  <c r="S764"/>
  <c r="S768"/>
  <c r="S772"/>
  <c r="S776"/>
  <c r="S780"/>
  <c r="S784"/>
  <c r="S788"/>
  <c r="S792"/>
  <c r="S796"/>
  <c r="S800"/>
  <c r="S804"/>
  <c r="S808"/>
  <c r="S812"/>
  <c r="S816"/>
  <c r="S820"/>
  <c r="S824"/>
  <c r="S828"/>
  <c r="S832"/>
  <c r="S836"/>
  <c r="S840"/>
  <c r="S844"/>
  <c r="S848"/>
  <c r="S852"/>
  <c r="S856"/>
  <c r="S860"/>
  <c r="S864"/>
  <c r="S868"/>
  <c r="S872"/>
  <c r="S876"/>
  <c r="S880"/>
  <c r="S884"/>
  <c r="S888"/>
  <c r="S892"/>
  <c r="T661"/>
  <c r="T669"/>
  <c r="T677"/>
  <c r="T685"/>
  <c r="T693"/>
  <c r="T701"/>
  <c r="T709"/>
  <c r="T717"/>
  <c r="T725"/>
  <c r="T733"/>
  <c r="T741"/>
  <c r="T749"/>
  <c r="T757"/>
  <c r="T765"/>
  <c r="T770"/>
  <c r="T774"/>
  <c r="T778"/>
  <c r="T782"/>
  <c r="T786"/>
  <c r="T790"/>
  <c r="T794"/>
  <c r="T798"/>
  <c r="T802"/>
  <c r="T806"/>
  <c r="T810"/>
  <c r="T814"/>
  <c r="T818"/>
  <c r="T822"/>
  <c r="T826"/>
  <c r="T830"/>
  <c r="T834"/>
  <c r="T838"/>
  <c r="T842"/>
  <c r="T846"/>
  <c r="T850"/>
  <c r="T854"/>
  <c r="T858"/>
  <c r="T862"/>
  <c r="T866"/>
  <c r="T870"/>
  <c r="T874"/>
  <c r="T878"/>
  <c r="T882"/>
  <c r="T886"/>
  <c r="T890"/>
  <c r="T894"/>
  <c r="T898"/>
  <c r="T902"/>
  <c r="T906"/>
  <c r="T910"/>
  <c r="T914"/>
  <c r="T918"/>
  <c r="T922"/>
  <c r="T926"/>
  <c r="T930"/>
  <c r="T934"/>
  <c r="T938"/>
  <c r="T942"/>
  <c r="T946"/>
  <c r="T950"/>
  <c r="T954"/>
  <c r="T958"/>
  <c r="T962"/>
  <c r="T966"/>
  <c r="T970"/>
  <c r="T974"/>
  <c r="T978"/>
  <c r="T982"/>
  <c r="T986"/>
  <c r="T990"/>
  <c r="T994"/>
  <c r="T998"/>
  <c r="T1002"/>
  <c r="T1006"/>
  <c r="S509"/>
  <c r="S513"/>
  <c r="S517"/>
  <c r="S521"/>
  <c r="S525"/>
  <c r="S529"/>
  <c r="S533"/>
  <c r="S537"/>
  <c r="S541"/>
  <c r="S545"/>
  <c r="S549"/>
  <c r="S553"/>
  <c r="S557"/>
  <c r="S561"/>
  <c r="S565"/>
  <c r="S569"/>
  <c r="S573"/>
  <c r="S577"/>
  <c r="S581"/>
  <c r="S585"/>
  <c r="S589"/>
  <c r="S593"/>
  <c r="S597"/>
  <c r="S601"/>
  <c r="S605"/>
  <c r="S609"/>
  <c r="S613"/>
  <c r="S617"/>
  <c r="S621"/>
  <c r="S625"/>
  <c r="S629"/>
  <c r="S633"/>
  <c r="S637"/>
  <c r="S641"/>
  <c r="S645"/>
  <c r="S649"/>
  <c r="S653"/>
  <c r="S657"/>
  <c r="S661"/>
  <c r="S665"/>
  <c r="S669"/>
  <c r="S673"/>
  <c r="S677"/>
  <c r="S681"/>
  <c r="S685"/>
  <c r="S689"/>
  <c r="S693"/>
  <c r="S697"/>
  <c r="S701"/>
  <c r="S705"/>
  <c r="S709"/>
  <c r="S713"/>
  <c r="S717"/>
  <c r="S721"/>
  <c r="S725"/>
  <c r="S729"/>
  <c r="S733"/>
  <c r="S737"/>
  <c r="S741"/>
  <c r="S745"/>
  <c r="S749"/>
  <c r="S753"/>
  <c r="S757"/>
  <c r="S761"/>
  <c r="S765"/>
  <c r="S769"/>
  <c r="S773"/>
  <c r="S777"/>
  <c r="S781"/>
  <c r="S785"/>
  <c r="S789"/>
  <c r="S793"/>
  <c r="S797"/>
  <c r="S801"/>
  <c r="S805"/>
  <c r="S809"/>
  <c r="S813"/>
  <c r="S817"/>
  <c r="S821"/>
  <c r="S825"/>
  <c r="S829"/>
  <c r="S833"/>
  <c r="S837"/>
  <c r="S841"/>
  <c r="S845"/>
  <c r="S849"/>
  <c r="S853"/>
  <c r="S857"/>
  <c r="S861"/>
  <c r="S865"/>
  <c r="S869"/>
  <c r="S873"/>
  <c r="S877"/>
  <c r="S881"/>
  <c r="S885"/>
  <c r="S889"/>
  <c r="T664"/>
  <c r="T672"/>
  <c r="T680"/>
  <c r="T688"/>
  <c r="T696"/>
  <c r="T704"/>
  <c r="T712"/>
  <c r="T720"/>
  <c r="T728"/>
  <c r="T736"/>
  <c r="T744"/>
  <c r="T752"/>
  <c r="T760"/>
  <c r="T767"/>
  <c r="T771"/>
  <c r="T775"/>
  <c r="T779"/>
  <c r="T783"/>
  <c r="T787"/>
  <c r="T791"/>
  <c r="T795"/>
  <c r="T799"/>
  <c r="T803"/>
  <c r="T807"/>
  <c r="T811"/>
  <c r="T815"/>
  <c r="T819"/>
  <c r="T823"/>
  <c r="T827"/>
  <c r="T831"/>
  <c r="T835"/>
  <c r="T839"/>
  <c r="T843"/>
  <c r="T847"/>
  <c r="T851"/>
  <c r="T855"/>
  <c r="T859"/>
  <c r="T863"/>
  <c r="T867"/>
  <c r="T871"/>
  <c r="T875"/>
  <c r="T879"/>
  <c r="T883"/>
  <c r="T887"/>
  <c r="T891"/>
  <c r="T895"/>
  <c r="T899"/>
  <c r="T903"/>
  <c r="T907"/>
  <c r="T911"/>
  <c r="T915"/>
  <c r="T919"/>
  <c r="T923"/>
  <c r="T927"/>
  <c r="T931"/>
  <c r="T935"/>
  <c r="T939"/>
  <c r="T943"/>
  <c r="T947"/>
  <c r="T951"/>
  <c r="T955"/>
  <c r="T959"/>
  <c r="T963"/>
  <c r="T967"/>
  <c r="T971"/>
  <c r="T975"/>
  <c r="T979"/>
  <c r="T983"/>
  <c r="T987"/>
  <c r="T991"/>
  <c r="T995"/>
  <c r="T999"/>
  <c r="T1003"/>
  <c r="S506"/>
  <c r="S510"/>
  <c r="S514"/>
  <c r="S518"/>
  <c r="S522"/>
  <c r="S526"/>
  <c r="S530"/>
  <c r="S534"/>
  <c r="S538"/>
  <c r="S542"/>
  <c r="S546"/>
  <c r="S550"/>
  <c r="S554"/>
  <c r="S558"/>
  <c r="S562"/>
  <c r="S566"/>
  <c r="S570"/>
  <c r="S574"/>
  <c r="S578"/>
  <c r="S582"/>
  <c r="S586"/>
  <c r="S590"/>
  <c r="S594"/>
  <c r="S598"/>
  <c r="S602"/>
  <c r="S606"/>
  <c r="S610"/>
  <c r="S614"/>
  <c r="S618"/>
  <c r="S622"/>
  <c r="S626"/>
  <c r="S630"/>
  <c r="S634"/>
  <c r="S638"/>
  <c r="S642"/>
  <c r="S646"/>
  <c r="S650"/>
  <c r="S654"/>
  <c r="S658"/>
  <c r="S662"/>
  <c r="S666"/>
  <c r="S670"/>
  <c r="S674"/>
  <c r="S678"/>
  <c r="S682"/>
  <c r="S686"/>
  <c r="S690"/>
  <c r="S694"/>
  <c r="S698"/>
  <c r="S702"/>
  <c r="S706"/>
  <c r="S710"/>
  <c r="S714"/>
  <c r="S718"/>
  <c r="S722"/>
  <c r="S726"/>
  <c r="S730"/>
  <c r="S734"/>
  <c r="S738"/>
  <c r="S742"/>
  <c r="S746"/>
  <c r="S750"/>
  <c r="S754"/>
  <c r="S758"/>
  <c r="S762"/>
  <c r="S766"/>
  <c r="S770"/>
  <c r="S774"/>
  <c r="S778"/>
  <c r="S782"/>
  <c r="S786"/>
  <c r="S790"/>
  <c r="S794"/>
  <c r="S798"/>
  <c r="S802"/>
  <c r="S806"/>
  <c r="S810"/>
  <c r="S814"/>
  <c r="S818"/>
  <c r="S822"/>
  <c r="S826"/>
  <c r="S830"/>
  <c r="S834"/>
  <c r="S838"/>
  <c r="S842"/>
  <c r="S846"/>
  <c r="S850"/>
  <c r="S854"/>
  <c r="S858"/>
  <c r="S862"/>
  <c r="S866"/>
  <c r="S870"/>
  <c r="S874"/>
  <c r="S878"/>
  <c r="S882"/>
  <c r="S886"/>
  <c r="S890"/>
  <c r="S894"/>
  <c r="S898"/>
  <c r="S902"/>
  <c r="S906"/>
  <c r="S910"/>
  <c r="S914"/>
  <c r="S918"/>
  <c r="S922"/>
  <c r="S926"/>
  <c r="S930"/>
  <c r="S934"/>
  <c r="S938"/>
  <c r="S942"/>
  <c r="S946"/>
  <c r="S950"/>
  <c r="S954"/>
  <c r="S958"/>
  <c r="S962"/>
  <c r="S966"/>
  <c r="S970"/>
  <c r="S974"/>
  <c r="S978"/>
  <c r="S982"/>
  <c r="S986"/>
  <c r="S990"/>
  <c r="S994"/>
  <c r="S998"/>
  <c r="S1002"/>
  <c r="S1006"/>
  <c r="R509"/>
  <c r="R513"/>
  <c r="T665"/>
  <c r="T673"/>
  <c r="T681"/>
  <c r="T689"/>
  <c r="T697"/>
  <c r="T705"/>
  <c r="T713"/>
  <c r="T721"/>
  <c r="T729"/>
  <c r="T737"/>
  <c r="T745"/>
  <c r="T753"/>
  <c r="T761"/>
  <c r="T768"/>
  <c r="T772"/>
  <c r="T776"/>
  <c r="T780"/>
  <c r="T784"/>
  <c r="T788"/>
  <c r="T792"/>
  <c r="T796"/>
  <c r="T800"/>
  <c r="T804"/>
  <c r="T808"/>
  <c r="T812"/>
  <c r="T816"/>
  <c r="T820"/>
  <c r="T824"/>
  <c r="T828"/>
  <c r="T832"/>
  <c r="T836"/>
  <c r="T840"/>
  <c r="T844"/>
  <c r="T848"/>
  <c r="T852"/>
  <c r="T856"/>
  <c r="T860"/>
  <c r="T864"/>
  <c r="T868"/>
  <c r="T872"/>
  <c r="T876"/>
  <c r="T880"/>
  <c r="T884"/>
  <c r="T888"/>
  <c r="T892"/>
  <c r="T896"/>
  <c r="T900"/>
  <c r="T904"/>
  <c r="T908"/>
  <c r="T912"/>
  <c r="T916"/>
  <c r="T920"/>
  <c r="T924"/>
  <c r="T928"/>
  <c r="T932"/>
  <c r="T936"/>
  <c r="T940"/>
  <c r="T944"/>
  <c r="T948"/>
  <c r="T952"/>
  <c r="T956"/>
  <c r="T960"/>
  <c r="T964"/>
  <c r="T968"/>
  <c r="T972"/>
  <c r="T976"/>
  <c r="T980"/>
  <c r="T984"/>
  <c r="T988"/>
  <c r="T992"/>
  <c r="T996"/>
  <c r="T1000"/>
  <c r="T1004"/>
  <c r="S507"/>
  <c r="S511"/>
  <c r="S515"/>
  <c r="S519"/>
  <c r="S523"/>
  <c r="S527"/>
  <c r="S531"/>
  <c r="S535"/>
  <c r="S539"/>
  <c r="S543"/>
  <c r="S547"/>
  <c r="S551"/>
  <c r="S555"/>
  <c r="S559"/>
  <c r="S563"/>
  <c r="S567"/>
  <c r="S571"/>
  <c r="S575"/>
  <c r="S579"/>
  <c r="S583"/>
  <c r="S587"/>
  <c r="S591"/>
  <c r="S595"/>
  <c r="S599"/>
  <c r="S603"/>
  <c r="S607"/>
  <c r="S611"/>
  <c r="S615"/>
  <c r="S619"/>
  <c r="S623"/>
  <c r="S627"/>
  <c r="S631"/>
  <c r="S635"/>
  <c r="S639"/>
  <c r="S643"/>
  <c r="S647"/>
  <c r="S651"/>
  <c r="S655"/>
  <c r="S659"/>
  <c r="S663"/>
  <c r="S667"/>
  <c r="S671"/>
  <c r="S675"/>
  <c r="S679"/>
  <c r="S683"/>
  <c r="S687"/>
  <c r="S691"/>
  <c r="S695"/>
  <c r="S699"/>
  <c r="S703"/>
  <c r="S707"/>
  <c r="S711"/>
  <c r="S715"/>
  <c r="S719"/>
  <c r="S723"/>
  <c r="S727"/>
  <c r="S731"/>
  <c r="S735"/>
  <c r="S739"/>
  <c r="S743"/>
  <c r="S747"/>
  <c r="S751"/>
  <c r="S755"/>
  <c r="S759"/>
  <c r="S763"/>
  <c r="S767"/>
  <c r="S771"/>
  <c r="S775"/>
  <c r="S779"/>
  <c r="S783"/>
  <c r="S787"/>
  <c r="S791"/>
  <c r="S795"/>
  <c r="S799"/>
  <c r="S803"/>
  <c r="S807"/>
  <c r="S811"/>
  <c r="S815"/>
  <c r="S819"/>
  <c r="S823"/>
  <c r="S827"/>
  <c r="S831"/>
  <c r="S835"/>
  <c r="S839"/>
  <c r="S843"/>
  <c r="S847"/>
  <c r="S851"/>
  <c r="S855"/>
  <c r="S859"/>
  <c r="S863"/>
  <c r="S867"/>
  <c r="S871"/>
  <c r="S875"/>
  <c r="S879"/>
  <c r="S883"/>
  <c r="S887"/>
  <c r="S891"/>
  <c r="S895"/>
  <c r="S899"/>
  <c r="S903"/>
  <c r="S907"/>
  <c r="S911"/>
  <c r="S915"/>
  <c r="S919"/>
  <c r="S923"/>
  <c r="S927"/>
  <c r="S931"/>
  <c r="S935"/>
  <c r="S939"/>
  <c r="S943"/>
  <c r="S947"/>
  <c r="S951"/>
  <c r="S955"/>
  <c r="S959"/>
  <c r="S963"/>
  <c r="S967"/>
  <c r="S971"/>
  <c r="S975"/>
  <c r="S979"/>
  <c r="S983"/>
  <c r="S987"/>
  <c r="S991"/>
  <c r="S995"/>
  <c r="S999"/>
  <c r="S1003"/>
  <c r="R506"/>
  <c r="R510"/>
  <c r="R514"/>
  <c r="S893"/>
  <c r="S901"/>
  <c r="S909"/>
  <c r="S917"/>
  <c r="S925"/>
  <c r="S933"/>
  <c r="S941"/>
  <c r="S949"/>
  <c r="S957"/>
  <c r="S965"/>
  <c r="S973"/>
  <c r="S981"/>
  <c r="S989"/>
  <c r="S997"/>
  <c r="S1005"/>
  <c r="R512"/>
  <c r="R518"/>
  <c r="R522"/>
  <c r="R526"/>
  <c r="R530"/>
  <c r="R534"/>
  <c r="R538"/>
  <c r="R542"/>
  <c r="R546"/>
  <c r="R550"/>
  <c r="R554"/>
  <c r="R558"/>
  <c r="R562"/>
  <c r="R566"/>
  <c r="R570"/>
  <c r="R574"/>
  <c r="R578"/>
  <c r="R582"/>
  <c r="R586"/>
  <c r="R590"/>
  <c r="R594"/>
  <c r="R598"/>
  <c r="R602"/>
  <c r="R606"/>
  <c r="R610"/>
  <c r="R614"/>
  <c r="R618"/>
  <c r="R622"/>
  <c r="R626"/>
  <c r="R630"/>
  <c r="R634"/>
  <c r="R638"/>
  <c r="R642"/>
  <c r="R646"/>
  <c r="R650"/>
  <c r="R654"/>
  <c r="R658"/>
  <c r="R662"/>
  <c r="R666"/>
  <c r="R670"/>
  <c r="R674"/>
  <c r="R678"/>
  <c r="R682"/>
  <c r="R686"/>
  <c r="R690"/>
  <c r="R694"/>
  <c r="R698"/>
  <c r="R702"/>
  <c r="R706"/>
  <c r="R710"/>
  <c r="R714"/>
  <c r="R718"/>
  <c r="R722"/>
  <c r="R726"/>
  <c r="R730"/>
  <c r="R734"/>
  <c r="R738"/>
  <c r="R742"/>
  <c r="R746"/>
  <c r="R750"/>
  <c r="R754"/>
  <c r="R758"/>
  <c r="R762"/>
  <c r="R766"/>
  <c r="R770"/>
  <c r="R774"/>
  <c r="R778"/>
  <c r="R782"/>
  <c r="R786"/>
  <c r="R790"/>
  <c r="R794"/>
  <c r="R798"/>
  <c r="R802"/>
  <c r="R806"/>
  <c r="R810"/>
  <c r="R814"/>
  <c r="R818"/>
  <c r="R822"/>
  <c r="R826"/>
  <c r="R830"/>
  <c r="R834"/>
  <c r="R838"/>
  <c r="R842"/>
  <c r="R846"/>
  <c r="R850"/>
  <c r="R854"/>
  <c r="R858"/>
  <c r="R862"/>
  <c r="R866"/>
  <c r="R870"/>
  <c r="R874"/>
  <c r="R878"/>
  <c r="R882"/>
  <c r="R886"/>
  <c r="R890"/>
  <c r="R894"/>
  <c r="R898"/>
  <c r="R902"/>
  <c r="R906"/>
  <c r="R910"/>
  <c r="R914"/>
  <c r="R918"/>
  <c r="R922"/>
  <c r="R926"/>
  <c r="R930"/>
  <c r="R934"/>
  <c r="R938"/>
  <c r="R942"/>
  <c r="R946"/>
  <c r="R950"/>
  <c r="R954"/>
  <c r="R958"/>
  <c r="R962"/>
  <c r="R966"/>
  <c r="R970"/>
  <c r="R974"/>
  <c r="R978"/>
  <c r="R982"/>
  <c r="R986"/>
  <c r="R990"/>
  <c r="R994"/>
  <c r="R998"/>
  <c r="R1002"/>
  <c r="R1006"/>
  <c r="Q509"/>
  <c r="Q513"/>
  <c r="Q517"/>
  <c r="Q521"/>
  <c r="Q525"/>
  <c r="Q529"/>
  <c r="Q533"/>
  <c r="Q537"/>
  <c r="Q541"/>
  <c r="Q545"/>
  <c r="Q549"/>
  <c r="Q553"/>
  <c r="Q557"/>
  <c r="Q561"/>
  <c r="Q565"/>
  <c r="Q569"/>
  <c r="Q573"/>
  <c r="Q577"/>
  <c r="Q581"/>
  <c r="Q585"/>
  <c r="Q589"/>
  <c r="Q593"/>
  <c r="Q597"/>
  <c r="Q601"/>
  <c r="Q605"/>
  <c r="Q609"/>
  <c r="Q613"/>
  <c r="Q617"/>
  <c r="Q621"/>
  <c r="Q625"/>
  <c r="Q629"/>
  <c r="Q633"/>
  <c r="Q637"/>
  <c r="Q641"/>
  <c r="Q645"/>
  <c r="Q649"/>
  <c r="Q653"/>
  <c r="Q657"/>
  <c r="Q661"/>
  <c r="Q665"/>
  <c r="Q669"/>
  <c r="Q673"/>
  <c r="Q677"/>
  <c r="Q681"/>
  <c r="Q685"/>
  <c r="Q689"/>
  <c r="Q693"/>
  <c r="Q697"/>
  <c r="Q701"/>
  <c r="Q705"/>
  <c r="Q709"/>
  <c r="Q713"/>
  <c r="Q717"/>
  <c r="Q721"/>
  <c r="Q725"/>
  <c r="Q729"/>
  <c r="Q733"/>
  <c r="Q737"/>
  <c r="Q741"/>
  <c r="Q745"/>
  <c r="Q749"/>
  <c r="Q753"/>
  <c r="Q757"/>
  <c r="Q761"/>
  <c r="Q765"/>
  <c r="Q769"/>
  <c r="Q773"/>
  <c r="Q777"/>
  <c r="Q781"/>
  <c r="Q785"/>
  <c r="Q789"/>
  <c r="Q793"/>
  <c r="Q797"/>
  <c r="Q801"/>
  <c r="Q805"/>
  <c r="Q809"/>
  <c r="Q813"/>
  <c r="Q817"/>
  <c r="Q821"/>
  <c r="Q825"/>
  <c r="Q829"/>
  <c r="Q833"/>
  <c r="Q837"/>
  <c r="Q841"/>
  <c r="Q845"/>
  <c r="Q849"/>
  <c r="Q853"/>
  <c r="Q857"/>
  <c r="Q861"/>
  <c r="Q865"/>
  <c r="Q869"/>
  <c r="Q873"/>
  <c r="Q877"/>
  <c r="Q881"/>
  <c r="Q885"/>
  <c r="Q889"/>
  <c r="Q893"/>
  <c r="Q897"/>
  <c r="Q901"/>
  <c r="Q905"/>
  <c r="Q909"/>
  <c r="Q913"/>
  <c r="Q917"/>
  <c r="Q921"/>
  <c r="Q925"/>
  <c r="Q929"/>
  <c r="Q933"/>
  <c r="Q937"/>
  <c r="Q941"/>
  <c r="Q945"/>
  <c r="Q949"/>
  <c r="Q953"/>
  <c r="Q957"/>
  <c r="Q961"/>
  <c r="Q965"/>
  <c r="Q969"/>
  <c r="Q973"/>
  <c r="Q977"/>
  <c r="Q981"/>
  <c r="Q985"/>
  <c r="Q989"/>
  <c r="Q993"/>
  <c r="Q997"/>
  <c r="Q1001"/>
  <c r="Q1005"/>
  <c r="P508"/>
  <c r="P512"/>
  <c r="P516"/>
  <c r="P520"/>
  <c r="P524"/>
  <c r="P528"/>
  <c r="P532"/>
  <c r="P536"/>
  <c r="P540"/>
  <c r="P544"/>
  <c r="P548"/>
  <c r="P552"/>
  <c r="P556"/>
  <c r="P560"/>
  <c r="P564"/>
  <c r="P568"/>
  <c r="P572"/>
  <c r="P576"/>
  <c r="P580"/>
  <c r="P584"/>
  <c r="P588"/>
  <c r="S896"/>
  <c r="S904"/>
  <c r="S912"/>
  <c r="S920"/>
  <c r="S928"/>
  <c r="S936"/>
  <c r="S944"/>
  <c r="S952"/>
  <c r="S960"/>
  <c r="S968"/>
  <c r="S976"/>
  <c r="S984"/>
  <c r="S992"/>
  <c r="S1000"/>
  <c r="R507"/>
  <c r="R515"/>
  <c r="R519"/>
  <c r="R523"/>
  <c r="R527"/>
  <c r="R531"/>
  <c r="R535"/>
  <c r="R539"/>
  <c r="R543"/>
  <c r="R547"/>
  <c r="R551"/>
  <c r="R555"/>
  <c r="R559"/>
  <c r="R563"/>
  <c r="R567"/>
  <c r="R571"/>
  <c r="R575"/>
  <c r="R579"/>
  <c r="R583"/>
  <c r="R587"/>
  <c r="R591"/>
  <c r="R595"/>
  <c r="R599"/>
  <c r="R603"/>
  <c r="R607"/>
  <c r="R611"/>
  <c r="R615"/>
  <c r="R619"/>
  <c r="R623"/>
  <c r="R627"/>
  <c r="R631"/>
  <c r="R635"/>
  <c r="R639"/>
  <c r="R643"/>
  <c r="R647"/>
  <c r="R651"/>
  <c r="R655"/>
  <c r="R659"/>
  <c r="R663"/>
  <c r="R667"/>
  <c r="R671"/>
  <c r="R675"/>
  <c r="R679"/>
  <c r="R683"/>
  <c r="R687"/>
  <c r="R691"/>
  <c r="R695"/>
  <c r="R699"/>
  <c r="R703"/>
  <c r="R707"/>
  <c r="R711"/>
  <c r="R715"/>
  <c r="R719"/>
  <c r="R723"/>
  <c r="R727"/>
  <c r="R731"/>
  <c r="R735"/>
  <c r="R739"/>
  <c r="R743"/>
  <c r="R747"/>
  <c r="R751"/>
  <c r="R755"/>
  <c r="R759"/>
  <c r="R763"/>
  <c r="R767"/>
  <c r="R771"/>
  <c r="R775"/>
  <c r="R779"/>
  <c r="R783"/>
  <c r="R787"/>
  <c r="R791"/>
  <c r="R795"/>
  <c r="R799"/>
  <c r="R803"/>
  <c r="R807"/>
  <c r="R811"/>
  <c r="R815"/>
  <c r="R819"/>
  <c r="R823"/>
  <c r="R827"/>
  <c r="R831"/>
  <c r="R835"/>
  <c r="R839"/>
  <c r="R843"/>
  <c r="R847"/>
  <c r="R851"/>
  <c r="R855"/>
  <c r="R859"/>
  <c r="R863"/>
  <c r="R867"/>
  <c r="R871"/>
  <c r="R875"/>
  <c r="R879"/>
  <c r="R883"/>
  <c r="R887"/>
  <c r="R891"/>
  <c r="R895"/>
  <c r="R899"/>
  <c r="R903"/>
  <c r="R907"/>
  <c r="R911"/>
  <c r="R915"/>
  <c r="R919"/>
  <c r="R923"/>
  <c r="R927"/>
  <c r="R931"/>
  <c r="R935"/>
  <c r="R939"/>
  <c r="R943"/>
  <c r="R947"/>
  <c r="R951"/>
  <c r="R955"/>
  <c r="R959"/>
  <c r="R963"/>
  <c r="R967"/>
  <c r="R971"/>
  <c r="R975"/>
  <c r="R979"/>
  <c r="R983"/>
  <c r="R987"/>
  <c r="R991"/>
  <c r="R995"/>
  <c r="R999"/>
  <c r="R1003"/>
  <c r="Q506"/>
  <c r="Q510"/>
  <c r="Q514"/>
  <c r="Q518"/>
  <c r="Q522"/>
  <c r="Q526"/>
  <c r="Q530"/>
  <c r="Q534"/>
  <c r="Q538"/>
  <c r="Q542"/>
  <c r="Q546"/>
  <c r="Q550"/>
  <c r="Q554"/>
  <c r="Q558"/>
  <c r="Q562"/>
  <c r="Q566"/>
  <c r="Q570"/>
  <c r="Q574"/>
  <c r="Q578"/>
  <c r="Q582"/>
  <c r="Q586"/>
  <c r="Q590"/>
  <c r="Q594"/>
  <c r="Q598"/>
  <c r="Q602"/>
  <c r="Q606"/>
  <c r="Q610"/>
  <c r="Q614"/>
  <c r="Q618"/>
  <c r="Q622"/>
  <c r="Q626"/>
  <c r="Q630"/>
  <c r="Q634"/>
  <c r="Q638"/>
  <c r="Q642"/>
  <c r="Q646"/>
  <c r="Q650"/>
  <c r="Q654"/>
  <c r="Q658"/>
  <c r="Q662"/>
  <c r="Q666"/>
  <c r="Q670"/>
  <c r="Q674"/>
  <c r="Q678"/>
  <c r="Q682"/>
  <c r="Q686"/>
  <c r="Q690"/>
  <c r="Q694"/>
  <c r="Q698"/>
  <c r="Q702"/>
  <c r="Q706"/>
  <c r="Q710"/>
  <c r="Q714"/>
  <c r="Q718"/>
  <c r="Q722"/>
  <c r="Q726"/>
  <c r="Q730"/>
  <c r="Q734"/>
  <c r="Q738"/>
  <c r="Q742"/>
  <c r="Q746"/>
  <c r="Q750"/>
  <c r="Q754"/>
  <c r="Q758"/>
  <c r="Q762"/>
  <c r="Q766"/>
  <c r="Q770"/>
  <c r="Q774"/>
  <c r="Q778"/>
  <c r="Q782"/>
  <c r="Q786"/>
  <c r="Q790"/>
  <c r="Q794"/>
  <c r="Q798"/>
  <c r="Q802"/>
  <c r="Q806"/>
  <c r="Q810"/>
  <c r="Q814"/>
  <c r="Q818"/>
  <c r="Q822"/>
  <c r="Q826"/>
  <c r="Q830"/>
  <c r="Q834"/>
  <c r="Q838"/>
  <c r="Q842"/>
  <c r="Q846"/>
  <c r="Q850"/>
  <c r="Q854"/>
  <c r="Q858"/>
  <c r="Q862"/>
  <c r="Q866"/>
  <c r="Q870"/>
  <c r="Q874"/>
  <c r="Q878"/>
  <c r="Q882"/>
  <c r="Q886"/>
  <c r="Q890"/>
  <c r="Q894"/>
  <c r="Q898"/>
  <c r="Q902"/>
  <c r="Q906"/>
  <c r="Q910"/>
  <c r="Q914"/>
  <c r="Q918"/>
  <c r="Q922"/>
  <c r="Q926"/>
  <c r="Q930"/>
  <c r="Q934"/>
  <c r="Q938"/>
  <c r="Q942"/>
  <c r="Q946"/>
  <c r="Q950"/>
  <c r="Q954"/>
  <c r="Q958"/>
  <c r="Q962"/>
  <c r="Q966"/>
  <c r="Q970"/>
  <c r="Q974"/>
  <c r="Q978"/>
  <c r="Q982"/>
  <c r="Q986"/>
  <c r="Q990"/>
  <c r="Q994"/>
  <c r="Q998"/>
  <c r="Q1002"/>
  <c r="Q1006"/>
  <c r="P509"/>
  <c r="P513"/>
  <c r="P517"/>
  <c r="P521"/>
  <c r="P525"/>
  <c r="P529"/>
  <c r="P533"/>
  <c r="P537"/>
  <c r="P541"/>
  <c r="P545"/>
  <c r="P549"/>
  <c r="P553"/>
  <c r="P557"/>
  <c r="P561"/>
  <c r="P565"/>
  <c r="P569"/>
  <c r="P573"/>
  <c r="P577"/>
  <c r="P581"/>
  <c r="P585"/>
  <c r="P589"/>
  <c r="P593"/>
  <c r="P597"/>
  <c r="P601"/>
  <c r="P605"/>
  <c r="P609"/>
  <c r="P613"/>
  <c r="P617"/>
  <c r="P621"/>
  <c r="P625"/>
  <c r="P629"/>
  <c r="P633"/>
  <c r="P637"/>
  <c r="P641"/>
  <c r="P645"/>
  <c r="P649"/>
  <c r="P653"/>
  <c r="P657"/>
  <c r="P661"/>
  <c r="P665"/>
  <c r="P669"/>
  <c r="P673"/>
  <c r="P677"/>
  <c r="P681"/>
  <c r="P685"/>
  <c r="P689"/>
  <c r="P693"/>
  <c r="P697"/>
  <c r="P701"/>
  <c r="P705"/>
  <c r="P709"/>
  <c r="P713"/>
  <c r="P717"/>
  <c r="P721"/>
  <c r="P725"/>
  <c r="P729"/>
  <c r="P733"/>
  <c r="P737"/>
  <c r="P741"/>
  <c r="P745"/>
  <c r="P749"/>
  <c r="P753"/>
  <c r="P757"/>
  <c r="P761"/>
  <c r="P765"/>
  <c r="P769"/>
  <c r="P773"/>
  <c r="P777"/>
  <c r="P781"/>
  <c r="P785"/>
  <c r="P789"/>
  <c r="P793"/>
  <c r="P797"/>
  <c r="P801"/>
  <c r="P805"/>
  <c r="P809"/>
  <c r="P813"/>
  <c r="S897"/>
  <c r="S905"/>
  <c r="S913"/>
  <c r="S921"/>
  <c r="S929"/>
  <c r="S937"/>
  <c r="S945"/>
  <c r="S953"/>
  <c r="S961"/>
  <c r="S969"/>
  <c r="S977"/>
  <c r="S985"/>
  <c r="S993"/>
  <c r="S1001"/>
  <c r="R508"/>
  <c r="R516"/>
  <c r="R520"/>
  <c r="R524"/>
  <c r="R528"/>
  <c r="R532"/>
  <c r="R536"/>
  <c r="R540"/>
  <c r="R544"/>
  <c r="R548"/>
  <c r="R552"/>
  <c r="R556"/>
  <c r="R560"/>
  <c r="R564"/>
  <c r="R568"/>
  <c r="R572"/>
  <c r="R576"/>
  <c r="R580"/>
  <c r="R584"/>
  <c r="R588"/>
  <c r="R592"/>
  <c r="R596"/>
  <c r="R600"/>
  <c r="R604"/>
  <c r="R608"/>
  <c r="R612"/>
  <c r="R616"/>
  <c r="R620"/>
  <c r="R624"/>
  <c r="R628"/>
  <c r="R632"/>
  <c r="R636"/>
  <c r="R640"/>
  <c r="R644"/>
  <c r="R648"/>
  <c r="R652"/>
  <c r="R656"/>
  <c r="R660"/>
  <c r="R664"/>
  <c r="R668"/>
  <c r="R672"/>
  <c r="R676"/>
  <c r="R680"/>
  <c r="R684"/>
  <c r="R688"/>
  <c r="R692"/>
  <c r="R696"/>
  <c r="R700"/>
  <c r="R704"/>
  <c r="R708"/>
  <c r="R712"/>
  <c r="R716"/>
  <c r="R720"/>
  <c r="R724"/>
  <c r="R728"/>
  <c r="R732"/>
  <c r="R736"/>
  <c r="R740"/>
  <c r="R744"/>
  <c r="R748"/>
  <c r="R752"/>
  <c r="R756"/>
  <c r="R760"/>
  <c r="R764"/>
  <c r="R768"/>
  <c r="R772"/>
  <c r="R776"/>
  <c r="R780"/>
  <c r="R784"/>
  <c r="R788"/>
  <c r="R792"/>
  <c r="R796"/>
  <c r="R800"/>
  <c r="R804"/>
  <c r="R808"/>
  <c r="R812"/>
  <c r="R816"/>
  <c r="R820"/>
  <c r="R824"/>
  <c r="R828"/>
  <c r="R832"/>
  <c r="R836"/>
  <c r="R840"/>
  <c r="R844"/>
  <c r="R848"/>
  <c r="R852"/>
  <c r="R856"/>
  <c r="R860"/>
  <c r="R864"/>
  <c r="R868"/>
  <c r="R872"/>
  <c r="R876"/>
  <c r="R880"/>
  <c r="R884"/>
  <c r="R888"/>
  <c r="R892"/>
  <c r="R896"/>
  <c r="R900"/>
  <c r="R904"/>
  <c r="R908"/>
  <c r="R912"/>
  <c r="R916"/>
  <c r="R920"/>
  <c r="R924"/>
  <c r="R928"/>
  <c r="R932"/>
  <c r="R936"/>
  <c r="R940"/>
  <c r="R944"/>
  <c r="R948"/>
  <c r="R952"/>
  <c r="R956"/>
  <c r="R960"/>
  <c r="R964"/>
  <c r="R968"/>
  <c r="R972"/>
  <c r="R976"/>
  <c r="R980"/>
  <c r="R984"/>
  <c r="R988"/>
  <c r="R992"/>
  <c r="R996"/>
  <c r="R1000"/>
  <c r="R1004"/>
  <c r="Q507"/>
  <c r="Q511"/>
  <c r="Q515"/>
  <c r="Q519"/>
  <c r="Q523"/>
  <c r="Q527"/>
  <c r="Q531"/>
  <c r="Q535"/>
  <c r="Q539"/>
  <c r="Q543"/>
  <c r="Q547"/>
  <c r="Q551"/>
  <c r="Q555"/>
  <c r="Q559"/>
  <c r="Q563"/>
  <c r="Q567"/>
  <c r="Q571"/>
  <c r="Q575"/>
  <c r="Q579"/>
  <c r="Q583"/>
  <c r="Q587"/>
  <c r="Q591"/>
  <c r="Q595"/>
  <c r="Q599"/>
  <c r="Q603"/>
  <c r="Q607"/>
  <c r="Q611"/>
  <c r="Q615"/>
  <c r="Q619"/>
  <c r="Q623"/>
  <c r="Q627"/>
  <c r="Q631"/>
  <c r="Q635"/>
  <c r="Q639"/>
  <c r="Q643"/>
  <c r="Q647"/>
  <c r="Q651"/>
  <c r="Q655"/>
  <c r="Q659"/>
  <c r="Q663"/>
  <c r="Q667"/>
  <c r="Q671"/>
  <c r="Q675"/>
  <c r="Q679"/>
  <c r="Q683"/>
  <c r="Q687"/>
  <c r="Q691"/>
  <c r="Q695"/>
  <c r="Q699"/>
  <c r="Q703"/>
  <c r="Q707"/>
  <c r="Q711"/>
  <c r="Q715"/>
  <c r="Q719"/>
  <c r="Q723"/>
  <c r="Q727"/>
  <c r="Q731"/>
  <c r="Q735"/>
  <c r="Q739"/>
  <c r="Q743"/>
  <c r="Q747"/>
  <c r="Q751"/>
  <c r="Q755"/>
  <c r="Q759"/>
  <c r="Q763"/>
  <c r="Q767"/>
  <c r="Q771"/>
  <c r="Q775"/>
  <c r="Q779"/>
  <c r="Q783"/>
  <c r="Q787"/>
  <c r="Q791"/>
  <c r="Q795"/>
  <c r="Q799"/>
  <c r="Q803"/>
  <c r="Q807"/>
  <c r="Q811"/>
  <c r="Q815"/>
  <c r="Q819"/>
  <c r="Q823"/>
  <c r="Q827"/>
  <c r="Q831"/>
  <c r="Q835"/>
  <c r="Q839"/>
  <c r="Q843"/>
  <c r="Q847"/>
  <c r="Q851"/>
  <c r="Q855"/>
  <c r="Q859"/>
  <c r="Q863"/>
  <c r="Q867"/>
  <c r="Q871"/>
  <c r="Q875"/>
  <c r="Q879"/>
  <c r="Q883"/>
  <c r="Q887"/>
  <c r="Q891"/>
  <c r="Q895"/>
  <c r="Q899"/>
  <c r="Q903"/>
  <c r="Q907"/>
  <c r="Q911"/>
  <c r="Q915"/>
  <c r="Q919"/>
  <c r="Q923"/>
  <c r="Q927"/>
  <c r="Q931"/>
  <c r="Q935"/>
  <c r="Q939"/>
  <c r="Q943"/>
  <c r="Q947"/>
  <c r="Q951"/>
  <c r="Q955"/>
  <c r="Q959"/>
  <c r="Q963"/>
  <c r="Q967"/>
  <c r="Q971"/>
  <c r="Q975"/>
  <c r="Q979"/>
  <c r="Q983"/>
  <c r="Q987"/>
  <c r="Q991"/>
  <c r="Q995"/>
  <c r="Q999"/>
  <c r="Q1003"/>
  <c r="P506"/>
  <c r="P510"/>
  <c r="P514"/>
  <c r="P518"/>
  <c r="P522"/>
  <c r="P526"/>
  <c r="P530"/>
  <c r="P534"/>
  <c r="P538"/>
  <c r="P542"/>
  <c r="P546"/>
  <c r="P550"/>
  <c r="P554"/>
  <c r="P558"/>
  <c r="P562"/>
  <c r="P566"/>
  <c r="P570"/>
  <c r="P574"/>
  <c r="P578"/>
  <c r="P582"/>
  <c r="P586"/>
  <c r="S900"/>
  <c r="S908"/>
  <c r="S916"/>
  <c r="S924"/>
  <c r="S932"/>
  <c r="S940"/>
  <c r="S948"/>
  <c r="S956"/>
  <c r="S964"/>
  <c r="S972"/>
  <c r="S980"/>
  <c r="S988"/>
  <c r="S996"/>
  <c r="S1004"/>
  <c r="R511"/>
  <c r="R517"/>
  <c r="R521"/>
  <c r="R525"/>
  <c r="R529"/>
  <c r="R533"/>
  <c r="R537"/>
  <c r="R541"/>
  <c r="R545"/>
  <c r="R549"/>
  <c r="R553"/>
  <c r="R557"/>
  <c r="R561"/>
  <c r="R565"/>
  <c r="R569"/>
  <c r="R573"/>
  <c r="R577"/>
  <c r="R581"/>
  <c r="R585"/>
  <c r="R589"/>
  <c r="R593"/>
  <c r="R597"/>
  <c r="R601"/>
  <c r="R605"/>
  <c r="R609"/>
  <c r="R613"/>
  <c r="R617"/>
  <c r="R621"/>
  <c r="R625"/>
  <c r="R629"/>
  <c r="R633"/>
  <c r="R637"/>
  <c r="R641"/>
  <c r="R645"/>
  <c r="R649"/>
  <c r="R653"/>
  <c r="R657"/>
  <c r="R661"/>
  <c r="R665"/>
  <c r="R669"/>
  <c r="R673"/>
  <c r="R677"/>
  <c r="R681"/>
  <c r="R685"/>
  <c r="R689"/>
  <c r="R693"/>
  <c r="R697"/>
  <c r="R701"/>
  <c r="R705"/>
  <c r="R709"/>
  <c r="R713"/>
  <c r="R717"/>
  <c r="R721"/>
  <c r="R725"/>
  <c r="R729"/>
  <c r="R733"/>
  <c r="R737"/>
  <c r="R741"/>
  <c r="R745"/>
  <c r="R749"/>
  <c r="R753"/>
  <c r="R757"/>
  <c r="R761"/>
  <c r="R765"/>
  <c r="R769"/>
  <c r="R773"/>
  <c r="R777"/>
  <c r="R781"/>
  <c r="R785"/>
  <c r="R789"/>
  <c r="R793"/>
  <c r="R797"/>
  <c r="R801"/>
  <c r="R805"/>
  <c r="R809"/>
  <c r="R813"/>
  <c r="R817"/>
  <c r="R821"/>
  <c r="R825"/>
  <c r="R829"/>
  <c r="R833"/>
  <c r="R837"/>
  <c r="R841"/>
  <c r="R845"/>
  <c r="R849"/>
  <c r="R853"/>
  <c r="R857"/>
  <c r="R861"/>
  <c r="R865"/>
  <c r="R869"/>
  <c r="R873"/>
  <c r="R877"/>
  <c r="R881"/>
  <c r="R885"/>
  <c r="R889"/>
  <c r="R893"/>
  <c r="R897"/>
  <c r="R901"/>
  <c r="R905"/>
  <c r="R909"/>
  <c r="R913"/>
  <c r="R917"/>
  <c r="R921"/>
  <c r="R925"/>
  <c r="R929"/>
  <c r="R933"/>
  <c r="R937"/>
  <c r="R941"/>
  <c r="R945"/>
  <c r="R949"/>
  <c r="R953"/>
  <c r="R957"/>
  <c r="R961"/>
  <c r="R965"/>
  <c r="R969"/>
  <c r="R973"/>
  <c r="R977"/>
  <c r="R981"/>
  <c r="R985"/>
  <c r="R989"/>
  <c r="R993"/>
  <c r="R997"/>
  <c r="R1001"/>
  <c r="R1005"/>
  <c r="Q508"/>
  <c r="Q512"/>
  <c r="Q516"/>
  <c r="Q520"/>
  <c r="Q524"/>
  <c r="Q528"/>
  <c r="Q532"/>
  <c r="Q536"/>
  <c r="Q540"/>
  <c r="Q544"/>
  <c r="Q548"/>
  <c r="Q552"/>
  <c r="Q556"/>
  <c r="Q560"/>
  <c r="Q564"/>
  <c r="Q568"/>
  <c r="Q572"/>
  <c r="Q576"/>
  <c r="Q580"/>
  <c r="Q584"/>
  <c r="Q588"/>
  <c r="Q592"/>
  <c r="Q596"/>
  <c r="Q600"/>
  <c r="Q604"/>
  <c r="Q608"/>
  <c r="Q612"/>
  <c r="Q616"/>
  <c r="Q620"/>
  <c r="Q624"/>
  <c r="Q628"/>
  <c r="Q632"/>
  <c r="Q636"/>
  <c r="Q640"/>
  <c r="Q644"/>
  <c r="Q648"/>
  <c r="Q652"/>
  <c r="Q656"/>
  <c r="Q660"/>
  <c r="Q664"/>
  <c r="Q668"/>
  <c r="Q672"/>
  <c r="Q676"/>
  <c r="Q680"/>
  <c r="Q684"/>
  <c r="Q688"/>
  <c r="Q692"/>
  <c r="Q696"/>
  <c r="Q700"/>
  <c r="Q704"/>
  <c r="Q708"/>
  <c r="Q712"/>
  <c r="Q716"/>
  <c r="Q720"/>
  <c r="Q724"/>
  <c r="Q728"/>
  <c r="Q732"/>
  <c r="Q736"/>
  <c r="Q740"/>
  <c r="Q744"/>
  <c r="Q748"/>
  <c r="Q752"/>
  <c r="Q756"/>
  <c r="Q760"/>
  <c r="Q764"/>
  <c r="Q768"/>
  <c r="Q772"/>
  <c r="Q776"/>
  <c r="Q780"/>
  <c r="Q784"/>
  <c r="Q788"/>
  <c r="Q792"/>
  <c r="Q796"/>
  <c r="Q800"/>
  <c r="Q804"/>
  <c r="Q808"/>
  <c r="Q812"/>
  <c r="Q816"/>
  <c r="Q820"/>
  <c r="Q824"/>
  <c r="Q828"/>
  <c r="Q832"/>
  <c r="Q836"/>
  <c r="Q840"/>
  <c r="Q844"/>
  <c r="Q848"/>
  <c r="Q852"/>
  <c r="Q856"/>
  <c r="Q860"/>
  <c r="Q864"/>
  <c r="Q868"/>
  <c r="Q872"/>
  <c r="Q876"/>
  <c r="Q880"/>
  <c r="Q884"/>
  <c r="Q888"/>
  <c r="Q892"/>
  <c r="Q896"/>
  <c r="Q900"/>
  <c r="Q904"/>
  <c r="Q908"/>
  <c r="Q912"/>
  <c r="Q916"/>
  <c r="Q920"/>
  <c r="Q924"/>
  <c r="Q928"/>
  <c r="Q932"/>
  <c r="Q936"/>
  <c r="Q940"/>
  <c r="Q944"/>
  <c r="Q948"/>
  <c r="Q952"/>
  <c r="Q956"/>
  <c r="Q960"/>
  <c r="Q964"/>
  <c r="Q968"/>
  <c r="Q972"/>
  <c r="Q976"/>
  <c r="Q980"/>
  <c r="Q984"/>
  <c r="Q988"/>
  <c r="Q992"/>
  <c r="Q996"/>
  <c r="Q1000"/>
  <c r="Q1004"/>
  <c r="P507"/>
  <c r="P511"/>
  <c r="P515"/>
  <c r="P519"/>
  <c r="P523"/>
  <c r="P527"/>
  <c r="P531"/>
  <c r="P535"/>
  <c r="P539"/>
  <c r="P543"/>
  <c r="P547"/>
  <c r="P551"/>
  <c r="P555"/>
  <c r="P559"/>
  <c r="P563"/>
  <c r="P567"/>
  <c r="P571"/>
  <c r="P575"/>
  <c r="P579"/>
  <c r="P583"/>
  <c r="P587"/>
  <c r="P591"/>
  <c r="P595"/>
  <c r="P599"/>
  <c r="P603"/>
  <c r="P607"/>
  <c r="P611"/>
  <c r="P615"/>
  <c r="P619"/>
  <c r="P623"/>
  <c r="P627"/>
  <c r="P631"/>
  <c r="P635"/>
  <c r="P639"/>
  <c r="P643"/>
  <c r="P647"/>
  <c r="P651"/>
  <c r="P655"/>
  <c r="P659"/>
  <c r="P663"/>
  <c r="P667"/>
  <c r="P671"/>
  <c r="P675"/>
  <c r="P679"/>
  <c r="P683"/>
  <c r="P687"/>
  <c r="P691"/>
  <c r="P695"/>
  <c r="P699"/>
  <c r="P703"/>
  <c r="P707"/>
  <c r="P711"/>
  <c r="P715"/>
  <c r="P719"/>
  <c r="P723"/>
  <c r="P727"/>
  <c r="P731"/>
  <c r="P735"/>
  <c r="P739"/>
  <c r="P743"/>
  <c r="P747"/>
  <c r="P751"/>
  <c r="P755"/>
  <c r="P759"/>
  <c r="P763"/>
  <c r="P767"/>
  <c r="P771"/>
  <c r="P775"/>
  <c r="P779"/>
  <c r="P783"/>
  <c r="P787"/>
  <c r="P791"/>
  <c r="P795"/>
  <c r="P799"/>
  <c r="P803"/>
  <c r="P807"/>
  <c r="P811"/>
  <c r="P815"/>
  <c r="P590"/>
  <c r="P598"/>
  <c r="P606"/>
  <c r="P614"/>
  <c r="P622"/>
  <c r="P630"/>
  <c r="P638"/>
  <c r="P646"/>
  <c r="P654"/>
  <c r="P662"/>
  <c r="P670"/>
  <c r="P678"/>
  <c r="P686"/>
  <c r="P694"/>
  <c r="P702"/>
  <c r="P710"/>
  <c r="P718"/>
  <c r="P726"/>
  <c r="P734"/>
  <c r="P742"/>
  <c r="P750"/>
  <c r="P758"/>
  <c r="P766"/>
  <c r="P774"/>
  <c r="P782"/>
  <c r="P790"/>
  <c r="P798"/>
  <c r="P806"/>
  <c r="P814"/>
  <c r="P819"/>
  <c r="P823"/>
  <c r="P827"/>
  <c r="P831"/>
  <c r="P835"/>
  <c r="P839"/>
  <c r="P843"/>
  <c r="P847"/>
  <c r="P851"/>
  <c r="P855"/>
  <c r="P859"/>
  <c r="P863"/>
  <c r="P867"/>
  <c r="P871"/>
  <c r="P875"/>
  <c r="P879"/>
  <c r="P883"/>
  <c r="P887"/>
  <c r="P891"/>
  <c r="P895"/>
  <c r="P899"/>
  <c r="P903"/>
  <c r="P907"/>
  <c r="P911"/>
  <c r="P915"/>
  <c r="P919"/>
  <c r="P923"/>
  <c r="P927"/>
  <c r="P931"/>
  <c r="P935"/>
  <c r="P939"/>
  <c r="P943"/>
  <c r="P947"/>
  <c r="P951"/>
  <c r="P955"/>
  <c r="P959"/>
  <c r="P963"/>
  <c r="P967"/>
  <c r="P971"/>
  <c r="P975"/>
  <c r="P979"/>
  <c r="P983"/>
  <c r="P987"/>
  <c r="P991"/>
  <c r="P995"/>
  <c r="P999"/>
  <c r="P1003"/>
  <c r="O506"/>
  <c r="O510"/>
  <c r="O514"/>
  <c r="O518"/>
  <c r="O522"/>
  <c r="O526"/>
  <c r="O530"/>
  <c r="O534"/>
  <c r="O538"/>
  <c r="O542"/>
  <c r="O546"/>
  <c r="O550"/>
  <c r="O554"/>
  <c r="O558"/>
  <c r="O562"/>
  <c r="O566"/>
  <c r="O570"/>
  <c r="O574"/>
  <c r="O578"/>
  <c r="O582"/>
  <c r="O586"/>
  <c r="O590"/>
  <c r="O594"/>
  <c r="O598"/>
  <c r="O602"/>
  <c r="O606"/>
  <c r="O610"/>
  <c r="O614"/>
  <c r="O618"/>
  <c r="O622"/>
  <c r="O626"/>
  <c r="O630"/>
  <c r="O634"/>
  <c r="O638"/>
  <c r="O642"/>
  <c r="O646"/>
  <c r="O650"/>
  <c r="O654"/>
  <c r="O658"/>
  <c r="O662"/>
  <c r="O666"/>
  <c r="O670"/>
  <c r="O674"/>
  <c r="O678"/>
  <c r="O682"/>
  <c r="O686"/>
  <c r="O690"/>
  <c r="O694"/>
  <c r="O698"/>
  <c r="O702"/>
  <c r="O706"/>
  <c r="O710"/>
  <c r="O714"/>
  <c r="O718"/>
  <c r="O722"/>
  <c r="O726"/>
  <c r="O730"/>
  <c r="O734"/>
  <c r="O738"/>
  <c r="O742"/>
  <c r="O746"/>
  <c r="O750"/>
  <c r="O754"/>
  <c r="O758"/>
  <c r="O762"/>
  <c r="O766"/>
  <c r="O770"/>
  <c r="O774"/>
  <c r="O778"/>
  <c r="O782"/>
  <c r="O786"/>
  <c r="O790"/>
  <c r="O794"/>
  <c r="O798"/>
  <c r="O802"/>
  <c r="O806"/>
  <c r="O810"/>
  <c r="O814"/>
  <c r="O818"/>
  <c r="O822"/>
  <c r="O826"/>
  <c r="O830"/>
  <c r="O834"/>
  <c r="O838"/>
  <c r="O842"/>
  <c r="O846"/>
  <c r="O850"/>
  <c r="O854"/>
  <c r="O858"/>
  <c r="O862"/>
  <c r="O866"/>
  <c r="O870"/>
  <c r="O874"/>
  <c r="O878"/>
  <c r="O882"/>
  <c r="O886"/>
  <c r="O890"/>
  <c r="O894"/>
  <c r="O898"/>
  <c r="O902"/>
  <c r="O906"/>
  <c r="O910"/>
  <c r="O914"/>
  <c r="O918"/>
  <c r="O922"/>
  <c r="O926"/>
  <c r="O930"/>
  <c r="O934"/>
  <c r="O938"/>
  <c r="O942"/>
  <c r="O946"/>
  <c r="O950"/>
  <c r="O954"/>
  <c r="O958"/>
  <c r="O962"/>
  <c r="O966"/>
  <c r="O970"/>
  <c r="O974"/>
  <c r="O978"/>
  <c r="O982"/>
  <c r="O986"/>
  <c r="O990"/>
  <c r="O994"/>
  <c r="O998"/>
  <c r="O1002"/>
  <c r="O1006"/>
  <c r="N509"/>
  <c r="N513"/>
  <c r="N517"/>
  <c r="N521"/>
  <c r="N525"/>
  <c r="N529"/>
  <c r="N533"/>
  <c r="N537"/>
  <c r="N541"/>
  <c r="N545"/>
  <c r="N549"/>
  <c r="N553"/>
  <c r="N557"/>
  <c r="N561"/>
  <c r="N565"/>
  <c r="N569"/>
  <c r="N573"/>
  <c r="N577"/>
  <c r="N581"/>
  <c r="N585"/>
  <c r="N589"/>
  <c r="N593"/>
  <c r="N597"/>
  <c r="N601"/>
  <c r="N605"/>
  <c r="N609"/>
  <c r="N613"/>
  <c r="N617"/>
  <c r="N621"/>
  <c r="N625"/>
  <c r="N629"/>
  <c r="N633"/>
  <c r="N637"/>
  <c r="N641"/>
  <c r="N645"/>
  <c r="N649"/>
  <c r="N653"/>
  <c r="N657"/>
  <c r="N661"/>
  <c r="N665"/>
  <c r="N669"/>
  <c r="N673"/>
  <c r="N677"/>
  <c r="N681"/>
  <c r="N685"/>
  <c r="N689"/>
  <c r="N693"/>
  <c r="N697"/>
  <c r="N701"/>
  <c r="N705"/>
  <c r="N709"/>
  <c r="N713"/>
  <c r="N717"/>
  <c r="N721"/>
  <c r="N725"/>
  <c r="N729"/>
  <c r="N733"/>
  <c r="N737"/>
  <c r="N741"/>
  <c r="N745"/>
  <c r="N749"/>
  <c r="N753"/>
  <c r="N757"/>
  <c r="N761"/>
  <c r="N765"/>
  <c r="N769"/>
  <c r="N773"/>
  <c r="N777"/>
  <c r="N781"/>
  <c r="N785"/>
  <c r="N789"/>
  <c r="N793"/>
  <c r="N797"/>
  <c r="N801"/>
  <c r="N805"/>
  <c r="N809"/>
  <c r="N813"/>
  <c r="N817"/>
  <c r="N821"/>
  <c r="N825"/>
  <c r="N829"/>
  <c r="N833"/>
  <c r="N837"/>
  <c r="N841"/>
  <c r="N845"/>
  <c r="N849"/>
  <c r="N853"/>
  <c r="N857"/>
  <c r="N861"/>
  <c r="N865"/>
  <c r="N869"/>
  <c r="N873"/>
  <c r="N877"/>
  <c r="N881"/>
  <c r="N885"/>
  <c r="N889"/>
  <c r="N893"/>
  <c r="N897"/>
  <c r="N901"/>
  <c r="N905"/>
  <c r="N909"/>
  <c r="N913"/>
  <c r="N917"/>
  <c r="N921"/>
  <c r="N925"/>
  <c r="N929"/>
  <c r="N933"/>
  <c r="N937"/>
  <c r="N941"/>
  <c r="N945"/>
  <c r="N949"/>
  <c r="N953"/>
  <c r="N957"/>
  <c r="N961"/>
  <c r="N965"/>
  <c r="N969"/>
  <c r="N973"/>
  <c r="N977"/>
  <c r="N981"/>
  <c r="N985"/>
  <c r="N989"/>
  <c r="N993"/>
  <c r="N997"/>
  <c r="N1001"/>
  <c r="N1005"/>
  <c r="M508"/>
  <c r="M512"/>
  <c r="M516"/>
  <c r="M520"/>
  <c r="M524"/>
  <c r="M528"/>
  <c r="M532"/>
  <c r="M536"/>
  <c r="M540"/>
  <c r="M544"/>
  <c r="M548"/>
  <c r="M552"/>
  <c r="M556"/>
  <c r="M560"/>
  <c r="P592"/>
  <c r="P600"/>
  <c r="P608"/>
  <c r="P616"/>
  <c r="P624"/>
  <c r="P632"/>
  <c r="P640"/>
  <c r="P648"/>
  <c r="P656"/>
  <c r="P664"/>
  <c r="P672"/>
  <c r="P680"/>
  <c r="P688"/>
  <c r="P696"/>
  <c r="P704"/>
  <c r="P712"/>
  <c r="P720"/>
  <c r="P728"/>
  <c r="P736"/>
  <c r="P744"/>
  <c r="P752"/>
  <c r="P760"/>
  <c r="P768"/>
  <c r="P776"/>
  <c r="P784"/>
  <c r="P792"/>
  <c r="P800"/>
  <c r="P808"/>
  <c r="P816"/>
  <c r="P820"/>
  <c r="P824"/>
  <c r="P828"/>
  <c r="P832"/>
  <c r="P836"/>
  <c r="P840"/>
  <c r="P844"/>
  <c r="P848"/>
  <c r="P852"/>
  <c r="P856"/>
  <c r="P860"/>
  <c r="P864"/>
  <c r="P868"/>
  <c r="P872"/>
  <c r="P876"/>
  <c r="P880"/>
  <c r="P884"/>
  <c r="P888"/>
  <c r="P892"/>
  <c r="P896"/>
  <c r="P900"/>
  <c r="P904"/>
  <c r="P908"/>
  <c r="P912"/>
  <c r="P916"/>
  <c r="P920"/>
  <c r="P924"/>
  <c r="P928"/>
  <c r="P932"/>
  <c r="P936"/>
  <c r="P940"/>
  <c r="P944"/>
  <c r="P948"/>
  <c r="P952"/>
  <c r="P956"/>
  <c r="P960"/>
  <c r="P964"/>
  <c r="P968"/>
  <c r="P972"/>
  <c r="P976"/>
  <c r="P980"/>
  <c r="P984"/>
  <c r="P988"/>
  <c r="P992"/>
  <c r="P996"/>
  <c r="P1000"/>
  <c r="P1004"/>
  <c r="O507"/>
  <c r="O511"/>
  <c r="O515"/>
  <c r="O519"/>
  <c r="O523"/>
  <c r="O527"/>
  <c r="O531"/>
  <c r="O535"/>
  <c r="O539"/>
  <c r="O543"/>
  <c r="O547"/>
  <c r="O551"/>
  <c r="O555"/>
  <c r="O559"/>
  <c r="O563"/>
  <c r="O567"/>
  <c r="O571"/>
  <c r="O575"/>
  <c r="O579"/>
  <c r="O583"/>
  <c r="O587"/>
  <c r="O591"/>
  <c r="O595"/>
  <c r="O599"/>
  <c r="O603"/>
  <c r="O607"/>
  <c r="O611"/>
  <c r="O615"/>
  <c r="O619"/>
  <c r="O623"/>
  <c r="O627"/>
  <c r="O631"/>
  <c r="O635"/>
  <c r="O639"/>
  <c r="O643"/>
  <c r="O647"/>
  <c r="O651"/>
  <c r="O655"/>
  <c r="O659"/>
  <c r="O663"/>
  <c r="O667"/>
  <c r="O671"/>
  <c r="O675"/>
  <c r="O679"/>
  <c r="O683"/>
  <c r="O687"/>
  <c r="O691"/>
  <c r="O695"/>
  <c r="O699"/>
  <c r="O703"/>
  <c r="O707"/>
  <c r="O711"/>
  <c r="O715"/>
  <c r="O719"/>
  <c r="O723"/>
  <c r="O727"/>
  <c r="O731"/>
  <c r="O735"/>
  <c r="O739"/>
  <c r="O743"/>
  <c r="O747"/>
  <c r="O751"/>
  <c r="O755"/>
  <c r="O759"/>
  <c r="O763"/>
  <c r="O767"/>
  <c r="O771"/>
  <c r="O775"/>
  <c r="O779"/>
  <c r="O783"/>
  <c r="O787"/>
  <c r="O791"/>
  <c r="O795"/>
  <c r="O799"/>
  <c r="O803"/>
  <c r="O807"/>
  <c r="O811"/>
  <c r="O815"/>
  <c r="O819"/>
  <c r="O823"/>
  <c r="O827"/>
  <c r="O831"/>
  <c r="O835"/>
  <c r="O839"/>
  <c r="O843"/>
  <c r="O847"/>
  <c r="O851"/>
  <c r="O855"/>
  <c r="O859"/>
  <c r="O863"/>
  <c r="O867"/>
  <c r="O871"/>
  <c r="O875"/>
  <c r="O879"/>
  <c r="O883"/>
  <c r="O887"/>
  <c r="O891"/>
  <c r="O895"/>
  <c r="O899"/>
  <c r="O903"/>
  <c r="O907"/>
  <c r="O911"/>
  <c r="O915"/>
  <c r="O919"/>
  <c r="O923"/>
  <c r="O927"/>
  <c r="O931"/>
  <c r="O935"/>
  <c r="O939"/>
  <c r="O943"/>
  <c r="O947"/>
  <c r="O951"/>
  <c r="O955"/>
  <c r="O959"/>
  <c r="O963"/>
  <c r="O967"/>
  <c r="O971"/>
  <c r="O975"/>
  <c r="O979"/>
  <c r="O983"/>
  <c r="O987"/>
  <c r="O991"/>
  <c r="O995"/>
  <c r="O999"/>
  <c r="O1003"/>
  <c r="N506"/>
  <c r="N510"/>
  <c r="N514"/>
  <c r="N518"/>
  <c r="N522"/>
  <c r="N526"/>
  <c r="N530"/>
  <c r="N534"/>
  <c r="N538"/>
  <c r="N542"/>
  <c r="N546"/>
  <c r="N550"/>
  <c r="N554"/>
  <c r="N558"/>
  <c r="N562"/>
  <c r="N566"/>
  <c r="N570"/>
  <c r="N574"/>
  <c r="N578"/>
  <c r="N582"/>
  <c r="N586"/>
  <c r="N590"/>
  <c r="N594"/>
  <c r="N598"/>
  <c r="N602"/>
  <c r="N606"/>
  <c r="N610"/>
  <c r="N614"/>
  <c r="N618"/>
  <c r="N622"/>
  <c r="N626"/>
  <c r="N630"/>
  <c r="N634"/>
  <c r="N638"/>
  <c r="N642"/>
  <c r="N646"/>
  <c r="N650"/>
  <c r="N654"/>
  <c r="N658"/>
  <c r="N662"/>
  <c r="N666"/>
  <c r="N670"/>
  <c r="N674"/>
  <c r="N678"/>
  <c r="N682"/>
  <c r="N686"/>
  <c r="N690"/>
  <c r="N694"/>
  <c r="N698"/>
  <c r="N702"/>
  <c r="N706"/>
  <c r="N710"/>
  <c r="N714"/>
  <c r="N718"/>
  <c r="N722"/>
  <c r="N726"/>
  <c r="N730"/>
  <c r="N734"/>
  <c r="N738"/>
  <c r="N742"/>
  <c r="N746"/>
  <c r="N750"/>
  <c r="N754"/>
  <c r="N758"/>
  <c r="N762"/>
  <c r="N766"/>
  <c r="N770"/>
  <c r="N774"/>
  <c r="N778"/>
  <c r="N782"/>
  <c r="N786"/>
  <c r="N790"/>
  <c r="N794"/>
  <c r="N798"/>
  <c r="N802"/>
  <c r="N806"/>
  <c r="N810"/>
  <c r="N814"/>
  <c r="N818"/>
  <c r="N822"/>
  <c r="N826"/>
  <c r="N830"/>
  <c r="N834"/>
  <c r="N838"/>
  <c r="N842"/>
  <c r="N846"/>
  <c r="N850"/>
  <c r="N854"/>
  <c r="N858"/>
  <c r="N862"/>
  <c r="N866"/>
  <c r="N870"/>
  <c r="N874"/>
  <c r="N878"/>
  <c r="N882"/>
  <c r="N886"/>
  <c r="N890"/>
  <c r="N894"/>
  <c r="N898"/>
  <c r="N902"/>
  <c r="N906"/>
  <c r="N910"/>
  <c r="N914"/>
  <c r="N918"/>
  <c r="N922"/>
  <c r="N926"/>
  <c r="N930"/>
  <c r="N934"/>
  <c r="N938"/>
  <c r="N942"/>
  <c r="N946"/>
  <c r="N950"/>
  <c r="N954"/>
  <c r="N958"/>
  <c r="N962"/>
  <c r="N966"/>
  <c r="N970"/>
  <c r="N974"/>
  <c r="N978"/>
  <c r="N982"/>
  <c r="N986"/>
  <c r="N990"/>
  <c r="N994"/>
  <c r="N998"/>
  <c r="N1002"/>
  <c r="N1006"/>
  <c r="M509"/>
  <c r="M513"/>
  <c r="M517"/>
  <c r="M521"/>
  <c r="M525"/>
  <c r="M529"/>
  <c r="M533"/>
  <c r="M537"/>
  <c r="M541"/>
  <c r="M545"/>
  <c r="M549"/>
  <c r="M553"/>
  <c r="M557"/>
  <c r="M561"/>
  <c r="P594"/>
  <c r="P602"/>
  <c r="P610"/>
  <c r="P618"/>
  <c r="P626"/>
  <c r="P634"/>
  <c r="P642"/>
  <c r="P650"/>
  <c r="P658"/>
  <c r="P666"/>
  <c r="P674"/>
  <c r="P682"/>
  <c r="P690"/>
  <c r="P698"/>
  <c r="P706"/>
  <c r="P714"/>
  <c r="P722"/>
  <c r="P730"/>
  <c r="P738"/>
  <c r="P746"/>
  <c r="P754"/>
  <c r="P762"/>
  <c r="P770"/>
  <c r="P778"/>
  <c r="P786"/>
  <c r="P794"/>
  <c r="P802"/>
  <c r="P810"/>
  <c r="P817"/>
  <c r="P821"/>
  <c r="P825"/>
  <c r="P829"/>
  <c r="P833"/>
  <c r="P837"/>
  <c r="P841"/>
  <c r="P845"/>
  <c r="P849"/>
  <c r="P853"/>
  <c r="P857"/>
  <c r="P861"/>
  <c r="P865"/>
  <c r="P869"/>
  <c r="P873"/>
  <c r="P877"/>
  <c r="P881"/>
  <c r="P885"/>
  <c r="P889"/>
  <c r="P893"/>
  <c r="P897"/>
  <c r="P901"/>
  <c r="P905"/>
  <c r="P909"/>
  <c r="P913"/>
  <c r="P917"/>
  <c r="P921"/>
  <c r="P925"/>
  <c r="P929"/>
  <c r="P933"/>
  <c r="P937"/>
  <c r="P941"/>
  <c r="P945"/>
  <c r="P949"/>
  <c r="P953"/>
  <c r="P957"/>
  <c r="P961"/>
  <c r="P965"/>
  <c r="P969"/>
  <c r="P973"/>
  <c r="P977"/>
  <c r="P981"/>
  <c r="P985"/>
  <c r="P989"/>
  <c r="P993"/>
  <c r="P997"/>
  <c r="P1001"/>
  <c r="P1005"/>
  <c r="O508"/>
  <c r="O512"/>
  <c r="O516"/>
  <c r="O520"/>
  <c r="O524"/>
  <c r="O528"/>
  <c r="O532"/>
  <c r="O536"/>
  <c r="O540"/>
  <c r="O544"/>
  <c r="O548"/>
  <c r="O552"/>
  <c r="O556"/>
  <c r="O560"/>
  <c r="O564"/>
  <c r="O568"/>
  <c r="O572"/>
  <c r="O576"/>
  <c r="O580"/>
  <c r="O584"/>
  <c r="O588"/>
  <c r="O592"/>
  <c r="O596"/>
  <c r="O600"/>
  <c r="O604"/>
  <c r="O608"/>
  <c r="O612"/>
  <c r="O616"/>
  <c r="O620"/>
  <c r="O624"/>
  <c r="O628"/>
  <c r="O632"/>
  <c r="O636"/>
  <c r="O640"/>
  <c r="O644"/>
  <c r="O648"/>
  <c r="O652"/>
  <c r="O656"/>
  <c r="O660"/>
  <c r="O664"/>
  <c r="O668"/>
  <c r="O672"/>
  <c r="O676"/>
  <c r="O680"/>
  <c r="O684"/>
  <c r="O688"/>
  <c r="O692"/>
  <c r="O696"/>
  <c r="O700"/>
  <c r="O704"/>
  <c r="O708"/>
  <c r="O712"/>
  <c r="O716"/>
  <c r="O720"/>
  <c r="O724"/>
  <c r="O728"/>
  <c r="O732"/>
  <c r="O736"/>
  <c r="O740"/>
  <c r="O744"/>
  <c r="O748"/>
  <c r="O752"/>
  <c r="O756"/>
  <c r="O760"/>
  <c r="O764"/>
  <c r="O768"/>
  <c r="O772"/>
  <c r="O776"/>
  <c r="O780"/>
  <c r="O784"/>
  <c r="O788"/>
  <c r="O792"/>
  <c r="O796"/>
  <c r="O800"/>
  <c r="O804"/>
  <c r="O808"/>
  <c r="O812"/>
  <c r="O816"/>
  <c r="O820"/>
  <c r="O824"/>
  <c r="O828"/>
  <c r="O832"/>
  <c r="O836"/>
  <c r="O840"/>
  <c r="O844"/>
  <c r="O848"/>
  <c r="O852"/>
  <c r="O856"/>
  <c r="O860"/>
  <c r="O864"/>
  <c r="O868"/>
  <c r="O872"/>
  <c r="O876"/>
  <c r="O880"/>
  <c r="O884"/>
  <c r="O888"/>
  <c r="O892"/>
  <c r="O896"/>
  <c r="O900"/>
  <c r="O904"/>
  <c r="O908"/>
  <c r="O912"/>
  <c r="O916"/>
  <c r="O920"/>
  <c r="O924"/>
  <c r="O928"/>
  <c r="O932"/>
  <c r="O936"/>
  <c r="O940"/>
  <c r="O944"/>
  <c r="O948"/>
  <c r="O952"/>
  <c r="O956"/>
  <c r="O960"/>
  <c r="O964"/>
  <c r="O968"/>
  <c r="O972"/>
  <c r="O976"/>
  <c r="O980"/>
  <c r="O984"/>
  <c r="O988"/>
  <c r="O992"/>
  <c r="O996"/>
  <c r="O1000"/>
  <c r="O1004"/>
  <c r="N507"/>
  <c r="N511"/>
  <c r="N515"/>
  <c r="N519"/>
  <c r="N523"/>
  <c r="N527"/>
  <c r="N531"/>
  <c r="N535"/>
  <c r="N539"/>
  <c r="N543"/>
  <c r="N547"/>
  <c r="N551"/>
  <c r="N555"/>
  <c r="N559"/>
  <c r="N563"/>
  <c r="N567"/>
  <c r="N571"/>
  <c r="N575"/>
  <c r="N579"/>
  <c r="N583"/>
  <c r="N587"/>
  <c r="N591"/>
  <c r="N595"/>
  <c r="N599"/>
  <c r="N603"/>
  <c r="N607"/>
  <c r="N611"/>
  <c r="N615"/>
  <c r="N619"/>
  <c r="N623"/>
  <c r="N627"/>
  <c r="N631"/>
  <c r="N635"/>
  <c r="N639"/>
  <c r="N643"/>
  <c r="N647"/>
  <c r="N651"/>
  <c r="N655"/>
  <c r="N659"/>
  <c r="N663"/>
  <c r="N667"/>
  <c r="N671"/>
  <c r="N675"/>
  <c r="N679"/>
  <c r="N683"/>
  <c r="N687"/>
  <c r="N691"/>
  <c r="N695"/>
  <c r="N699"/>
  <c r="N703"/>
  <c r="N707"/>
  <c r="N711"/>
  <c r="N715"/>
  <c r="N719"/>
  <c r="N723"/>
  <c r="N727"/>
  <c r="N731"/>
  <c r="N735"/>
  <c r="N739"/>
  <c r="N743"/>
  <c r="N747"/>
  <c r="N751"/>
  <c r="N755"/>
  <c r="N759"/>
  <c r="N763"/>
  <c r="N767"/>
  <c r="N771"/>
  <c r="N775"/>
  <c r="N779"/>
  <c r="N783"/>
  <c r="N787"/>
  <c r="N791"/>
  <c r="N795"/>
  <c r="N799"/>
  <c r="N803"/>
  <c r="N807"/>
  <c r="N811"/>
  <c r="N815"/>
  <c r="N819"/>
  <c r="N823"/>
  <c r="N827"/>
  <c r="N831"/>
  <c r="N835"/>
  <c r="N839"/>
  <c r="N843"/>
  <c r="N847"/>
  <c r="N851"/>
  <c r="N855"/>
  <c r="N859"/>
  <c r="N863"/>
  <c r="N867"/>
  <c r="N871"/>
  <c r="N875"/>
  <c r="N879"/>
  <c r="N883"/>
  <c r="N887"/>
  <c r="N891"/>
  <c r="N895"/>
  <c r="N899"/>
  <c r="N903"/>
  <c r="N907"/>
  <c r="N911"/>
  <c r="N915"/>
  <c r="N919"/>
  <c r="N923"/>
  <c r="N927"/>
  <c r="N931"/>
  <c r="N935"/>
  <c r="N939"/>
  <c r="N943"/>
  <c r="N947"/>
  <c r="N951"/>
  <c r="N955"/>
  <c r="N959"/>
  <c r="N963"/>
  <c r="N967"/>
  <c r="N971"/>
  <c r="N975"/>
  <c r="N979"/>
  <c r="N983"/>
  <c r="N987"/>
  <c r="N991"/>
  <c r="N995"/>
  <c r="N999"/>
  <c r="N1003"/>
  <c r="M506"/>
  <c r="M510"/>
  <c r="M514"/>
  <c r="M518"/>
  <c r="M522"/>
  <c r="M526"/>
  <c r="M530"/>
  <c r="M534"/>
  <c r="M538"/>
  <c r="M542"/>
  <c r="M546"/>
  <c r="M550"/>
  <c r="M554"/>
  <c r="M558"/>
  <c r="P596"/>
  <c r="P604"/>
  <c r="P612"/>
  <c r="P620"/>
  <c r="P628"/>
  <c r="P636"/>
  <c r="P644"/>
  <c r="P652"/>
  <c r="P660"/>
  <c r="P668"/>
  <c r="P676"/>
  <c r="P684"/>
  <c r="P692"/>
  <c r="P700"/>
  <c r="P708"/>
  <c r="P716"/>
  <c r="P724"/>
  <c r="P732"/>
  <c r="P740"/>
  <c r="P748"/>
  <c r="P756"/>
  <c r="P764"/>
  <c r="P772"/>
  <c r="P780"/>
  <c r="P788"/>
  <c r="P796"/>
  <c r="P804"/>
  <c r="P812"/>
  <c r="P818"/>
  <c r="P822"/>
  <c r="P826"/>
  <c r="P830"/>
  <c r="P834"/>
  <c r="P838"/>
  <c r="P842"/>
  <c r="P846"/>
  <c r="P850"/>
  <c r="P854"/>
  <c r="P858"/>
  <c r="P862"/>
  <c r="P866"/>
  <c r="P870"/>
  <c r="P874"/>
  <c r="P878"/>
  <c r="P882"/>
  <c r="P886"/>
  <c r="P890"/>
  <c r="P894"/>
  <c r="P898"/>
  <c r="P902"/>
  <c r="P906"/>
  <c r="P910"/>
  <c r="P914"/>
  <c r="P918"/>
  <c r="P922"/>
  <c r="P926"/>
  <c r="P930"/>
  <c r="P934"/>
  <c r="P938"/>
  <c r="P942"/>
  <c r="P946"/>
  <c r="P950"/>
  <c r="P954"/>
  <c r="P958"/>
  <c r="P962"/>
  <c r="P966"/>
  <c r="P970"/>
  <c r="P974"/>
  <c r="P978"/>
  <c r="P982"/>
  <c r="P986"/>
  <c r="P990"/>
  <c r="P994"/>
  <c r="P998"/>
  <c r="P1002"/>
  <c r="P1006"/>
  <c r="O509"/>
  <c r="O513"/>
  <c r="O517"/>
  <c r="O521"/>
  <c r="O525"/>
  <c r="O529"/>
  <c r="O533"/>
  <c r="O537"/>
  <c r="O541"/>
  <c r="O545"/>
  <c r="O549"/>
  <c r="O553"/>
  <c r="O557"/>
  <c r="O561"/>
  <c r="O565"/>
  <c r="O569"/>
  <c r="O573"/>
  <c r="O577"/>
  <c r="O581"/>
  <c r="O585"/>
  <c r="O589"/>
  <c r="O593"/>
  <c r="O597"/>
  <c r="O601"/>
  <c r="O605"/>
  <c r="O609"/>
  <c r="O613"/>
  <c r="O617"/>
  <c r="O621"/>
  <c r="O625"/>
  <c r="O629"/>
  <c r="O633"/>
  <c r="O637"/>
  <c r="O641"/>
  <c r="O645"/>
  <c r="O649"/>
  <c r="O653"/>
  <c r="O657"/>
  <c r="O661"/>
  <c r="O665"/>
  <c r="O669"/>
  <c r="O673"/>
  <c r="O677"/>
  <c r="O681"/>
  <c r="O685"/>
  <c r="O689"/>
  <c r="O693"/>
  <c r="O697"/>
  <c r="O701"/>
  <c r="O705"/>
  <c r="O709"/>
  <c r="O713"/>
  <c r="O717"/>
  <c r="O721"/>
  <c r="O725"/>
  <c r="O729"/>
  <c r="O733"/>
  <c r="O737"/>
  <c r="O741"/>
  <c r="O745"/>
  <c r="O749"/>
  <c r="O753"/>
  <c r="O757"/>
  <c r="O761"/>
  <c r="O765"/>
  <c r="O769"/>
  <c r="O773"/>
  <c r="O777"/>
  <c r="O781"/>
  <c r="O785"/>
  <c r="O789"/>
  <c r="O793"/>
  <c r="O797"/>
  <c r="O801"/>
  <c r="O805"/>
  <c r="O809"/>
  <c r="O813"/>
  <c r="O817"/>
  <c r="O821"/>
  <c r="O825"/>
  <c r="O829"/>
  <c r="O833"/>
  <c r="O837"/>
  <c r="O841"/>
  <c r="O845"/>
  <c r="O849"/>
  <c r="O853"/>
  <c r="O857"/>
  <c r="O861"/>
  <c r="O865"/>
  <c r="O869"/>
  <c r="O873"/>
  <c r="O877"/>
  <c r="O881"/>
  <c r="O885"/>
  <c r="O889"/>
  <c r="O893"/>
  <c r="O897"/>
  <c r="O901"/>
  <c r="O905"/>
  <c r="O909"/>
  <c r="O913"/>
  <c r="O917"/>
  <c r="O921"/>
  <c r="O925"/>
  <c r="O929"/>
  <c r="O933"/>
  <c r="O937"/>
  <c r="O941"/>
  <c r="O945"/>
  <c r="O949"/>
  <c r="O953"/>
  <c r="O957"/>
  <c r="O961"/>
  <c r="O965"/>
  <c r="O969"/>
  <c r="O973"/>
  <c r="O977"/>
  <c r="O981"/>
  <c r="O985"/>
  <c r="O989"/>
  <c r="O993"/>
  <c r="O997"/>
  <c r="O1001"/>
  <c r="O1005"/>
  <c r="N508"/>
  <c r="N512"/>
  <c r="N516"/>
  <c r="N520"/>
  <c r="N524"/>
  <c r="N528"/>
  <c r="N532"/>
  <c r="N536"/>
  <c r="N540"/>
  <c r="N544"/>
  <c r="N548"/>
  <c r="N552"/>
  <c r="N556"/>
  <c r="N560"/>
  <c r="N564"/>
  <c r="N568"/>
  <c r="N572"/>
  <c r="N576"/>
  <c r="N580"/>
  <c r="N584"/>
  <c r="N588"/>
  <c r="N592"/>
  <c r="N596"/>
  <c r="N600"/>
  <c r="N604"/>
  <c r="N608"/>
  <c r="N612"/>
  <c r="N616"/>
  <c r="N620"/>
  <c r="N624"/>
  <c r="N628"/>
  <c r="N632"/>
  <c r="N636"/>
  <c r="N640"/>
  <c r="N644"/>
  <c r="N648"/>
  <c r="N652"/>
  <c r="N656"/>
  <c r="N660"/>
  <c r="N664"/>
  <c r="N668"/>
  <c r="N672"/>
  <c r="N676"/>
  <c r="N680"/>
  <c r="N684"/>
  <c r="N688"/>
  <c r="N692"/>
  <c r="N696"/>
  <c r="N700"/>
  <c r="N704"/>
  <c r="N708"/>
  <c r="N712"/>
  <c r="N716"/>
  <c r="N720"/>
  <c r="N724"/>
  <c r="N728"/>
  <c r="N732"/>
  <c r="N736"/>
  <c r="N740"/>
  <c r="N744"/>
  <c r="N748"/>
  <c r="N752"/>
  <c r="N756"/>
  <c r="N760"/>
  <c r="N764"/>
  <c r="N768"/>
  <c r="N772"/>
  <c r="N776"/>
  <c r="N780"/>
  <c r="N784"/>
  <c r="N788"/>
  <c r="N792"/>
  <c r="N796"/>
  <c r="N800"/>
  <c r="N804"/>
  <c r="N808"/>
  <c r="N812"/>
  <c r="N816"/>
  <c r="N820"/>
  <c r="N824"/>
  <c r="N828"/>
  <c r="N832"/>
  <c r="N836"/>
  <c r="N840"/>
  <c r="N844"/>
  <c r="N848"/>
  <c r="N852"/>
  <c r="N856"/>
  <c r="N860"/>
  <c r="N864"/>
  <c r="N868"/>
  <c r="N872"/>
  <c r="N876"/>
  <c r="N880"/>
  <c r="N884"/>
  <c r="N888"/>
  <c r="N892"/>
  <c r="N896"/>
  <c r="N900"/>
  <c r="N904"/>
  <c r="N908"/>
  <c r="N912"/>
  <c r="N916"/>
  <c r="N920"/>
  <c r="N924"/>
  <c r="N928"/>
  <c r="N932"/>
  <c r="N936"/>
  <c r="N940"/>
  <c r="N944"/>
  <c r="N948"/>
  <c r="N952"/>
  <c r="N956"/>
  <c r="N960"/>
  <c r="N964"/>
  <c r="N968"/>
  <c r="N972"/>
  <c r="N976"/>
  <c r="N980"/>
  <c r="N984"/>
  <c r="N988"/>
  <c r="N992"/>
  <c r="N996"/>
  <c r="N1000"/>
  <c r="N1004"/>
  <c r="M507"/>
  <c r="M511"/>
  <c r="M515"/>
  <c r="M519"/>
  <c r="M523"/>
  <c r="M527"/>
  <c r="M531"/>
  <c r="M535"/>
  <c r="M539"/>
  <c r="M543"/>
  <c r="M547"/>
  <c r="M551"/>
  <c r="M555"/>
  <c r="M559"/>
  <c r="M563"/>
  <c r="M562"/>
  <c r="M567"/>
  <c r="M571"/>
  <c r="M575"/>
  <c r="M579"/>
  <c r="M583"/>
  <c r="M587"/>
  <c r="M591"/>
  <c r="M595"/>
  <c r="M599"/>
  <c r="M603"/>
  <c r="M607"/>
  <c r="M611"/>
  <c r="M615"/>
  <c r="M619"/>
  <c r="M623"/>
  <c r="M627"/>
  <c r="M631"/>
  <c r="M635"/>
  <c r="M639"/>
  <c r="M643"/>
  <c r="M647"/>
  <c r="M651"/>
  <c r="M655"/>
  <c r="M659"/>
  <c r="M663"/>
  <c r="M667"/>
  <c r="M671"/>
  <c r="M675"/>
  <c r="M679"/>
  <c r="M683"/>
  <c r="M687"/>
  <c r="M691"/>
  <c r="M695"/>
  <c r="M699"/>
  <c r="M703"/>
  <c r="M707"/>
  <c r="M711"/>
  <c r="M715"/>
  <c r="M719"/>
  <c r="M723"/>
  <c r="M727"/>
  <c r="M731"/>
  <c r="M735"/>
  <c r="M739"/>
  <c r="M743"/>
  <c r="M747"/>
  <c r="M751"/>
  <c r="M755"/>
  <c r="M759"/>
  <c r="M763"/>
  <c r="M767"/>
  <c r="M771"/>
  <c r="M775"/>
  <c r="M779"/>
  <c r="M783"/>
  <c r="M787"/>
  <c r="M791"/>
  <c r="M795"/>
  <c r="M799"/>
  <c r="M803"/>
  <c r="M807"/>
  <c r="M811"/>
  <c r="M815"/>
  <c r="M819"/>
  <c r="M823"/>
  <c r="M827"/>
  <c r="M831"/>
  <c r="M835"/>
  <c r="M839"/>
  <c r="M843"/>
  <c r="M847"/>
  <c r="M851"/>
  <c r="M855"/>
  <c r="M859"/>
  <c r="M863"/>
  <c r="M867"/>
  <c r="M871"/>
  <c r="M875"/>
  <c r="M879"/>
  <c r="M883"/>
  <c r="M887"/>
  <c r="M891"/>
  <c r="M895"/>
  <c r="M899"/>
  <c r="M903"/>
  <c r="M907"/>
  <c r="M911"/>
  <c r="M915"/>
  <c r="M919"/>
  <c r="M923"/>
  <c r="M927"/>
  <c r="M931"/>
  <c r="M935"/>
  <c r="M939"/>
  <c r="M943"/>
  <c r="M947"/>
  <c r="M951"/>
  <c r="M955"/>
  <c r="M959"/>
  <c r="M963"/>
  <c r="M967"/>
  <c r="M971"/>
  <c r="M975"/>
  <c r="M979"/>
  <c r="M983"/>
  <c r="M987"/>
  <c r="M991"/>
  <c r="M995"/>
  <c r="M999"/>
  <c r="M1003"/>
  <c r="L506"/>
  <c r="L510"/>
  <c r="L514"/>
  <c r="L518"/>
  <c r="L522"/>
  <c r="L526"/>
  <c r="L530"/>
  <c r="L534"/>
  <c r="L538"/>
  <c r="L542"/>
  <c r="L546"/>
  <c r="L550"/>
  <c r="L554"/>
  <c r="L558"/>
  <c r="L562"/>
  <c r="L566"/>
  <c r="L570"/>
  <c r="L574"/>
  <c r="L578"/>
  <c r="L582"/>
  <c r="L586"/>
  <c r="L590"/>
  <c r="L594"/>
  <c r="L598"/>
  <c r="L602"/>
  <c r="L606"/>
  <c r="L610"/>
  <c r="L614"/>
  <c r="L618"/>
  <c r="L622"/>
  <c r="L626"/>
  <c r="L630"/>
  <c r="L634"/>
  <c r="L638"/>
  <c r="L642"/>
  <c r="L646"/>
  <c r="L650"/>
  <c r="L654"/>
  <c r="L658"/>
  <c r="L662"/>
  <c r="L666"/>
  <c r="L670"/>
  <c r="L674"/>
  <c r="L678"/>
  <c r="L682"/>
  <c r="L686"/>
  <c r="L690"/>
  <c r="L694"/>
  <c r="L698"/>
  <c r="L702"/>
  <c r="L706"/>
  <c r="L710"/>
  <c r="L714"/>
  <c r="L718"/>
  <c r="L722"/>
  <c r="L726"/>
  <c r="L730"/>
  <c r="L734"/>
  <c r="L738"/>
  <c r="L742"/>
  <c r="L746"/>
  <c r="L750"/>
  <c r="L754"/>
  <c r="L758"/>
  <c r="L762"/>
  <c r="L766"/>
  <c r="L770"/>
  <c r="L774"/>
  <c r="L778"/>
  <c r="L782"/>
  <c r="L786"/>
  <c r="L790"/>
  <c r="L794"/>
  <c r="L798"/>
  <c r="L802"/>
  <c r="L806"/>
  <c r="L810"/>
  <c r="L814"/>
  <c r="L818"/>
  <c r="L822"/>
  <c r="L826"/>
  <c r="L830"/>
  <c r="L834"/>
  <c r="L838"/>
  <c r="L842"/>
  <c r="L846"/>
  <c r="L850"/>
  <c r="L854"/>
  <c r="L858"/>
  <c r="L862"/>
  <c r="L866"/>
  <c r="L870"/>
  <c r="L874"/>
  <c r="L878"/>
  <c r="L882"/>
  <c r="L886"/>
  <c r="L890"/>
  <c r="L894"/>
  <c r="L898"/>
  <c r="L902"/>
  <c r="L906"/>
  <c r="L910"/>
  <c r="L914"/>
  <c r="L918"/>
  <c r="L922"/>
  <c r="L926"/>
  <c r="L930"/>
  <c r="L934"/>
  <c r="L938"/>
  <c r="L942"/>
  <c r="L946"/>
  <c r="L950"/>
  <c r="L954"/>
  <c r="L958"/>
  <c r="L962"/>
  <c r="L966"/>
  <c r="L970"/>
  <c r="L974"/>
  <c r="L978"/>
  <c r="L982"/>
  <c r="L986"/>
  <c r="L990"/>
  <c r="L994"/>
  <c r="L998"/>
  <c r="L1002"/>
  <c r="L1006"/>
  <c r="J509"/>
  <c r="J513"/>
  <c r="J517"/>
  <c r="J521"/>
  <c r="J525"/>
  <c r="J529"/>
  <c r="J533"/>
  <c r="J537"/>
  <c r="J541"/>
  <c r="J545"/>
  <c r="J549"/>
  <c r="J553"/>
  <c r="J557"/>
  <c r="J561"/>
  <c r="J565"/>
  <c r="J569"/>
  <c r="J573"/>
  <c r="J577"/>
  <c r="J581"/>
  <c r="J585"/>
  <c r="J589"/>
  <c r="J593"/>
  <c r="J597"/>
  <c r="J601"/>
  <c r="J605"/>
  <c r="J609"/>
  <c r="J613"/>
  <c r="J617"/>
  <c r="J621"/>
  <c r="J625"/>
  <c r="J629"/>
  <c r="J633"/>
  <c r="J637"/>
  <c r="J641"/>
  <c r="J645"/>
  <c r="J649"/>
  <c r="J653"/>
  <c r="J657"/>
  <c r="J661"/>
  <c r="J665"/>
  <c r="J669"/>
  <c r="J673"/>
  <c r="J677"/>
  <c r="J681"/>
  <c r="J685"/>
  <c r="J689"/>
  <c r="J693"/>
  <c r="J697"/>
  <c r="J701"/>
  <c r="J705"/>
  <c r="J709"/>
  <c r="J713"/>
  <c r="J717"/>
  <c r="J721"/>
  <c r="J725"/>
  <c r="J729"/>
  <c r="J733"/>
  <c r="J737"/>
  <c r="J741"/>
  <c r="J745"/>
  <c r="J749"/>
  <c r="J753"/>
  <c r="J757"/>
  <c r="J761"/>
  <c r="J765"/>
  <c r="J769"/>
  <c r="J773"/>
  <c r="J777"/>
  <c r="J781"/>
  <c r="J785"/>
  <c r="J789"/>
  <c r="J793"/>
  <c r="J797"/>
  <c r="J801"/>
  <c r="J805"/>
  <c r="J809"/>
  <c r="J813"/>
  <c r="J817"/>
  <c r="J821"/>
  <c r="J825"/>
  <c r="J829"/>
  <c r="J833"/>
  <c r="J837"/>
  <c r="J841"/>
  <c r="J845"/>
  <c r="J849"/>
  <c r="J853"/>
  <c r="J857"/>
  <c r="J861"/>
  <c r="J865"/>
  <c r="J869"/>
  <c r="J873"/>
  <c r="J877"/>
  <c r="J881"/>
  <c r="J885"/>
  <c r="J889"/>
  <c r="J893"/>
  <c r="J897"/>
  <c r="J901"/>
  <c r="J905"/>
  <c r="J909"/>
  <c r="J913"/>
  <c r="J917"/>
  <c r="J921"/>
  <c r="J925"/>
  <c r="M564"/>
  <c r="M568"/>
  <c r="M572"/>
  <c r="M576"/>
  <c r="M580"/>
  <c r="M584"/>
  <c r="M588"/>
  <c r="M592"/>
  <c r="M596"/>
  <c r="M600"/>
  <c r="M604"/>
  <c r="M608"/>
  <c r="M612"/>
  <c r="M616"/>
  <c r="M620"/>
  <c r="M624"/>
  <c r="M628"/>
  <c r="M632"/>
  <c r="M636"/>
  <c r="M640"/>
  <c r="M644"/>
  <c r="M648"/>
  <c r="M652"/>
  <c r="M656"/>
  <c r="M660"/>
  <c r="M664"/>
  <c r="M668"/>
  <c r="M672"/>
  <c r="M676"/>
  <c r="M680"/>
  <c r="M684"/>
  <c r="M688"/>
  <c r="M692"/>
  <c r="M696"/>
  <c r="M700"/>
  <c r="M704"/>
  <c r="M708"/>
  <c r="M712"/>
  <c r="M716"/>
  <c r="M720"/>
  <c r="M724"/>
  <c r="M728"/>
  <c r="M732"/>
  <c r="M736"/>
  <c r="M740"/>
  <c r="M744"/>
  <c r="M748"/>
  <c r="M752"/>
  <c r="M756"/>
  <c r="M760"/>
  <c r="M764"/>
  <c r="M768"/>
  <c r="M772"/>
  <c r="M776"/>
  <c r="M780"/>
  <c r="M784"/>
  <c r="M788"/>
  <c r="M792"/>
  <c r="M796"/>
  <c r="M800"/>
  <c r="M804"/>
  <c r="M808"/>
  <c r="M812"/>
  <c r="M816"/>
  <c r="M820"/>
  <c r="M824"/>
  <c r="M828"/>
  <c r="M832"/>
  <c r="M836"/>
  <c r="M840"/>
  <c r="M844"/>
  <c r="M848"/>
  <c r="M852"/>
  <c r="M856"/>
  <c r="M860"/>
  <c r="M864"/>
  <c r="M868"/>
  <c r="M872"/>
  <c r="M876"/>
  <c r="M880"/>
  <c r="M884"/>
  <c r="M888"/>
  <c r="M892"/>
  <c r="M896"/>
  <c r="M900"/>
  <c r="M904"/>
  <c r="M908"/>
  <c r="M912"/>
  <c r="M916"/>
  <c r="M920"/>
  <c r="M924"/>
  <c r="M928"/>
  <c r="M932"/>
  <c r="M936"/>
  <c r="M940"/>
  <c r="M944"/>
  <c r="M948"/>
  <c r="M952"/>
  <c r="M956"/>
  <c r="M960"/>
  <c r="M964"/>
  <c r="M968"/>
  <c r="M972"/>
  <c r="M976"/>
  <c r="M980"/>
  <c r="M984"/>
  <c r="M988"/>
  <c r="M992"/>
  <c r="M996"/>
  <c r="M1000"/>
  <c r="M1004"/>
  <c r="L507"/>
  <c r="L511"/>
  <c r="L515"/>
  <c r="L519"/>
  <c r="L523"/>
  <c r="L527"/>
  <c r="L531"/>
  <c r="L535"/>
  <c r="L539"/>
  <c r="L543"/>
  <c r="L547"/>
  <c r="L551"/>
  <c r="L555"/>
  <c r="L559"/>
  <c r="L563"/>
  <c r="L567"/>
  <c r="L571"/>
  <c r="L575"/>
  <c r="L579"/>
  <c r="L583"/>
  <c r="L587"/>
  <c r="L591"/>
  <c r="L595"/>
  <c r="L599"/>
  <c r="L603"/>
  <c r="L607"/>
  <c r="L611"/>
  <c r="L615"/>
  <c r="L619"/>
  <c r="L623"/>
  <c r="L627"/>
  <c r="L631"/>
  <c r="L635"/>
  <c r="L639"/>
  <c r="L643"/>
  <c r="L647"/>
  <c r="L651"/>
  <c r="L655"/>
  <c r="L659"/>
  <c r="L663"/>
  <c r="L667"/>
  <c r="L671"/>
  <c r="L675"/>
  <c r="L679"/>
  <c r="L683"/>
  <c r="L687"/>
  <c r="L691"/>
  <c r="L695"/>
  <c r="L699"/>
  <c r="L703"/>
  <c r="L707"/>
  <c r="L711"/>
  <c r="L715"/>
  <c r="L719"/>
  <c r="L723"/>
  <c r="L727"/>
  <c r="L731"/>
  <c r="L735"/>
  <c r="L739"/>
  <c r="L743"/>
  <c r="L747"/>
  <c r="L751"/>
  <c r="L755"/>
  <c r="L759"/>
  <c r="L763"/>
  <c r="L767"/>
  <c r="L771"/>
  <c r="L775"/>
  <c r="L779"/>
  <c r="L783"/>
  <c r="L787"/>
  <c r="L791"/>
  <c r="L795"/>
  <c r="L799"/>
  <c r="L803"/>
  <c r="L807"/>
  <c r="L811"/>
  <c r="L815"/>
  <c r="L819"/>
  <c r="L823"/>
  <c r="L827"/>
  <c r="L831"/>
  <c r="L835"/>
  <c r="L839"/>
  <c r="L843"/>
  <c r="L847"/>
  <c r="L851"/>
  <c r="L855"/>
  <c r="L859"/>
  <c r="L863"/>
  <c r="L867"/>
  <c r="L871"/>
  <c r="L875"/>
  <c r="L879"/>
  <c r="L883"/>
  <c r="L887"/>
  <c r="L891"/>
  <c r="L895"/>
  <c r="L899"/>
  <c r="L903"/>
  <c r="L907"/>
  <c r="L911"/>
  <c r="L915"/>
  <c r="L919"/>
  <c r="L923"/>
  <c r="L927"/>
  <c r="L931"/>
  <c r="L935"/>
  <c r="L939"/>
  <c r="L943"/>
  <c r="L947"/>
  <c r="L951"/>
  <c r="L955"/>
  <c r="L959"/>
  <c r="L963"/>
  <c r="L967"/>
  <c r="L971"/>
  <c r="L975"/>
  <c r="L979"/>
  <c r="L983"/>
  <c r="L987"/>
  <c r="L991"/>
  <c r="L995"/>
  <c r="L999"/>
  <c r="L1003"/>
  <c r="J506"/>
  <c r="J510"/>
  <c r="J514"/>
  <c r="J518"/>
  <c r="J522"/>
  <c r="J526"/>
  <c r="J530"/>
  <c r="J534"/>
  <c r="J538"/>
  <c r="J542"/>
  <c r="J546"/>
  <c r="J550"/>
  <c r="J554"/>
  <c r="J558"/>
  <c r="J562"/>
  <c r="J566"/>
  <c r="J570"/>
  <c r="J574"/>
  <c r="J578"/>
  <c r="J582"/>
  <c r="J586"/>
  <c r="J590"/>
  <c r="J594"/>
  <c r="J598"/>
  <c r="J602"/>
  <c r="J606"/>
  <c r="J610"/>
  <c r="J614"/>
  <c r="J618"/>
  <c r="J622"/>
  <c r="J626"/>
  <c r="J630"/>
  <c r="J634"/>
  <c r="J638"/>
  <c r="J642"/>
  <c r="J646"/>
  <c r="J650"/>
  <c r="J654"/>
  <c r="J658"/>
  <c r="J662"/>
  <c r="J666"/>
  <c r="J670"/>
  <c r="J674"/>
  <c r="J678"/>
  <c r="J682"/>
  <c r="J686"/>
  <c r="J690"/>
  <c r="J694"/>
  <c r="J698"/>
  <c r="J702"/>
  <c r="J706"/>
  <c r="J710"/>
  <c r="J714"/>
  <c r="J718"/>
  <c r="J722"/>
  <c r="J726"/>
  <c r="J730"/>
  <c r="J734"/>
  <c r="J738"/>
  <c r="J742"/>
  <c r="J746"/>
  <c r="J750"/>
  <c r="J754"/>
  <c r="J758"/>
  <c r="J762"/>
  <c r="J766"/>
  <c r="J770"/>
  <c r="J774"/>
  <c r="J778"/>
  <c r="J782"/>
  <c r="J786"/>
  <c r="J790"/>
  <c r="J794"/>
  <c r="J798"/>
  <c r="J802"/>
  <c r="J806"/>
  <c r="J810"/>
  <c r="J814"/>
  <c r="J818"/>
  <c r="J822"/>
  <c r="J826"/>
  <c r="J830"/>
  <c r="J834"/>
  <c r="J838"/>
  <c r="J842"/>
  <c r="J846"/>
  <c r="J850"/>
  <c r="J854"/>
  <c r="J858"/>
  <c r="J862"/>
  <c r="J866"/>
  <c r="J870"/>
  <c r="J874"/>
  <c r="J878"/>
  <c r="J882"/>
  <c r="J886"/>
  <c r="J890"/>
  <c r="J894"/>
  <c r="J898"/>
  <c r="J902"/>
  <c r="J906"/>
  <c r="J910"/>
  <c r="J914"/>
  <c r="J918"/>
  <c r="J922"/>
  <c r="J926"/>
  <c r="M565"/>
  <c r="M569"/>
  <c r="M573"/>
  <c r="M577"/>
  <c r="M581"/>
  <c r="M585"/>
  <c r="M589"/>
  <c r="M593"/>
  <c r="M597"/>
  <c r="M601"/>
  <c r="M605"/>
  <c r="M609"/>
  <c r="M613"/>
  <c r="M617"/>
  <c r="M621"/>
  <c r="M625"/>
  <c r="M629"/>
  <c r="M633"/>
  <c r="M637"/>
  <c r="M641"/>
  <c r="M645"/>
  <c r="M649"/>
  <c r="M653"/>
  <c r="M657"/>
  <c r="M661"/>
  <c r="M665"/>
  <c r="M669"/>
  <c r="M673"/>
  <c r="M677"/>
  <c r="M681"/>
  <c r="M685"/>
  <c r="M689"/>
  <c r="M693"/>
  <c r="M697"/>
  <c r="M701"/>
  <c r="M705"/>
  <c r="M709"/>
  <c r="M713"/>
  <c r="M717"/>
  <c r="M721"/>
  <c r="M725"/>
  <c r="M729"/>
  <c r="M733"/>
  <c r="M737"/>
  <c r="M741"/>
  <c r="M745"/>
  <c r="M749"/>
  <c r="M753"/>
  <c r="M757"/>
  <c r="M761"/>
  <c r="M765"/>
  <c r="M769"/>
  <c r="M773"/>
  <c r="M777"/>
  <c r="M781"/>
  <c r="M785"/>
  <c r="M789"/>
  <c r="M793"/>
  <c r="M797"/>
  <c r="M801"/>
  <c r="M805"/>
  <c r="M809"/>
  <c r="M813"/>
  <c r="M817"/>
  <c r="M821"/>
  <c r="M825"/>
  <c r="M829"/>
  <c r="M833"/>
  <c r="M837"/>
  <c r="M841"/>
  <c r="M845"/>
  <c r="M849"/>
  <c r="M853"/>
  <c r="M857"/>
  <c r="M861"/>
  <c r="M865"/>
  <c r="M869"/>
  <c r="M873"/>
  <c r="M877"/>
  <c r="M881"/>
  <c r="M885"/>
  <c r="M889"/>
  <c r="M893"/>
  <c r="M897"/>
  <c r="M901"/>
  <c r="M905"/>
  <c r="M909"/>
  <c r="M913"/>
  <c r="M917"/>
  <c r="M921"/>
  <c r="M925"/>
  <c r="M929"/>
  <c r="M933"/>
  <c r="M937"/>
  <c r="M941"/>
  <c r="M945"/>
  <c r="M949"/>
  <c r="M953"/>
  <c r="M957"/>
  <c r="M961"/>
  <c r="M965"/>
  <c r="M969"/>
  <c r="M973"/>
  <c r="M977"/>
  <c r="M981"/>
  <c r="M985"/>
  <c r="M989"/>
  <c r="M993"/>
  <c r="M997"/>
  <c r="M1001"/>
  <c r="M1005"/>
  <c r="L508"/>
  <c r="L512"/>
  <c r="L516"/>
  <c r="L520"/>
  <c r="L524"/>
  <c r="L528"/>
  <c r="L532"/>
  <c r="L536"/>
  <c r="L540"/>
  <c r="L544"/>
  <c r="L548"/>
  <c r="L552"/>
  <c r="L556"/>
  <c r="L560"/>
  <c r="L564"/>
  <c r="L568"/>
  <c r="L572"/>
  <c r="L576"/>
  <c r="L580"/>
  <c r="L584"/>
  <c r="L588"/>
  <c r="L592"/>
  <c r="L596"/>
  <c r="L600"/>
  <c r="L604"/>
  <c r="L608"/>
  <c r="L612"/>
  <c r="L616"/>
  <c r="L620"/>
  <c r="L624"/>
  <c r="L628"/>
  <c r="L632"/>
  <c r="L636"/>
  <c r="L640"/>
  <c r="L644"/>
  <c r="L648"/>
  <c r="L652"/>
  <c r="L656"/>
  <c r="L660"/>
  <c r="L664"/>
  <c r="L668"/>
  <c r="L672"/>
  <c r="L676"/>
  <c r="L680"/>
  <c r="L684"/>
  <c r="L688"/>
  <c r="L692"/>
  <c r="L696"/>
  <c r="L700"/>
  <c r="L704"/>
  <c r="L708"/>
  <c r="L712"/>
  <c r="L716"/>
  <c r="L720"/>
  <c r="L724"/>
  <c r="L728"/>
  <c r="L732"/>
  <c r="L736"/>
  <c r="L740"/>
  <c r="L744"/>
  <c r="L748"/>
  <c r="L752"/>
  <c r="L756"/>
  <c r="L760"/>
  <c r="L764"/>
  <c r="L768"/>
  <c r="L772"/>
  <c r="L776"/>
  <c r="L780"/>
  <c r="L784"/>
  <c r="L788"/>
  <c r="L792"/>
  <c r="L796"/>
  <c r="L800"/>
  <c r="L804"/>
  <c r="L808"/>
  <c r="L812"/>
  <c r="L816"/>
  <c r="L820"/>
  <c r="L824"/>
  <c r="L828"/>
  <c r="L832"/>
  <c r="L836"/>
  <c r="L840"/>
  <c r="L844"/>
  <c r="L848"/>
  <c r="L852"/>
  <c r="L856"/>
  <c r="L860"/>
  <c r="L864"/>
  <c r="L868"/>
  <c r="L872"/>
  <c r="L876"/>
  <c r="L880"/>
  <c r="L884"/>
  <c r="L888"/>
  <c r="L892"/>
  <c r="L896"/>
  <c r="L900"/>
  <c r="L904"/>
  <c r="L908"/>
  <c r="L912"/>
  <c r="L916"/>
  <c r="L920"/>
  <c r="L924"/>
  <c r="L928"/>
  <c r="L932"/>
  <c r="L936"/>
  <c r="L940"/>
  <c r="L944"/>
  <c r="L948"/>
  <c r="L952"/>
  <c r="L956"/>
  <c r="L960"/>
  <c r="L964"/>
  <c r="L968"/>
  <c r="L972"/>
  <c r="L976"/>
  <c r="L980"/>
  <c r="L984"/>
  <c r="L988"/>
  <c r="L992"/>
  <c r="L996"/>
  <c r="L1000"/>
  <c r="L1004"/>
  <c r="J507"/>
  <c r="J511"/>
  <c r="J515"/>
  <c r="J519"/>
  <c r="J523"/>
  <c r="J527"/>
  <c r="J531"/>
  <c r="J535"/>
  <c r="J539"/>
  <c r="J543"/>
  <c r="J547"/>
  <c r="J551"/>
  <c r="J555"/>
  <c r="J559"/>
  <c r="J563"/>
  <c r="J567"/>
  <c r="J571"/>
  <c r="J575"/>
  <c r="J579"/>
  <c r="J583"/>
  <c r="J587"/>
  <c r="J591"/>
  <c r="J595"/>
  <c r="J599"/>
  <c r="J603"/>
  <c r="J607"/>
  <c r="J611"/>
  <c r="J615"/>
  <c r="J619"/>
  <c r="J623"/>
  <c r="J627"/>
  <c r="J631"/>
  <c r="J635"/>
  <c r="J639"/>
  <c r="J643"/>
  <c r="J647"/>
  <c r="J651"/>
  <c r="J655"/>
  <c r="J659"/>
  <c r="J663"/>
  <c r="J667"/>
  <c r="J671"/>
  <c r="J675"/>
  <c r="J679"/>
  <c r="J683"/>
  <c r="J687"/>
  <c r="J691"/>
  <c r="J695"/>
  <c r="J699"/>
  <c r="J703"/>
  <c r="J707"/>
  <c r="J711"/>
  <c r="J715"/>
  <c r="J719"/>
  <c r="J723"/>
  <c r="J727"/>
  <c r="J731"/>
  <c r="J735"/>
  <c r="J739"/>
  <c r="J743"/>
  <c r="J747"/>
  <c r="J751"/>
  <c r="J755"/>
  <c r="J759"/>
  <c r="J763"/>
  <c r="J767"/>
  <c r="J771"/>
  <c r="J775"/>
  <c r="J779"/>
  <c r="J783"/>
  <c r="J787"/>
  <c r="J791"/>
  <c r="J795"/>
  <c r="J799"/>
  <c r="J803"/>
  <c r="J807"/>
  <c r="J811"/>
  <c r="J815"/>
  <c r="J819"/>
  <c r="J823"/>
  <c r="J827"/>
  <c r="J831"/>
  <c r="J835"/>
  <c r="J839"/>
  <c r="J843"/>
  <c r="J847"/>
  <c r="J851"/>
  <c r="J855"/>
  <c r="J859"/>
  <c r="J863"/>
  <c r="J867"/>
  <c r="J871"/>
  <c r="J875"/>
  <c r="J879"/>
  <c r="J883"/>
  <c r="J887"/>
  <c r="J891"/>
  <c r="J895"/>
  <c r="J899"/>
  <c r="J903"/>
  <c r="J907"/>
  <c r="J911"/>
  <c r="J915"/>
  <c r="J919"/>
  <c r="J923"/>
  <c r="M566"/>
  <c r="M570"/>
  <c r="M574"/>
  <c r="M578"/>
  <c r="M582"/>
  <c r="M586"/>
  <c r="M590"/>
  <c r="M594"/>
  <c r="M598"/>
  <c r="M602"/>
  <c r="M606"/>
  <c r="M610"/>
  <c r="M614"/>
  <c r="M618"/>
  <c r="M622"/>
  <c r="M626"/>
  <c r="M630"/>
  <c r="M634"/>
  <c r="M638"/>
  <c r="M642"/>
  <c r="M646"/>
  <c r="M650"/>
  <c r="M654"/>
  <c r="M658"/>
  <c r="M662"/>
  <c r="M666"/>
  <c r="M670"/>
  <c r="M674"/>
  <c r="M678"/>
  <c r="M682"/>
  <c r="M686"/>
  <c r="M690"/>
  <c r="M694"/>
  <c r="M698"/>
  <c r="M702"/>
  <c r="M706"/>
  <c r="M710"/>
  <c r="M714"/>
  <c r="M718"/>
  <c r="M722"/>
  <c r="M726"/>
  <c r="M730"/>
  <c r="M734"/>
  <c r="M738"/>
  <c r="M742"/>
  <c r="M746"/>
  <c r="M750"/>
  <c r="M754"/>
  <c r="M758"/>
  <c r="M762"/>
  <c r="M766"/>
  <c r="M770"/>
  <c r="M774"/>
  <c r="M778"/>
  <c r="M782"/>
  <c r="M786"/>
  <c r="M790"/>
  <c r="M794"/>
  <c r="M798"/>
  <c r="M802"/>
  <c r="M806"/>
  <c r="M810"/>
  <c r="M814"/>
  <c r="M818"/>
  <c r="M822"/>
  <c r="M826"/>
  <c r="M830"/>
  <c r="M834"/>
  <c r="M838"/>
  <c r="M842"/>
  <c r="M846"/>
  <c r="M850"/>
  <c r="M854"/>
  <c r="M858"/>
  <c r="M862"/>
  <c r="M866"/>
  <c r="M870"/>
  <c r="M874"/>
  <c r="M878"/>
  <c r="M882"/>
  <c r="M886"/>
  <c r="M890"/>
  <c r="M894"/>
  <c r="M898"/>
  <c r="M902"/>
  <c r="M906"/>
  <c r="M910"/>
  <c r="M914"/>
  <c r="M918"/>
  <c r="M922"/>
  <c r="M926"/>
  <c r="M930"/>
  <c r="M934"/>
  <c r="M938"/>
  <c r="M942"/>
  <c r="M946"/>
  <c r="M950"/>
  <c r="M954"/>
  <c r="M958"/>
  <c r="M962"/>
  <c r="M966"/>
  <c r="M970"/>
  <c r="M974"/>
  <c r="M978"/>
  <c r="M982"/>
  <c r="M986"/>
  <c r="M990"/>
  <c r="M994"/>
  <c r="M998"/>
  <c r="M1002"/>
  <c r="M1006"/>
  <c r="L509"/>
  <c r="L513"/>
  <c r="L517"/>
  <c r="L521"/>
  <c r="L525"/>
  <c r="L529"/>
  <c r="L533"/>
  <c r="L537"/>
  <c r="L541"/>
  <c r="L545"/>
  <c r="L549"/>
  <c r="L553"/>
  <c r="L557"/>
  <c r="L561"/>
  <c r="L565"/>
  <c r="L569"/>
  <c r="L573"/>
  <c r="L577"/>
  <c r="L581"/>
  <c r="L585"/>
  <c r="L589"/>
  <c r="L593"/>
  <c r="L597"/>
  <c r="L601"/>
  <c r="L605"/>
  <c r="L609"/>
  <c r="L613"/>
  <c r="L617"/>
  <c r="L621"/>
  <c r="L625"/>
  <c r="L629"/>
  <c r="L633"/>
  <c r="L637"/>
  <c r="L641"/>
  <c r="L645"/>
  <c r="L649"/>
  <c r="L653"/>
  <c r="L657"/>
  <c r="L661"/>
  <c r="L665"/>
  <c r="L669"/>
  <c r="L673"/>
  <c r="L677"/>
  <c r="L681"/>
  <c r="L685"/>
  <c r="L689"/>
  <c r="L693"/>
  <c r="L697"/>
  <c r="L701"/>
  <c r="L705"/>
  <c r="L709"/>
  <c r="L713"/>
  <c r="L717"/>
  <c r="L721"/>
  <c r="L725"/>
  <c r="L729"/>
  <c r="L733"/>
  <c r="L737"/>
  <c r="L741"/>
  <c r="L745"/>
  <c r="L749"/>
  <c r="L753"/>
  <c r="L757"/>
  <c r="L761"/>
  <c r="L765"/>
  <c r="L769"/>
  <c r="L773"/>
  <c r="L777"/>
  <c r="L781"/>
  <c r="L785"/>
  <c r="L789"/>
  <c r="L793"/>
  <c r="L797"/>
  <c r="L801"/>
  <c r="L805"/>
  <c r="L809"/>
  <c r="L813"/>
  <c r="L817"/>
  <c r="L821"/>
  <c r="L825"/>
  <c r="L829"/>
  <c r="L833"/>
  <c r="L837"/>
  <c r="L841"/>
  <c r="L845"/>
  <c r="L849"/>
  <c r="L853"/>
  <c r="L857"/>
  <c r="L861"/>
  <c r="L865"/>
  <c r="L869"/>
  <c r="L873"/>
  <c r="L877"/>
  <c r="L881"/>
  <c r="L885"/>
  <c r="L889"/>
  <c r="L893"/>
  <c r="L897"/>
  <c r="L901"/>
  <c r="L905"/>
  <c r="L909"/>
  <c r="L913"/>
  <c r="L917"/>
  <c r="L921"/>
  <c r="L925"/>
  <c r="L929"/>
  <c r="L933"/>
  <c r="L937"/>
  <c r="L941"/>
  <c r="L945"/>
  <c r="L949"/>
  <c r="L953"/>
  <c r="L957"/>
  <c r="L961"/>
  <c r="L965"/>
  <c r="L969"/>
  <c r="L973"/>
  <c r="L977"/>
  <c r="L981"/>
  <c r="L985"/>
  <c r="L989"/>
  <c r="L993"/>
  <c r="L997"/>
  <c r="L1001"/>
  <c r="L1005"/>
  <c r="J508"/>
  <c r="J512"/>
  <c r="J516"/>
  <c r="J520"/>
  <c r="J524"/>
  <c r="J528"/>
  <c r="J532"/>
  <c r="J536"/>
  <c r="J540"/>
  <c r="J544"/>
  <c r="J548"/>
  <c r="J552"/>
  <c r="J556"/>
  <c r="J560"/>
  <c r="J564"/>
  <c r="J568"/>
  <c r="J572"/>
  <c r="J576"/>
  <c r="J580"/>
  <c r="J584"/>
  <c r="J588"/>
  <c r="J592"/>
  <c r="J596"/>
  <c r="J600"/>
  <c r="J604"/>
  <c r="J608"/>
  <c r="J612"/>
  <c r="J616"/>
  <c r="J620"/>
  <c r="J624"/>
  <c r="J628"/>
  <c r="J632"/>
  <c r="J636"/>
  <c r="J640"/>
  <c r="J644"/>
  <c r="J648"/>
  <c r="J652"/>
  <c r="J656"/>
  <c r="J660"/>
  <c r="J664"/>
  <c r="J668"/>
  <c r="J672"/>
  <c r="J676"/>
  <c r="J680"/>
  <c r="J684"/>
  <c r="J688"/>
  <c r="J692"/>
  <c r="J696"/>
  <c r="J700"/>
  <c r="J704"/>
  <c r="J708"/>
  <c r="J712"/>
  <c r="J716"/>
  <c r="J720"/>
  <c r="J724"/>
  <c r="J728"/>
  <c r="J732"/>
  <c r="J736"/>
  <c r="J740"/>
  <c r="J744"/>
  <c r="J748"/>
  <c r="J752"/>
  <c r="J756"/>
  <c r="J760"/>
  <c r="J764"/>
  <c r="J768"/>
  <c r="J772"/>
  <c r="J776"/>
  <c r="J780"/>
  <c r="J784"/>
  <c r="J788"/>
  <c r="J792"/>
  <c r="J796"/>
  <c r="J800"/>
  <c r="J804"/>
  <c r="J808"/>
  <c r="J812"/>
  <c r="J816"/>
  <c r="J820"/>
  <c r="J824"/>
  <c r="J828"/>
  <c r="J832"/>
  <c r="J836"/>
  <c r="J840"/>
  <c r="J844"/>
  <c r="J848"/>
  <c r="J852"/>
  <c r="J856"/>
  <c r="J860"/>
  <c r="J864"/>
  <c r="J868"/>
  <c r="J872"/>
  <c r="J876"/>
  <c r="J880"/>
  <c r="J884"/>
  <c r="J888"/>
  <c r="J892"/>
  <c r="J896"/>
  <c r="J900"/>
  <c r="J904"/>
  <c r="J908"/>
  <c r="J912"/>
  <c r="J916"/>
  <c r="J920"/>
  <c r="J924"/>
  <c r="J927"/>
  <c r="J931"/>
  <c r="J935"/>
  <c r="J939"/>
  <c r="J943"/>
  <c r="J947"/>
  <c r="J951"/>
  <c r="J955"/>
  <c r="J959"/>
  <c r="J963"/>
  <c r="J967"/>
  <c r="J971"/>
  <c r="J975"/>
  <c r="J979"/>
  <c r="J983"/>
  <c r="J987"/>
  <c r="J991"/>
  <c r="J995"/>
  <c r="J999"/>
  <c r="J1003"/>
  <c r="I506"/>
  <c r="I510"/>
  <c r="I514"/>
  <c r="I518"/>
  <c r="I522"/>
  <c r="I526"/>
  <c r="I530"/>
  <c r="I534"/>
  <c r="I538"/>
  <c r="I542"/>
  <c r="I546"/>
  <c r="I550"/>
  <c r="I554"/>
  <c r="I558"/>
  <c r="I562"/>
  <c r="I566"/>
  <c r="I570"/>
  <c r="I574"/>
  <c r="I578"/>
  <c r="I582"/>
  <c r="I586"/>
  <c r="I590"/>
  <c r="I594"/>
  <c r="I598"/>
  <c r="I602"/>
  <c r="I606"/>
  <c r="I610"/>
  <c r="I614"/>
  <c r="I618"/>
  <c r="I622"/>
  <c r="I626"/>
  <c r="I630"/>
  <c r="I634"/>
  <c r="I638"/>
  <c r="I642"/>
  <c r="I646"/>
  <c r="I650"/>
  <c r="I654"/>
  <c r="I658"/>
  <c r="I662"/>
  <c r="I666"/>
  <c r="I670"/>
  <c r="I674"/>
  <c r="I678"/>
  <c r="I682"/>
  <c r="I686"/>
  <c r="I690"/>
  <c r="I694"/>
  <c r="I698"/>
  <c r="I702"/>
  <c r="I706"/>
  <c r="I710"/>
  <c r="I714"/>
  <c r="I718"/>
  <c r="I722"/>
  <c r="I726"/>
  <c r="I730"/>
  <c r="I734"/>
  <c r="I738"/>
  <c r="I742"/>
  <c r="I746"/>
  <c r="I750"/>
  <c r="I754"/>
  <c r="I758"/>
  <c r="I762"/>
  <c r="I766"/>
  <c r="I770"/>
  <c r="I774"/>
  <c r="I778"/>
  <c r="I782"/>
  <c r="I786"/>
  <c r="I790"/>
  <c r="I794"/>
  <c r="I798"/>
  <c r="I802"/>
  <c r="I806"/>
  <c r="I810"/>
  <c r="I814"/>
  <c r="I818"/>
  <c r="I822"/>
  <c r="I826"/>
  <c r="I830"/>
  <c r="I834"/>
  <c r="I838"/>
  <c r="I842"/>
  <c r="I846"/>
  <c r="I850"/>
  <c r="I854"/>
  <c r="I858"/>
  <c r="I862"/>
  <c r="I866"/>
  <c r="I870"/>
  <c r="I874"/>
  <c r="I878"/>
  <c r="I882"/>
  <c r="I886"/>
  <c r="I890"/>
  <c r="I894"/>
  <c r="I898"/>
  <c r="I902"/>
  <c r="I906"/>
  <c r="I910"/>
  <c r="I914"/>
  <c r="I918"/>
  <c r="I922"/>
  <c r="I926"/>
  <c r="I930"/>
  <c r="I934"/>
  <c r="I938"/>
  <c r="I942"/>
  <c r="I946"/>
  <c r="I950"/>
  <c r="I954"/>
  <c r="I958"/>
  <c r="I962"/>
  <c r="I966"/>
  <c r="I970"/>
  <c r="I974"/>
  <c r="I978"/>
  <c r="I982"/>
  <c r="I986"/>
  <c r="I990"/>
  <c r="I994"/>
  <c r="I998"/>
  <c r="I1002"/>
  <c r="I1006"/>
  <c r="H509"/>
  <c r="H513"/>
  <c r="H517"/>
  <c r="H521"/>
  <c r="H525"/>
  <c r="H529"/>
  <c r="H533"/>
  <c r="H537"/>
  <c r="H541"/>
  <c r="H545"/>
  <c r="H549"/>
  <c r="H553"/>
  <c r="H557"/>
  <c r="H561"/>
  <c r="H565"/>
  <c r="H569"/>
  <c r="H573"/>
  <c r="H577"/>
  <c r="H581"/>
  <c r="H585"/>
  <c r="H589"/>
  <c r="H593"/>
  <c r="H597"/>
  <c r="H601"/>
  <c r="H605"/>
  <c r="H609"/>
  <c r="H613"/>
  <c r="H617"/>
  <c r="H621"/>
  <c r="H625"/>
  <c r="H629"/>
  <c r="H633"/>
  <c r="H637"/>
  <c r="H641"/>
  <c r="H645"/>
  <c r="H649"/>
  <c r="H653"/>
  <c r="H657"/>
  <c r="H661"/>
  <c r="H665"/>
  <c r="H669"/>
  <c r="H673"/>
  <c r="H677"/>
  <c r="H681"/>
  <c r="H685"/>
  <c r="H689"/>
  <c r="H693"/>
  <c r="H697"/>
  <c r="H701"/>
  <c r="H705"/>
  <c r="H709"/>
  <c r="H713"/>
  <c r="H717"/>
  <c r="H721"/>
  <c r="H725"/>
  <c r="H729"/>
  <c r="H733"/>
  <c r="H737"/>
  <c r="H741"/>
  <c r="H745"/>
  <c r="H749"/>
  <c r="H753"/>
  <c r="H757"/>
  <c r="H761"/>
  <c r="H765"/>
  <c r="H769"/>
  <c r="H773"/>
  <c r="H777"/>
  <c r="H781"/>
  <c r="H785"/>
  <c r="H789"/>
  <c r="H793"/>
  <c r="H797"/>
  <c r="H801"/>
  <c r="H805"/>
  <c r="H809"/>
  <c r="H813"/>
  <c r="H817"/>
  <c r="H821"/>
  <c r="H825"/>
  <c r="H829"/>
  <c r="H833"/>
  <c r="H837"/>
  <c r="H841"/>
  <c r="H845"/>
  <c r="H849"/>
  <c r="H853"/>
  <c r="H857"/>
  <c r="H861"/>
  <c r="H865"/>
  <c r="H869"/>
  <c r="H873"/>
  <c r="H877"/>
  <c r="H881"/>
  <c r="H885"/>
  <c r="H889"/>
  <c r="H893"/>
  <c r="H897"/>
  <c r="H901"/>
  <c r="H905"/>
  <c r="H909"/>
  <c r="H913"/>
  <c r="H917"/>
  <c r="H921"/>
  <c r="H925"/>
  <c r="H929"/>
  <c r="H933"/>
  <c r="H937"/>
  <c r="H941"/>
  <c r="H945"/>
  <c r="H949"/>
  <c r="H953"/>
  <c r="H957"/>
  <c r="H961"/>
  <c r="H965"/>
  <c r="H969"/>
  <c r="H973"/>
  <c r="H977"/>
  <c r="H981"/>
  <c r="H985"/>
  <c r="H989"/>
  <c r="H993"/>
  <c r="H997"/>
  <c r="H1001"/>
  <c r="H1005"/>
  <c r="G508"/>
  <c r="G512"/>
  <c r="G516"/>
  <c r="G520"/>
  <c r="G524"/>
  <c r="G528"/>
  <c r="G532"/>
  <c r="G536"/>
  <c r="G540"/>
  <c r="G544"/>
  <c r="G548"/>
  <c r="G552"/>
  <c r="G556"/>
  <c r="G560"/>
  <c r="G564"/>
  <c r="G568"/>
  <c r="G572"/>
  <c r="G576"/>
  <c r="G580"/>
  <c r="G584"/>
  <c r="G588"/>
  <c r="G592"/>
  <c r="G596"/>
  <c r="G600"/>
  <c r="G604"/>
  <c r="G608"/>
  <c r="G612"/>
  <c r="G616"/>
  <c r="G620"/>
  <c r="G624"/>
  <c r="G628"/>
  <c r="G632"/>
  <c r="G636"/>
  <c r="G640"/>
  <c r="G644"/>
  <c r="G648"/>
  <c r="G652"/>
  <c r="G656"/>
  <c r="G660"/>
  <c r="G664"/>
  <c r="G668"/>
  <c r="G672"/>
  <c r="G676"/>
  <c r="G680"/>
  <c r="G684"/>
  <c r="G688"/>
  <c r="G692"/>
  <c r="G696"/>
  <c r="G700"/>
  <c r="G704"/>
  <c r="G708"/>
  <c r="G712"/>
  <c r="G716"/>
  <c r="G720"/>
  <c r="G724"/>
  <c r="G728"/>
  <c r="G732"/>
  <c r="G736"/>
  <c r="G740"/>
  <c r="G744"/>
  <c r="G748"/>
  <c r="G752"/>
  <c r="G756"/>
  <c r="G760"/>
  <c r="G764"/>
  <c r="G768"/>
  <c r="G772"/>
  <c r="G776"/>
  <c r="G780"/>
  <c r="G784"/>
  <c r="G788"/>
  <c r="G792"/>
  <c r="J928"/>
  <c r="J932"/>
  <c r="J936"/>
  <c r="J940"/>
  <c r="J944"/>
  <c r="J948"/>
  <c r="J952"/>
  <c r="J956"/>
  <c r="J960"/>
  <c r="J964"/>
  <c r="J968"/>
  <c r="J972"/>
  <c r="J976"/>
  <c r="J980"/>
  <c r="J984"/>
  <c r="J988"/>
  <c r="J992"/>
  <c r="J996"/>
  <c r="J1000"/>
  <c r="J1004"/>
  <c r="I507"/>
  <c r="I511"/>
  <c r="I515"/>
  <c r="I519"/>
  <c r="I523"/>
  <c r="I527"/>
  <c r="I531"/>
  <c r="I535"/>
  <c r="I539"/>
  <c r="I543"/>
  <c r="I547"/>
  <c r="I551"/>
  <c r="I555"/>
  <c r="I559"/>
  <c r="I563"/>
  <c r="I567"/>
  <c r="I571"/>
  <c r="I575"/>
  <c r="I579"/>
  <c r="I583"/>
  <c r="I587"/>
  <c r="I591"/>
  <c r="I595"/>
  <c r="I599"/>
  <c r="I603"/>
  <c r="I607"/>
  <c r="I611"/>
  <c r="I615"/>
  <c r="I619"/>
  <c r="I623"/>
  <c r="I627"/>
  <c r="I631"/>
  <c r="I635"/>
  <c r="I639"/>
  <c r="I643"/>
  <c r="I647"/>
  <c r="I651"/>
  <c r="I655"/>
  <c r="I659"/>
  <c r="I663"/>
  <c r="I667"/>
  <c r="I671"/>
  <c r="I675"/>
  <c r="I679"/>
  <c r="I683"/>
  <c r="I687"/>
  <c r="I691"/>
  <c r="I695"/>
  <c r="I699"/>
  <c r="I703"/>
  <c r="I707"/>
  <c r="I711"/>
  <c r="I715"/>
  <c r="I719"/>
  <c r="I723"/>
  <c r="I727"/>
  <c r="I731"/>
  <c r="I735"/>
  <c r="I739"/>
  <c r="I743"/>
  <c r="I747"/>
  <c r="I751"/>
  <c r="I755"/>
  <c r="I759"/>
  <c r="I763"/>
  <c r="I767"/>
  <c r="I771"/>
  <c r="I775"/>
  <c r="I779"/>
  <c r="I783"/>
  <c r="I787"/>
  <c r="I791"/>
  <c r="I795"/>
  <c r="I799"/>
  <c r="I803"/>
  <c r="I807"/>
  <c r="I811"/>
  <c r="I815"/>
  <c r="I819"/>
  <c r="I823"/>
  <c r="I827"/>
  <c r="I831"/>
  <c r="I835"/>
  <c r="I839"/>
  <c r="I843"/>
  <c r="I847"/>
  <c r="I851"/>
  <c r="I855"/>
  <c r="I859"/>
  <c r="I863"/>
  <c r="I867"/>
  <c r="I871"/>
  <c r="I875"/>
  <c r="I879"/>
  <c r="I883"/>
  <c r="I887"/>
  <c r="I891"/>
  <c r="I895"/>
  <c r="I899"/>
  <c r="I903"/>
  <c r="I907"/>
  <c r="I911"/>
  <c r="I915"/>
  <c r="I919"/>
  <c r="I923"/>
  <c r="I927"/>
  <c r="I931"/>
  <c r="I935"/>
  <c r="I939"/>
  <c r="I943"/>
  <c r="I947"/>
  <c r="I951"/>
  <c r="I955"/>
  <c r="I959"/>
  <c r="I963"/>
  <c r="I967"/>
  <c r="I971"/>
  <c r="I975"/>
  <c r="I979"/>
  <c r="I983"/>
  <c r="I987"/>
  <c r="I991"/>
  <c r="I995"/>
  <c r="I999"/>
  <c r="I1003"/>
  <c r="H506"/>
  <c r="H510"/>
  <c r="H514"/>
  <c r="H518"/>
  <c r="H522"/>
  <c r="H526"/>
  <c r="H530"/>
  <c r="H534"/>
  <c r="H538"/>
  <c r="H542"/>
  <c r="H546"/>
  <c r="H550"/>
  <c r="H554"/>
  <c r="H558"/>
  <c r="H562"/>
  <c r="H566"/>
  <c r="H570"/>
  <c r="H574"/>
  <c r="H578"/>
  <c r="H582"/>
  <c r="H586"/>
  <c r="H590"/>
  <c r="H594"/>
  <c r="H598"/>
  <c r="H602"/>
  <c r="H606"/>
  <c r="H610"/>
  <c r="H614"/>
  <c r="H618"/>
  <c r="H622"/>
  <c r="H626"/>
  <c r="H630"/>
  <c r="H634"/>
  <c r="H638"/>
  <c r="H642"/>
  <c r="H646"/>
  <c r="H650"/>
  <c r="H654"/>
  <c r="H658"/>
  <c r="H662"/>
  <c r="H666"/>
  <c r="H670"/>
  <c r="H674"/>
  <c r="H678"/>
  <c r="H682"/>
  <c r="H686"/>
  <c r="H690"/>
  <c r="H694"/>
  <c r="H698"/>
  <c r="H702"/>
  <c r="H706"/>
  <c r="H710"/>
  <c r="H714"/>
  <c r="H718"/>
  <c r="H722"/>
  <c r="H726"/>
  <c r="H730"/>
  <c r="H734"/>
  <c r="H738"/>
  <c r="H742"/>
  <c r="H746"/>
  <c r="H750"/>
  <c r="H754"/>
  <c r="H758"/>
  <c r="H762"/>
  <c r="H766"/>
  <c r="H770"/>
  <c r="H774"/>
  <c r="H778"/>
  <c r="H782"/>
  <c r="H786"/>
  <c r="H790"/>
  <c r="H794"/>
  <c r="H798"/>
  <c r="H802"/>
  <c r="H806"/>
  <c r="H810"/>
  <c r="H814"/>
  <c r="H818"/>
  <c r="H822"/>
  <c r="H826"/>
  <c r="H830"/>
  <c r="H834"/>
  <c r="H838"/>
  <c r="H842"/>
  <c r="H846"/>
  <c r="H850"/>
  <c r="H854"/>
  <c r="H858"/>
  <c r="H862"/>
  <c r="H866"/>
  <c r="H870"/>
  <c r="H874"/>
  <c r="H878"/>
  <c r="H882"/>
  <c r="H886"/>
  <c r="H890"/>
  <c r="H894"/>
  <c r="H898"/>
  <c r="H902"/>
  <c r="H906"/>
  <c r="H910"/>
  <c r="H914"/>
  <c r="H918"/>
  <c r="H922"/>
  <c r="H926"/>
  <c r="H930"/>
  <c r="H934"/>
  <c r="H938"/>
  <c r="H942"/>
  <c r="H946"/>
  <c r="H950"/>
  <c r="H954"/>
  <c r="H958"/>
  <c r="H962"/>
  <c r="H966"/>
  <c r="H970"/>
  <c r="H974"/>
  <c r="H978"/>
  <c r="H982"/>
  <c r="H986"/>
  <c r="H990"/>
  <c r="H994"/>
  <c r="H998"/>
  <c r="H1002"/>
  <c r="H1006"/>
  <c r="G509"/>
  <c r="G513"/>
  <c r="G517"/>
  <c r="G521"/>
  <c r="G525"/>
  <c r="G529"/>
  <c r="G533"/>
  <c r="G537"/>
  <c r="G541"/>
  <c r="G545"/>
  <c r="G549"/>
  <c r="G553"/>
  <c r="G557"/>
  <c r="G561"/>
  <c r="G565"/>
  <c r="G569"/>
  <c r="G573"/>
  <c r="G577"/>
  <c r="G581"/>
  <c r="G585"/>
  <c r="G589"/>
  <c r="G593"/>
  <c r="G597"/>
  <c r="G601"/>
  <c r="G605"/>
  <c r="G609"/>
  <c r="G613"/>
  <c r="G617"/>
  <c r="G621"/>
  <c r="G625"/>
  <c r="G629"/>
  <c r="G633"/>
  <c r="G637"/>
  <c r="G641"/>
  <c r="G645"/>
  <c r="G649"/>
  <c r="G653"/>
  <c r="G657"/>
  <c r="G661"/>
  <c r="G665"/>
  <c r="G669"/>
  <c r="G673"/>
  <c r="G677"/>
  <c r="G681"/>
  <c r="G685"/>
  <c r="G689"/>
  <c r="G693"/>
  <c r="G697"/>
  <c r="G701"/>
  <c r="G705"/>
  <c r="G709"/>
  <c r="G713"/>
  <c r="G717"/>
  <c r="G721"/>
  <c r="G725"/>
  <c r="G729"/>
  <c r="G733"/>
  <c r="G737"/>
  <c r="G741"/>
  <c r="G745"/>
  <c r="G749"/>
  <c r="G753"/>
  <c r="G757"/>
  <c r="G761"/>
  <c r="G765"/>
  <c r="G769"/>
  <c r="G773"/>
  <c r="G777"/>
  <c r="G781"/>
  <c r="G785"/>
  <c r="G789"/>
  <c r="G793"/>
  <c r="J929"/>
  <c r="J933"/>
  <c r="J937"/>
  <c r="J941"/>
  <c r="J945"/>
  <c r="J949"/>
  <c r="J953"/>
  <c r="J957"/>
  <c r="J961"/>
  <c r="J965"/>
  <c r="J969"/>
  <c r="J973"/>
  <c r="J977"/>
  <c r="J981"/>
  <c r="J985"/>
  <c r="J989"/>
  <c r="J993"/>
  <c r="J997"/>
  <c r="J1001"/>
  <c r="J1005"/>
  <c r="I508"/>
  <c r="I512"/>
  <c r="I516"/>
  <c r="I520"/>
  <c r="I524"/>
  <c r="I528"/>
  <c r="I532"/>
  <c r="I536"/>
  <c r="I540"/>
  <c r="I544"/>
  <c r="I548"/>
  <c r="I552"/>
  <c r="I556"/>
  <c r="I560"/>
  <c r="I564"/>
  <c r="I568"/>
  <c r="I572"/>
  <c r="I576"/>
  <c r="I580"/>
  <c r="I584"/>
  <c r="I588"/>
  <c r="I592"/>
  <c r="I596"/>
  <c r="I600"/>
  <c r="I604"/>
  <c r="I608"/>
  <c r="I612"/>
  <c r="I616"/>
  <c r="I620"/>
  <c r="I624"/>
  <c r="I628"/>
  <c r="I632"/>
  <c r="I636"/>
  <c r="I640"/>
  <c r="I644"/>
  <c r="I648"/>
  <c r="I652"/>
  <c r="I656"/>
  <c r="I660"/>
  <c r="I664"/>
  <c r="I668"/>
  <c r="I672"/>
  <c r="I676"/>
  <c r="I680"/>
  <c r="I684"/>
  <c r="I688"/>
  <c r="I692"/>
  <c r="I696"/>
  <c r="I700"/>
  <c r="I704"/>
  <c r="I708"/>
  <c r="I712"/>
  <c r="I716"/>
  <c r="I720"/>
  <c r="I724"/>
  <c r="I728"/>
  <c r="I732"/>
  <c r="I736"/>
  <c r="I740"/>
  <c r="I744"/>
  <c r="I748"/>
  <c r="I752"/>
  <c r="I756"/>
  <c r="I760"/>
  <c r="I764"/>
  <c r="I768"/>
  <c r="I772"/>
  <c r="I776"/>
  <c r="I780"/>
  <c r="I784"/>
  <c r="I788"/>
  <c r="I792"/>
  <c r="I796"/>
  <c r="I800"/>
  <c r="I804"/>
  <c r="I808"/>
  <c r="I812"/>
  <c r="I816"/>
  <c r="I820"/>
  <c r="I824"/>
  <c r="I828"/>
  <c r="I832"/>
  <c r="I836"/>
  <c r="I840"/>
  <c r="I844"/>
  <c r="I848"/>
  <c r="I852"/>
  <c r="I856"/>
  <c r="I860"/>
  <c r="I864"/>
  <c r="I868"/>
  <c r="I872"/>
  <c r="I876"/>
  <c r="I880"/>
  <c r="I884"/>
  <c r="I888"/>
  <c r="I892"/>
  <c r="I896"/>
  <c r="I900"/>
  <c r="I904"/>
  <c r="I908"/>
  <c r="I912"/>
  <c r="I916"/>
  <c r="I920"/>
  <c r="I924"/>
  <c r="I928"/>
  <c r="I932"/>
  <c r="I936"/>
  <c r="I940"/>
  <c r="I944"/>
  <c r="I948"/>
  <c r="I952"/>
  <c r="I956"/>
  <c r="I960"/>
  <c r="I964"/>
  <c r="I968"/>
  <c r="I972"/>
  <c r="I976"/>
  <c r="I980"/>
  <c r="I984"/>
  <c r="I988"/>
  <c r="I992"/>
  <c r="I996"/>
  <c r="I1000"/>
  <c r="I1004"/>
  <c r="H507"/>
  <c r="H511"/>
  <c r="H515"/>
  <c r="H519"/>
  <c r="H523"/>
  <c r="H527"/>
  <c r="H531"/>
  <c r="H535"/>
  <c r="H539"/>
  <c r="H543"/>
  <c r="H547"/>
  <c r="H551"/>
  <c r="H555"/>
  <c r="H559"/>
  <c r="H563"/>
  <c r="H567"/>
  <c r="H571"/>
  <c r="H575"/>
  <c r="H579"/>
  <c r="H583"/>
  <c r="H587"/>
  <c r="H591"/>
  <c r="H595"/>
  <c r="H599"/>
  <c r="H603"/>
  <c r="H607"/>
  <c r="H611"/>
  <c r="H615"/>
  <c r="H619"/>
  <c r="H623"/>
  <c r="H627"/>
  <c r="H631"/>
  <c r="H635"/>
  <c r="H639"/>
  <c r="H643"/>
  <c r="H647"/>
  <c r="H651"/>
  <c r="H655"/>
  <c r="H659"/>
  <c r="H663"/>
  <c r="H667"/>
  <c r="H671"/>
  <c r="H675"/>
  <c r="H679"/>
  <c r="H683"/>
  <c r="H687"/>
  <c r="H691"/>
  <c r="H695"/>
  <c r="H699"/>
  <c r="H703"/>
  <c r="H707"/>
  <c r="H711"/>
  <c r="H715"/>
  <c r="H719"/>
  <c r="H723"/>
  <c r="H727"/>
  <c r="H731"/>
  <c r="H735"/>
  <c r="H739"/>
  <c r="H743"/>
  <c r="H747"/>
  <c r="H751"/>
  <c r="H755"/>
  <c r="H759"/>
  <c r="H763"/>
  <c r="H767"/>
  <c r="H771"/>
  <c r="H775"/>
  <c r="H779"/>
  <c r="H783"/>
  <c r="H787"/>
  <c r="H791"/>
  <c r="H795"/>
  <c r="H799"/>
  <c r="H803"/>
  <c r="H807"/>
  <c r="H811"/>
  <c r="H815"/>
  <c r="H819"/>
  <c r="H823"/>
  <c r="H827"/>
  <c r="H831"/>
  <c r="H835"/>
  <c r="H839"/>
  <c r="H843"/>
  <c r="H847"/>
  <c r="H851"/>
  <c r="H855"/>
  <c r="H859"/>
  <c r="H863"/>
  <c r="H867"/>
  <c r="H871"/>
  <c r="H875"/>
  <c r="H879"/>
  <c r="H883"/>
  <c r="H887"/>
  <c r="H891"/>
  <c r="H895"/>
  <c r="H899"/>
  <c r="H903"/>
  <c r="H907"/>
  <c r="H911"/>
  <c r="H915"/>
  <c r="H919"/>
  <c r="H923"/>
  <c r="H927"/>
  <c r="H931"/>
  <c r="H935"/>
  <c r="H939"/>
  <c r="H943"/>
  <c r="H947"/>
  <c r="H951"/>
  <c r="H955"/>
  <c r="H959"/>
  <c r="H963"/>
  <c r="H967"/>
  <c r="H971"/>
  <c r="H975"/>
  <c r="H979"/>
  <c r="H983"/>
  <c r="H987"/>
  <c r="H991"/>
  <c r="H995"/>
  <c r="H999"/>
  <c r="H1003"/>
  <c r="G506"/>
  <c r="G510"/>
  <c r="G514"/>
  <c r="G518"/>
  <c r="G522"/>
  <c r="G526"/>
  <c r="G530"/>
  <c r="G534"/>
  <c r="G538"/>
  <c r="G542"/>
  <c r="G546"/>
  <c r="G550"/>
  <c r="G554"/>
  <c r="G558"/>
  <c r="G562"/>
  <c r="G566"/>
  <c r="G570"/>
  <c r="G574"/>
  <c r="G578"/>
  <c r="G582"/>
  <c r="G586"/>
  <c r="G590"/>
  <c r="G594"/>
  <c r="G598"/>
  <c r="G602"/>
  <c r="G606"/>
  <c r="G610"/>
  <c r="G614"/>
  <c r="G618"/>
  <c r="G622"/>
  <c r="G626"/>
  <c r="G630"/>
  <c r="G634"/>
  <c r="G638"/>
  <c r="G642"/>
  <c r="G646"/>
  <c r="G650"/>
  <c r="G654"/>
  <c r="G658"/>
  <c r="G662"/>
  <c r="G666"/>
  <c r="G670"/>
  <c r="G674"/>
  <c r="G678"/>
  <c r="G682"/>
  <c r="G686"/>
  <c r="G690"/>
  <c r="G694"/>
  <c r="G698"/>
  <c r="G702"/>
  <c r="G706"/>
  <c r="G710"/>
  <c r="G714"/>
  <c r="G718"/>
  <c r="G722"/>
  <c r="G726"/>
  <c r="G730"/>
  <c r="G734"/>
  <c r="G738"/>
  <c r="G742"/>
  <c r="G746"/>
  <c r="G750"/>
  <c r="G754"/>
  <c r="G758"/>
  <c r="G762"/>
  <c r="G766"/>
  <c r="J930"/>
  <c r="J934"/>
  <c r="J938"/>
  <c r="J942"/>
  <c r="J946"/>
  <c r="J950"/>
  <c r="J954"/>
  <c r="J958"/>
  <c r="J962"/>
  <c r="J966"/>
  <c r="J970"/>
  <c r="J974"/>
  <c r="J978"/>
  <c r="J982"/>
  <c r="J986"/>
  <c r="J990"/>
  <c r="J994"/>
  <c r="J998"/>
  <c r="J1002"/>
  <c r="J1006"/>
  <c r="I509"/>
  <c r="I513"/>
  <c r="I517"/>
  <c r="I521"/>
  <c r="I525"/>
  <c r="I529"/>
  <c r="I533"/>
  <c r="I537"/>
  <c r="I541"/>
  <c r="I545"/>
  <c r="I549"/>
  <c r="I553"/>
  <c r="I557"/>
  <c r="I561"/>
  <c r="I565"/>
  <c r="I569"/>
  <c r="I573"/>
  <c r="I577"/>
  <c r="I581"/>
  <c r="I585"/>
  <c r="I589"/>
  <c r="I593"/>
  <c r="I597"/>
  <c r="I601"/>
  <c r="I605"/>
  <c r="I609"/>
  <c r="I613"/>
  <c r="I617"/>
  <c r="I621"/>
  <c r="I625"/>
  <c r="I629"/>
  <c r="I633"/>
  <c r="I637"/>
  <c r="I641"/>
  <c r="I645"/>
  <c r="I649"/>
  <c r="I653"/>
  <c r="I657"/>
  <c r="I661"/>
  <c r="I665"/>
  <c r="I669"/>
  <c r="I673"/>
  <c r="I677"/>
  <c r="I681"/>
  <c r="I685"/>
  <c r="I689"/>
  <c r="I693"/>
  <c r="I697"/>
  <c r="I701"/>
  <c r="I705"/>
  <c r="I709"/>
  <c r="I713"/>
  <c r="I717"/>
  <c r="I721"/>
  <c r="I725"/>
  <c r="I729"/>
  <c r="I733"/>
  <c r="I737"/>
  <c r="I741"/>
  <c r="I745"/>
  <c r="I749"/>
  <c r="I753"/>
  <c r="I757"/>
  <c r="I761"/>
  <c r="I765"/>
  <c r="I769"/>
  <c r="I773"/>
  <c r="I777"/>
  <c r="I781"/>
  <c r="I785"/>
  <c r="I789"/>
  <c r="I793"/>
  <c r="I797"/>
  <c r="I801"/>
  <c r="I805"/>
  <c r="I809"/>
  <c r="I813"/>
  <c r="I817"/>
  <c r="I821"/>
  <c r="I825"/>
  <c r="I829"/>
  <c r="I833"/>
  <c r="I837"/>
  <c r="I841"/>
  <c r="I845"/>
  <c r="I849"/>
  <c r="I853"/>
  <c r="I857"/>
  <c r="I861"/>
  <c r="I865"/>
  <c r="I869"/>
  <c r="I873"/>
  <c r="I877"/>
  <c r="I881"/>
  <c r="I885"/>
  <c r="I889"/>
  <c r="I893"/>
  <c r="I897"/>
  <c r="I901"/>
  <c r="I905"/>
  <c r="I909"/>
  <c r="I913"/>
  <c r="I917"/>
  <c r="I921"/>
  <c r="I925"/>
  <c r="I929"/>
  <c r="I933"/>
  <c r="I937"/>
  <c r="I941"/>
  <c r="I945"/>
  <c r="I949"/>
  <c r="I953"/>
  <c r="I957"/>
  <c r="I961"/>
  <c r="I965"/>
  <c r="I969"/>
  <c r="I973"/>
  <c r="I977"/>
  <c r="I981"/>
  <c r="I985"/>
  <c r="I989"/>
  <c r="I993"/>
  <c r="I997"/>
  <c r="I1001"/>
  <c r="I1005"/>
  <c r="H508"/>
  <c r="H512"/>
  <c r="H516"/>
  <c r="H520"/>
  <c r="H524"/>
  <c r="H528"/>
  <c r="H532"/>
  <c r="H536"/>
  <c r="H540"/>
  <c r="H544"/>
  <c r="H548"/>
  <c r="H552"/>
  <c r="H556"/>
  <c r="H560"/>
  <c r="H564"/>
  <c r="H568"/>
  <c r="H572"/>
  <c r="H576"/>
  <c r="H580"/>
  <c r="H584"/>
  <c r="H588"/>
  <c r="H592"/>
  <c r="H596"/>
  <c r="H600"/>
  <c r="H604"/>
  <c r="H608"/>
  <c r="H612"/>
  <c r="H616"/>
  <c r="H620"/>
  <c r="H624"/>
  <c r="H628"/>
  <c r="H632"/>
  <c r="H636"/>
  <c r="H640"/>
  <c r="H644"/>
  <c r="H648"/>
  <c r="H652"/>
  <c r="H656"/>
  <c r="H660"/>
  <c r="H664"/>
  <c r="H668"/>
  <c r="H672"/>
  <c r="H676"/>
  <c r="H680"/>
  <c r="H684"/>
  <c r="H688"/>
  <c r="H692"/>
  <c r="H696"/>
  <c r="H700"/>
  <c r="H704"/>
  <c r="H708"/>
  <c r="H712"/>
  <c r="H716"/>
  <c r="H720"/>
  <c r="H724"/>
  <c r="H728"/>
  <c r="H732"/>
  <c r="H736"/>
  <c r="H740"/>
  <c r="H744"/>
  <c r="H748"/>
  <c r="H752"/>
  <c r="H756"/>
  <c r="H760"/>
  <c r="H764"/>
  <c r="H768"/>
  <c r="H772"/>
  <c r="H776"/>
  <c r="H780"/>
  <c r="H784"/>
  <c r="H788"/>
  <c r="H792"/>
  <c r="H796"/>
  <c r="H800"/>
  <c r="H804"/>
  <c r="H808"/>
  <c r="H812"/>
  <c r="H816"/>
  <c r="H820"/>
  <c r="H824"/>
  <c r="H828"/>
  <c r="H832"/>
  <c r="H836"/>
  <c r="H840"/>
  <c r="H844"/>
  <c r="H848"/>
  <c r="H852"/>
  <c r="H856"/>
  <c r="H860"/>
  <c r="H864"/>
  <c r="H868"/>
  <c r="H872"/>
  <c r="H876"/>
  <c r="H880"/>
  <c r="H884"/>
  <c r="H888"/>
  <c r="H892"/>
  <c r="H896"/>
  <c r="H900"/>
  <c r="H904"/>
  <c r="H908"/>
  <c r="H912"/>
  <c r="H916"/>
  <c r="H920"/>
  <c r="H924"/>
  <c r="H928"/>
  <c r="H932"/>
  <c r="H936"/>
  <c r="H940"/>
  <c r="H944"/>
  <c r="H948"/>
  <c r="H952"/>
  <c r="H956"/>
  <c r="H960"/>
  <c r="H964"/>
  <c r="H968"/>
  <c r="H972"/>
  <c r="H976"/>
  <c r="H980"/>
  <c r="H984"/>
  <c r="H988"/>
  <c r="H992"/>
  <c r="H996"/>
  <c r="H1000"/>
  <c r="H1004"/>
  <c r="G507"/>
  <c r="G511"/>
  <c r="G515"/>
  <c r="G519"/>
  <c r="G523"/>
  <c r="G527"/>
  <c r="G531"/>
  <c r="G535"/>
  <c r="G539"/>
  <c r="G543"/>
  <c r="G547"/>
  <c r="G551"/>
  <c r="G555"/>
  <c r="G559"/>
  <c r="G563"/>
  <c r="G567"/>
  <c r="G571"/>
  <c r="G575"/>
  <c r="G579"/>
  <c r="G583"/>
  <c r="G587"/>
  <c r="G591"/>
  <c r="G595"/>
  <c r="G599"/>
  <c r="G603"/>
  <c r="G607"/>
  <c r="G611"/>
  <c r="G615"/>
  <c r="G619"/>
  <c r="G623"/>
  <c r="G627"/>
  <c r="G631"/>
  <c r="G635"/>
  <c r="G639"/>
  <c r="G643"/>
  <c r="G647"/>
  <c r="G651"/>
  <c r="G655"/>
  <c r="G659"/>
  <c r="G663"/>
  <c r="G667"/>
  <c r="G671"/>
  <c r="G675"/>
  <c r="G679"/>
  <c r="G683"/>
  <c r="G687"/>
  <c r="G691"/>
  <c r="G695"/>
  <c r="G699"/>
  <c r="G703"/>
  <c r="G707"/>
  <c r="G711"/>
  <c r="G715"/>
  <c r="G719"/>
  <c r="G723"/>
  <c r="G727"/>
  <c r="G731"/>
  <c r="G735"/>
  <c r="G739"/>
  <c r="G743"/>
  <c r="G747"/>
  <c r="G751"/>
  <c r="G755"/>
  <c r="G759"/>
  <c r="G763"/>
  <c r="G767"/>
  <c r="G771"/>
  <c r="G775"/>
  <c r="G779"/>
  <c r="G783"/>
  <c r="G787"/>
  <c r="G770"/>
  <c r="G786"/>
  <c r="G795"/>
  <c r="G799"/>
  <c r="G803"/>
  <c r="G807"/>
  <c r="G811"/>
  <c r="G815"/>
  <c r="G819"/>
  <c r="G823"/>
  <c r="G827"/>
  <c r="G831"/>
  <c r="G835"/>
  <c r="G839"/>
  <c r="G843"/>
  <c r="G847"/>
  <c r="G851"/>
  <c r="G855"/>
  <c r="G859"/>
  <c r="G863"/>
  <c r="G867"/>
  <c r="G871"/>
  <c r="G875"/>
  <c r="G879"/>
  <c r="G883"/>
  <c r="G887"/>
  <c r="G891"/>
  <c r="G895"/>
  <c r="G899"/>
  <c r="G903"/>
  <c r="G907"/>
  <c r="G911"/>
  <c r="G915"/>
  <c r="G919"/>
  <c r="G923"/>
  <c r="G927"/>
  <c r="G931"/>
  <c r="G935"/>
  <c r="G939"/>
  <c r="G943"/>
  <c r="G947"/>
  <c r="G951"/>
  <c r="G955"/>
  <c r="G959"/>
  <c r="G963"/>
  <c r="G967"/>
  <c r="G971"/>
  <c r="G975"/>
  <c r="G979"/>
  <c r="G983"/>
  <c r="G987"/>
  <c r="G991"/>
  <c r="G995"/>
  <c r="G999"/>
  <c r="G1003"/>
  <c r="F506"/>
  <c r="F510"/>
  <c r="F514"/>
  <c r="F518"/>
  <c r="F522"/>
  <c r="F526"/>
  <c r="F530"/>
  <c r="F534"/>
  <c r="F538"/>
  <c r="F542"/>
  <c r="F546"/>
  <c r="F550"/>
  <c r="F554"/>
  <c r="F558"/>
  <c r="F562"/>
  <c r="F566"/>
  <c r="F570"/>
  <c r="F574"/>
  <c r="F578"/>
  <c r="F582"/>
  <c r="F586"/>
  <c r="F590"/>
  <c r="F594"/>
  <c r="F598"/>
  <c r="F602"/>
  <c r="F606"/>
  <c r="F610"/>
  <c r="F614"/>
  <c r="F618"/>
  <c r="F622"/>
  <c r="F626"/>
  <c r="F630"/>
  <c r="F634"/>
  <c r="F638"/>
  <c r="F642"/>
  <c r="F646"/>
  <c r="F650"/>
  <c r="F654"/>
  <c r="F658"/>
  <c r="F662"/>
  <c r="F666"/>
  <c r="F670"/>
  <c r="F674"/>
  <c r="F678"/>
  <c r="F682"/>
  <c r="F686"/>
  <c r="F690"/>
  <c r="F694"/>
  <c r="F698"/>
  <c r="F702"/>
  <c r="F706"/>
  <c r="F710"/>
  <c r="F714"/>
  <c r="F718"/>
  <c r="F722"/>
  <c r="F726"/>
  <c r="F730"/>
  <c r="F734"/>
  <c r="F738"/>
  <c r="F742"/>
  <c r="F746"/>
  <c r="F750"/>
  <c r="F754"/>
  <c r="F758"/>
  <c r="F762"/>
  <c r="F766"/>
  <c r="F770"/>
  <c r="F774"/>
  <c r="F778"/>
  <c r="F782"/>
  <c r="F786"/>
  <c r="F790"/>
  <c r="F794"/>
  <c r="F798"/>
  <c r="F802"/>
  <c r="F806"/>
  <c r="F810"/>
  <c r="F814"/>
  <c r="F818"/>
  <c r="F822"/>
  <c r="F826"/>
  <c r="F830"/>
  <c r="F834"/>
  <c r="F838"/>
  <c r="F842"/>
  <c r="F846"/>
  <c r="F850"/>
  <c r="F854"/>
  <c r="F858"/>
  <c r="F862"/>
  <c r="F866"/>
  <c r="F870"/>
  <c r="F874"/>
  <c r="F878"/>
  <c r="F882"/>
  <c r="F886"/>
  <c r="F890"/>
  <c r="F894"/>
  <c r="F898"/>
  <c r="F902"/>
  <c r="F906"/>
  <c r="F910"/>
  <c r="F914"/>
  <c r="F918"/>
  <c r="F922"/>
  <c r="F926"/>
  <c r="F930"/>
  <c r="F934"/>
  <c r="F938"/>
  <c r="F942"/>
  <c r="F946"/>
  <c r="F950"/>
  <c r="F954"/>
  <c r="F958"/>
  <c r="F962"/>
  <c r="F966"/>
  <c r="F970"/>
  <c r="F974"/>
  <c r="F978"/>
  <c r="F982"/>
  <c r="F986"/>
  <c r="F990"/>
  <c r="F994"/>
  <c r="F998"/>
  <c r="F1002"/>
  <c r="F1006"/>
  <c r="E509"/>
  <c r="E513"/>
  <c r="E517"/>
  <c r="E521"/>
  <c r="E525"/>
  <c r="E529"/>
  <c r="E533"/>
  <c r="E537"/>
  <c r="E541"/>
  <c r="E545"/>
  <c r="E549"/>
  <c r="E553"/>
  <c r="E557"/>
  <c r="E561"/>
  <c r="E565"/>
  <c r="E569"/>
  <c r="E573"/>
  <c r="E577"/>
  <c r="E581"/>
  <c r="E585"/>
  <c r="E589"/>
  <c r="E593"/>
  <c r="E597"/>
  <c r="E601"/>
  <c r="E605"/>
  <c r="E609"/>
  <c r="E613"/>
  <c r="E617"/>
  <c r="E621"/>
  <c r="E625"/>
  <c r="E629"/>
  <c r="E633"/>
  <c r="E637"/>
  <c r="E641"/>
  <c r="E645"/>
  <c r="E649"/>
  <c r="E653"/>
  <c r="E657"/>
  <c r="E661"/>
  <c r="E665"/>
  <c r="E669"/>
  <c r="E673"/>
  <c r="E677"/>
  <c r="E681"/>
  <c r="E685"/>
  <c r="E689"/>
  <c r="E693"/>
  <c r="E697"/>
  <c r="E701"/>
  <c r="E705"/>
  <c r="E709"/>
  <c r="E713"/>
  <c r="E717"/>
  <c r="E721"/>
  <c r="E725"/>
  <c r="E729"/>
  <c r="E733"/>
  <c r="E737"/>
  <c r="E741"/>
  <c r="E745"/>
  <c r="E749"/>
  <c r="E753"/>
  <c r="E757"/>
  <c r="E761"/>
  <c r="D507"/>
  <c r="D511"/>
  <c r="D515"/>
  <c r="D519"/>
  <c r="D523"/>
  <c r="D527"/>
  <c r="D531"/>
  <c r="D535"/>
  <c r="D539"/>
  <c r="D543"/>
  <c r="D547"/>
  <c r="D551"/>
  <c r="D555"/>
  <c r="D559"/>
  <c r="D563"/>
  <c r="D567"/>
  <c r="D571"/>
  <c r="D575"/>
  <c r="D579"/>
  <c r="D583"/>
  <c r="D587"/>
  <c r="D591"/>
  <c r="D595"/>
  <c r="D599"/>
  <c r="D603"/>
  <c r="D607"/>
  <c r="D611"/>
  <c r="D615"/>
  <c r="D619"/>
  <c r="D623"/>
  <c r="D627"/>
  <c r="D631"/>
  <c r="D635"/>
  <c r="D639"/>
  <c r="D643"/>
  <c r="D647"/>
  <c r="D651"/>
  <c r="D655"/>
  <c r="D659"/>
  <c r="D663"/>
  <c r="D667"/>
  <c r="D671"/>
  <c r="D675"/>
  <c r="D679"/>
  <c r="D683"/>
  <c r="D687"/>
  <c r="D691"/>
  <c r="D695"/>
  <c r="D699"/>
  <c r="D703"/>
  <c r="D707"/>
  <c r="D711"/>
  <c r="D715"/>
  <c r="D719"/>
  <c r="D723"/>
  <c r="D727"/>
  <c r="D731"/>
  <c r="D735"/>
  <c r="D739"/>
  <c r="D743"/>
  <c r="D747"/>
  <c r="D751"/>
  <c r="D755"/>
  <c r="D759"/>
  <c r="D763"/>
  <c r="D767"/>
  <c r="D771"/>
  <c r="D775"/>
  <c r="D779"/>
  <c r="D783"/>
  <c r="D787"/>
  <c r="D791"/>
  <c r="D795"/>
  <c r="D799"/>
  <c r="D803"/>
  <c r="D807"/>
  <c r="D811"/>
  <c r="D815"/>
  <c r="D819"/>
  <c r="D823"/>
  <c r="D827"/>
  <c r="D831"/>
  <c r="D835"/>
  <c r="D839"/>
  <c r="D843"/>
  <c r="D847"/>
  <c r="D851"/>
  <c r="D855"/>
  <c r="D859"/>
  <c r="D863"/>
  <c r="D867"/>
  <c r="D871"/>
  <c r="D875"/>
  <c r="D879"/>
  <c r="D883"/>
  <c r="D887"/>
  <c r="D891"/>
  <c r="D895"/>
  <c r="D899"/>
  <c r="D903"/>
  <c r="D907"/>
  <c r="D911"/>
  <c r="D915"/>
  <c r="D919"/>
  <c r="D923"/>
  <c r="D927"/>
  <c r="D931"/>
  <c r="D935"/>
  <c r="D939"/>
  <c r="D943"/>
  <c r="D947"/>
  <c r="D951"/>
  <c r="D955"/>
  <c r="D959"/>
  <c r="D963"/>
  <c r="D967"/>
  <c r="D971"/>
  <c r="D975"/>
  <c r="D979"/>
  <c r="D983"/>
  <c r="D987"/>
  <c r="D991"/>
  <c r="D995"/>
  <c r="D999"/>
  <c r="D1003"/>
  <c r="G774"/>
  <c r="G790"/>
  <c r="G796"/>
  <c r="G800"/>
  <c r="G804"/>
  <c r="G808"/>
  <c r="G812"/>
  <c r="G816"/>
  <c r="G820"/>
  <c r="G824"/>
  <c r="G828"/>
  <c r="G832"/>
  <c r="G836"/>
  <c r="G840"/>
  <c r="G844"/>
  <c r="G848"/>
  <c r="G852"/>
  <c r="G856"/>
  <c r="G860"/>
  <c r="G864"/>
  <c r="G868"/>
  <c r="G872"/>
  <c r="G876"/>
  <c r="G880"/>
  <c r="G884"/>
  <c r="G888"/>
  <c r="G892"/>
  <c r="G896"/>
  <c r="G900"/>
  <c r="G904"/>
  <c r="G908"/>
  <c r="G912"/>
  <c r="G916"/>
  <c r="G920"/>
  <c r="G924"/>
  <c r="G928"/>
  <c r="G932"/>
  <c r="G936"/>
  <c r="G940"/>
  <c r="G944"/>
  <c r="G948"/>
  <c r="G952"/>
  <c r="G956"/>
  <c r="G960"/>
  <c r="G964"/>
  <c r="G968"/>
  <c r="G972"/>
  <c r="G976"/>
  <c r="G980"/>
  <c r="G984"/>
  <c r="G988"/>
  <c r="G992"/>
  <c r="G996"/>
  <c r="G1000"/>
  <c r="G1004"/>
  <c r="F507"/>
  <c r="F511"/>
  <c r="F515"/>
  <c r="F519"/>
  <c r="F523"/>
  <c r="F527"/>
  <c r="F531"/>
  <c r="F535"/>
  <c r="F539"/>
  <c r="F543"/>
  <c r="F547"/>
  <c r="F551"/>
  <c r="F555"/>
  <c r="F559"/>
  <c r="F563"/>
  <c r="F567"/>
  <c r="F571"/>
  <c r="F575"/>
  <c r="F579"/>
  <c r="F583"/>
  <c r="F587"/>
  <c r="F591"/>
  <c r="F595"/>
  <c r="F599"/>
  <c r="F603"/>
  <c r="F607"/>
  <c r="F611"/>
  <c r="F615"/>
  <c r="F619"/>
  <c r="F623"/>
  <c r="F627"/>
  <c r="F631"/>
  <c r="F635"/>
  <c r="F639"/>
  <c r="F643"/>
  <c r="F647"/>
  <c r="F651"/>
  <c r="F655"/>
  <c r="F659"/>
  <c r="F663"/>
  <c r="F667"/>
  <c r="F671"/>
  <c r="F675"/>
  <c r="F679"/>
  <c r="F683"/>
  <c r="F687"/>
  <c r="F691"/>
  <c r="F695"/>
  <c r="F699"/>
  <c r="F703"/>
  <c r="F707"/>
  <c r="F711"/>
  <c r="F715"/>
  <c r="F719"/>
  <c r="F723"/>
  <c r="F727"/>
  <c r="F731"/>
  <c r="F735"/>
  <c r="F739"/>
  <c r="F743"/>
  <c r="F747"/>
  <c r="F751"/>
  <c r="F755"/>
  <c r="F759"/>
  <c r="F763"/>
  <c r="F767"/>
  <c r="F771"/>
  <c r="F775"/>
  <c r="F779"/>
  <c r="F783"/>
  <c r="F787"/>
  <c r="F791"/>
  <c r="F795"/>
  <c r="F799"/>
  <c r="F803"/>
  <c r="F807"/>
  <c r="F811"/>
  <c r="F815"/>
  <c r="F819"/>
  <c r="F823"/>
  <c r="F827"/>
  <c r="F831"/>
  <c r="F835"/>
  <c r="F839"/>
  <c r="F843"/>
  <c r="F847"/>
  <c r="F851"/>
  <c r="F855"/>
  <c r="F859"/>
  <c r="F863"/>
  <c r="F867"/>
  <c r="F871"/>
  <c r="F875"/>
  <c r="F879"/>
  <c r="F883"/>
  <c r="F887"/>
  <c r="F891"/>
  <c r="F895"/>
  <c r="F899"/>
  <c r="F903"/>
  <c r="F907"/>
  <c r="F911"/>
  <c r="F915"/>
  <c r="F919"/>
  <c r="F923"/>
  <c r="F927"/>
  <c r="F931"/>
  <c r="F935"/>
  <c r="F939"/>
  <c r="F943"/>
  <c r="F947"/>
  <c r="F951"/>
  <c r="F955"/>
  <c r="F959"/>
  <c r="F963"/>
  <c r="F967"/>
  <c r="F971"/>
  <c r="F975"/>
  <c r="F979"/>
  <c r="F983"/>
  <c r="F987"/>
  <c r="F991"/>
  <c r="F995"/>
  <c r="F999"/>
  <c r="F1003"/>
  <c r="E506"/>
  <c r="E510"/>
  <c r="E514"/>
  <c r="E518"/>
  <c r="E522"/>
  <c r="E526"/>
  <c r="E530"/>
  <c r="E534"/>
  <c r="E538"/>
  <c r="E542"/>
  <c r="E546"/>
  <c r="E550"/>
  <c r="E554"/>
  <c r="E558"/>
  <c r="E562"/>
  <c r="E566"/>
  <c r="E570"/>
  <c r="E574"/>
  <c r="E578"/>
  <c r="E582"/>
  <c r="E586"/>
  <c r="E590"/>
  <c r="E594"/>
  <c r="E598"/>
  <c r="E602"/>
  <c r="E606"/>
  <c r="E610"/>
  <c r="E614"/>
  <c r="E618"/>
  <c r="E622"/>
  <c r="E626"/>
  <c r="E630"/>
  <c r="E634"/>
  <c r="E638"/>
  <c r="E642"/>
  <c r="E646"/>
  <c r="E650"/>
  <c r="E654"/>
  <c r="E658"/>
  <c r="E662"/>
  <c r="E666"/>
  <c r="E670"/>
  <c r="E674"/>
  <c r="E678"/>
  <c r="E682"/>
  <c r="E686"/>
  <c r="E690"/>
  <c r="E694"/>
  <c r="E698"/>
  <c r="E702"/>
  <c r="E706"/>
  <c r="E710"/>
  <c r="E714"/>
  <c r="E718"/>
  <c r="E722"/>
  <c r="E726"/>
  <c r="E730"/>
  <c r="E734"/>
  <c r="E738"/>
  <c r="E742"/>
  <c r="E746"/>
  <c r="E750"/>
  <c r="E754"/>
  <c r="E758"/>
  <c r="E762"/>
  <c r="D508"/>
  <c r="D512"/>
  <c r="D516"/>
  <c r="D520"/>
  <c r="D524"/>
  <c r="D528"/>
  <c r="D532"/>
  <c r="D536"/>
  <c r="D540"/>
  <c r="D544"/>
  <c r="D548"/>
  <c r="D552"/>
  <c r="D556"/>
  <c r="D560"/>
  <c r="D564"/>
  <c r="D568"/>
  <c r="D572"/>
  <c r="D576"/>
  <c r="D580"/>
  <c r="D584"/>
  <c r="D588"/>
  <c r="D592"/>
  <c r="D596"/>
  <c r="D600"/>
  <c r="D604"/>
  <c r="D608"/>
  <c r="D612"/>
  <c r="D616"/>
  <c r="D620"/>
  <c r="D624"/>
  <c r="D628"/>
  <c r="D632"/>
  <c r="D636"/>
  <c r="D640"/>
  <c r="D644"/>
  <c r="D648"/>
  <c r="D652"/>
  <c r="D656"/>
  <c r="D660"/>
  <c r="D664"/>
  <c r="D668"/>
  <c r="D672"/>
  <c r="D676"/>
  <c r="D680"/>
  <c r="D684"/>
  <c r="D688"/>
  <c r="D692"/>
  <c r="D696"/>
  <c r="D700"/>
  <c r="D704"/>
  <c r="D708"/>
  <c r="D712"/>
  <c r="D716"/>
  <c r="D720"/>
  <c r="D724"/>
  <c r="D728"/>
  <c r="D732"/>
  <c r="D736"/>
  <c r="D740"/>
  <c r="D744"/>
  <c r="D748"/>
  <c r="D752"/>
  <c r="D756"/>
  <c r="D760"/>
  <c r="D764"/>
  <c r="D768"/>
  <c r="D772"/>
  <c r="D776"/>
  <c r="D780"/>
  <c r="D784"/>
  <c r="D788"/>
  <c r="D792"/>
  <c r="D796"/>
  <c r="D800"/>
  <c r="D804"/>
  <c r="D808"/>
  <c r="D812"/>
  <c r="D816"/>
  <c r="D820"/>
  <c r="D824"/>
  <c r="D828"/>
  <c r="D832"/>
  <c r="D836"/>
  <c r="D840"/>
  <c r="D844"/>
  <c r="D848"/>
  <c r="D852"/>
  <c r="D856"/>
  <c r="D860"/>
  <c r="D864"/>
  <c r="D868"/>
  <c r="D872"/>
  <c r="D876"/>
  <c r="D880"/>
  <c r="D884"/>
  <c r="D888"/>
  <c r="D892"/>
  <c r="D896"/>
  <c r="D900"/>
  <c r="D904"/>
  <c r="D908"/>
  <c r="D912"/>
  <c r="D916"/>
  <c r="D920"/>
  <c r="D924"/>
  <c r="D928"/>
  <c r="D932"/>
  <c r="D936"/>
  <c r="D940"/>
  <c r="D944"/>
  <c r="D948"/>
  <c r="D952"/>
  <c r="D956"/>
  <c r="D960"/>
  <c r="D964"/>
  <c r="D968"/>
  <c r="D972"/>
  <c r="D976"/>
  <c r="D980"/>
  <c r="D984"/>
  <c r="D988"/>
  <c r="D992"/>
  <c r="D996"/>
  <c r="D1000"/>
  <c r="D1004"/>
  <c r="G778"/>
  <c r="G791"/>
  <c r="G797"/>
  <c r="G801"/>
  <c r="G805"/>
  <c r="G809"/>
  <c r="G813"/>
  <c r="G817"/>
  <c r="G821"/>
  <c r="G825"/>
  <c r="G829"/>
  <c r="G833"/>
  <c r="G837"/>
  <c r="G841"/>
  <c r="G845"/>
  <c r="G849"/>
  <c r="G853"/>
  <c r="G857"/>
  <c r="G861"/>
  <c r="G865"/>
  <c r="G869"/>
  <c r="G873"/>
  <c r="G877"/>
  <c r="G881"/>
  <c r="G885"/>
  <c r="G889"/>
  <c r="G893"/>
  <c r="G897"/>
  <c r="G901"/>
  <c r="G905"/>
  <c r="G909"/>
  <c r="G913"/>
  <c r="G917"/>
  <c r="G921"/>
  <c r="G925"/>
  <c r="G929"/>
  <c r="G933"/>
  <c r="G937"/>
  <c r="G941"/>
  <c r="G945"/>
  <c r="G949"/>
  <c r="G953"/>
  <c r="G957"/>
  <c r="G961"/>
  <c r="G965"/>
  <c r="G969"/>
  <c r="G973"/>
  <c r="G977"/>
  <c r="G981"/>
  <c r="G985"/>
  <c r="G989"/>
  <c r="G993"/>
  <c r="G997"/>
  <c r="G1001"/>
  <c r="G1005"/>
  <c r="F508"/>
  <c r="F512"/>
  <c r="F516"/>
  <c r="F520"/>
  <c r="F524"/>
  <c r="F528"/>
  <c r="F532"/>
  <c r="F536"/>
  <c r="F540"/>
  <c r="F544"/>
  <c r="F548"/>
  <c r="F552"/>
  <c r="F556"/>
  <c r="F560"/>
  <c r="F564"/>
  <c r="F568"/>
  <c r="F572"/>
  <c r="F576"/>
  <c r="F580"/>
  <c r="F584"/>
  <c r="F588"/>
  <c r="F592"/>
  <c r="F596"/>
  <c r="F600"/>
  <c r="F604"/>
  <c r="F608"/>
  <c r="F612"/>
  <c r="F616"/>
  <c r="F620"/>
  <c r="F624"/>
  <c r="F628"/>
  <c r="F632"/>
  <c r="F636"/>
  <c r="F640"/>
  <c r="F644"/>
  <c r="F648"/>
  <c r="F652"/>
  <c r="F656"/>
  <c r="F660"/>
  <c r="F664"/>
  <c r="F668"/>
  <c r="F672"/>
  <c r="F676"/>
  <c r="F680"/>
  <c r="F684"/>
  <c r="F688"/>
  <c r="F692"/>
  <c r="F696"/>
  <c r="F700"/>
  <c r="F704"/>
  <c r="F708"/>
  <c r="F712"/>
  <c r="F716"/>
  <c r="F720"/>
  <c r="F724"/>
  <c r="F728"/>
  <c r="F732"/>
  <c r="F736"/>
  <c r="F740"/>
  <c r="F744"/>
  <c r="F748"/>
  <c r="F752"/>
  <c r="F756"/>
  <c r="F760"/>
  <c r="F764"/>
  <c r="F768"/>
  <c r="F772"/>
  <c r="F776"/>
  <c r="F780"/>
  <c r="F784"/>
  <c r="F788"/>
  <c r="F792"/>
  <c r="F796"/>
  <c r="F800"/>
  <c r="F804"/>
  <c r="F808"/>
  <c r="F812"/>
  <c r="F816"/>
  <c r="F820"/>
  <c r="F824"/>
  <c r="F828"/>
  <c r="F832"/>
  <c r="F836"/>
  <c r="F840"/>
  <c r="F844"/>
  <c r="F848"/>
  <c r="F852"/>
  <c r="F856"/>
  <c r="F860"/>
  <c r="F864"/>
  <c r="F868"/>
  <c r="F872"/>
  <c r="F876"/>
  <c r="F880"/>
  <c r="F884"/>
  <c r="F888"/>
  <c r="F892"/>
  <c r="F896"/>
  <c r="F900"/>
  <c r="F904"/>
  <c r="F908"/>
  <c r="F912"/>
  <c r="F916"/>
  <c r="F920"/>
  <c r="F924"/>
  <c r="F928"/>
  <c r="F932"/>
  <c r="F936"/>
  <c r="F940"/>
  <c r="F944"/>
  <c r="F948"/>
  <c r="F952"/>
  <c r="F956"/>
  <c r="F960"/>
  <c r="F964"/>
  <c r="F968"/>
  <c r="F972"/>
  <c r="F976"/>
  <c r="F980"/>
  <c r="F984"/>
  <c r="F988"/>
  <c r="F992"/>
  <c r="F996"/>
  <c r="F1000"/>
  <c r="F1004"/>
  <c r="E507"/>
  <c r="E511"/>
  <c r="E515"/>
  <c r="E519"/>
  <c r="E523"/>
  <c r="E527"/>
  <c r="E531"/>
  <c r="E535"/>
  <c r="E539"/>
  <c r="E543"/>
  <c r="E547"/>
  <c r="E551"/>
  <c r="E555"/>
  <c r="E559"/>
  <c r="E563"/>
  <c r="E567"/>
  <c r="E571"/>
  <c r="E575"/>
  <c r="E579"/>
  <c r="E583"/>
  <c r="E587"/>
  <c r="E591"/>
  <c r="E595"/>
  <c r="E599"/>
  <c r="E603"/>
  <c r="E607"/>
  <c r="E611"/>
  <c r="E615"/>
  <c r="E619"/>
  <c r="E623"/>
  <c r="E627"/>
  <c r="E631"/>
  <c r="E635"/>
  <c r="E639"/>
  <c r="E643"/>
  <c r="E647"/>
  <c r="E651"/>
  <c r="E655"/>
  <c r="E659"/>
  <c r="E663"/>
  <c r="E667"/>
  <c r="E671"/>
  <c r="E675"/>
  <c r="E679"/>
  <c r="E683"/>
  <c r="E687"/>
  <c r="E691"/>
  <c r="E695"/>
  <c r="E699"/>
  <c r="E703"/>
  <c r="E707"/>
  <c r="E711"/>
  <c r="E715"/>
  <c r="E719"/>
  <c r="E723"/>
  <c r="E727"/>
  <c r="E731"/>
  <c r="E735"/>
  <c r="E739"/>
  <c r="E743"/>
  <c r="E747"/>
  <c r="E751"/>
  <c r="E755"/>
  <c r="E759"/>
  <c r="E763"/>
  <c r="D509"/>
  <c r="D513"/>
  <c r="D517"/>
  <c r="D521"/>
  <c r="D525"/>
  <c r="D529"/>
  <c r="D533"/>
  <c r="D537"/>
  <c r="D541"/>
  <c r="D545"/>
  <c r="D549"/>
  <c r="D553"/>
  <c r="D557"/>
  <c r="D561"/>
  <c r="D565"/>
  <c r="D569"/>
  <c r="D573"/>
  <c r="D577"/>
  <c r="D581"/>
  <c r="D585"/>
  <c r="D589"/>
  <c r="D593"/>
  <c r="D597"/>
  <c r="D601"/>
  <c r="D605"/>
  <c r="D609"/>
  <c r="D613"/>
  <c r="D617"/>
  <c r="D621"/>
  <c r="D625"/>
  <c r="D629"/>
  <c r="D633"/>
  <c r="D637"/>
  <c r="D641"/>
  <c r="D645"/>
  <c r="D649"/>
  <c r="D653"/>
  <c r="D657"/>
  <c r="D661"/>
  <c r="D665"/>
  <c r="D669"/>
  <c r="D673"/>
  <c r="D677"/>
  <c r="D681"/>
  <c r="D685"/>
  <c r="D689"/>
  <c r="D693"/>
  <c r="D697"/>
  <c r="D701"/>
  <c r="D705"/>
  <c r="D709"/>
  <c r="D713"/>
  <c r="D717"/>
  <c r="D721"/>
  <c r="D725"/>
  <c r="D729"/>
  <c r="D733"/>
  <c r="D737"/>
  <c r="D741"/>
  <c r="D745"/>
  <c r="D749"/>
  <c r="D753"/>
  <c r="D757"/>
  <c r="D761"/>
  <c r="D765"/>
  <c r="D769"/>
  <c r="D773"/>
  <c r="D777"/>
  <c r="D781"/>
  <c r="D785"/>
  <c r="D789"/>
  <c r="D793"/>
  <c r="D797"/>
  <c r="D801"/>
  <c r="D805"/>
  <c r="D809"/>
  <c r="D813"/>
  <c r="D817"/>
  <c r="D821"/>
  <c r="D825"/>
  <c r="D829"/>
  <c r="D833"/>
  <c r="D837"/>
  <c r="D841"/>
  <c r="D845"/>
  <c r="D849"/>
  <c r="D853"/>
  <c r="D857"/>
  <c r="D861"/>
  <c r="D865"/>
  <c r="D869"/>
  <c r="D873"/>
  <c r="D877"/>
  <c r="D881"/>
  <c r="D885"/>
  <c r="D889"/>
  <c r="D893"/>
  <c r="D897"/>
  <c r="D901"/>
  <c r="D905"/>
  <c r="D909"/>
  <c r="D913"/>
  <c r="D917"/>
  <c r="D921"/>
  <c r="D925"/>
  <c r="D929"/>
  <c r="D933"/>
  <c r="D937"/>
  <c r="D941"/>
  <c r="D945"/>
  <c r="D949"/>
  <c r="D953"/>
  <c r="D957"/>
  <c r="D961"/>
  <c r="D965"/>
  <c r="D969"/>
  <c r="D973"/>
  <c r="D977"/>
  <c r="D981"/>
  <c r="D985"/>
  <c r="D989"/>
  <c r="D993"/>
  <c r="D997"/>
  <c r="D1001"/>
  <c r="D1005"/>
  <c r="G782"/>
  <c r="G794"/>
  <c r="G798"/>
  <c r="G802"/>
  <c r="G806"/>
  <c r="G810"/>
  <c r="G814"/>
  <c r="G818"/>
  <c r="G822"/>
  <c r="G826"/>
  <c r="G830"/>
  <c r="G834"/>
  <c r="G838"/>
  <c r="G842"/>
  <c r="G846"/>
  <c r="G850"/>
  <c r="G854"/>
  <c r="G858"/>
  <c r="G862"/>
  <c r="G866"/>
  <c r="G870"/>
  <c r="G874"/>
  <c r="G878"/>
  <c r="G882"/>
  <c r="G886"/>
  <c r="G890"/>
  <c r="G894"/>
  <c r="G898"/>
  <c r="G902"/>
  <c r="G906"/>
  <c r="G910"/>
  <c r="G914"/>
  <c r="G918"/>
  <c r="G922"/>
  <c r="G926"/>
  <c r="G930"/>
  <c r="G934"/>
  <c r="G938"/>
  <c r="G942"/>
  <c r="G946"/>
  <c r="G950"/>
  <c r="G954"/>
  <c r="G958"/>
  <c r="G962"/>
  <c r="G966"/>
  <c r="G970"/>
  <c r="G974"/>
  <c r="G978"/>
  <c r="G982"/>
  <c r="G986"/>
  <c r="G990"/>
  <c r="G994"/>
  <c r="G998"/>
  <c r="G1002"/>
  <c r="G1006"/>
  <c r="F509"/>
  <c r="F513"/>
  <c r="F517"/>
  <c r="F521"/>
  <c r="F525"/>
  <c r="F529"/>
  <c r="F533"/>
  <c r="F537"/>
  <c r="F541"/>
  <c r="F545"/>
  <c r="F549"/>
  <c r="F553"/>
  <c r="F557"/>
  <c r="F561"/>
  <c r="F565"/>
  <c r="F569"/>
  <c r="F573"/>
  <c r="F577"/>
  <c r="F581"/>
  <c r="F585"/>
  <c r="F589"/>
  <c r="F593"/>
  <c r="F597"/>
  <c r="F601"/>
  <c r="F605"/>
  <c r="F609"/>
  <c r="F613"/>
  <c r="F617"/>
  <c r="F621"/>
  <c r="F625"/>
  <c r="F629"/>
  <c r="F633"/>
  <c r="F637"/>
  <c r="F641"/>
  <c r="F645"/>
  <c r="F649"/>
  <c r="F653"/>
  <c r="F657"/>
  <c r="F661"/>
  <c r="F665"/>
  <c r="F669"/>
  <c r="F673"/>
  <c r="F677"/>
  <c r="F681"/>
  <c r="F685"/>
  <c r="F689"/>
  <c r="F693"/>
  <c r="F697"/>
  <c r="F701"/>
  <c r="F705"/>
  <c r="F709"/>
  <c r="F713"/>
  <c r="F717"/>
  <c r="F721"/>
  <c r="F725"/>
  <c r="F729"/>
  <c r="F733"/>
  <c r="F737"/>
  <c r="F741"/>
  <c r="F745"/>
  <c r="F749"/>
  <c r="F753"/>
  <c r="F757"/>
  <c r="F761"/>
  <c r="F765"/>
  <c r="F769"/>
  <c r="F773"/>
  <c r="F777"/>
  <c r="F781"/>
  <c r="F785"/>
  <c r="F789"/>
  <c r="F793"/>
  <c r="F797"/>
  <c r="F801"/>
  <c r="F805"/>
  <c r="F809"/>
  <c r="F813"/>
  <c r="F817"/>
  <c r="F821"/>
  <c r="F825"/>
  <c r="F829"/>
  <c r="F833"/>
  <c r="F837"/>
  <c r="F841"/>
  <c r="F845"/>
  <c r="F849"/>
  <c r="F853"/>
  <c r="F857"/>
  <c r="F861"/>
  <c r="F865"/>
  <c r="F869"/>
  <c r="F873"/>
  <c r="F877"/>
  <c r="F881"/>
  <c r="F885"/>
  <c r="F889"/>
  <c r="F893"/>
  <c r="F897"/>
  <c r="F901"/>
  <c r="F905"/>
  <c r="F909"/>
  <c r="F913"/>
  <c r="F917"/>
  <c r="F921"/>
  <c r="F925"/>
  <c r="F929"/>
  <c r="F933"/>
  <c r="F937"/>
  <c r="F941"/>
  <c r="F945"/>
  <c r="F949"/>
  <c r="F953"/>
  <c r="F957"/>
  <c r="F961"/>
  <c r="F965"/>
  <c r="F969"/>
  <c r="F973"/>
  <c r="F977"/>
  <c r="F981"/>
  <c r="F985"/>
  <c r="F989"/>
  <c r="F993"/>
  <c r="F997"/>
  <c r="F1001"/>
  <c r="F1005"/>
  <c r="E508"/>
  <c r="E512"/>
  <c r="E516"/>
  <c r="E520"/>
  <c r="E524"/>
  <c r="E528"/>
  <c r="E532"/>
  <c r="E536"/>
  <c r="E540"/>
  <c r="E544"/>
  <c r="E548"/>
  <c r="E552"/>
  <c r="E556"/>
  <c r="E560"/>
  <c r="E564"/>
  <c r="E568"/>
  <c r="E572"/>
  <c r="E576"/>
  <c r="E580"/>
  <c r="E584"/>
  <c r="E588"/>
  <c r="E592"/>
  <c r="E596"/>
  <c r="E600"/>
  <c r="E604"/>
  <c r="E608"/>
  <c r="E612"/>
  <c r="E616"/>
  <c r="E620"/>
  <c r="E624"/>
  <c r="E628"/>
  <c r="E632"/>
  <c r="E636"/>
  <c r="E640"/>
  <c r="E644"/>
  <c r="E648"/>
  <c r="E652"/>
  <c r="E656"/>
  <c r="E660"/>
  <c r="E664"/>
  <c r="E668"/>
  <c r="E672"/>
  <c r="E676"/>
  <c r="E680"/>
  <c r="E684"/>
  <c r="E688"/>
  <c r="E692"/>
  <c r="E696"/>
  <c r="E700"/>
  <c r="E704"/>
  <c r="E708"/>
  <c r="E712"/>
  <c r="E716"/>
  <c r="E720"/>
  <c r="E724"/>
  <c r="E728"/>
  <c r="E732"/>
  <c r="E736"/>
  <c r="E740"/>
  <c r="E744"/>
  <c r="E748"/>
  <c r="E752"/>
  <c r="E756"/>
  <c r="E760"/>
  <c r="D506"/>
  <c r="D510"/>
  <c r="D514"/>
  <c r="D518"/>
  <c r="D522"/>
  <c r="D526"/>
  <c r="D530"/>
  <c r="D534"/>
  <c r="D538"/>
  <c r="D542"/>
  <c r="D546"/>
  <c r="D550"/>
  <c r="D554"/>
  <c r="D558"/>
  <c r="D562"/>
  <c r="D566"/>
  <c r="D570"/>
  <c r="D574"/>
  <c r="D578"/>
  <c r="D582"/>
  <c r="D586"/>
  <c r="D590"/>
  <c r="D594"/>
  <c r="D598"/>
  <c r="D602"/>
  <c r="D606"/>
  <c r="D610"/>
  <c r="D614"/>
  <c r="D618"/>
  <c r="D622"/>
  <c r="D626"/>
  <c r="D630"/>
  <c r="D634"/>
  <c r="D638"/>
  <c r="D642"/>
  <c r="D646"/>
  <c r="D650"/>
  <c r="D654"/>
  <c r="D658"/>
  <c r="D662"/>
  <c r="D666"/>
  <c r="D670"/>
  <c r="D674"/>
  <c r="D678"/>
  <c r="D682"/>
  <c r="D686"/>
  <c r="D690"/>
  <c r="D694"/>
  <c r="D698"/>
  <c r="D702"/>
  <c r="D706"/>
  <c r="D710"/>
  <c r="D714"/>
  <c r="D718"/>
  <c r="D722"/>
  <c r="D726"/>
  <c r="D730"/>
  <c r="D734"/>
  <c r="D738"/>
  <c r="D742"/>
  <c r="D746"/>
  <c r="D750"/>
  <c r="D754"/>
  <c r="D758"/>
  <c r="D762"/>
  <c r="D766"/>
  <c r="D770"/>
  <c r="D774"/>
  <c r="D778"/>
  <c r="D782"/>
  <c r="D786"/>
  <c r="D790"/>
  <c r="D794"/>
  <c r="D798"/>
  <c r="D802"/>
  <c r="D806"/>
  <c r="D810"/>
  <c r="D814"/>
  <c r="D818"/>
  <c r="D822"/>
  <c r="D826"/>
  <c r="D830"/>
  <c r="D834"/>
  <c r="D838"/>
  <c r="D842"/>
  <c r="D846"/>
  <c r="D850"/>
  <c r="D854"/>
  <c r="D858"/>
  <c r="D862"/>
  <c r="D866"/>
  <c r="D870"/>
  <c r="D874"/>
  <c r="D878"/>
  <c r="D882"/>
  <c r="D886"/>
  <c r="D890"/>
  <c r="D894"/>
  <c r="D898"/>
  <c r="D902"/>
  <c r="D906"/>
  <c r="D910"/>
  <c r="D914"/>
  <c r="D918"/>
  <c r="D922"/>
  <c r="D926"/>
  <c r="D930"/>
  <c r="D934"/>
  <c r="D938"/>
  <c r="D942"/>
  <c r="D946"/>
  <c r="D950"/>
  <c r="D954"/>
  <c r="D958"/>
  <c r="D962"/>
  <c r="D966"/>
  <c r="D970"/>
  <c r="D974"/>
  <c r="D978"/>
  <c r="D982"/>
  <c r="D986"/>
  <c r="D990"/>
  <c r="D994"/>
  <c r="D998"/>
  <c r="D1002"/>
  <c r="D1006"/>
  <c r="AC1" i="10"/>
  <c r="AB1" i="20" s="1"/>
  <c r="AC2" i="10"/>
  <c r="AB2" i="20" s="1"/>
  <c r="E5" i="22"/>
  <c r="E9"/>
  <c r="E11"/>
  <c r="E7"/>
  <c r="E15"/>
  <c r="E6"/>
  <c r="E18"/>
  <c r="E13"/>
  <c r="E16"/>
  <c r="E8"/>
  <c r="C10"/>
  <c r="D14"/>
  <c r="D19"/>
  <c r="C14"/>
  <c r="C19"/>
  <c r="D10"/>
  <c r="AE951" i="20" l="1"/>
  <c r="Y951"/>
  <c r="AF951" s="1"/>
  <c r="AE887"/>
  <c r="Y887"/>
  <c r="AF887" s="1"/>
  <c r="AE966"/>
  <c r="Y966"/>
  <c r="AF966" s="1"/>
  <c r="AE902"/>
  <c r="Y902"/>
  <c r="AF902" s="1"/>
  <c r="AE987"/>
  <c r="Y987"/>
  <c r="AF987" s="1"/>
  <c r="AE955"/>
  <c r="Y955"/>
  <c r="AE923"/>
  <c r="Y923"/>
  <c r="AF923" s="1"/>
  <c r="AE891"/>
  <c r="Y891"/>
  <c r="AF891" s="1"/>
  <c r="Y959"/>
  <c r="AF959" s="1"/>
  <c r="AE959"/>
  <c r="Y895"/>
  <c r="AF895" s="1"/>
  <c r="AE895"/>
  <c r="AE958"/>
  <c r="Y958"/>
  <c r="AF958" s="1"/>
  <c r="Y894"/>
  <c r="AF894" s="1"/>
  <c r="AE894"/>
  <c r="Y986"/>
  <c r="AF986" s="1"/>
  <c r="AE986"/>
  <c r="Y954"/>
  <c r="AF954" s="1"/>
  <c r="AE954"/>
  <c r="Y922"/>
  <c r="AF922" s="1"/>
  <c r="AE922"/>
  <c r="Y890"/>
  <c r="AF890" s="1"/>
  <c r="AE890"/>
  <c r="Y854"/>
  <c r="AF854" s="1"/>
  <c r="AE854"/>
  <c r="AE993"/>
  <c r="Y993"/>
  <c r="AF993" s="1"/>
  <c r="Y977"/>
  <c r="AF977" s="1"/>
  <c r="AE977"/>
  <c r="AE961"/>
  <c r="Y961"/>
  <c r="AF961" s="1"/>
  <c r="AE945"/>
  <c r="Y945"/>
  <c r="AF945" s="1"/>
  <c r="Y929"/>
  <c r="AF929" s="1"/>
  <c r="AE929"/>
  <c r="AE913"/>
  <c r="Y913"/>
  <c r="AF913" s="1"/>
  <c r="AE897"/>
  <c r="Y897"/>
  <c r="AF897" s="1"/>
  <c r="AE881"/>
  <c r="Y881"/>
  <c r="AF881" s="1"/>
  <c r="AE865"/>
  <c r="Y865"/>
  <c r="AF865" s="1"/>
  <c r="Y849"/>
  <c r="AF849" s="1"/>
  <c r="AE849"/>
  <c r="AE833"/>
  <c r="Y833"/>
  <c r="AF833" s="1"/>
  <c r="AE817"/>
  <c r="Y817"/>
  <c r="AF817" s="1"/>
  <c r="AE801"/>
  <c r="Y801"/>
  <c r="AF801" s="1"/>
  <c r="AE785"/>
  <c r="Y785"/>
  <c r="AF785" s="1"/>
  <c r="AE769"/>
  <c r="Y769"/>
  <c r="AF769" s="1"/>
  <c r="AE753"/>
  <c r="Y753"/>
  <c r="AF753" s="1"/>
  <c r="AE737"/>
  <c r="Y737"/>
  <c r="AF737" s="1"/>
  <c r="AE721"/>
  <c r="Y721"/>
  <c r="AF721" s="1"/>
  <c r="AE705"/>
  <c r="Y705"/>
  <c r="AF705" s="1"/>
  <c r="AE689"/>
  <c r="Y689"/>
  <c r="AF689" s="1"/>
  <c r="AE874"/>
  <c r="Y874"/>
  <c r="AF874" s="1"/>
  <c r="Y996"/>
  <c r="AF996" s="1"/>
  <c r="AE996"/>
  <c r="Y980"/>
  <c r="AF980" s="1"/>
  <c r="AE980"/>
  <c r="Y964"/>
  <c r="AF964" s="1"/>
  <c r="AE964"/>
  <c r="Y948"/>
  <c r="AF948" s="1"/>
  <c r="AE948"/>
  <c r="AE932"/>
  <c r="Y932"/>
  <c r="AF932" s="1"/>
  <c r="Y916"/>
  <c r="AF916" s="1"/>
  <c r="AE916"/>
  <c r="AE900"/>
  <c r="Y900"/>
  <c r="Y884"/>
  <c r="AF884" s="1"/>
  <c r="AE884"/>
  <c r="Y868"/>
  <c r="AF868" s="1"/>
  <c r="AE868"/>
  <c r="AE852"/>
  <c r="Y852"/>
  <c r="AF852" s="1"/>
  <c r="Y836"/>
  <c r="AF836" s="1"/>
  <c r="AE836"/>
  <c r="AE820"/>
  <c r="Y820"/>
  <c r="AF820" s="1"/>
  <c r="AE804"/>
  <c r="Y804"/>
  <c r="AF804" s="1"/>
  <c r="AE788"/>
  <c r="Y788"/>
  <c r="AF788" s="1"/>
  <c r="AE772"/>
  <c r="Y772"/>
  <c r="AF772" s="1"/>
  <c r="AE756"/>
  <c r="Y756"/>
  <c r="AF756" s="1"/>
  <c r="AE740"/>
  <c r="Y740"/>
  <c r="AF740" s="1"/>
  <c r="AE724"/>
  <c r="Y724"/>
  <c r="AF724" s="1"/>
  <c r="Y708"/>
  <c r="AF708" s="1"/>
  <c r="AE708"/>
  <c r="Y692"/>
  <c r="AF692" s="1"/>
  <c r="AE692"/>
  <c r="AE674"/>
  <c r="Y674"/>
  <c r="Y855"/>
  <c r="AF855" s="1"/>
  <c r="AE855"/>
  <c r="Y839"/>
  <c r="AF839" s="1"/>
  <c r="AE839"/>
  <c r="Y823"/>
  <c r="AF823" s="1"/>
  <c r="AE823"/>
  <c r="Y807"/>
  <c r="AF807" s="1"/>
  <c r="AE807"/>
  <c r="AE791"/>
  <c r="Y791"/>
  <c r="AF791" s="1"/>
  <c r="Y775"/>
  <c r="AF775" s="1"/>
  <c r="AE775"/>
  <c r="Y759"/>
  <c r="AF759" s="1"/>
  <c r="AE759"/>
  <c r="Y743"/>
  <c r="AF743" s="1"/>
  <c r="AE743"/>
  <c r="AE727"/>
  <c r="Y727"/>
  <c r="AF727" s="1"/>
  <c r="Y711"/>
  <c r="AF711" s="1"/>
  <c r="AE711"/>
  <c r="Y695"/>
  <c r="AF695" s="1"/>
  <c r="AE695"/>
  <c r="Y679"/>
  <c r="AF679" s="1"/>
  <c r="AE679"/>
  <c r="AE862"/>
  <c r="Y862"/>
  <c r="AF862" s="1"/>
  <c r="AE838"/>
  <c r="Y838"/>
  <c r="AE822"/>
  <c r="Y822"/>
  <c r="AF822" s="1"/>
  <c r="AE806"/>
  <c r="Y806"/>
  <c r="AF806" s="1"/>
  <c r="AE790"/>
  <c r="Y790"/>
  <c r="AF790" s="1"/>
  <c r="AE774"/>
  <c r="Y774"/>
  <c r="AF774" s="1"/>
  <c r="AE758"/>
  <c r="Y758"/>
  <c r="AF758" s="1"/>
  <c r="AE742"/>
  <c r="Y742"/>
  <c r="AF742" s="1"/>
  <c r="AE726"/>
  <c r="Y726"/>
  <c r="AF726" s="1"/>
  <c r="AE710"/>
  <c r="Y710"/>
  <c r="AF710" s="1"/>
  <c r="AE694"/>
  <c r="Y694"/>
  <c r="AF694" s="1"/>
  <c r="AE678"/>
  <c r="Y678"/>
  <c r="AF678" s="1"/>
  <c r="AE668"/>
  <c r="Y668"/>
  <c r="AF668" s="1"/>
  <c r="AE652"/>
  <c r="Y652"/>
  <c r="AF652" s="1"/>
  <c r="AE636"/>
  <c r="Y636"/>
  <c r="AF636" s="1"/>
  <c r="Y620"/>
  <c r="AF620" s="1"/>
  <c r="AE620"/>
  <c r="Y604"/>
  <c r="AF604" s="1"/>
  <c r="AE604"/>
  <c r="AE588"/>
  <c r="Y588"/>
  <c r="AF588" s="1"/>
  <c r="Y572"/>
  <c r="AF572" s="1"/>
  <c r="AE572"/>
  <c r="Y556"/>
  <c r="AF556" s="1"/>
  <c r="AE556"/>
  <c r="AE540"/>
  <c r="Y540"/>
  <c r="AF540" s="1"/>
  <c r="Y524"/>
  <c r="AF524" s="1"/>
  <c r="AE524"/>
  <c r="AE508"/>
  <c r="Y508"/>
  <c r="AF508" s="1"/>
  <c r="Y663"/>
  <c r="AF663" s="1"/>
  <c r="AE663"/>
  <c r="AE647"/>
  <c r="Y647"/>
  <c r="AF647" s="1"/>
  <c r="Y631"/>
  <c r="AF631" s="1"/>
  <c r="AE631"/>
  <c r="Y615"/>
  <c r="AF615" s="1"/>
  <c r="AE615"/>
  <c r="AE599"/>
  <c r="Y599"/>
  <c r="AF599" s="1"/>
  <c r="Y583"/>
  <c r="AF583" s="1"/>
  <c r="AE583"/>
  <c r="Y567"/>
  <c r="AF567" s="1"/>
  <c r="AE567"/>
  <c r="Y551"/>
  <c r="AF551" s="1"/>
  <c r="AE551"/>
  <c r="Y535"/>
  <c r="AF535" s="1"/>
  <c r="AE535"/>
  <c r="Y519"/>
  <c r="AF519" s="1"/>
  <c r="AE519"/>
  <c r="AE658"/>
  <c r="Y658"/>
  <c r="AF658" s="1"/>
  <c r="AE642"/>
  <c r="Y642"/>
  <c r="AF642" s="1"/>
  <c r="AE626"/>
  <c r="Y626"/>
  <c r="AF626" s="1"/>
  <c r="AE610"/>
  <c r="Y610"/>
  <c r="AF610" s="1"/>
  <c r="AE594"/>
  <c r="Y594"/>
  <c r="AF594" s="1"/>
  <c r="AE578"/>
  <c r="Y578"/>
  <c r="AF578" s="1"/>
  <c r="AE562"/>
  <c r="Y562"/>
  <c r="AF562" s="1"/>
  <c r="AE546"/>
  <c r="Y546"/>
  <c r="AF546" s="1"/>
  <c r="AE530"/>
  <c r="Y530"/>
  <c r="AF530" s="1"/>
  <c r="AE514"/>
  <c r="Y514"/>
  <c r="AF514" s="1"/>
  <c r="AE669"/>
  <c r="Y669"/>
  <c r="AF669" s="1"/>
  <c r="AE653"/>
  <c r="Y653"/>
  <c r="AF653" s="1"/>
  <c r="AE637"/>
  <c r="Y637"/>
  <c r="AF637" s="1"/>
  <c r="AE621"/>
  <c r="Y621"/>
  <c r="AF621" s="1"/>
  <c r="AE605"/>
  <c r="Y605"/>
  <c r="AF605" s="1"/>
  <c r="AE589"/>
  <c r="Y589"/>
  <c r="AF589" s="1"/>
  <c r="AE573"/>
  <c r="Y573"/>
  <c r="AF573" s="1"/>
  <c r="AE557"/>
  <c r="Y557"/>
  <c r="AF557" s="1"/>
  <c r="AE541"/>
  <c r="Y541"/>
  <c r="AF541" s="1"/>
  <c r="AE525"/>
  <c r="Y525"/>
  <c r="AF525" s="1"/>
  <c r="AE509"/>
  <c r="Y509"/>
  <c r="AF509" s="1"/>
  <c r="AF955"/>
  <c r="AF838"/>
  <c r="AE999"/>
  <c r="Y999"/>
  <c r="AF999" s="1"/>
  <c r="AE935"/>
  <c r="Y935"/>
  <c r="AF935" s="1"/>
  <c r="Y1006"/>
  <c r="AF1006" s="1"/>
  <c r="AE1006"/>
  <c r="AE950"/>
  <c r="Y950"/>
  <c r="AF950" s="1"/>
  <c r="AE886"/>
  <c r="Y886"/>
  <c r="AF886" s="1"/>
  <c r="AE979"/>
  <c r="Y979"/>
  <c r="AF979" s="1"/>
  <c r="Y947"/>
  <c r="AF947" s="1"/>
  <c r="AE947"/>
  <c r="AE915"/>
  <c r="Y915"/>
  <c r="AF915" s="1"/>
  <c r="Y883"/>
  <c r="AF883" s="1"/>
  <c r="AE883"/>
  <c r="Y943"/>
  <c r="AF943" s="1"/>
  <c r="AE943"/>
  <c r="AE875"/>
  <c r="Y875"/>
  <c r="AF875" s="1"/>
  <c r="AE942"/>
  <c r="Y942"/>
  <c r="AF942" s="1"/>
  <c r="Y871"/>
  <c r="AF871" s="1"/>
  <c r="AE871"/>
  <c r="AE978"/>
  <c r="Y978"/>
  <c r="AF978" s="1"/>
  <c r="Y946"/>
  <c r="AF946" s="1"/>
  <c r="AE946"/>
  <c r="AE914"/>
  <c r="Y914"/>
  <c r="AF914" s="1"/>
  <c r="Y879"/>
  <c r="AF879" s="1"/>
  <c r="AE879"/>
  <c r="AE1005"/>
  <c r="Y1005"/>
  <c r="AF1005" s="1"/>
  <c r="AE989"/>
  <c r="Y989"/>
  <c r="AF989" s="1"/>
  <c r="Y973"/>
  <c r="AF973" s="1"/>
  <c r="AE973"/>
  <c r="AE957"/>
  <c r="Y957"/>
  <c r="AF957" s="1"/>
  <c r="AE941"/>
  <c r="Y941"/>
  <c r="AF941" s="1"/>
  <c r="Y925"/>
  <c r="AF925" s="1"/>
  <c r="AE925"/>
  <c r="AE909"/>
  <c r="Y909"/>
  <c r="AF909" s="1"/>
  <c r="AE893"/>
  <c r="Y893"/>
  <c r="AF893" s="1"/>
  <c r="AE877"/>
  <c r="Y877"/>
  <c r="AF877" s="1"/>
  <c r="AE861"/>
  <c r="Y861"/>
  <c r="AF861" s="1"/>
  <c r="AE845"/>
  <c r="Y845"/>
  <c r="AF845" s="1"/>
  <c r="AE829"/>
  <c r="Y829"/>
  <c r="AF829" s="1"/>
  <c r="AE813"/>
  <c r="Y813"/>
  <c r="AF813" s="1"/>
  <c r="AE797"/>
  <c r="Y797"/>
  <c r="AF797" s="1"/>
  <c r="AE781"/>
  <c r="Y781"/>
  <c r="AF781" s="1"/>
  <c r="AE765"/>
  <c r="Y765"/>
  <c r="AF765" s="1"/>
  <c r="AE749"/>
  <c r="Y749"/>
  <c r="AF749" s="1"/>
  <c r="AE733"/>
  <c r="Y733"/>
  <c r="AF733" s="1"/>
  <c r="AE717"/>
  <c r="Y717"/>
  <c r="AF717" s="1"/>
  <c r="AE701"/>
  <c r="Y701"/>
  <c r="AF701" s="1"/>
  <c r="AE685"/>
  <c r="Y685"/>
  <c r="AF685" s="1"/>
  <c r="AE858"/>
  <c r="Y858"/>
  <c r="AF858" s="1"/>
  <c r="AE992"/>
  <c r="Y992"/>
  <c r="AF992" s="1"/>
  <c r="AE976"/>
  <c r="Y976"/>
  <c r="AF976" s="1"/>
  <c r="AE960"/>
  <c r="Y960"/>
  <c r="AF960" s="1"/>
  <c r="AE944"/>
  <c r="Y944"/>
  <c r="AF944" s="1"/>
  <c r="Y928"/>
  <c r="AF928" s="1"/>
  <c r="AE928"/>
  <c r="AE912"/>
  <c r="Y912"/>
  <c r="AF912" s="1"/>
  <c r="Y896"/>
  <c r="AF896" s="1"/>
  <c r="AE896"/>
  <c r="Y880"/>
  <c r="AF880" s="1"/>
  <c r="AE880"/>
  <c r="Y864"/>
  <c r="AF864" s="1"/>
  <c r="AE864"/>
  <c r="Y848"/>
  <c r="AF848" s="1"/>
  <c r="AE848"/>
  <c r="Y832"/>
  <c r="AF832" s="1"/>
  <c r="AE832"/>
  <c r="AE816"/>
  <c r="Y816"/>
  <c r="AF816" s="1"/>
  <c r="AE800"/>
  <c r="Y800"/>
  <c r="AF800" s="1"/>
  <c r="AE784"/>
  <c r="Y784"/>
  <c r="AF784" s="1"/>
  <c r="Y768"/>
  <c r="AF768" s="1"/>
  <c r="AE768"/>
  <c r="AE752"/>
  <c r="Y752"/>
  <c r="AF752" s="1"/>
  <c r="AE736"/>
  <c r="Y736"/>
  <c r="AF736" s="1"/>
  <c r="AE720"/>
  <c r="Y720"/>
  <c r="AF720" s="1"/>
  <c r="Y704"/>
  <c r="AF704" s="1"/>
  <c r="AE704"/>
  <c r="Y688"/>
  <c r="AF688" s="1"/>
  <c r="AE688"/>
  <c r="AE867"/>
  <c r="Y867"/>
  <c r="AF867" s="1"/>
  <c r="AE851"/>
  <c r="Y851"/>
  <c r="AF851" s="1"/>
  <c r="AE835"/>
  <c r="Y835"/>
  <c r="AF835" s="1"/>
  <c r="Y819"/>
  <c r="AF819" s="1"/>
  <c r="AE819"/>
  <c r="AE803"/>
  <c r="Y803"/>
  <c r="AF803" s="1"/>
  <c r="AE787"/>
  <c r="Y787"/>
  <c r="AF787" s="1"/>
  <c r="AE771"/>
  <c r="Y771"/>
  <c r="AF771" s="1"/>
  <c r="Y755"/>
  <c r="AF755" s="1"/>
  <c r="AE755"/>
  <c r="AE739"/>
  <c r="Y739"/>
  <c r="AF739" s="1"/>
  <c r="AE723"/>
  <c r="Y723"/>
  <c r="AF723" s="1"/>
  <c r="AE707"/>
  <c r="Y707"/>
  <c r="AF707" s="1"/>
  <c r="AE691"/>
  <c r="Y691"/>
  <c r="AF691" s="1"/>
  <c r="Y671"/>
  <c r="AF671" s="1"/>
  <c r="AE671"/>
  <c r="AE850"/>
  <c r="Y850"/>
  <c r="AF850" s="1"/>
  <c r="AE834"/>
  <c r="Y834"/>
  <c r="AF834" s="1"/>
  <c r="AE818"/>
  <c r="Y818"/>
  <c r="AF818" s="1"/>
  <c r="AE802"/>
  <c r="Y802"/>
  <c r="AF802" s="1"/>
  <c r="AE786"/>
  <c r="Y786"/>
  <c r="AF786" s="1"/>
  <c r="AE770"/>
  <c r="Y770"/>
  <c r="AF770" s="1"/>
  <c r="AE754"/>
  <c r="Y754"/>
  <c r="AF754" s="1"/>
  <c r="AE738"/>
  <c r="Y738"/>
  <c r="AF738" s="1"/>
  <c r="AE722"/>
  <c r="Y722"/>
  <c r="AF722" s="1"/>
  <c r="AE706"/>
  <c r="Y706"/>
  <c r="AF706" s="1"/>
  <c r="AE690"/>
  <c r="Y690"/>
  <c r="AF690" s="1"/>
  <c r="AE670"/>
  <c r="Y670"/>
  <c r="AF670" s="1"/>
  <c r="AE664"/>
  <c r="Y664"/>
  <c r="AF664" s="1"/>
  <c r="Y648"/>
  <c r="AF648" s="1"/>
  <c r="AE648"/>
  <c r="AE632"/>
  <c r="Y632"/>
  <c r="AF632" s="1"/>
  <c r="AE616"/>
  <c r="Y616"/>
  <c r="AF616" s="1"/>
  <c r="Y600"/>
  <c r="AF600" s="1"/>
  <c r="AE600"/>
  <c r="Y584"/>
  <c r="AF584" s="1"/>
  <c r="AE584"/>
  <c r="AE568"/>
  <c r="Y568"/>
  <c r="AF568" s="1"/>
  <c r="Y552"/>
  <c r="AF552" s="1"/>
  <c r="AE552"/>
  <c r="AE536"/>
  <c r="Y536"/>
  <c r="AF536" s="1"/>
  <c r="Y520"/>
  <c r="AF520" s="1"/>
  <c r="AE520"/>
  <c r="AE659"/>
  <c r="Y659"/>
  <c r="AF659" s="1"/>
  <c r="Y643"/>
  <c r="AF643" s="1"/>
  <c r="AE643"/>
  <c r="Y627"/>
  <c r="AF627" s="1"/>
  <c r="AE627"/>
  <c r="Y611"/>
  <c r="AF611" s="1"/>
  <c r="AE611"/>
  <c r="Y595"/>
  <c r="AF595" s="1"/>
  <c r="AE595"/>
  <c r="Y579"/>
  <c r="AF579" s="1"/>
  <c r="AE579"/>
  <c r="Y563"/>
  <c r="AF563" s="1"/>
  <c r="AE563"/>
  <c r="Y547"/>
  <c r="AF547" s="1"/>
  <c r="AE547"/>
  <c r="Y531"/>
  <c r="AF531" s="1"/>
  <c r="AE531"/>
  <c r="AE515"/>
  <c r="Y515"/>
  <c r="AF515" s="1"/>
  <c r="AE654"/>
  <c r="Y654"/>
  <c r="AF654" s="1"/>
  <c r="AE638"/>
  <c r="Y638"/>
  <c r="AF638" s="1"/>
  <c r="AE622"/>
  <c r="Y622"/>
  <c r="AF622" s="1"/>
  <c r="AE606"/>
  <c r="Y606"/>
  <c r="AF606" s="1"/>
  <c r="AE590"/>
  <c r="Y590"/>
  <c r="AF590" s="1"/>
  <c r="AE574"/>
  <c r="Y574"/>
  <c r="AF574" s="1"/>
  <c r="AE558"/>
  <c r="Y558"/>
  <c r="AF558" s="1"/>
  <c r="AE542"/>
  <c r="Y542"/>
  <c r="AF542" s="1"/>
  <c r="AE526"/>
  <c r="Y526"/>
  <c r="AF526" s="1"/>
  <c r="Y510"/>
  <c r="AF510" s="1"/>
  <c r="AE510"/>
  <c r="AE665"/>
  <c r="Y665"/>
  <c r="AF665" s="1"/>
  <c r="AE649"/>
  <c r="Y649"/>
  <c r="AF649" s="1"/>
  <c r="Y633"/>
  <c r="AF633" s="1"/>
  <c r="AE633"/>
  <c r="AE617"/>
  <c r="Y617"/>
  <c r="AF617" s="1"/>
  <c r="AE601"/>
  <c r="Y601"/>
  <c r="AF601" s="1"/>
  <c r="AE585"/>
  <c r="Y585"/>
  <c r="AF585" s="1"/>
  <c r="AE569"/>
  <c r="Y569"/>
  <c r="AF569" s="1"/>
  <c r="AE553"/>
  <c r="Y553"/>
  <c r="AF553" s="1"/>
  <c r="AE537"/>
  <c r="Y537"/>
  <c r="AF537" s="1"/>
  <c r="AE521"/>
  <c r="Y521"/>
  <c r="AF521" s="1"/>
  <c r="AF674"/>
  <c r="Y983"/>
  <c r="AF983" s="1"/>
  <c r="AE983"/>
  <c r="Y919"/>
  <c r="AF919" s="1"/>
  <c r="AE919"/>
  <c r="Y990"/>
  <c r="AF990" s="1"/>
  <c r="AE990"/>
  <c r="AE934"/>
  <c r="Y934"/>
  <c r="AF934" s="1"/>
  <c r="Y1003"/>
  <c r="AF1003" s="1"/>
  <c r="AE1003"/>
  <c r="AE971"/>
  <c r="Y971"/>
  <c r="AF971" s="1"/>
  <c r="AE939"/>
  <c r="Y939"/>
  <c r="AF939" s="1"/>
  <c r="AE907"/>
  <c r="Y907"/>
  <c r="AF907" s="1"/>
  <c r="Y991"/>
  <c r="AF991" s="1"/>
  <c r="AE991"/>
  <c r="Y927"/>
  <c r="AF927" s="1"/>
  <c r="AE927"/>
  <c r="AE998"/>
  <c r="Y998"/>
  <c r="AF998" s="1"/>
  <c r="Y926"/>
  <c r="AF926" s="1"/>
  <c r="AE926"/>
  <c r="AE1002"/>
  <c r="Y1002"/>
  <c r="AF1002" s="1"/>
  <c r="Y970"/>
  <c r="AF970" s="1"/>
  <c r="AE970"/>
  <c r="Y938"/>
  <c r="AF938" s="1"/>
  <c r="AE938"/>
  <c r="Y906"/>
  <c r="AF906" s="1"/>
  <c r="AE906"/>
  <c r="Y882"/>
  <c r="AF882" s="1"/>
  <c r="AE882"/>
  <c r="Y1001"/>
  <c r="AF1001" s="1"/>
  <c r="AE1001"/>
  <c r="Y985"/>
  <c r="AF985" s="1"/>
  <c r="AE985"/>
  <c r="AE969"/>
  <c r="Y969"/>
  <c r="AF969" s="1"/>
  <c r="AE953"/>
  <c r="Y953"/>
  <c r="AF953" s="1"/>
  <c r="Y937"/>
  <c r="AF937" s="1"/>
  <c r="AE937"/>
  <c r="AE921"/>
  <c r="Y921"/>
  <c r="AF921" s="1"/>
  <c r="AE905"/>
  <c r="Y905"/>
  <c r="AF905" s="1"/>
  <c r="Y889"/>
  <c r="AF889" s="1"/>
  <c r="AE889"/>
  <c r="AE873"/>
  <c r="Y873"/>
  <c r="AF873" s="1"/>
  <c r="AE857"/>
  <c r="Y857"/>
  <c r="AF857" s="1"/>
  <c r="AE841"/>
  <c r="Y841"/>
  <c r="AF841" s="1"/>
  <c r="AE825"/>
  <c r="Y825"/>
  <c r="AF825" s="1"/>
  <c r="AE809"/>
  <c r="Y809"/>
  <c r="AF809" s="1"/>
  <c r="AE793"/>
  <c r="Y793"/>
  <c r="AF793" s="1"/>
  <c r="AE777"/>
  <c r="Y777"/>
  <c r="AF777" s="1"/>
  <c r="Y761"/>
  <c r="AF761" s="1"/>
  <c r="AE761"/>
  <c r="AE745"/>
  <c r="Y745"/>
  <c r="AF745" s="1"/>
  <c r="AE729"/>
  <c r="Y729"/>
  <c r="AF729" s="1"/>
  <c r="AE713"/>
  <c r="Y713"/>
  <c r="AF713" s="1"/>
  <c r="AE697"/>
  <c r="Y697"/>
  <c r="AF697" s="1"/>
  <c r="AE681"/>
  <c r="Y681"/>
  <c r="AF681" s="1"/>
  <c r="Y1004"/>
  <c r="AF1004" s="1"/>
  <c r="AE1004"/>
  <c r="Y988"/>
  <c r="AF988" s="1"/>
  <c r="AE988"/>
  <c r="Y972"/>
  <c r="AF972" s="1"/>
  <c r="AE972"/>
  <c r="Y956"/>
  <c r="AF956" s="1"/>
  <c r="AE956"/>
  <c r="AE940"/>
  <c r="Y940"/>
  <c r="AF940" s="1"/>
  <c r="AE924"/>
  <c r="Y924"/>
  <c r="AF924" s="1"/>
  <c r="Y908"/>
  <c r="AF908" s="1"/>
  <c r="AE908"/>
  <c r="Y892"/>
  <c r="AF892" s="1"/>
  <c r="AE892"/>
  <c r="AE876"/>
  <c r="Y876"/>
  <c r="AF876" s="1"/>
  <c r="AE860"/>
  <c r="Y860"/>
  <c r="AF860" s="1"/>
  <c r="Y844"/>
  <c r="AF844" s="1"/>
  <c r="AE844"/>
  <c r="Y828"/>
  <c r="AF828" s="1"/>
  <c r="AE828"/>
  <c r="AE812"/>
  <c r="Y812"/>
  <c r="AF812" s="1"/>
  <c r="Y796"/>
  <c r="AF796" s="1"/>
  <c r="AE796"/>
  <c r="AE780"/>
  <c r="Y780"/>
  <c r="AF780" s="1"/>
  <c r="AE764"/>
  <c r="Y764"/>
  <c r="AF764" s="1"/>
  <c r="Y748"/>
  <c r="AF748" s="1"/>
  <c r="AE748"/>
  <c r="AE732"/>
  <c r="Y732"/>
  <c r="AF732" s="1"/>
  <c r="Y716"/>
  <c r="AF716" s="1"/>
  <c r="AE716"/>
  <c r="AE700"/>
  <c r="Y700"/>
  <c r="AF700" s="1"/>
  <c r="AE684"/>
  <c r="Y684"/>
  <c r="AF684" s="1"/>
  <c r="Y863"/>
  <c r="AF863" s="1"/>
  <c r="AE863"/>
  <c r="Y847"/>
  <c r="AF847" s="1"/>
  <c r="AE847"/>
  <c r="Y831"/>
  <c r="AF831" s="1"/>
  <c r="AE831"/>
  <c r="AE815"/>
  <c r="Y815"/>
  <c r="AF815" s="1"/>
  <c r="AE799"/>
  <c r="Y799"/>
  <c r="AF799" s="1"/>
  <c r="Y783"/>
  <c r="AF783" s="1"/>
  <c r="AE783"/>
  <c r="AE767"/>
  <c r="Y767"/>
  <c r="AF767" s="1"/>
  <c r="AE751"/>
  <c r="Y751"/>
  <c r="AF751" s="1"/>
  <c r="Y735"/>
  <c r="AF735" s="1"/>
  <c r="AE735"/>
  <c r="Y719"/>
  <c r="AF719" s="1"/>
  <c r="AE719"/>
  <c r="Y703"/>
  <c r="AF703" s="1"/>
  <c r="AE703"/>
  <c r="Y687"/>
  <c r="AF687" s="1"/>
  <c r="AE687"/>
  <c r="Y878"/>
  <c r="AF878" s="1"/>
  <c r="AE878"/>
  <c r="AE846"/>
  <c r="Y846"/>
  <c r="AF846" s="1"/>
  <c r="AE830"/>
  <c r="Y830"/>
  <c r="AF830" s="1"/>
  <c r="AE814"/>
  <c r="Y814"/>
  <c r="AF814" s="1"/>
  <c r="AE798"/>
  <c r="Y798"/>
  <c r="AF798" s="1"/>
  <c r="AE782"/>
  <c r="Y782"/>
  <c r="AF782" s="1"/>
  <c r="AE766"/>
  <c r="Y766"/>
  <c r="AF766" s="1"/>
  <c r="AE750"/>
  <c r="Y750"/>
  <c r="AF750" s="1"/>
  <c r="AE734"/>
  <c r="Y734"/>
  <c r="AF734" s="1"/>
  <c r="AE718"/>
  <c r="Y718"/>
  <c r="AF718" s="1"/>
  <c r="AE702"/>
  <c r="Y702"/>
  <c r="AF702" s="1"/>
  <c r="AE686"/>
  <c r="Y686"/>
  <c r="AF686" s="1"/>
  <c r="Y676"/>
  <c r="AF676" s="1"/>
  <c r="AE676"/>
  <c r="Y660"/>
  <c r="AF660" s="1"/>
  <c r="AE660"/>
  <c r="AE644"/>
  <c r="Y644"/>
  <c r="AF644" s="1"/>
  <c r="AE628"/>
  <c r="Y628"/>
  <c r="AF628" s="1"/>
  <c r="AE612"/>
  <c r="Y612"/>
  <c r="AF612" s="1"/>
  <c r="AE596"/>
  <c r="Y596"/>
  <c r="AF596" s="1"/>
  <c r="Y580"/>
  <c r="AF580" s="1"/>
  <c r="AE580"/>
  <c r="Y564"/>
  <c r="AF564" s="1"/>
  <c r="AE564"/>
  <c r="AE548"/>
  <c r="Y548"/>
  <c r="AF548" s="1"/>
  <c r="AE532"/>
  <c r="Y532"/>
  <c r="AF532" s="1"/>
  <c r="Y516"/>
  <c r="AF516" s="1"/>
  <c r="AE516"/>
  <c r="Y655"/>
  <c r="AF655" s="1"/>
  <c r="AE655"/>
  <c r="Y639"/>
  <c r="AF639" s="1"/>
  <c r="AE639"/>
  <c r="Y623"/>
  <c r="AF623" s="1"/>
  <c r="AE623"/>
  <c r="AE607"/>
  <c r="Y607"/>
  <c r="AF607" s="1"/>
  <c r="Y591"/>
  <c r="AF591" s="1"/>
  <c r="AE591"/>
  <c r="Y575"/>
  <c r="AF575" s="1"/>
  <c r="AE575"/>
  <c r="Y559"/>
  <c r="AF559" s="1"/>
  <c r="AE559"/>
  <c r="Y543"/>
  <c r="AF543" s="1"/>
  <c r="AE543"/>
  <c r="Y527"/>
  <c r="AF527" s="1"/>
  <c r="AE527"/>
  <c r="AE511"/>
  <c r="Y511"/>
  <c r="AF511" s="1"/>
  <c r="AE666"/>
  <c r="Y666"/>
  <c r="AF666" s="1"/>
  <c r="AE650"/>
  <c r="Y650"/>
  <c r="AF650" s="1"/>
  <c r="AE634"/>
  <c r="Y634"/>
  <c r="AF634" s="1"/>
  <c r="AE618"/>
  <c r="Y618"/>
  <c r="AF618" s="1"/>
  <c r="AE602"/>
  <c r="Y602"/>
  <c r="AF602" s="1"/>
  <c r="AE586"/>
  <c r="Y586"/>
  <c r="AF586" s="1"/>
  <c r="AE570"/>
  <c r="Y570"/>
  <c r="AF570" s="1"/>
  <c r="AE554"/>
  <c r="Y554"/>
  <c r="AF554" s="1"/>
  <c r="AE538"/>
  <c r="Y538"/>
  <c r="AF538" s="1"/>
  <c r="Y522"/>
  <c r="AF522" s="1"/>
  <c r="AE522"/>
  <c r="AE506"/>
  <c r="Y506"/>
  <c r="AF506" s="1"/>
  <c r="AE677"/>
  <c r="Y677"/>
  <c r="AF677" s="1"/>
  <c r="AE661"/>
  <c r="Y661"/>
  <c r="AF661" s="1"/>
  <c r="AE645"/>
  <c r="Y645"/>
  <c r="AF645" s="1"/>
  <c r="AE629"/>
  <c r="Y629"/>
  <c r="AF629" s="1"/>
  <c r="AE613"/>
  <c r="Y613"/>
  <c r="AF613" s="1"/>
  <c r="AE597"/>
  <c r="Y597"/>
  <c r="AF597" s="1"/>
  <c r="AE581"/>
  <c r="Y581"/>
  <c r="AF581" s="1"/>
  <c r="AE565"/>
  <c r="Y565"/>
  <c r="AF565" s="1"/>
  <c r="AE549"/>
  <c r="Y549"/>
  <c r="AF549" s="1"/>
  <c r="AE533"/>
  <c r="Y533"/>
  <c r="AF533" s="1"/>
  <c r="AE517"/>
  <c r="Y517"/>
  <c r="AF517" s="1"/>
  <c r="AF900"/>
  <c r="AE967"/>
  <c r="Y967"/>
  <c r="AF967" s="1"/>
  <c r="Y903"/>
  <c r="AF903" s="1"/>
  <c r="AE903"/>
  <c r="AE982"/>
  <c r="Y982"/>
  <c r="AF982" s="1"/>
  <c r="AE918"/>
  <c r="Y918"/>
  <c r="AF918" s="1"/>
  <c r="AE995"/>
  <c r="Y995"/>
  <c r="AF995" s="1"/>
  <c r="AE963"/>
  <c r="Y963"/>
  <c r="AF963" s="1"/>
  <c r="AE931"/>
  <c r="Y931"/>
  <c r="AF931" s="1"/>
  <c r="Y899"/>
  <c r="AF899" s="1"/>
  <c r="AE899"/>
  <c r="AE975"/>
  <c r="Y975"/>
  <c r="AF975" s="1"/>
  <c r="Y911"/>
  <c r="AF911" s="1"/>
  <c r="AE911"/>
  <c r="Y974"/>
  <c r="AF974" s="1"/>
  <c r="AE974"/>
  <c r="AE910"/>
  <c r="Y910"/>
  <c r="AF910" s="1"/>
  <c r="AE994"/>
  <c r="Y994"/>
  <c r="AF994" s="1"/>
  <c r="AE962"/>
  <c r="Y962"/>
  <c r="AF962" s="1"/>
  <c r="AE930"/>
  <c r="Y930"/>
  <c r="AF930" s="1"/>
  <c r="AE898"/>
  <c r="Y898"/>
  <c r="AF898" s="1"/>
  <c r="AE870"/>
  <c r="Y870"/>
  <c r="AF870" s="1"/>
  <c r="AE997"/>
  <c r="Y997"/>
  <c r="AF997" s="1"/>
  <c r="Y981"/>
  <c r="AF981" s="1"/>
  <c r="AE981"/>
  <c r="Y965"/>
  <c r="AF965" s="1"/>
  <c r="AE965"/>
  <c r="Y949"/>
  <c r="AF949" s="1"/>
  <c r="AE949"/>
  <c r="AE933"/>
  <c r="Y933"/>
  <c r="AF933" s="1"/>
  <c r="Y917"/>
  <c r="AF917" s="1"/>
  <c r="AE917"/>
  <c r="AE901"/>
  <c r="Y901"/>
  <c r="AF901" s="1"/>
  <c r="AE885"/>
  <c r="Y885"/>
  <c r="AF885" s="1"/>
  <c r="AE869"/>
  <c r="Y869"/>
  <c r="AF869" s="1"/>
  <c r="AE853"/>
  <c r="Y853"/>
  <c r="AF853" s="1"/>
  <c r="AE837"/>
  <c r="Y837"/>
  <c r="AF837" s="1"/>
  <c r="AE821"/>
  <c r="Y821"/>
  <c r="AF821" s="1"/>
  <c r="Y805"/>
  <c r="AF805" s="1"/>
  <c r="AE805"/>
  <c r="AE789"/>
  <c r="Y789"/>
  <c r="AF789" s="1"/>
  <c r="AE773"/>
  <c r="Y773"/>
  <c r="AF773" s="1"/>
  <c r="Y757"/>
  <c r="AF757" s="1"/>
  <c r="AE757"/>
  <c r="AE741"/>
  <c r="Y741"/>
  <c r="AF741" s="1"/>
  <c r="AE725"/>
  <c r="Y725"/>
  <c r="AF725" s="1"/>
  <c r="AE709"/>
  <c r="Y709"/>
  <c r="AF709" s="1"/>
  <c r="AE693"/>
  <c r="Y693"/>
  <c r="AF693" s="1"/>
  <c r="AE675"/>
  <c r="Y675"/>
  <c r="AF675" s="1"/>
  <c r="Y1000"/>
  <c r="AF1000" s="1"/>
  <c r="AE1000"/>
  <c r="AE984"/>
  <c r="Y984"/>
  <c r="AF984" s="1"/>
  <c r="AE968"/>
  <c r="Y968"/>
  <c r="AF968" s="1"/>
  <c r="AE952"/>
  <c r="Y952"/>
  <c r="AF952" s="1"/>
  <c r="Y936"/>
  <c r="AF936" s="1"/>
  <c r="AE936"/>
  <c r="AE920"/>
  <c r="Y920"/>
  <c r="AF920" s="1"/>
  <c r="AE904"/>
  <c r="Y904"/>
  <c r="AF904" s="1"/>
  <c r="AE888"/>
  <c r="Y888"/>
  <c r="AF888" s="1"/>
  <c r="Y872"/>
  <c r="AF872" s="1"/>
  <c r="AE872"/>
  <c r="Y856"/>
  <c r="AF856" s="1"/>
  <c r="AE856"/>
  <c r="Y840"/>
  <c r="AF840" s="1"/>
  <c r="AE840"/>
  <c r="Y824"/>
  <c r="AF824" s="1"/>
  <c r="AE824"/>
  <c r="AE808"/>
  <c r="Y808"/>
  <c r="AF808" s="1"/>
  <c r="Y792"/>
  <c r="AF792" s="1"/>
  <c r="AE792"/>
  <c r="Y776"/>
  <c r="AF776" s="1"/>
  <c r="AE776"/>
  <c r="Y760"/>
  <c r="AF760" s="1"/>
  <c r="AE760"/>
  <c r="Y744"/>
  <c r="AF744" s="1"/>
  <c r="AE744"/>
  <c r="Y728"/>
  <c r="AF728" s="1"/>
  <c r="AE728"/>
  <c r="Y712"/>
  <c r="AF712" s="1"/>
  <c r="AE712"/>
  <c r="AE696"/>
  <c r="Y696"/>
  <c r="AF696" s="1"/>
  <c r="Y680"/>
  <c r="AF680" s="1"/>
  <c r="AE680"/>
  <c r="AE859"/>
  <c r="Y859"/>
  <c r="AF859" s="1"/>
  <c r="AE843"/>
  <c r="Y843"/>
  <c r="AF843" s="1"/>
  <c r="AE827"/>
  <c r="Y827"/>
  <c r="AF827" s="1"/>
  <c r="AE811"/>
  <c r="Y811"/>
  <c r="AF811" s="1"/>
  <c r="Y795"/>
  <c r="AF795" s="1"/>
  <c r="AE795"/>
  <c r="Y779"/>
  <c r="AF779" s="1"/>
  <c r="AE779"/>
  <c r="Y763"/>
  <c r="AF763" s="1"/>
  <c r="AE763"/>
  <c r="AE747"/>
  <c r="Y747"/>
  <c r="AF747" s="1"/>
  <c r="AE731"/>
  <c r="Y731"/>
  <c r="AF731" s="1"/>
  <c r="AE715"/>
  <c r="Y715"/>
  <c r="AF715" s="1"/>
  <c r="AE699"/>
  <c r="Y699"/>
  <c r="AF699" s="1"/>
  <c r="AE683"/>
  <c r="Y683"/>
  <c r="AF683" s="1"/>
  <c r="AE866"/>
  <c r="Y866"/>
  <c r="AF866" s="1"/>
  <c r="AE842"/>
  <c r="Y842"/>
  <c r="AF842" s="1"/>
  <c r="AE826"/>
  <c r="Y826"/>
  <c r="AF826" s="1"/>
  <c r="AE810"/>
  <c r="Y810"/>
  <c r="AF810" s="1"/>
  <c r="AE794"/>
  <c r="Y794"/>
  <c r="AF794" s="1"/>
  <c r="AE778"/>
  <c r="Y778"/>
  <c r="AF778" s="1"/>
  <c r="AE762"/>
  <c r="Y762"/>
  <c r="AF762" s="1"/>
  <c r="AE746"/>
  <c r="Y746"/>
  <c r="AF746" s="1"/>
  <c r="AE730"/>
  <c r="Y730"/>
  <c r="AF730" s="1"/>
  <c r="AE714"/>
  <c r="Y714"/>
  <c r="AF714" s="1"/>
  <c r="AE698"/>
  <c r="Y698"/>
  <c r="AF698" s="1"/>
  <c r="AE682"/>
  <c r="Y682"/>
  <c r="AF682" s="1"/>
  <c r="Y672"/>
  <c r="AF672" s="1"/>
  <c r="AE672"/>
  <c r="Y656"/>
  <c r="AF656" s="1"/>
  <c r="AE656"/>
  <c r="Y640"/>
  <c r="AF640" s="1"/>
  <c r="AE640"/>
  <c r="AE624"/>
  <c r="Y624"/>
  <c r="AF624" s="1"/>
  <c r="AE608"/>
  <c r="Y608"/>
  <c r="AF608" s="1"/>
  <c r="AE592"/>
  <c r="Y592"/>
  <c r="AF592" s="1"/>
  <c r="Y576"/>
  <c r="AF576" s="1"/>
  <c r="AE576"/>
  <c r="AE560"/>
  <c r="Y560"/>
  <c r="AF560" s="1"/>
  <c r="Y544"/>
  <c r="AF544" s="1"/>
  <c r="AE544"/>
  <c r="AE528"/>
  <c r="Y528"/>
  <c r="AF528" s="1"/>
  <c r="AE512"/>
  <c r="Y512"/>
  <c r="AF512" s="1"/>
  <c r="AE667"/>
  <c r="Y667"/>
  <c r="AF667" s="1"/>
  <c r="AE651"/>
  <c r="Y651"/>
  <c r="AF651" s="1"/>
  <c r="AE635"/>
  <c r="Y635"/>
  <c r="AF635" s="1"/>
  <c r="Y619"/>
  <c r="AF619" s="1"/>
  <c r="AE619"/>
  <c r="AE603"/>
  <c r="Y603"/>
  <c r="AF603" s="1"/>
  <c r="Y587"/>
  <c r="AF587" s="1"/>
  <c r="AE587"/>
  <c r="Y571"/>
  <c r="AF571" s="1"/>
  <c r="AE571"/>
  <c r="Y555"/>
  <c r="AF555" s="1"/>
  <c r="AE555"/>
  <c r="Y539"/>
  <c r="AF539" s="1"/>
  <c r="AE539"/>
  <c r="Y523"/>
  <c r="AF523" s="1"/>
  <c r="AE523"/>
  <c r="AE507"/>
  <c r="Y507"/>
  <c r="AF507" s="1"/>
  <c r="AE662"/>
  <c r="Y662"/>
  <c r="AF662" s="1"/>
  <c r="AE646"/>
  <c r="Y646"/>
  <c r="AF646" s="1"/>
  <c r="AE630"/>
  <c r="Y630"/>
  <c r="AF630" s="1"/>
  <c r="AE614"/>
  <c r="Y614"/>
  <c r="AF614" s="1"/>
  <c r="AE598"/>
  <c r="Y598"/>
  <c r="AF598" s="1"/>
  <c r="AE582"/>
  <c r="Y582"/>
  <c r="AF582" s="1"/>
  <c r="AE566"/>
  <c r="Y566"/>
  <c r="AF566" s="1"/>
  <c r="AE550"/>
  <c r="Y550"/>
  <c r="AF550" s="1"/>
  <c r="AE534"/>
  <c r="Y534"/>
  <c r="AF534" s="1"/>
  <c r="Y518"/>
  <c r="AF518" s="1"/>
  <c r="AE518"/>
  <c r="AE673"/>
  <c r="Y673"/>
  <c r="AF673" s="1"/>
  <c r="AE657"/>
  <c r="Y657"/>
  <c r="AF657" s="1"/>
  <c r="AE641"/>
  <c r="Y641"/>
  <c r="AF641" s="1"/>
  <c r="AE625"/>
  <c r="Y625"/>
  <c r="AF625" s="1"/>
  <c r="AE609"/>
  <c r="Y609"/>
  <c r="AF609" s="1"/>
  <c r="AE593"/>
  <c r="Y593"/>
  <c r="AF593" s="1"/>
  <c r="AE577"/>
  <c r="Y577"/>
  <c r="AF577" s="1"/>
  <c r="AE561"/>
  <c r="Y561"/>
  <c r="AF561" s="1"/>
  <c r="Y545"/>
  <c r="AF545" s="1"/>
  <c r="AE545"/>
  <c r="AE529"/>
  <c r="Y529"/>
  <c r="AF529" s="1"/>
  <c r="AE513"/>
  <c r="Y513"/>
  <c r="AF513" s="1"/>
  <c r="AC7"/>
  <c r="AC11"/>
  <c r="AC15"/>
  <c r="AC19"/>
  <c r="AC23"/>
  <c r="AC27"/>
  <c r="AC31"/>
  <c r="AC35"/>
  <c r="AC39"/>
  <c r="AC43"/>
  <c r="AC47"/>
  <c r="AC51"/>
  <c r="AC55"/>
  <c r="AC59"/>
  <c r="AC63"/>
  <c r="AC67"/>
  <c r="AC71"/>
  <c r="AC75"/>
  <c r="AC79"/>
  <c r="AC83"/>
  <c r="AC87"/>
  <c r="AC91"/>
  <c r="AC95"/>
  <c r="AC99"/>
  <c r="AC103"/>
  <c r="AC107"/>
  <c r="AC111"/>
  <c r="AC115"/>
  <c r="AC119"/>
  <c r="AC123"/>
  <c r="AC127"/>
  <c r="AC131"/>
  <c r="AC135"/>
  <c r="AC139"/>
  <c r="AC143"/>
  <c r="AC147"/>
  <c r="AC151"/>
  <c r="AC8"/>
  <c r="AC12"/>
  <c r="AC16"/>
  <c r="AC20"/>
  <c r="AC24"/>
  <c r="AC28"/>
  <c r="AC32"/>
  <c r="AC36"/>
  <c r="AC40"/>
  <c r="AC44"/>
  <c r="AC48"/>
  <c r="AC52"/>
  <c r="AC56"/>
  <c r="AC60"/>
  <c r="AC64"/>
  <c r="AC68"/>
  <c r="AC72"/>
  <c r="AC76"/>
  <c r="AC80"/>
  <c r="AC84"/>
  <c r="AC88"/>
  <c r="AC92"/>
  <c r="AC96"/>
  <c r="AC100"/>
  <c r="AC104"/>
  <c r="AC108"/>
  <c r="AC112"/>
  <c r="AC116"/>
  <c r="AC120"/>
  <c r="AC124"/>
  <c r="AC128"/>
  <c r="AC132"/>
  <c r="AC136"/>
  <c r="AC140"/>
  <c r="AC144"/>
  <c r="AC148"/>
  <c r="AC152"/>
  <c r="AC156"/>
  <c r="AC160"/>
  <c r="AC164"/>
  <c r="AC168"/>
  <c r="AC172"/>
  <c r="AC176"/>
  <c r="AC180"/>
  <c r="AC184"/>
  <c r="AC188"/>
  <c r="AC192"/>
  <c r="AC196"/>
  <c r="AC200"/>
  <c r="AC204"/>
  <c r="AC208"/>
  <c r="AC212"/>
  <c r="AC216"/>
  <c r="AC220"/>
  <c r="AC224"/>
  <c r="AC228"/>
  <c r="AC232"/>
  <c r="AC236"/>
  <c r="AC240"/>
  <c r="AC244"/>
  <c r="AC248"/>
  <c r="AC252"/>
  <c r="AC256"/>
  <c r="AC260"/>
  <c r="AC264"/>
  <c r="AC268"/>
  <c r="AC272"/>
  <c r="AC276"/>
  <c r="AC280"/>
  <c r="AC284"/>
  <c r="AC288"/>
  <c r="AC292"/>
  <c r="AC296"/>
  <c r="AC300"/>
  <c r="AC304"/>
  <c r="AC308"/>
  <c r="AC312"/>
  <c r="AC316"/>
  <c r="AC320"/>
  <c r="AC324"/>
  <c r="AC328"/>
  <c r="AC332"/>
  <c r="AC336"/>
  <c r="AC340"/>
  <c r="AC344"/>
  <c r="AC9"/>
  <c r="AC13"/>
  <c r="AC17"/>
  <c r="AC21"/>
  <c r="AC25"/>
  <c r="AC29"/>
  <c r="AC33"/>
  <c r="AC37"/>
  <c r="AC41"/>
  <c r="AC45"/>
  <c r="AC49"/>
  <c r="AC53"/>
  <c r="AC57"/>
  <c r="AC61"/>
  <c r="AC65"/>
  <c r="AC69"/>
  <c r="AC73"/>
  <c r="AC77"/>
  <c r="AC81"/>
  <c r="AC85"/>
  <c r="AC89"/>
  <c r="AC93"/>
  <c r="AC97"/>
  <c r="AC101"/>
  <c r="AC105"/>
  <c r="AC109"/>
  <c r="AC113"/>
  <c r="AC117"/>
  <c r="AC121"/>
  <c r="AC125"/>
  <c r="AC129"/>
  <c r="AC133"/>
  <c r="AC137"/>
  <c r="AC141"/>
  <c r="AC145"/>
  <c r="AC149"/>
  <c r="AC153"/>
  <c r="AC157"/>
  <c r="AC161"/>
  <c r="AC165"/>
  <c r="AC169"/>
  <c r="AC173"/>
  <c r="AC177"/>
  <c r="AC181"/>
  <c r="AC185"/>
  <c r="AC189"/>
  <c r="AC193"/>
  <c r="AC197"/>
  <c r="AC201"/>
  <c r="AC205"/>
  <c r="AC209"/>
  <c r="AC213"/>
  <c r="AC217"/>
  <c r="AC221"/>
  <c r="AC225"/>
  <c r="AC229"/>
  <c r="AC233"/>
  <c r="AC237"/>
  <c r="AC241"/>
  <c r="AC245"/>
  <c r="AC249"/>
  <c r="AC253"/>
  <c r="AC257"/>
  <c r="AC261"/>
  <c r="AC265"/>
  <c r="AC269"/>
  <c r="AC273"/>
  <c r="AC277"/>
  <c r="AC281"/>
  <c r="AC285"/>
  <c r="AC289"/>
  <c r="AC293"/>
  <c r="AC297"/>
  <c r="AC301"/>
  <c r="AC305"/>
  <c r="AC309"/>
  <c r="AC313"/>
  <c r="AC317"/>
  <c r="AC321"/>
  <c r="AC325"/>
  <c r="AC329"/>
  <c r="AC333"/>
  <c r="AC337"/>
  <c r="AC341"/>
  <c r="AC345"/>
  <c r="AC10"/>
  <c r="AC26"/>
  <c r="AC42"/>
  <c r="AC58"/>
  <c r="AC74"/>
  <c r="AC90"/>
  <c r="AC106"/>
  <c r="AC122"/>
  <c r="AC138"/>
  <c r="AC154"/>
  <c r="AC162"/>
  <c r="AC170"/>
  <c r="AC178"/>
  <c r="AC186"/>
  <c r="AC14"/>
  <c r="AC30"/>
  <c r="AC46"/>
  <c r="AC62"/>
  <c r="AC78"/>
  <c r="AC94"/>
  <c r="AC110"/>
  <c r="AC126"/>
  <c r="AC142"/>
  <c r="AC155"/>
  <c r="AC163"/>
  <c r="AC171"/>
  <c r="AC179"/>
  <c r="AC187"/>
  <c r="AC195"/>
  <c r="AC203"/>
  <c r="AC211"/>
  <c r="AC219"/>
  <c r="AC227"/>
  <c r="AC235"/>
  <c r="AC243"/>
  <c r="AC251"/>
  <c r="AC259"/>
  <c r="AC267"/>
  <c r="AC275"/>
  <c r="AC283"/>
  <c r="AC291"/>
  <c r="AC299"/>
  <c r="AC307"/>
  <c r="AC315"/>
  <c r="AC323"/>
  <c r="AC331"/>
  <c r="AC339"/>
  <c r="AC347"/>
  <c r="AC351"/>
  <c r="AC355"/>
  <c r="AC359"/>
  <c r="AC363"/>
  <c r="AC367"/>
  <c r="AC371"/>
  <c r="AC375"/>
  <c r="AC379"/>
  <c r="AC383"/>
  <c r="AC387"/>
  <c r="AC391"/>
  <c r="AC395"/>
  <c r="AC399"/>
  <c r="AC403"/>
  <c r="AC407"/>
  <c r="AC411"/>
  <c r="AC415"/>
  <c r="AC419"/>
  <c r="AC423"/>
  <c r="AC427"/>
  <c r="AC431"/>
  <c r="AC435"/>
  <c r="AC439"/>
  <c r="AC443"/>
  <c r="AC447"/>
  <c r="AC451"/>
  <c r="AC455"/>
  <c r="AC459"/>
  <c r="AC463"/>
  <c r="AC467"/>
  <c r="AC471"/>
  <c r="AC475"/>
  <c r="AC479"/>
  <c r="AC483"/>
  <c r="AC487"/>
  <c r="AC491"/>
  <c r="AC495"/>
  <c r="AC499"/>
  <c r="AC503"/>
  <c r="AC194"/>
  <c r="AC210"/>
  <c r="AC226"/>
  <c r="AC242"/>
  <c r="AC258"/>
  <c r="AC274"/>
  <c r="AC290"/>
  <c r="AC306"/>
  <c r="AC322"/>
  <c r="AC338"/>
  <c r="AC350"/>
  <c r="AC358"/>
  <c r="AC366"/>
  <c r="AC374"/>
  <c r="AC378"/>
  <c r="AC386"/>
  <c r="AC394"/>
  <c r="AC406"/>
  <c r="AC414"/>
  <c r="AC418"/>
  <c r="AC426"/>
  <c r="AC434"/>
  <c r="AC442"/>
  <c r="AC450"/>
  <c r="AC458"/>
  <c r="AC18"/>
  <c r="AC34"/>
  <c r="AC50"/>
  <c r="AC66"/>
  <c r="AC82"/>
  <c r="AC98"/>
  <c r="AC114"/>
  <c r="AC130"/>
  <c r="AC146"/>
  <c r="AC158"/>
  <c r="AC166"/>
  <c r="AC174"/>
  <c r="AC182"/>
  <c r="AC190"/>
  <c r="AC198"/>
  <c r="AC206"/>
  <c r="AC214"/>
  <c r="AC222"/>
  <c r="AC230"/>
  <c r="AC238"/>
  <c r="AC246"/>
  <c r="AC254"/>
  <c r="AC262"/>
  <c r="AC270"/>
  <c r="AC278"/>
  <c r="AC286"/>
  <c r="AC294"/>
  <c r="AC302"/>
  <c r="AC310"/>
  <c r="AC318"/>
  <c r="AC326"/>
  <c r="AC334"/>
  <c r="AC342"/>
  <c r="AC348"/>
  <c r="AC352"/>
  <c r="AC356"/>
  <c r="AC360"/>
  <c r="AC364"/>
  <c r="AC368"/>
  <c r="AC372"/>
  <c r="AC376"/>
  <c r="AC380"/>
  <c r="AC384"/>
  <c r="AC388"/>
  <c r="AC392"/>
  <c r="AC396"/>
  <c r="AC400"/>
  <c r="AC404"/>
  <c r="AC408"/>
  <c r="AC412"/>
  <c r="AC416"/>
  <c r="AC420"/>
  <c r="AC424"/>
  <c r="AC428"/>
  <c r="AC432"/>
  <c r="AC436"/>
  <c r="AC440"/>
  <c r="AC444"/>
  <c r="AC448"/>
  <c r="AC452"/>
  <c r="AC456"/>
  <c r="AC460"/>
  <c r="AC464"/>
  <c r="AC468"/>
  <c r="AC472"/>
  <c r="AC476"/>
  <c r="AC480"/>
  <c r="AC484"/>
  <c r="AC488"/>
  <c r="AC492"/>
  <c r="AC496"/>
  <c r="AC500"/>
  <c r="AC504"/>
  <c r="AC22"/>
  <c r="AC38"/>
  <c r="AC54"/>
  <c r="AC70"/>
  <c r="AC86"/>
  <c r="AC102"/>
  <c r="AC118"/>
  <c r="AC134"/>
  <c r="AC150"/>
  <c r="AC159"/>
  <c r="AC167"/>
  <c r="AC175"/>
  <c r="AC183"/>
  <c r="AC191"/>
  <c r="AC199"/>
  <c r="AC207"/>
  <c r="AC215"/>
  <c r="AC223"/>
  <c r="AC231"/>
  <c r="AC239"/>
  <c r="AC247"/>
  <c r="AC255"/>
  <c r="AC263"/>
  <c r="AC271"/>
  <c r="AC279"/>
  <c r="AC287"/>
  <c r="AC295"/>
  <c r="AC303"/>
  <c r="AC311"/>
  <c r="AC319"/>
  <c r="AC327"/>
  <c r="AC335"/>
  <c r="AC343"/>
  <c r="AC349"/>
  <c r="AC353"/>
  <c r="AC357"/>
  <c r="AC361"/>
  <c r="AC365"/>
  <c r="AC369"/>
  <c r="AC373"/>
  <c r="AC377"/>
  <c r="AC381"/>
  <c r="AC385"/>
  <c r="AC389"/>
  <c r="AC393"/>
  <c r="AC397"/>
  <c r="AC401"/>
  <c r="AC405"/>
  <c r="AC409"/>
  <c r="AC413"/>
  <c r="AC417"/>
  <c r="AC421"/>
  <c r="AC425"/>
  <c r="AC429"/>
  <c r="AC433"/>
  <c r="AC437"/>
  <c r="AC441"/>
  <c r="AC445"/>
  <c r="AC449"/>
  <c r="AC453"/>
  <c r="AC457"/>
  <c r="AC461"/>
  <c r="AC465"/>
  <c r="AC469"/>
  <c r="AC473"/>
  <c r="AC477"/>
  <c r="AC481"/>
  <c r="AC485"/>
  <c r="AC489"/>
  <c r="AC493"/>
  <c r="AC497"/>
  <c r="AC501"/>
  <c r="AC505"/>
  <c r="AC202"/>
  <c r="AC218"/>
  <c r="AC234"/>
  <c r="AC250"/>
  <c r="AC266"/>
  <c r="AC282"/>
  <c r="AC298"/>
  <c r="AC314"/>
  <c r="AC330"/>
  <c r="AC346"/>
  <c r="AC354"/>
  <c r="AC362"/>
  <c r="AC370"/>
  <c r="AC382"/>
  <c r="AC390"/>
  <c r="AC398"/>
  <c r="AC402"/>
  <c r="AC410"/>
  <c r="AC422"/>
  <c r="AC430"/>
  <c r="AC438"/>
  <c r="AC446"/>
  <c r="AC454"/>
  <c r="AC462"/>
  <c r="AC478"/>
  <c r="AC494"/>
  <c r="AC490"/>
  <c r="AC466"/>
  <c r="AC482"/>
  <c r="AC498"/>
  <c r="AC474"/>
  <c r="AC470"/>
  <c r="AC486"/>
  <c r="AC502"/>
  <c r="AC6"/>
  <c r="K6" s="1"/>
  <c r="F6" i="17" s="1"/>
  <c r="E14" i="22"/>
  <c r="D20"/>
  <c r="E19"/>
  <c r="C20"/>
  <c r="E10"/>
  <c r="AG868" i="20" l="1"/>
  <c r="Z868" s="1"/>
  <c r="AG996"/>
  <c r="Z996" s="1"/>
  <c r="AG913"/>
  <c r="Z913" s="1"/>
  <c r="AG524"/>
  <c r="Z524" s="1"/>
  <c r="AG964"/>
  <c r="Z964" s="1"/>
  <c r="AG900"/>
  <c r="Z900" s="1"/>
  <c r="AG674"/>
  <c r="Z674" s="1"/>
  <c r="AG932"/>
  <c r="Z932" s="1"/>
  <c r="AG838"/>
  <c r="Z838" s="1"/>
  <c r="AG987"/>
  <c r="Z987" s="1"/>
  <c r="AG652"/>
  <c r="Z652" s="1"/>
  <c r="AG562"/>
  <c r="Z562" s="1"/>
  <c r="AG626"/>
  <c r="Z626" s="1"/>
  <c r="AG588"/>
  <c r="Z588" s="1"/>
  <c r="AG654"/>
  <c r="Z654" s="1"/>
  <c r="AG851"/>
  <c r="Z851" s="1"/>
  <c r="AG648"/>
  <c r="Z648" s="1"/>
  <c r="AG979"/>
  <c r="Z979" s="1"/>
  <c r="AG606"/>
  <c r="Z606" s="1"/>
  <c r="AG977"/>
  <c r="Z977" s="1"/>
  <c r="AG986"/>
  <c r="Z986" s="1"/>
  <c r="AG508"/>
  <c r="Z508" s="1"/>
  <c r="AG874"/>
  <c r="Z874" s="1"/>
  <c r="AG552"/>
  <c r="Z552" s="1"/>
  <c r="AG1005"/>
  <c r="Z1005" s="1"/>
  <c r="AG950"/>
  <c r="Z950" s="1"/>
  <c r="AG861"/>
  <c r="Z861" s="1"/>
  <c r="AG989"/>
  <c r="Z989" s="1"/>
  <c r="AG999"/>
  <c r="Z999" s="1"/>
  <c r="AG572"/>
  <c r="Z572" s="1"/>
  <c r="AG546"/>
  <c r="Z546" s="1"/>
  <c r="AG610"/>
  <c r="Z610" s="1"/>
  <c r="AG636"/>
  <c r="Z636" s="1"/>
  <c r="AG902"/>
  <c r="Z902" s="1"/>
  <c r="AG947"/>
  <c r="Z947" s="1"/>
  <c r="AG871"/>
  <c r="Z871" s="1"/>
  <c r="AG617"/>
  <c r="Z617" s="1"/>
  <c r="AG542"/>
  <c r="Z542" s="1"/>
  <c r="AG574"/>
  <c r="Z574" s="1"/>
  <c r="AG638"/>
  <c r="Z638" s="1"/>
  <c r="AG616"/>
  <c r="Z616" s="1"/>
  <c r="AG670"/>
  <c r="Z670" s="1"/>
  <c r="AG706"/>
  <c r="Z706" s="1"/>
  <c r="AG738"/>
  <c r="Z738" s="1"/>
  <c r="AG770"/>
  <c r="Z770" s="1"/>
  <c r="AG802"/>
  <c r="Z802" s="1"/>
  <c r="AG834"/>
  <c r="Z834" s="1"/>
  <c r="AG867"/>
  <c r="Z867" s="1"/>
  <c r="AG877"/>
  <c r="Z877" s="1"/>
  <c r="AG909"/>
  <c r="Z909" s="1"/>
  <c r="AG941"/>
  <c r="Z941" s="1"/>
  <c r="AG914"/>
  <c r="Z914" s="1"/>
  <c r="AG978"/>
  <c r="Z978" s="1"/>
  <c r="AG915"/>
  <c r="Z915" s="1"/>
  <c r="AG935"/>
  <c r="Z935" s="1"/>
  <c r="AG584"/>
  <c r="Z584" s="1"/>
  <c r="AG948"/>
  <c r="Z948" s="1"/>
  <c r="AG510"/>
  <c r="Z510" s="1"/>
  <c r="AG520"/>
  <c r="Z520" s="1"/>
  <c r="AG884"/>
  <c r="Z884" s="1"/>
  <c r="AG671"/>
  <c r="Z671" s="1"/>
  <c r="AG526"/>
  <c r="Z526" s="1"/>
  <c r="AG590"/>
  <c r="Z590" s="1"/>
  <c r="AG734"/>
  <c r="Z734" s="1"/>
  <c r="AG774"/>
  <c r="Z774" s="1"/>
  <c r="AG929"/>
  <c r="Z929" s="1"/>
  <c r="AG890"/>
  <c r="Z890" s="1"/>
  <c r="AG766"/>
  <c r="Z766" s="1"/>
  <c r="AG637"/>
  <c r="Z637" s="1"/>
  <c r="AG529"/>
  <c r="Z529" s="1"/>
  <c r="AG561"/>
  <c r="Z561" s="1"/>
  <c r="AG593"/>
  <c r="Z593" s="1"/>
  <c r="AG625"/>
  <c r="Z625" s="1"/>
  <c r="AG657"/>
  <c r="Z657" s="1"/>
  <c r="AG550"/>
  <c r="Z550" s="1"/>
  <c r="AG582"/>
  <c r="Z582" s="1"/>
  <c r="AG614"/>
  <c r="Z614" s="1"/>
  <c r="AG646"/>
  <c r="Z646" s="1"/>
  <c r="AG507"/>
  <c r="Z507" s="1"/>
  <c r="AG603"/>
  <c r="Z603" s="1"/>
  <c r="AG635"/>
  <c r="Z635" s="1"/>
  <c r="AG667"/>
  <c r="Z667" s="1"/>
  <c r="AG528"/>
  <c r="Z528" s="1"/>
  <c r="AG560"/>
  <c r="Z560" s="1"/>
  <c r="AG592"/>
  <c r="Z592" s="1"/>
  <c r="AG624"/>
  <c r="Z624" s="1"/>
  <c r="AG682"/>
  <c r="Z682" s="1"/>
  <c r="AG714"/>
  <c r="Z714" s="1"/>
  <c r="AG746"/>
  <c r="Z746" s="1"/>
  <c r="AG778"/>
  <c r="Z778" s="1"/>
  <c r="AG810"/>
  <c r="Z810" s="1"/>
  <c r="AG842"/>
  <c r="Z842" s="1"/>
  <c r="AG683"/>
  <c r="Z683" s="1"/>
  <c r="AG715"/>
  <c r="Z715" s="1"/>
  <c r="AG747"/>
  <c r="Z747" s="1"/>
  <c r="AG811"/>
  <c r="Z811" s="1"/>
  <c r="AG843"/>
  <c r="Z843" s="1"/>
  <c r="AG808"/>
  <c r="Z808" s="1"/>
  <c r="AG904"/>
  <c r="Z904" s="1"/>
  <c r="AG968"/>
  <c r="Z968" s="1"/>
  <c r="AG693"/>
  <c r="Z693" s="1"/>
  <c r="AG725"/>
  <c r="Z725" s="1"/>
  <c r="AG789"/>
  <c r="Z789" s="1"/>
  <c r="AG821"/>
  <c r="Z821" s="1"/>
  <c r="AG853"/>
  <c r="Z853" s="1"/>
  <c r="AG885"/>
  <c r="Z885" s="1"/>
  <c r="AG870"/>
  <c r="Z870" s="1"/>
  <c r="AG930"/>
  <c r="Z930" s="1"/>
  <c r="AG994"/>
  <c r="Z994" s="1"/>
  <c r="AG975"/>
  <c r="Z975" s="1"/>
  <c r="AG798"/>
  <c r="Z798" s="1"/>
  <c r="AG702"/>
  <c r="Z702" s="1"/>
  <c r="AG621"/>
  <c r="Z621" s="1"/>
  <c r="AG718"/>
  <c r="Z718" s="1"/>
  <c r="AG509"/>
  <c r="Z509" s="1"/>
  <c r="AG541"/>
  <c r="Z541" s="1"/>
  <c r="AG573"/>
  <c r="Z573" s="1"/>
  <c r="AG605"/>
  <c r="Z605" s="1"/>
  <c r="AG669"/>
  <c r="Z669" s="1"/>
  <c r="AG530"/>
  <c r="Z530" s="1"/>
  <c r="AG594"/>
  <c r="Z594" s="1"/>
  <c r="AG658"/>
  <c r="Z658" s="1"/>
  <c r="AG599"/>
  <c r="Z599" s="1"/>
  <c r="AG678"/>
  <c r="Z678" s="1"/>
  <c r="AG710"/>
  <c r="Z710" s="1"/>
  <c r="AG742"/>
  <c r="Z742" s="1"/>
  <c r="AG806"/>
  <c r="Z806" s="1"/>
  <c r="AG740"/>
  <c r="Z740" s="1"/>
  <c r="AG772"/>
  <c r="Z772" s="1"/>
  <c r="AG804"/>
  <c r="Z804" s="1"/>
  <c r="AG689"/>
  <c r="Z689" s="1"/>
  <c r="AG721"/>
  <c r="Z721" s="1"/>
  <c r="AG753"/>
  <c r="Z753" s="1"/>
  <c r="AG785"/>
  <c r="Z785" s="1"/>
  <c r="AG817"/>
  <c r="Z817" s="1"/>
  <c r="AG945"/>
  <c r="Z945" s="1"/>
  <c r="AG958"/>
  <c r="Z958" s="1"/>
  <c r="AG923"/>
  <c r="Z923" s="1"/>
  <c r="AG966"/>
  <c r="Z966" s="1"/>
  <c r="AG951"/>
  <c r="Z951" s="1"/>
  <c r="AG604"/>
  <c r="Z604" s="1"/>
  <c r="AG855"/>
  <c r="Z855" s="1"/>
  <c r="AG916"/>
  <c r="Z916" s="1"/>
  <c r="AG980"/>
  <c r="Z980" s="1"/>
  <c r="AG954"/>
  <c r="Z954" s="1"/>
  <c r="AG894"/>
  <c r="Z894" s="1"/>
  <c r="AG931"/>
  <c r="Z931" s="1"/>
  <c r="AG995"/>
  <c r="Z995" s="1"/>
  <c r="AG982"/>
  <c r="Z982" s="1"/>
  <c r="AG967"/>
  <c r="Z967" s="1"/>
  <c r="AG830"/>
  <c r="Z830" s="1"/>
  <c r="AG629"/>
  <c r="Z629" s="1"/>
  <c r="AG537"/>
  <c r="Z537" s="1"/>
  <c r="AG569"/>
  <c r="Z569" s="1"/>
  <c r="AG601"/>
  <c r="Z601" s="1"/>
  <c r="AG633"/>
  <c r="Z633" s="1"/>
  <c r="AG665"/>
  <c r="Z665" s="1"/>
  <c r="AG558"/>
  <c r="Z558" s="1"/>
  <c r="AG622"/>
  <c r="Z622" s="1"/>
  <c r="AG531"/>
  <c r="Z531" s="1"/>
  <c r="AG659"/>
  <c r="Z659" s="1"/>
  <c r="AG536"/>
  <c r="Z536" s="1"/>
  <c r="AG568"/>
  <c r="Z568" s="1"/>
  <c r="AG632"/>
  <c r="Z632" s="1"/>
  <c r="AG664"/>
  <c r="Z664" s="1"/>
  <c r="AG690"/>
  <c r="Z690" s="1"/>
  <c r="AG722"/>
  <c r="Z722" s="1"/>
  <c r="AG754"/>
  <c r="Z754" s="1"/>
  <c r="AG786"/>
  <c r="Z786" s="1"/>
  <c r="AG818"/>
  <c r="Z818" s="1"/>
  <c r="AG850"/>
  <c r="Z850" s="1"/>
  <c r="AG691"/>
  <c r="Z691" s="1"/>
  <c r="AG723"/>
  <c r="Z723" s="1"/>
  <c r="AG755"/>
  <c r="Z755" s="1"/>
  <c r="AG787"/>
  <c r="Z787" s="1"/>
  <c r="AG720"/>
  <c r="Z720" s="1"/>
  <c r="AG752"/>
  <c r="Z752" s="1"/>
  <c r="AG784"/>
  <c r="Z784" s="1"/>
  <c r="AG912"/>
  <c r="Z912" s="1"/>
  <c r="AG893"/>
  <c r="Z893" s="1"/>
  <c r="AG957"/>
  <c r="Z957" s="1"/>
  <c r="AG886"/>
  <c r="Z886" s="1"/>
  <c r="AG533"/>
  <c r="Z533" s="1"/>
  <c r="AG565"/>
  <c r="Z565" s="1"/>
  <c r="AG661"/>
  <c r="Z661" s="1"/>
  <c r="AG686"/>
  <c r="Z686" s="1"/>
  <c r="AG750"/>
  <c r="Z750" s="1"/>
  <c r="AG782"/>
  <c r="Z782" s="1"/>
  <c r="AG814"/>
  <c r="Z814" s="1"/>
  <c r="AG557"/>
  <c r="Z557" s="1"/>
  <c r="AG882"/>
  <c r="Z882" s="1"/>
  <c r="AG517"/>
  <c r="Z517" s="1"/>
  <c r="AG549"/>
  <c r="Z549" s="1"/>
  <c r="AG581"/>
  <c r="Z581" s="1"/>
  <c r="AG613"/>
  <c r="Z613" s="1"/>
  <c r="AG645"/>
  <c r="Z645" s="1"/>
  <c r="AG554"/>
  <c r="Z554" s="1"/>
  <c r="AG586"/>
  <c r="Z586" s="1"/>
  <c r="AG618"/>
  <c r="Z618" s="1"/>
  <c r="AG650"/>
  <c r="Z650" s="1"/>
  <c r="AG511"/>
  <c r="Z511" s="1"/>
  <c r="AG607"/>
  <c r="Z607" s="1"/>
  <c r="AG548"/>
  <c r="Z548" s="1"/>
  <c r="AG612"/>
  <c r="Z612" s="1"/>
  <c r="AG644"/>
  <c r="Z644" s="1"/>
  <c r="AG521"/>
  <c r="Z521" s="1"/>
  <c r="AG553"/>
  <c r="Z553" s="1"/>
  <c r="AG585"/>
  <c r="Z585" s="1"/>
  <c r="AG649"/>
  <c r="Z649" s="1"/>
  <c r="AG515"/>
  <c r="Z515" s="1"/>
  <c r="AG707"/>
  <c r="Z707" s="1"/>
  <c r="AG739"/>
  <c r="Z739" s="1"/>
  <c r="AG771"/>
  <c r="Z771" s="1"/>
  <c r="AG803"/>
  <c r="Z803" s="1"/>
  <c r="AG835"/>
  <c r="Z835" s="1"/>
  <c r="AG736"/>
  <c r="Z736" s="1"/>
  <c r="AG800"/>
  <c r="Z800" s="1"/>
  <c r="AG960"/>
  <c r="Z960" s="1"/>
  <c r="AG992"/>
  <c r="Z992" s="1"/>
  <c r="AG685"/>
  <c r="Z685" s="1"/>
  <c r="AG717"/>
  <c r="Z717" s="1"/>
  <c r="AG749"/>
  <c r="Z749" s="1"/>
  <c r="AG781"/>
  <c r="Z781" s="1"/>
  <c r="AG813"/>
  <c r="Z813" s="1"/>
  <c r="AG845"/>
  <c r="Z845" s="1"/>
  <c r="AG677"/>
  <c r="Z677" s="1"/>
  <c r="AG946"/>
  <c r="Z946" s="1"/>
  <c r="AG883"/>
  <c r="Z883" s="1"/>
  <c r="AG513"/>
  <c r="Z513" s="1"/>
  <c r="AG577"/>
  <c r="Z577" s="1"/>
  <c r="AG609"/>
  <c r="Z609" s="1"/>
  <c r="AG641"/>
  <c r="Z641" s="1"/>
  <c r="AG534"/>
  <c r="Z534" s="1"/>
  <c r="AG566"/>
  <c r="Z566" s="1"/>
  <c r="AG598"/>
  <c r="Z598" s="1"/>
  <c r="AG630"/>
  <c r="Z630" s="1"/>
  <c r="AG662"/>
  <c r="Z662" s="1"/>
  <c r="AG651"/>
  <c r="Z651" s="1"/>
  <c r="AG512"/>
  <c r="Z512" s="1"/>
  <c r="AG608"/>
  <c r="Z608" s="1"/>
  <c r="AG698"/>
  <c r="Z698" s="1"/>
  <c r="AG730"/>
  <c r="Z730" s="1"/>
  <c r="AG762"/>
  <c r="Z762" s="1"/>
  <c r="AG794"/>
  <c r="Z794" s="1"/>
  <c r="AG826"/>
  <c r="Z826" s="1"/>
  <c r="AG866"/>
  <c r="Z866" s="1"/>
  <c r="AG731"/>
  <c r="Z731" s="1"/>
  <c r="AG827"/>
  <c r="Z827" s="1"/>
  <c r="AG859"/>
  <c r="Z859" s="1"/>
  <c r="AG696"/>
  <c r="Z696" s="1"/>
  <c r="AG888"/>
  <c r="Z888" s="1"/>
  <c r="AG920"/>
  <c r="Z920" s="1"/>
  <c r="AG952"/>
  <c r="Z952" s="1"/>
  <c r="AG984"/>
  <c r="Z984" s="1"/>
  <c r="AG709"/>
  <c r="Z709" s="1"/>
  <c r="AG741"/>
  <c r="Z741" s="1"/>
  <c r="AG773"/>
  <c r="Z773" s="1"/>
  <c r="AG837"/>
  <c r="Z837" s="1"/>
  <c r="AG869"/>
  <c r="Z869" s="1"/>
  <c r="AG901"/>
  <c r="Z901" s="1"/>
  <c r="AG933"/>
  <c r="Z933" s="1"/>
  <c r="AG997"/>
  <c r="Z997" s="1"/>
  <c r="AG898"/>
  <c r="Z898" s="1"/>
  <c r="AG962"/>
  <c r="Z962" s="1"/>
  <c r="AG910"/>
  <c r="Z910" s="1"/>
  <c r="AG963"/>
  <c r="Z963" s="1"/>
  <c r="AG918"/>
  <c r="Z918" s="1"/>
  <c r="AG556"/>
  <c r="Z556" s="1"/>
  <c r="AG620"/>
  <c r="Z620" s="1"/>
  <c r="AG897"/>
  <c r="Z897" s="1"/>
  <c r="AG961"/>
  <c r="Z961" s="1"/>
  <c r="AG694"/>
  <c r="Z694" s="1"/>
  <c r="AG758"/>
  <c r="Z758" s="1"/>
  <c r="AG822"/>
  <c r="Z822" s="1"/>
  <c r="AG955"/>
  <c r="Z955" s="1"/>
  <c r="AG647"/>
  <c r="Z647" s="1"/>
  <c r="AG862"/>
  <c r="Z862" s="1"/>
  <c r="AG727"/>
  <c r="Z727" s="1"/>
  <c r="AG791"/>
  <c r="Z791" s="1"/>
  <c r="AG724"/>
  <c r="Z724" s="1"/>
  <c r="AG756"/>
  <c r="Z756" s="1"/>
  <c r="AG788"/>
  <c r="Z788" s="1"/>
  <c r="AG820"/>
  <c r="Z820" s="1"/>
  <c r="AG705"/>
  <c r="Z705" s="1"/>
  <c r="AG737"/>
  <c r="Z737" s="1"/>
  <c r="AG769"/>
  <c r="Z769" s="1"/>
  <c r="AG801"/>
  <c r="Z801" s="1"/>
  <c r="AG600"/>
  <c r="Z600" s="1"/>
  <c r="AG527"/>
  <c r="Z527" s="1"/>
  <c r="AG591"/>
  <c r="Z591" s="1"/>
  <c r="AG889"/>
  <c r="Z889" s="1"/>
  <c r="AG985"/>
  <c r="Z985" s="1"/>
  <c r="AG938"/>
  <c r="Z938" s="1"/>
  <c r="AG991"/>
  <c r="Z991" s="1"/>
  <c r="AG1003"/>
  <c r="Z1003" s="1"/>
  <c r="AG990"/>
  <c r="Z990" s="1"/>
  <c r="AG983"/>
  <c r="Z983" s="1"/>
  <c r="AG887"/>
  <c r="Z887" s="1"/>
  <c r="AG993"/>
  <c r="Z993" s="1"/>
  <c r="AG879"/>
  <c r="Z879" s="1"/>
  <c r="AG726"/>
  <c r="Z726" s="1"/>
  <c r="AG790"/>
  <c r="Z790" s="1"/>
  <c r="AG891"/>
  <c r="Z891" s="1"/>
  <c r="AG852"/>
  <c r="Z852" s="1"/>
  <c r="AG514"/>
  <c r="Z514" s="1"/>
  <c r="AG578"/>
  <c r="Z578" s="1"/>
  <c r="AG642"/>
  <c r="Z642" s="1"/>
  <c r="AG540"/>
  <c r="Z540" s="1"/>
  <c r="AG668"/>
  <c r="Z668" s="1"/>
  <c r="AG854"/>
  <c r="Z854" s="1"/>
  <c r="AG865"/>
  <c r="Z865" s="1"/>
  <c r="AG525"/>
  <c r="Z525" s="1"/>
  <c r="AG589"/>
  <c r="Z589" s="1"/>
  <c r="AG653"/>
  <c r="Z653" s="1"/>
  <c r="AG922"/>
  <c r="Z922" s="1"/>
  <c r="AG767"/>
  <c r="Z767" s="1"/>
  <c r="AG799"/>
  <c r="Z799" s="1"/>
  <c r="AG700"/>
  <c r="Z700" s="1"/>
  <c r="AG732"/>
  <c r="Z732" s="1"/>
  <c r="AG764"/>
  <c r="Z764" s="1"/>
  <c r="AG860"/>
  <c r="Z860" s="1"/>
  <c r="AG924"/>
  <c r="Z924" s="1"/>
  <c r="AG681"/>
  <c r="Z681" s="1"/>
  <c r="AG713"/>
  <c r="Z713" s="1"/>
  <c r="AG745"/>
  <c r="Z745" s="1"/>
  <c r="AG777"/>
  <c r="Z777" s="1"/>
  <c r="AG809"/>
  <c r="Z809" s="1"/>
  <c r="AG873"/>
  <c r="Z873" s="1"/>
  <c r="AG905"/>
  <c r="Z905" s="1"/>
  <c r="AG969"/>
  <c r="Z969" s="1"/>
  <c r="AG907"/>
  <c r="Z907" s="1"/>
  <c r="AG971"/>
  <c r="Z971" s="1"/>
  <c r="AG934"/>
  <c r="Z934" s="1"/>
  <c r="AG943"/>
  <c r="Z943" s="1"/>
  <c r="AG816"/>
  <c r="Z816" s="1"/>
  <c r="AG944"/>
  <c r="Z944" s="1"/>
  <c r="AG976"/>
  <c r="Z976" s="1"/>
  <c r="AG858"/>
  <c r="Z858" s="1"/>
  <c r="AG701"/>
  <c r="Z701" s="1"/>
  <c r="AG733"/>
  <c r="Z733" s="1"/>
  <c r="AG765"/>
  <c r="Z765" s="1"/>
  <c r="AG797"/>
  <c r="Z797" s="1"/>
  <c r="AG829"/>
  <c r="Z829" s="1"/>
  <c r="AG506"/>
  <c r="Z506" s="1"/>
  <c r="AG538"/>
  <c r="Z538" s="1"/>
  <c r="AG570"/>
  <c r="Z570" s="1"/>
  <c r="AG532"/>
  <c r="Z532" s="1"/>
  <c r="AG596"/>
  <c r="Z596" s="1"/>
  <c r="AG628"/>
  <c r="Z628" s="1"/>
  <c r="AG846"/>
  <c r="Z846" s="1"/>
  <c r="AG751"/>
  <c r="Z751" s="1"/>
  <c r="AG815"/>
  <c r="Z815" s="1"/>
  <c r="AG684"/>
  <c r="Z684" s="1"/>
  <c r="AG780"/>
  <c r="Z780" s="1"/>
  <c r="AG812"/>
  <c r="Z812" s="1"/>
  <c r="AG876"/>
  <c r="Z876" s="1"/>
  <c r="AG940"/>
  <c r="Z940" s="1"/>
  <c r="AG697"/>
  <c r="Z697" s="1"/>
  <c r="AG729"/>
  <c r="Z729" s="1"/>
  <c r="AG793"/>
  <c r="Z793" s="1"/>
  <c r="AG825"/>
  <c r="Z825" s="1"/>
  <c r="AG518"/>
  <c r="Z518" s="1"/>
  <c r="AG539"/>
  <c r="Z539" s="1"/>
  <c r="AG571"/>
  <c r="Z571" s="1"/>
  <c r="AG656"/>
  <c r="Z656" s="1"/>
  <c r="AG779"/>
  <c r="Z779" s="1"/>
  <c r="AG680"/>
  <c r="Z680" s="1"/>
  <c r="AG712"/>
  <c r="Z712" s="1"/>
  <c r="AG744"/>
  <c r="Z744" s="1"/>
  <c r="AG776"/>
  <c r="Z776" s="1"/>
  <c r="AG840"/>
  <c r="Z840" s="1"/>
  <c r="AG872"/>
  <c r="Z872" s="1"/>
  <c r="AG936"/>
  <c r="Z936" s="1"/>
  <c r="AG1000"/>
  <c r="Z1000" s="1"/>
  <c r="AG949"/>
  <c r="Z949" s="1"/>
  <c r="AG974"/>
  <c r="Z974" s="1"/>
  <c r="AG623"/>
  <c r="Z623" s="1"/>
  <c r="AG655"/>
  <c r="Z655" s="1"/>
  <c r="AG564"/>
  <c r="Z564" s="1"/>
  <c r="AG719"/>
  <c r="Z719" s="1"/>
  <c r="AG783"/>
  <c r="Z783" s="1"/>
  <c r="AG716"/>
  <c r="Z716" s="1"/>
  <c r="AG748"/>
  <c r="Z748" s="1"/>
  <c r="AG844"/>
  <c r="Z844" s="1"/>
  <c r="AG908"/>
  <c r="Z908" s="1"/>
  <c r="AG972"/>
  <c r="Z972" s="1"/>
  <c r="AG1004"/>
  <c r="Z1004" s="1"/>
  <c r="AG761"/>
  <c r="Z761" s="1"/>
  <c r="AG579"/>
  <c r="Z579" s="1"/>
  <c r="AG611"/>
  <c r="Z611" s="1"/>
  <c r="AG643"/>
  <c r="Z643" s="1"/>
  <c r="AG704"/>
  <c r="Z704" s="1"/>
  <c r="AG768"/>
  <c r="Z768" s="1"/>
  <c r="AG832"/>
  <c r="Z832" s="1"/>
  <c r="AG864"/>
  <c r="Z864" s="1"/>
  <c r="AG896"/>
  <c r="Z896" s="1"/>
  <c r="AG928"/>
  <c r="Z928" s="1"/>
  <c r="AG833"/>
  <c r="Z833" s="1"/>
  <c r="AG875"/>
  <c r="Z875" s="1"/>
  <c r="AG1006"/>
  <c r="Z1006" s="1"/>
  <c r="AG519"/>
  <c r="Z519" s="1"/>
  <c r="AG551"/>
  <c r="Z551" s="1"/>
  <c r="AG583"/>
  <c r="Z583" s="1"/>
  <c r="AG615"/>
  <c r="Z615" s="1"/>
  <c r="AG695"/>
  <c r="Z695" s="1"/>
  <c r="AG823"/>
  <c r="Z823" s="1"/>
  <c r="AG895"/>
  <c r="Z895" s="1"/>
  <c r="AG545"/>
  <c r="Z545" s="1"/>
  <c r="AG555"/>
  <c r="Z555" s="1"/>
  <c r="AG587"/>
  <c r="Z587" s="1"/>
  <c r="AG619"/>
  <c r="Z619" s="1"/>
  <c r="AG544"/>
  <c r="Z544" s="1"/>
  <c r="AG576"/>
  <c r="Z576" s="1"/>
  <c r="AG640"/>
  <c r="Z640" s="1"/>
  <c r="AG763"/>
  <c r="Z763" s="1"/>
  <c r="AG795"/>
  <c r="Z795" s="1"/>
  <c r="AG728"/>
  <c r="Z728" s="1"/>
  <c r="AG760"/>
  <c r="Z760" s="1"/>
  <c r="AG792"/>
  <c r="Z792" s="1"/>
  <c r="AG824"/>
  <c r="Z824" s="1"/>
  <c r="AG856"/>
  <c r="Z856" s="1"/>
  <c r="AG965"/>
  <c r="Z965" s="1"/>
  <c r="AG911"/>
  <c r="Z911" s="1"/>
  <c r="AG899"/>
  <c r="Z899" s="1"/>
  <c r="AG903"/>
  <c r="Z903" s="1"/>
  <c r="AG522"/>
  <c r="Z522" s="1"/>
  <c r="AG543"/>
  <c r="Z543" s="1"/>
  <c r="AG575"/>
  <c r="Z575" s="1"/>
  <c r="AG516"/>
  <c r="Z516" s="1"/>
  <c r="AG580"/>
  <c r="Z580" s="1"/>
  <c r="AG676"/>
  <c r="Z676" s="1"/>
  <c r="AG878"/>
  <c r="Z878" s="1"/>
  <c r="AG703"/>
  <c r="Z703" s="1"/>
  <c r="AG735"/>
  <c r="Z735" s="1"/>
  <c r="AG863"/>
  <c r="Z863" s="1"/>
  <c r="AG796"/>
  <c r="Z796" s="1"/>
  <c r="AG828"/>
  <c r="Z828" s="1"/>
  <c r="AG892"/>
  <c r="Z892" s="1"/>
  <c r="AG988"/>
  <c r="Z988" s="1"/>
  <c r="AG937"/>
  <c r="Z937" s="1"/>
  <c r="AG1001"/>
  <c r="Z1001" s="1"/>
  <c r="AG906"/>
  <c r="Z906" s="1"/>
  <c r="AG970"/>
  <c r="Z970" s="1"/>
  <c r="AG926"/>
  <c r="Z926" s="1"/>
  <c r="AG927"/>
  <c r="Z927" s="1"/>
  <c r="AG919"/>
  <c r="Z919" s="1"/>
  <c r="AG563"/>
  <c r="Z563" s="1"/>
  <c r="AG595"/>
  <c r="Z595" s="1"/>
  <c r="AG627"/>
  <c r="Z627" s="1"/>
  <c r="AG819"/>
  <c r="Z819" s="1"/>
  <c r="AG688"/>
  <c r="Z688" s="1"/>
  <c r="AG848"/>
  <c r="Z848" s="1"/>
  <c r="AG880"/>
  <c r="Z880" s="1"/>
  <c r="AG602"/>
  <c r="Z602" s="1"/>
  <c r="AG634"/>
  <c r="Z634" s="1"/>
  <c r="AG666"/>
  <c r="Z666" s="1"/>
  <c r="AG857"/>
  <c r="Z857" s="1"/>
  <c r="AG921"/>
  <c r="Z921" s="1"/>
  <c r="AG953"/>
  <c r="Z953" s="1"/>
  <c r="AG1002"/>
  <c r="Z1002" s="1"/>
  <c r="AG998"/>
  <c r="Z998" s="1"/>
  <c r="AG939"/>
  <c r="Z939" s="1"/>
  <c r="AG942"/>
  <c r="Z942" s="1"/>
  <c r="AG535"/>
  <c r="Z535" s="1"/>
  <c r="AG567"/>
  <c r="Z567" s="1"/>
  <c r="AG631"/>
  <c r="Z631" s="1"/>
  <c r="AG663"/>
  <c r="Z663" s="1"/>
  <c r="AG679"/>
  <c r="Z679" s="1"/>
  <c r="AG711"/>
  <c r="Z711" s="1"/>
  <c r="AG775"/>
  <c r="Z775" s="1"/>
  <c r="AG807"/>
  <c r="Z807" s="1"/>
  <c r="AG839"/>
  <c r="Z839" s="1"/>
  <c r="AG708"/>
  <c r="Z708" s="1"/>
  <c r="AG836"/>
  <c r="Z836" s="1"/>
  <c r="AG959"/>
  <c r="Z959" s="1"/>
  <c r="AG673"/>
  <c r="Z673" s="1"/>
  <c r="AG699"/>
  <c r="Z699" s="1"/>
  <c r="AG675"/>
  <c r="Z675" s="1"/>
  <c r="AG597"/>
  <c r="Z597" s="1"/>
  <c r="AG547"/>
  <c r="Z547" s="1"/>
  <c r="AG973"/>
  <c r="Z973" s="1"/>
  <c r="AG757"/>
  <c r="Z757" s="1"/>
  <c r="AG917"/>
  <c r="Z917" s="1"/>
  <c r="AG981"/>
  <c r="Z981" s="1"/>
  <c r="AG639"/>
  <c r="Z639" s="1"/>
  <c r="AG831"/>
  <c r="Z831" s="1"/>
  <c r="AG956"/>
  <c r="Z956" s="1"/>
  <c r="AG743"/>
  <c r="Z743" s="1"/>
  <c r="AG849"/>
  <c r="Z849" s="1"/>
  <c r="AG841"/>
  <c r="Z841" s="1"/>
  <c r="AG925"/>
  <c r="Z925" s="1"/>
  <c r="AG881"/>
  <c r="Z881" s="1"/>
  <c r="AG523"/>
  <c r="Z523" s="1"/>
  <c r="AG672"/>
  <c r="Z672" s="1"/>
  <c r="AG805"/>
  <c r="Z805" s="1"/>
  <c r="AG559"/>
  <c r="Z559" s="1"/>
  <c r="AG660"/>
  <c r="Z660" s="1"/>
  <c r="AG687"/>
  <c r="Z687" s="1"/>
  <c r="AG847"/>
  <c r="Z847" s="1"/>
  <c r="AG759"/>
  <c r="Z759" s="1"/>
  <c r="AG692"/>
  <c r="Z692" s="1"/>
  <c r="C454"/>
  <c r="D454" i="17" s="1"/>
  <c r="K454" i="20"/>
  <c r="F454" i="17" s="1"/>
  <c r="C390" i="20"/>
  <c r="D390" i="17" s="1"/>
  <c r="K390" i="20"/>
  <c r="F390" i="17" s="1"/>
  <c r="C298" i="20"/>
  <c r="D298" i="17" s="1"/>
  <c r="K298" i="20"/>
  <c r="F298" i="17" s="1"/>
  <c r="C501" i="20"/>
  <c r="K501"/>
  <c r="C469"/>
  <c r="D469" i="17" s="1"/>
  <c r="K469" i="20"/>
  <c r="F469" i="17" s="1"/>
  <c r="C437" i="20"/>
  <c r="D437" i="17" s="1"/>
  <c r="K437" i="20"/>
  <c r="F437" i="17" s="1"/>
  <c r="C405" i="20"/>
  <c r="D405" i="17" s="1"/>
  <c r="K405" i="20"/>
  <c r="F405" i="17" s="1"/>
  <c r="C373" i="20"/>
  <c r="D373" i="17" s="1"/>
  <c r="K373" i="20"/>
  <c r="F373" i="17" s="1"/>
  <c r="C335" i="20"/>
  <c r="D335" i="17" s="1"/>
  <c r="K335" i="20"/>
  <c r="F335" i="17" s="1"/>
  <c r="C271" i="20"/>
  <c r="D271" i="17" s="1"/>
  <c r="K271" i="20"/>
  <c r="F271" i="17" s="1"/>
  <c r="C207" i="20"/>
  <c r="D207" i="17" s="1"/>
  <c r="K207" i="20"/>
  <c r="F207" i="17" s="1"/>
  <c r="C134" i="20"/>
  <c r="D134" i="17" s="1"/>
  <c r="K134" i="20"/>
  <c r="F134" i="17" s="1"/>
  <c r="C504" i="20"/>
  <c r="K504"/>
  <c r="C472"/>
  <c r="D472" i="17" s="1"/>
  <c r="K472" i="20"/>
  <c r="F472" i="17" s="1"/>
  <c r="C440" i="20"/>
  <c r="D440" i="17" s="1"/>
  <c r="K440" i="20"/>
  <c r="F440" i="17" s="1"/>
  <c r="C408" i="20"/>
  <c r="D408" i="17" s="1"/>
  <c r="K408" i="20"/>
  <c r="F408" i="17" s="1"/>
  <c r="C360" i="20"/>
  <c r="D360" i="17" s="1"/>
  <c r="K360" i="20"/>
  <c r="F360" i="17" s="1"/>
  <c r="C310" i="20"/>
  <c r="D310" i="17" s="1"/>
  <c r="K310" i="20"/>
  <c r="F310" i="17" s="1"/>
  <c r="C278" i="20"/>
  <c r="D278" i="17" s="1"/>
  <c r="K278" i="20"/>
  <c r="F278" i="17" s="1"/>
  <c r="C214" i="20"/>
  <c r="D214" i="17" s="1"/>
  <c r="K214" i="20"/>
  <c r="F214" i="17" s="1"/>
  <c r="C82" i="20"/>
  <c r="D82" i="17" s="1"/>
  <c r="K82" i="20"/>
  <c r="F82" i="17" s="1"/>
  <c r="C406" i="20"/>
  <c r="D406" i="17" s="1"/>
  <c r="K406" i="20"/>
  <c r="F406" i="17" s="1"/>
  <c r="C338" i="20"/>
  <c r="D338" i="17" s="1"/>
  <c r="K338" i="20"/>
  <c r="F338" i="17" s="1"/>
  <c r="C210" i="20"/>
  <c r="D210" i="17" s="1"/>
  <c r="K210" i="20"/>
  <c r="F210" i="17" s="1"/>
  <c r="C479" i="20"/>
  <c r="D479" i="17" s="1"/>
  <c r="K479" i="20"/>
  <c r="F479" i="17" s="1"/>
  <c r="C447" i="20"/>
  <c r="D447" i="17" s="1"/>
  <c r="K447" i="20"/>
  <c r="F447" i="17" s="1"/>
  <c r="C415" i="20"/>
  <c r="D415" i="17" s="1"/>
  <c r="K415" i="20"/>
  <c r="F415" i="17" s="1"/>
  <c r="C383" i="20"/>
  <c r="D383" i="17" s="1"/>
  <c r="K383" i="20"/>
  <c r="F383" i="17" s="1"/>
  <c r="C351" i="20"/>
  <c r="D351" i="17" s="1"/>
  <c r="K351" i="20"/>
  <c r="F351" i="17" s="1"/>
  <c r="C291" i="20"/>
  <c r="D291" i="17" s="1"/>
  <c r="K291" i="20"/>
  <c r="F291" i="17" s="1"/>
  <c r="C227" i="20"/>
  <c r="D227" i="17" s="1"/>
  <c r="K227" i="20"/>
  <c r="F227" i="17" s="1"/>
  <c r="C163" i="20"/>
  <c r="D163" i="17" s="1"/>
  <c r="K163" i="20"/>
  <c r="F163" i="17" s="1"/>
  <c r="C46" i="20"/>
  <c r="D46" i="17" s="1"/>
  <c r="K46" i="20"/>
  <c r="F46" i="17" s="1"/>
  <c r="C178" i="20"/>
  <c r="D178" i="17" s="1"/>
  <c r="K178" i="20"/>
  <c r="F178" i="17" s="1"/>
  <c r="C74" i="20"/>
  <c r="D74" i="17" s="1"/>
  <c r="K74" i="20"/>
  <c r="F74" i="17" s="1"/>
  <c r="C16" i="20"/>
  <c r="D16" i="17" s="1"/>
  <c r="K16" i="20"/>
  <c r="F16" i="17" s="1"/>
  <c r="C147" i="20"/>
  <c r="D147" i="17" s="1"/>
  <c r="K147" i="20"/>
  <c r="F147" i="17" s="1"/>
  <c r="C131" i="20"/>
  <c r="D131" i="17" s="1"/>
  <c r="K131" i="20"/>
  <c r="F131" i="17" s="1"/>
  <c r="C115" i="20"/>
  <c r="D115" i="17" s="1"/>
  <c r="K115" i="20"/>
  <c r="F115" i="17" s="1"/>
  <c r="C99" i="20"/>
  <c r="D99" i="17" s="1"/>
  <c r="K99" i="20"/>
  <c r="F99" i="17" s="1"/>
  <c r="C83" i="20"/>
  <c r="D83" i="17" s="1"/>
  <c r="K83" i="20"/>
  <c r="F83" i="17" s="1"/>
  <c r="C67" i="20"/>
  <c r="D67" i="17" s="1"/>
  <c r="K67" i="20"/>
  <c r="F67" i="17" s="1"/>
  <c r="C51" i="20"/>
  <c r="D51" i="17" s="1"/>
  <c r="K51" i="20"/>
  <c r="F51" i="17" s="1"/>
  <c r="C35" i="20"/>
  <c r="D35" i="17" s="1"/>
  <c r="K35" i="20"/>
  <c r="F35" i="17" s="1"/>
  <c r="C19" i="20"/>
  <c r="D19" i="17" s="1"/>
  <c r="K19" i="20"/>
  <c r="F19" i="17" s="1"/>
  <c r="C18" i="20"/>
  <c r="D18" i="17" s="1"/>
  <c r="K18" i="20"/>
  <c r="F18" i="17" s="1"/>
  <c r="C13" i="20"/>
  <c r="D13" i="17" s="1"/>
  <c r="K13" i="20"/>
  <c r="F13" i="17" s="1"/>
  <c r="C336" i="20"/>
  <c r="D336" i="17" s="1"/>
  <c r="K336" i="20"/>
  <c r="F336" i="17" s="1"/>
  <c r="C320" i="20"/>
  <c r="D320" i="17" s="1"/>
  <c r="K320" i="20"/>
  <c r="F320" i="17" s="1"/>
  <c r="C304" i="20"/>
  <c r="D304" i="17" s="1"/>
  <c r="K304" i="20"/>
  <c r="F304" i="17" s="1"/>
  <c r="C288" i="20"/>
  <c r="D288" i="17" s="1"/>
  <c r="K288" i="20"/>
  <c r="F288" i="17" s="1"/>
  <c r="C272" i="20"/>
  <c r="D272" i="17" s="1"/>
  <c r="K272" i="20"/>
  <c r="F272" i="17" s="1"/>
  <c r="C256" i="20"/>
  <c r="D256" i="17" s="1"/>
  <c r="K256" i="20"/>
  <c r="F256" i="17" s="1"/>
  <c r="C240" i="20"/>
  <c r="D240" i="17" s="1"/>
  <c r="K240" i="20"/>
  <c r="F240" i="17" s="1"/>
  <c r="C224" i="20"/>
  <c r="D224" i="17" s="1"/>
  <c r="K224" i="20"/>
  <c r="F224" i="17" s="1"/>
  <c r="C208" i="20"/>
  <c r="D208" i="17" s="1"/>
  <c r="K208" i="20"/>
  <c r="F208" i="17" s="1"/>
  <c r="C192" i="20"/>
  <c r="D192" i="17" s="1"/>
  <c r="K192" i="20"/>
  <c r="F192" i="17" s="1"/>
  <c r="C176" i="20"/>
  <c r="D176" i="17" s="1"/>
  <c r="K176" i="20"/>
  <c r="F176" i="17" s="1"/>
  <c r="C160" i="20"/>
  <c r="D160" i="17" s="1"/>
  <c r="K160" i="20"/>
  <c r="F160" i="17" s="1"/>
  <c r="C144" i="20"/>
  <c r="D144" i="17" s="1"/>
  <c r="K144" i="20"/>
  <c r="F144" i="17" s="1"/>
  <c r="C128" i="20"/>
  <c r="D128" i="17" s="1"/>
  <c r="K128" i="20"/>
  <c r="F128" i="17" s="1"/>
  <c r="C112" i="20"/>
  <c r="D112" i="17" s="1"/>
  <c r="K112" i="20"/>
  <c r="F112" i="17" s="1"/>
  <c r="C96" i="20"/>
  <c r="D96" i="17" s="1"/>
  <c r="K96" i="20"/>
  <c r="F96" i="17" s="1"/>
  <c r="C80" i="20"/>
  <c r="D80" i="17" s="1"/>
  <c r="K80" i="20"/>
  <c r="F80" i="17" s="1"/>
  <c r="C64" i="20"/>
  <c r="D64" i="17" s="1"/>
  <c r="K64" i="20"/>
  <c r="F64" i="17" s="1"/>
  <c r="C48" i="20"/>
  <c r="D48" i="17" s="1"/>
  <c r="K48" i="20"/>
  <c r="F48" i="17" s="1"/>
  <c r="C32" i="20"/>
  <c r="D32" i="17" s="1"/>
  <c r="K32" i="20"/>
  <c r="F32" i="17" s="1"/>
  <c r="C502" i="20"/>
  <c r="K502"/>
  <c r="C498"/>
  <c r="K498"/>
  <c r="C494"/>
  <c r="K494"/>
  <c r="C446"/>
  <c r="D446" i="17" s="1"/>
  <c r="K446" i="20"/>
  <c r="F446" i="17" s="1"/>
  <c r="C410" i="20"/>
  <c r="D410" i="17" s="1"/>
  <c r="K410" i="20"/>
  <c r="F410" i="17" s="1"/>
  <c r="C382" i="20"/>
  <c r="D382" i="17" s="1"/>
  <c r="K382" i="20"/>
  <c r="F382" i="17" s="1"/>
  <c r="C346" i="20"/>
  <c r="D346" i="17" s="1"/>
  <c r="K346" i="20"/>
  <c r="F346" i="17" s="1"/>
  <c r="C282" i="20"/>
  <c r="D282" i="17" s="1"/>
  <c r="K282" i="20"/>
  <c r="F282" i="17" s="1"/>
  <c r="C218" i="20"/>
  <c r="D218" i="17" s="1"/>
  <c r="K218" i="20"/>
  <c r="F218" i="17" s="1"/>
  <c r="C497" i="20"/>
  <c r="K497"/>
  <c r="C481"/>
  <c r="D481" i="17" s="1"/>
  <c r="K481" i="20"/>
  <c r="F481" i="17" s="1"/>
  <c r="C465" i="20"/>
  <c r="D465" i="17" s="1"/>
  <c r="K465" i="20"/>
  <c r="F465" i="17" s="1"/>
  <c r="C449" i="20"/>
  <c r="D449" i="17" s="1"/>
  <c r="K449" i="20"/>
  <c r="F449" i="17" s="1"/>
  <c r="C433" i="20"/>
  <c r="D433" i="17" s="1"/>
  <c r="K433" i="20"/>
  <c r="F433" i="17" s="1"/>
  <c r="C417" i="20"/>
  <c r="D417" i="17" s="1"/>
  <c r="K417" i="20"/>
  <c r="F417" i="17" s="1"/>
  <c r="C401" i="20"/>
  <c r="D401" i="17" s="1"/>
  <c r="K401" i="20"/>
  <c r="F401" i="17" s="1"/>
  <c r="C385" i="20"/>
  <c r="D385" i="17" s="1"/>
  <c r="K385" i="20"/>
  <c r="F385" i="17" s="1"/>
  <c r="C369" i="20"/>
  <c r="D369" i="17" s="1"/>
  <c r="K369" i="20"/>
  <c r="F369" i="17" s="1"/>
  <c r="C353" i="20"/>
  <c r="D353" i="17" s="1"/>
  <c r="K353" i="20"/>
  <c r="F353" i="17" s="1"/>
  <c r="C327" i="20"/>
  <c r="D327" i="17" s="1"/>
  <c r="K327" i="20"/>
  <c r="F327" i="17" s="1"/>
  <c r="C295" i="20"/>
  <c r="D295" i="17" s="1"/>
  <c r="K295" i="20"/>
  <c r="F295" i="17" s="1"/>
  <c r="C263" i="20"/>
  <c r="D263" i="17" s="1"/>
  <c r="K263" i="20"/>
  <c r="F263" i="17" s="1"/>
  <c r="C231" i="20"/>
  <c r="D231" i="17" s="1"/>
  <c r="K231" i="20"/>
  <c r="F231" i="17" s="1"/>
  <c r="C199" i="20"/>
  <c r="D199" i="17" s="1"/>
  <c r="K199" i="20"/>
  <c r="F199" i="17" s="1"/>
  <c r="C167" i="20"/>
  <c r="D167" i="17" s="1"/>
  <c r="K167" i="20"/>
  <c r="F167" i="17" s="1"/>
  <c r="C118" i="20"/>
  <c r="D118" i="17" s="1"/>
  <c r="K118" i="20"/>
  <c r="F118" i="17" s="1"/>
  <c r="C54" i="20"/>
  <c r="D54" i="17" s="1"/>
  <c r="K54" i="20"/>
  <c r="F54" i="17" s="1"/>
  <c r="C500" i="20"/>
  <c r="K500"/>
  <c r="C484"/>
  <c r="D484" i="17" s="1"/>
  <c r="K484" i="20"/>
  <c r="F484" i="17" s="1"/>
  <c r="C468" i="20"/>
  <c r="D468" i="17" s="1"/>
  <c r="K468" i="20"/>
  <c r="F468" i="17" s="1"/>
  <c r="C452" i="20"/>
  <c r="D452" i="17" s="1"/>
  <c r="K452" i="20"/>
  <c r="F452" i="17" s="1"/>
  <c r="C436" i="20"/>
  <c r="D436" i="17" s="1"/>
  <c r="K436" i="20"/>
  <c r="F436" i="17" s="1"/>
  <c r="C420" i="20"/>
  <c r="D420" i="17" s="1"/>
  <c r="K420" i="20"/>
  <c r="F420" i="17" s="1"/>
  <c r="C404" i="20"/>
  <c r="D404" i="17" s="1"/>
  <c r="K404" i="20"/>
  <c r="F404" i="17" s="1"/>
  <c r="C388" i="20"/>
  <c r="D388" i="17" s="1"/>
  <c r="K388" i="20"/>
  <c r="F388" i="17" s="1"/>
  <c r="C372" i="20"/>
  <c r="D372" i="17" s="1"/>
  <c r="K372" i="20"/>
  <c r="F372" i="17" s="1"/>
  <c r="C356" i="20"/>
  <c r="D356" i="17" s="1"/>
  <c r="K356" i="20"/>
  <c r="F356" i="17" s="1"/>
  <c r="C334" i="20"/>
  <c r="D334" i="17" s="1"/>
  <c r="K334" i="20"/>
  <c r="F334" i="17" s="1"/>
  <c r="C302" i="20"/>
  <c r="D302" i="17" s="1"/>
  <c r="K302" i="20"/>
  <c r="F302" i="17" s="1"/>
  <c r="C270" i="20"/>
  <c r="D270" i="17" s="1"/>
  <c r="K270" i="20"/>
  <c r="F270" i="17" s="1"/>
  <c r="C238" i="20"/>
  <c r="D238" i="17" s="1"/>
  <c r="K238" i="20"/>
  <c r="F238" i="17" s="1"/>
  <c r="C206" i="20"/>
  <c r="D206" i="17" s="1"/>
  <c r="K206" i="20"/>
  <c r="F206" i="17" s="1"/>
  <c r="C174" i="20"/>
  <c r="D174" i="17" s="1"/>
  <c r="K174" i="20"/>
  <c r="F174" i="17" s="1"/>
  <c r="C130" i="20"/>
  <c r="D130" i="17" s="1"/>
  <c r="K130" i="20"/>
  <c r="F130" i="17" s="1"/>
  <c r="C66" i="20"/>
  <c r="D66" i="17" s="1"/>
  <c r="K66" i="20"/>
  <c r="F66" i="17" s="1"/>
  <c r="C458" i="20"/>
  <c r="D458" i="17" s="1"/>
  <c r="K458" i="20"/>
  <c r="F458" i="17" s="1"/>
  <c r="C426" i="20"/>
  <c r="D426" i="17" s="1"/>
  <c r="K426" i="20"/>
  <c r="F426" i="17" s="1"/>
  <c r="C394" i="20"/>
  <c r="D394" i="17" s="1"/>
  <c r="K394" i="20"/>
  <c r="F394" i="17" s="1"/>
  <c r="C366" i="20"/>
  <c r="D366" i="17" s="1"/>
  <c r="K366" i="20"/>
  <c r="F366" i="17" s="1"/>
  <c r="C322" i="20"/>
  <c r="D322" i="17" s="1"/>
  <c r="K322" i="20"/>
  <c r="F322" i="17" s="1"/>
  <c r="C258" i="20"/>
  <c r="D258" i="17" s="1"/>
  <c r="K258" i="20"/>
  <c r="F258" i="17" s="1"/>
  <c r="C194" i="20"/>
  <c r="D194" i="17" s="1"/>
  <c r="K194" i="20"/>
  <c r="F194" i="17" s="1"/>
  <c r="C491" i="20"/>
  <c r="K491"/>
  <c r="C475"/>
  <c r="D475" i="17" s="1"/>
  <c r="K475" i="20"/>
  <c r="F475" i="17" s="1"/>
  <c r="C459" i="20"/>
  <c r="D459" i="17" s="1"/>
  <c r="K459" i="20"/>
  <c r="F459" i="17" s="1"/>
  <c r="C443" i="20"/>
  <c r="D443" i="17" s="1"/>
  <c r="K443" i="20"/>
  <c r="F443" i="17" s="1"/>
  <c r="C427" i="20"/>
  <c r="D427" i="17" s="1"/>
  <c r="K427" i="20"/>
  <c r="F427" i="17" s="1"/>
  <c r="C411" i="20"/>
  <c r="D411" i="17" s="1"/>
  <c r="K411" i="20"/>
  <c r="F411" i="17" s="1"/>
  <c r="C395" i="20"/>
  <c r="D395" i="17" s="1"/>
  <c r="K395" i="20"/>
  <c r="F395" i="17" s="1"/>
  <c r="C379" i="20"/>
  <c r="D379" i="17" s="1"/>
  <c r="K379" i="20"/>
  <c r="F379" i="17" s="1"/>
  <c r="C363" i="20"/>
  <c r="D363" i="17" s="1"/>
  <c r="K363" i="20"/>
  <c r="F363" i="17" s="1"/>
  <c r="C347" i="20"/>
  <c r="D347" i="17" s="1"/>
  <c r="K347" i="20"/>
  <c r="F347" i="17" s="1"/>
  <c r="C315" i="20"/>
  <c r="D315" i="17" s="1"/>
  <c r="K315" i="20"/>
  <c r="F315" i="17" s="1"/>
  <c r="C283" i="20"/>
  <c r="D283" i="17" s="1"/>
  <c r="K283" i="20"/>
  <c r="F283" i="17" s="1"/>
  <c r="C251" i="20"/>
  <c r="D251" i="17" s="1"/>
  <c r="K251" i="20"/>
  <c r="F251" i="17" s="1"/>
  <c r="C219" i="20"/>
  <c r="D219" i="17" s="1"/>
  <c r="K219" i="20"/>
  <c r="F219" i="17" s="1"/>
  <c r="C187" i="20"/>
  <c r="D187" i="17" s="1"/>
  <c r="K187" i="20"/>
  <c r="F187" i="17" s="1"/>
  <c r="C155" i="20"/>
  <c r="D155" i="17" s="1"/>
  <c r="K155" i="20"/>
  <c r="F155" i="17" s="1"/>
  <c r="C94" i="20"/>
  <c r="D94" i="17" s="1"/>
  <c r="K94" i="20"/>
  <c r="F94" i="17" s="1"/>
  <c r="C30" i="20"/>
  <c r="D30" i="17" s="1"/>
  <c r="K30" i="20"/>
  <c r="F30" i="17" s="1"/>
  <c r="C170" i="20"/>
  <c r="D170" i="17" s="1"/>
  <c r="K170" i="20"/>
  <c r="F170" i="17" s="1"/>
  <c r="C122" i="20"/>
  <c r="D122" i="17" s="1"/>
  <c r="K122" i="20"/>
  <c r="F122" i="17" s="1"/>
  <c r="C58" i="20"/>
  <c r="D58" i="17" s="1"/>
  <c r="K58" i="20"/>
  <c r="F58" i="17" s="1"/>
  <c r="C345" i="20"/>
  <c r="D345" i="17" s="1"/>
  <c r="K345" i="20"/>
  <c r="F345" i="17" s="1"/>
  <c r="C329" i="20"/>
  <c r="D329" i="17" s="1"/>
  <c r="K329" i="20"/>
  <c r="F329" i="17" s="1"/>
  <c r="C313" i="20"/>
  <c r="D313" i="17" s="1"/>
  <c r="K313" i="20"/>
  <c r="F313" i="17" s="1"/>
  <c r="C297" i="20"/>
  <c r="D297" i="17" s="1"/>
  <c r="K297" i="20"/>
  <c r="F297" i="17" s="1"/>
  <c r="C281" i="20"/>
  <c r="D281" i="17" s="1"/>
  <c r="K281" i="20"/>
  <c r="F281" i="17" s="1"/>
  <c r="C265" i="20"/>
  <c r="D265" i="17" s="1"/>
  <c r="K265" i="20"/>
  <c r="F265" i="17" s="1"/>
  <c r="C249" i="20"/>
  <c r="D249" i="17" s="1"/>
  <c r="K249" i="20"/>
  <c r="F249" i="17" s="1"/>
  <c r="C233" i="20"/>
  <c r="D233" i="17" s="1"/>
  <c r="K233" i="20"/>
  <c r="F233" i="17" s="1"/>
  <c r="C217" i="20"/>
  <c r="D217" i="17" s="1"/>
  <c r="K217" i="20"/>
  <c r="F217" i="17" s="1"/>
  <c r="C201" i="20"/>
  <c r="D201" i="17" s="1"/>
  <c r="K201" i="20"/>
  <c r="F201" i="17" s="1"/>
  <c r="C185" i="20"/>
  <c r="D185" i="17" s="1"/>
  <c r="K185" i="20"/>
  <c r="F185" i="17" s="1"/>
  <c r="C169" i="20"/>
  <c r="D169" i="17" s="1"/>
  <c r="K169" i="20"/>
  <c r="F169" i="17" s="1"/>
  <c r="C153" i="20"/>
  <c r="D153" i="17" s="1"/>
  <c r="K153" i="20"/>
  <c r="F153" i="17" s="1"/>
  <c r="C137" i="20"/>
  <c r="D137" i="17" s="1"/>
  <c r="K137" i="20"/>
  <c r="F137" i="17" s="1"/>
  <c r="C121" i="20"/>
  <c r="D121" i="17" s="1"/>
  <c r="K121" i="20"/>
  <c r="F121" i="17" s="1"/>
  <c r="C105" i="20"/>
  <c r="D105" i="17" s="1"/>
  <c r="K105" i="20"/>
  <c r="F105" i="17" s="1"/>
  <c r="C89" i="20"/>
  <c r="D89" i="17" s="1"/>
  <c r="K89" i="20"/>
  <c r="F89" i="17" s="1"/>
  <c r="C73" i="20"/>
  <c r="D73" i="17" s="1"/>
  <c r="K73" i="20"/>
  <c r="F73" i="17" s="1"/>
  <c r="C57" i="20"/>
  <c r="D57" i="17" s="1"/>
  <c r="K57" i="20"/>
  <c r="F57" i="17" s="1"/>
  <c r="C41" i="20"/>
  <c r="D41" i="17" s="1"/>
  <c r="K41" i="20"/>
  <c r="F41" i="17" s="1"/>
  <c r="C25" i="20"/>
  <c r="D25" i="17" s="1"/>
  <c r="K25" i="20"/>
  <c r="F25" i="17" s="1"/>
  <c r="C9" i="20"/>
  <c r="D9" i="17" s="1"/>
  <c r="K9" i="20"/>
  <c r="F9" i="17" s="1"/>
  <c r="C332" i="20"/>
  <c r="D332" i="17" s="1"/>
  <c r="K332" i="20"/>
  <c r="F332" i="17" s="1"/>
  <c r="C316" i="20"/>
  <c r="D316" i="17" s="1"/>
  <c r="K316" i="20"/>
  <c r="F316" i="17" s="1"/>
  <c r="C300" i="20"/>
  <c r="D300" i="17" s="1"/>
  <c r="K300" i="20"/>
  <c r="F300" i="17" s="1"/>
  <c r="C284" i="20"/>
  <c r="D284" i="17" s="1"/>
  <c r="K284" i="20"/>
  <c r="F284" i="17" s="1"/>
  <c r="C268" i="20"/>
  <c r="D268" i="17" s="1"/>
  <c r="K268" i="20"/>
  <c r="F268" i="17" s="1"/>
  <c r="C252" i="20"/>
  <c r="D252" i="17" s="1"/>
  <c r="K252" i="20"/>
  <c r="F252" i="17" s="1"/>
  <c r="C236" i="20"/>
  <c r="D236" i="17" s="1"/>
  <c r="K236" i="20"/>
  <c r="F236" i="17" s="1"/>
  <c r="C220" i="20"/>
  <c r="D220" i="17" s="1"/>
  <c r="K220" i="20"/>
  <c r="F220" i="17" s="1"/>
  <c r="C204" i="20"/>
  <c r="D204" i="17" s="1"/>
  <c r="K204" i="20"/>
  <c r="F204" i="17" s="1"/>
  <c r="C188" i="20"/>
  <c r="D188" i="17" s="1"/>
  <c r="K188" i="20"/>
  <c r="F188" i="17" s="1"/>
  <c r="C172" i="20"/>
  <c r="D172" i="17" s="1"/>
  <c r="K172" i="20"/>
  <c r="F172" i="17" s="1"/>
  <c r="C156" i="20"/>
  <c r="D156" i="17" s="1"/>
  <c r="K156" i="20"/>
  <c r="F156" i="17" s="1"/>
  <c r="C140" i="20"/>
  <c r="D140" i="17" s="1"/>
  <c r="K140" i="20"/>
  <c r="F140" i="17" s="1"/>
  <c r="C124" i="20"/>
  <c r="D124" i="17" s="1"/>
  <c r="K124" i="20"/>
  <c r="F124" i="17" s="1"/>
  <c r="C108" i="20"/>
  <c r="D108" i="17" s="1"/>
  <c r="K108" i="20"/>
  <c r="F108" i="17" s="1"/>
  <c r="C92" i="20"/>
  <c r="D92" i="17" s="1"/>
  <c r="K92" i="20"/>
  <c r="F92" i="17" s="1"/>
  <c r="C76" i="20"/>
  <c r="D76" i="17" s="1"/>
  <c r="K76" i="20"/>
  <c r="F76" i="17" s="1"/>
  <c r="C60" i="20"/>
  <c r="D60" i="17" s="1"/>
  <c r="K60" i="20"/>
  <c r="F60" i="17" s="1"/>
  <c r="C44" i="20"/>
  <c r="D44" i="17" s="1"/>
  <c r="K44" i="20"/>
  <c r="F44" i="17" s="1"/>
  <c r="C28" i="20"/>
  <c r="D28" i="17" s="1"/>
  <c r="K28" i="20"/>
  <c r="F28" i="17" s="1"/>
  <c r="C12" i="20"/>
  <c r="D12" i="17" s="1"/>
  <c r="K12" i="20"/>
  <c r="F12" i="17" s="1"/>
  <c r="C143" i="20"/>
  <c r="D143" i="17" s="1"/>
  <c r="K143" i="20"/>
  <c r="F143" i="17" s="1"/>
  <c r="C127" i="20"/>
  <c r="D127" i="17" s="1"/>
  <c r="K127" i="20"/>
  <c r="F127" i="17" s="1"/>
  <c r="C111" i="20"/>
  <c r="D111" i="17" s="1"/>
  <c r="K111" i="20"/>
  <c r="F111" i="17" s="1"/>
  <c r="C95" i="20"/>
  <c r="D95" i="17" s="1"/>
  <c r="K95" i="20"/>
  <c r="F95" i="17" s="1"/>
  <c r="C79" i="20"/>
  <c r="D79" i="17" s="1"/>
  <c r="K79" i="20"/>
  <c r="F79" i="17" s="1"/>
  <c r="C63" i="20"/>
  <c r="D63" i="17" s="1"/>
  <c r="K63" i="20"/>
  <c r="F63" i="17" s="1"/>
  <c r="C47" i="20"/>
  <c r="D47" i="17" s="1"/>
  <c r="K47" i="20"/>
  <c r="F47" i="17" s="1"/>
  <c r="C31" i="20"/>
  <c r="D31" i="17" s="1"/>
  <c r="K31" i="20"/>
  <c r="F31" i="17" s="1"/>
  <c r="C15" i="20"/>
  <c r="D15" i="17" s="1"/>
  <c r="K15" i="20"/>
  <c r="F15" i="17" s="1"/>
  <c r="C474" i="20"/>
  <c r="D474" i="17" s="1"/>
  <c r="K474" i="20"/>
  <c r="F474" i="17" s="1"/>
  <c r="C490" i="20"/>
  <c r="K490"/>
  <c r="C422"/>
  <c r="D422" i="17" s="1"/>
  <c r="K422" i="20"/>
  <c r="F422" i="17" s="1"/>
  <c r="C354" i="20"/>
  <c r="D354" i="17" s="1"/>
  <c r="K354" i="20"/>
  <c r="F354" i="17" s="1"/>
  <c r="C234" i="20"/>
  <c r="D234" i="17" s="1"/>
  <c r="K234" i="20"/>
  <c r="F234" i="17" s="1"/>
  <c r="C485" i="20"/>
  <c r="D485" i="17" s="1"/>
  <c r="K485" i="20"/>
  <c r="F485" i="17" s="1"/>
  <c r="C453" i="20"/>
  <c r="D453" i="17" s="1"/>
  <c r="K453" i="20"/>
  <c r="F453" i="17" s="1"/>
  <c r="C421" i="20"/>
  <c r="D421" i="17" s="1"/>
  <c r="K421" i="20"/>
  <c r="F421" i="17" s="1"/>
  <c r="C389" i="20"/>
  <c r="D389" i="17" s="1"/>
  <c r="K389" i="20"/>
  <c r="F389" i="17" s="1"/>
  <c r="C357" i="20"/>
  <c r="D357" i="17" s="1"/>
  <c r="K357" i="20"/>
  <c r="F357" i="17" s="1"/>
  <c r="C303" i="20"/>
  <c r="D303" i="17" s="1"/>
  <c r="K303" i="20"/>
  <c r="F303" i="17" s="1"/>
  <c r="C239" i="20"/>
  <c r="D239" i="17" s="1"/>
  <c r="K239" i="20"/>
  <c r="F239" i="17" s="1"/>
  <c r="C175" i="20"/>
  <c r="D175" i="17" s="1"/>
  <c r="K175" i="20"/>
  <c r="F175" i="17" s="1"/>
  <c r="C70" i="20"/>
  <c r="D70" i="17" s="1"/>
  <c r="K70" i="20"/>
  <c r="F70" i="17" s="1"/>
  <c r="C488" i="20"/>
  <c r="K488"/>
  <c r="C456"/>
  <c r="D456" i="17" s="1"/>
  <c r="K456" i="20"/>
  <c r="F456" i="17" s="1"/>
  <c r="C424" i="20"/>
  <c r="D424" i="17" s="1"/>
  <c r="K424" i="20"/>
  <c r="F424" i="17" s="1"/>
  <c r="C392" i="20"/>
  <c r="D392" i="17" s="1"/>
  <c r="K392" i="20"/>
  <c r="F392" i="17" s="1"/>
  <c r="C376" i="20"/>
  <c r="D376" i="17" s="1"/>
  <c r="K376" i="20"/>
  <c r="F376" i="17" s="1"/>
  <c r="C342" i="20"/>
  <c r="D342" i="17" s="1"/>
  <c r="K342" i="20"/>
  <c r="F342" i="17" s="1"/>
  <c r="C246" i="20"/>
  <c r="D246" i="17" s="1"/>
  <c r="K246" i="20"/>
  <c r="F246" i="17" s="1"/>
  <c r="C182" i="20"/>
  <c r="D182" i="17" s="1"/>
  <c r="K182" i="20"/>
  <c r="F182" i="17" s="1"/>
  <c r="C146" i="20"/>
  <c r="D146" i="17" s="1"/>
  <c r="K146" i="20"/>
  <c r="F146" i="17" s="1"/>
  <c r="C434" i="20"/>
  <c r="D434" i="17" s="1"/>
  <c r="K434" i="20"/>
  <c r="F434" i="17" s="1"/>
  <c r="C374" i="20"/>
  <c r="D374" i="17" s="1"/>
  <c r="K374" i="20"/>
  <c r="F374" i="17" s="1"/>
  <c r="C274" i="20"/>
  <c r="D274" i="17" s="1"/>
  <c r="K274" i="20"/>
  <c r="F274" i="17" s="1"/>
  <c r="C495" i="20"/>
  <c r="K495"/>
  <c r="C463"/>
  <c r="D463" i="17" s="1"/>
  <c r="K463" i="20"/>
  <c r="F463" i="17" s="1"/>
  <c r="C431" i="20"/>
  <c r="D431" i="17" s="1"/>
  <c r="K431" i="20"/>
  <c r="F431" i="17" s="1"/>
  <c r="C399" i="20"/>
  <c r="D399" i="17" s="1"/>
  <c r="K399" i="20"/>
  <c r="F399" i="17" s="1"/>
  <c r="C367" i="20"/>
  <c r="D367" i="17" s="1"/>
  <c r="K367" i="20"/>
  <c r="F367" i="17" s="1"/>
  <c r="C323" i="20"/>
  <c r="D323" i="17" s="1"/>
  <c r="K323" i="20"/>
  <c r="F323" i="17" s="1"/>
  <c r="C259" i="20"/>
  <c r="D259" i="17" s="1"/>
  <c r="K259" i="20"/>
  <c r="F259" i="17" s="1"/>
  <c r="C195" i="20"/>
  <c r="D195" i="17" s="1"/>
  <c r="K195" i="20"/>
  <c r="F195" i="17" s="1"/>
  <c r="C110" i="20"/>
  <c r="D110" i="17" s="1"/>
  <c r="K110" i="20"/>
  <c r="F110" i="17" s="1"/>
  <c r="C138" i="20"/>
  <c r="D138" i="17" s="1"/>
  <c r="K138" i="20"/>
  <c r="F138" i="17" s="1"/>
  <c r="C14" i="20"/>
  <c r="D14" i="17" s="1"/>
  <c r="K14" i="20"/>
  <c r="F14" i="17" s="1"/>
  <c r="C162" i="20"/>
  <c r="D162" i="17" s="1"/>
  <c r="K162" i="20"/>
  <c r="F162" i="17" s="1"/>
  <c r="C106" i="20"/>
  <c r="D106" i="17" s="1"/>
  <c r="K106" i="20"/>
  <c r="F106" i="17" s="1"/>
  <c r="C42" i="20"/>
  <c r="D42" i="17" s="1"/>
  <c r="K42" i="20"/>
  <c r="F42" i="17" s="1"/>
  <c r="C341" i="20"/>
  <c r="D341" i="17" s="1"/>
  <c r="K341" i="20"/>
  <c r="F341" i="17" s="1"/>
  <c r="C325" i="20"/>
  <c r="D325" i="17" s="1"/>
  <c r="K325" i="20"/>
  <c r="F325" i="17" s="1"/>
  <c r="C309" i="20"/>
  <c r="D309" i="17" s="1"/>
  <c r="K309" i="20"/>
  <c r="F309" i="17" s="1"/>
  <c r="C293" i="20"/>
  <c r="D293" i="17" s="1"/>
  <c r="K293" i="20"/>
  <c r="F293" i="17" s="1"/>
  <c r="C277" i="20"/>
  <c r="D277" i="17" s="1"/>
  <c r="K277" i="20"/>
  <c r="F277" i="17" s="1"/>
  <c r="C261" i="20"/>
  <c r="D261" i="17" s="1"/>
  <c r="K261" i="20"/>
  <c r="F261" i="17" s="1"/>
  <c r="C245" i="20"/>
  <c r="D245" i="17" s="1"/>
  <c r="K245" i="20"/>
  <c r="F245" i="17" s="1"/>
  <c r="C229" i="20"/>
  <c r="D229" i="17" s="1"/>
  <c r="K229" i="20"/>
  <c r="F229" i="17" s="1"/>
  <c r="C213" i="20"/>
  <c r="D213" i="17" s="1"/>
  <c r="K213" i="20"/>
  <c r="F213" i="17" s="1"/>
  <c r="C197" i="20"/>
  <c r="D197" i="17" s="1"/>
  <c r="K197" i="20"/>
  <c r="F197" i="17" s="1"/>
  <c r="C181" i="20"/>
  <c r="D181" i="17" s="1"/>
  <c r="K181" i="20"/>
  <c r="F181" i="17" s="1"/>
  <c r="C165" i="20"/>
  <c r="D165" i="17" s="1"/>
  <c r="K165" i="20"/>
  <c r="F165" i="17" s="1"/>
  <c r="C149" i="20"/>
  <c r="D149" i="17" s="1"/>
  <c r="K149" i="20"/>
  <c r="F149" i="17" s="1"/>
  <c r="C133" i="20"/>
  <c r="D133" i="17" s="1"/>
  <c r="K133" i="20"/>
  <c r="F133" i="17" s="1"/>
  <c r="C117" i="20"/>
  <c r="D117" i="17" s="1"/>
  <c r="K117" i="20"/>
  <c r="F117" i="17" s="1"/>
  <c r="C101" i="20"/>
  <c r="D101" i="17" s="1"/>
  <c r="K101" i="20"/>
  <c r="F101" i="17" s="1"/>
  <c r="C85" i="20"/>
  <c r="D85" i="17" s="1"/>
  <c r="K85" i="20"/>
  <c r="F85" i="17" s="1"/>
  <c r="C69" i="20"/>
  <c r="D69" i="17" s="1"/>
  <c r="K69" i="20"/>
  <c r="F69" i="17" s="1"/>
  <c r="C53" i="20"/>
  <c r="D53" i="17" s="1"/>
  <c r="K53" i="20"/>
  <c r="F53" i="17" s="1"/>
  <c r="C37" i="20"/>
  <c r="D37" i="17" s="1"/>
  <c r="K37" i="20"/>
  <c r="F37" i="17" s="1"/>
  <c r="C21" i="20"/>
  <c r="D21" i="17" s="1"/>
  <c r="K21" i="20"/>
  <c r="F21" i="17" s="1"/>
  <c r="C344" i="20"/>
  <c r="D344" i="17" s="1"/>
  <c r="K344" i="20"/>
  <c r="F344" i="17" s="1"/>
  <c r="C328" i="20"/>
  <c r="D328" i="17" s="1"/>
  <c r="K328" i="20"/>
  <c r="F328" i="17" s="1"/>
  <c r="C312" i="20"/>
  <c r="D312" i="17" s="1"/>
  <c r="K312" i="20"/>
  <c r="F312" i="17" s="1"/>
  <c r="C296" i="20"/>
  <c r="D296" i="17" s="1"/>
  <c r="K296" i="20"/>
  <c r="F296" i="17" s="1"/>
  <c r="C280" i="20"/>
  <c r="D280" i="17" s="1"/>
  <c r="K280" i="20"/>
  <c r="F280" i="17" s="1"/>
  <c r="C264" i="20"/>
  <c r="D264" i="17" s="1"/>
  <c r="K264" i="20"/>
  <c r="F264" i="17" s="1"/>
  <c r="C248" i="20"/>
  <c r="D248" i="17" s="1"/>
  <c r="K248" i="20"/>
  <c r="F248" i="17" s="1"/>
  <c r="C232" i="20"/>
  <c r="D232" i="17" s="1"/>
  <c r="K232" i="20"/>
  <c r="F232" i="17" s="1"/>
  <c r="C216" i="20"/>
  <c r="D216" i="17" s="1"/>
  <c r="K216" i="20"/>
  <c r="F216" i="17" s="1"/>
  <c r="C200" i="20"/>
  <c r="D200" i="17" s="1"/>
  <c r="K200" i="20"/>
  <c r="F200" i="17" s="1"/>
  <c r="C184" i="20"/>
  <c r="D184" i="17" s="1"/>
  <c r="K184" i="20"/>
  <c r="F184" i="17" s="1"/>
  <c r="C168" i="20"/>
  <c r="D168" i="17" s="1"/>
  <c r="K168" i="20"/>
  <c r="F168" i="17" s="1"/>
  <c r="C152" i="20"/>
  <c r="D152" i="17" s="1"/>
  <c r="K152" i="20"/>
  <c r="F152" i="17" s="1"/>
  <c r="C136" i="20"/>
  <c r="D136" i="17" s="1"/>
  <c r="K136" i="20"/>
  <c r="F136" i="17" s="1"/>
  <c r="C120" i="20"/>
  <c r="D120" i="17" s="1"/>
  <c r="K120" i="20"/>
  <c r="F120" i="17" s="1"/>
  <c r="C104" i="20"/>
  <c r="D104" i="17" s="1"/>
  <c r="K104" i="20"/>
  <c r="F104" i="17" s="1"/>
  <c r="C88" i="20"/>
  <c r="D88" i="17" s="1"/>
  <c r="K88" i="20"/>
  <c r="F88" i="17" s="1"/>
  <c r="C72" i="20"/>
  <c r="D72" i="17" s="1"/>
  <c r="K72" i="20"/>
  <c r="F72" i="17" s="1"/>
  <c r="C56" i="20"/>
  <c r="D56" i="17" s="1"/>
  <c r="K56" i="20"/>
  <c r="F56" i="17" s="1"/>
  <c r="C40" i="20"/>
  <c r="D40" i="17" s="1"/>
  <c r="K40" i="20"/>
  <c r="F40" i="17" s="1"/>
  <c r="C24" i="20"/>
  <c r="D24" i="17" s="1"/>
  <c r="K24" i="20"/>
  <c r="F24" i="17" s="1"/>
  <c r="C8" i="20"/>
  <c r="D8" i="17" s="1"/>
  <c r="K8" i="20"/>
  <c r="F8" i="17" s="1"/>
  <c r="C139" i="20"/>
  <c r="D139" i="17" s="1"/>
  <c r="K139" i="20"/>
  <c r="F139" i="17" s="1"/>
  <c r="C123" i="20"/>
  <c r="D123" i="17" s="1"/>
  <c r="K123" i="20"/>
  <c r="F123" i="17" s="1"/>
  <c r="C107" i="20"/>
  <c r="D107" i="17" s="1"/>
  <c r="K107" i="20"/>
  <c r="F107" i="17" s="1"/>
  <c r="C91" i="20"/>
  <c r="D91" i="17" s="1"/>
  <c r="K91" i="20"/>
  <c r="F91" i="17" s="1"/>
  <c r="C75" i="20"/>
  <c r="D75" i="17" s="1"/>
  <c r="K75" i="20"/>
  <c r="F75" i="17" s="1"/>
  <c r="C59" i="20"/>
  <c r="D59" i="17" s="1"/>
  <c r="K59" i="20"/>
  <c r="F59" i="17" s="1"/>
  <c r="C43" i="20"/>
  <c r="D43" i="17" s="1"/>
  <c r="K43" i="20"/>
  <c r="F43" i="17" s="1"/>
  <c r="C27" i="20"/>
  <c r="D27" i="17" s="1"/>
  <c r="K27" i="20"/>
  <c r="F27" i="17" s="1"/>
  <c r="C11" i="20"/>
  <c r="D11" i="17" s="1"/>
  <c r="K11" i="20"/>
  <c r="F11" i="17" s="1"/>
  <c r="C10" i="20"/>
  <c r="D10" i="17" s="1"/>
  <c r="K10" i="20"/>
  <c r="F10" i="17" s="1"/>
  <c r="C333" i="20"/>
  <c r="D333" i="17" s="1"/>
  <c r="K333" i="20"/>
  <c r="F333" i="17" s="1"/>
  <c r="C317" i="20"/>
  <c r="D317" i="17" s="1"/>
  <c r="K317" i="20"/>
  <c r="F317" i="17" s="1"/>
  <c r="C301" i="20"/>
  <c r="D301" i="17" s="1"/>
  <c r="K301" i="20"/>
  <c r="F301" i="17" s="1"/>
  <c r="C285" i="20"/>
  <c r="D285" i="17" s="1"/>
  <c r="K285" i="20"/>
  <c r="F285" i="17" s="1"/>
  <c r="C269" i="20"/>
  <c r="D269" i="17" s="1"/>
  <c r="K269" i="20"/>
  <c r="F269" i="17" s="1"/>
  <c r="C253" i="20"/>
  <c r="D253" i="17" s="1"/>
  <c r="K253" i="20"/>
  <c r="F253" i="17" s="1"/>
  <c r="C237" i="20"/>
  <c r="D237" i="17" s="1"/>
  <c r="K237" i="20"/>
  <c r="F237" i="17" s="1"/>
  <c r="C221" i="20"/>
  <c r="D221" i="17" s="1"/>
  <c r="K221" i="20"/>
  <c r="F221" i="17" s="1"/>
  <c r="C205" i="20"/>
  <c r="D205" i="17" s="1"/>
  <c r="K205" i="20"/>
  <c r="F205" i="17" s="1"/>
  <c r="C189" i="20"/>
  <c r="D189" i="17" s="1"/>
  <c r="K189" i="20"/>
  <c r="F189" i="17" s="1"/>
  <c r="C173" i="20"/>
  <c r="D173" i="17" s="1"/>
  <c r="K173" i="20"/>
  <c r="F173" i="17" s="1"/>
  <c r="C157" i="20"/>
  <c r="D157" i="17" s="1"/>
  <c r="K157" i="20"/>
  <c r="F157" i="17" s="1"/>
  <c r="C141" i="20"/>
  <c r="D141" i="17" s="1"/>
  <c r="K141" i="20"/>
  <c r="F141" i="17" s="1"/>
  <c r="C125" i="20"/>
  <c r="D125" i="17" s="1"/>
  <c r="K125" i="20"/>
  <c r="F125" i="17" s="1"/>
  <c r="C109" i="20"/>
  <c r="D109" i="17" s="1"/>
  <c r="K109" i="20"/>
  <c r="F109" i="17" s="1"/>
  <c r="C93" i="20"/>
  <c r="D93" i="17" s="1"/>
  <c r="K93" i="20"/>
  <c r="F93" i="17" s="1"/>
  <c r="C77" i="20"/>
  <c r="D77" i="17" s="1"/>
  <c r="K77" i="20"/>
  <c r="F77" i="17" s="1"/>
  <c r="C61" i="20"/>
  <c r="D61" i="17" s="1"/>
  <c r="K61" i="20"/>
  <c r="F61" i="17" s="1"/>
  <c r="C45" i="20"/>
  <c r="D45" i="17" s="1"/>
  <c r="K45" i="20"/>
  <c r="F45" i="17" s="1"/>
  <c r="C29" i="20"/>
  <c r="D29" i="17" s="1"/>
  <c r="K29" i="20"/>
  <c r="F29" i="17" s="1"/>
  <c r="C486" i="20"/>
  <c r="K486"/>
  <c r="C482"/>
  <c r="D482" i="17" s="1"/>
  <c r="K482" i="20"/>
  <c r="F482" i="17" s="1"/>
  <c r="C478" i="20"/>
  <c r="D478" i="17" s="1"/>
  <c r="K478" i="20"/>
  <c r="F478" i="17" s="1"/>
  <c r="C438" i="20"/>
  <c r="D438" i="17" s="1"/>
  <c r="K438" i="20"/>
  <c r="F438" i="17" s="1"/>
  <c r="C402" i="20"/>
  <c r="D402" i="17" s="1"/>
  <c r="K402" i="20"/>
  <c r="F402" i="17" s="1"/>
  <c r="C370" i="20"/>
  <c r="D370" i="17" s="1"/>
  <c r="K370" i="20"/>
  <c r="F370" i="17" s="1"/>
  <c r="C330" i="20"/>
  <c r="D330" i="17" s="1"/>
  <c r="K330" i="20"/>
  <c r="F330" i="17" s="1"/>
  <c r="C266" i="20"/>
  <c r="D266" i="17" s="1"/>
  <c r="K266" i="20"/>
  <c r="F266" i="17" s="1"/>
  <c r="C202" i="20"/>
  <c r="D202" i="17" s="1"/>
  <c r="K202" i="20"/>
  <c r="F202" i="17" s="1"/>
  <c r="C493" i="20"/>
  <c r="K493"/>
  <c r="C477"/>
  <c r="D477" i="17" s="1"/>
  <c r="K477" i="20"/>
  <c r="F477" i="17" s="1"/>
  <c r="C461" i="20"/>
  <c r="D461" i="17" s="1"/>
  <c r="K461" i="20"/>
  <c r="F461" i="17" s="1"/>
  <c r="C445" i="20"/>
  <c r="D445" i="17" s="1"/>
  <c r="K445" i="20"/>
  <c r="F445" i="17" s="1"/>
  <c r="C429" i="20"/>
  <c r="D429" i="17" s="1"/>
  <c r="K429" i="20"/>
  <c r="F429" i="17" s="1"/>
  <c r="C413" i="20"/>
  <c r="D413" i="17" s="1"/>
  <c r="K413" i="20"/>
  <c r="F413" i="17" s="1"/>
  <c r="C397" i="20"/>
  <c r="D397" i="17" s="1"/>
  <c r="K397" i="20"/>
  <c r="F397" i="17" s="1"/>
  <c r="C381" i="20"/>
  <c r="D381" i="17" s="1"/>
  <c r="K381" i="20"/>
  <c r="F381" i="17" s="1"/>
  <c r="C365" i="20"/>
  <c r="D365" i="17" s="1"/>
  <c r="K365" i="20"/>
  <c r="F365" i="17" s="1"/>
  <c r="C349" i="20"/>
  <c r="D349" i="17" s="1"/>
  <c r="K349" i="20"/>
  <c r="F349" i="17" s="1"/>
  <c r="C319" i="20"/>
  <c r="D319" i="17" s="1"/>
  <c r="K319" i="20"/>
  <c r="F319" i="17" s="1"/>
  <c r="C287" i="20"/>
  <c r="D287" i="17" s="1"/>
  <c r="K287" i="20"/>
  <c r="F287" i="17" s="1"/>
  <c r="C255" i="20"/>
  <c r="D255" i="17" s="1"/>
  <c r="K255" i="20"/>
  <c r="F255" i="17" s="1"/>
  <c r="C223" i="20"/>
  <c r="D223" i="17" s="1"/>
  <c r="K223" i="20"/>
  <c r="F223" i="17" s="1"/>
  <c r="C191" i="20"/>
  <c r="D191" i="17" s="1"/>
  <c r="K191" i="20"/>
  <c r="F191" i="17" s="1"/>
  <c r="C159" i="20"/>
  <c r="D159" i="17" s="1"/>
  <c r="K159" i="20"/>
  <c r="F159" i="17" s="1"/>
  <c r="C102" i="20"/>
  <c r="D102" i="17" s="1"/>
  <c r="K102" i="20"/>
  <c r="F102" i="17" s="1"/>
  <c r="C38" i="20"/>
  <c r="D38" i="17" s="1"/>
  <c r="K38" i="20"/>
  <c r="F38" i="17" s="1"/>
  <c r="C496" i="20"/>
  <c r="K496"/>
  <c r="C480"/>
  <c r="D480" i="17" s="1"/>
  <c r="K480" i="20"/>
  <c r="F480" i="17" s="1"/>
  <c r="C464" i="20"/>
  <c r="D464" i="17" s="1"/>
  <c r="K464" i="20"/>
  <c r="F464" i="17" s="1"/>
  <c r="C448" i="20"/>
  <c r="D448" i="17" s="1"/>
  <c r="K448" i="20"/>
  <c r="F448" i="17" s="1"/>
  <c r="C432" i="20"/>
  <c r="D432" i="17" s="1"/>
  <c r="K432" i="20"/>
  <c r="F432" i="17" s="1"/>
  <c r="C416" i="20"/>
  <c r="D416" i="17" s="1"/>
  <c r="K416" i="20"/>
  <c r="F416" i="17" s="1"/>
  <c r="C400" i="20"/>
  <c r="D400" i="17" s="1"/>
  <c r="K400" i="20"/>
  <c r="F400" i="17" s="1"/>
  <c r="C384" i="20"/>
  <c r="D384" i="17" s="1"/>
  <c r="K384" i="20"/>
  <c r="F384" i="17" s="1"/>
  <c r="C368" i="20"/>
  <c r="D368" i="17" s="1"/>
  <c r="K368" i="20"/>
  <c r="F368" i="17" s="1"/>
  <c r="C352" i="20"/>
  <c r="D352" i="17" s="1"/>
  <c r="K352" i="20"/>
  <c r="F352" i="17" s="1"/>
  <c r="C326" i="20"/>
  <c r="D326" i="17" s="1"/>
  <c r="K326" i="20"/>
  <c r="F326" i="17" s="1"/>
  <c r="C294" i="20"/>
  <c r="D294" i="17" s="1"/>
  <c r="K294" i="20"/>
  <c r="F294" i="17" s="1"/>
  <c r="C262" i="20"/>
  <c r="D262" i="17" s="1"/>
  <c r="K262" i="20"/>
  <c r="F262" i="17" s="1"/>
  <c r="C230" i="20"/>
  <c r="D230" i="17" s="1"/>
  <c r="K230" i="20"/>
  <c r="F230" i="17" s="1"/>
  <c r="C198" i="20"/>
  <c r="D198" i="17" s="1"/>
  <c r="K198" i="20"/>
  <c r="F198" i="17" s="1"/>
  <c r="C166" i="20"/>
  <c r="D166" i="17" s="1"/>
  <c r="K166" i="20"/>
  <c r="F166" i="17" s="1"/>
  <c r="C114" i="20"/>
  <c r="D114" i="17" s="1"/>
  <c r="K114" i="20"/>
  <c r="F114" i="17" s="1"/>
  <c r="C50" i="20"/>
  <c r="D50" i="17" s="1"/>
  <c r="K50" i="20"/>
  <c r="F50" i="17" s="1"/>
  <c r="C450" i="20"/>
  <c r="D450" i="17" s="1"/>
  <c r="K450" i="20"/>
  <c r="F450" i="17" s="1"/>
  <c r="C418" i="20"/>
  <c r="D418" i="17" s="1"/>
  <c r="K418" i="20"/>
  <c r="F418" i="17" s="1"/>
  <c r="C386" i="20"/>
  <c r="D386" i="17" s="1"/>
  <c r="K386" i="20"/>
  <c r="F386" i="17" s="1"/>
  <c r="C358" i="20"/>
  <c r="D358" i="17" s="1"/>
  <c r="K358" i="20"/>
  <c r="F358" i="17" s="1"/>
  <c r="C306" i="20"/>
  <c r="D306" i="17" s="1"/>
  <c r="K306" i="20"/>
  <c r="F306" i="17" s="1"/>
  <c r="C242" i="20"/>
  <c r="D242" i="17" s="1"/>
  <c r="K242" i="20"/>
  <c r="F242" i="17" s="1"/>
  <c r="C503" i="20"/>
  <c r="K503"/>
  <c r="C487"/>
  <c r="K487"/>
  <c r="C471"/>
  <c r="D471" i="17" s="1"/>
  <c r="K471" i="20"/>
  <c r="F471" i="17" s="1"/>
  <c r="C455" i="20"/>
  <c r="D455" i="17" s="1"/>
  <c r="K455" i="20"/>
  <c r="F455" i="17" s="1"/>
  <c r="C439" i="20"/>
  <c r="D439" i="17" s="1"/>
  <c r="K439" i="20"/>
  <c r="F439" i="17" s="1"/>
  <c r="C423" i="20"/>
  <c r="D423" i="17" s="1"/>
  <c r="K423" i="20"/>
  <c r="F423" i="17" s="1"/>
  <c r="C407" i="20"/>
  <c r="D407" i="17" s="1"/>
  <c r="K407" i="20"/>
  <c r="F407" i="17" s="1"/>
  <c r="C391" i="20"/>
  <c r="D391" i="17" s="1"/>
  <c r="K391" i="20"/>
  <c r="F391" i="17" s="1"/>
  <c r="C375" i="20"/>
  <c r="D375" i="17" s="1"/>
  <c r="K375" i="20"/>
  <c r="F375" i="17" s="1"/>
  <c r="C359" i="20"/>
  <c r="D359" i="17" s="1"/>
  <c r="K359" i="20"/>
  <c r="F359" i="17" s="1"/>
  <c r="C339" i="20"/>
  <c r="D339" i="17" s="1"/>
  <c r="K339" i="20"/>
  <c r="F339" i="17" s="1"/>
  <c r="C307" i="20"/>
  <c r="D307" i="17" s="1"/>
  <c r="K307" i="20"/>
  <c r="F307" i="17" s="1"/>
  <c r="C275" i="20"/>
  <c r="D275" i="17" s="1"/>
  <c r="K275" i="20"/>
  <c r="F275" i="17" s="1"/>
  <c r="C243" i="20"/>
  <c r="D243" i="17" s="1"/>
  <c r="K243" i="20"/>
  <c r="F243" i="17" s="1"/>
  <c r="C211" i="20"/>
  <c r="D211" i="17" s="1"/>
  <c r="K211" i="20"/>
  <c r="F211" i="17" s="1"/>
  <c r="C179" i="20"/>
  <c r="D179" i="17" s="1"/>
  <c r="K179" i="20"/>
  <c r="F179" i="17" s="1"/>
  <c r="C142" i="20"/>
  <c r="D142" i="17" s="1"/>
  <c r="K142" i="20"/>
  <c r="F142" i="17" s="1"/>
  <c r="C78" i="20"/>
  <c r="D78" i="17" s="1"/>
  <c r="K78" i="20"/>
  <c r="F78" i="17" s="1"/>
  <c r="C470" i="20"/>
  <c r="D470" i="17" s="1"/>
  <c r="K470" i="20"/>
  <c r="F470" i="17" s="1"/>
  <c r="C466" i="20"/>
  <c r="D466" i="17" s="1"/>
  <c r="K466" i="20"/>
  <c r="F466" i="17" s="1"/>
  <c r="C462" i="20"/>
  <c r="D462" i="17" s="1"/>
  <c r="K462" i="20"/>
  <c r="F462" i="17" s="1"/>
  <c r="C430" i="20"/>
  <c r="D430" i="17" s="1"/>
  <c r="K430" i="20"/>
  <c r="F430" i="17" s="1"/>
  <c r="C398" i="20"/>
  <c r="D398" i="17" s="1"/>
  <c r="K398" i="20"/>
  <c r="F398" i="17" s="1"/>
  <c r="C362" i="20"/>
  <c r="D362" i="17" s="1"/>
  <c r="K362" i="20"/>
  <c r="F362" i="17" s="1"/>
  <c r="C314" i="20"/>
  <c r="D314" i="17" s="1"/>
  <c r="K314" i="20"/>
  <c r="F314" i="17" s="1"/>
  <c r="C250" i="20"/>
  <c r="D250" i="17" s="1"/>
  <c r="K250" i="20"/>
  <c r="F250" i="17" s="1"/>
  <c r="C505" i="20"/>
  <c r="K505"/>
  <c r="C489"/>
  <c r="K489"/>
  <c r="C473"/>
  <c r="D473" i="17" s="1"/>
  <c r="K473" i="20"/>
  <c r="F473" i="17" s="1"/>
  <c r="C457" i="20"/>
  <c r="D457" i="17" s="1"/>
  <c r="K457" i="20"/>
  <c r="F457" i="17" s="1"/>
  <c r="C441" i="20"/>
  <c r="D441" i="17" s="1"/>
  <c r="K441" i="20"/>
  <c r="F441" i="17" s="1"/>
  <c r="C425" i="20"/>
  <c r="D425" i="17" s="1"/>
  <c r="K425" i="20"/>
  <c r="F425" i="17" s="1"/>
  <c r="C409" i="20"/>
  <c r="D409" i="17" s="1"/>
  <c r="K409" i="20"/>
  <c r="F409" i="17" s="1"/>
  <c r="C393" i="20"/>
  <c r="D393" i="17" s="1"/>
  <c r="K393" i="20"/>
  <c r="F393" i="17" s="1"/>
  <c r="C377" i="20"/>
  <c r="D377" i="17" s="1"/>
  <c r="K377" i="20"/>
  <c r="F377" i="17" s="1"/>
  <c r="C361" i="20"/>
  <c r="D361" i="17" s="1"/>
  <c r="K361" i="20"/>
  <c r="F361" i="17" s="1"/>
  <c r="C343" i="20"/>
  <c r="D343" i="17" s="1"/>
  <c r="K343" i="20"/>
  <c r="F343" i="17" s="1"/>
  <c r="C311" i="20"/>
  <c r="D311" i="17" s="1"/>
  <c r="K311" i="20"/>
  <c r="F311" i="17" s="1"/>
  <c r="C279" i="20"/>
  <c r="D279" i="17" s="1"/>
  <c r="K279" i="20"/>
  <c r="F279" i="17" s="1"/>
  <c r="C247" i="20"/>
  <c r="D247" i="17" s="1"/>
  <c r="K247" i="20"/>
  <c r="F247" i="17" s="1"/>
  <c r="C215" i="20"/>
  <c r="D215" i="17" s="1"/>
  <c r="K215" i="20"/>
  <c r="F215" i="17" s="1"/>
  <c r="C183" i="20"/>
  <c r="D183" i="17" s="1"/>
  <c r="K183" i="20"/>
  <c r="F183" i="17" s="1"/>
  <c r="C150" i="20"/>
  <c r="D150" i="17" s="1"/>
  <c r="K150" i="20"/>
  <c r="F150" i="17" s="1"/>
  <c r="C86" i="20"/>
  <c r="D86" i="17" s="1"/>
  <c r="K86" i="20"/>
  <c r="F86" i="17" s="1"/>
  <c r="C22" i="20"/>
  <c r="D22" i="17" s="1"/>
  <c r="K22" i="20"/>
  <c r="F22" i="17" s="1"/>
  <c r="C492" i="20"/>
  <c r="K492"/>
  <c r="C476"/>
  <c r="D476" i="17" s="1"/>
  <c r="K476" i="20"/>
  <c r="F476" i="17" s="1"/>
  <c r="C460" i="20"/>
  <c r="D460" i="17" s="1"/>
  <c r="K460" i="20"/>
  <c r="F460" i="17" s="1"/>
  <c r="C444" i="20"/>
  <c r="D444" i="17" s="1"/>
  <c r="K444" i="20"/>
  <c r="F444" i="17" s="1"/>
  <c r="C428" i="20"/>
  <c r="D428" i="17" s="1"/>
  <c r="K428" i="20"/>
  <c r="F428" i="17" s="1"/>
  <c r="C412" i="20"/>
  <c r="D412" i="17" s="1"/>
  <c r="K412" i="20"/>
  <c r="F412" i="17" s="1"/>
  <c r="C396" i="20"/>
  <c r="D396" i="17" s="1"/>
  <c r="K396" i="20"/>
  <c r="F396" i="17" s="1"/>
  <c r="C380" i="20"/>
  <c r="D380" i="17" s="1"/>
  <c r="K380" i="20"/>
  <c r="F380" i="17" s="1"/>
  <c r="C364" i="20"/>
  <c r="D364" i="17" s="1"/>
  <c r="K364" i="20"/>
  <c r="F364" i="17" s="1"/>
  <c r="C348" i="20"/>
  <c r="D348" i="17" s="1"/>
  <c r="K348" i="20"/>
  <c r="F348" i="17" s="1"/>
  <c r="C318" i="20"/>
  <c r="D318" i="17" s="1"/>
  <c r="K318" i="20"/>
  <c r="F318" i="17" s="1"/>
  <c r="C286" i="20"/>
  <c r="D286" i="17" s="1"/>
  <c r="K286" i="20"/>
  <c r="F286" i="17" s="1"/>
  <c r="C254" i="20"/>
  <c r="D254" i="17" s="1"/>
  <c r="K254" i="20"/>
  <c r="F254" i="17" s="1"/>
  <c r="C222" i="20"/>
  <c r="D222" i="17" s="1"/>
  <c r="K222" i="20"/>
  <c r="F222" i="17" s="1"/>
  <c r="C190" i="20"/>
  <c r="D190" i="17" s="1"/>
  <c r="K190" i="20"/>
  <c r="F190" i="17" s="1"/>
  <c r="C158" i="20"/>
  <c r="D158" i="17" s="1"/>
  <c r="K158" i="20"/>
  <c r="F158" i="17" s="1"/>
  <c r="C98" i="20"/>
  <c r="D98" i="17" s="1"/>
  <c r="K98" i="20"/>
  <c r="F98" i="17" s="1"/>
  <c r="C34" i="20"/>
  <c r="D34" i="17" s="1"/>
  <c r="K34" i="20"/>
  <c r="F34" i="17" s="1"/>
  <c r="C442" i="20"/>
  <c r="D442" i="17" s="1"/>
  <c r="K442" i="20"/>
  <c r="F442" i="17" s="1"/>
  <c r="C414" i="20"/>
  <c r="D414" i="17" s="1"/>
  <c r="K414" i="20"/>
  <c r="F414" i="17" s="1"/>
  <c r="C378" i="20"/>
  <c r="D378" i="17" s="1"/>
  <c r="K378" i="20"/>
  <c r="F378" i="17" s="1"/>
  <c r="C350" i="20"/>
  <c r="D350" i="17" s="1"/>
  <c r="K350" i="20"/>
  <c r="F350" i="17" s="1"/>
  <c r="C290" i="20"/>
  <c r="D290" i="17" s="1"/>
  <c r="K290" i="20"/>
  <c r="F290" i="17" s="1"/>
  <c r="C226" i="20"/>
  <c r="D226" i="17" s="1"/>
  <c r="K226" i="20"/>
  <c r="F226" i="17" s="1"/>
  <c r="C499" i="20"/>
  <c r="K499"/>
  <c r="C483"/>
  <c r="D483" i="17" s="1"/>
  <c r="K483" i="20"/>
  <c r="F483" i="17" s="1"/>
  <c r="C467" i="20"/>
  <c r="D467" i="17" s="1"/>
  <c r="K467" i="20"/>
  <c r="F467" i="17" s="1"/>
  <c r="C451" i="20"/>
  <c r="D451" i="17" s="1"/>
  <c r="K451" i="20"/>
  <c r="F451" i="17" s="1"/>
  <c r="C435" i="20"/>
  <c r="D435" i="17" s="1"/>
  <c r="K435" i="20"/>
  <c r="F435" i="17" s="1"/>
  <c r="C419" i="20"/>
  <c r="D419" i="17" s="1"/>
  <c r="K419" i="20"/>
  <c r="F419" i="17" s="1"/>
  <c r="C403" i="20"/>
  <c r="D403" i="17" s="1"/>
  <c r="K403" i="20"/>
  <c r="F403" i="17" s="1"/>
  <c r="C387" i="20"/>
  <c r="D387" i="17" s="1"/>
  <c r="K387" i="20"/>
  <c r="F387" i="17" s="1"/>
  <c r="C371" i="20"/>
  <c r="D371" i="17" s="1"/>
  <c r="K371" i="20"/>
  <c r="F371" i="17" s="1"/>
  <c r="C355" i="20"/>
  <c r="D355" i="17" s="1"/>
  <c r="K355" i="20"/>
  <c r="F355" i="17" s="1"/>
  <c r="C331" i="20"/>
  <c r="D331" i="17" s="1"/>
  <c r="K331" i="20"/>
  <c r="F331" i="17" s="1"/>
  <c r="C299" i="20"/>
  <c r="D299" i="17" s="1"/>
  <c r="K299" i="20"/>
  <c r="F299" i="17" s="1"/>
  <c r="C267" i="20"/>
  <c r="D267" i="17" s="1"/>
  <c r="K267" i="20"/>
  <c r="F267" i="17" s="1"/>
  <c r="C235" i="20"/>
  <c r="D235" i="17" s="1"/>
  <c r="K235" i="20"/>
  <c r="F235" i="17" s="1"/>
  <c r="C203" i="20"/>
  <c r="D203" i="17" s="1"/>
  <c r="K203" i="20"/>
  <c r="F203" i="17" s="1"/>
  <c r="C171" i="20"/>
  <c r="D171" i="17" s="1"/>
  <c r="K171" i="20"/>
  <c r="F171" i="17" s="1"/>
  <c r="C126" i="20"/>
  <c r="D126" i="17" s="1"/>
  <c r="K126" i="20"/>
  <c r="F126" i="17" s="1"/>
  <c r="C62" i="20"/>
  <c r="D62" i="17" s="1"/>
  <c r="K62" i="20"/>
  <c r="F62" i="17" s="1"/>
  <c r="C186" i="20"/>
  <c r="D186" i="17" s="1"/>
  <c r="K186" i="20"/>
  <c r="F186" i="17" s="1"/>
  <c r="C154" i="20"/>
  <c r="D154" i="17" s="1"/>
  <c r="K154" i="20"/>
  <c r="F154" i="17" s="1"/>
  <c r="C90" i="20"/>
  <c r="D90" i="17" s="1"/>
  <c r="K90" i="20"/>
  <c r="F90" i="17" s="1"/>
  <c r="C26" i="20"/>
  <c r="D26" i="17" s="1"/>
  <c r="K26" i="20"/>
  <c r="F26" i="17" s="1"/>
  <c r="C337" i="20"/>
  <c r="D337" i="17" s="1"/>
  <c r="K337" i="20"/>
  <c r="F337" i="17" s="1"/>
  <c r="C321" i="20"/>
  <c r="D321" i="17" s="1"/>
  <c r="K321" i="20"/>
  <c r="F321" i="17" s="1"/>
  <c r="C305" i="20"/>
  <c r="D305" i="17" s="1"/>
  <c r="K305" i="20"/>
  <c r="F305" i="17" s="1"/>
  <c r="C289" i="20"/>
  <c r="D289" i="17" s="1"/>
  <c r="K289" i="20"/>
  <c r="F289" i="17" s="1"/>
  <c r="C273" i="20"/>
  <c r="D273" i="17" s="1"/>
  <c r="K273" i="20"/>
  <c r="F273" i="17" s="1"/>
  <c r="C257" i="20"/>
  <c r="D257" i="17" s="1"/>
  <c r="K257" i="20"/>
  <c r="F257" i="17" s="1"/>
  <c r="C241" i="20"/>
  <c r="D241" i="17" s="1"/>
  <c r="K241" i="20"/>
  <c r="F241" i="17" s="1"/>
  <c r="C225" i="20"/>
  <c r="D225" i="17" s="1"/>
  <c r="K225" i="20"/>
  <c r="F225" i="17" s="1"/>
  <c r="C209" i="20"/>
  <c r="D209" i="17" s="1"/>
  <c r="K209" i="20"/>
  <c r="F209" i="17" s="1"/>
  <c r="C193" i="20"/>
  <c r="D193" i="17" s="1"/>
  <c r="K193" i="20"/>
  <c r="F193" i="17" s="1"/>
  <c r="C177" i="20"/>
  <c r="D177" i="17" s="1"/>
  <c r="K177" i="20"/>
  <c r="F177" i="17" s="1"/>
  <c r="C161" i="20"/>
  <c r="D161" i="17" s="1"/>
  <c r="K161" i="20"/>
  <c r="F161" i="17" s="1"/>
  <c r="C145" i="20"/>
  <c r="D145" i="17" s="1"/>
  <c r="K145" i="20"/>
  <c r="F145" i="17" s="1"/>
  <c r="C129" i="20"/>
  <c r="D129" i="17" s="1"/>
  <c r="K129" i="20"/>
  <c r="F129" i="17" s="1"/>
  <c r="C113" i="20"/>
  <c r="D113" i="17" s="1"/>
  <c r="K113" i="20"/>
  <c r="F113" i="17" s="1"/>
  <c r="C97" i="20"/>
  <c r="D97" i="17" s="1"/>
  <c r="K97" i="20"/>
  <c r="F97" i="17" s="1"/>
  <c r="C81" i="20"/>
  <c r="D81" i="17" s="1"/>
  <c r="K81" i="20"/>
  <c r="F81" i="17" s="1"/>
  <c r="C65" i="20"/>
  <c r="D65" i="17" s="1"/>
  <c r="K65" i="20"/>
  <c r="F65" i="17" s="1"/>
  <c r="C49" i="20"/>
  <c r="D49" i="17" s="1"/>
  <c r="K49" i="20"/>
  <c r="F49" i="17" s="1"/>
  <c r="C33" i="20"/>
  <c r="D33" i="17" s="1"/>
  <c r="K33" i="20"/>
  <c r="F33" i="17" s="1"/>
  <c r="C17" i="20"/>
  <c r="D17" i="17" s="1"/>
  <c r="K17" i="20"/>
  <c r="F17" i="17" s="1"/>
  <c r="C340" i="20"/>
  <c r="D340" i="17" s="1"/>
  <c r="K340" i="20"/>
  <c r="F340" i="17" s="1"/>
  <c r="C324" i="20"/>
  <c r="D324" i="17" s="1"/>
  <c r="K324" i="20"/>
  <c r="F324" i="17" s="1"/>
  <c r="C308" i="20"/>
  <c r="D308" i="17" s="1"/>
  <c r="K308" i="20"/>
  <c r="F308" i="17" s="1"/>
  <c r="C292" i="20"/>
  <c r="D292" i="17" s="1"/>
  <c r="K292" i="20"/>
  <c r="F292" i="17" s="1"/>
  <c r="C276" i="20"/>
  <c r="D276" i="17" s="1"/>
  <c r="K276" i="20"/>
  <c r="F276" i="17" s="1"/>
  <c r="C260" i="20"/>
  <c r="D260" i="17" s="1"/>
  <c r="K260" i="20"/>
  <c r="F260" i="17" s="1"/>
  <c r="C244" i="20"/>
  <c r="D244" i="17" s="1"/>
  <c r="K244" i="20"/>
  <c r="F244" i="17" s="1"/>
  <c r="C228" i="20"/>
  <c r="D228" i="17" s="1"/>
  <c r="K228" i="20"/>
  <c r="F228" i="17" s="1"/>
  <c r="C212" i="20"/>
  <c r="D212" i="17" s="1"/>
  <c r="K212" i="20"/>
  <c r="F212" i="17" s="1"/>
  <c r="C196" i="20"/>
  <c r="D196" i="17" s="1"/>
  <c r="K196" i="20"/>
  <c r="F196" i="17" s="1"/>
  <c r="C180" i="20"/>
  <c r="D180" i="17" s="1"/>
  <c r="K180" i="20"/>
  <c r="F180" i="17" s="1"/>
  <c r="C164" i="20"/>
  <c r="D164" i="17" s="1"/>
  <c r="K164" i="20"/>
  <c r="F164" i="17" s="1"/>
  <c r="C148" i="20"/>
  <c r="D148" i="17" s="1"/>
  <c r="K148" i="20"/>
  <c r="F148" i="17" s="1"/>
  <c r="C132" i="20"/>
  <c r="D132" i="17" s="1"/>
  <c r="K132" i="20"/>
  <c r="F132" i="17" s="1"/>
  <c r="C116" i="20"/>
  <c r="D116" i="17" s="1"/>
  <c r="K116" i="20"/>
  <c r="F116" i="17" s="1"/>
  <c r="C100" i="20"/>
  <c r="D100" i="17" s="1"/>
  <c r="K100" i="20"/>
  <c r="F100" i="17" s="1"/>
  <c r="C84" i="20"/>
  <c r="D84" i="17" s="1"/>
  <c r="K84" i="20"/>
  <c r="F84" i="17" s="1"/>
  <c r="C68" i="20"/>
  <c r="D68" i="17" s="1"/>
  <c r="K68" i="20"/>
  <c r="F68" i="17" s="1"/>
  <c r="C52" i="20"/>
  <c r="D52" i="17" s="1"/>
  <c r="K52" i="20"/>
  <c r="F52" i="17" s="1"/>
  <c r="C36" i="20"/>
  <c r="D36" i="17" s="1"/>
  <c r="K36" i="20"/>
  <c r="F36" i="17" s="1"/>
  <c r="C20" i="20"/>
  <c r="D20" i="17" s="1"/>
  <c r="K20" i="20"/>
  <c r="F20" i="17" s="1"/>
  <c r="C151" i="20"/>
  <c r="D151" i="17" s="1"/>
  <c r="K151" i="20"/>
  <c r="F151" i="17" s="1"/>
  <c r="C135" i="20"/>
  <c r="D135" i="17" s="1"/>
  <c r="K135" i="20"/>
  <c r="F135" i="17" s="1"/>
  <c r="C119" i="20"/>
  <c r="D119" i="17" s="1"/>
  <c r="K119" i="20"/>
  <c r="F119" i="17" s="1"/>
  <c r="C103" i="20"/>
  <c r="D103" i="17" s="1"/>
  <c r="K103" i="20"/>
  <c r="F103" i="17" s="1"/>
  <c r="C87" i="20"/>
  <c r="D87" i="17" s="1"/>
  <c r="K87" i="20"/>
  <c r="F87" i="17" s="1"/>
  <c r="C71" i="20"/>
  <c r="D71" i="17" s="1"/>
  <c r="K71" i="20"/>
  <c r="F71" i="17" s="1"/>
  <c r="C55" i="20"/>
  <c r="D55" i="17" s="1"/>
  <c r="K55" i="20"/>
  <c r="F55" i="17" s="1"/>
  <c r="C39" i="20"/>
  <c r="D39" i="17" s="1"/>
  <c r="K39" i="20"/>
  <c r="F39" i="17" s="1"/>
  <c r="C23" i="20"/>
  <c r="D23" i="17" s="1"/>
  <c r="K23" i="20"/>
  <c r="F23" i="17" s="1"/>
  <c r="C7" i="20"/>
  <c r="D7" i="17" s="1"/>
  <c r="K7" i="20"/>
  <c r="F7" i="17" s="1"/>
  <c r="X10" i="20"/>
  <c r="W10"/>
  <c r="V10"/>
  <c r="U10"/>
  <c r="S10"/>
  <c r="T10"/>
  <c r="R10"/>
  <c r="Q10"/>
  <c r="P10"/>
  <c r="O10"/>
  <c r="M10"/>
  <c r="N10"/>
  <c r="J10"/>
  <c r="L10"/>
  <c r="I10"/>
  <c r="G10" i="17" s="1"/>
  <c r="G10" i="20"/>
  <c r="D10"/>
  <c r="E11" i="23" s="1"/>
  <c r="F10" i="20"/>
  <c r="E10"/>
  <c r="H10"/>
  <c r="X333"/>
  <c r="W333"/>
  <c r="V333"/>
  <c r="U333"/>
  <c r="T333"/>
  <c r="S333"/>
  <c r="R333"/>
  <c r="Q333"/>
  <c r="O333"/>
  <c r="P333"/>
  <c r="N333"/>
  <c r="M333"/>
  <c r="J333"/>
  <c r="I333"/>
  <c r="G333" i="17" s="1"/>
  <c r="L333" i="20"/>
  <c r="G333"/>
  <c r="F333"/>
  <c r="C333" i="17" s="1"/>
  <c r="E333" i="20"/>
  <c r="B333" i="17" s="1"/>
  <c r="A333" s="1"/>
  <c r="H333" i="20"/>
  <c r="D333"/>
  <c r="X317"/>
  <c r="W317"/>
  <c r="V317"/>
  <c r="U317"/>
  <c r="T317"/>
  <c r="S317"/>
  <c r="R317"/>
  <c r="Q317"/>
  <c r="O317"/>
  <c r="P317"/>
  <c r="N317"/>
  <c r="M317"/>
  <c r="J317"/>
  <c r="I317"/>
  <c r="G317" i="17" s="1"/>
  <c r="L317" i="20"/>
  <c r="G317"/>
  <c r="F317"/>
  <c r="C317" i="17" s="1"/>
  <c r="E317" i="20"/>
  <c r="B317" i="17" s="1"/>
  <c r="A317" s="1"/>
  <c r="H317" i="20"/>
  <c r="D317"/>
  <c r="X301"/>
  <c r="W301"/>
  <c r="V301"/>
  <c r="U301"/>
  <c r="T301"/>
  <c r="S301"/>
  <c r="R301"/>
  <c r="Q301"/>
  <c r="O301"/>
  <c r="P301"/>
  <c r="N301"/>
  <c r="M301"/>
  <c r="J301"/>
  <c r="I301"/>
  <c r="G301" i="17" s="1"/>
  <c r="L301" i="20"/>
  <c r="G301"/>
  <c r="F301"/>
  <c r="C301" i="17" s="1"/>
  <c r="E301" i="20"/>
  <c r="B301" i="17" s="1"/>
  <c r="A301" s="1"/>
  <c r="H301" i="20"/>
  <c r="D301"/>
  <c r="X285"/>
  <c r="W285"/>
  <c r="V285"/>
  <c r="U285"/>
  <c r="T285"/>
  <c r="S285"/>
  <c r="R285"/>
  <c r="Q285"/>
  <c r="O285"/>
  <c r="P285"/>
  <c r="N285"/>
  <c r="M285"/>
  <c r="J285"/>
  <c r="I285"/>
  <c r="G285" i="17" s="1"/>
  <c r="L285" i="20"/>
  <c r="G285"/>
  <c r="F285"/>
  <c r="C285" i="17" s="1"/>
  <c r="E285" i="20"/>
  <c r="B285" i="17" s="1"/>
  <c r="A285" s="1"/>
  <c r="H285" i="20"/>
  <c r="D285"/>
  <c r="X269"/>
  <c r="W269"/>
  <c r="V269"/>
  <c r="U269"/>
  <c r="T269"/>
  <c r="S269"/>
  <c r="R269"/>
  <c r="Q269"/>
  <c r="O269"/>
  <c r="P269"/>
  <c r="N269"/>
  <c r="M269"/>
  <c r="J269"/>
  <c r="I269"/>
  <c r="G269" i="17" s="1"/>
  <c r="L269" i="20"/>
  <c r="G269"/>
  <c r="F269"/>
  <c r="C269" i="17" s="1"/>
  <c r="E269" i="20"/>
  <c r="B269" i="17" s="1"/>
  <c r="A269" s="1"/>
  <c r="H269" i="20"/>
  <c r="D269"/>
  <c r="X253"/>
  <c r="W253"/>
  <c r="V253"/>
  <c r="U253"/>
  <c r="T253"/>
  <c r="S253"/>
  <c r="R253"/>
  <c r="Q253"/>
  <c r="O253"/>
  <c r="P253"/>
  <c r="N253"/>
  <c r="M253"/>
  <c r="J253"/>
  <c r="I253"/>
  <c r="G253" i="17" s="1"/>
  <c r="L253" i="20"/>
  <c r="G253"/>
  <c r="F253"/>
  <c r="C253" i="17" s="1"/>
  <c r="E253" i="20"/>
  <c r="B253" i="17" s="1"/>
  <c r="A253" s="1"/>
  <c r="H253" i="20"/>
  <c r="D253"/>
  <c r="X237"/>
  <c r="W237"/>
  <c r="V237"/>
  <c r="U237"/>
  <c r="T237"/>
  <c r="S237"/>
  <c r="R237"/>
  <c r="Q237"/>
  <c r="O237"/>
  <c r="P237"/>
  <c r="N237"/>
  <c r="M237"/>
  <c r="J237"/>
  <c r="I237"/>
  <c r="G237" i="17" s="1"/>
  <c r="L237" i="20"/>
  <c r="G237"/>
  <c r="F237"/>
  <c r="C237" i="17" s="1"/>
  <c r="E237" i="20"/>
  <c r="B237" i="17" s="1"/>
  <c r="A237" s="1"/>
  <c r="H237" i="20"/>
  <c r="D237"/>
  <c r="X221"/>
  <c r="W221"/>
  <c r="V221"/>
  <c r="U221"/>
  <c r="T221"/>
  <c r="S221"/>
  <c r="R221"/>
  <c r="Q221"/>
  <c r="O221"/>
  <c r="P221"/>
  <c r="N221"/>
  <c r="M221"/>
  <c r="J221"/>
  <c r="I221"/>
  <c r="G221" i="17" s="1"/>
  <c r="L221" i="20"/>
  <c r="G221"/>
  <c r="F221"/>
  <c r="C221" i="17" s="1"/>
  <c r="E221" i="20"/>
  <c r="B221" i="17" s="1"/>
  <c r="A221" s="1"/>
  <c r="H221" i="20"/>
  <c r="D221"/>
  <c r="X205"/>
  <c r="W205"/>
  <c r="V205"/>
  <c r="U205"/>
  <c r="T205"/>
  <c r="S205"/>
  <c r="R205"/>
  <c r="Q205"/>
  <c r="O205"/>
  <c r="P205"/>
  <c r="N205"/>
  <c r="M205"/>
  <c r="J205"/>
  <c r="I205"/>
  <c r="G205" i="17" s="1"/>
  <c r="L205" i="20"/>
  <c r="G205"/>
  <c r="F205"/>
  <c r="C205" i="17" s="1"/>
  <c r="E205" i="20"/>
  <c r="B205" i="17" s="1"/>
  <c r="A205" s="1"/>
  <c r="H205" i="20"/>
  <c r="D205"/>
  <c r="X189"/>
  <c r="W189"/>
  <c r="V189"/>
  <c r="U189"/>
  <c r="T189"/>
  <c r="S189"/>
  <c r="R189"/>
  <c r="Q189"/>
  <c r="O189"/>
  <c r="P189"/>
  <c r="N189"/>
  <c r="M189"/>
  <c r="J189"/>
  <c r="I189"/>
  <c r="G189" i="17" s="1"/>
  <c r="L189" i="20"/>
  <c r="G189"/>
  <c r="F189"/>
  <c r="C189" i="17" s="1"/>
  <c r="E189" i="20"/>
  <c r="B189" i="17" s="1"/>
  <c r="A189" s="1"/>
  <c r="H189" i="20"/>
  <c r="D189"/>
  <c r="X173"/>
  <c r="W173"/>
  <c r="V173"/>
  <c r="U173"/>
  <c r="T173"/>
  <c r="S173"/>
  <c r="R173"/>
  <c r="Q173"/>
  <c r="O173"/>
  <c r="P173"/>
  <c r="N173"/>
  <c r="M173"/>
  <c r="L173"/>
  <c r="J173"/>
  <c r="I173"/>
  <c r="G173" i="17" s="1"/>
  <c r="G173" i="20"/>
  <c r="F173"/>
  <c r="C173" i="17" s="1"/>
  <c r="E173" i="20"/>
  <c r="B173" i="17" s="1"/>
  <c r="A173" s="1"/>
  <c r="H173" i="20"/>
  <c r="D173"/>
  <c r="X157"/>
  <c r="W157"/>
  <c r="V157"/>
  <c r="U157"/>
  <c r="T157"/>
  <c r="S157"/>
  <c r="R157"/>
  <c r="Q157"/>
  <c r="O157"/>
  <c r="P157"/>
  <c r="N157"/>
  <c r="M157"/>
  <c r="L157"/>
  <c r="J157"/>
  <c r="I157"/>
  <c r="G157" i="17" s="1"/>
  <c r="G157" i="20"/>
  <c r="F157"/>
  <c r="C157" i="17" s="1"/>
  <c r="E157" i="20"/>
  <c r="B157" i="17" s="1"/>
  <c r="A157" s="1"/>
  <c r="H157" i="20"/>
  <c r="D157"/>
  <c r="X141"/>
  <c r="W141"/>
  <c r="V141"/>
  <c r="U141"/>
  <c r="T141"/>
  <c r="S141"/>
  <c r="R141"/>
  <c r="Q141"/>
  <c r="O141"/>
  <c r="P141"/>
  <c r="N141"/>
  <c r="M141"/>
  <c r="L141"/>
  <c r="J141"/>
  <c r="I141"/>
  <c r="G141" i="17" s="1"/>
  <c r="G141" i="20"/>
  <c r="F141"/>
  <c r="C141" i="17" s="1"/>
  <c r="E141" i="20"/>
  <c r="B141" i="17" s="1"/>
  <c r="A141" s="1"/>
  <c r="H141" i="20"/>
  <c r="D141"/>
  <c r="X125"/>
  <c r="W125"/>
  <c r="V125"/>
  <c r="U125"/>
  <c r="T125"/>
  <c r="S125"/>
  <c r="R125"/>
  <c r="Q125"/>
  <c r="O125"/>
  <c r="P125"/>
  <c r="N125"/>
  <c r="M125"/>
  <c r="L125"/>
  <c r="J125"/>
  <c r="I125"/>
  <c r="G125" i="17" s="1"/>
  <c r="G125" i="20"/>
  <c r="F125"/>
  <c r="C125" i="17" s="1"/>
  <c r="E125" i="20"/>
  <c r="B125" i="17" s="1"/>
  <c r="A125" s="1"/>
  <c r="H125" i="20"/>
  <c r="D125"/>
  <c r="X109"/>
  <c r="W109"/>
  <c r="V109"/>
  <c r="U109"/>
  <c r="T109"/>
  <c r="S109"/>
  <c r="R109"/>
  <c r="Q109"/>
  <c r="O109"/>
  <c r="P109"/>
  <c r="N109"/>
  <c r="M109"/>
  <c r="L109"/>
  <c r="J109"/>
  <c r="I109"/>
  <c r="G109" i="17" s="1"/>
  <c r="G109" i="20"/>
  <c r="F109"/>
  <c r="C109" i="17" s="1"/>
  <c r="E109" i="20"/>
  <c r="B109" i="17" s="1"/>
  <c r="A109" s="1"/>
  <c r="H109" i="20"/>
  <c r="D109"/>
  <c r="X93"/>
  <c r="W93"/>
  <c r="V93"/>
  <c r="U93"/>
  <c r="T93"/>
  <c r="S93"/>
  <c r="R93"/>
  <c r="Q93"/>
  <c r="O93"/>
  <c r="P93"/>
  <c r="N93"/>
  <c r="M93"/>
  <c r="L93"/>
  <c r="J93"/>
  <c r="I93"/>
  <c r="G93" i="17" s="1"/>
  <c r="G93" i="20"/>
  <c r="F93"/>
  <c r="E93"/>
  <c r="H93"/>
  <c r="D93"/>
  <c r="E94" i="23" s="1"/>
  <c r="X77" i="20"/>
  <c r="W77"/>
  <c r="V77"/>
  <c r="U77"/>
  <c r="T77"/>
  <c r="S77"/>
  <c r="R77"/>
  <c r="Q77"/>
  <c r="O77"/>
  <c r="P77"/>
  <c r="N77"/>
  <c r="M77"/>
  <c r="L77"/>
  <c r="J77"/>
  <c r="I77"/>
  <c r="G77" i="17" s="1"/>
  <c r="G77" i="20"/>
  <c r="F77"/>
  <c r="E77"/>
  <c r="H77"/>
  <c r="D77"/>
  <c r="E78" i="23" s="1"/>
  <c r="F78"/>
  <c r="X61" i="20"/>
  <c r="W61"/>
  <c r="V61"/>
  <c r="U61"/>
  <c r="T61"/>
  <c r="S61"/>
  <c r="R61"/>
  <c r="Q61"/>
  <c r="O61"/>
  <c r="P61"/>
  <c r="N61"/>
  <c r="M61"/>
  <c r="L61"/>
  <c r="J61"/>
  <c r="I61"/>
  <c r="G61" i="17" s="1"/>
  <c r="G61" i="20"/>
  <c r="F61"/>
  <c r="E61"/>
  <c r="H61"/>
  <c r="D61"/>
  <c r="E62" i="23" s="1"/>
  <c r="X45" i="20"/>
  <c r="W45"/>
  <c r="V45"/>
  <c r="U45"/>
  <c r="T45"/>
  <c r="S45"/>
  <c r="R45"/>
  <c r="Q45"/>
  <c r="O45"/>
  <c r="P45"/>
  <c r="N45"/>
  <c r="M45"/>
  <c r="L45"/>
  <c r="J45"/>
  <c r="I45"/>
  <c r="G45" i="17" s="1"/>
  <c r="G45" i="20"/>
  <c r="F45"/>
  <c r="E45"/>
  <c r="H45"/>
  <c r="D45"/>
  <c r="E46" i="23" s="1"/>
  <c r="X29" i="20"/>
  <c r="W29"/>
  <c r="V29"/>
  <c r="U29"/>
  <c r="T29"/>
  <c r="S29"/>
  <c r="R29"/>
  <c r="Q29"/>
  <c r="O29"/>
  <c r="P29"/>
  <c r="N29"/>
  <c r="M29"/>
  <c r="L29"/>
  <c r="J29"/>
  <c r="I29"/>
  <c r="G29" i="17" s="1"/>
  <c r="G29" i="20"/>
  <c r="H29"/>
  <c r="F29"/>
  <c r="E29"/>
  <c r="D29"/>
  <c r="E30" i="23" s="1"/>
  <c r="X13" i="20"/>
  <c r="W13"/>
  <c r="V13"/>
  <c r="U13"/>
  <c r="T13"/>
  <c r="S13"/>
  <c r="R13"/>
  <c r="Q13"/>
  <c r="O13"/>
  <c r="P13"/>
  <c r="N13"/>
  <c r="M13"/>
  <c r="L13"/>
  <c r="J13"/>
  <c r="I13"/>
  <c r="G13" i="17" s="1"/>
  <c r="G13" i="20"/>
  <c r="H13"/>
  <c r="F13"/>
  <c r="E13"/>
  <c r="D13"/>
  <c r="E14" i="23" s="1"/>
  <c r="F14"/>
  <c r="X336" i="20"/>
  <c r="W336"/>
  <c r="V336"/>
  <c r="U336"/>
  <c r="S336"/>
  <c r="T336"/>
  <c r="R336"/>
  <c r="Q336"/>
  <c r="P336"/>
  <c r="M336"/>
  <c r="O336"/>
  <c r="N336"/>
  <c r="L336"/>
  <c r="I336"/>
  <c r="G336" i="17" s="1"/>
  <c r="J336" i="20"/>
  <c r="F336"/>
  <c r="C336" i="17" s="1"/>
  <c r="H336" i="20"/>
  <c r="G336"/>
  <c r="D336"/>
  <c r="E336"/>
  <c r="B336" i="17" s="1"/>
  <c r="A336" s="1"/>
  <c r="X320" i="20"/>
  <c r="W320"/>
  <c r="V320"/>
  <c r="U320"/>
  <c r="S320"/>
  <c r="T320"/>
  <c r="R320"/>
  <c r="Q320"/>
  <c r="P320"/>
  <c r="M320"/>
  <c r="O320"/>
  <c r="N320"/>
  <c r="L320"/>
  <c r="I320"/>
  <c r="G320" i="17" s="1"/>
  <c r="J320" i="20"/>
  <c r="F320"/>
  <c r="C320" i="17" s="1"/>
  <c r="H320" i="20"/>
  <c r="G320"/>
  <c r="D320"/>
  <c r="E320"/>
  <c r="B320" i="17" s="1"/>
  <c r="A320" s="1"/>
  <c r="X304" i="20"/>
  <c r="W304"/>
  <c r="V304"/>
  <c r="U304"/>
  <c r="S304"/>
  <c r="T304"/>
  <c r="R304"/>
  <c r="Q304"/>
  <c r="P304"/>
  <c r="M304"/>
  <c r="O304"/>
  <c r="N304"/>
  <c r="L304"/>
  <c r="I304"/>
  <c r="G304" i="17" s="1"/>
  <c r="J304" i="20"/>
  <c r="F304"/>
  <c r="C304" i="17" s="1"/>
  <c r="H304" i="20"/>
  <c r="G304"/>
  <c r="D304"/>
  <c r="E304"/>
  <c r="B304" i="17" s="1"/>
  <c r="A304" s="1"/>
  <c r="X288" i="20"/>
  <c r="W288"/>
  <c r="V288"/>
  <c r="U288"/>
  <c r="S288"/>
  <c r="T288"/>
  <c r="R288"/>
  <c r="Q288"/>
  <c r="P288"/>
  <c r="M288"/>
  <c r="O288"/>
  <c r="N288"/>
  <c r="L288"/>
  <c r="I288"/>
  <c r="G288" i="17" s="1"/>
  <c r="J288" i="20"/>
  <c r="F288"/>
  <c r="C288" i="17" s="1"/>
  <c r="H288" i="20"/>
  <c r="G288"/>
  <c r="D288"/>
  <c r="E288"/>
  <c r="B288" i="17" s="1"/>
  <c r="A288" s="1"/>
  <c r="X272" i="20"/>
  <c r="W272"/>
  <c r="V272"/>
  <c r="U272"/>
  <c r="T272"/>
  <c r="S272"/>
  <c r="R272"/>
  <c r="Q272"/>
  <c r="P272"/>
  <c r="M272"/>
  <c r="O272"/>
  <c r="N272"/>
  <c r="L272"/>
  <c r="I272"/>
  <c r="G272" i="17" s="1"/>
  <c r="J272" i="20"/>
  <c r="F272"/>
  <c r="C272" i="17" s="1"/>
  <c r="H272" i="20"/>
  <c r="G272"/>
  <c r="D272"/>
  <c r="E272"/>
  <c r="B272" i="17" s="1"/>
  <c r="A272" s="1"/>
  <c r="X256" i="20"/>
  <c r="W256"/>
  <c r="V256"/>
  <c r="U256"/>
  <c r="T256"/>
  <c r="S256"/>
  <c r="R256"/>
  <c r="Q256"/>
  <c r="P256"/>
  <c r="M256"/>
  <c r="O256"/>
  <c r="N256"/>
  <c r="L256"/>
  <c r="I256"/>
  <c r="G256" i="17" s="1"/>
  <c r="J256" i="20"/>
  <c r="F256"/>
  <c r="C256" i="17" s="1"/>
  <c r="H256" i="20"/>
  <c r="G256"/>
  <c r="D256"/>
  <c r="E256"/>
  <c r="B256" i="17" s="1"/>
  <c r="A256" s="1"/>
  <c r="X240" i="20"/>
  <c r="W240"/>
  <c r="V240"/>
  <c r="U240"/>
  <c r="T240"/>
  <c r="S240"/>
  <c r="R240"/>
  <c r="Q240"/>
  <c r="P240"/>
  <c r="N240"/>
  <c r="M240"/>
  <c r="O240"/>
  <c r="L240"/>
  <c r="I240"/>
  <c r="G240" i="17" s="1"/>
  <c r="J240" i="20"/>
  <c r="F240"/>
  <c r="C240" i="17" s="1"/>
  <c r="H240" i="20"/>
  <c r="G240"/>
  <c r="D240"/>
  <c r="E240"/>
  <c r="B240" i="17" s="1"/>
  <c r="A240" s="1"/>
  <c r="X224" i="20"/>
  <c r="W224"/>
  <c r="V224"/>
  <c r="U224"/>
  <c r="T224"/>
  <c r="S224"/>
  <c r="R224"/>
  <c r="Q224"/>
  <c r="P224"/>
  <c r="N224"/>
  <c r="M224"/>
  <c r="O224"/>
  <c r="L224"/>
  <c r="I224"/>
  <c r="G224" i="17" s="1"/>
  <c r="J224" i="20"/>
  <c r="F224"/>
  <c r="C224" i="17" s="1"/>
  <c r="H224" i="20"/>
  <c r="G224"/>
  <c r="D224"/>
  <c r="E224"/>
  <c r="B224" i="17" s="1"/>
  <c r="A224" s="1"/>
  <c r="X208" i="20"/>
  <c r="W208"/>
  <c r="V208"/>
  <c r="U208"/>
  <c r="T208"/>
  <c r="S208"/>
  <c r="R208"/>
  <c r="Q208"/>
  <c r="P208"/>
  <c r="N208"/>
  <c r="M208"/>
  <c r="O208"/>
  <c r="L208"/>
  <c r="I208"/>
  <c r="G208" i="17" s="1"/>
  <c r="J208" i="20"/>
  <c r="F208"/>
  <c r="C208" i="17" s="1"/>
  <c r="H208" i="20"/>
  <c r="G208"/>
  <c r="D208"/>
  <c r="E208"/>
  <c r="B208" i="17" s="1"/>
  <c r="A208" s="1"/>
  <c r="X192" i="20"/>
  <c r="W192"/>
  <c r="V192"/>
  <c r="U192"/>
  <c r="T192"/>
  <c r="S192"/>
  <c r="R192"/>
  <c r="Q192"/>
  <c r="P192"/>
  <c r="N192"/>
  <c r="M192"/>
  <c r="O192"/>
  <c r="L192"/>
  <c r="I192"/>
  <c r="G192" i="17" s="1"/>
  <c r="J192" i="20"/>
  <c r="F192"/>
  <c r="C192" i="17" s="1"/>
  <c r="H192" i="20"/>
  <c r="G192"/>
  <c r="D192"/>
  <c r="E192"/>
  <c r="B192" i="17" s="1"/>
  <c r="A192" s="1"/>
  <c r="X176" i="20"/>
  <c r="W176"/>
  <c r="V176"/>
  <c r="U176"/>
  <c r="T176"/>
  <c r="S176"/>
  <c r="R176"/>
  <c r="Q176"/>
  <c r="P176"/>
  <c r="N176"/>
  <c r="M176"/>
  <c r="O176"/>
  <c r="I176"/>
  <c r="G176" i="17" s="1"/>
  <c r="L176" i="20"/>
  <c r="J176"/>
  <c r="F176"/>
  <c r="C176" i="17" s="1"/>
  <c r="H176" i="20"/>
  <c r="G176"/>
  <c r="D176"/>
  <c r="E176"/>
  <c r="B176" i="17" s="1"/>
  <c r="A176" s="1"/>
  <c r="X160" i="20"/>
  <c r="W160"/>
  <c r="V160"/>
  <c r="U160"/>
  <c r="T160"/>
  <c r="S160"/>
  <c r="R160"/>
  <c r="Q160"/>
  <c r="P160"/>
  <c r="N160"/>
  <c r="M160"/>
  <c r="O160"/>
  <c r="I160"/>
  <c r="G160" i="17" s="1"/>
  <c r="L160" i="20"/>
  <c r="J160"/>
  <c r="F160"/>
  <c r="C160" i="17" s="1"/>
  <c r="H160" i="20"/>
  <c r="G160"/>
  <c r="D160"/>
  <c r="E160"/>
  <c r="B160" i="17" s="1"/>
  <c r="A160" s="1"/>
  <c r="X144" i="20"/>
  <c r="W144"/>
  <c r="V144"/>
  <c r="U144"/>
  <c r="T144"/>
  <c r="S144"/>
  <c r="R144"/>
  <c r="Q144"/>
  <c r="P144"/>
  <c r="N144"/>
  <c r="M144"/>
  <c r="O144"/>
  <c r="I144"/>
  <c r="G144" i="17" s="1"/>
  <c r="L144" i="20"/>
  <c r="J144"/>
  <c r="F144"/>
  <c r="C144" i="17" s="1"/>
  <c r="H144" i="20"/>
  <c r="G144"/>
  <c r="D144"/>
  <c r="E144"/>
  <c r="B144" i="17" s="1"/>
  <c r="A144" s="1"/>
  <c r="X128" i="20"/>
  <c r="W128"/>
  <c r="V128"/>
  <c r="U128"/>
  <c r="T128"/>
  <c r="S128"/>
  <c r="R128"/>
  <c r="Q128"/>
  <c r="P128"/>
  <c r="N128"/>
  <c r="M128"/>
  <c r="O128"/>
  <c r="I128"/>
  <c r="G128" i="17" s="1"/>
  <c r="L128" i="20"/>
  <c r="J128"/>
  <c r="F128"/>
  <c r="C128" i="17" s="1"/>
  <c r="H128" i="20"/>
  <c r="G128"/>
  <c r="D128"/>
  <c r="E128"/>
  <c r="B128" i="17" s="1"/>
  <c r="A128" s="1"/>
  <c r="X112" i="20"/>
  <c r="W112"/>
  <c r="V112"/>
  <c r="U112"/>
  <c r="T112"/>
  <c r="S112"/>
  <c r="R112"/>
  <c r="Q112"/>
  <c r="P112"/>
  <c r="N112"/>
  <c r="M112"/>
  <c r="O112"/>
  <c r="I112"/>
  <c r="G112" i="17" s="1"/>
  <c r="L112" i="20"/>
  <c r="J112"/>
  <c r="F112"/>
  <c r="C112" i="17" s="1"/>
  <c r="H112" i="20"/>
  <c r="G112"/>
  <c r="D112"/>
  <c r="E112"/>
  <c r="B112" i="17" s="1"/>
  <c r="A112" s="1"/>
  <c r="X96" i="20"/>
  <c r="W96"/>
  <c r="V96"/>
  <c r="U96"/>
  <c r="T96"/>
  <c r="S96"/>
  <c r="R96"/>
  <c r="Q96"/>
  <c r="P96"/>
  <c r="N96"/>
  <c r="M96"/>
  <c r="O96"/>
  <c r="I96"/>
  <c r="G96" i="17" s="1"/>
  <c r="L96" i="20"/>
  <c r="J96"/>
  <c r="F96"/>
  <c r="H96"/>
  <c r="G96"/>
  <c r="D96"/>
  <c r="E97" i="23" s="1"/>
  <c r="E96" i="20"/>
  <c r="F97" i="23"/>
  <c r="X80" i="20"/>
  <c r="W80"/>
  <c r="V80"/>
  <c r="U80"/>
  <c r="T80"/>
  <c r="S80"/>
  <c r="R80"/>
  <c r="Q80"/>
  <c r="P80"/>
  <c r="N80"/>
  <c r="M80"/>
  <c r="O80"/>
  <c r="I80"/>
  <c r="G80" i="17" s="1"/>
  <c r="L80" i="20"/>
  <c r="J80"/>
  <c r="F80"/>
  <c r="H80"/>
  <c r="G80"/>
  <c r="D80"/>
  <c r="E81" i="23" s="1"/>
  <c r="E80" i="20"/>
  <c r="F81" i="23"/>
  <c r="X64" i="20"/>
  <c r="W64"/>
  <c r="V64"/>
  <c r="U64"/>
  <c r="T64"/>
  <c r="S64"/>
  <c r="R64"/>
  <c r="Q64"/>
  <c r="P64"/>
  <c r="N64"/>
  <c r="M64"/>
  <c r="O64"/>
  <c r="I64"/>
  <c r="G64" i="17" s="1"/>
  <c r="L64" i="20"/>
  <c r="J64"/>
  <c r="F64"/>
  <c r="H64"/>
  <c r="G64"/>
  <c r="D64"/>
  <c r="E65" i="23" s="1"/>
  <c r="E64" i="20"/>
  <c r="F65" i="23"/>
  <c r="X48" i="20"/>
  <c r="W48"/>
  <c r="V48"/>
  <c r="U48"/>
  <c r="T48"/>
  <c r="S48"/>
  <c r="R48"/>
  <c r="Q48"/>
  <c r="P48"/>
  <c r="N48"/>
  <c r="M48"/>
  <c r="O48"/>
  <c r="I48"/>
  <c r="G48" i="17" s="1"/>
  <c r="L48" i="20"/>
  <c r="J48"/>
  <c r="F48"/>
  <c r="H48"/>
  <c r="G48"/>
  <c r="D48"/>
  <c r="E49" i="23" s="1"/>
  <c r="E48" i="20"/>
  <c r="F49" i="23"/>
  <c r="X32" i="20"/>
  <c r="W32"/>
  <c r="V32"/>
  <c r="U32"/>
  <c r="T32"/>
  <c r="S32"/>
  <c r="R32"/>
  <c r="Q32"/>
  <c r="P32"/>
  <c r="N32"/>
  <c r="M32"/>
  <c r="O32"/>
  <c r="I32"/>
  <c r="G32" i="17" s="1"/>
  <c r="L32" i="20"/>
  <c r="H32"/>
  <c r="J32"/>
  <c r="F32"/>
  <c r="G32"/>
  <c r="D32"/>
  <c r="E33" i="23" s="1"/>
  <c r="E32" i="20"/>
  <c r="F33" i="23"/>
  <c r="X16" i="20"/>
  <c r="W16"/>
  <c r="V16"/>
  <c r="U16"/>
  <c r="T16"/>
  <c r="S16"/>
  <c r="R16"/>
  <c r="Q16"/>
  <c r="P16"/>
  <c r="N16"/>
  <c r="M16"/>
  <c r="O16"/>
  <c r="I16"/>
  <c r="G16" i="17" s="1"/>
  <c r="L16" i="20"/>
  <c r="H16"/>
  <c r="J16"/>
  <c r="F16"/>
  <c r="G16"/>
  <c r="D16"/>
  <c r="E17" i="23" s="1"/>
  <c r="E16" i="20"/>
  <c r="F17" i="23"/>
  <c r="X147" i="20"/>
  <c r="W147"/>
  <c r="U147"/>
  <c r="V147"/>
  <c r="T147"/>
  <c r="S147"/>
  <c r="R147"/>
  <c r="P147"/>
  <c r="Q147"/>
  <c r="L147"/>
  <c r="N147"/>
  <c r="O147"/>
  <c r="M147"/>
  <c r="J147"/>
  <c r="I147"/>
  <c r="G147" i="17" s="1"/>
  <c r="H147" i="20"/>
  <c r="G147"/>
  <c r="F147"/>
  <c r="C147" i="17" s="1"/>
  <c r="E147" i="20"/>
  <c r="B147" i="17" s="1"/>
  <c r="A147" s="1"/>
  <c r="D147" i="20"/>
  <c r="X131"/>
  <c r="W131"/>
  <c r="U131"/>
  <c r="V131"/>
  <c r="T131"/>
  <c r="S131"/>
  <c r="R131"/>
  <c r="P131"/>
  <c r="Q131"/>
  <c r="L131"/>
  <c r="N131"/>
  <c r="O131"/>
  <c r="M131"/>
  <c r="J131"/>
  <c r="I131"/>
  <c r="G131" i="17" s="1"/>
  <c r="H131" i="20"/>
  <c r="G131"/>
  <c r="F131"/>
  <c r="C131" i="17" s="1"/>
  <c r="E131" i="20"/>
  <c r="B131" i="17" s="1"/>
  <c r="A131" s="1"/>
  <c r="D131" i="20"/>
  <c r="X115"/>
  <c r="W115"/>
  <c r="U115"/>
  <c r="V115"/>
  <c r="T115"/>
  <c r="S115"/>
  <c r="R115"/>
  <c r="P115"/>
  <c r="Q115"/>
  <c r="L115"/>
  <c r="N115"/>
  <c r="O115"/>
  <c r="M115"/>
  <c r="J115"/>
  <c r="I115"/>
  <c r="G115" i="17" s="1"/>
  <c r="H115" i="20"/>
  <c r="G115"/>
  <c r="F115"/>
  <c r="C115" i="17" s="1"/>
  <c r="E115" i="20"/>
  <c r="B115" i="17" s="1"/>
  <c r="A115" s="1"/>
  <c r="D115" i="20"/>
  <c r="X99"/>
  <c r="W99"/>
  <c r="U99"/>
  <c r="V99"/>
  <c r="T99"/>
  <c r="S99"/>
  <c r="R99"/>
  <c r="P99"/>
  <c r="Q99"/>
  <c r="L99"/>
  <c r="N99"/>
  <c r="O99"/>
  <c r="M99"/>
  <c r="J99"/>
  <c r="I99"/>
  <c r="G99" i="17" s="1"/>
  <c r="H99" i="20"/>
  <c r="G99"/>
  <c r="F99"/>
  <c r="C99" i="17" s="1"/>
  <c r="E99" i="20"/>
  <c r="B99" i="17" s="1"/>
  <c r="A99" s="1"/>
  <c r="D99" i="20"/>
  <c r="X83"/>
  <c r="W83"/>
  <c r="U83"/>
  <c r="V83"/>
  <c r="T83"/>
  <c r="S83"/>
  <c r="R83"/>
  <c r="P83"/>
  <c r="Q83"/>
  <c r="L83"/>
  <c r="N83"/>
  <c r="O83"/>
  <c r="M83"/>
  <c r="J83"/>
  <c r="I83"/>
  <c r="G83" i="17" s="1"/>
  <c r="H83" i="20"/>
  <c r="G83"/>
  <c r="F83"/>
  <c r="E83"/>
  <c r="F84" i="23"/>
  <c r="D83" i="20"/>
  <c r="E84" i="23" s="1"/>
  <c r="X67" i="20"/>
  <c r="W67"/>
  <c r="U67"/>
  <c r="V67"/>
  <c r="T67"/>
  <c r="S67"/>
  <c r="R67"/>
  <c r="P67"/>
  <c r="Q67"/>
  <c r="L67"/>
  <c r="N67"/>
  <c r="O67"/>
  <c r="M67"/>
  <c r="J67"/>
  <c r="I67"/>
  <c r="G67" i="17" s="1"/>
  <c r="H67" i="20"/>
  <c r="G67"/>
  <c r="F67"/>
  <c r="E67"/>
  <c r="F68" i="23"/>
  <c r="D67" i="20"/>
  <c r="E68" i="23" s="1"/>
  <c r="X51" i="20"/>
  <c r="W51"/>
  <c r="U51"/>
  <c r="V51"/>
  <c r="T51"/>
  <c r="S51"/>
  <c r="R51"/>
  <c r="P51"/>
  <c r="Q51"/>
  <c r="L51"/>
  <c r="N51"/>
  <c r="O51"/>
  <c r="M51"/>
  <c r="J51"/>
  <c r="I51"/>
  <c r="G51" i="17" s="1"/>
  <c r="H51" i="20"/>
  <c r="G51"/>
  <c r="F51"/>
  <c r="E51"/>
  <c r="F52" i="23"/>
  <c r="D51" i="20"/>
  <c r="E52" i="23" s="1"/>
  <c r="X35" i="20"/>
  <c r="W35"/>
  <c r="U35"/>
  <c r="V35"/>
  <c r="T35"/>
  <c r="S35"/>
  <c r="R35"/>
  <c r="P35"/>
  <c r="Q35"/>
  <c r="L35"/>
  <c r="N35"/>
  <c r="O35"/>
  <c r="M35"/>
  <c r="J35"/>
  <c r="I35"/>
  <c r="G35" i="17" s="1"/>
  <c r="H35" i="20"/>
  <c r="G35"/>
  <c r="F35"/>
  <c r="E35"/>
  <c r="F36" i="23"/>
  <c r="D35" i="20"/>
  <c r="E36" i="23" s="1"/>
  <c r="X19" i="20"/>
  <c r="W19"/>
  <c r="U19"/>
  <c r="V19"/>
  <c r="T19"/>
  <c r="S19"/>
  <c r="R19"/>
  <c r="P19"/>
  <c r="Q19"/>
  <c r="L19"/>
  <c r="N19"/>
  <c r="O19"/>
  <c r="M19"/>
  <c r="J19"/>
  <c r="I19"/>
  <c r="G19" i="17" s="1"/>
  <c r="H19" i="20"/>
  <c r="G19"/>
  <c r="F19"/>
  <c r="E19"/>
  <c r="F20" i="23"/>
  <c r="D19" i="20"/>
  <c r="E20" i="23" s="1"/>
  <c r="X474" i="20"/>
  <c r="W474"/>
  <c r="V474"/>
  <c r="U474"/>
  <c r="T474"/>
  <c r="S474"/>
  <c r="R474"/>
  <c r="Q474"/>
  <c r="P474"/>
  <c r="O474"/>
  <c r="N474"/>
  <c r="M474"/>
  <c r="L474"/>
  <c r="J474"/>
  <c r="I474"/>
  <c r="G474" i="17" s="1"/>
  <c r="H474" i="20"/>
  <c r="G474"/>
  <c r="D474"/>
  <c r="F474"/>
  <c r="C474" i="17" s="1"/>
  <c r="E474" i="20"/>
  <c r="B474" i="17" s="1"/>
  <c r="A474" s="1"/>
  <c r="X422" i="20"/>
  <c r="W422"/>
  <c r="V422"/>
  <c r="U422"/>
  <c r="T422"/>
  <c r="S422"/>
  <c r="R422"/>
  <c r="O422"/>
  <c r="P422"/>
  <c r="Q422"/>
  <c r="N422"/>
  <c r="M422"/>
  <c r="L422"/>
  <c r="J422"/>
  <c r="I422"/>
  <c r="G422" i="17" s="1"/>
  <c r="H422" i="20"/>
  <c r="G422"/>
  <c r="D422"/>
  <c r="F422"/>
  <c r="C422" i="17" s="1"/>
  <c r="E422" i="20"/>
  <c r="B422" i="17" s="1"/>
  <c r="A422" s="1"/>
  <c r="X390" i="20"/>
  <c r="W390"/>
  <c r="V390"/>
  <c r="U390"/>
  <c r="T390"/>
  <c r="S390"/>
  <c r="R390"/>
  <c r="O390"/>
  <c r="P390"/>
  <c r="Q390"/>
  <c r="N390"/>
  <c r="M390"/>
  <c r="L390"/>
  <c r="J390"/>
  <c r="I390"/>
  <c r="G390" i="17" s="1"/>
  <c r="H390" i="20"/>
  <c r="G390"/>
  <c r="D390"/>
  <c r="F390"/>
  <c r="C390" i="17" s="1"/>
  <c r="E390" i="20"/>
  <c r="B390" i="17" s="1"/>
  <c r="A390" s="1"/>
  <c r="X298" i="20"/>
  <c r="W298"/>
  <c r="V298"/>
  <c r="U298"/>
  <c r="T298"/>
  <c r="S298"/>
  <c r="R298"/>
  <c r="Q298"/>
  <c r="P298"/>
  <c r="O298"/>
  <c r="N298"/>
  <c r="M298"/>
  <c r="L298"/>
  <c r="J298"/>
  <c r="I298"/>
  <c r="G298" i="17" s="1"/>
  <c r="H298" i="20"/>
  <c r="G298"/>
  <c r="D298"/>
  <c r="F298"/>
  <c r="C298" i="17" s="1"/>
  <c r="E298" i="20"/>
  <c r="B298" i="17" s="1"/>
  <c r="A298" s="1"/>
  <c r="X234" i="20"/>
  <c r="W234"/>
  <c r="V234"/>
  <c r="U234"/>
  <c r="S234"/>
  <c r="T234"/>
  <c r="R234"/>
  <c r="Q234"/>
  <c r="P234"/>
  <c r="O234"/>
  <c r="M234"/>
  <c r="N234"/>
  <c r="L234"/>
  <c r="J234"/>
  <c r="I234"/>
  <c r="G234" i="17" s="1"/>
  <c r="H234" i="20"/>
  <c r="G234"/>
  <c r="D234"/>
  <c r="F234"/>
  <c r="C234" i="17" s="1"/>
  <c r="E234" i="20"/>
  <c r="B234" i="17" s="1"/>
  <c r="A234" s="1"/>
  <c r="X501" i="20"/>
  <c r="W501"/>
  <c r="V501"/>
  <c r="U501"/>
  <c r="T501"/>
  <c r="S501"/>
  <c r="R501"/>
  <c r="Q501"/>
  <c r="O501"/>
  <c r="P501"/>
  <c r="N501"/>
  <c r="M501"/>
  <c r="L501"/>
  <c r="J501"/>
  <c r="I501"/>
  <c r="G501"/>
  <c r="F501"/>
  <c r="E501"/>
  <c r="H501"/>
  <c r="D501"/>
  <c r="X485"/>
  <c r="W485"/>
  <c r="V485"/>
  <c r="U485"/>
  <c r="T485"/>
  <c r="S485"/>
  <c r="R485"/>
  <c r="Q485"/>
  <c r="O485"/>
  <c r="P485"/>
  <c r="N485"/>
  <c r="M485"/>
  <c r="L485"/>
  <c r="J485"/>
  <c r="I485"/>
  <c r="G485" i="17" s="1"/>
  <c r="G485" i="20"/>
  <c r="F485"/>
  <c r="C485" i="17" s="1"/>
  <c r="E485" i="20"/>
  <c r="B485" i="17" s="1"/>
  <c r="A485" s="1"/>
  <c r="H485" i="20"/>
  <c r="D485"/>
  <c r="X469"/>
  <c r="W469"/>
  <c r="V469"/>
  <c r="U469"/>
  <c r="T469"/>
  <c r="S469"/>
  <c r="R469"/>
  <c r="Q469"/>
  <c r="O469"/>
  <c r="P469"/>
  <c r="N469"/>
  <c r="M469"/>
  <c r="L469"/>
  <c r="J469"/>
  <c r="I469"/>
  <c r="G469" i="17" s="1"/>
  <c r="G469" i="20"/>
  <c r="F469"/>
  <c r="C469" i="17" s="1"/>
  <c r="E469" i="20"/>
  <c r="B469" i="17" s="1"/>
  <c r="A469" s="1"/>
  <c r="H469" i="20"/>
  <c r="D469"/>
  <c r="X453"/>
  <c r="W453"/>
  <c r="V453"/>
  <c r="U453"/>
  <c r="T453"/>
  <c r="S453"/>
  <c r="R453"/>
  <c r="Q453"/>
  <c r="O453"/>
  <c r="P453"/>
  <c r="N453"/>
  <c r="M453"/>
  <c r="L453"/>
  <c r="J453"/>
  <c r="I453"/>
  <c r="G453" i="17" s="1"/>
  <c r="G453" i="20"/>
  <c r="F453"/>
  <c r="C453" i="17" s="1"/>
  <c r="E453" i="20"/>
  <c r="B453" i="17" s="1"/>
  <c r="A453" s="1"/>
  <c r="H453" i="20"/>
  <c r="D453"/>
  <c r="X437"/>
  <c r="W437"/>
  <c r="V437"/>
  <c r="U437"/>
  <c r="T437"/>
  <c r="S437"/>
  <c r="R437"/>
  <c r="Q437"/>
  <c r="O437"/>
  <c r="P437"/>
  <c r="N437"/>
  <c r="M437"/>
  <c r="L437"/>
  <c r="J437"/>
  <c r="I437"/>
  <c r="G437" i="17" s="1"/>
  <c r="G437" i="20"/>
  <c r="F437"/>
  <c r="C437" i="17" s="1"/>
  <c r="E437" i="20"/>
  <c r="B437" i="17" s="1"/>
  <c r="A437" s="1"/>
  <c r="H437" i="20"/>
  <c r="D437"/>
  <c r="X421"/>
  <c r="W421"/>
  <c r="V421"/>
  <c r="U421"/>
  <c r="T421"/>
  <c r="S421"/>
  <c r="R421"/>
  <c r="Q421"/>
  <c r="O421"/>
  <c r="P421"/>
  <c r="N421"/>
  <c r="M421"/>
  <c r="L421"/>
  <c r="J421"/>
  <c r="I421"/>
  <c r="G421" i="17" s="1"/>
  <c r="G421" i="20"/>
  <c r="F421"/>
  <c r="C421" i="17" s="1"/>
  <c r="E421" i="20"/>
  <c r="B421" i="17" s="1"/>
  <c r="A421" s="1"/>
  <c r="H421" i="20"/>
  <c r="D421"/>
  <c r="X405"/>
  <c r="W405"/>
  <c r="V405"/>
  <c r="U405"/>
  <c r="T405"/>
  <c r="S405"/>
  <c r="R405"/>
  <c r="Q405"/>
  <c r="O405"/>
  <c r="P405"/>
  <c r="N405"/>
  <c r="M405"/>
  <c r="L405"/>
  <c r="J405"/>
  <c r="I405"/>
  <c r="G405" i="17" s="1"/>
  <c r="G405" i="20"/>
  <c r="F405"/>
  <c r="C405" i="17" s="1"/>
  <c r="E405" i="20"/>
  <c r="B405" i="17" s="1"/>
  <c r="A405" s="1"/>
  <c r="H405" i="20"/>
  <c r="D405"/>
  <c r="X389"/>
  <c r="W389"/>
  <c r="V389"/>
  <c r="U389"/>
  <c r="T389"/>
  <c r="S389"/>
  <c r="R389"/>
  <c r="Q389"/>
  <c r="O389"/>
  <c r="P389"/>
  <c r="N389"/>
  <c r="M389"/>
  <c r="L389"/>
  <c r="J389"/>
  <c r="I389"/>
  <c r="G389" i="17" s="1"/>
  <c r="G389" i="20"/>
  <c r="F389"/>
  <c r="C389" i="17" s="1"/>
  <c r="E389" i="20"/>
  <c r="B389" i="17" s="1"/>
  <c r="A389" s="1"/>
  <c r="H389" i="20"/>
  <c r="D389"/>
  <c r="X373"/>
  <c r="W373"/>
  <c r="V373"/>
  <c r="U373"/>
  <c r="T373"/>
  <c r="S373"/>
  <c r="R373"/>
  <c r="Q373"/>
  <c r="O373"/>
  <c r="P373"/>
  <c r="N373"/>
  <c r="M373"/>
  <c r="L373"/>
  <c r="J373"/>
  <c r="I373"/>
  <c r="G373" i="17" s="1"/>
  <c r="G373" i="20"/>
  <c r="F373"/>
  <c r="C373" i="17" s="1"/>
  <c r="E373" i="20"/>
  <c r="B373" i="17" s="1"/>
  <c r="A373" s="1"/>
  <c r="H373" i="20"/>
  <c r="D373"/>
  <c r="X357"/>
  <c r="W357"/>
  <c r="V357"/>
  <c r="U357"/>
  <c r="T357"/>
  <c r="S357"/>
  <c r="R357"/>
  <c r="Q357"/>
  <c r="O357"/>
  <c r="P357"/>
  <c r="N357"/>
  <c r="M357"/>
  <c r="L357"/>
  <c r="J357"/>
  <c r="I357"/>
  <c r="G357" i="17" s="1"/>
  <c r="G357" i="20"/>
  <c r="F357"/>
  <c r="C357" i="17" s="1"/>
  <c r="E357" i="20"/>
  <c r="B357" i="17" s="1"/>
  <c r="A357" s="1"/>
  <c r="H357" i="20"/>
  <c r="D357"/>
  <c r="X335"/>
  <c r="W335"/>
  <c r="U335"/>
  <c r="V335"/>
  <c r="T335"/>
  <c r="S335"/>
  <c r="R335"/>
  <c r="Q335"/>
  <c r="P335"/>
  <c r="L335"/>
  <c r="O335"/>
  <c r="N335"/>
  <c r="M335"/>
  <c r="J335"/>
  <c r="I335"/>
  <c r="G335" i="17" s="1"/>
  <c r="H335" i="20"/>
  <c r="G335"/>
  <c r="F335"/>
  <c r="C335" i="17" s="1"/>
  <c r="E335" i="20"/>
  <c r="B335" i="17" s="1"/>
  <c r="A335" s="1"/>
  <c r="D335" i="20"/>
  <c r="X303"/>
  <c r="W303"/>
  <c r="U303"/>
  <c r="V303"/>
  <c r="T303"/>
  <c r="S303"/>
  <c r="R303"/>
  <c r="Q303"/>
  <c r="P303"/>
  <c r="L303"/>
  <c r="O303"/>
  <c r="N303"/>
  <c r="M303"/>
  <c r="J303"/>
  <c r="I303"/>
  <c r="G303" i="17" s="1"/>
  <c r="H303" i="20"/>
  <c r="G303"/>
  <c r="F303"/>
  <c r="C303" i="17" s="1"/>
  <c r="E303" i="20"/>
  <c r="B303" i="17" s="1"/>
  <c r="A303" s="1"/>
  <c r="D303" i="20"/>
  <c r="X271"/>
  <c r="W271"/>
  <c r="U271"/>
  <c r="V271"/>
  <c r="T271"/>
  <c r="S271"/>
  <c r="R271"/>
  <c r="Q271"/>
  <c r="P271"/>
  <c r="L271"/>
  <c r="O271"/>
  <c r="N271"/>
  <c r="M271"/>
  <c r="J271"/>
  <c r="I271"/>
  <c r="G271" i="17" s="1"/>
  <c r="H271" i="20"/>
  <c r="G271"/>
  <c r="F271"/>
  <c r="C271" i="17" s="1"/>
  <c r="E271" i="20"/>
  <c r="B271" i="17" s="1"/>
  <c r="A271" s="1"/>
  <c r="D271" i="20"/>
  <c r="X239"/>
  <c r="W239"/>
  <c r="U239"/>
  <c r="V239"/>
  <c r="T239"/>
  <c r="S239"/>
  <c r="R239"/>
  <c r="Q239"/>
  <c r="P239"/>
  <c r="L239"/>
  <c r="O239"/>
  <c r="N239"/>
  <c r="M239"/>
  <c r="J239"/>
  <c r="I239"/>
  <c r="G239" i="17" s="1"/>
  <c r="H239" i="20"/>
  <c r="G239"/>
  <c r="F239"/>
  <c r="C239" i="17" s="1"/>
  <c r="E239" i="20"/>
  <c r="B239" i="17" s="1"/>
  <c r="A239" s="1"/>
  <c r="D239" i="20"/>
  <c r="X207"/>
  <c r="W207"/>
  <c r="U207"/>
  <c r="V207"/>
  <c r="T207"/>
  <c r="S207"/>
  <c r="R207"/>
  <c r="Q207"/>
  <c r="P207"/>
  <c r="L207"/>
  <c r="O207"/>
  <c r="N207"/>
  <c r="M207"/>
  <c r="J207"/>
  <c r="I207"/>
  <c r="G207" i="17" s="1"/>
  <c r="H207" i="20"/>
  <c r="G207"/>
  <c r="F207"/>
  <c r="C207" i="17" s="1"/>
  <c r="E207" i="20"/>
  <c r="B207" i="17" s="1"/>
  <c r="A207" s="1"/>
  <c r="D207" i="20"/>
  <c r="X175"/>
  <c r="W175"/>
  <c r="U175"/>
  <c r="V175"/>
  <c r="T175"/>
  <c r="S175"/>
  <c r="R175"/>
  <c r="Q175"/>
  <c r="P175"/>
  <c r="L175"/>
  <c r="O175"/>
  <c r="N175"/>
  <c r="M175"/>
  <c r="J175"/>
  <c r="I175"/>
  <c r="G175" i="17" s="1"/>
  <c r="H175" i="20"/>
  <c r="G175"/>
  <c r="F175"/>
  <c r="C175" i="17" s="1"/>
  <c r="E175" i="20"/>
  <c r="B175" i="17" s="1"/>
  <c r="A175" s="1"/>
  <c r="D175" i="20"/>
  <c r="X134"/>
  <c r="W134"/>
  <c r="V134"/>
  <c r="U134"/>
  <c r="T134"/>
  <c r="S134"/>
  <c r="R134"/>
  <c r="O134"/>
  <c r="P134"/>
  <c r="Q134"/>
  <c r="N134"/>
  <c r="M134"/>
  <c r="L134"/>
  <c r="J134"/>
  <c r="I134"/>
  <c r="G134" i="17" s="1"/>
  <c r="H134" i="20"/>
  <c r="G134"/>
  <c r="D134"/>
  <c r="F134"/>
  <c r="C134" i="17" s="1"/>
  <c r="E134" i="20"/>
  <c r="B134" i="17" s="1"/>
  <c r="A134" s="1"/>
  <c r="X70" i="20"/>
  <c r="W70"/>
  <c r="V70"/>
  <c r="U70"/>
  <c r="T70"/>
  <c r="S70"/>
  <c r="R70"/>
  <c r="O70"/>
  <c r="P70"/>
  <c r="Q70"/>
  <c r="N70"/>
  <c r="M70"/>
  <c r="L70"/>
  <c r="J70"/>
  <c r="I70"/>
  <c r="G70" i="17" s="1"/>
  <c r="H70" i="20"/>
  <c r="G70"/>
  <c r="D70"/>
  <c r="E71" i="23" s="1"/>
  <c r="F70" i="20"/>
  <c r="E70"/>
  <c r="X504"/>
  <c r="W504"/>
  <c r="V504"/>
  <c r="U504"/>
  <c r="S504"/>
  <c r="T504"/>
  <c r="R504"/>
  <c r="Q504"/>
  <c r="P504"/>
  <c r="M504"/>
  <c r="O504"/>
  <c r="N504"/>
  <c r="I504"/>
  <c r="L504"/>
  <c r="J504"/>
  <c r="F504"/>
  <c r="H504"/>
  <c r="G504"/>
  <c r="D504"/>
  <c r="E504"/>
  <c r="X488"/>
  <c r="W488"/>
  <c r="V488"/>
  <c r="U488"/>
  <c r="S488"/>
  <c r="T488"/>
  <c r="Q488"/>
  <c r="R488"/>
  <c r="P488"/>
  <c r="M488"/>
  <c r="O488"/>
  <c r="N488"/>
  <c r="I488"/>
  <c r="L488"/>
  <c r="J488"/>
  <c r="F488"/>
  <c r="H488"/>
  <c r="G488"/>
  <c r="D488"/>
  <c r="E488"/>
  <c r="X472"/>
  <c r="W472"/>
  <c r="V472"/>
  <c r="U472"/>
  <c r="S472"/>
  <c r="T472"/>
  <c r="Q472"/>
  <c r="R472"/>
  <c r="P472"/>
  <c r="M472"/>
  <c r="O472"/>
  <c r="N472"/>
  <c r="I472"/>
  <c r="G472" i="17" s="1"/>
  <c r="L472" i="20"/>
  <c r="J472"/>
  <c r="F472"/>
  <c r="C472" i="17" s="1"/>
  <c r="H472" i="20"/>
  <c r="G472"/>
  <c r="D472"/>
  <c r="E472"/>
  <c r="B472" i="17" s="1"/>
  <c r="A472" s="1"/>
  <c r="X456" i="20"/>
  <c r="W456"/>
  <c r="V456"/>
  <c r="U456"/>
  <c r="S456"/>
  <c r="T456"/>
  <c r="Q456"/>
  <c r="R456"/>
  <c r="P456"/>
  <c r="M456"/>
  <c r="O456"/>
  <c r="N456"/>
  <c r="I456"/>
  <c r="G456" i="17" s="1"/>
  <c r="L456" i="20"/>
  <c r="J456"/>
  <c r="F456"/>
  <c r="C456" i="17" s="1"/>
  <c r="H456" i="20"/>
  <c r="G456"/>
  <c r="D456"/>
  <c r="E456"/>
  <c r="B456" i="17" s="1"/>
  <c r="A456" s="1"/>
  <c r="X440" i="20"/>
  <c r="W440"/>
  <c r="V440"/>
  <c r="U440"/>
  <c r="S440"/>
  <c r="T440"/>
  <c r="Q440"/>
  <c r="R440"/>
  <c r="P440"/>
  <c r="M440"/>
  <c r="O440"/>
  <c r="N440"/>
  <c r="I440"/>
  <c r="G440" i="17" s="1"/>
  <c r="L440" i="20"/>
  <c r="J440"/>
  <c r="F440"/>
  <c r="C440" i="17" s="1"/>
  <c r="H440" i="20"/>
  <c r="G440"/>
  <c r="D440"/>
  <c r="E440"/>
  <c r="B440" i="17" s="1"/>
  <c r="A440" s="1"/>
  <c r="X424" i="20"/>
  <c r="W424"/>
  <c r="V424"/>
  <c r="U424"/>
  <c r="S424"/>
  <c r="T424"/>
  <c r="Q424"/>
  <c r="R424"/>
  <c r="P424"/>
  <c r="M424"/>
  <c r="O424"/>
  <c r="N424"/>
  <c r="I424"/>
  <c r="G424" i="17" s="1"/>
  <c r="L424" i="20"/>
  <c r="J424"/>
  <c r="F424"/>
  <c r="C424" i="17" s="1"/>
  <c r="H424" i="20"/>
  <c r="G424"/>
  <c r="D424"/>
  <c r="E424"/>
  <c r="B424" i="17" s="1"/>
  <c r="A424" s="1"/>
  <c r="X408" i="20"/>
  <c r="W408"/>
  <c r="V408"/>
  <c r="U408"/>
  <c r="S408"/>
  <c r="T408"/>
  <c r="Q408"/>
  <c r="R408"/>
  <c r="P408"/>
  <c r="M408"/>
  <c r="O408"/>
  <c r="N408"/>
  <c r="I408"/>
  <c r="G408" i="17" s="1"/>
  <c r="L408" i="20"/>
  <c r="J408"/>
  <c r="F408"/>
  <c r="C408" i="17" s="1"/>
  <c r="H408" i="20"/>
  <c r="G408"/>
  <c r="D408"/>
  <c r="E408"/>
  <c r="B408" i="17" s="1"/>
  <c r="A408" s="1"/>
  <c r="X392" i="20"/>
  <c r="W392"/>
  <c r="V392"/>
  <c r="U392"/>
  <c r="S392"/>
  <c r="T392"/>
  <c r="Q392"/>
  <c r="R392"/>
  <c r="P392"/>
  <c r="M392"/>
  <c r="O392"/>
  <c r="N392"/>
  <c r="I392"/>
  <c r="G392" i="17" s="1"/>
  <c r="L392" i="20"/>
  <c r="J392"/>
  <c r="F392"/>
  <c r="C392" i="17" s="1"/>
  <c r="H392" i="20"/>
  <c r="G392"/>
  <c r="D392"/>
  <c r="E392"/>
  <c r="B392" i="17" s="1"/>
  <c r="A392" s="1"/>
  <c r="X376" i="20"/>
  <c r="W376"/>
  <c r="V376"/>
  <c r="U376"/>
  <c r="S376"/>
  <c r="T376"/>
  <c r="Q376"/>
  <c r="R376"/>
  <c r="P376"/>
  <c r="M376"/>
  <c r="O376"/>
  <c r="N376"/>
  <c r="I376"/>
  <c r="G376" i="17" s="1"/>
  <c r="L376" i="20"/>
  <c r="J376"/>
  <c r="F376"/>
  <c r="C376" i="17" s="1"/>
  <c r="H376" i="20"/>
  <c r="G376"/>
  <c r="D376"/>
  <c r="E376"/>
  <c r="B376" i="17" s="1"/>
  <c r="A376" s="1"/>
  <c r="X360" i="20"/>
  <c r="W360"/>
  <c r="V360"/>
  <c r="U360"/>
  <c r="S360"/>
  <c r="T360"/>
  <c r="Q360"/>
  <c r="R360"/>
  <c r="P360"/>
  <c r="M360"/>
  <c r="O360"/>
  <c r="N360"/>
  <c r="I360"/>
  <c r="G360" i="17" s="1"/>
  <c r="L360" i="20"/>
  <c r="J360"/>
  <c r="F360"/>
  <c r="C360" i="17" s="1"/>
  <c r="H360" i="20"/>
  <c r="G360"/>
  <c r="D360"/>
  <c r="E360"/>
  <c r="B360" i="17" s="1"/>
  <c r="A360" s="1"/>
  <c r="X342" i="20"/>
  <c r="W342"/>
  <c r="V342"/>
  <c r="U342"/>
  <c r="T342"/>
  <c r="S342"/>
  <c r="R342"/>
  <c r="O342"/>
  <c r="P342"/>
  <c r="Q342"/>
  <c r="N342"/>
  <c r="M342"/>
  <c r="L342"/>
  <c r="J342"/>
  <c r="I342"/>
  <c r="G342" i="17" s="1"/>
  <c r="H342" i="20"/>
  <c r="G342"/>
  <c r="D342"/>
  <c r="F342"/>
  <c r="C342" i="17" s="1"/>
  <c r="E342" i="20"/>
  <c r="B342" i="17" s="1"/>
  <c r="A342" s="1"/>
  <c r="X310" i="20"/>
  <c r="W310"/>
  <c r="V310"/>
  <c r="U310"/>
  <c r="T310"/>
  <c r="S310"/>
  <c r="R310"/>
  <c r="O310"/>
  <c r="P310"/>
  <c r="Q310"/>
  <c r="N310"/>
  <c r="M310"/>
  <c r="L310"/>
  <c r="J310"/>
  <c r="I310"/>
  <c r="G310" i="17" s="1"/>
  <c r="H310" i="20"/>
  <c r="G310"/>
  <c r="D310"/>
  <c r="F310"/>
  <c r="C310" i="17" s="1"/>
  <c r="E310" i="20"/>
  <c r="B310" i="17" s="1"/>
  <c r="A310" s="1"/>
  <c r="X278" i="20"/>
  <c r="W278"/>
  <c r="V278"/>
  <c r="U278"/>
  <c r="T278"/>
  <c r="S278"/>
  <c r="R278"/>
  <c r="O278"/>
  <c r="P278"/>
  <c r="Q278"/>
  <c r="N278"/>
  <c r="M278"/>
  <c r="L278"/>
  <c r="J278"/>
  <c r="I278"/>
  <c r="G278" i="17" s="1"/>
  <c r="H278" i="20"/>
  <c r="G278"/>
  <c r="D278"/>
  <c r="F278"/>
  <c r="C278" i="17" s="1"/>
  <c r="E278" i="20"/>
  <c r="B278" i="17" s="1"/>
  <c r="A278" s="1"/>
  <c r="X246" i="20"/>
  <c r="W246"/>
  <c r="V246"/>
  <c r="U246"/>
  <c r="T246"/>
  <c r="S246"/>
  <c r="R246"/>
  <c r="O246"/>
  <c r="P246"/>
  <c r="Q246"/>
  <c r="N246"/>
  <c r="M246"/>
  <c r="L246"/>
  <c r="J246"/>
  <c r="I246"/>
  <c r="G246" i="17" s="1"/>
  <c r="H246" i="20"/>
  <c r="G246"/>
  <c r="D246"/>
  <c r="F246"/>
  <c r="C246" i="17" s="1"/>
  <c r="E246" i="20"/>
  <c r="B246" i="17" s="1"/>
  <c r="A246" s="1"/>
  <c r="X214" i="20"/>
  <c r="W214"/>
  <c r="V214"/>
  <c r="U214"/>
  <c r="T214"/>
  <c r="S214"/>
  <c r="R214"/>
  <c r="O214"/>
  <c r="P214"/>
  <c r="Q214"/>
  <c r="N214"/>
  <c r="M214"/>
  <c r="L214"/>
  <c r="J214"/>
  <c r="I214"/>
  <c r="G214" i="17" s="1"/>
  <c r="H214" i="20"/>
  <c r="G214"/>
  <c r="D214"/>
  <c r="F214"/>
  <c r="C214" i="17" s="1"/>
  <c r="E214" i="20"/>
  <c r="B214" i="17" s="1"/>
  <c r="A214" s="1"/>
  <c r="X182" i="20"/>
  <c r="W182"/>
  <c r="V182"/>
  <c r="U182"/>
  <c r="T182"/>
  <c r="S182"/>
  <c r="R182"/>
  <c r="O182"/>
  <c r="P182"/>
  <c r="Q182"/>
  <c r="N182"/>
  <c r="M182"/>
  <c r="L182"/>
  <c r="J182"/>
  <c r="I182"/>
  <c r="G182" i="17" s="1"/>
  <c r="H182" i="20"/>
  <c r="G182"/>
  <c r="D182"/>
  <c r="F182"/>
  <c r="C182" i="17" s="1"/>
  <c r="E182" i="20"/>
  <c r="B182" i="17" s="1"/>
  <c r="A182" s="1"/>
  <c r="X146" i="20"/>
  <c r="W146"/>
  <c r="V146"/>
  <c r="U146"/>
  <c r="T146"/>
  <c r="S146"/>
  <c r="R146"/>
  <c r="Q146"/>
  <c r="O146"/>
  <c r="P146"/>
  <c r="N146"/>
  <c r="M146"/>
  <c r="J146"/>
  <c r="L146"/>
  <c r="I146"/>
  <c r="G146" i="17" s="1"/>
  <c r="H146" i="20"/>
  <c r="G146"/>
  <c r="D146"/>
  <c r="F146"/>
  <c r="C146" i="17" s="1"/>
  <c r="E146" i="20"/>
  <c r="B146" i="17" s="1"/>
  <c r="A146" s="1"/>
  <c r="X82" i="20"/>
  <c r="W82"/>
  <c r="V82"/>
  <c r="U82"/>
  <c r="T82"/>
  <c r="S82"/>
  <c r="R82"/>
  <c r="Q82"/>
  <c r="O82"/>
  <c r="P82"/>
  <c r="N82"/>
  <c r="M82"/>
  <c r="J82"/>
  <c r="L82"/>
  <c r="I82"/>
  <c r="G82" i="17" s="1"/>
  <c r="H82" i="20"/>
  <c r="G82"/>
  <c r="D82"/>
  <c r="E83" i="23" s="1"/>
  <c r="F82" i="20"/>
  <c r="E82"/>
  <c r="F83" i="23"/>
  <c r="X18" i="20"/>
  <c r="W18"/>
  <c r="V18"/>
  <c r="U18"/>
  <c r="T18"/>
  <c r="S18"/>
  <c r="R18"/>
  <c r="Q18"/>
  <c r="O18"/>
  <c r="P18"/>
  <c r="N18"/>
  <c r="M18"/>
  <c r="J18"/>
  <c r="L18"/>
  <c r="I18"/>
  <c r="G18" i="17" s="1"/>
  <c r="H18" i="20"/>
  <c r="G18"/>
  <c r="D18"/>
  <c r="E19" i="23" s="1"/>
  <c r="F18" i="20"/>
  <c r="E18"/>
  <c r="F19" i="23"/>
  <c r="X434" i="20"/>
  <c r="W434"/>
  <c r="V434"/>
  <c r="U434"/>
  <c r="T434"/>
  <c r="S434"/>
  <c r="R434"/>
  <c r="Q434"/>
  <c r="O434"/>
  <c r="P434"/>
  <c r="N434"/>
  <c r="M434"/>
  <c r="J434"/>
  <c r="L434"/>
  <c r="I434"/>
  <c r="G434" i="17" s="1"/>
  <c r="H434" i="20"/>
  <c r="G434"/>
  <c r="D434"/>
  <c r="F434"/>
  <c r="C434" i="17" s="1"/>
  <c r="E434" i="20"/>
  <c r="B434" i="17" s="1"/>
  <c r="A434" s="1"/>
  <c r="X406" i="20"/>
  <c r="W406"/>
  <c r="V406"/>
  <c r="U406"/>
  <c r="T406"/>
  <c r="S406"/>
  <c r="R406"/>
  <c r="O406"/>
  <c r="P406"/>
  <c r="Q406"/>
  <c r="N406"/>
  <c r="M406"/>
  <c r="L406"/>
  <c r="J406"/>
  <c r="I406"/>
  <c r="G406" i="17" s="1"/>
  <c r="H406" i="20"/>
  <c r="G406"/>
  <c r="D406"/>
  <c r="F406"/>
  <c r="C406" i="17" s="1"/>
  <c r="E406" i="20"/>
  <c r="B406" i="17" s="1"/>
  <c r="A406" s="1"/>
  <c r="X374" i="20"/>
  <c r="W374"/>
  <c r="V374"/>
  <c r="U374"/>
  <c r="T374"/>
  <c r="S374"/>
  <c r="R374"/>
  <c r="O374"/>
  <c r="P374"/>
  <c r="Q374"/>
  <c r="N374"/>
  <c r="M374"/>
  <c r="L374"/>
  <c r="J374"/>
  <c r="I374"/>
  <c r="G374" i="17" s="1"/>
  <c r="H374" i="20"/>
  <c r="G374"/>
  <c r="D374"/>
  <c r="F374"/>
  <c r="C374" i="17" s="1"/>
  <c r="E374" i="20"/>
  <c r="B374" i="17" s="1"/>
  <c r="A374" s="1"/>
  <c r="X338" i="20"/>
  <c r="W338"/>
  <c r="V338"/>
  <c r="U338"/>
  <c r="T338"/>
  <c r="S338"/>
  <c r="R338"/>
  <c r="Q338"/>
  <c r="O338"/>
  <c r="P338"/>
  <c r="N338"/>
  <c r="M338"/>
  <c r="J338"/>
  <c r="L338"/>
  <c r="I338"/>
  <c r="G338" i="17" s="1"/>
  <c r="H338" i="20"/>
  <c r="G338"/>
  <c r="D338"/>
  <c r="F338"/>
  <c r="C338" i="17" s="1"/>
  <c r="E338" i="20"/>
  <c r="B338" i="17" s="1"/>
  <c r="A338" s="1"/>
  <c r="X274" i="20"/>
  <c r="W274"/>
  <c r="V274"/>
  <c r="U274"/>
  <c r="T274"/>
  <c r="S274"/>
  <c r="R274"/>
  <c r="Q274"/>
  <c r="O274"/>
  <c r="P274"/>
  <c r="N274"/>
  <c r="M274"/>
  <c r="J274"/>
  <c r="L274"/>
  <c r="I274"/>
  <c r="G274" i="17" s="1"/>
  <c r="H274" i="20"/>
  <c r="G274"/>
  <c r="D274"/>
  <c r="F274"/>
  <c r="C274" i="17" s="1"/>
  <c r="E274" i="20"/>
  <c r="B274" i="17" s="1"/>
  <c r="A274" s="1"/>
  <c r="X210" i="20"/>
  <c r="W210"/>
  <c r="V210"/>
  <c r="U210"/>
  <c r="T210"/>
  <c r="S210"/>
  <c r="R210"/>
  <c r="Q210"/>
  <c r="O210"/>
  <c r="P210"/>
  <c r="N210"/>
  <c r="M210"/>
  <c r="J210"/>
  <c r="L210"/>
  <c r="I210"/>
  <c r="G210" i="17" s="1"/>
  <c r="H210" i="20"/>
  <c r="G210"/>
  <c r="D210"/>
  <c r="F210"/>
  <c r="C210" i="17" s="1"/>
  <c r="E210" i="20"/>
  <c r="B210" i="17" s="1"/>
  <c r="A210" s="1"/>
  <c r="X495" i="20"/>
  <c r="W495"/>
  <c r="V495"/>
  <c r="U495"/>
  <c r="T495"/>
  <c r="S495"/>
  <c r="R495"/>
  <c r="Q495"/>
  <c r="P495"/>
  <c r="L495"/>
  <c r="O495"/>
  <c r="N495"/>
  <c r="M495"/>
  <c r="J495"/>
  <c r="I495"/>
  <c r="H495"/>
  <c r="G495"/>
  <c r="F495"/>
  <c r="E495"/>
  <c r="D495"/>
  <c r="X479"/>
  <c r="W479"/>
  <c r="V479"/>
  <c r="U479"/>
  <c r="T479"/>
  <c r="S479"/>
  <c r="R479"/>
  <c r="Q479"/>
  <c r="P479"/>
  <c r="L479"/>
  <c r="O479"/>
  <c r="N479"/>
  <c r="M479"/>
  <c r="J479"/>
  <c r="I479"/>
  <c r="G479" i="17" s="1"/>
  <c r="H479" i="20"/>
  <c r="G479"/>
  <c r="F479"/>
  <c r="C479" i="17" s="1"/>
  <c r="E479" i="20"/>
  <c r="B479" i="17" s="1"/>
  <c r="A479" s="1"/>
  <c r="D479" i="20"/>
  <c r="X463"/>
  <c r="W463"/>
  <c r="V463"/>
  <c r="U463"/>
  <c r="T463"/>
  <c r="S463"/>
  <c r="R463"/>
  <c r="Q463"/>
  <c r="P463"/>
  <c r="L463"/>
  <c r="O463"/>
  <c r="N463"/>
  <c r="M463"/>
  <c r="J463"/>
  <c r="I463"/>
  <c r="G463" i="17" s="1"/>
  <c r="H463" i="20"/>
  <c r="G463"/>
  <c r="F463"/>
  <c r="C463" i="17" s="1"/>
  <c r="E463" i="20"/>
  <c r="B463" i="17" s="1"/>
  <c r="A463" s="1"/>
  <c r="D463" i="20"/>
  <c r="X447"/>
  <c r="W447"/>
  <c r="V447"/>
  <c r="U447"/>
  <c r="T447"/>
  <c r="S447"/>
  <c r="R447"/>
  <c r="Q447"/>
  <c r="P447"/>
  <c r="L447"/>
  <c r="O447"/>
  <c r="N447"/>
  <c r="M447"/>
  <c r="J447"/>
  <c r="I447"/>
  <c r="G447" i="17" s="1"/>
  <c r="H447" i="20"/>
  <c r="G447"/>
  <c r="F447"/>
  <c r="C447" i="17" s="1"/>
  <c r="E447" i="20"/>
  <c r="B447" i="17" s="1"/>
  <c r="A447" s="1"/>
  <c r="D447" i="20"/>
  <c r="X431"/>
  <c r="W431"/>
  <c r="V431"/>
  <c r="U431"/>
  <c r="T431"/>
  <c r="S431"/>
  <c r="R431"/>
  <c r="Q431"/>
  <c r="P431"/>
  <c r="L431"/>
  <c r="O431"/>
  <c r="N431"/>
  <c r="M431"/>
  <c r="J431"/>
  <c r="I431"/>
  <c r="G431" i="17" s="1"/>
  <c r="H431" i="20"/>
  <c r="G431"/>
  <c r="F431"/>
  <c r="C431" i="17" s="1"/>
  <c r="E431" i="20"/>
  <c r="B431" i="17" s="1"/>
  <c r="A431" s="1"/>
  <c r="D431" i="20"/>
  <c r="X415"/>
  <c r="W415"/>
  <c r="V415"/>
  <c r="U415"/>
  <c r="T415"/>
  <c r="S415"/>
  <c r="R415"/>
  <c r="Q415"/>
  <c r="P415"/>
  <c r="L415"/>
  <c r="O415"/>
  <c r="N415"/>
  <c r="M415"/>
  <c r="J415"/>
  <c r="I415"/>
  <c r="G415" i="17" s="1"/>
  <c r="H415" i="20"/>
  <c r="G415"/>
  <c r="F415"/>
  <c r="C415" i="17" s="1"/>
  <c r="E415" i="20"/>
  <c r="B415" i="17" s="1"/>
  <c r="A415" s="1"/>
  <c r="D415" i="20"/>
  <c r="X399"/>
  <c r="W399"/>
  <c r="V399"/>
  <c r="U399"/>
  <c r="T399"/>
  <c r="S399"/>
  <c r="R399"/>
  <c r="Q399"/>
  <c r="P399"/>
  <c r="L399"/>
  <c r="O399"/>
  <c r="N399"/>
  <c r="M399"/>
  <c r="J399"/>
  <c r="I399"/>
  <c r="G399" i="17" s="1"/>
  <c r="H399" i="20"/>
  <c r="G399"/>
  <c r="F399"/>
  <c r="C399" i="17" s="1"/>
  <c r="E399" i="20"/>
  <c r="B399" i="17" s="1"/>
  <c r="A399" s="1"/>
  <c r="D399" i="20"/>
  <c r="X383"/>
  <c r="W383"/>
  <c r="V383"/>
  <c r="U383"/>
  <c r="T383"/>
  <c r="S383"/>
  <c r="R383"/>
  <c r="Q383"/>
  <c r="P383"/>
  <c r="L383"/>
  <c r="O383"/>
  <c r="N383"/>
  <c r="M383"/>
  <c r="J383"/>
  <c r="I383"/>
  <c r="G383" i="17" s="1"/>
  <c r="H383" i="20"/>
  <c r="G383"/>
  <c r="F383"/>
  <c r="C383" i="17" s="1"/>
  <c r="E383" i="20"/>
  <c r="B383" i="17" s="1"/>
  <c r="A383" s="1"/>
  <c r="D383" i="20"/>
  <c r="X367"/>
  <c r="W367"/>
  <c r="V367"/>
  <c r="U367"/>
  <c r="T367"/>
  <c r="S367"/>
  <c r="R367"/>
  <c r="Q367"/>
  <c r="P367"/>
  <c r="L367"/>
  <c r="O367"/>
  <c r="N367"/>
  <c r="M367"/>
  <c r="J367"/>
  <c r="I367"/>
  <c r="G367" i="17" s="1"/>
  <c r="H367" i="20"/>
  <c r="G367"/>
  <c r="F367"/>
  <c r="C367" i="17" s="1"/>
  <c r="E367" i="20"/>
  <c r="B367" i="17" s="1"/>
  <c r="A367" s="1"/>
  <c r="D367" i="20"/>
  <c r="X351"/>
  <c r="W351"/>
  <c r="U351"/>
  <c r="V351"/>
  <c r="T351"/>
  <c r="S351"/>
  <c r="R351"/>
  <c r="Q351"/>
  <c r="P351"/>
  <c r="L351"/>
  <c r="O351"/>
  <c r="N351"/>
  <c r="M351"/>
  <c r="J351"/>
  <c r="I351"/>
  <c r="G351" i="17" s="1"/>
  <c r="H351" i="20"/>
  <c r="G351"/>
  <c r="F351"/>
  <c r="C351" i="17" s="1"/>
  <c r="E351" i="20"/>
  <c r="B351" i="17" s="1"/>
  <c r="A351" s="1"/>
  <c r="D351" i="20"/>
  <c r="X323"/>
  <c r="W323"/>
  <c r="U323"/>
  <c r="V323"/>
  <c r="T323"/>
  <c r="S323"/>
  <c r="R323"/>
  <c r="P323"/>
  <c r="Q323"/>
  <c r="L323"/>
  <c r="N323"/>
  <c r="O323"/>
  <c r="M323"/>
  <c r="J323"/>
  <c r="I323"/>
  <c r="G323" i="17" s="1"/>
  <c r="H323" i="20"/>
  <c r="G323"/>
  <c r="F323"/>
  <c r="C323" i="17" s="1"/>
  <c r="E323" i="20"/>
  <c r="B323" i="17" s="1"/>
  <c r="A323" s="1"/>
  <c r="D323" i="20"/>
  <c r="X291"/>
  <c r="W291"/>
  <c r="U291"/>
  <c r="V291"/>
  <c r="T291"/>
  <c r="S291"/>
  <c r="R291"/>
  <c r="P291"/>
  <c r="Q291"/>
  <c r="L291"/>
  <c r="N291"/>
  <c r="O291"/>
  <c r="M291"/>
  <c r="J291"/>
  <c r="I291"/>
  <c r="G291" i="17" s="1"/>
  <c r="H291" i="20"/>
  <c r="G291"/>
  <c r="F291"/>
  <c r="C291" i="17" s="1"/>
  <c r="E291" i="20"/>
  <c r="B291" i="17" s="1"/>
  <c r="A291" s="1"/>
  <c r="D291" i="20"/>
  <c r="X259"/>
  <c r="W259"/>
  <c r="U259"/>
  <c r="V259"/>
  <c r="T259"/>
  <c r="S259"/>
  <c r="R259"/>
  <c r="P259"/>
  <c r="Q259"/>
  <c r="L259"/>
  <c r="N259"/>
  <c r="O259"/>
  <c r="M259"/>
  <c r="J259"/>
  <c r="I259"/>
  <c r="G259" i="17" s="1"/>
  <c r="H259" i="20"/>
  <c r="G259"/>
  <c r="F259"/>
  <c r="C259" i="17" s="1"/>
  <c r="E259" i="20"/>
  <c r="B259" i="17" s="1"/>
  <c r="A259" s="1"/>
  <c r="D259" i="20"/>
  <c r="X227"/>
  <c r="W227"/>
  <c r="U227"/>
  <c r="V227"/>
  <c r="T227"/>
  <c r="S227"/>
  <c r="R227"/>
  <c r="P227"/>
  <c r="Q227"/>
  <c r="L227"/>
  <c r="N227"/>
  <c r="O227"/>
  <c r="M227"/>
  <c r="J227"/>
  <c r="I227"/>
  <c r="G227" i="17" s="1"/>
  <c r="H227" i="20"/>
  <c r="G227"/>
  <c r="F227"/>
  <c r="C227" i="17" s="1"/>
  <c r="E227" i="20"/>
  <c r="B227" i="17" s="1"/>
  <c r="A227" s="1"/>
  <c r="D227" i="20"/>
  <c r="X195"/>
  <c r="W195"/>
  <c r="U195"/>
  <c r="V195"/>
  <c r="T195"/>
  <c r="S195"/>
  <c r="R195"/>
  <c r="P195"/>
  <c r="Q195"/>
  <c r="L195"/>
  <c r="N195"/>
  <c r="O195"/>
  <c r="M195"/>
  <c r="J195"/>
  <c r="I195"/>
  <c r="G195" i="17" s="1"/>
  <c r="H195" i="20"/>
  <c r="G195"/>
  <c r="F195"/>
  <c r="C195" i="17" s="1"/>
  <c r="E195" i="20"/>
  <c r="B195" i="17" s="1"/>
  <c r="A195" s="1"/>
  <c r="D195" i="20"/>
  <c r="X163"/>
  <c r="W163"/>
  <c r="U163"/>
  <c r="V163"/>
  <c r="T163"/>
  <c r="S163"/>
  <c r="R163"/>
  <c r="P163"/>
  <c r="Q163"/>
  <c r="L163"/>
  <c r="N163"/>
  <c r="O163"/>
  <c r="M163"/>
  <c r="J163"/>
  <c r="I163"/>
  <c r="G163" i="17" s="1"/>
  <c r="H163" i="20"/>
  <c r="G163"/>
  <c r="F163"/>
  <c r="C163" i="17" s="1"/>
  <c r="E163" i="20"/>
  <c r="B163" i="17" s="1"/>
  <c r="A163" s="1"/>
  <c r="D163" i="20"/>
  <c r="X110"/>
  <c r="W110"/>
  <c r="V110"/>
  <c r="U110"/>
  <c r="T110"/>
  <c r="S110"/>
  <c r="R110"/>
  <c r="P110"/>
  <c r="O110"/>
  <c r="Q110"/>
  <c r="N110"/>
  <c r="M110"/>
  <c r="L110"/>
  <c r="J110"/>
  <c r="I110"/>
  <c r="G110" i="17" s="1"/>
  <c r="H110" i="20"/>
  <c r="G110"/>
  <c r="D110"/>
  <c r="F110"/>
  <c r="C110" i="17" s="1"/>
  <c r="E110" i="20"/>
  <c r="B110" i="17" s="1"/>
  <c r="A110" s="1"/>
  <c r="X46" i="20"/>
  <c r="W46"/>
  <c r="V46"/>
  <c r="U46"/>
  <c r="T46"/>
  <c r="S46"/>
  <c r="R46"/>
  <c r="P46"/>
  <c r="O46"/>
  <c r="Q46"/>
  <c r="N46"/>
  <c r="M46"/>
  <c r="L46"/>
  <c r="J46"/>
  <c r="I46"/>
  <c r="G46" i="17" s="1"/>
  <c r="H46" i="20"/>
  <c r="G46"/>
  <c r="D46"/>
  <c r="E47" i="23" s="1"/>
  <c r="F46" i="20"/>
  <c r="E46"/>
  <c r="F47" i="23"/>
  <c r="X178" i="20"/>
  <c r="W178"/>
  <c r="V178"/>
  <c r="U178"/>
  <c r="T178"/>
  <c r="S178"/>
  <c r="R178"/>
  <c r="Q178"/>
  <c r="O178"/>
  <c r="P178"/>
  <c r="N178"/>
  <c r="M178"/>
  <c r="J178"/>
  <c r="L178"/>
  <c r="I178"/>
  <c r="G178" i="17" s="1"/>
  <c r="H178" i="20"/>
  <c r="G178"/>
  <c r="D178"/>
  <c r="F178"/>
  <c r="C178" i="17" s="1"/>
  <c r="E178" i="20"/>
  <c r="B178" i="17" s="1"/>
  <c r="A178" s="1"/>
  <c r="X138" i="20"/>
  <c r="W138"/>
  <c r="V138"/>
  <c r="U138"/>
  <c r="S138"/>
  <c r="T138"/>
  <c r="R138"/>
  <c r="Q138"/>
  <c r="P138"/>
  <c r="O138"/>
  <c r="M138"/>
  <c r="N138"/>
  <c r="J138"/>
  <c r="L138"/>
  <c r="I138"/>
  <c r="G138" i="17" s="1"/>
  <c r="H138" i="20"/>
  <c r="G138"/>
  <c r="D138"/>
  <c r="F138"/>
  <c r="C138" i="17" s="1"/>
  <c r="E138" i="20"/>
  <c r="B138" i="17" s="1"/>
  <c r="A138" s="1"/>
  <c r="X74" i="20"/>
  <c r="W74"/>
  <c r="V74"/>
  <c r="U74"/>
  <c r="S74"/>
  <c r="T74"/>
  <c r="R74"/>
  <c r="Q74"/>
  <c r="P74"/>
  <c r="O74"/>
  <c r="M74"/>
  <c r="N74"/>
  <c r="J74"/>
  <c r="L74"/>
  <c r="I74"/>
  <c r="G74" i="17" s="1"/>
  <c r="H74" i="20"/>
  <c r="G74"/>
  <c r="D74"/>
  <c r="E75" i="23" s="1"/>
  <c r="F74" i="20"/>
  <c r="E74"/>
  <c r="F75" i="23"/>
  <c r="X502" i="20"/>
  <c r="W502"/>
  <c r="V502"/>
  <c r="U502"/>
  <c r="T502"/>
  <c r="S502"/>
  <c r="R502"/>
  <c r="P502"/>
  <c r="O502"/>
  <c r="Q502"/>
  <c r="N502"/>
  <c r="M502"/>
  <c r="L502"/>
  <c r="J502"/>
  <c r="I502"/>
  <c r="H502"/>
  <c r="G502"/>
  <c r="D502"/>
  <c r="F502"/>
  <c r="E502"/>
  <c r="X498"/>
  <c r="W498"/>
  <c r="V498"/>
  <c r="U498"/>
  <c r="T498"/>
  <c r="S498"/>
  <c r="R498"/>
  <c r="P498"/>
  <c r="Q498"/>
  <c r="O498"/>
  <c r="N498"/>
  <c r="M498"/>
  <c r="J498"/>
  <c r="L498"/>
  <c r="I498"/>
  <c r="H498"/>
  <c r="G498"/>
  <c r="D498"/>
  <c r="F498"/>
  <c r="E498"/>
  <c r="X494"/>
  <c r="W494"/>
  <c r="V494"/>
  <c r="U494"/>
  <c r="T494"/>
  <c r="S494"/>
  <c r="R494"/>
  <c r="P494"/>
  <c r="O494"/>
  <c r="Q494"/>
  <c r="N494"/>
  <c r="M494"/>
  <c r="J494"/>
  <c r="I494"/>
  <c r="L494"/>
  <c r="H494"/>
  <c r="G494"/>
  <c r="D494"/>
  <c r="F494"/>
  <c r="E494"/>
  <c r="X446"/>
  <c r="W446"/>
  <c r="V446"/>
  <c r="U446"/>
  <c r="T446"/>
  <c r="S446"/>
  <c r="R446"/>
  <c r="P446"/>
  <c r="O446"/>
  <c r="Q446"/>
  <c r="N446"/>
  <c r="M446"/>
  <c r="J446"/>
  <c r="I446"/>
  <c r="G446" i="17" s="1"/>
  <c r="L446" i="20"/>
  <c r="H446"/>
  <c r="G446"/>
  <c r="D446"/>
  <c r="F446"/>
  <c r="C446" i="17" s="1"/>
  <c r="E446" i="20"/>
  <c r="B446" i="17" s="1"/>
  <c r="A446" s="1"/>
  <c r="X410" i="20"/>
  <c r="W410"/>
  <c r="V410"/>
  <c r="U410"/>
  <c r="T410"/>
  <c r="S410"/>
  <c r="R410"/>
  <c r="Q410"/>
  <c r="P410"/>
  <c r="O410"/>
  <c r="N410"/>
  <c r="M410"/>
  <c r="L410"/>
  <c r="J410"/>
  <c r="I410"/>
  <c r="G410" i="17" s="1"/>
  <c r="H410" i="20"/>
  <c r="G410"/>
  <c r="D410"/>
  <c r="F410"/>
  <c r="C410" i="17" s="1"/>
  <c r="E410" i="20"/>
  <c r="B410" i="17" s="1"/>
  <c r="A410" s="1"/>
  <c r="X382" i="20"/>
  <c r="W382"/>
  <c r="V382"/>
  <c r="U382"/>
  <c r="T382"/>
  <c r="S382"/>
  <c r="R382"/>
  <c r="P382"/>
  <c r="O382"/>
  <c r="Q382"/>
  <c r="N382"/>
  <c r="M382"/>
  <c r="J382"/>
  <c r="I382"/>
  <c r="G382" i="17" s="1"/>
  <c r="L382" i="20"/>
  <c r="H382"/>
  <c r="G382"/>
  <c r="D382"/>
  <c r="F382"/>
  <c r="C382" i="17" s="1"/>
  <c r="E382" i="20"/>
  <c r="B382" i="17" s="1"/>
  <c r="A382" s="1"/>
  <c r="X346" i="20"/>
  <c r="W346"/>
  <c r="V346"/>
  <c r="U346"/>
  <c r="T346"/>
  <c r="S346"/>
  <c r="R346"/>
  <c r="Q346"/>
  <c r="P346"/>
  <c r="O346"/>
  <c r="N346"/>
  <c r="M346"/>
  <c r="L346"/>
  <c r="J346"/>
  <c r="I346"/>
  <c r="G346" i="17" s="1"/>
  <c r="H346" i="20"/>
  <c r="G346"/>
  <c r="D346"/>
  <c r="F346"/>
  <c r="C346" i="17" s="1"/>
  <c r="E346" i="20"/>
  <c r="B346" i="17" s="1"/>
  <c r="A346" s="1"/>
  <c r="X282" i="20"/>
  <c r="W282"/>
  <c r="V282"/>
  <c r="U282"/>
  <c r="T282"/>
  <c r="S282"/>
  <c r="R282"/>
  <c r="Q282"/>
  <c r="P282"/>
  <c r="O282"/>
  <c r="N282"/>
  <c r="M282"/>
  <c r="L282"/>
  <c r="J282"/>
  <c r="I282"/>
  <c r="G282" i="17" s="1"/>
  <c r="H282" i="20"/>
  <c r="G282"/>
  <c r="D282"/>
  <c r="F282"/>
  <c r="C282" i="17" s="1"/>
  <c r="E282" i="20"/>
  <c r="B282" i="17" s="1"/>
  <c r="A282" s="1"/>
  <c r="X218" i="20"/>
  <c r="W218"/>
  <c r="V218"/>
  <c r="U218"/>
  <c r="S218"/>
  <c r="T218"/>
  <c r="R218"/>
  <c r="Q218"/>
  <c r="P218"/>
  <c r="O218"/>
  <c r="M218"/>
  <c r="N218"/>
  <c r="L218"/>
  <c r="J218"/>
  <c r="I218"/>
  <c r="G218" i="17" s="1"/>
  <c r="H218" i="20"/>
  <c r="G218"/>
  <c r="D218"/>
  <c r="F218"/>
  <c r="C218" i="17" s="1"/>
  <c r="E218" i="20"/>
  <c r="B218" i="17" s="1"/>
  <c r="A218" s="1"/>
  <c r="X497" i="20"/>
  <c r="W497"/>
  <c r="V497"/>
  <c r="U497"/>
  <c r="T497"/>
  <c r="S497"/>
  <c r="R497"/>
  <c r="Q497"/>
  <c r="O497"/>
  <c r="P497"/>
  <c r="N497"/>
  <c r="M497"/>
  <c r="J497"/>
  <c r="L497"/>
  <c r="I497"/>
  <c r="G497"/>
  <c r="F497"/>
  <c r="E497"/>
  <c r="H497"/>
  <c r="D497"/>
  <c r="X481"/>
  <c r="W481"/>
  <c r="V481"/>
  <c r="U481"/>
  <c r="T481"/>
  <c r="S481"/>
  <c r="R481"/>
  <c r="Q481"/>
  <c r="O481"/>
  <c r="P481"/>
  <c r="N481"/>
  <c r="M481"/>
  <c r="J481"/>
  <c r="L481"/>
  <c r="I481"/>
  <c r="G481" i="17" s="1"/>
  <c r="G481" i="20"/>
  <c r="F481"/>
  <c r="C481" i="17" s="1"/>
  <c r="E481" i="20"/>
  <c r="B481" i="17" s="1"/>
  <c r="A481" s="1"/>
  <c r="H481" i="20"/>
  <c r="D481"/>
  <c r="X465"/>
  <c r="W465"/>
  <c r="V465"/>
  <c r="U465"/>
  <c r="T465"/>
  <c r="S465"/>
  <c r="R465"/>
  <c r="Q465"/>
  <c r="O465"/>
  <c r="P465"/>
  <c r="N465"/>
  <c r="M465"/>
  <c r="J465"/>
  <c r="L465"/>
  <c r="I465"/>
  <c r="G465" i="17" s="1"/>
  <c r="G465" i="20"/>
  <c r="F465"/>
  <c r="C465" i="17" s="1"/>
  <c r="E465" i="20"/>
  <c r="B465" i="17" s="1"/>
  <c r="A465" s="1"/>
  <c r="H465" i="20"/>
  <c r="D465"/>
  <c r="X449"/>
  <c r="W449"/>
  <c r="V449"/>
  <c r="U449"/>
  <c r="T449"/>
  <c r="S449"/>
  <c r="R449"/>
  <c r="Q449"/>
  <c r="O449"/>
  <c r="P449"/>
  <c r="N449"/>
  <c r="M449"/>
  <c r="J449"/>
  <c r="L449"/>
  <c r="I449"/>
  <c r="G449" i="17" s="1"/>
  <c r="G449" i="20"/>
  <c r="F449"/>
  <c r="C449" i="17" s="1"/>
  <c r="E449" i="20"/>
  <c r="B449" i="17" s="1"/>
  <c r="A449" s="1"/>
  <c r="H449" i="20"/>
  <c r="D449"/>
  <c r="X433"/>
  <c r="W433"/>
  <c r="V433"/>
  <c r="U433"/>
  <c r="T433"/>
  <c r="S433"/>
  <c r="R433"/>
  <c r="Q433"/>
  <c r="O433"/>
  <c r="P433"/>
  <c r="N433"/>
  <c r="M433"/>
  <c r="J433"/>
  <c r="L433"/>
  <c r="I433"/>
  <c r="G433" i="17" s="1"/>
  <c r="G433" i="20"/>
  <c r="F433"/>
  <c r="C433" i="17" s="1"/>
  <c r="E433" i="20"/>
  <c r="B433" i="17" s="1"/>
  <c r="A433" s="1"/>
  <c r="H433" i="20"/>
  <c r="D433"/>
  <c r="X417"/>
  <c r="W417"/>
  <c r="V417"/>
  <c r="U417"/>
  <c r="T417"/>
  <c r="S417"/>
  <c r="R417"/>
  <c r="Q417"/>
  <c r="O417"/>
  <c r="P417"/>
  <c r="N417"/>
  <c r="M417"/>
  <c r="J417"/>
  <c r="L417"/>
  <c r="I417"/>
  <c r="G417" i="17" s="1"/>
  <c r="G417" i="20"/>
  <c r="F417"/>
  <c r="C417" i="17" s="1"/>
  <c r="E417" i="20"/>
  <c r="B417" i="17" s="1"/>
  <c r="A417" s="1"/>
  <c r="H417" i="20"/>
  <c r="D417"/>
  <c r="X401"/>
  <c r="W401"/>
  <c r="V401"/>
  <c r="U401"/>
  <c r="T401"/>
  <c r="S401"/>
  <c r="R401"/>
  <c r="Q401"/>
  <c r="O401"/>
  <c r="P401"/>
  <c r="N401"/>
  <c r="M401"/>
  <c r="J401"/>
  <c r="L401"/>
  <c r="I401"/>
  <c r="G401" i="17" s="1"/>
  <c r="G401" i="20"/>
  <c r="F401"/>
  <c r="C401" i="17" s="1"/>
  <c r="E401" i="20"/>
  <c r="B401" i="17" s="1"/>
  <c r="A401" s="1"/>
  <c r="H401" i="20"/>
  <c r="D401"/>
  <c r="X385"/>
  <c r="W385"/>
  <c r="V385"/>
  <c r="U385"/>
  <c r="T385"/>
  <c r="S385"/>
  <c r="R385"/>
  <c r="Q385"/>
  <c r="O385"/>
  <c r="P385"/>
  <c r="N385"/>
  <c r="M385"/>
  <c r="J385"/>
  <c r="L385"/>
  <c r="I385"/>
  <c r="G385" i="17" s="1"/>
  <c r="G385" i="20"/>
  <c r="F385"/>
  <c r="C385" i="17" s="1"/>
  <c r="E385" i="20"/>
  <c r="B385" i="17" s="1"/>
  <c r="A385" s="1"/>
  <c r="H385" i="20"/>
  <c r="D385"/>
  <c r="X369"/>
  <c r="W369"/>
  <c r="V369"/>
  <c r="U369"/>
  <c r="T369"/>
  <c r="S369"/>
  <c r="R369"/>
  <c r="Q369"/>
  <c r="O369"/>
  <c r="P369"/>
  <c r="N369"/>
  <c r="M369"/>
  <c r="J369"/>
  <c r="L369"/>
  <c r="I369"/>
  <c r="G369" i="17" s="1"/>
  <c r="G369" i="20"/>
  <c r="F369"/>
  <c r="C369" i="17" s="1"/>
  <c r="E369" i="20"/>
  <c r="B369" i="17" s="1"/>
  <c r="A369" s="1"/>
  <c r="H369" i="20"/>
  <c r="D369"/>
  <c r="X353"/>
  <c r="W353"/>
  <c r="V353"/>
  <c r="U353"/>
  <c r="T353"/>
  <c r="S353"/>
  <c r="R353"/>
  <c r="Q353"/>
  <c r="O353"/>
  <c r="P353"/>
  <c r="N353"/>
  <c r="M353"/>
  <c r="J353"/>
  <c r="L353"/>
  <c r="I353"/>
  <c r="G353" i="17" s="1"/>
  <c r="G353" i="20"/>
  <c r="F353"/>
  <c r="C353" i="17" s="1"/>
  <c r="E353" i="20"/>
  <c r="B353" i="17" s="1"/>
  <c r="A353" s="1"/>
  <c r="H353" i="20"/>
  <c r="D353"/>
  <c r="X327"/>
  <c r="W327"/>
  <c r="V327"/>
  <c r="U327"/>
  <c r="T327"/>
  <c r="S327"/>
  <c r="R327"/>
  <c r="Q327"/>
  <c r="P327"/>
  <c r="L327"/>
  <c r="O327"/>
  <c r="N327"/>
  <c r="M327"/>
  <c r="J327"/>
  <c r="H327"/>
  <c r="I327"/>
  <c r="G327" i="17" s="1"/>
  <c r="G327" i="20"/>
  <c r="F327"/>
  <c r="C327" i="17" s="1"/>
  <c r="E327" i="20"/>
  <c r="B327" i="17" s="1"/>
  <c r="A327" s="1"/>
  <c r="D327" i="20"/>
  <c r="X295"/>
  <c r="W295"/>
  <c r="V295"/>
  <c r="U295"/>
  <c r="T295"/>
  <c r="S295"/>
  <c r="R295"/>
  <c r="Q295"/>
  <c r="P295"/>
  <c r="L295"/>
  <c r="O295"/>
  <c r="N295"/>
  <c r="M295"/>
  <c r="J295"/>
  <c r="H295"/>
  <c r="I295"/>
  <c r="G295" i="17" s="1"/>
  <c r="G295" i="20"/>
  <c r="F295"/>
  <c r="C295" i="17" s="1"/>
  <c r="E295" i="20"/>
  <c r="B295" i="17" s="1"/>
  <c r="A295" s="1"/>
  <c r="D295" i="20"/>
  <c r="X263"/>
  <c r="W263"/>
  <c r="V263"/>
  <c r="U263"/>
  <c r="T263"/>
  <c r="S263"/>
  <c r="R263"/>
  <c r="Q263"/>
  <c r="P263"/>
  <c r="L263"/>
  <c r="O263"/>
  <c r="N263"/>
  <c r="M263"/>
  <c r="J263"/>
  <c r="H263"/>
  <c r="I263"/>
  <c r="G263" i="17" s="1"/>
  <c r="G263" i="20"/>
  <c r="F263"/>
  <c r="C263" i="17" s="1"/>
  <c r="E263" i="20"/>
  <c r="B263" i="17" s="1"/>
  <c r="A263" s="1"/>
  <c r="D263" i="20"/>
  <c r="X231"/>
  <c r="W231"/>
  <c r="V231"/>
  <c r="U231"/>
  <c r="T231"/>
  <c r="S231"/>
  <c r="R231"/>
  <c r="Q231"/>
  <c r="P231"/>
  <c r="L231"/>
  <c r="O231"/>
  <c r="N231"/>
  <c r="M231"/>
  <c r="J231"/>
  <c r="H231"/>
  <c r="I231"/>
  <c r="G231" i="17" s="1"/>
  <c r="G231" i="20"/>
  <c r="F231"/>
  <c r="C231" i="17" s="1"/>
  <c r="E231" i="20"/>
  <c r="B231" i="17" s="1"/>
  <c r="A231" s="1"/>
  <c r="D231" i="20"/>
  <c r="X199"/>
  <c r="W199"/>
  <c r="V199"/>
  <c r="U199"/>
  <c r="T199"/>
  <c r="S199"/>
  <c r="R199"/>
  <c r="Q199"/>
  <c r="P199"/>
  <c r="L199"/>
  <c r="O199"/>
  <c r="N199"/>
  <c r="M199"/>
  <c r="J199"/>
  <c r="H199"/>
  <c r="I199"/>
  <c r="G199" i="17" s="1"/>
  <c r="G199" i="20"/>
  <c r="F199"/>
  <c r="C199" i="17" s="1"/>
  <c r="E199" i="20"/>
  <c r="B199" i="17" s="1"/>
  <c r="A199" s="1"/>
  <c r="D199" i="20"/>
  <c r="X167"/>
  <c r="W167"/>
  <c r="U167"/>
  <c r="V167"/>
  <c r="T167"/>
  <c r="S167"/>
  <c r="R167"/>
  <c r="Q167"/>
  <c r="P167"/>
  <c r="L167"/>
  <c r="O167"/>
  <c r="N167"/>
  <c r="M167"/>
  <c r="J167"/>
  <c r="H167"/>
  <c r="I167"/>
  <c r="G167" i="17" s="1"/>
  <c r="G167" i="20"/>
  <c r="F167"/>
  <c r="C167" i="17" s="1"/>
  <c r="E167" i="20"/>
  <c r="B167" i="17" s="1"/>
  <c r="A167" s="1"/>
  <c r="D167" i="20"/>
  <c r="X118"/>
  <c r="W118"/>
  <c r="V118"/>
  <c r="U118"/>
  <c r="T118"/>
  <c r="S118"/>
  <c r="R118"/>
  <c r="O118"/>
  <c r="P118"/>
  <c r="Q118"/>
  <c r="N118"/>
  <c r="M118"/>
  <c r="L118"/>
  <c r="J118"/>
  <c r="I118"/>
  <c r="G118" i="17" s="1"/>
  <c r="H118" i="20"/>
  <c r="G118"/>
  <c r="D118"/>
  <c r="F118"/>
  <c r="C118" i="17" s="1"/>
  <c r="E118" i="20"/>
  <c r="B118" i="17" s="1"/>
  <c r="A118" s="1"/>
  <c r="X54" i="20"/>
  <c r="W54"/>
  <c r="V54"/>
  <c r="U54"/>
  <c r="T54"/>
  <c r="S54"/>
  <c r="R54"/>
  <c r="O54"/>
  <c r="P54"/>
  <c r="Q54"/>
  <c r="N54"/>
  <c r="M54"/>
  <c r="L54"/>
  <c r="J54"/>
  <c r="I54"/>
  <c r="G54" i="17" s="1"/>
  <c r="H54" i="20"/>
  <c r="G54"/>
  <c r="D54"/>
  <c r="E55" i="23" s="1"/>
  <c r="F54" i="20"/>
  <c r="E54"/>
  <c r="F55" i="23"/>
  <c r="X500" i="20"/>
  <c r="V500"/>
  <c r="W500"/>
  <c r="U500"/>
  <c r="S500"/>
  <c r="T500"/>
  <c r="R500"/>
  <c r="Q500"/>
  <c r="P500"/>
  <c r="O500"/>
  <c r="M500"/>
  <c r="N500"/>
  <c r="I500"/>
  <c r="L500"/>
  <c r="J500"/>
  <c r="F500"/>
  <c r="H500"/>
  <c r="G500"/>
  <c r="D500"/>
  <c r="E500"/>
  <c r="X484"/>
  <c r="V484"/>
  <c r="W484"/>
  <c r="U484"/>
  <c r="S484"/>
  <c r="T484"/>
  <c r="R484"/>
  <c r="Q484"/>
  <c r="P484"/>
  <c r="O484"/>
  <c r="M484"/>
  <c r="N484"/>
  <c r="I484"/>
  <c r="G484" i="17" s="1"/>
  <c r="L484" i="20"/>
  <c r="J484"/>
  <c r="F484"/>
  <c r="C484" i="17" s="1"/>
  <c r="H484" i="20"/>
  <c r="G484"/>
  <c r="D484"/>
  <c r="E484"/>
  <c r="B484" i="17" s="1"/>
  <c r="A484" s="1"/>
  <c r="X468" i="20"/>
  <c r="V468"/>
  <c r="W468"/>
  <c r="U468"/>
  <c r="S468"/>
  <c r="T468"/>
  <c r="R468"/>
  <c r="Q468"/>
  <c r="P468"/>
  <c r="O468"/>
  <c r="M468"/>
  <c r="N468"/>
  <c r="I468"/>
  <c r="G468" i="17" s="1"/>
  <c r="L468" i="20"/>
  <c r="J468"/>
  <c r="F468"/>
  <c r="C468" i="17" s="1"/>
  <c r="H468" i="20"/>
  <c r="G468"/>
  <c r="D468"/>
  <c r="E468"/>
  <c r="B468" i="17" s="1"/>
  <c r="A468" s="1"/>
  <c r="X452" i="20"/>
  <c r="V452"/>
  <c r="W452"/>
  <c r="U452"/>
  <c r="S452"/>
  <c r="T452"/>
  <c r="R452"/>
  <c r="Q452"/>
  <c r="P452"/>
  <c r="O452"/>
  <c r="M452"/>
  <c r="N452"/>
  <c r="I452"/>
  <c r="G452" i="17" s="1"/>
  <c r="L452" i="20"/>
  <c r="J452"/>
  <c r="F452"/>
  <c r="C452" i="17" s="1"/>
  <c r="H452" i="20"/>
  <c r="G452"/>
  <c r="D452"/>
  <c r="E452"/>
  <c r="B452" i="17" s="1"/>
  <c r="A452" s="1"/>
  <c r="X436" i="20"/>
  <c r="V436"/>
  <c r="W436"/>
  <c r="U436"/>
  <c r="S436"/>
  <c r="T436"/>
  <c r="R436"/>
  <c r="Q436"/>
  <c r="P436"/>
  <c r="O436"/>
  <c r="M436"/>
  <c r="N436"/>
  <c r="I436"/>
  <c r="G436" i="17" s="1"/>
  <c r="L436" i="20"/>
  <c r="J436"/>
  <c r="F436"/>
  <c r="C436" i="17" s="1"/>
  <c r="H436" i="20"/>
  <c r="G436"/>
  <c r="D436"/>
  <c r="E436"/>
  <c r="B436" i="17" s="1"/>
  <c r="A436" s="1"/>
  <c r="X420" i="20"/>
  <c r="V420"/>
  <c r="W420"/>
  <c r="U420"/>
  <c r="S420"/>
  <c r="T420"/>
  <c r="R420"/>
  <c r="Q420"/>
  <c r="P420"/>
  <c r="O420"/>
  <c r="M420"/>
  <c r="N420"/>
  <c r="I420"/>
  <c r="G420" i="17" s="1"/>
  <c r="L420" i="20"/>
  <c r="J420"/>
  <c r="F420"/>
  <c r="C420" i="17" s="1"/>
  <c r="H420" i="20"/>
  <c r="G420"/>
  <c r="D420"/>
  <c r="E420"/>
  <c r="B420" i="17" s="1"/>
  <c r="A420" s="1"/>
  <c r="X404" i="20"/>
  <c r="V404"/>
  <c r="W404"/>
  <c r="U404"/>
  <c r="S404"/>
  <c r="T404"/>
  <c r="R404"/>
  <c r="Q404"/>
  <c r="P404"/>
  <c r="O404"/>
  <c r="M404"/>
  <c r="N404"/>
  <c r="I404"/>
  <c r="G404" i="17" s="1"/>
  <c r="L404" i="20"/>
  <c r="J404"/>
  <c r="F404"/>
  <c r="C404" i="17" s="1"/>
  <c r="H404" i="20"/>
  <c r="G404"/>
  <c r="D404"/>
  <c r="E404"/>
  <c r="B404" i="17" s="1"/>
  <c r="A404" s="1"/>
  <c r="X388" i="20"/>
  <c r="V388"/>
  <c r="W388"/>
  <c r="U388"/>
  <c r="S388"/>
  <c r="T388"/>
  <c r="R388"/>
  <c r="Q388"/>
  <c r="P388"/>
  <c r="O388"/>
  <c r="M388"/>
  <c r="N388"/>
  <c r="I388"/>
  <c r="G388" i="17" s="1"/>
  <c r="L388" i="20"/>
  <c r="J388"/>
  <c r="F388"/>
  <c r="C388" i="17" s="1"/>
  <c r="H388" i="20"/>
  <c r="G388"/>
  <c r="D388"/>
  <c r="E388"/>
  <c r="B388" i="17" s="1"/>
  <c r="A388" s="1"/>
  <c r="X372" i="20"/>
  <c r="V372"/>
  <c r="W372"/>
  <c r="U372"/>
  <c r="S372"/>
  <c r="T372"/>
  <c r="R372"/>
  <c r="Q372"/>
  <c r="P372"/>
  <c r="O372"/>
  <c r="M372"/>
  <c r="N372"/>
  <c r="I372"/>
  <c r="G372" i="17" s="1"/>
  <c r="L372" i="20"/>
  <c r="J372"/>
  <c r="F372"/>
  <c r="C372" i="17" s="1"/>
  <c r="H372" i="20"/>
  <c r="G372"/>
  <c r="D372"/>
  <c r="E372"/>
  <c r="B372" i="17" s="1"/>
  <c r="A372" s="1"/>
  <c r="X356" i="20"/>
  <c r="W356"/>
  <c r="V356"/>
  <c r="U356"/>
  <c r="S356"/>
  <c r="T356"/>
  <c r="R356"/>
  <c r="Q356"/>
  <c r="P356"/>
  <c r="O356"/>
  <c r="M356"/>
  <c r="N356"/>
  <c r="I356"/>
  <c r="G356" i="17" s="1"/>
  <c r="L356" i="20"/>
  <c r="J356"/>
  <c r="F356"/>
  <c r="C356" i="17" s="1"/>
  <c r="H356" i="20"/>
  <c r="G356"/>
  <c r="D356"/>
  <c r="E356"/>
  <c r="B356" i="17" s="1"/>
  <c r="A356" s="1"/>
  <c r="X334" i="20"/>
  <c r="W334"/>
  <c r="V334"/>
  <c r="U334"/>
  <c r="T334"/>
  <c r="S334"/>
  <c r="R334"/>
  <c r="P334"/>
  <c r="O334"/>
  <c r="Q334"/>
  <c r="N334"/>
  <c r="M334"/>
  <c r="J334"/>
  <c r="I334"/>
  <c r="G334" i="17" s="1"/>
  <c r="L334" i="20"/>
  <c r="H334"/>
  <c r="G334"/>
  <c r="D334"/>
  <c r="F334"/>
  <c r="C334" i="17" s="1"/>
  <c r="E334" i="20"/>
  <c r="B334" i="17" s="1"/>
  <c r="A334" s="1"/>
  <c r="X302" i="20"/>
  <c r="W302"/>
  <c r="V302"/>
  <c r="U302"/>
  <c r="T302"/>
  <c r="S302"/>
  <c r="R302"/>
  <c r="P302"/>
  <c r="O302"/>
  <c r="Q302"/>
  <c r="N302"/>
  <c r="M302"/>
  <c r="J302"/>
  <c r="I302"/>
  <c r="G302" i="17" s="1"/>
  <c r="L302" i="20"/>
  <c r="H302"/>
  <c r="G302"/>
  <c r="D302"/>
  <c r="F302"/>
  <c r="C302" i="17" s="1"/>
  <c r="E302" i="20"/>
  <c r="B302" i="17" s="1"/>
  <c r="A302" s="1"/>
  <c r="X270" i="20"/>
  <c r="W270"/>
  <c r="V270"/>
  <c r="U270"/>
  <c r="T270"/>
  <c r="S270"/>
  <c r="R270"/>
  <c r="P270"/>
  <c r="O270"/>
  <c r="Q270"/>
  <c r="N270"/>
  <c r="M270"/>
  <c r="J270"/>
  <c r="I270"/>
  <c r="G270" i="17" s="1"/>
  <c r="L270" i="20"/>
  <c r="H270"/>
  <c r="G270"/>
  <c r="D270"/>
  <c r="F270"/>
  <c r="C270" i="17" s="1"/>
  <c r="E270" i="20"/>
  <c r="B270" i="17" s="1"/>
  <c r="A270" s="1"/>
  <c r="X238" i="20"/>
  <c r="W238"/>
  <c r="V238"/>
  <c r="U238"/>
  <c r="T238"/>
  <c r="S238"/>
  <c r="R238"/>
  <c r="P238"/>
  <c r="O238"/>
  <c r="Q238"/>
  <c r="N238"/>
  <c r="M238"/>
  <c r="J238"/>
  <c r="I238"/>
  <c r="G238" i="17" s="1"/>
  <c r="L238" i="20"/>
  <c r="H238"/>
  <c r="G238"/>
  <c r="D238"/>
  <c r="F238"/>
  <c r="C238" i="17" s="1"/>
  <c r="E238" i="20"/>
  <c r="B238" i="17" s="1"/>
  <c r="A238" s="1"/>
  <c r="X206" i="20"/>
  <c r="W206"/>
  <c r="V206"/>
  <c r="U206"/>
  <c r="T206"/>
  <c r="S206"/>
  <c r="R206"/>
  <c r="P206"/>
  <c r="O206"/>
  <c r="Q206"/>
  <c r="N206"/>
  <c r="M206"/>
  <c r="J206"/>
  <c r="I206"/>
  <c r="G206" i="17" s="1"/>
  <c r="L206" i="20"/>
  <c r="H206"/>
  <c r="G206"/>
  <c r="D206"/>
  <c r="F206"/>
  <c r="C206" i="17" s="1"/>
  <c r="E206" i="20"/>
  <c r="B206" i="17" s="1"/>
  <c r="A206" s="1"/>
  <c r="X174" i="20"/>
  <c r="W174"/>
  <c r="V174"/>
  <c r="U174"/>
  <c r="T174"/>
  <c r="S174"/>
  <c r="R174"/>
  <c r="P174"/>
  <c r="O174"/>
  <c r="Q174"/>
  <c r="N174"/>
  <c r="M174"/>
  <c r="L174"/>
  <c r="J174"/>
  <c r="I174"/>
  <c r="G174" i="17" s="1"/>
  <c r="H174" i="20"/>
  <c r="G174"/>
  <c r="D174"/>
  <c r="F174"/>
  <c r="C174" i="17" s="1"/>
  <c r="E174" i="20"/>
  <c r="B174" i="17" s="1"/>
  <c r="A174" s="1"/>
  <c r="X130" i="20"/>
  <c r="W130"/>
  <c r="V130"/>
  <c r="U130"/>
  <c r="T130"/>
  <c r="S130"/>
  <c r="R130"/>
  <c r="Q130"/>
  <c r="O130"/>
  <c r="P130"/>
  <c r="N130"/>
  <c r="M130"/>
  <c r="J130"/>
  <c r="L130"/>
  <c r="I130"/>
  <c r="G130" i="17" s="1"/>
  <c r="H130" i="20"/>
  <c r="G130"/>
  <c r="D130"/>
  <c r="F130"/>
  <c r="C130" i="17" s="1"/>
  <c r="E130" i="20"/>
  <c r="B130" i="17" s="1"/>
  <c r="A130" s="1"/>
  <c r="X66" i="20"/>
  <c r="W66"/>
  <c r="V66"/>
  <c r="U66"/>
  <c r="T66"/>
  <c r="S66"/>
  <c r="R66"/>
  <c r="Q66"/>
  <c r="O66"/>
  <c r="P66"/>
  <c r="N66"/>
  <c r="M66"/>
  <c r="J66"/>
  <c r="L66"/>
  <c r="I66"/>
  <c r="G66" i="17" s="1"/>
  <c r="H66" i="20"/>
  <c r="G66"/>
  <c r="D66"/>
  <c r="E67" i="23" s="1"/>
  <c r="F66" i="20"/>
  <c r="E66"/>
  <c r="F67" i="23"/>
  <c r="X458" i="20"/>
  <c r="W458"/>
  <c r="V458"/>
  <c r="U458"/>
  <c r="T458"/>
  <c r="S458"/>
  <c r="R458"/>
  <c r="Q458"/>
  <c r="P458"/>
  <c r="O458"/>
  <c r="N458"/>
  <c r="M458"/>
  <c r="L458"/>
  <c r="J458"/>
  <c r="I458"/>
  <c r="G458" i="17" s="1"/>
  <c r="H458" i="20"/>
  <c r="G458"/>
  <c r="D458"/>
  <c r="F458"/>
  <c r="C458" i="17" s="1"/>
  <c r="E458" i="20"/>
  <c r="B458" i="17" s="1"/>
  <c r="A458" s="1"/>
  <c r="X426" i="20"/>
  <c r="W426"/>
  <c r="V426"/>
  <c r="U426"/>
  <c r="T426"/>
  <c r="S426"/>
  <c r="R426"/>
  <c r="Q426"/>
  <c r="P426"/>
  <c r="O426"/>
  <c r="N426"/>
  <c r="M426"/>
  <c r="L426"/>
  <c r="J426"/>
  <c r="I426"/>
  <c r="G426" i="17" s="1"/>
  <c r="H426" i="20"/>
  <c r="G426"/>
  <c r="D426"/>
  <c r="F426"/>
  <c r="C426" i="17" s="1"/>
  <c r="E426" i="20"/>
  <c r="B426" i="17" s="1"/>
  <c r="A426" s="1"/>
  <c r="X394" i="20"/>
  <c r="W394"/>
  <c r="V394"/>
  <c r="U394"/>
  <c r="T394"/>
  <c r="S394"/>
  <c r="R394"/>
  <c r="Q394"/>
  <c r="P394"/>
  <c r="O394"/>
  <c r="N394"/>
  <c r="M394"/>
  <c r="L394"/>
  <c r="J394"/>
  <c r="I394"/>
  <c r="G394" i="17" s="1"/>
  <c r="H394" i="20"/>
  <c r="G394"/>
  <c r="D394"/>
  <c r="F394"/>
  <c r="C394" i="17" s="1"/>
  <c r="E394" i="20"/>
  <c r="B394" i="17" s="1"/>
  <c r="A394" s="1"/>
  <c r="X366" i="20"/>
  <c r="W366"/>
  <c r="V366"/>
  <c r="U366"/>
  <c r="T366"/>
  <c r="S366"/>
  <c r="R366"/>
  <c r="P366"/>
  <c r="O366"/>
  <c r="Q366"/>
  <c r="N366"/>
  <c r="M366"/>
  <c r="J366"/>
  <c r="I366"/>
  <c r="G366" i="17" s="1"/>
  <c r="L366" i="20"/>
  <c r="H366"/>
  <c r="G366"/>
  <c r="D366"/>
  <c r="F366"/>
  <c r="C366" i="17" s="1"/>
  <c r="E366" i="20"/>
  <c r="B366" i="17" s="1"/>
  <c r="A366" s="1"/>
  <c r="X322" i="20"/>
  <c r="W322"/>
  <c r="V322"/>
  <c r="U322"/>
  <c r="T322"/>
  <c r="S322"/>
  <c r="R322"/>
  <c r="Q322"/>
  <c r="O322"/>
  <c r="P322"/>
  <c r="N322"/>
  <c r="M322"/>
  <c r="J322"/>
  <c r="L322"/>
  <c r="I322"/>
  <c r="G322" i="17" s="1"/>
  <c r="H322" i="20"/>
  <c r="G322"/>
  <c r="D322"/>
  <c r="F322"/>
  <c r="C322" i="17" s="1"/>
  <c r="E322" i="20"/>
  <c r="B322" i="17" s="1"/>
  <c r="A322" s="1"/>
  <c r="X258" i="20"/>
  <c r="W258"/>
  <c r="V258"/>
  <c r="U258"/>
  <c r="T258"/>
  <c r="S258"/>
  <c r="R258"/>
  <c r="Q258"/>
  <c r="O258"/>
  <c r="P258"/>
  <c r="N258"/>
  <c r="M258"/>
  <c r="J258"/>
  <c r="L258"/>
  <c r="I258"/>
  <c r="G258" i="17" s="1"/>
  <c r="H258" i="20"/>
  <c r="G258"/>
  <c r="D258"/>
  <c r="F258"/>
  <c r="C258" i="17" s="1"/>
  <c r="E258" i="20"/>
  <c r="B258" i="17" s="1"/>
  <c r="A258" s="1"/>
  <c r="X194" i="20"/>
  <c r="W194"/>
  <c r="V194"/>
  <c r="U194"/>
  <c r="T194"/>
  <c r="S194"/>
  <c r="R194"/>
  <c r="Q194"/>
  <c r="O194"/>
  <c r="P194"/>
  <c r="N194"/>
  <c r="M194"/>
  <c r="J194"/>
  <c r="L194"/>
  <c r="I194"/>
  <c r="G194" i="17" s="1"/>
  <c r="H194" i="20"/>
  <c r="G194"/>
  <c r="D194"/>
  <c r="F194"/>
  <c r="C194" i="17" s="1"/>
  <c r="E194" i="20"/>
  <c r="B194" i="17" s="1"/>
  <c r="A194" s="1"/>
  <c r="X491" i="20"/>
  <c r="W491"/>
  <c r="V491"/>
  <c r="U491"/>
  <c r="T491"/>
  <c r="S491"/>
  <c r="R491"/>
  <c r="Q491"/>
  <c r="P491"/>
  <c r="L491"/>
  <c r="N491"/>
  <c r="O491"/>
  <c r="M491"/>
  <c r="J491"/>
  <c r="H491"/>
  <c r="G491"/>
  <c r="I491"/>
  <c r="F491"/>
  <c r="E491"/>
  <c r="D491"/>
  <c r="X475"/>
  <c r="W475"/>
  <c r="V475"/>
  <c r="U475"/>
  <c r="T475"/>
  <c r="S475"/>
  <c r="R475"/>
  <c r="Q475"/>
  <c r="P475"/>
  <c r="L475"/>
  <c r="N475"/>
  <c r="O475"/>
  <c r="M475"/>
  <c r="J475"/>
  <c r="H475"/>
  <c r="G475"/>
  <c r="I475"/>
  <c r="G475" i="17" s="1"/>
  <c r="F475" i="20"/>
  <c r="C475" i="17" s="1"/>
  <c r="E475" i="20"/>
  <c r="B475" i="17" s="1"/>
  <c r="A475" s="1"/>
  <c r="D475" i="20"/>
  <c r="X459"/>
  <c r="W459"/>
  <c r="V459"/>
  <c r="U459"/>
  <c r="T459"/>
  <c r="S459"/>
  <c r="R459"/>
  <c r="Q459"/>
  <c r="P459"/>
  <c r="L459"/>
  <c r="N459"/>
  <c r="O459"/>
  <c r="M459"/>
  <c r="J459"/>
  <c r="H459"/>
  <c r="G459"/>
  <c r="I459"/>
  <c r="G459" i="17" s="1"/>
  <c r="F459" i="20"/>
  <c r="C459" i="17" s="1"/>
  <c r="E459" i="20"/>
  <c r="B459" i="17" s="1"/>
  <c r="A459" s="1"/>
  <c r="D459" i="20"/>
  <c r="X443"/>
  <c r="W443"/>
  <c r="V443"/>
  <c r="U443"/>
  <c r="T443"/>
  <c r="S443"/>
  <c r="R443"/>
  <c r="Q443"/>
  <c r="P443"/>
  <c r="L443"/>
  <c r="N443"/>
  <c r="O443"/>
  <c r="M443"/>
  <c r="J443"/>
  <c r="H443"/>
  <c r="G443"/>
  <c r="I443"/>
  <c r="G443" i="17" s="1"/>
  <c r="F443" i="20"/>
  <c r="C443" i="17" s="1"/>
  <c r="E443" i="20"/>
  <c r="B443" i="17" s="1"/>
  <c r="A443" s="1"/>
  <c r="D443" i="20"/>
  <c r="X427"/>
  <c r="W427"/>
  <c r="V427"/>
  <c r="U427"/>
  <c r="T427"/>
  <c r="S427"/>
  <c r="R427"/>
  <c r="Q427"/>
  <c r="P427"/>
  <c r="L427"/>
  <c r="N427"/>
  <c r="O427"/>
  <c r="M427"/>
  <c r="J427"/>
  <c r="H427"/>
  <c r="G427"/>
  <c r="I427"/>
  <c r="G427" i="17" s="1"/>
  <c r="F427" i="20"/>
  <c r="C427" i="17" s="1"/>
  <c r="E427" i="20"/>
  <c r="B427" i="17" s="1"/>
  <c r="A427" s="1"/>
  <c r="D427" i="20"/>
  <c r="X411"/>
  <c r="W411"/>
  <c r="V411"/>
  <c r="U411"/>
  <c r="T411"/>
  <c r="S411"/>
  <c r="R411"/>
  <c r="Q411"/>
  <c r="P411"/>
  <c r="L411"/>
  <c r="N411"/>
  <c r="O411"/>
  <c r="M411"/>
  <c r="J411"/>
  <c r="H411"/>
  <c r="G411"/>
  <c r="I411"/>
  <c r="G411" i="17" s="1"/>
  <c r="F411" i="20"/>
  <c r="C411" i="17" s="1"/>
  <c r="E411" i="20"/>
  <c r="B411" i="17" s="1"/>
  <c r="A411" s="1"/>
  <c r="D411" i="20"/>
  <c r="X395"/>
  <c r="W395"/>
  <c r="V395"/>
  <c r="U395"/>
  <c r="T395"/>
  <c r="S395"/>
  <c r="R395"/>
  <c r="Q395"/>
  <c r="P395"/>
  <c r="L395"/>
  <c r="N395"/>
  <c r="O395"/>
  <c r="M395"/>
  <c r="J395"/>
  <c r="H395"/>
  <c r="G395"/>
  <c r="I395"/>
  <c r="G395" i="17" s="1"/>
  <c r="F395" i="20"/>
  <c r="C395" i="17" s="1"/>
  <c r="E395" i="20"/>
  <c r="B395" i="17" s="1"/>
  <c r="A395" s="1"/>
  <c r="D395" i="20"/>
  <c r="X379"/>
  <c r="W379"/>
  <c r="V379"/>
  <c r="U379"/>
  <c r="T379"/>
  <c r="S379"/>
  <c r="R379"/>
  <c r="Q379"/>
  <c r="P379"/>
  <c r="L379"/>
  <c r="N379"/>
  <c r="O379"/>
  <c r="M379"/>
  <c r="J379"/>
  <c r="H379"/>
  <c r="G379"/>
  <c r="I379"/>
  <c r="G379" i="17" s="1"/>
  <c r="F379" i="20"/>
  <c r="C379" i="17" s="1"/>
  <c r="E379" i="20"/>
  <c r="B379" i="17" s="1"/>
  <c r="A379" s="1"/>
  <c r="D379" i="20"/>
  <c r="X363"/>
  <c r="W363"/>
  <c r="V363"/>
  <c r="U363"/>
  <c r="T363"/>
  <c r="S363"/>
  <c r="R363"/>
  <c r="Q363"/>
  <c r="P363"/>
  <c r="L363"/>
  <c r="N363"/>
  <c r="O363"/>
  <c r="M363"/>
  <c r="J363"/>
  <c r="H363"/>
  <c r="G363"/>
  <c r="I363"/>
  <c r="G363" i="17" s="1"/>
  <c r="F363" i="20"/>
  <c r="C363" i="17" s="1"/>
  <c r="E363" i="20"/>
  <c r="B363" i="17" s="1"/>
  <c r="A363" s="1"/>
  <c r="D363" i="20"/>
  <c r="X347"/>
  <c r="W347"/>
  <c r="U347"/>
  <c r="V347"/>
  <c r="T347"/>
  <c r="S347"/>
  <c r="R347"/>
  <c r="Q347"/>
  <c r="P347"/>
  <c r="L347"/>
  <c r="N347"/>
  <c r="O347"/>
  <c r="M347"/>
  <c r="J347"/>
  <c r="H347"/>
  <c r="G347"/>
  <c r="I347"/>
  <c r="G347" i="17" s="1"/>
  <c r="F347" i="20"/>
  <c r="C347" i="17" s="1"/>
  <c r="E347" i="20"/>
  <c r="B347" i="17" s="1"/>
  <c r="A347" s="1"/>
  <c r="D347" i="20"/>
  <c r="X315"/>
  <c r="W315"/>
  <c r="U315"/>
  <c r="V315"/>
  <c r="T315"/>
  <c r="S315"/>
  <c r="R315"/>
  <c r="Q315"/>
  <c r="P315"/>
  <c r="L315"/>
  <c r="N315"/>
  <c r="O315"/>
  <c r="M315"/>
  <c r="J315"/>
  <c r="H315"/>
  <c r="G315"/>
  <c r="I315"/>
  <c r="G315" i="17" s="1"/>
  <c r="F315" i="20"/>
  <c r="C315" i="17" s="1"/>
  <c r="E315" i="20"/>
  <c r="B315" i="17" s="1"/>
  <c r="A315" s="1"/>
  <c r="D315" i="20"/>
  <c r="X283"/>
  <c r="W283"/>
  <c r="U283"/>
  <c r="V283"/>
  <c r="T283"/>
  <c r="S283"/>
  <c r="R283"/>
  <c r="Q283"/>
  <c r="P283"/>
  <c r="L283"/>
  <c r="N283"/>
  <c r="O283"/>
  <c r="M283"/>
  <c r="J283"/>
  <c r="H283"/>
  <c r="G283"/>
  <c r="I283"/>
  <c r="G283" i="17" s="1"/>
  <c r="F283" i="20"/>
  <c r="C283" i="17" s="1"/>
  <c r="E283" i="20"/>
  <c r="B283" i="17" s="1"/>
  <c r="A283" s="1"/>
  <c r="D283" i="20"/>
  <c r="X251"/>
  <c r="W251"/>
  <c r="U251"/>
  <c r="V251"/>
  <c r="T251"/>
  <c r="S251"/>
  <c r="R251"/>
  <c r="Q251"/>
  <c r="P251"/>
  <c r="L251"/>
  <c r="N251"/>
  <c r="O251"/>
  <c r="M251"/>
  <c r="J251"/>
  <c r="H251"/>
  <c r="G251"/>
  <c r="I251"/>
  <c r="G251" i="17" s="1"/>
  <c r="F251" i="20"/>
  <c r="C251" i="17" s="1"/>
  <c r="E251" i="20"/>
  <c r="B251" i="17" s="1"/>
  <c r="A251" s="1"/>
  <c r="D251" i="20"/>
  <c r="X219"/>
  <c r="W219"/>
  <c r="U219"/>
  <c r="V219"/>
  <c r="T219"/>
  <c r="S219"/>
  <c r="R219"/>
  <c r="Q219"/>
  <c r="P219"/>
  <c r="N219"/>
  <c r="L219"/>
  <c r="O219"/>
  <c r="M219"/>
  <c r="J219"/>
  <c r="H219"/>
  <c r="G219"/>
  <c r="I219"/>
  <c r="G219" i="17" s="1"/>
  <c r="F219" i="20"/>
  <c r="C219" i="17" s="1"/>
  <c r="E219" i="20"/>
  <c r="B219" i="17" s="1"/>
  <c r="A219" s="1"/>
  <c r="D219" i="20"/>
  <c r="X187"/>
  <c r="W187"/>
  <c r="U187"/>
  <c r="V187"/>
  <c r="T187"/>
  <c r="S187"/>
  <c r="R187"/>
  <c r="Q187"/>
  <c r="P187"/>
  <c r="N187"/>
  <c r="L187"/>
  <c r="O187"/>
  <c r="M187"/>
  <c r="J187"/>
  <c r="H187"/>
  <c r="G187"/>
  <c r="I187"/>
  <c r="G187" i="17" s="1"/>
  <c r="F187" i="20"/>
  <c r="C187" i="17" s="1"/>
  <c r="E187" i="20"/>
  <c r="B187" i="17" s="1"/>
  <c r="A187" s="1"/>
  <c r="D187" i="20"/>
  <c r="X155"/>
  <c r="W155"/>
  <c r="U155"/>
  <c r="V155"/>
  <c r="T155"/>
  <c r="S155"/>
  <c r="R155"/>
  <c r="Q155"/>
  <c r="P155"/>
  <c r="N155"/>
  <c r="L155"/>
  <c r="O155"/>
  <c r="M155"/>
  <c r="J155"/>
  <c r="H155"/>
  <c r="G155"/>
  <c r="I155"/>
  <c r="G155" i="17" s="1"/>
  <c r="F155" i="20"/>
  <c r="C155" i="17" s="1"/>
  <c r="E155" i="20"/>
  <c r="B155" i="17" s="1"/>
  <c r="A155" s="1"/>
  <c r="D155" i="20"/>
  <c r="X94"/>
  <c r="W94"/>
  <c r="V94"/>
  <c r="U94"/>
  <c r="T94"/>
  <c r="S94"/>
  <c r="R94"/>
  <c r="P94"/>
  <c r="O94"/>
  <c r="Q94"/>
  <c r="N94"/>
  <c r="M94"/>
  <c r="L94"/>
  <c r="J94"/>
  <c r="I94"/>
  <c r="G94" i="17" s="1"/>
  <c r="H94" i="20"/>
  <c r="G94"/>
  <c r="D94"/>
  <c r="E95" i="23" s="1"/>
  <c r="F94" i="20"/>
  <c r="E94"/>
  <c r="F95" i="23"/>
  <c r="X30" i="20"/>
  <c r="W30"/>
  <c r="V30"/>
  <c r="U30"/>
  <c r="T30"/>
  <c r="S30"/>
  <c r="R30"/>
  <c r="P30"/>
  <c r="O30"/>
  <c r="Q30"/>
  <c r="N30"/>
  <c r="M30"/>
  <c r="L30"/>
  <c r="J30"/>
  <c r="I30"/>
  <c r="G30" i="17" s="1"/>
  <c r="G30" i="20"/>
  <c r="D30"/>
  <c r="E31" i="23" s="1"/>
  <c r="H30" i="20"/>
  <c r="F30"/>
  <c r="E30"/>
  <c r="F31" i="23"/>
  <c r="X170" i="20"/>
  <c r="W170"/>
  <c r="V170"/>
  <c r="U170"/>
  <c r="S170"/>
  <c r="T170"/>
  <c r="R170"/>
  <c r="Q170"/>
  <c r="P170"/>
  <c r="O170"/>
  <c r="M170"/>
  <c r="N170"/>
  <c r="J170"/>
  <c r="L170"/>
  <c r="I170"/>
  <c r="G170" i="17" s="1"/>
  <c r="H170" i="20"/>
  <c r="G170"/>
  <c r="D170"/>
  <c r="F170"/>
  <c r="C170" i="17" s="1"/>
  <c r="E170" i="20"/>
  <c r="B170" i="17" s="1"/>
  <c r="A170" s="1"/>
  <c r="X122" i="20"/>
  <c r="W122"/>
  <c r="V122"/>
  <c r="U122"/>
  <c r="S122"/>
  <c r="T122"/>
  <c r="R122"/>
  <c r="Q122"/>
  <c r="P122"/>
  <c r="O122"/>
  <c r="M122"/>
  <c r="N122"/>
  <c r="J122"/>
  <c r="L122"/>
  <c r="I122"/>
  <c r="G122" i="17" s="1"/>
  <c r="H122" i="20"/>
  <c r="G122"/>
  <c r="D122"/>
  <c r="F122"/>
  <c r="C122" i="17" s="1"/>
  <c r="E122" i="20"/>
  <c r="B122" i="17" s="1"/>
  <c r="A122" s="1"/>
  <c r="X58" i="20"/>
  <c r="W58"/>
  <c r="V58"/>
  <c r="U58"/>
  <c r="S58"/>
  <c r="T58"/>
  <c r="R58"/>
  <c r="Q58"/>
  <c r="P58"/>
  <c r="O58"/>
  <c r="M58"/>
  <c r="N58"/>
  <c r="J58"/>
  <c r="L58"/>
  <c r="I58"/>
  <c r="G58" i="17" s="1"/>
  <c r="H58" i="20"/>
  <c r="G58"/>
  <c r="D58"/>
  <c r="E59" i="23" s="1"/>
  <c r="F58" i="20"/>
  <c r="E58"/>
  <c r="F59" i="23"/>
  <c r="X345" i="20"/>
  <c r="W345"/>
  <c r="V345"/>
  <c r="U345"/>
  <c r="T345"/>
  <c r="S345"/>
  <c r="R345"/>
  <c r="Q345"/>
  <c r="P345"/>
  <c r="O345"/>
  <c r="N345"/>
  <c r="M345"/>
  <c r="J345"/>
  <c r="I345"/>
  <c r="G345" i="17" s="1"/>
  <c r="L345" i="20"/>
  <c r="G345"/>
  <c r="F345"/>
  <c r="C345" i="17" s="1"/>
  <c r="E345" i="20"/>
  <c r="B345" i="17" s="1"/>
  <c r="A345" s="1"/>
  <c r="H345" i="20"/>
  <c r="D345"/>
  <c r="X329"/>
  <c r="W329"/>
  <c r="V329"/>
  <c r="U329"/>
  <c r="T329"/>
  <c r="S329"/>
  <c r="R329"/>
  <c r="Q329"/>
  <c r="P329"/>
  <c r="O329"/>
  <c r="N329"/>
  <c r="M329"/>
  <c r="J329"/>
  <c r="I329"/>
  <c r="G329" i="17" s="1"/>
  <c r="L329" i="20"/>
  <c r="G329"/>
  <c r="F329"/>
  <c r="C329" i="17" s="1"/>
  <c r="E329" i="20"/>
  <c r="B329" i="17" s="1"/>
  <c r="A329" s="1"/>
  <c r="H329" i="20"/>
  <c r="D329"/>
  <c r="X313"/>
  <c r="W313"/>
  <c r="V313"/>
  <c r="U313"/>
  <c r="T313"/>
  <c r="S313"/>
  <c r="R313"/>
  <c r="Q313"/>
  <c r="P313"/>
  <c r="O313"/>
  <c r="N313"/>
  <c r="M313"/>
  <c r="J313"/>
  <c r="I313"/>
  <c r="G313" i="17" s="1"/>
  <c r="L313" i="20"/>
  <c r="G313"/>
  <c r="F313"/>
  <c r="C313" i="17" s="1"/>
  <c r="E313" i="20"/>
  <c r="B313" i="17" s="1"/>
  <c r="A313" s="1"/>
  <c r="H313" i="20"/>
  <c r="D313"/>
  <c r="X297"/>
  <c r="W297"/>
  <c r="V297"/>
  <c r="U297"/>
  <c r="T297"/>
  <c r="S297"/>
  <c r="R297"/>
  <c r="Q297"/>
  <c r="P297"/>
  <c r="O297"/>
  <c r="N297"/>
  <c r="M297"/>
  <c r="J297"/>
  <c r="I297"/>
  <c r="G297" i="17" s="1"/>
  <c r="L297" i="20"/>
  <c r="G297"/>
  <c r="F297"/>
  <c r="C297" i="17" s="1"/>
  <c r="E297" i="20"/>
  <c r="B297" i="17" s="1"/>
  <c r="A297" s="1"/>
  <c r="H297" i="20"/>
  <c r="D297"/>
  <c r="X281"/>
  <c r="W281"/>
  <c r="V281"/>
  <c r="U281"/>
  <c r="T281"/>
  <c r="S281"/>
  <c r="R281"/>
  <c r="Q281"/>
  <c r="P281"/>
  <c r="O281"/>
  <c r="N281"/>
  <c r="M281"/>
  <c r="J281"/>
  <c r="I281"/>
  <c r="G281" i="17" s="1"/>
  <c r="L281" i="20"/>
  <c r="G281"/>
  <c r="F281"/>
  <c r="C281" i="17" s="1"/>
  <c r="E281" i="20"/>
  <c r="B281" i="17" s="1"/>
  <c r="A281" s="1"/>
  <c r="H281" i="20"/>
  <c r="D281"/>
  <c r="X265"/>
  <c r="W265"/>
  <c r="V265"/>
  <c r="U265"/>
  <c r="T265"/>
  <c r="S265"/>
  <c r="R265"/>
  <c r="Q265"/>
  <c r="P265"/>
  <c r="O265"/>
  <c r="N265"/>
  <c r="M265"/>
  <c r="J265"/>
  <c r="I265"/>
  <c r="G265" i="17" s="1"/>
  <c r="L265" i="20"/>
  <c r="G265"/>
  <c r="F265"/>
  <c r="C265" i="17" s="1"/>
  <c r="E265" i="20"/>
  <c r="B265" i="17" s="1"/>
  <c r="A265" s="1"/>
  <c r="H265" i="20"/>
  <c r="D265"/>
  <c r="X249"/>
  <c r="W249"/>
  <c r="V249"/>
  <c r="U249"/>
  <c r="S249"/>
  <c r="T249"/>
  <c r="R249"/>
  <c r="Q249"/>
  <c r="P249"/>
  <c r="O249"/>
  <c r="N249"/>
  <c r="M249"/>
  <c r="J249"/>
  <c r="I249"/>
  <c r="G249" i="17" s="1"/>
  <c r="L249" i="20"/>
  <c r="G249"/>
  <c r="F249"/>
  <c r="C249" i="17" s="1"/>
  <c r="E249" i="20"/>
  <c r="B249" i="17" s="1"/>
  <c r="A249" s="1"/>
  <c r="H249" i="20"/>
  <c r="D249"/>
  <c r="X233"/>
  <c r="W233"/>
  <c r="V233"/>
  <c r="U233"/>
  <c r="S233"/>
  <c r="T233"/>
  <c r="R233"/>
  <c r="Q233"/>
  <c r="P233"/>
  <c r="O233"/>
  <c r="M233"/>
  <c r="N233"/>
  <c r="J233"/>
  <c r="I233"/>
  <c r="G233" i="17" s="1"/>
  <c r="L233" i="20"/>
  <c r="G233"/>
  <c r="F233"/>
  <c r="C233" i="17" s="1"/>
  <c r="E233" i="20"/>
  <c r="B233" i="17" s="1"/>
  <c r="A233" s="1"/>
  <c r="H233" i="20"/>
  <c r="D233"/>
  <c r="X217"/>
  <c r="W217"/>
  <c r="V217"/>
  <c r="U217"/>
  <c r="S217"/>
  <c r="T217"/>
  <c r="R217"/>
  <c r="Q217"/>
  <c r="P217"/>
  <c r="O217"/>
  <c r="M217"/>
  <c r="N217"/>
  <c r="J217"/>
  <c r="I217"/>
  <c r="G217" i="17" s="1"/>
  <c r="L217" i="20"/>
  <c r="G217"/>
  <c r="F217"/>
  <c r="C217" i="17" s="1"/>
  <c r="E217" i="20"/>
  <c r="B217" i="17" s="1"/>
  <c r="A217" s="1"/>
  <c r="H217" i="20"/>
  <c r="D217"/>
  <c r="X201"/>
  <c r="W201"/>
  <c r="V201"/>
  <c r="U201"/>
  <c r="S201"/>
  <c r="T201"/>
  <c r="R201"/>
  <c r="Q201"/>
  <c r="P201"/>
  <c r="O201"/>
  <c r="M201"/>
  <c r="N201"/>
  <c r="J201"/>
  <c r="I201"/>
  <c r="G201" i="17" s="1"/>
  <c r="L201" i="20"/>
  <c r="G201"/>
  <c r="F201"/>
  <c r="C201" i="17" s="1"/>
  <c r="E201" i="20"/>
  <c r="B201" i="17" s="1"/>
  <c r="A201" s="1"/>
  <c r="H201" i="20"/>
  <c r="D201"/>
  <c r="X185"/>
  <c r="W185"/>
  <c r="V185"/>
  <c r="U185"/>
  <c r="S185"/>
  <c r="T185"/>
  <c r="R185"/>
  <c r="Q185"/>
  <c r="P185"/>
  <c r="O185"/>
  <c r="M185"/>
  <c r="N185"/>
  <c r="J185"/>
  <c r="I185"/>
  <c r="G185" i="17" s="1"/>
  <c r="L185" i="20"/>
  <c r="G185"/>
  <c r="F185"/>
  <c r="C185" i="17" s="1"/>
  <c r="E185" i="20"/>
  <c r="B185" i="17" s="1"/>
  <c r="A185" s="1"/>
  <c r="H185" i="20"/>
  <c r="D185"/>
  <c r="X169"/>
  <c r="W169"/>
  <c r="V169"/>
  <c r="U169"/>
  <c r="S169"/>
  <c r="T169"/>
  <c r="R169"/>
  <c r="Q169"/>
  <c r="P169"/>
  <c r="O169"/>
  <c r="M169"/>
  <c r="N169"/>
  <c r="L169"/>
  <c r="J169"/>
  <c r="I169"/>
  <c r="G169" i="17" s="1"/>
  <c r="G169" i="20"/>
  <c r="F169"/>
  <c r="C169" i="17" s="1"/>
  <c r="E169" i="20"/>
  <c r="B169" i="17" s="1"/>
  <c r="A169" s="1"/>
  <c r="H169" i="20"/>
  <c r="D169"/>
  <c r="X153"/>
  <c r="W153"/>
  <c r="V153"/>
  <c r="U153"/>
  <c r="S153"/>
  <c r="T153"/>
  <c r="R153"/>
  <c r="Q153"/>
  <c r="P153"/>
  <c r="O153"/>
  <c r="M153"/>
  <c r="N153"/>
  <c r="L153"/>
  <c r="J153"/>
  <c r="I153"/>
  <c r="G153" i="17" s="1"/>
  <c r="G153" i="20"/>
  <c r="F153"/>
  <c r="C153" i="17" s="1"/>
  <c r="E153" i="20"/>
  <c r="B153" i="17" s="1"/>
  <c r="A153" s="1"/>
  <c r="H153" i="20"/>
  <c r="D153"/>
  <c r="X137"/>
  <c r="W137"/>
  <c r="V137"/>
  <c r="U137"/>
  <c r="S137"/>
  <c r="T137"/>
  <c r="R137"/>
  <c r="Q137"/>
  <c r="P137"/>
  <c r="O137"/>
  <c r="M137"/>
  <c r="N137"/>
  <c r="L137"/>
  <c r="J137"/>
  <c r="I137"/>
  <c r="G137" i="17" s="1"/>
  <c r="G137" i="20"/>
  <c r="F137"/>
  <c r="C137" i="17" s="1"/>
  <c r="E137" i="20"/>
  <c r="B137" i="17" s="1"/>
  <c r="A137" s="1"/>
  <c r="H137" i="20"/>
  <c r="D137"/>
  <c r="X121"/>
  <c r="W121"/>
  <c r="V121"/>
  <c r="U121"/>
  <c r="S121"/>
  <c r="T121"/>
  <c r="R121"/>
  <c r="Q121"/>
  <c r="P121"/>
  <c r="O121"/>
  <c r="M121"/>
  <c r="N121"/>
  <c r="L121"/>
  <c r="J121"/>
  <c r="I121"/>
  <c r="G121" i="17" s="1"/>
  <c r="G121" i="20"/>
  <c r="F121"/>
  <c r="C121" i="17" s="1"/>
  <c r="E121" i="20"/>
  <c r="B121" i="17" s="1"/>
  <c r="A121" s="1"/>
  <c r="H121" i="20"/>
  <c r="D121"/>
  <c r="X105"/>
  <c r="W105"/>
  <c r="V105"/>
  <c r="U105"/>
  <c r="S105"/>
  <c r="T105"/>
  <c r="R105"/>
  <c r="Q105"/>
  <c r="P105"/>
  <c r="O105"/>
  <c r="M105"/>
  <c r="N105"/>
  <c r="L105"/>
  <c r="J105"/>
  <c r="I105"/>
  <c r="G105" i="17" s="1"/>
  <c r="G105" i="20"/>
  <c r="F105"/>
  <c r="C105" i="17" s="1"/>
  <c r="E105" i="20"/>
  <c r="B105" i="17" s="1"/>
  <c r="A105" s="1"/>
  <c r="H105" i="20"/>
  <c r="D105"/>
  <c r="X89"/>
  <c r="W89"/>
  <c r="V89"/>
  <c r="U89"/>
  <c r="S89"/>
  <c r="T89"/>
  <c r="R89"/>
  <c r="Q89"/>
  <c r="P89"/>
  <c r="O89"/>
  <c r="M89"/>
  <c r="N89"/>
  <c r="L89"/>
  <c r="J89"/>
  <c r="I89"/>
  <c r="G89" i="17" s="1"/>
  <c r="G89" i="20"/>
  <c r="F89"/>
  <c r="E89"/>
  <c r="H89"/>
  <c r="F90" i="23"/>
  <c r="D89" i="20"/>
  <c r="E90" i="23" s="1"/>
  <c r="X73" i="20"/>
  <c r="W73"/>
  <c r="V73"/>
  <c r="U73"/>
  <c r="S73"/>
  <c r="T73"/>
  <c r="R73"/>
  <c r="Q73"/>
  <c r="P73"/>
  <c r="O73"/>
  <c r="M73"/>
  <c r="N73"/>
  <c r="L73"/>
  <c r="J73"/>
  <c r="I73"/>
  <c r="G73" i="17" s="1"/>
  <c r="G73" i="20"/>
  <c r="F73"/>
  <c r="E73"/>
  <c r="H73"/>
  <c r="F74" i="23"/>
  <c r="D73" i="20"/>
  <c r="E74" i="23" s="1"/>
  <c r="X57" i="20"/>
  <c r="W57"/>
  <c r="V57"/>
  <c r="U57"/>
  <c r="S57"/>
  <c r="T57"/>
  <c r="R57"/>
  <c r="Q57"/>
  <c r="P57"/>
  <c r="O57"/>
  <c r="M57"/>
  <c r="N57"/>
  <c r="L57"/>
  <c r="J57"/>
  <c r="I57"/>
  <c r="G57" i="17" s="1"/>
  <c r="G57" i="20"/>
  <c r="F57"/>
  <c r="E57"/>
  <c r="H57"/>
  <c r="F58" i="23"/>
  <c r="D57" i="20"/>
  <c r="E58" i="23" s="1"/>
  <c r="X41" i="20"/>
  <c r="W41"/>
  <c r="V41"/>
  <c r="U41"/>
  <c r="S41"/>
  <c r="T41"/>
  <c r="R41"/>
  <c r="Q41"/>
  <c r="P41"/>
  <c r="O41"/>
  <c r="M41"/>
  <c r="N41"/>
  <c r="L41"/>
  <c r="J41"/>
  <c r="I41"/>
  <c r="G41" i="17" s="1"/>
  <c r="G41" i="20"/>
  <c r="F41"/>
  <c r="E41"/>
  <c r="H41"/>
  <c r="F42" i="23"/>
  <c r="D41" i="20"/>
  <c r="E42" i="23" s="1"/>
  <c r="X25" i="20"/>
  <c r="W25"/>
  <c r="V25"/>
  <c r="U25"/>
  <c r="S25"/>
  <c r="T25"/>
  <c r="R25"/>
  <c r="Q25"/>
  <c r="P25"/>
  <c r="O25"/>
  <c r="M25"/>
  <c r="N25"/>
  <c r="L25"/>
  <c r="J25"/>
  <c r="I25"/>
  <c r="G25" i="17" s="1"/>
  <c r="G25" i="20"/>
  <c r="F25"/>
  <c r="E25"/>
  <c r="H25"/>
  <c r="F26" i="23"/>
  <c r="D25" i="20"/>
  <c r="E26" i="23" s="1"/>
  <c r="X9" i="20"/>
  <c r="W9"/>
  <c r="V9"/>
  <c r="U9"/>
  <c r="S9"/>
  <c r="T9"/>
  <c r="R9"/>
  <c r="Q9"/>
  <c r="P9"/>
  <c r="O9"/>
  <c r="M9"/>
  <c r="N9"/>
  <c r="L9"/>
  <c r="J9"/>
  <c r="I9"/>
  <c r="G9" i="17" s="1"/>
  <c r="G9" i="20"/>
  <c r="F9"/>
  <c r="E9"/>
  <c r="H9"/>
  <c r="F10" i="23"/>
  <c r="D9" i="20"/>
  <c r="E10" i="23" s="1"/>
  <c r="X332" i="20"/>
  <c r="W332"/>
  <c r="V332"/>
  <c r="U332"/>
  <c r="S332"/>
  <c r="T332"/>
  <c r="R332"/>
  <c r="Q332"/>
  <c r="P332"/>
  <c r="O332"/>
  <c r="M332"/>
  <c r="N332"/>
  <c r="I332"/>
  <c r="G332" i="17" s="1"/>
  <c r="L332" i="20"/>
  <c r="J332"/>
  <c r="F332"/>
  <c r="C332" i="17" s="1"/>
  <c r="H332" i="20"/>
  <c r="G332"/>
  <c r="D332"/>
  <c r="E332"/>
  <c r="B332" i="17" s="1"/>
  <c r="A332" s="1"/>
  <c r="X316" i="20"/>
  <c r="W316"/>
  <c r="V316"/>
  <c r="U316"/>
  <c r="S316"/>
  <c r="T316"/>
  <c r="R316"/>
  <c r="Q316"/>
  <c r="P316"/>
  <c r="O316"/>
  <c r="M316"/>
  <c r="N316"/>
  <c r="I316"/>
  <c r="G316" i="17" s="1"/>
  <c r="L316" i="20"/>
  <c r="J316"/>
  <c r="F316"/>
  <c r="C316" i="17" s="1"/>
  <c r="H316" i="20"/>
  <c r="G316"/>
  <c r="D316"/>
  <c r="E316"/>
  <c r="B316" i="17" s="1"/>
  <c r="A316" s="1"/>
  <c r="X300" i="20"/>
  <c r="W300"/>
  <c r="V300"/>
  <c r="U300"/>
  <c r="S300"/>
  <c r="T300"/>
  <c r="R300"/>
  <c r="Q300"/>
  <c r="P300"/>
  <c r="O300"/>
  <c r="M300"/>
  <c r="N300"/>
  <c r="I300"/>
  <c r="G300" i="17" s="1"/>
  <c r="L300" i="20"/>
  <c r="J300"/>
  <c r="F300"/>
  <c r="C300" i="17" s="1"/>
  <c r="H300" i="20"/>
  <c r="G300"/>
  <c r="D300"/>
  <c r="E300"/>
  <c r="B300" i="17" s="1"/>
  <c r="A300" s="1"/>
  <c r="X284" i="20"/>
  <c r="W284"/>
  <c r="V284"/>
  <c r="U284"/>
  <c r="S284"/>
  <c r="T284"/>
  <c r="R284"/>
  <c r="Q284"/>
  <c r="P284"/>
  <c r="O284"/>
  <c r="M284"/>
  <c r="N284"/>
  <c r="I284"/>
  <c r="G284" i="17" s="1"/>
  <c r="L284" i="20"/>
  <c r="J284"/>
  <c r="F284"/>
  <c r="C284" i="17" s="1"/>
  <c r="H284" i="20"/>
  <c r="G284"/>
  <c r="D284"/>
  <c r="E284"/>
  <c r="B284" i="17" s="1"/>
  <c r="A284" s="1"/>
  <c r="X268" i="20"/>
  <c r="W268"/>
  <c r="V268"/>
  <c r="T268"/>
  <c r="U268"/>
  <c r="S268"/>
  <c r="R268"/>
  <c r="Q268"/>
  <c r="P268"/>
  <c r="O268"/>
  <c r="M268"/>
  <c r="N268"/>
  <c r="I268"/>
  <c r="G268" i="17" s="1"/>
  <c r="L268" i="20"/>
  <c r="J268"/>
  <c r="F268"/>
  <c r="C268" i="17" s="1"/>
  <c r="H268" i="20"/>
  <c r="G268"/>
  <c r="D268"/>
  <c r="E268"/>
  <c r="B268" i="17" s="1"/>
  <c r="A268" s="1"/>
  <c r="X252" i="20"/>
  <c r="W252"/>
  <c r="V252"/>
  <c r="T252"/>
  <c r="U252"/>
  <c r="S252"/>
  <c r="R252"/>
  <c r="Q252"/>
  <c r="P252"/>
  <c r="O252"/>
  <c r="M252"/>
  <c r="N252"/>
  <c r="I252"/>
  <c r="G252" i="17" s="1"/>
  <c r="L252" i="20"/>
  <c r="J252"/>
  <c r="F252"/>
  <c r="C252" i="17" s="1"/>
  <c r="H252" i="20"/>
  <c r="G252"/>
  <c r="D252"/>
  <c r="E252"/>
  <c r="B252" i="17" s="1"/>
  <c r="A252" s="1"/>
  <c r="X236" i="20"/>
  <c r="W236"/>
  <c r="V236"/>
  <c r="T236"/>
  <c r="U236"/>
  <c r="S236"/>
  <c r="R236"/>
  <c r="Q236"/>
  <c r="P236"/>
  <c r="N236"/>
  <c r="O236"/>
  <c r="M236"/>
  <c r="I236"/>
  <c r="G236" i="17" s="1"/>
  <c r="L236" i="20"/>
  <c r="J236"/>
  <c r="F236"/>
  <c r="C236" i="17" s="1"/>
  <c r="H236" i="20"/>
  <c r="G236"/>
  <c r="D236"/>
  <c r="E236"/>
  <c r="B236" i="17" s="1"/>
  <c r="A236" s="1"/>
  <c r="X220" i="20"/>
  <c r="W220"/>
  <c r="V220"/>
  <c r="T220"/>
  <c r="U220"/>
  <c r="S220"/>
  <c r="R220"/>
  <c r="Q220"/>
  <c r="P220"/>
  <c r="N220"/>
  <c r="O220"/>
  <c r="M220"/>
  <c r="I220"/>
  <c r="G220" i="17" s="1"/>
  <c r="L220" i="20"/>
  <c r="J220"/>
  <c r="F220"/>
  <c r="C220" i="17" s="1"/>
  <c r="H220" i="20"/>
  <c r="G220"/>
  <c r="D220"/>
  <c r="E220"/>
  <c r="B220" i="17" s="1"/>
  <c r="A220" s="1"/>
  <c r="X204" i="20"/>
  <c r="W204"/>
  <c r="V204"/>
  <c r="T204"/>
  <c r="U204"/>
  <c r="S204"/>
  <c r="R204"/>
  <c r="Q204"/>
  <c r="P204"/>
  <c r="N204"/>
  <c r="O204"/>
  <c r="M204"/>
  <c r="I204"/>
  <c r="G204" i="17" s="1"/>
  <c r="L204" i="20"/>
  <c r="J204"/>
  <c r="F204"/>
  <c r="C204" i="17" s="1"/>
  <c r="H204" i="20"/>
  <c r="G204"/>
  <c r="D204"/>
  <c r="E204"/>
  <c r="B204" i="17" s="1"/>
  <c r="A204" s="1"/>
  <c r="X188" i="20"/>
  <c r="W188"/>
  <c r="V188"/>
  <c r="T188"/>
  <c r="U188"/>
  <c r="S188"/>
  <c r="R188"/>
  <c r="Q188"/>
  <c r="P188"/>
  <c r="N188"/>
  <c r="O188"/>
  <c r="M188"/>
  <c r="I188"/>
  <c r="G188" i="17" s="1"/>
  <c r="L188" i="20"/>
  <c r="J188"/>
  <c r="F188"/>
  <c r="C188" i="17" s="1"/>
  <c r="H188" i="20"/>
  <c r="G188"/>
  <c r="D188"/>
  <c r="E188"/>
  <c r="B188" i="17" s="1"/>
  <c r="A188" s="1"/>
  <c r="X172" i="20"/>
  <c r="W172"/>
  <c r="V172"/>
  <c r="T172"/>
  <c r="U172"/>
  <c r="S172"/>
  <c r="R172"/>
  <c r="Q172"/>
  <c r="P172"/>
  <c r="N172"/>
  <c r="O172"/>
  <c r="M172"/>
  <c r="I172"/>
  <c r="G172" i="17" s="1"/>
  <c r="L172" i="20"/>
  <c r="J172"/>
  <c r="F172"/>
  <c r="C172" i="17" s="1"/>
  <c r="H172" i="20"/>
  <c r="G172"/>
  <c r="D172"/>
  <c r="E172"/>
  <c r="B172" i="17" s="1"/>
  <c r="A172" s="1"/>
  <c r="X156" i="20"/>
  <c r="W156"/>
  <c r="V156"/>
  <c r="T156"/>
  <c r="U156"/>
  <c r="S156"/>
  <c r="R156"/>
  <c r="Q156"/>
  <c r="P156"/>
  <c r="N156"/>
  <c r="O156"/>
  <c r="M156"/>
  <c r="I156"/>
  <c r="G156" i="17" s="1"/>
  <c r="L156" i="20"/>
  <c r="J156"/>
  <c r="F156"/>
  <c r="C156" i="17" s="1"/>
  <c r="H156" i="20"/>
  <c r="G156"/>
  <c r="D156"/>
  <c r="E156"/>
  <c r="B156" i="17" s="1"/>
  <c r="A156" s="1"/>
  <c r="X140" i="20"/>
  <c r="W140"/>
  <c r="V140"/>
  <c r="T140"/>
  <c r="U140"/>
  <c r="S140"/>
  <c r="R140"/>
  <c r="Q140"/>
  <c r="P140"/>
  <c r="N140"/>
  <c r="O140"/>
  <c r="M140"/>
  <c r="I140"/>
  <c r="G140" i="17" s="1"/>
  <c r="L140" i="20"/>
  <c r="J140"/>
  <c r="F140"/>
  <c r="C140" i="17" s="1"/>
  <c r="H140" i="20"/>
  <c r="G140"/>
  <c r="D140"/>
  <c r="E140"/>
  <c r="B140" i="17" s="1"/>
  <c r="A140" s="1"/>
  <c r="X124" i="20"/>
  <c r="W124"/>
  <c r="V124"/>
  <c r="T124"/>
  <c r="U124"/>
  <c r="S124"/>
  <c r="R124"/>
  <c r="Q124"/>
  <c r="P124"/>
  <c r="N124"/>
  <c r="O124"/>
  <c r="M124"/>
  <c r="I124"/>
  <c r="G124" i="17" s="1"/>
  <c r="L124" i="20"/>
  <c r="J124"/>
  <c r="F124"/>
  <c r="C124" i="17" s="1"/>
  <c r="H124" i="20"/>
  <c r="G124"/>
  <c r="D124"/>
  <c r="E124"/>
  <c r="B124" i="17" s="1"/>
  <c r="A124" s="1"/>
  <c r="X108" i="20"/>
  <c r="W108"/>
  <c r="V108"/>
  <c r="T108"/>
  <c r="U108"/>
  <c r="S108"/>
  <c r="R108"/>
  <c r="Q108"/>
  <c r="P108"/>
  <c r="N108"/>
  <c r="O108"/>
  <c r="M108"/>
  <c r="I108"/>
  <c r="G108" i="17" s="1"/>
  <c r="L108" i="20"/>
  <c r="J108"/>
  <c r="F108"/>
  <c r="C108" i="17" s="1"/>
  <c r="H108" i="20"/>
  <c r="G108"/>
  <c r="D108"/>
  <c r="E108"/>
  <c r="B108" i="17" s="1"/>
  <c r="A108" s="1"/>
  <c r="X92" i="20"/>
  <c r="W92"/>
  <c r="V92"/>
  <c r="T92"/>
  <c r="U92"/>
  <c r="S92"/>
  <c r="R92"/>
  <c r="Q92"/>
  <c r="P92"/>
  <c r="N92"/>
  <c r="O92"/>
  <c r="M92"/>
  <c r="I92"/>
  <c r="G92" i="17" s="1"/>
  <c r="L92" i="20"/>
  <c r="J92"/>
  <c r="F92"/>
  <c r="H92"/>
  <c r="G92"/>
  <c r="D92"/>
  <c r="E93" i="23" s="1"/>
  <c r="E92" i="20"/>
  <c r="F93" i="23"/>
  <c r="X76" i="20"/>
  <c r="V76"/>
  <c r="W76"/>
  <c r="T76"/>
  <c r="U76"/>
  <c r="S76"/>
  <c r="R76"/>
  <c r="Q76"/>
  <c r="P76"/>
  <c r="N76"/>
  <c r="O76"/>
  <c r="M76"/>
  <c r="I76"/>
  <c r="G76" i="17" s="1"/>
  <c r="L76" i="20"/>
  <c r="J76"/>
  <c r="F76"/>
  <c r="H76"/>
  <c r="G76"/>
  <c r="D76"/>
  <c r="E77" i="23" s="1"/>
  <c r="F77"/>
  <c r="E76" i="20"/>
  <c r="X60"/>
  <c r="V60"/>
  <c r="W60"/>
  <c r="T60"/>
  <c r="U60"/>
  <c r="S60"/>
  <c r="R60"/>
  <c r="Q60"/>
  <c r="P60"/>
  <c r="N60"/>
  <c r="O60"/>
  <c r="M60"/>
  <c r="I60"/>
  <c r="G60" i="17" s="1"/>
  <c r="L60" i="20"/>
  <c r="J60"/>
  <c r="F60"/>
  <c r="H60"/>
  <c r="G60"/>
  <c r="D60"/>
  <c r="E61" i="23" s="1"/>
  <c r="F61"/>
  <c r="E60" i="20"/>
  <c r="X44"/>
  <c r="W44"/>
  <c r="V44"/>
  <c r="T44"/>
  <c r="U44"/>
  <c r="S44"/>
  <c r="R44"/>
  <c r="Q44"/>
  <c r="P44"/>
  <c r="N44"/>
  <c r="O44"/>
  <c r="M44"/>
  <c r="I44"/>
  <c r="G44" i="17" s="1"/>
  <c r="L44" i="20"/>
  <c r="J44"/>
  <c r="F44"/>
  <c r="H44"/>
  <c r="G44"/>
  <c r="D44"/>
  <c r="E45" i="23" s="1"/>
  <c r="F45"/>
  <c r="E44" i="20"/>
  <c r="X28"/>
  <c r="W28"/>
  <c r="V28"/>
  <c r="T28"/>
  <c r="U28"/>
  <c r="S28"/>
  <c r="R28"/>
  <c r="Q28"/>
  <c r="P28"/>
  <c r="N28"/>
  <c r="O28"/>
  <c r="M28"/>
  <c r="I28"/>
  <c r="G28" i="17" s="1"/>
  <c r="H28" i="20"/>
  <c r="L28"/>
  <c r="J28"/>
  <c r="F28"/>
  <c r="G28"/>
  <c r="D28"/>
  <c r="E29" i="23" s="1"/>
  <c r="E28" i="20"/>
  <c r="F29" i="23"/>
  <c r="X12" i="20"/>
  <c r="V12"/>
  <c r="W12"/>
  <c r="T12"/>
  <c r="U12"/>
  <c r="S12"/>
  <c r="R12"/>
  <c r="Q12"/>
  <c r="P12"/>
  <c r="N12"/>
  <c r="O12"/>
  <c r="M12"/>
  <c r="I12"/>
  <c r="G12" i="17" s="1"/>
  <c r="H12" i="20"/>
  <c r="L12"/>
  <c r="J12"/>
  <c r="F12"/>
  <c r="G12"/>
  <c r="D12"/>
  <c r="E13" i="23" s="1"/>
  <c r="E12" i="20"/>
  <c r="F13" i="23"/>
  <c r="X143" i="20"/>
  <c r="W143"/>
  <c r="U143"/>
  <c r="V143"/>
  <c r="T143"/>
  <c r="S143"/>
  <c r="R143"/>
  <c r="Q143"/>
  <c r="P143"/>
  <c r="L143"/>
  <c r="O143"/>
  <c r="N143"/>
  <c r="M143"/>
  <c r="J143"/>
  <c r="I143"/>
  <c r="G143" i="17" s="1"/>
  <c r="H143" i="20"/>
  <c r="G143"/>
  <c r="F143"/>
  <c r="C143" i="17" s="1"/>
  <c r="E143" i="20"/>
  <c r="B143" i="17" s="1"/>
  <c r="A143" s="1"/>
  <c r="D143" i="20"/>
  <c r="X127"/>
  <c r="W127"/>
  <c r="U127"/>
  <c r="V127"/>
  <c r="T127"/>
  <c r="S127"/>
  <c r="R127"/>
  <c r="Q127"/>
  <c r="P127"/>
  <c r="L127"/>
  <c r="O127"/>
  <c r="N127"/>
  <c r="M127"/>
  <c r="J127"/>
  <c r="I127"/>
  <c r="G127" i="17" s="1"/>
  <c r="H127" i="20"/>
  <c r="G127"/>
  <c r="F127"/>
  <c r="C127" i="17" s="1"/>
  <c r="E127" i="20"/>
  <c r="B127" i="17" s="1"/>
  <c r="A127" s="1"/>
  <c r="D127" i="20"/>
  <c r="X111"/>
  <c r="W111"/>
  <c r="U111"/>
  <c r="V111"/>
  <c r="T111"/>
  <c r="S111"/>
  <c r="R111"/>
  <c r="Q111"/>
  <c r="P111"/>
  <c r="L111"/>
  <c r="O111"/>
  <c r="N111"/>
  <c r="M111"/>
  <c r="J111"/>
  <c r="I111"/>
  <c r="G111" i="17" s="1"/>
  <c r="H111" i="20"/>
  <c r="G111"/>
  <c r="F111"/>
  <c r="C111" i="17" s="1"/>
  <c r="E111" i="20"/>
  <c r="B111" i="17" s="1"/>
  <c r="A111" s="1"/>
  <c r="D111" i="20"/>
  <c r="X95"/>
  <c r="W95"/>
  <c r="U95"/>
  <c r="V95"/>
  <c r="T95"/>
  <c r="S95"/>
  <c r="R95"/>
  <c r="Q95"/>
  <c r="P95"/>
  <c r="L95"/>
  <c r="O95"/>
  <c r="N95"/>
  <c r="M95"/>
  <c r="J95"/>
  <c r="I95"/>
  <c r="G95" i="17" s="1"/>
  <c r="H95" i="20"/>
  <c r="G95"/>
  <c r="F95"/>
  <c r="E95"/>
  <c r="F96" i="23"/>
  <c r="D95" i="20"/>
  <c r="E96" i="23" s="1"/>
  <c r="X79" i="20"/>
  <c r="W79"/>
  <c r="U79"/>
  <c r="V79"/>
  <c r="T79"/>
  <c r="S79"/>
  <c r="R79"/>
  <c r="Q79"/>
  <c r="P79"/>
  <c r="L79"/>
  <c r="O79"/>
  <c r="N79"/>
  <c r="M79"/>
  <c r="J79"/>
  <c r="I79"/>
  <c r="G79" i="17" s="1"/>
  <c r="H79" i="20"/>
  <c r="G79"/>
  <c r="F79"/>
  <c r="E79"/>
  <c r="F80" i="23"/>
  <c r="D79" i="20"/>
  <c r="E80" i="23" s="1"/>
  <c r="X63" i="20"/>
  <c r="W63"/>
  <c r="U63"/>
  <c r="V63"/>
  <c r="T63"/>
  <c r="S63"/>
  <c r="R63"/>
  <c r="Q63"/>
  <c r="P63"/>
  <c r="L63"/>
  <c r="O63"/>
  <c r="N63"/>
  <c r="M63"/>
  <c r="J63"/>
  <c r="I63"/>
  <c r="G63" i="17" s="1"/>
  <c r="H63" i="20"/>
  <c r="G63"/>
  <c r="F63"/>
  <c r="E63"/>
  <c r="F64" i="23"/>
  <c r="D63" i="20"/>
  <c r="E64" i="23" s="1"/>
  <c r="X47" i="20"/>
  <c r="W47"/>
  <c r="U47"/>
  <c r="V47"/>
  <c r="T47"/>
  <c r="S47"/>
  <c r="R47"/>
  <c r="Q47"/>
  <c r="P47"/>
  <c r="L47"/>
  <c r="O47"/>
  <c r="N47"/>
  <c r="M47"/>
  <c r="J47"/>
  <c r="I47"/>
  <c r="G47" i="17" s="1"/>
  <c r="H47" i="20"/>
  <c r="G47"/>
  <c r="F47"/>
  <c r="E47"/>
  <c r="F48" i="23"/>
  <c r="D47" i="20"/>
  <c r="E48" i="23" s="1"/>
  <c r="X31" i="20"/>
  <c r="W31"/>
  <c r="U31"/>
  <c r="V31"/>
  <c r="T31"/>
  <c r="S31"/>
  <c r="R31"/>
  <c r="Q31"/>
  <c r="P31"/>
  <c r="L31"/>
  <c r="O31"/>
  <c r="N31"/>
  <c r="M31"/>
  <c r="J31"/>
  <c r="I31"/>
  <c r="G31" i="17" s="1"/>
  <c r="G31" i="20"/>
  <c r="H31"/>
  <c r="F31"/>
  <c r="E31"/>
  <c r="F32" i="23"/>
  <c r="D31" i="20"/>
  <c r="E32" i="23" s="1"/>
  <c r="X15" i="20"/>
  <c r="W15"/>
  <c r="U15"/>
  <c r="V15"/>
  <c r="T15"/>
  <c r="S15"/>
  <c r="R15"/>
  <c r="Q15"/>
  <c r="P15"/>
  <c r="L15"/>
  <c r="O15"/>
  <c r="N15"/>
  <c r="M15"/>
  <c r="J15"/>
  <c r="I15"/>
  <c r="G15" i="17" s="1"/>
  <c r="G15" i="20"/>
  <c r="H15"/>
  <c r="F15"/>
  <c r="E15"/>
  <c r="F16" i="23"/>
  <c r="D15" i="20"/>
  <c r="E16" i="23" s="1"/>
  <c r="X454" i="20"/>
  <c r="W454"/>
  <c r="V454"/>
  <c r="U454"/>
  <c r="T454"/>
  <c r="S454"/>
  <c r="R454"/>
  <c r="O454"/>
  <c r="P454"/>
  <c r="Q454"/>
  <c r="N454"/>
  <c r="M454"/>
  <c r="L454"/>
  <c r="J454"/>
  <c r="I454"/>
  <c r="G454" i="17" s="1"/>
  <c r="H454" i="20"/>
  <c r="G454"/>
  <c r="D454"/>
  <c r="F454"/>
  <c r="C454" i="17" s="1"/>
  <c r="E454" i="20"/>
  <c r="B454" i="17" s="1"/>
  <c r="A454" s="1"/>
  <c r="X486" i="20"/>
  <c r="W486"/>
  <c r="V486"/>
  <c r="U486"/>
  <c r="T486"/>
  <c r="S486"/>
  <c r="R486"/>
  <c r="O486"/>
  <c r="P486"/>
  <c r="Q486"/>
  <c r="N486"/>
  <c r="M486"/>
  <c r="L486"/>
  <c r="J486"/>
  <c r="I486"/>
  <c r="H486"/>
  <c r="G486"/>
  <c r="D486"/>
  <c r="F486"/>
  <c r="E486"/>
  <c r="X478"/>
  <c r="W478"/>
  <c r="V478"/>
  <c r="U478"/>
  <c r="T478"/>
  <c r="S478"/>
  <c r="R478"/>
  <c r="P478"/>
  <c r="O478"/>
  <c r="Q478"/>
  <c r="N478"/>
  <c r="M478"/>
  <c r="J478"/>
  <c r="I478"/>
  <c r="G478" i="17" s="1"/>
  <c r="L478" i="20"/>
  <c r="H478"/>
  <c r="G478"/>
  <c r="D478"/>
  <c r="F478"/>
  <c r="C478" i="17" s="1"/>
  <c r="E478" i="20"/>
  <c r="B478" i="17" s="1"/>
  <c r="A478" s="1"/>
  <c r="X402" i="20"/>
  <c r="W402"/>
  <c r="V402"/>
  <c r="U402"/>
  <c r="T402"/>
  <c r="S402"/>
  <c r="R402"/>
  <c r="Q402"/>
  <c r="O402"/>
  <c r="P402"/>
  <c r="N402"/>
  <c r="M402"/>
  <c r="J402"/>
  <c r="L402"/>
  <c r="I402"/>
  <c r="G402" i="17" s="1"/>
  <c r="H402" i="20"/>
  <c r="G402"/>
  <c r="D402"/>
  <c r="F402"/>
  <c r="C402" i="17" s="1"/>
  <c r="E402" i="20"/>
  <c r="B402" i="17" s="1"/>
  <c r="A402" s="1"/>
  <c r="X266" i="20"/>
  <c r="W266"/>
  <c r="V266"/>
  <c r="U266"/>
  <c r="S266"/>
  <c r="T266"/>
  <c r="R266"/>
  <c r="Q266"/>
  <c r="P266"/>
  <c r="O266"/>
  <c r="N266"/>
  <c r="M266"/>
  <c r="L266"/>
  <c r="J266"/>
  <c r="I266"/>
  <c r="G266" i="17" s="1"/>
  <c r="H266" i="20"/>
  <c r="G266"/>
  <c r="D266"/>
  <c r="F266"/>
  <c r="C266" i="17" s="1"/>
  <c r="E266" i="20"/>
  <c r="B266" i="17" s="1"/>
  <c r="A266" s="1"/>
  <c r="X493" i="20"/>
  <c r="W493"/>
  <c r="V493"/>
  <c r="U493"/>
  <c r="T493"/>
  <c r="S493"/>
  <c r="R493"/>
  <c r="Q493"/>
  <c r="O493"/>
  <c r="P493"/>
  <c r="N493"/>
  <c r="M493"/>
  <c r="J493"/>
  <c r="I493"/>
  <c r="L493"/>
  <c r="G493"/>
  <c r="F493"/>
  <c r="E493"/>
  <c r="H493"/>
  <c r="D493"/>
  <c r="X461"/>
  <c r="W461"/>
  <c r="V461"/>
  <c r="U461"/>
  <c r="T461"/>
  <c r="S461"/>
  <c r="R461"/>
  <c r="Q461"/>
  <c r="O461"/>
  <c r="P461"/>
  <c r="N461"/>
  <c r="M461"/>
  <c r="J461"/>
  <c r="I461"/>
  <c r="G461" i="17" s="1"/>
  <c r="L461" i="20"/>
  <c r="G461"/>
  <c r="F461"/>
  <c r="C461" i="17" s="1"/>
  <c r="E461" i="20"/>
  <c r="B461" i="17" s="1"/>
  <c r="A461" s="1"/>
  <c r="H461" i="20"/>
  <c r="D461"/>
  <c r="X429"/>
  <c r="W429"/>
  <c r="V429"/>
  <c r="U429"/>
  <c r="T429"/>
  <c r="S429"/>
  <c r="R429"/>
  <c r="Q429"/>
  <c r="O429"/>
  <c r="P429"/>
  <c r="N429"/>
  <c r="M429"/>
  <c r="J429"/>
  <c r="I429"/>
  <c r="G429" i="17" s="1"/>
  <c r="L429" i="20"/>
  <c r="G429"/>
  <c r="F429"/>
  <c r="C429" i="17" s="1"/>
  <c r="E429" i="20"/>
  <c r="B429" i="17" s="1"/>
  <c r="A429" s="1"/>
  <c r="H429" i="20"/>
  <c r="D429"/>
  <c r="X397"/>
  <c r="W397"/>
  <c r="V397"/>
  <c r="U397"/>
  <c r="T397"/>
  <c r="S397"/>
  <c r="R397"/>
  <c r="Q397"/>
  <c r="O397"/>
  <c r="P397"/>
  <c r="N397"/>
  <c r="M397"/>
  <c r="J397"/>
  <c r="I397"/>
  <c r="G397" i="17" s="1"/>
  <c r="L397" i="20"/>
  <c r="G397"/>
  <c r="F397"/>
  <c r="C397" i="17" s="1"/>
  <c r="E397" i="20"/>
  <c r="B397" i="17" s="1"/>
  <c r="A397" s="1"/>
  <c r="H397" i="20"/>
  <c r="D397"/>
  <c r="X365"/>
  <c r="W365"/>
  <c r="V365"/>
  <c r="U365"/>
  <c r="T365"/>
  <c r="S365"/>
  <c r="R365"/>
  <c r="Q365"/>
  <c r="O365"/>
  <c r="P365"/>
  <c r="N365"/>
  <c r="M365"/>
  <c r="J365"/>
  <c r="I365"/>
  <c r="G365" i="17" s="1"/>
  <c r="L365" i="20"/>
  <c r="G365"/>
  <c r="F365"/>
  <c r="C365" i="17" s="1"/>
  <c r="E365" i="20"/>
  <c r="B365" i="17" s="1"/>
  <c r="A365" s="1"/>
  <c r="H365" i="20"/>
  <c r="D365"/>
  <c r="X319"/>
  <c r="W319"/>
  <c r="U319"/>
  <c r="V319"/>
  <c r="T319"/>
  <c r="S319"/>
  <c r="R319"/>
  <c r="Q319"/>
  <c r="P319"/>
  <c r="L319"/>
  <c r="O319"/>
  <c r="N319"/>
  <c r="M319"/>
  <c r="J319"/>
  <c r="I319"/>
  <c r="G319" i="17" s="1"/>
  <c r="H319" i="20"/>
  <c r="G319"/>
  <c r="F319"/>
  <c r="C319" i="17" s="1"/>
  <c r="E319" i="20"/>
  <c r="B319" i="17" s="1"/>
  <c r="A319" s="1"/>
  <c r="D319" i="20"/>
  <c r="X255"/>
  <c r="W255"/>
  <c r="U255"/>
  <c r="V255"/>
  <c r="T255"/>
  <c r="S255"/>
  <c r="R255"/>
  <c r="Q255"/>
  <c r="P255"/>
  <c r="L255"/>
  <c r="O255"/>
  <c r="N255"/>
  <c r="M255"/>
  <c r="J255"/>
  <c r="I255"/>
  <c r="G255" i="17" s="1"/>
  <c r="H255" i="20"/>
  <c r="G255"/>
  <c r="F255"/>
  <c r="C255" i="17" s="1"/>
  <c r="E255" i="20"/>
  <c r="B255" i="17" s="1"/>
  <c r="A255" s="1"/>
  <c r="D255" i="20"/>
  <c r="X159"/>
  <c r="W159"/>
  <c r="U159"/>
  <c r="V159"/>
  <c r="T159"/>
  <c r="S159"/>
  <c r="R159"/>
  <c r="Q159"/>
  <c r="P159"/>
  <c r="L159"/>
  <c r="O159"/>
  <c r="N159"/>
  <c r="M159"/>
  <c r="J159"/>
  <c r="I159"/>
  <c r="G159" i="17" s="1"/>
  <c r="H159" i="20"/>
  <c r="G159"/>
  <c r="F159"/>
  <c r="C159" i="17" s="1"/>
  <c r="E159" i="20"/>
  <c r="B159" i="17" s="1"/>
  <c r="A159" s="1"/>
  <c r="D159" i="20"/>
  <c r="X38"/>
  <c r="W38"/>
  <c r="V38"/>
  <c r="U38"/>
  <c r="T38"/>
  <c r="S38"/>
  <c r="R38"/>
  <c r="O38"/>
  <c r="P38"/>
  <c r="Q38"/>
  <c r="N38"/>
  <c r="M38"/>
  <c r="L38"/>
  <c r="J38"/>
  <c r="I38"/>
  <c r="G38" i="17" s="1"/>
  <c r="H38" i="20"/>
  <c r="G38"/>
  <c r="D38"/>
  <c r="E39" i="23" s="1"/>
  <c r="F38" i="20"/>
  <c r="E38"/>
  <c r="F39" i="23"/>
  <c r="X480" i="20"/>
  <c r="W480"/>
  <c r="V480"/>
  <c r="U480"/>
  <c r="S480"/>
  <c r="T480"/>
  <c r="R480"/>
  <c r="Q480"/>
  <c r="P480"/>
  <c r="M480"/>
  <c r="O480"/>
  <c r="N480"/>
  <c r="L480"/>
  <c r="I480"/>
  <c r="G480" i="17" s="1"/>
  <c r="J480" i="20"/>
  <c r="F480"/>
  <c r="C480" i="17" s="1"/>
  <c r="H480" i="20"/>
  <c r="G480"/>
  <c r="D480"/>
  <c r="E480"/>
  <c r="B480" i="17" s="1"/>
  <c r="A480" s="1"/>
  <c r="X448" i="20"/>
  <c r="W448"/>
  <c r="V448"/>
  <c r="U448"/>
  <c r="S448"/>
  <c r="T448"/>
  <c r="R448"/>
  <c r="Q448"/>
  <c r="P448"/>
  <c r="M448"/>
  <c r="O448"/>
  <c r="N448"/>
  <c r="L448"/>
  <c r="I448"/>
  <c r="G448" i="17" s="1"/>
  <c r="J448" i="20"/>
  <c r="F448"/>
  <c r="C448" i="17" s="1"/>
  <c r="H448" i="20"/>
  <c r="G448"/>
  <c r="D448"/>
  <c r="E448"/>
  <c r="B448" i="17" s="1"/>
  <c r="A448" s="1"/>
  <c r="X416" i="20"/>
  <c r="W416"/>
  <c r="V416"/>
  <c r="U416"/>
  <c r="S416"/>
  <c r="T416"/>
  <c r="R416"/>
  <c r="Q416"/>
  <c r="P416"/>
  <c r="M416"/>
  <c r="O416"/>
  <c r="N416"/>
  <c r="L416"/>
  <c r="I416"/>
  <c r="G416" i="17" s="1"/>
  <c r="J416" i="20"/>
  <c r="F416"/>
  <c r="C416" i="17" s="1"/>
  <c r="H416" i="20"/>
  <c r="G416"/>
  <c r="D416"/>
  <c r="E416"/>
  <c r="B416" i="17" s="1"/>
  <c r="A416" s="1"/>
  <c r="X400" i="20"/>
  <c r="W400"/>
  <c r="V400"/>
  <c r="U400"/>
  <c r="S400"/>
  <c r="T400"/>
  <c r="R400"/>
  <c r="Q400"/>
  <c r="P400"/>
  <c r="M400"/>
  <c r="O400"/>
  <c r="N400"/>
  <c r="L400"/>
  <c r="I400"/>
  <c r="G400" i="17" s="1"/>
  <c r="J400" i="20"/>
  <c r="F400"/>
  <c r="C400" i="17" s="1"/>
  <c r="H400" i="20"/>
  <c r="G400"/>
  <c r="D400"/>
  <c r="E400"/>
  <c r="B400" i="17" s="1"/>
  <c r="A400" s="1"/>
  <c r="X384" i="20"/>
  <c r="W384"/>
  <c r="V384"/>
  <c r="U384"/>
  <c r="S384"/>
  <c r="T384"/>
  <c r="R384"/>
  <c r="Q384"/>
  <c r="P384"/>
  <c r="M384"/>
  <c r="O384"/>
  <c r="N384"/>
  <c r="L384"/>
  <c r="I384"/>
  <c r="G384" i="17" s="1"/>
  <c r="J384" i="20"/>
  <c r="F384"/>
  <c r="C384" i="17" s="1"/>
  <c r="H384" i="20"/>
  <c r="G384"/>
  <c r="D384"/>
  <c r="E384"/>
  <c r="B384" i="17" s="1"/>
  <c r="A384" s="1"/>
  <c r="X368" i="20"/>
  <c r="W368"/>
  <c r="V368"/>
  <c r="U368"/>
  <c r="S368"/>
  <c r="T368"/>
  <c r="R368"/>
  <c r="Q368"/>
  <c r="P368"/>
  <c r="M368"/>
  <c r="O368"/>
  <c r="N368"/>
  <c r="L368"/>
  <c r="I368"/>
  <c r="G368" i="17" s="1"/>
  <c r="J368" i="20"/>
  <c r="F368"/>
  <c r="C368" i="17" s="1"/>
  <c r="H368" i="20"/>
  <c r="G368"/>
  <c r="D368"/>
  <c r="E368"/>
  <c r="B368" i="17" s="1"/>
  <c r="A368" s="1"/>
  <c r="X326" i="20"/>
  <c r="W326"/>
  <c r="V326"/>
  <c r="U326"/>
  <c r="T326"/>
  <c r="S326"/>
  <c r="R326"/>
  <c r="O326"/>
  <c r="P326"/>
  <c r="Q326"/>
  <c r="N326"/>
  <c r="M326"/>
  <c r="L326"/>
  <c r="J326"/>
  <c r="I326"/>
  <c r="G326" i="17" s="1"/>
  <c r="H326" i="20"/>
  <c r="G326"/>
  <c r="D326"/>
  <c r="F326"/>
  <c r="C326" i="17" s="1"/>
  <c r="E326" i="20"/>
  <c r="B326" i="17" s="1"/>
  <c r="A326" s="1"/>
  <c r="X294" i="20"/>
  <c r="W294"/>
  <c r="V294"/>
  <c r="U294"/>
  <c r="T294"/>
  <c r="S294"/>
  <c r="R294"/>
  <c r="O294"/>
  <c r="P294"/>
  <c r="Q294"/>
  <c r="N294"/>
  <c r="M294"/>
  <c r="L294"/>
  <c r="J294"/>
  <c r="I294"/>
  <c r="G294" i="17" s="1"/>
  <c r="H294" i="20"/>
  <c r="G294"/>
  <c r="D294"/>
  <c r="F294"/>
  <c r="C294" i="17" s="1"/>
  <c r="E294" i="20"/>
  <c r="B294" i="17" s="1"/>
  <c r="A294" s="1"/>
  <c r="X262" i="20"/>
  <c r="W262"/>
  <c r="V262"/>
  <c r="U262"/>
  <c r="T262"/>
  <c r="S262"/>
  <c r="R262"/>
  <c r="O262"/>
  <c r="P262"/>
  <c r="Q262"/>
  <c r="N262"/>
  <c r="M262"/>
  <c r="L262"/>
  <c r="J262"/>
  <c r="I262"/>
  <c r="G262" i="17" s="1"/>
  <c r="H262" i="20"/>
  <c r="G262"/>
  <c r="D262"/>
  <c r="F262"/>
  <c r="C262" i="17" s="1"/>
  <c r="E262" i="20"/>
  <c r="B262" i="17" s="1"/>
  <c r="A262" s="1"/>
  <c r="X230" i="20"/>
  <c r="W230"/>
  <c r="V230"/>
  <c r="U230"/>
  <c r="T230"/>
  <c r="S230"/>
  <c r="R230"/>
  <c r="O230"/>
  <c r="P230"/>
  <c r="Q230"/>
  <c r="N230"/>
  <c r="M230"/>
  <c r="L230"/>
  <c r="J230"/>
  <c r="I230"/>
  <c r="G230" i="17" s="1"/>
  <c r="H230" i="20"/>
  <c r="G230"/>
  <c r="D230"/>
  <c r="F230"/>
  <c r="C230" i="17" s="1"/>
  <c r="E230" i="20"/>
  <c r="B230" i="17" s="1"/>
  <c r="A230" s="1"/>
  <c r="X198" i="20"/>
  <c r="W198"/>
  <c r="V198"/>
  <c r="U198"/>
  <c r="T198"/>
  <c r="S198"/>
  <c r="R198"/>
  <c r="O198"/>
  <c r="P198"/>
  <c r="Q198"/>
  <c r="N198"/>
  <c r="M198"/>
  <c r="L198"/>
  <c r="J198"/>
  <c r="I198"/>
  <c r="G198" i="17" s="1"/>
  <c r="H198" i="20"/>
  <c r="G198"/>
  <c r="D198"/>
  <c r="F198"/>
  <c r="C198" i="17" s="1"/>
  <c r="E198" i="20"/>
  <c r="B198" i="17" s="1"/>
  <c r="A198" s="1"/>
  <c r="X166" i="20"/>
  <c r="W166"/>
  <c r="V166"/>
  <c r="U166"/>
  <c r="T166"/>
  <c r="S166"/>
  <c r="R166"/>
  <c r="O166"/>
  <c r="P166"/>
  <c r="Q166"/>
  <c r="N166"/>
  <c r="M166"/>
  <c r="L166"/>
  <c r="J166"/>
  <c r="I166"/>
  <c r="G166" i="17" s="1"/>
  <c r="H166" i="20"/>
  <c r="G166"/>
  <c r="D166"/>
  <c r="F166"/>
  <c r="C166" i="17" s="1"/>
  <c r="E166" i="20"/>
  <c r="B166" i="17" s="1"/>
  <c r="A166" s="1"/>
  <c r="X114" i="20"/>
  <c r="W114"/>
  <c r="V114"/>
  <c r="U114"/>
  <c r="T114"/>
  <c r="S114"/>
  <c r="R114"/>
  <c r="Q114"/>
  <c r="O114"/>
  <c r="P114"/>
  <c r="N114"/>
  <c r="M114"/>
  <c r="J114"/>
  <c r="L114"/>
  <c r="I114"/>
  <c r="G114" i="17" s="1"/>
  <c r="H114" i="20"/>
  <c r="G114"/>
  <c r="D114"/>
  <c r="F114"/>
  <c r="C114" i="17" s="1"/>
  <c r="E114" i="20"/>
  <c r="B114" i="17" s="1"/>
  <c r="A114" s="1"/>
  <c r="X50" i="20"/>
  <c r="W50"/>
  <c r="V50"/>
  <c r="U50"/>
  <c r="T50"/>
  <c r="S50"/>
  <c r="R50"/>
  <c r="Q50"/>
  <c r="O50"/>
  <c r="P50"/>
  <c r="N50"/>
  <c r="M50"/>
  <c r="J50"/>
  <c r="L50"/>
  <c r="I50"/>
  <c r="G50" i="17" s="1"/>
  <c r="H50" i="20"/>
  <c r="G50"/>
  <c r="D50"/>
  <c r="E51" i="23" s="1"/>
  <c r="F50" i="20"/>
  <c r="E50"/>
  <c r="F51" i="23"/>
  <c r="X450" i="20"/>
  <c r="W450"/>
  <c r="V450"/>
  <c r="U450"/>
  <c r="T450"/>
  <c r="S450"/>
  <c r="R450"/>
  <c r="Q450"/>
  <c r="O450"/>
  <c r="P450"/>
  <c r="N450"/>
  <c r="M450"/>
  <c r="J450"/>
  <c r="L450"/>
  <c r="I450"/>
  <c r="G450" i="17" s="1"/>
  <c r="H450" i="20"/>
  <c r="G450"/>
  <c r="D450"/>
  <c r="F450"/>
  <c r="C450" i="17" s="1"/>
  <c r="E450" i="20"/>
  <c r="B450" i="17" s="1"/>
  <c r="A450" s="1"/>
  <c r="X418" i="20"/>
  <c r="W418"/>
  <c r="V418"/>
  <c r="U418"/>
  <c r="T418"/>
  <c r="S418"/>
  <c r="R418"/>
  <c r="Q418"/>
  <c r="O418"/>
  <c r="P418"/>
  <c r="N418"/>
  <c r="M418"/>
  <c r="J418"/>
  <c r="L418"/>
  <c r="I418"/>
  <c r="G418" i="17" s="1"/>
  <c r="H418" i="20"/>
  <c r="G418"/>
  <c r="D418"/>
  <c r="F418"/>
  <c r="C418" i="17" s="1"/>
  <c r="E418" i="20"/>
  <c r="B418" i="17" s="1"/>
  <c r="A418" s="1"/>
  <c r="X386" i="20"/>
  <c r="W386"/>
  <c r="V386"/>
  <c r="U386"/>
  <c r="T386"/>
  <c r="S386"/>
  <c r="R386"/>
  <c r="Q386"/>
  <c r="O386"/>
  <c r="P386"/>
  <c r="N386"/>
  <c r="M386"/>
  <c r="J386"/>
  <c r="L386"/>
  <c r="I386"/>
  <c r="G386" i="17" s="1"/>
  <c r="H386" i="20"/>
  <c r="G386"/>
  <c r="D386"/>
  <c r="F386"/>
  <c r="C386" i="17" s="1"/>
  <c r="E386" i="20"/>
  <c r="B386" i="17" s="1"/>
  <c r="A386" s="1"/>
  <c r="X358" i="20"/>
  <c r="W358"/>
  <c r="V358"/>
  <c r="U358"/>
  <c r="T358"/>
  <c r="S358"/>
  <c r="R358"/>
  <c r="O358"/>
  <c r="P358"/>
  <c r="Q358"/>
  <c r="N358"/>
  <c r="M358"/>
  <c r="L358"/>
  <c r="J358"/>
  <c r="I358"/>
  <c r="G358" i="17" s="1"/>
  <c r="H358" i="20"/>
  <c r="G358"/>
  <c r="D358"/>
  <c r="F358"/>
  <c r="C358" i="17" s="1"/>
  <c r="E358" i="20"/>
  <c r="B358" i="17" s="1"/>
  <c r="A358" s="1"/>
  <c r="X306" i="20"/>
  <c r="W306"/>
  <c r="V306"/>
  <c r="U306"/>
  <c r="T306"/>
  <c r="S306"/>
  <c r="R306"/>
  <c r="Q306"/>
  <c r="O306"/>
  <c r="P306"/>
  <c r="N306"/>
  <c r="M306"/>
  <c r="J306"/>
  <c r="L306"/>
  <c r="I306"/>
  <c r="G306" i="17" s="1"/>
  <c r="H306" i="20"/>
  <c r="G306"/>
  <c r="D306"/>
  <c r="F306"/>
  <c r="C306" i="17" s="1"/>
  <c r="E306" i="20"/>
  <c r="B306" i="17" s="1"/>
  <c r="A306" s="1"/>
  <c r="X242" i="20"/>
  <c r="W242"/>
  <c r="V242"/>
  <c r="U242"/>
  <c r="T242"/>
  <c r="S242"/>
  <c r="R242"/>
  <c r="Q242"/>
  <c r="O242"/>
  <c r="P242"/>
  <c r="N242"/>
  <c r="M242"/>
  <c r="J242"/>
  <c r="L242"/>
  <c r="I242"/>
  <c r="G242" i="17" s="1"/>
  <c r="H242" i="20"/>
  <c r="G242"/>
  <c r="D242"/>
  <c r="F242"/>
  <c r="C242" i="17" s="1"/>
  <c r="E242" i="20"/>
  <c r="B242" i="17" s="1"/>
  <c r="A242" s="1"/>
  <c r="X503" i="20"/>
  <c r="W503"/>
  <c r="V503"/>
  <c r="U503"/>
  <c r="T503"/>
  <c r="S503"/>
  <c r="R503"/>
  <c r="Q503"/>
  <c r="P503"/>
  <c r="L503"/>
  <c r="O503"/>
  <c r="N503"/>
  <c r="M503"/>
  <c r="J503"/>
  <c r="H503"/>
  <c r="I503"/>
  <c r="G503"/>
  <c r="F503"/>
  <c r="E503"/>
  <c r="D503"/>
  <c r="X487"/>
  <c r="W487"/>
  <c r="V487"/>
  <c r="U487"/>
  <c r="T487"/>
  <c r="S487"/>
  <c r="R487"/>
  <c r="Q487"/>
  <c r="P487"/>
  <c r="L487"/>
  <c r="O487"/>
  <c r="N487"/>
  <c r="M487"/>
  <c r="J487"/>
  <c r="H487"/>
  <c r="I487"/>
  <c r="G487"/>
  <c r="F487"/>
  <c r="E487"/>
  <c r="D487"/>
  <c r="X471"/>
  <c r="W471"/>
  <c r="V471"/>
  <c r="U471"/>
  <c r="T471"/>
  <c r="S471"/>
  <c r="R471"/>
  <c r="Q471"/>
  <c r="P471"/>
  <c r="L471"/>
  <c r="O471"/>
  <c r="N471"/>
  <c r="M471"/>
  <c r="J471"/>
  <c r="H471"/>
  <c r="I471"/>
  <c r="G471" i="17" s="1"/>
  <c r="G471" i="20"/>
  <c r="F471"/>
  <c r="C471" i="17" s="1"/>
  <c r="E471" i="20"/>
  <c r="B471" i="17" s="1"/>
  <c r="A471" s="1"/>
  <c r="D471" i="20"/>
  <c r="X455"/>
  <c r="W455"/>
  <c r="V455"/>
  <c r="U455"/>
  <c r="T455"/>
  <c r="S455"/>
  <c r="R455"/>
  <c r="Q455"/>
  <c r="P455"/>
  <c r="L455"/>
  <c r="O455"/>
  <c r="N455"/>
  <c r="M455"/>
  <c r="J455"/>
  <c r="H455"/>
  <c r="I455"/>
  <c r="G455" i="17" s="1"/>
  <c r="G455" i="20"/>
  <c r="F455"/>
  <c r="C455" i="17" s="1"/>
  <c r="E455" i="20"/>
  <c r="B455" i="17" s="1"/>
  <c r="A455" s="1"/>
  <c r="D455" i="20"/>
  <c r="X439"/>
  <c r="W439"/>
  <c r="V439"/>
  <c r="U439"/>
  <c r="T439"/>
  <c r="S439"/>
  <c r="R439"/>
  <c r="Q439"/>
  <c r="P439"/>
  <c r="L439"/>
  <c r="O439"/>
  <c r="N439"/>
  <c r="M439"/>
  <c r="J439"/>
  <c r="H439"/>
  <c r="I439"/>
  <c r="G439" i="17" s="1"/>
  <c r="G439" i="20"/>
  <c r="F439"/>
  <c r="C439" i="17" s="1"/>
  <c r="E439" i="20"/>
  <c r="B439" i="17" s="1"/>
  <c r="A439" s="1"/>
  <c r="D439" i="20"/>
  <c r="X423"/>
  <c r="W423"/>
  <c r="V423"/>
  <c r="U423"/>
  <c r="T423"/>
  <c r="S423"/>
  <c r="R423"/>
  <c r="Q423"/>
  <c r="P423"/>
  <c r="L423"/>
  <c r="O423"/>
  <c r="N423"/>
  <c r="M423"/>
  <c r="J423"/>
  <c r="H423"/>
  <c r="I423"/>
  <c r="G423" i="17" s="1"/>
  <c r="G423" i="20"/>
  <c r="F423"/>
  <c r="C423" i="17" s="1"/>
  <c r="E423" i="20"/>
  <c r="B423" i="17" s="1"/>
  <c r="A423" s="1"/>
  <c r="D423" i="20"/>
  <c r="X407"/>
  <c r="W407"/>
  <c r="V407"/>
  <c r="U407"/>
  <c r="T407"/>
  <c r="S407"/>
  <c r="R407"/>
  <c r="Q407"/>
  <c r="P407"/>
  <c r="L407"/>
  <c r="O407"/>
  <c r="N407"/>
  <c r="M407"/>
  <c r="J407"/>
  <c r="H407"/>
  <c r="I407"/>
  <c r="G407" i="17" s="1"/>
  <c r="G407" i="20"/>
  <c r="F407"/>
  <c r="C407" i="17" s="1"/>
  <c r="E407" i="20"/>
  <c r="B407" i="17" s="1"/>
  <c r="A407" s="1"/>
  <c r="D407" i="20"/>
  <c r="X391"/>
  <c r="W391"/>
  <c r="V391"/>
  <c r="U391"/>
  <c r="T391"/>
  <c r="S391"/>
  <c r="R391"/>
  <c r="Q391"/>
  <c r="P391"/>
  <c r="L391"/>
  <c r="O391"/>
  <c r="N391"/>
  <c r="M391"/>
  <c r="J391"/>
  <c r="H391"/>
  <c r="I391"/>
  <c r="G391" i="17" s="1"/>
  <c r="G391" i="20"/>
  <c r="F391"/>
  <c r="C391" i="17" s="1"/>
  <c r="E391" i="20"/>
  <c r="B391" i="17" s="1"/>
  <c r="A391" s="1"/>
  <c r="D391" i="20"/>
  <c r="X375"/>
  <c r="W375"/>
  <c r="V375"/>
  <c r="U375"/>
  <c r="T375"/>
  <c r="S375"/>
  <c r="R375"/>
  <c r="Q375"/>
  <c r="P375"/>
  <c r="L375"/>
  <c r="O375"/>
  <c r="N375"/>
  <c r="M375"/>
  <c r="J375"/>
  <c r="H375"/>
  <c r="I375"/>
  <c r="G375" i="17" s="1"/>
  <c r="G375" i="20"/>
  <c r="F375"/>
  <c r="C375" i="17" s="1"/>
  <c r="E375" i="20"/>
  <c r="B375" i="17" s="1"/>
  <c r="A375" s="1"/>
  <c r="D375" i="20"/>
  <c r="X359"/>
  <c r="W359"/>
  <c r="V359"/>
  <c r="U359"/>
  <c r="T359"/>
  <c r="S359"/>
  <c r="R359"/>
  <c r="Q359"/>
  <c r="P359"/>
  <c r="L359"/>
  <c r="O359"/>
  <c r="N359"/>
  <c r="M359"/>
  <c r="J359"/>
  <c r="H359"/>
  <c r="I359"/>
  <c r="G359" i="17" s="1"/>
  <c r="G359" i="20"/>
  <c r="F359"/>
  <c r="C359" i="17" s="1"/>
  <c r="E359" i="20"/>
  <c r="B359" i="17" s="1"/>
  <c r="A359" s="1"/>
  <c r="D359" i="20"/>
  <c r="X339"/>
  <c r="W339"/>
  <c r="U339"/>
  <c r="V339"/>
  <c r="T339"/>
  <c r="S339"/>
  <c r="R339"/>
  <c r="P339"/>
  <c r="Q339"/>
  <c r="L339"/>
  <c r="N339"/>
  <c r="O339"/>
  <c r="M339"/>
  <c r="J339"/>
  <c r="I339"/>
  <c r="G339" i="17" s="1"/>
  <c r="H339" i="20"/>
  <c r="G339"/>
  <c r="F339"/>
  <c r="C339" i="17" s="1"/>
  <c r="E339" i="20"/>
  <c r="B339" i="17" s="1"/>
  <c r="A339" s="1"/>
  <c r="D339" i="20"/>
  <c r="X307"/>
  <c r="W307"/>
  <c r="U307"/>
  <c r="V307"/>
  <c r="T307"/>
  <c r="S307"/>
  <c r="R307"/>
  <c r="P307"/>
  <c r="Q307"/>
  <c r="L307"/>
  <c r="N307"/>
  <c r="O307"/>
  <c r="M307"/>
  <c r="J307"/>
  <c r="I307"/>
  <c r="G307" i="17" s="1"/>
  <c r="H307" i="20"/>
  <c r="G307"/>
  <c r="F307"/>
  <c r="C307" i="17" s="1"/>
  <c r="E307" i="20"/>
  <c r="B307" i="17" s="1"/>
  <c r="A307" s="1"/>
  <c r="D307" i="20"/>
  <c r="X275"/>
  <c r="W275"/>
  <c r="U275"/>
  <c r="V275"/>
  <c r="T275"/>
  <c r="S275"/>
  <c r="R275"/>
  <c r="P275"/>
  <c r="Q275"/>
  <c r="L275"/>
  <c r="N275"/>
  <c r="O275"/>
  <c r="M275"/>
  <c r="J275"/>
  <c r="I275"/>
  <c r="G275" i="17" s="1"/>
  <c r="H275" i="20"/>
  <c r="G275"/>
  <c r="F275"/>
  <c r="C275" i="17" s="1"/>
  <c r="E275" i="20"/>
  <c r="B275" i="17" s="1"/>
  <c r="A275" s="1"/>
  <c r="D275" i="20"/>
  <c r="X243"/>
  <c r="W243"/>
  <c r="U243"/>
  <c r="V243"/>
  <c r="T243"/>
  <c r="S243"/>
  <c r="R243"/>
  <c r="P243"/>
  <c r="Q243"/>
  <c r="L243"/>
  <c r="N243"/>
  <c r="O243"/>
  <c r="M243"/>
  <c r="J243"/>
  <c r="I243"/>
  <c r="G243" i="17" s="1"/>
  <c r="H243" i="20"/>
  <c r="G243"/>
  <c r="F243"/>
  <c r="C243" i="17" s="1"/>
  <c r="E243" i="20"/>
  <c r="B243" i="17" s="1"/>
  <c r="A243" s="1"/>
  <c r="D243" i="20"/>
  <c r="X211"/>
  <c r="W211"/>
  <c r="U211"/>
  <c r="V211"/>
  <c r="T211"/>
  <c r="S211"/>
  <c r="R211"/>
  <c r="P211"/>
  <c r="Q211"/>
  <c r="L211"/>
  <c r="N211"/>
  <c r="O211"/>
  <c r="M211"/>
  <c r="J211"/>
  <c r="I211"/>
  <c r="G211" i="17" s="1"/>
  <c r="H211" i="20"/>
  <c r="G211"/>
  <c r="F211"/>
  <c r="C211" i="17" s="1"/>
  <c r="E211" i="20"/>
  <c r="B211" i="17" s="1"/>
  <c r="A211" s="1"/>
  <c r="D211" i="20"/>
  <c r="X179"/>
  <c r="W179"/>
  <c r="U179"/>
  <c r="V179"/>
  <c r="T179"/>
  <c r="S179"/>
  <c r="R179"/>
  <c r="P179"/>
  <c r="Q179"/>
  <c r="L179"/>
  <c r="N179"/>
  <c r="O179"/>
  <c r="M179"/>
  <c r="J179"/>
  <c r="I179"/>
  <c r="G179" i="17" s="1"/>
  <c r="H179" i="20"/>
  <c r="G179"/>
  <c r="F179"/>
  <c r="C179" i="17" s="1"/>
  <c r="E179" i="20"/>
  <c r="B179" i="17" s="1"/>
  <c r="A179" s="1"/>
  <c r="D179" i="20"/>
  <c r="X142"/>
  <c r="W142"/>
  <c r="V142"/>
  <c r="U142"/>
  <c r="T142"/>
  <c r="S142"/>
  <c r="R142"/>
  <c r="P142"/>
  <c r="O142"/>
  <c r="Q142"/>
  <c r="N142"/>
  <c r="M142"/>
  <c r="L142"/>
  <c r="J142"/>
  <c r="I142"/>
  <c r="G142" i="17" s="1"/>
  <c r="H142" i="20"/>
  <c r="G142"/>
  <c r="D142"/>
  <c r="F142"/>
  <c r="C142" i="17" s="1"/>
  <c r="E142" i="20"/>
  <c r="B142" i="17" s="1"/>
  <c r="A142" s="1"/>
  <c r="X78" i="20"/>
  <c r="W78"/>
  <c r="V78"/>
  <c r="U78"/>
  <c r="T78"/>
  <c r="S78"/>
  <c r="R78"/>
  <c r="P78"/>
  <c r="O78"/>
  <c r="Q78"/>
  <c r="N78"/>
  <c r="M78"/>
  <c r="L78"/>
  <c r="J78"/>
  <c r="I78"/>
  <c r="G78" i="17" s="1"/>
  <c r="H78" i="20"/>
  <c r="G78"/>
  <c r="D78"/>
  <c r="E79" i="23" s="1"/>
  <c r="F78" i="20"/>
  <c r="E78"/>
  <c r="F79" i="23"/>
  <c r="X14" i="20"/>
  <c r="W14"/>
  <c r="V14"/>
  <c r="U14"/>
  <c r="T14"/>
  <c r="S14"/>
  <c r="R14"/>
  <c r="P14"/>
  <c r="O14"/>
  <c r="Q14"/>
  <c r="N14"/>
  <c r="M14"/>
  <c r="L14"/>
  <c r="J14"/>
  <c r="I14"/>
  <c r="G14" i="17" s="1"/>
  <c r="G14" i="20"/>
  <c r="D14"/>
  <c r="E15" i="23" s="1"/>
  <c r="H14" i="20"/>
  <c r="F14"/>
  <c r="E14"/>
  <c r="F15" i="23"/>
  <c r="X162" i="20"/>
  <c r="W162"/>
  <c r="V162"/>
  <c r="U162"/>
  <c r="T162"/>
  <c r="S162"/>
  <c r="R162"/>
  <c r="Q162"/>
  <c r="O162"/>
  <c r="P162"/>
  <c r="N162"/>
  <c r="M162"/>
  <c r="J162"/>
  <c r="L162"/>
  <c r="I162"/>
  <c r="G162" i="17" s="1"/>
  <c r="H162" i="20"/>
  <c r="G162"/>
  <c r="D162"/>
  <c r="F162"/>
  <c r="C162" i="17" s="1"/>
  <c r="E162" i="20"/>
  <c r="B162" i="17" s="1"/>
  <c r="A162" s="1"/>
  <c r="X106" i="20"/>
  <c r="W106"/>
  <c r="V106"/>
  <c r="U106"/>
  <c r="S106"/>
  <c r="T106"/>
  <c r="R106"/>
  <c r="Q106"/>
  <c r="P106"/>
  <c r="O106"/>
  <c r="M106"/>
  <c r="N106"/>
  <c r="J106"/>
  <c r="L106"/>
  <c r="I106"/>
  <c r="G106" i="17" s="1"/>
  <c r="H106" i="20"/>
  <c r="G106"/>
  <c r="D106"/>
  <c r="F106"/>
  <c r="C106" i="17" s="1"/>
  <c r="E106" i="20"/>
  <c r="B106" i="17" s="1"/>
  <c r="A106" s="1"/>
  <c r="X42" i="20"/>
  <c r="W42"/>
  <c r="V42"/>
  <c r="U42"/>
  <c r="S42"/>
  <c r="T42"/>
  <c r="R42"/>
  <c r="Q42"/>
  <c r="P42"/>
  <c r="O42"/>
  <c r="M42"/>
  <c r="N42"/>
  <c r="J42"/>
  <c r="L42"/>
  <c r="I42"/>
  <c r="G42" i="17" s="1"/>
  <c r="H42" i="20"/>
  <c r="G42"/>
  <c r="D42"/>
  <c r="E43" i="23" s="1"/>
  <c r="F42" i="20"/>
  <c r="E42"/>
  <c r="F43" i="23"/>
  <c r="X341" i="20"/>
  <c r="W341"/>
  <c r="V341"/>
  <c r="U341"/>
  <c r="T341"/>
  <c r="S341"/>
  <c r="R341"/>
  <c r="Q341"/>
  <c r="O341"/>
  <c r="P341"/>
  <c r="N341"/>
  <c r="M341"/>
  <c r="L341"/>
  <c r="J341"/>
  <c r="I341"/>
  <c r="G341" i="17" s="1"/>
  <c r="G341" i="20"/>
  <c r="F341"/>
  <c r="C341" i="17" s="1"/>
  <c r="E341" i="20"/>
  <c r="B341" i="17" s="1"/>
  <c r="A341" s="1"/>
  <c r="H341" i="20"/>
  <c r="D341"/>
  <c r="X325"/>
  <c r="W325"/>
  <c r="V325"/>
  <c r="U325"/>
  <c r="T325"/>
  <c r="S325"/>
  <c r="R325"/>
  <c r="Q325"/>
  <c r="O325"/>
  <c r="P325"/>
  <c r="N325"/>
  <c r="M325"/>
  <c r="L325"/>
  <c r="J325"/>
  <c r="I325"/>
  <c r="G325" i="17" s="1"/>
  <c r="G325" i="20"/>
  <c r="F325"/>
  <c r="C325" i="17" s="1"/>
  <c r="E325" i="20"/>
  <c r="B325" i="17" s="1"/>
  <c r="A325" s="1"/>
  <c r="H325" i="20"/>
  <c r="D325"/>
  <c r="X309"/>
  <c r="W309"/>
  <c r="V309"/>
  <c r="U309"/>
  <c r="T309"/>
  <c r="S309"/>
  <c r="R309"/>
  <c r="Q309"/>
  <c r="O309"/>
  <c r="P309"/>
  <c r="N309"/>
  <c r="M309"/>
  <c r="L309"/>
  <c r="J309"/>
  <c r="I309"/>
  <c r="G309" i="17" s="1"/>
  <c r="G309" i="20"/>
  <c r="F309"/>
  <c r="C309" i="17" s="1"/>
  <c r="E309" i="20"/>
  <c r="B309" i="17" s="1"/>
  <c r="A309" s="1"/>
  <c r="H309" i="20"/>
  <c r="D309"/>
  <c r="X293"/>
  <c r="W293"/>
  <c r="V293"/>
  <c r="U293"/>
  <c r="T293"/>
  <c r="S293"/>
  <c r="R293"/>
  <c r="Q293"/>
  <c r="O293"/>
  <c r="P293"/>
  <c r="N293"/>
  <c r="M293"/>
  <c r="L293"/>
  <c r="J293"/>
  <c r="I293"/>
  <c r="G293" i="17" s="1"/>
  <c r="G293" i="20"/>
  <c r="F293"/>
  <c r="C293" i="17" s="1"/>
  <c r="E293" i="20"/>
  <c r="B293" i="17" s="1"/>
  <c r="A293" s="1"/>
  <c r="H293" i="20"/>
  <c r="D293"/>
  <c r="X277"/>
  <c r="W277"/>
  <c r="V277"/>
  <c r="U277"/>
  <c r="T277"/>
  <c r="S277"/>
  <c r="R277"/>
  <c r="Q277"/>
  <c r="O277"/>
  <c r="P277"/>
  <c r="N277"/>
  <c r="M277"/>
  <c r="L277"/>
  <c r="J277"/>
  <c r="I277"/>
  <c r="G277" i="17" s="1"/>
  <c r="G277" i="20"/>
  <c r="F277"/>
  <c r="C277" i="17" s="1"/>
  <c r="E277" i="20"/>
  <c r="B277" i="17" s="1"/>
  <c r="A277" s="1"/>
  <c r="H277" i="20"/>
  <c r="D277"/>
  <c r="X261"/>
  <c r="W261"/>
  <c r="V261"/>
  <c r="U261"/>
  <c r="T261"/>
  <c r="S261"/>
  <c r="R261"/>
  <c r="Q261"/>
  <c r="O261"/>
  <c r="P261"/>
  <c r="N261"/>
  <c r="M261"/>
  <c r="L261"/>
  <c r="J261"/>
  <c r="I261"/>
  <c r="G261" i="17" s="1"/>
  <c r="G261" i="20"/>
  <c r="F261"/>
  <c r="C261" i="17" s="1"/>
  <c r="E261" i="20"/>
  <c r="B261" i="17" s="1"/>
  <c r="A261" s="1"/>
  <c r="H261" i="20"/>
  <c r="D261"/>
  <c r="X245"/>
  <c r="W245"/>
  <c r="V245"/>
  <c r="U245"/>
  <c r="S245"/>
  <c r="T245"/>
  <c r="R245"/>
  <c r="Q245"/>
  <c r="O245"/>
  <c r="P245"/>
  <c r="N245"/>
  <c r="M245"/>
  <c r="L245"/>
  <c r="J245"/>
  <c r="I245"/>
  <c r="G245" i="17" s="1"/>
  <c r="G245" i="20"/>
  <c r="F245"/>
  <c r="C245" i="17" s="1"/>
  <c r="E245" i="20"/>
  <c r="B245" i="17" s="1"/>
  <c r="A245" s="1"/>
  <c r="H245" i="20"/>
  <c r="D245"/>
  <c r="X229"/>
  <c r="W229"/>
  <c r="V229"/>
  <c r="U229"/>
  <c r="S229"/>
  <c r="T229"/>
  <c r="R229"/>
  <c r="Q229"/>
  <c r="O229"/>
  <c r="P229"/>
  <c r="M229"/>
  <c r="N229"/>
  <c r="L229"/>
  <c r="J229"/>
  <c r="I229"/>
  <c r="G229" i="17" s="1"/>
  <c r="G229" i="20"/>
  <c r="F229"/>
  <c r="C229" i="17" s="1"/>
  <c r="E229" i="20"/>
  <c r="B229" i="17" s="1"/>
  <c r="A229" s="1"/>
  <c r="H229" i="20"/>
  <c r="D229"/>
  <c r="X213"/>
  <c r="W213"/>
  <c r="V213"/>
  <c r="U213"/>
  <c r="S213"/>
  <c r="T213"/>
  <c r="R213"/>
  <c r="Q213"/>
  <c r="O213"/>
  <c r="P213"/>
  <c r="M213"/>
  <c r="N213"/>
  <c r="L213"/>
  <c r="J213"/>
  <c r="I213"/>
  <c r="G213" i="17" s="1"/>
  <c r="G213" i="20"/>
  <c r="F213"/>
  <c r="C213" i="17" s="1"/>
  <c r="E213" i="20"/>
  <c r="B213" i="17" s="1"/>
  <c r="A213" s="1"/>
  <c r="H213" i="20"/>
  <c r="D213"/>
  <c r="X197"/>
  <c r="W197"/>
  <c r="V197"/>
  <c r="U197"/>
  <c r="S197"/>
  <c r="T197"/>
  <c r="R197"/>
  <c r="Q197"/>
  <c r="O197"/>
  <c r="P197"/>
  <c r="M197"/>
  <c r="N197"/>
  <c r="L197"/>
  <c r="J197"/>
  <c r="I197"/>
  <c r="G197" i="17" s="1"/>
  <c r="G197" i="20"/>
  <c r="F197"/>
  <c r="C197" i="17" s="1"/>
  <c r="E197" i="20"/>
  <c r="B197" i="17" s="1"/>
  <c r="A197" s="1"/>
  <c r="H197" i="20"/>
  <c r="D197"/>
  <c r="X181"/>
  <c r="W181"/>
  <c r="V181"/>
  <c r="U181"/>
  <c r="S181"/>
  <c r="T181"/>
  <c r="R181"/>
  <c r="Q181"/>
  <c r="O181"/>
  <c r="P181"/>
  <c r="M181"/>
  <c r="N181"/>
  <c r="L181"/>
  <c r="J181"/>
  <c r="I181"/>
  <c r="G181" i="17" s="1"/>
  <c r="G181" i="20"/>
  <c r="F181"/>
  <c r="C181" i="17" s="1"/>
  <c r="E181" i="20"/>
  <c r="B181" i="17" s="1"/>
  <c r="A181" s="1"/>
  <c r="H181" i="20"/>
  <c r="D181"/>
  <c r="X165"/>
  <c r="W165"/>
  <c r="V165"/>
  <c r="U165"/>
  <c r="S165"/>
  <c r="T165"/>
  <c r="R165"/>
  <c r="Q165"/>
  <c r="O165"/>
  <c r="P165"/>
  <c r="M165"/>
  <c r="L165"/>
  <c r="N165"/>
  <c r="J165"/>
  <c r="I165"/>
  <c r="G165" i="17" s="1"/>
  <c r="G165" i="20"/>
  <c r="F165"/>
  <c r="C165" i="17" s="1"/>
  <c r="E165" i="20"/>
  <c r="B165" i="17" s="1"/>
  <c r="A165" s="1"/>
  <c r="H165" i="20"/>
  <c r="D165"/>
  <c r="X149"/>
  <c r="W149"/>
  <c r="V149"/>
  <c r="U149"/>
  <c r="S149"/>
  <c r="T149"/>
  <c r="R149"/>
  <c r="Q149"/>
  <c r="O149"/>
  <c r="P149"/>
  <c r="M149"/>
  <c r="L149"/>
  <c r="N149"/>
  <c r="J149"/>
  <c r="I149"/>
  <c r="G149" i="17" s="1"/>
  <c r="G149" i="20"/>
  <c r="F149"/>
  <c r="C149" i="17" s="1"/>
  <c r="E149" i="20"/>
  <c r="B149" i="17" s="1"/>
  <c r="A149" s="1"/>
  <c r="H149" i="20"/>
  <c r="D149"/>
  <c r="X133"/>
  <c r="W133"/>
  <c r="V133"/>
  <c r="U133"/>
  <c r="S133"/>
  <c r="T133"/>
  <c r="R133"/>
  <c r="Q133"/>
  <c r="O133"/>
  <c r="P133"/>
  <c r="M133"/>
  <c r="L133"/>
  <c r="N133"/>
  <c r="J133"/>
  <c r="I133"/>
  <c r="G133" i="17" s="1"/>
  <c r="G133" i="20"/>
  <c r="F133"/>
  <c r="C133" i="17" s="1"/>
  <c r="E133" i="20"/>
  <c r="B133" i="17" s="1"/>
  <c r="A133" s="1"/>
  <c r="H133" i="20"/>
  <c r="D133"/>
  <c r="X117"/>
  <c r="W117"/>
  <c r="V117"/>
  <c r="U117"/>
  <c r="S117"/>
  <c r="T117"/>
  <c r="R117"/>
  <c r="Q117"/>
  <c r="O117"/>
  <c r="P117"/>
  <c r="M117"/>
  <c r="L117"/>
  <c r="N117"/>
  <c r="J117"/>
  <c r="I117"/>
  <c r="G117" i="17" s="1"/>
  <c r="G117" i="20"/>
  <c r="F117"/>
  <c r="C117" i="17" s="1"/>
  <c r="E117" i="20"/>
  <c r="B117" i="17" s="1"/>
  <c r="A117" s="1"/>
  <c r="H117" i="20"/>
  <c r="D117"/>
  <c r="X101"/>
  <c r="W101"/>
  <c r="V101"/>
  <c r="U101"/>
  <c r="S101"/>
  <c r="T101"/>
  <c r="R101"/>
  <c r="Q101"/>
  <c r="O101"/>
  <c r="P101"/>
  <c r="M101"/>
  <c r="L101"/>
  <c r="N101"/>
  <c r="J101"/>
  <c r="I101"/>
  <c r="G101" i="17" s="1"/>
  <c r="G101" i="20"/>
  <c r="F101"/>
  <c r="C101" i="17" s="1"/>
  <c r="E101" i="20"/>
  <c r="B101" i="17" s="1"/>
  <c r="A101" s="1"/>
  <c r="H101" i="20"/>
  <c r="D101"/>
  <c r="X85"/>
  <c r="W85"/>
  <c r="V85"/>
  <c r="U85"/>
  <c r="S85"/>
  <c r="T85"/>
  <c r="R85"/>
  <c r="Q85"/>
  <c r="O85"/>
  <c r="P85"/>
  <c r="M85"/>
  <c r="L85"/>
  <c r="N85"/>
  <c r="J85"/>
  <c r="I85"/>
  <c r="G85" i="17" s="1"/>
  <c r="G85" i="20"/>
  <c r="F85"/>
  <c r="E85"/>
  <c r="H85"/>
  <c r="F86" i="23"/>
  <c r="D85" i="20"/>
  <c r="E86" i="23" s="1"/>
  <c r="X69" i="20"/>
  <c r="W69"/>
  <c r="V69"/>
  <c r="U69"/>
  <c r="S69"/>
  <c r="T69"/>
  <c r="R69"/>
  <c r="Q69"/>
  <c r="O69"/>
  <c r="P69"/>
  <c r="M69"/>
  <c r="L69"/>
  <c r="N69"/>
  <c r="J69"/>
  <c r="I69"/>
  <c r="G69" i="17" s="1"/>
  <c r="G69" i="20"/>
  <c r="F69"/>
  <c r="E69"/>
  <c r="H69"/>
  <c r="F70" i="23"/>
  <c r="D69" i="20"/>
  <c r="E70" i="23" s="1"/>
  <c r="X53" i="20"/>
  <c r="W53"/>
  <c r="V53"/>
  <c r="U53"/>
  <c r="S53"/>
  <c r="T53"/>
  <c r="R53"/>
  <c r="Q53"/>
  <c r="O53"/>
  <c r="P53"/>
  <c r="M53"/>
  <c r="L53"/>
  <c r="N53"/>
  <c r="J53"/>
  <c r="I53"/>
  <c r="G53" i="17" s="1"/>
  <c r="G53" i="20"/>
  <c r="F53"/>
  <c r="E53"/>
  <c r="H53"/>
  <c r="F54" i="23"/>
  <c r="D53" i="20"/>
  <c r="E54" i="23" s="1"/>
  <c r="X37" i="20"/>
  <c r="W37"/>
  <c r="V37"/>
  <c r="U37"/>
  <c r="S37"/>
  <c r="T37"/>
  <c r="R37"/>
  <c r="Q37"/>
  <c r="O37"/>
  <c r="P37"/>
  <c r="M37"/>
  <c r="L37"/>
  <c r="N37"/>
  <c r="J37"/>
  <c r="I37"/>
  <c r="G37" i="17" s="1"/>
  <c r="G37" i="20"/>
  <c r="F37"/>
  <c r="E37"/>
  <c r="H37"/>
  <c r="F38" i="23"/>
  <c r="D37" i="20"/>
  <c r="E38" i="23" s="1"/>
  <c r="X21" i="20"/>
  <c r="W21"/>
  <c r="V21"/>
  <c r="U21"/>
  <c r="S21"/>
  <c r="T21"/>
  <c r="R21"/>
  <c r="Q21"/>
  <c r="O21"/>
  <c r="P21"/>
  <c r="M21"/>
  <c r="L21"/>
  <c r="N21"/>
  <c r="J21"/>
  <c r="I21"/>
  <c r="G21" i="17" s="1"/>
  <c r="G21" i="20"/>
  <c r="F21"/>
  <c r="E21"/>
  <c r="H21"/>
  <c r="F22" i="23"/>
  <c r="D21" i="20"/>
  <c r="E22" i="23" s="1"/>
  <c r="X344" i="20"/>
  <c r="W344"/>
  <c r="V344"/>
  <c r="U344"/>
  <c r="S344"/>
  <c r="T344"/>
  <c r="Q344"/>
  <c r="R344"/>
  <c r="P344"/>
  <c r="M344"/>
  <c r="O344"/>
  <c r="N344"/>
  <c r="I344"/>
  <c r="G344" i="17" s="1"/>
  <c r="L344" i="20"/>
  <c r="J344"/>
  <c r="F344"/>
  <c r="C344" i="17" s="1"/>
  <c r="H344" i="20"/>
  <c r="G344"/>
  <c r="D344"/>
  <c r="E344"/>
  <c r="B344" i="17" s="1"/>
  <c r="A344" s="1"/>
  <c r="X328" i="20"/>
  <c r="W328"/>
  <c r="V328"/>
  <c r="U328"/>
  <c r="S328"/>
  <c r="T328"/>
  <c r="Q328"/>
  <c r="R328"/>
  <c r="P328"/>
  <c r="M328"/>
  <c r="O328"/>
  <c r="N328"/>
  <c r="I328"/>
  <c r="G328" i="17" s="1"/>
  <c r="L328" i="20"/>
  <c r="J328"/>
  <c r="F328"/>
  <c r="C328" i="17" s="1"/>
  <c r="H328" i="20"/>
  <c r="G328"/>
  <c r="D328"/>
  <c r="E328"/>
  <c r="B328" i="17" s="1"/>
  <c r="A328" s="1"/>
  <c r="X312" i="20"/>
  <c r="W312"/>
  <c r="V312"/>
  <c r="U312"/>
  <c r="S312"/>
  <c r="T312"/>
  <c r="Q312"/>
  <c r="R312"/>
  <c r="P312"/>
  <c r="M312"/>
  <c r="O312"/>
  <c r="N312"/>
  <c r="I312"/>
  <c r="G312" i="17" s="1"/>
  <c r="L312" i="20"/>
  <c r="J312"/>
  <c r="F312"/>
  <c r="C312" i="17" s="1"/>
  <c r="H312" i="20"/>
  <c r="G312"/>
  <c r="D312"/>
  <c r="E312"/>
  <c r="B312" i="17" s="1"/>
  <c r="A312" s="1"/>
  <c r="X296" i="20"/>
  <c r="W296"/>
  <c r="V296"/>
  <c r="U296"/>
  <c r="S296"/>
  <c r="T296"/>
  <c r="Q296"/>
  <c r="R296"/>
  <c r="P296"/>
  <c r="M296"/>
  <c r="O296"/>
  <c r="N296"/>
  <c r="I296"/>
  <c r="G296" i="17" s="1"/>
  <c r="L296" i="20"/>
  <c r="J296"/>
  <c r="F296"/>
  <c r="C296" i="17" s="1"/>
  <c r="H296" i="20"/>
  <c r="G296"/>
  <c r="D296"/>
  <c r="E296"/>
  <c r="B296" i="17" s="1"/>
  <c r="A296" s="1"/>
  <c r="X280" i="20"/>
  <c r="W280"/>
  <c r="V280"/>
  <c r="U280"/>
  <c r="S280"/>
  <c r="T280"/>
  <c r="Q280"/>
  <c r="R280"/>
  <c r="P280"/>
  <c r="M280"/>
  <c r="O280"/>
  <c r="N280"/>
  <c r="I280"/>
  <c r="G280" i="17" s="1"/>
  <c r="L280" i="20"/>
  <c r="J280"/>
  <c r="F280"/>
  <c r="C280" i="17" s="1"/>
  <c r="H280" i="20"/>
  <c r="G280"/>
  <c r="D280"/>
  <c r="E280"/>
  <c r="B280" i="17" s="1"/>
  <c r="A280" s="1"/>
  <c r="X264" i="20"/>
  <c r="W264"/>
  <c r="V264"/>
  <c r="U264"/>
  <c r="T264"/>
  <c r="S264"/>
  <c r="Q264"/>
  <c r="R264"/>
  <c r="P264"/>
  <c r="M264"/>
  <c r="O264"/>
  <c r="N264"/>
  <c r="I264"/>
  <c r="G264" i="17" s="1"/>
  <c r="L264" i="20"/>
  <c r="J264"/>
  <c r="F264"/>
  <c r="C264" i="17" s="1"/>
  <c r="H264" i="20"/>
  <c r="G264"/>
  <c r="D264"/>
  <c r="E264"/>
  <c r="B264" i="17" s="1"/>
  <c r="A264" s="1"/>
  <c r="X248" i="20"/>
  <c r="W248"/>
  <c r="V248"/>
  <c r="U248"/>
  <c r="T248"/>
  <c r="S248"/>
  <c r="Q248"/>
  <c r="R248"/>
  <c r="P248"/>
  <c r="M248"/>
  <c r="O248"/>
  <c r="N248"/>
  <c r="I248"/>
  <c r="G248" i="17" s="1"/>
  <c r="L248" i="20"/>
  <c r="J248"/>
  <c r="F248"/>
  <c r="C248" i="17" s="1"/>
  <c r="H248" i="20"/>
  <c r="G248"/>
  <c r="D248"/>
  <c r="E248"/>
  <c r="B248" i="17" s="1"/>
  <c r="A248" s="1"/>
  <c r="X232" i="20"/>
  <c r="W232"/>
  <c r="V232"/>
  <c r="U232"/>
  <c r="T232"/>
  <c r="S232"/>
  <c r="Q232"/>
  <c r="R232"/>
  <c r="P232"/>
  <c r="N232"/>
  <c r="M232"/>
  <c r="O232"/>
  <c r="I232"/>
  <c r="G232" i="17" s="1"/>
  <c r="L232" i="20"/>
  <c r="J232"/>
  <c r="F232"/>
  <c r="C232" i="17" s="1"/>
  <c r="H232" i="20"/>
  <c r="G232"/>
  <c r="D232"/>
  <c r="E232"/>
  <c r="B232" i="17" s="1"/>
  <c r="A232" s="1"/>
  <c r="X216" i="20"/>
  <c r="W216"/>
  <c r="V216"/>
  <c r="U216"/>
  <c r="T216"/>
  <c r="S216"/>
  <c r="Q216"/>
  <c r="R216"/>
  <c r="P216"/>
  <c r="N216"/>
  <c r="M216"/>
  <c r="O216"/>
  <c r="I216"/>
  <c r="G216" i="17" s="1"/>
  <c r="L216" i="20"/>
  <c r="J216"/>
  <c r="F216"/>
  <c r="C216" i="17" s="1"/>
  <c r="H216" i="20"/>
  <c r="G216"/>
  <c r="D216"/>
  <c r="E216"/>
  <c r="B216" i="17" s="1"/>
  <c r="A216" s="1"/>
  <c r="X200" i="20"/>
  <c r="W200"/>
  <c r="V200"/>
  <c r="U200"/>
  <c r="T200"/>
  <c r="S200"/>
  <c r="Q200"/>
  <c r="R200"/>
  <c r="P200"/>
  <c r="N200"/>
  <c r="M200"/>
  <c r="O200"/>
  <c r="I200"/>
  <c r="G200" i="17" s="1"/>
  <c r="L200" i="20"/>
  <c r="J200"/>
  <c r="F200"/>
  <c r="C200" i="17" s="1"/>
  <c r="H200" i="20"/>
  <c r="G200"/>
  <c r="D200"/>
  <c r="E200"/>
  <c r="B200" i="17" s="1"/>
  <c r="A200" s="1"/>
  <c r="X184" i="20"/>
  <c r="W184"/>
  <c r="V184"/>
  <c r="U184"/>
  <c r="T184"/>
  <c r="S184"/>
  <c r="Q184"/>
  <c r="R184"/>
  <c r="P184"/>
  <c r="N184"/>
  <c r="M184"/>
  <c r="O184"/>
  <c r="I184"/>
  <c r="G184" i="17" s="1"/>
  <c r="L184" i="20"/>
  <c r="J184"/>
  <c r="F184"/>
  <c r="C184" i="17" s="1"/>
  <c r="H184" i="20"/>
  <c r="G184"/>
  <c r="D184"/>
  <c r="E184"/>
  <c r="B184" i="17" s="1"/>
  <c r="A184" s="1"/>
  <c r="X168" i="20"/>
  <c r="W168"/>
  <c r="V168"/>
  <c r="U168"/>
  <c r="T168"/>
  <c r="S168"/>
  <c r="Q168"/>
  <c r="R168"/>
  <c r="P168"/>
  <c r="N168"/>
  <c r="M168"/>
  <c r="O168"/>
  <c r="I168"/>
  <c r="G168" i="17" s="1"/>
  <c r="L168" i="20"/>
  <c r="J168"/>
  <c r="F168"/>
  <c r="C168" i="17" s="1"/>
  <c r="H168" i="20"/>
  <c r="G168"/>
  <c r="D168"/>
  <c r="E168"/>
  <c r="B168" i="17" s="1"/>
  <c r="A168" s="1"/>
  <c r="X152" i="20"/>
  <c r="W152"/>
  <c r="V152"/>
  <c r="U152"/>
  <c r="T152"/>
  <c r="S152"/>
  <c r="Q152"/>
  <c r="R152"/>
  <c r="P152"/>
  <c r="N152"/>
  <c r="M152"/>
  <c r="O152"/>
  <c r="I152"/>
  <c r="G152" i="17" s="1"/>
  <c r="L152" i="20"/>
  <c r="J152"/>
  <c r="F152"/>
  <c r="C152" i="17" s="1"/>
  <c r="H152" i="20"/>
  <c r="G152"/>
  <c r="D152"/>
  <c r="E152"/>
  <c r="B152" i="17" s="1"/>
  <c r="A152" s="1"/>
  <c r="X136" i="20"/>
  <c r="W136"/>
  <c r="V136"/>
  <c r="U136"/>
  <c r="T136"/>
  <c r="S136"/>
  <c r="Q136"/>
  <c r="R136"/>
  <c r="P136"/>
  <c r="N136"/>
  <c r="M136"/>
  <c r="O136"/>
  <c r="I136"/>
  <c r="G136" i="17" s="1"/>
  <c r="L136" i="20"/>
  <c r="J136"/>
  <c r="F136"/>
  <c r="C136" i="17" s="1"/>
  <c r="H136" i="20"/>
  <c r="G136"/>
  <c r="D136"/>
  <c r="E136"/>
  <c r="B136" i="17" s="1"/>
  <c r="A136" s="1"/>
  <c r="X120" i="20"/>
  <c r="W120"/>
  <c r="V120"/>
  <c r="U120"/>
  <c r="T120"/>
  <c r="S120"/>
  <c r="Q120"/>
  <c r="R120"/>
  <c r="P120"/>
  <c r="N120"/>
  <c r="M120"/>
  <c r="O120"/>
  <c r="I120"/>
  <c r="G120" i="17" s="1"/>
  <c r="L120" i="20"/>
  <c r="J120"/>
  <c r="F120"/>
  <c r="C120" i="17" s="1"/>
  <c r="H120" i="20"/>
  <c r="G120"/>
  <c r="D120"/>
  <c r="E120"/>
  <c r="B120" i="17" s="1"/>
  <c r="A120" s="1"/>
  <c r="X104" i="20"/>
  <c r="W104"/>
  <c r="V104"/>
  <c r="U104"/>
  <c r="T104"/>
  <c r="S104"/>
  <c r="Q104"/>
  <c r="R104"/>
  <c r="P104"/>
  <c r="N104"/>
  <c r="M104"/>
  <c r="O104"/>
  <c r="I104"/>
  <c r="G104" i="17" s="1"/>
  <c r="L104" i="20"/>
  <c r="J104"/>
  <c r="F104"/>
  <c r="C104" i="17" s="1"/>
  <c r="H104" i="20"/>
  <c r="G104"/>
  <c r="D104"/>
  <c r="E104"/>
  <c r="B104" i="17" s="1"/>
  <c r="A104" s="1"/>
  <c r="X88" i="20"/>
  <c r="W88"/>
  <c r="V88"/>
  <c r="U88"/>
  <c r="T88"/>
  <c r="S88"/>
  <c r="Q88"/>
  <c r="R88"/>
  <c r="P88"/>
  <c r="N88"/>
  <c r="M88"/>
  <c r="O88"/>
  <c r="I88"/>
  <c r="G88" i="17" s="1"/>
  <c r="L88" i="20"/>
  <c r="J88"/>
  <c r="F88"/>
  <c r="H88"/>
  <c r="G88"/>
  <c r="D88"/>
  <c r="E89" i="23" s="1"/>
  <c r="E88" i="20"/>
  <c r="F89" i="23"/>
  <c r="X72" i="20"/>
  <c r="W72"/>
  <c r="V72"/>
  <c r="U72"/>
  <c r="T72"/>
  <c r="S72"/>
  <c r="Q72"/>
  <c r="R72"/>
  <c r="P72"/>
  <c r="N72"/>
  <c r="M72"/>
  <c r="O72"/>
  <c r="I72"/>
  <c r="G72" i="17" s="1"/>
  <c r="L72" i="20"/>
  <c r="J72"/>
  <c r="F72"/>
  <c r="H72"/>
  <c r="G72"/>
  <c r="D72"/>
  <c r="E73" i="23" s="1"/>
  <c r="E72" i="20"/>
  <c r="F73" i="23"/>
  <c r="X56" i="20"/>
  <c r="W56"/>
  <c r="V56"/>
  <c r="U56"/>
  <c r="T56"/>
  <c r="S56"/>
  <c r="Q56"/>
  <c r="R56"/>
  <c r="P56"/>
  <c r="N56"/>
  <c r="M56"/>
  <c r="O56"/>
  <c r="I56"/>
  <c r="G56" i="17" s="1"/>
  <c r="L56" i="20"/>
  <c r="J56"/>
  <c r="F56"/>
  <c r="H56"/>
  <c r="G56"/>
  <c r="D56"/>
  <c r="E57" i="23" s="1"/>
  <c r="E56" i="20"/>
  <c r="F57" i="23"/>
  <c r="X40" i="20"/>
  <c r="W40"/>
  <c r="V40"/>
  <c r="U40"/>
  <c r="T40"/>
  <c r="S40"/>
  <c r="Q40"/>
  <c r="R40"/>
  <c r="P40"/>
  <c r="N40"/>
  <c r="M40"/>
  <c r="O40"/>
  <c r="I40"/>
  <c r="G40" i="17" s="1"/>
  <c r="L40" i="20"/>
  <c r="J40"/>
  <c r="F40"/>
  <c r="H40"/>
  <c r="G40"/>
  <c r="D40"/>
  <c r="E41" i="23" s="1"/>
  <c r="E40" i="20"/>
  <c r="F41" i="23"/>
  <c r="X24" i="20"/>
  <c r="W24"/>
  <c r="V24"/>
  <c r="U24"/>
  <c r="T24"/>
  <c r="S24"/>
  <c r="Q24"/>
  <c r="R24"/>
  <c r="P24"/>
  <c r="N24"/>
  <c r="M24"/>
  <c r="O24"/>
  <c r="I24"/>
  <c r="G24" i="17" s="1"/>
  <c r="L24" i="20"/>
  <c r="H24"/>
  <c r="J24"/>
  <c r="F24"/>
  <c r="G24"/>
  <c r="D24"/>
  <c r="E25" i="23" s="1"/>
  <c r="E24" i="20"/>
  <c r="F25" i="23"/>
  <c r="X8" i="20"/>
  <c r="W8"/>
  <c r="V8"/>
  <c r="U8"/>
  <c r="T8"/>
  <c r="S8"/>
  <c r="Q8"/>
  <c r="R8"/>
  <c r="P8"/>
  <c r="N8"/>
  <c r="M8"/>
  <c r="O8"/>
  <c r="I8"/>
  <c r="G8" i="17" s="1"/>
  <c r="L8" i="20"/>
  <c r="H8"/>
  <c r="J8"/>
  <c r="F8"/>
  <c r="G8"/>
  <c r="D8"/>
  <c r="E9" i="23" s="1"/>
  <c r="E8" i="20"/>
  <c r="F9" i="23"/>
  <c r="X139" i="20"/>
  <c r="W139"/>
  <c r="U139"/>
  <c r="V139"/>
  <c r="T139"/>
  <c r="S139"/>
  <c r="R139"/>
  <c r="Q139"/>
  <c r="P139"/>
  <c r="N139"/>
  <c r="L139"/>
  <c r="O139"/>
  <c r="M139"/>
  <c r="J139"/>
  <c r="H139"/>
  <c r="G139"/>
  <c r="I139"/>
  <c r="G139" i="17" s="1"/>
  <c r="F139" i="20"/>
  <c r="C139" i="17" s="1"/>
  <c r="E139" i="20"/>
  <c r="B139" i="17" s="1"/>
  <c r="A139" s="1"/>
  <c r="D139" i="20"/>
  <c r="X123"/>
  <c r="W123"/>
  <c r="U123"/>
  <c r="V123"/>
  <c r="T123"/>
  <c r="S123"/>
  <c r="R123"/>
  <c r="Q123"/>
  <c r="P123"/>
  <c r="N123"/>
  <c r="L123"/>
  <c r="O123"/>
  <c r="M123"/>
  <c r="J123"/>
  <c r="H123"/>
  <c r="G123"/>
  <c r="I123"/>
  <c r="G123" i="17" s="1"/>
  <c r="F123" i="20"/>
  <c r="C123" i="17" s="1"/>
  <c r="E123" i="20"/>
  <c r="B123" i="17" s="1"/>
  <c r="A123" s="1"/>
  <c r="D123" i="20"/>
  <c r="X107"/>
  <c r="W107"/>
  <c r="U107"/>
  <c r="V107"/>
  <c r="T107"/>
  <c r="S107"/>
  <c r="R107"/>
  <c r="Q107"/>
  <c r="P107"/>
  <c r="N107"/>
  <c r="L107"/>
  <c r="O107"/>
  <c r="M107"/>
  <c r="J107"/>
  <c r="H107"/>
  <c r="G107"/>
  <c r="I107"/>
  <c r="G107" i="17" s="1"/>
  <c r="F107" i="20"/>
  <c r="C107" i="17" s="1"/>
  <c r="E107" i="20"/>
  <c r="B107" i="17" s="1"/>
  <c r="A107" s="1"/>
  <c r="D107" i="20"/>
  <c r="X91"/>
  <c r="W91"/>
  <c r="U91"/>
  <c r="V91"/>
  <c r="T91"/>
  <c r="S91"/>
  <c r="R91"/>
  <c r="Q91"/>
  <c r="P91"/>
  <c r="N91"/>
  <c r="L91"/>
  <c r="O91"/>
  <c r="M91"/>
  <c r="J91"/>
  <c r="H91"/>
  <c r="G91"/>
  <c r="I91"/>
  <c r="G91" i="17" s="1"/>
  <c r="F91" i="20"/>
  <c r="E91"/>
  <c r="F92" i="23"/>
  <c r="D91" i="20"/>
  <c r="E92" i="23" s="1"/>
  <c r="X75" i="20"/>
  <c r="W75"/>
  <c r="U75"/>
  <c r="V75"/>
  <c r="T75"/>
  <c r="S75"/>
  <c r="R75"/>
  <c r="Q75"/>
  <c r="P75"/>
  <c r="N75"/>
  <c r="L75"/>
  <c r="O75"/>
  <c r="M75"/>
  <c r="J75"/>
  <c r="H75"/>
  <c r="G75"/>
  <c r="I75"/>
  <c r="G75" i="17" s="1"/>
  <c r="F75" i="20"/>
  <c r="E75"/>
  <c r="F76" i="23"/>
  <c r="D75" i="20"/>
  <c r="E76" i="23" s="1"/>
  <c r="X59" i="20"/>
  <c r="W59"/>
  <c r="U59"/>
  <c r="V59"/>
  <c r="T59"/>
  <c r="S59"/>
  <c r="R59"/>
  <c r="Q59"/>
  <c r="P59"/>
  <c r="N59"/>
  <c r="L59"/>
  <c r="O59"/>
  <c r="M59"/>
  <c r="J59"/>
  <c r="H59"/>
  <c r="G59"/>
  <c r="I59"/>
  <c r="G59" i="17" s="1"/>
  <c r="F59" i="20"/>
  <c r="E59"/>
  <c r="F60" i="23"/>
  <c r="D59" i="20"/>
  <c r="E60" i="23" s="1"/>
  <c r="X43" i="20"/>
  <c r="W43"/>
  <c r="U43"/>
  <c r="V43"/>
  <c r="T43"/>
  <c r="S43"/>
  <c r="R43"/>
  <c r="Q43"/>
  <c r="P43"/>
  <c r="N43"/>
  <c r="L43"/>
  <c r="O43"/>
  <c r="M43"/>
  <c r="J43"/>
  <c r="H43"/>
  <c r="G43"/>
  <c r="I43"/>
  <c r="G43" i="17" s="1"/>
  <c r="F43" i="20"/>
  <c r="E43"/>
  <c r="F44" i="23"/>
  <c r="D43" i="20"/>
  <c r="E44" i="23" s="1"/>
  <c r="X27" i="20"/>
  <c r="W27"/>
  <c r="U27"/>
  <c r="V27"/>
  <c r="T27"/>
  <c r="S27"/>
  <c r="R27"/>
  <c r="Q27"/>
  <c r="P27"/>
  <c r="N27"/>
  <c r="L27"/>
  <c r="O27"/>
  <c r="M27"/>
  <c r="J27"/>
  <c r="H27"/>
  <c r="G27"/>
  <c r="I27"/>
  <c r="G27" i="17" s="1"/>
  <c r="F27" i="20"/>
  <c r="E27"/>
  <c r="F28" i="23"/>
  <c r="D27" i="20"/>
  <c r="E28" i="23" s="1"/>
  <c r="W11" i="20"/>
  <c r="U11"/>
  <c r="V11"/>
  <c r="T11"/>
  <c r="S11"/>
  <c r="R11"/>
  <c r="Q11"/>
  <c r="P11"/>
  <c r="N11"/>
  <c r="L11"/>
  <c r="O11"/>
  <c r="M11"/>
  <c r="J11"/>
  <c r="H11"/>
  <c r="G11"/>
  <c r="I11"/>
  <c r="G11" i="17" s="1"/>
  <c r="F11" i="20"/>
  <c r="E11"/>
  <c r="F12" i="23"/>
  <c r="D11" i="20"/>
  <c r="E12" i="23" s="1"/>
  <c r="X11" i="20"/>
  <c r="W6"/>
  <c r="V6"/>
  <c r="U6"/>
  <c r="T6"/>
  <c r="S6"/>
  <c r="R6"/>
  <c r="O6"/>
  <c r="P6"/>
  <c r="Q6"/>
  <c r="N6"/>
  <c r="M6"/>
  <c r="L6"/>
  <c r="J6"/>
  <c r="I6"/>
  <c r="G6" i="17" s="1"/>
  <c r="H6" i="20"/>
  <c r="G6"/>
  <c r="D6"/>
  <c r="E7" i="23" s="1"/>
  <c r="F6" i="20"/>
  <c r="E6"/>
  <c r="C6"/>
  <c r="X6"/>
  <c r="X490"/>
  <c r="W490"/>
  <c r="V490"/>
  <c r="U490"/>
  <c r="T490"/>
  <c r="S490"/>
  <c r="R490"/>
  <c r="Q490"/>
  <c r="P490"/>
  <c r="O490"/>
  <c r="N490"/>
  <c r="M490"/>
  <c r="L490"/>
  <c r="J490"/>
  <c r="I490"/>
  <c r="H490"/>
  <c r="G490"/>
  <c r="D490"/>
  <c r="F490"/>
  <c r="E490"/>
  <c r="X354"/>
  <c r="W354"/>
  <c r="V354"/>
  <c r="U354"/>
  <c r="T354"/>
  <c r="S354"/>
  <c r="R354"/>
  <c r="Q354"/>
  <c r="O354"/>
  <c r="P354"/>
  <c r="N354"/>
  <c r="M354"/>
  <c r="J354"/>
  <c r="L354"/>
  <c r="I354"/>
  <c r="G354" i="17" s="1"/>
  <c r="H354" i="20"/>
  <c r="G354"/>
  <c r="D354"/>
  <c r="F354"/>
  <c r="C354" i="17" s="1"/>
  <c r="E354" i="20"/>
  <c r="B354" i="17" s="1"/>
  <c r="A354" s="1"/>
  <c r="X482" i="20"/>
  <c r="W482"/>
  <c r="V482"/>
  <c r="U482"/>
  <c r="T482"/>
  <c r="S482"/>
  <c r="R482"/>
  <c r="Q482"/>
  <c r="O482"/>
  <c r="P482"/>
  <c r="N482"/>
  <c r="M482"/>
  <c r="J482"/>
  <c r="L482"/>
  <c r="I482"/>
  <c r="G482" i="17" s="1"/>
  <c r="H482" i="20"/>
  <c r="G482"/>
  <c r="D482"/>
  <c r="F482"/>
  <c r="C482" i="17" s="1"/>
  <c r="E482" i="20"/>
  <c r="B482" i="17" s="1"/>
  <c r="A482" s="1"/>
  <c r="X438" i="20"/>
  <c r="W438"/>
  <c r="V438"/>
  <c r="U438"/>
  <c r="T438"/>
  <c r="S438"/>
  <c r="R438"/>
  <c r="O438"/>
  <c r="P438"/>
  <c r="Q438"/>
  <c r="N438"/>
  <c r="M438"/>
  <c r="L438"/>
  <c r="J438"/>
  <c r="I438"/>
  <c r="G438" i="17" s="1"/>
  <c r="H438" i="20"/>
  <c r="G438"/>
  <c r="D438"/>
  <c r="F438"/>
  <c r="C438" i="17" s="1"/>
  <c r="E438" i="20"/>
  <c r="B438" i="17" s="1"/>
  <c r="A438" s="1"/>
  <c r="X370" i="20"/>
  <c r="W370"/>
  <c r="V370"/>
  <c r="U370"/>
  <c r="T370"/>
  <c r="S370"/>
  <c r="R370"/>
  <c r="Q370"/>
  <c r="O370"/>
  <c r="P370"/>
  <c r="N370"/>
  <c r="M370"/>
  <c r="J370"/>
  <c r="L370"/>
  <c r="I370"/>
  <c r="G370" i="17" s="1"/>
  <c r="H370" i="20"/>
  <c r="G370"/>
  <c r="D370"/>
  <c r="F370"/>
  <c r="C370" i="17" s="1"/>
  <c r="E370" i="20"/>
  <c r="B370" i="17" s="1"/>
  <c r="A370" s="1"/>
  <c r="X330" i="20"/>
  <c r="W330"/>
  <c r="V330"/>
  <c r="U330"/>
  <c r="T330"/>
  <c r="S330"/>
  <c r="R330"/>
  <c r="Q330"/>
  <c r="P330"/>
  <c r="O330"/>
  <c r="N330"/>
  <c r="M330"/>
  <c r="L330"/>
  <c r="J330"/>
  <c r="I330"/>
  <c r="G330" i="17" s="1"/>
  <c r="H330" i="20"/>
  <c r="G330"/>
  <c r="D330"/>
  <c r="F330"/>
  <c r="C330" i="17" s="1"/>
  <c r="E330" i="20"/>
  <c r="B330" i="17" s="1"/>
  <c r="A330" s="1"/>
  <c r="X202" i="20"/>
  <c r="W202"/>
  <c r="V202"/>
  <c r="U202"/>
  <c r="S202"/>
  <c r="T202"/>
  <c r="R202"/>
  <c r="Q202"/>
  <c r="P202"/>
  <c r="O202"/>
  <c r="M202"/>
  <c r="N202"/>
  <c r="L202"/>
  <c r="J202"/>
  <c r="I202"/>
  <c r="G202" i="17" s="1"/>
  <c r="H202" i="20"/>
  <c r="G202"/>
  <c r="D202"/>
  <c r="F202"/>
  <c r="C202" i="17" s="1"/>
  <c r="E202" i="20"/>
  <c r="B202" i="17" s="1"/>
  <c r="A202" s="1"/>
  <c r="X477" i="20"/>
  <c r="W477"/>
  <c r="V477"/>
  <c r="U477"/>
  <c r="T477"/>
  <c r="S477"/>
  <c r="R477"/>
  <c r="Q477"/>
  <c r="O477"/>
  <c r="P477"/>
  <c r="N477"/>
  <c r="M477"/>
  <c r="J477"/>
  <c r="I477"/>
  <c r="G477" i="17" s="1"/>
  <c r="L477" i="20"/>
  <c r="G477"/>
  <c r="F477"/>
  <c r="C477" i="17" s="1"/>
  <c r="E477" i="20"/>
  <c r="B477" i="17" s="1"/>
  <c r="A477" s="1"/>
  <c r="H477" i="20"/>
  <c r="D477"/>
  <c r="X445"/>
  <c r="W445"/>
  <c r="V445"/>
  <c r="U445"/>
  <c r="T445"/>
  <c r="S445"/>
  <c r="R445"/>
  <c r="Q445"/>
  <c r="O445"/>
  <c r="P445"/>
  <c r="N445"/>
  <c r="M445"/>
  <c r="J445"/>
  <c r="I445"/>
  <c r="G445" i="17" s="1"/>
  <c r="L445" i="20"/>
  <c r="G445"/>
  <c r="F445"/>
  <c r="C445" i="17" s="1"/>
  <c r="E445" i="20"/>
  <c r="B445" i="17" s="1"/>
  <c r="A445" s="1"/>
  <c r="H445" i="20"/>
  <c r="D445"/>
  <c r="X413"/>
  <c r="W413"/>
  <c r="V413"/>
  <c r="U413"/>
  <c r="T413"/>
  <c r="S413"/>
  <c r="R413"/>
  <c r="Q413"/>
  <c r="O413"/>
  <c r="P413"/>
  <c r="N413"/>
  <c r="M413"/>
  <c r="J413"/>
  <c r="I413"/>
  <c r="G413" i="17" s="1"/>
  <c r="L413" i="20"/>
  <c r="G413"/>
  <c r="F413"/>
  <c r="C413" i="17" s="1"/>
  <c r="E413" i="20"/>
  <c r="B413" i="17" s="1"/>
  <c r="A413" s="1"/>
  <c r="H413" i="20"/>
  <c r="D413"/>
  <c r="X381"/>
  <c r="W381"/>
  <c r="V381"/>
  <c r="U381"/>
  <c r="T381"/>
  <c r="S381"/>
  <c r="R381"/>
  <c r="Q381"/>
  <c r="O381"/>
  <c r="P381"/>
  <c r="N381"/>
  <c r="M381"/>
  <c r="J381"/>
  <c r="I381"/>
  <c r="G381" i="17" s="1"/>
  <c r="L381" i="20"/>
  <c r="G381"/>
  <c r="F381"/>
  <c r="C381" i="17" s="1"/>
  <c r="E381" i="20"/>
  <c r="B381" i="17" s="1"/>
  <c r="A381" s="1"/>
  <c r="H381" i="20"/>
  <c r="D381"/>
  <c r="X349"/>
  <c r="W349"/>
  <c r="V349"/>
  <c r="U349"/>
  <c r="T349"/>
  <c r="S349"/>
  <c r="R349"/>
  <c r="Q349"/>
  <c r="O349"/>
  <c r="P349"/>
  <c r="N349"/>
  <c r="M349"/>
  <c r="J349"/>
  <c r="I349"/>
  <c r="G349" i="17" s="1"/>
  <c r="L349" i="20"/>
  <c r="G349"/>
  <c r="F349"/>
  <c r="C349" i="17" s="1"/>
  <c r="E349" i="20"/>
  <c r="B349" i="17" s="1"/>
  <c r="A349" s="1"/>
  <c r="H349" i="20"/>
  <c r="D349"/>
  <c r="X287"/>
  <c r="W287"/>
  <c r="U287"/>
  <c r="V287"/>
  <c r="T287"/>
  <c r="S287"/>
  <c r="R287"/>
  <c r="Q287"/>
  <c r="P287"/>
  <c r="L287"/>
  <c r="O287"/>
  <c r="N287"/>
  <c r="M287"/>
  <c r="J287"/>
  <c r="I287"/>
  <c r="G287" i="17" s="1"/>
  <c r="H287" i="20"/>
  <c r="G287"/>
  <c r="F287"/>
  <c r="C287" i="17" s="1"/>
  <c r="E287" i="20"/>
  <c r="B287" i="17" s="1"/>
  <c r="A287" s="1"/>
  <c r="D287" i="20"/>
  <c r="X223"/>
  <c r="W223"/>
  <c r="U223"/>
  <c r="V223"/>
  <c r="T223"/>
  <c r="S223"/>
  <c r="R223"/>
  <c r="Q223"/>
  <c r="P223"/>
  <c r="L223"/>
  <c r="O223"/>
  <c r="N223"/>
  <c r="M223"/>
  <c r="J223"/>
  <c r="I223"/>
  <c r="G223" i="17" s="1"/>
  <c r="H223" i="20"/>
  <c r="G223"/>
  <c r="F223"/>
  <c r="C223" i="17" s="1"/>
  <c r="E223" i="20"/>
  <c r="B223" i="17" s="1"/>
  <c r="A223" s="1"/>
  <c r="D223" i="20"/>
  <c r="X191"/>
  <c r="W191"/>
  <c r="U191"/>
  <c r="V191"/>
  <c r="T191"/>
  <c r="S191"/>
  <c r="R191"/>
  <c r="Q191"/>
  <c r="P191"/>
  <c r="L191"/>
  <c r="O191"/>
  <c r="N191"/>
  <c r="M191"/>
  <c r="J191"/>
  <c r="I191"/>
  <c r="G191" i="17" s="1"/>
  <c r="H191" i="20"/>
  <c r="G191"/>
  <c r="F191"/>
  <c r="C191" i="17" s="1"/>
  <c r="E191" i="20"/>
  <c r="B191" i="17" s="1"/>
  <c r="A191" s="1"/>
  <c r="D191" i="20"/>
  <c r="X102"/>
  <c r="W102"/>
  <c r="V102"/>
  <c r="U102"/>
  <c r="T102"/>
  <c r="S102"/>
  <c r="R102"/>
  <c r="O102"/>
  <c r="P102"/>
  <c r="Q102"/>
  <c r="N102"/>
  <c r="M102"/>
  <c r="L102"/>
  <c r="J102"/>
  <c r="I102"/>
  <c r="G102" i="17" s="1"/>
  <c r="H102" i="20"/>
  <c r="G102"/>
  <c r="D102"/>
  <c r="F102"/>
  <c r="C102" i="17" s="1"/>
  <c r="E102" i="20"/>
  <c r="B102" i="17" s="1"/>
  <c r="A102" s="1"/>
  <c r="X496" i="20"/>
  <c r="W496"/>
  <c r="V496"/>
  <c r="U496"/>
  <c r="S496"/>
  <c r="T496"/>
  <c r="R496"/>
  <c r="Q496"/>
  <c r="P496"/>
  <c r="M496"/>
  <c r="O496"/>
  <c r="N496"/>
  <c r="L496"/>
  <c r="I496"/>
  <c r="J496"/>
  <c r="F496"/>
  <c r="H496"/>
  <c r="G496"/>
  <c r="D496"/>
  <c r="E496"/>
  <c r="X464"/>
  <c r="W464"/>
  <c r="V464"/>
  <c r="U464"/>
  <c r="S464"/>
  <c r="T464"/>
  <c r="R464"/>
  <c r="Q464"/>
  <c r="P464"/>
  <c r="M464"/>
  <c r="O464"/>
  <c r="N464"/>
  <c r="L464"/>
  <c r="I464"/>
  <c r="G464" i="17" s="1"/>
  <c r="J464" i="20"/>
  <c r="F464"/>
  <c r="C464" i="17" s="1"/>
  <c r="H464" i="20"/>
  <c r="G464"/>
  <c r="D464"/>
  <c r="E464"/>
  <c r="B464" i="17" s="1"/>
  <c r="A464" s="1"/>
  <c r="X432" i="20"/>
  <c r="W432"/>
  <c r="V432"/>
  <c r="U432"/>
  <c r="S432"/>
  <c r="T432"/>
  <c r="R432"/>
  <c r="Q432"/>
  <c r="P432"/>
  <c r="M432"/>
  <c r="O432"/>
  <c r="N432"/>
  <c r="L432"/>
  <c r="I432"/>
  <c r="G432" i="17" s="1"/>
  <c r="J432" i="20"/>
  <c r="F432"/>
  <c r="C432" i="17" s="1"/>
  <c r="H432" i="20"/>
  <c r="G432"/>
  <c r="D432"/>
  <c r="E432"/>
  <c r="B432" i="17" s="1"/>
  <c r="A432" s="1"/>
  <c r="X352" i="20"/>
  <c r="W352"/>
  <c r="V352"/>
  <c r="U352"/>
  <c r="S352"/>
  <c r="T352"/>
  <c r="R352"/>
  <c r="Q352"/>
  <c r="P352"/>
  <c r="M352"/>
  <c r="O352"/>
  <c r="N352"/>
  <c r="L352"/>
  <c r="I352"/>
  <c r="G352" i="17" s="1"/>
  <c r="J352" i="20"/>
  <c r="F352"/>
  <c r="C352" i="17" s="1"/>
  <c r="H352" i="20"/>
  <c r="G352"/>
  <c r="D352"/>
  <c r="E352"/>
  <c r="B352" i="17" s="1"/>
  <c r="A352" s="1"/>
  <c r="X470" i="20"/>
  <c r="W470"/>
  <c r="V470"/>
  <c r="U470"/>
  <c r="T470"/>
  <c r="S470"/>
  <c r="R470"/>
  <c r="O470"/>
  <c r="P470"/>
  <c r="Q470"/>
  <c r="N470"/>
  <c r="M470"/>
  <c r="L470"/>
  <c r="J470"/>
  <c r="I470"/>
  <c r="G470" i="17" s="1"/>
  <c r="H470" i="20"/>
  <c r="G470"/>
  <c r="D470"/>
  <c r="F470"/>
  <c r="C470" i="17" s="1"/>
  <c r="E470" i="20"/>
  <c r="B470" i="17" s="1"/>
  <c r="A470" s="1"/>
  <c r="X466" i="20"/>
  <c r="W466"/>
  <c r="V466"/>
  <c r="U466"/>
  <c r="T466"/>
  <c r="S466"/>
  <c r="R466"/>
  <c r="Q466"/>
  <c r="O466"/>
  <c r="P466"/>
  <c r="N466"/>
  <c r="M466"/>
  <c r="J466"/>
  <c r="L466"/>
  <c r="I466"/>
  <c r="G466" i="17" s="1"/>
  <c r="H466" i="20"/>
  <c r="G466"/>
  <c r="D466"/>
  <c r="F466"/>
  <c r="C466" i="17" s="1"/>
  <c r="E466" i="20"/>
  <c r="B466" i="17" s="1"/>
  <c r="A466" s="1"/>
  <c r="X462" i="20"/>
  <c r="W462"/>
  <c r="V462"/>
  <c r="U462"/>
  <c r="T462"/>
  <c r="S462"/>
  <c r="R462"/>
  <c r="P462"/>
  <c r="O462"/>
  <c r="Q462"/>
  <c r="N462"/>
  <c r="M462"/>
  <c r="J462"/>
  <c r="I462"/>
  <c r="G462" i="17" s="1"/>
  <c r="L462" i="20"/>
  <c r="H462"/>
  <c r="G462"/>
  <c r="D462"/>
  <c r="F462"/>
  <c r="C462" i="17" s="1"/>
  <c r="E462" i="20"/>
  <c r="B462" i="17" s="1"/>
  <c r="A462" s="1"/>
  <c r="X430" i="20"/>
  <c r="W430"/>
  <c r="V430"/>
  <c r="U430"/>
  <c r="T430"/>
  <c r="S430"/>
  <c r="R430"/>
  <c r="P430"/>
  <c r="O430"/>
  <c r="Q430"/>
  <c r="N430"/>
  <c r="M430"/>
  <c r="J430"/>
  <c r="I430"/>
  <c r="G430" i="17" s="1"/>
  <c r="L430" i="20"/>
  <c r="H430"/>
  <c r="G430"/>
  <c r="D430"/>
  <c r="F430"/>
  <c r="C430" i="17" s="1"/>
  <c r="E430" i="20"/>
  <c r="B430" i="17" s="1"/>
  <c r="A430" s="1"/>
  <c r="X398" i="20"/>
  <c r="W398"/>
  <c r="V398"/>
  <c r="U398"/>
  <c r="T398"/>
  <c r="S398"/>
  <c r="R398"/>
  <c r="P398"/>
  <c r="O398"/>
  <c r="Q398"/>
  <c r="N398"/>
  <c r="M398"/>
  <c r="J398"/>
  <c r="I398"/>
  <c r="G398" i="17" s="1"/>
  <c r="L398" i="20"/>
  <c r="H398"/>
  <c r="G398"/>
  <c r="D398"/>
  <c r="F398"/>
  <c r="C398" i="17" s="1"/>
  <c r="E398" i="20"/>
  <c r="B398" i="17" s="1"/>
  <c r="A398" s="1"/>
  <c r="X362" i="20"/>
  <c r="W362"/>
  <c r="V362"/>
  <c r="U362"/>
  <c r="T362"/>
  <c r="S362"/>
  <c r="R362"/>
  <c r="Q362"/>
  <c r="P362"/>
  <c r="O362"/>
  <c r="N362"/>
  <c r="M362"/>
  <c r="L362"/>
  <c r="J362"/>
  <c r="I362"/>
  <c r="G362" i="17" s="1"/>
  <c r="H362" i="20"/>
  <c r="G362"/>
  <c r="D362"/>
  <c r="F362"/>
  <c r="C362" i="17" s="1"/>
  <c r="E362" i="20"/>
  <c r="B362" i="17" s="1"/>
  <c r="A362" s="1"/>
  <c r="X314" i="20"/>
  <c r="W314"/>
  <c r="V314"/>
  <c r="U314"/>
  <c r="T314"/>
  <c r="S314"/>
  <c r="R314"/>
  <c r="Q314"/>
  <c r="P314"/>
  <c r="O314"/>
  <c r="N314"/>
  <c r="M314"/>
  <c r="L314"/>
  <c r="J314"/>
  <c r="I314"/>
  <c r="G314" i="17" s="1"/>
  <c r="H314" i="20"/>
  <c r="G314"/>
  <c r="D314"/>
  <c r="F314"/>
  <c r="C314" i="17" s="1"/>
  <c r="E314" i="20"/>
  <c r="B314" i="17" s="1"/>
  <c r="A314" s="1"/>
  <c r="X250" i="20"/>
  <c r="W250"/>
  <c r="V250"/>
  <c r="U250"/>
  <c r="S250"/>
  <c r="T250"/>
  <c r="R250"/>
  <c r="Q250"/>
  <c r="P250"/>
  <c r="O250"/>
  <c r="N250"/>
  <c r="M250"/>
  <c r="L250"/>
  <c r="J250"/>
  <c r="I250"/>
  <c r="G250" i="17" s="1"/>
  <c r="H250" i="20"/>
  <c r="G250"/>
  <c r="D250"/>
  <c r="F250"/>
  <c r="C250" i="17" s="1"/>
  <c r="E250" i="20"/>
  <c r="B250" i="17" s="1"/>
  <c r="A250" s="1"/>
  <c r="X505" i="20"/>
  <c r="W505"/>
  <c r="V505"/>
  <c r="U505"/>
  <c r="T505"/>
  <c r="S505"/>
  <c r="R505"/>
  <c r="Q505"/>
  <c r="O505"/>
  <c r="P505"/>
  <c r="N505"/>
  <c r="M505"/>
  <c r="J505"/>
  <c r="I505"/>
  <c r="L505"/>
  <c r="G505"/>
  <c r="F505"/>
  <c r="E505"/>
  <c r="H505"/>
  <c r="D505"/>
  <c r="X489"/>
  <c r="W489"/>
  <c r="V489"/>
  <c r="U489"/>
  <c r="T489"/>
  <c r="S489"/>
  <c r="R489"/>
  <c r="Q489"/>
  <c r="P489"/>
  <c r="O489"/>
  <c r="N489"/>
  <c r="M489"/>
  <c r="J489"/>
  <c r="I489"/>
  <c r="L489"/>
  <c r="G489"/>
  <c r="F489"/>
  <c r="E489"/>
  <c r="H489"/>
  <c r="D489"/>
  <c r="X473"/>
  <c r="W473"/>
  <c r="V473"/>
  <c r="U473"/>
  <c r="T473"/>
  <c r="S473"/>
  <c r="R473"/>
  <c r="Q473"/>
  <c r="P473"/>
  <c r="O473"/>
  <c r="N473"/>
  <c r="M473"/>
  <c r="J473"/>
  <c r="I473"/>
  <c r="G473" i="17" s="1"/>
  <c r="L473" i="20"/>
  <c r="G473"/>
  <c r="F473"/>
  <c r="C473" i="17" s="1"/>
  <c r="E473" i="20"/>
  <c r="B473" i="17" s="1"/>
  <c r="A473" s="1"/>
  <c r="H473" i="20"/>
  <c r="D473"/>
  <c r="X457"/>
  <c r="W457"/>
  <c r="V457"/>
  <c r="U457"/>
  <c r="T457"/>
  <c r="S457"/>
  <c r="R457"/>
  <c r="Q457"/>
  <c r="P457"/>
  <c r="O457"/>
  <c r="N457"/>
  <c r="M457"/>
  <c r="J457"/>
  <c r="I457"/>
  <c r="G457" i="17" s="1"/>
  <c r="L457" i="20"/>
  <c r="G457"/>
  <c r="F457"/>
  <c r="C457" i="17" s="1"/>
  <c r="E457" i="20"/>
  <c r="B457" i="17" s="1"/>
  <c r="A457" s="1"/>
  <c r="H457" i="20"/>
  <c r="Y457"/>
  <c r="D457"/>
  <c r="X441"/>
  <c r="W441"/>
  <c r="V441"/>
  <c r="U441"/>
  <c r="T441"/>
  <c r="S441"/>
  <c r="R441"/>
  <c r="Q441"/>
  <c r="P441"/>
  <c r="O441"/>
  <c r="N441"/>
  <c r="M441"/>
  <c r="J441"/>
  <c r="I441"/>
  <c r="G441" i="17" s="1"/>
  <c r="L441" i="20"/>
  <c r="G441"/>
  <c r="F441"/>
  <c r="C441" i="17" s="1"/>
  <c r="E441" i="20"/>
  <c r="B441" i="17" s="1"/>
  <c r="A441" s="1"/>
  <c r="H441" i="20"/>
  <c r="D441"/>
  <c r="X425"/>
  <c r="W425"/>
  <c r="V425"/>
  <c r="U425"/>
  <c r="T425"/>
  <c r="S425"/>
  <c r="R425"/>
  <c r="Q425"/>
  <c r="P425"/>
  <c r="O425"/>
  <c r="N425"/>
  <c r="M425"/>
  <c r="J425"/>
  <c r="I425"/>
  <c r="G425" i="17" s="1"/>
  <c r="L425" i="20"/>
  <c r="G425"/>
  <c r="F425"/>
  <c r="C425" i="17" s="1"/>
  <c r="E425" i="20"/>
  <c r="B425" i="17" s="1"/>
  <c r="A425" s="1"/>
  <c r="H425" i="20"/>
  <c r="Y425"/>
  <c r="D425"/>
  <c r="X409"/>
  <c r="W409"/>
  <c r="V409"/>
  <c r="U409"/>
  <c r="T409"/>
  <c r="S409"/>
  <c r="R409"/>
  <c r="Q409"/>
  <c r="P409"/>
  <c r="O409"/>
  <c r="N409"/>
  <c r="M409"/>
  <c r="J409"/>
  <c r="I409"/>
  <c r="G409" i="17" s="1"/>
  <c r="L409" i="20"/>
  <c r="G409"/>
  <c r="F409"/>
  <c r="C409" i="17" s="1"/>
  <c r="E409" i="20"/>
  <c r="B409" i="17" s="1"/>
  <c r="A409" s="1"/>
  <c r="H409" i="20"/>
  <c r="D409"/>
  <c r="X393"/>
  <c r="W393"/>
  <c r="V393"/>
  <c r="U393"/>
  <c r="T393"/>
  <c r="S393"/>
  <c r="R393"/>
  <c r="Q393"/>
  <c r="P393"/>
  <c r="O393"/>
  <c r="N393"/>
  <c r="M393"/>
  <c r="J393"/>
  <c r="I393"/>
  <c r="G393" i="17" s="1"/>
  <c r="L393" i="20"/>
  <c r="G393"/>
  <c r="F393"/>
  <c r="C393" i="17" s="1"/>
  <c r="E393" i="20"/>
  <c r="B393" i="17" s="1"/>
  <c r="A393" s="1"/>
  <c r="H393" i="20"/>
  <c r="B393"/>
  <c r="D393"/>
  <c r="X377"/>
  <c r="W377"/>
  <c r="V377"/>
  <c r="U377"/>
  <c r="T377"/>
  <c r="S377"/>
  <c r="R377"/>
  <c r="Q377"/>
  <c r="P377"/>
  <c r="O377"/>
  <c r="N377"/>
  <c r="M377"/>
  <c r="J377"/>
  <c r="I377"/>
  <c r="G377" i="17" s="1"/>
  <c r="L377" i="20"/>
  <c r="G377"/>
  <c r="F377"/>
  <c r="C377" i="17" s="1"/>
  <c r="E377" i="20"/>
  <c r="B377" i="17" s="1"/>
  <c r="A377" s="1"/>
  <c r="H377" i="20"/>
  <c r="D377"/>
  <c r="X361"/>
  <c r="W361"/>
  <c r="V361"/>
  <c r="U361"/>
  <c r="T361"/>
  <c r="S361"/>
  <c r="R361"/>
  <c r="Q361"/>
  <c r="P361"/>
  <c r="O361"/>
  <c r="N361"/>
  <c r="M361"/>
  <c r="J361"/>
  <c r="I361"/>
  <c r="G361" i="17" s="1"/>
  <c r="L361" i="20"/>
  <c r="G361"/>
  <c r="F361"/>
  <c r="C361" i="17" s="1"/>
  <c r="E361" i="20"/>
  <c r="B361" i="17" s="1"/>
  <c r="A361" s="1"/>
  <c r="H361" i="20"/>
  <c r="D361"/>
  <c r="X343"/>
  <c r="W343"/>
  <c r="V343"/>
  <c r="U343"/>
  <c r="T343"/>
  <c r="S343"/>
  <c r="R343"/>
  <c r="Q343"/>
  <c r="P343"/>
  <c r="L343"/>
  <c r="O343"/>
  <c r="N343"/>
  <c r="M343"/>
  <c r="J343"/>
  <c r="H343"/>
  <c r="I343"/>
  <c r="G343" i="17" s="1"/>
  <c r="G343" i="20"/>
  <c r="F343"/>
  <c r="C343" i="17" s="1"/>
  <c r="E343" i="20"/>
  <c r="B343" i="17" s="1"/>
  <c r="A343" s="1"/>
  <c r="D343" i="20"/>
  <c r="Y343"/>
  <c r="AF343" s="1"/>
  <c r="X311"/>
  <c r="W311"/>
  <c r="V311"/>
  <c r="U311"/>
  <c r="T311"/>
  <c r="S311"/>
  <c r="R311"/>
  <c r="Q311"/>
  <c r="P311"/>
  <c r="L311"/>
  <c r="O311"/>
  <c r="N311"/>
  <c r="M311"/>
  <c r="J311"/>
  <c r="H311"/>
  <c r="I311"/>
  <c r="G311" i="17" s="1"/>
  <c r="G311" i="20"/>
  <c r="F311"/>
  <c r="C311" i="17" s="1"/>
  <c r="E311" i="20"/>
  <c r="B311" i="17" s="1"/>
  <c r="A311" s="1"/>
  <c r="D311" i="20"/>
  <c r="X279"/>
  <c r="W279"/>
  <c r="V279"/>
  <c r="U279"/>
  <c r="T279"/>
  <c r="S279"/>
  <c r="R279"/>
  <c r="Q279"/>
  <c r="P279"/>
  <c r="L279"/>
  <c r="O279"/>
  <c r="N279"/>
  <c r="M279"/>
  <c r="J279"/>
  <c r="H279"/>
  <c r="I279"/>
  <c r="G279" i="17" s="1"/>
  <c r="G279" i="20"/>
  <c r="F279"/>
  <c r="C279" i="17" s="1"/>
  <c r="E279" i="20"/>
  <c r="B279" i="17" s="1"/>
  <c r="A279" s="1"/>
  <c r="D279" i="20"/>
  <c r="X247"/>
  <c r="W247"/>
  <c r="V247"/>
  <c r="U247"/>
  <c r="T247"/>
  <c r="S247"/>
  <c r="R247"/>
  <c r="Q247"/>
  <c r="P247"/>
  <c r="L247"/>
  <c r="O247"/>
  <c r="N247"/>
  <c r="M247"/>
  <c r="J247"/>
  <c r="H247"/>
  <c r="I247"/>
  <c r="G247" i="17" s="1"/>
  <c r="G247" i="20"/>
  <c r="F247"/>
  <c r="C247" i="17" s="1"/>
  <c r="E247" i="20"/>
  <c r="B247" i="17" s="1"/>
  <c r="A247" s="1"/>
  <c r="D247" i="20"/>
  <c r="X215"/>
  <c r="W215"/>
  <c r="V215"/>
  <c r="U215"/>
  <c r="T215"/>
  <c r="S215"/>
  <c r="R215"/>
  <c r="Q215"/>
  <c r="P215"/>
  <c r="L215"/>
  <c r="O215"/>
  <c r="N215"/>
  <c r="M215"/>
  <c r="J215"/>
  <c r="H215"/>
  <c r="I215"/>
  <c r="G215" i="17" s="1"/>
  <c r="G215" i="20"/>
  <c r="F215"/>
  <c r="C215" i="17" s="1"/>
  <c r="E215" i="20"/>
  <c r="B215" i="17" s="1"/>
  <c r="A215" s="1"/>
  <c r="D215" i="20"/>
  <c r="AE215"/>
  <c r="X183"/>
  <c r="W183"/>
  <c r="U183"/>
  <c r="V183"/>
  <c r="T183"/>
  <c r="S183"/>
  <c r="R183"/>
  <c r="Q183"/>
  <c r="P183"/>
  <c r="L183"/>
  <c r="O183"/>
  <c r="N183"/>
  <c r="M183"/>
  <c r="J183"/>
  <c r="H183"/>
  <c r="I183"/>
  <c r="G183" i="17" s="1"/>
  <c r="G183" i="20"/>
  <c r="F183"/>
  <c r="C183" i="17" s="1"/>
  <c r="E183" i="20"/>
  <c r="B183" i="17" s="1"/>
  <c r="A183" s="1"/>
  <c r="D183" i="20"/>
  <c r="X150"/>
  <c r="W150"/>
  <c r="V150"/>
  <c r="U150"/>
  <c r="T150"/>
  <c r="S150"/>
  <c r="R150"/>
  <c r="O150"/>
  <c r="P150"/>
  <c r="Q150"/>
  <c r="N150"/>
  <c r="M150"/>
  <c r="L150"/>
  <c r="J150"/>
  <c r="I150"/>
  <c r="G150" i="17" s="1"/>
  <c r="H150" i="20"/>
  <c r="G150"/>
  <c r="D150"/>
  <c r="F150"/>
  <c r="C150" i="17" s="1"/>
  <c r="E150" i="20"/>
  <c r="B150" i="17" s="1"/>
  <c r="A150" s="1"/>
  <c r="AE150" i="20"/>
  <c r="X86"/>
  <c r="W86"/>
  <c r="V86"/>
  <c r="U86"/>
  <c r="T86"/>
  <c r="S86"/>
  <c r="R86"/>
  <c r="O86"/>
  <c r="P86"/>
  <c r="Q86"/>
  <c r="N86"/>
  <c r="M86"/>
  <c r="L86"/>
  <c r="J86"/>
  <c r="I86"/>
  <c r="G86" i="17" s="1"/>
  <c r="H86" i="20"/>
  <c r="G86"/>
  <c r="D86"/>
  <c r="E87" i="23" s="1"/>
  <c r="F86" i="20"/>
  <c r="E86"/>
  <c r="F87" i="23"/>
  <c r="X22" i="20"/>
  <c r="W22"/>
  <c r="V22"/>
  <c r="U22"/>
  <c r="T22"/>
  <c r="S22"/>
  <c r="R22"/>
  <c r="O22"/>
  <c r="P22"/>
  <c r="Q22"/>
  <c r="N22"/>
  <c r="M22"/>
  <c r="L22"/>
  <c r="J22"/>
  <c r="I22"/>
  <c r="G22" i="17" s="1"/>
  <c r="H22" i="20"/>
  <c r="G22"/>
  <c r="D22"/>
  <c r="E23" i="23" s="1"/>
  <c r="F22" i="20"/>
  <c r="E22"/>
  <c r="X492"/>
  <c r="V492"/>
  <c r="W492"/>
  <c r="U492"/>
  <c r="S492"/>
  <c r="T492"/>
  <c r="R492"/>
  <c r="Q492"/>
  <c r="P492"/>
  <c r="O492"/>
  <c r="M492"/>
  <c r="N492"/>
  <c r="I492"/>
  <c r="L492"/>
  <c r="J492"/>
  <c r="F492"/>
  <c r="H492"/>
  <c r="G492"/>
  <c r="D492"/>
  <c r="E492"/>
  <c r="X476"/>
  <c r="V476"/>
  <c r="W476"/>
  <c r="U476"/>
  <c r="S476"/>
  <c r="T476"/>
  <c r="R476"/>
  <c r="Q476"/>
  <c r="P476"/>
  <c r="O476"/>
  <c r="M476"/>
  <c r="N476"/>
  <c r="I476"/>
  <c r="G476" i="17" s="1"/>
  <c r="L476" i="20"/>
  <c r="J476"/>
  <c r="F476"/>
  <c r="C476" i="17" s="1"/>
  <c r="H476" i="20"/>
  <c r="G476"/>
  <c r="D476"/>
  <c r="E476"/>
  <c r="B476" i="17" s="1"/>
  <c r="A476" s="1"/>
  <c r="X460" i="20"/>
  <c r="V460"/>
  <c r="W460"/>
  <c r="U460"/>
  <c r="S460"/>
  <c r="T460"/>
  <c r="R460"/>
  <c r="Q460"/>
  <c r="P460"/>
  <c r="O460"/>
  <c r="M460"/>
  <c r="N460"/>
  <c r="I460"/>
  <c r="G460" i="17" s="1"/>
  <c r="L460" i="20"/>
  <c r="J460"/>
  <c r="F460"/>
  <c r="C460" i="17" s="1"/>
  <c r="H460" i="20"/>
  <c r="G460"/>
  <c r="D460"/>
  <c r="B460"/>
  <c r="E460"/>
  <c r="B460" i="17" s="1"/>
  <c r="A460" s="1"/>
  <c r="X444" i="20"/>
  <c r="V444"/>
  <c r="W444"/>
  <c r="U444"/>
  <c r="S444"/>
  <c r="T444"/>
  <c r="R444"/>
  <c r="Q444"/>
  <c r="P444"/>
  <c r="O444"/>
  <c r="M444"/>
  <c r="N444"/>
  <c r="I444"/>
  <c r="G444" i="17" s="1"/>
  <c r="L444" i="20"/>
  <c r="J444"/>
  <c r="F444"/>
  <c r="C444" i="17" s="1"/>
  <c r="H444" i="20"/>
  <c r="G444"/>
  <c r="D444"/>
  <c r="E444"/>
  <c r="B444" i="17" s="1"/>
  <c r="A444" s="1"/>
  <c r="X428" i="20"/>
  <c r="V428"/>
  <c r="W428"/>
  <c r="U428"/>
  <c r="S428"/>
  <c r="T428"/>
  <c r="R428"/>
  <c r="Q428"/>
  <c r="P428"/>
  <c r="O428"/>
  <c r="M428"/>
  <c r="N428"/>
  <c r="I428"/>
  <c r="G428" i="17" s="1"/>
  <c r="L428" i="20"/>
  <c r="J428"/>
  <c r="F428"/>
  <c r="C428" i="17" s="1"/>
  <c r="H428" i="20"/>
  <c r="G428"/>
  <c r="D428"/>
  <c r="Y428"/>
  <c r="E428"/>
  <c r="B428" i="17" s="1"/>
  <c r="A428" s="1"/>
  <c r="X412" i="20"/>
  <c r="V412"/>
  <c r="W412"/>
  <c r="U412"/>
  <c r="S412"/>
  <c r="T412"/>
  <c r="R412"/>
  <c r="Q412"/>
  <c r="P412"/>
  <c r="O412"/>
  <c r="M412"/>
  <c r="N412"/>
  <c r="I412"/>
  <c r="G412" i="17" s="1"/>
  <c r="L412" i="20"/>
  <c r="J412"/>
  <c r="F412"/>
  <c r="C412" i="17" s="1"/>
  <c r="H412" i="20"/>
  <c r="G412"/>
  <c r="D412"/>
  <c r="E412"/>
  <c r="B412" i="17" s="1"/>
  <c r="A412" s="1"/>
  <c r="X396" i="20"/>
  <c r="V396"/>
  <c r="W396"/>
  <c r="U396"/>
  <c r="S396"/>
  <c r="T396"/>
  <c r="R396"/>
  <c r="Q396"/>
  <c r="P396"/>
  <c r="O396"/>
  <c r="M396"/>
  <c r="N396"/>
  <c r="I396"/>
  <c r="G396" i="17" s="1"/>
  <c r="L396" i="20"/>
  <c r="J396"/>
  <c r="F396"/>
  <c r="C396" i="17" s="1"/>
  <c r="H396" i="20"/>
  <c r="G396"/>
  <c r="D396"/>
  <c r="E396"/>
  <c r="B396" i="17" s="1"/>
  <c r="A396" s="1"/>
  <c r="X380" i="20"/>
  <c r="V380"/>
  <c r="W380"/>
  <c r="U380"/>
  <c r="S380"/>
  <c r="T380"/>
  <c r="R380"/>
  <c r="Q380"/>
  <c r="P380"/>
  <c r="O380"/>
  <c r="M380"/>
  <c r="N380"/>
  <c r="I380"/>
  <c r="G380" i="17" s="1"/>
  <c r="L380" i="20"/>
  <c r="J380"/>
  <c r="F380"/>
  <c r="C380" i="17" s="1"/>
  <c r="H380" i="20"/>
  <c r="G380"/>
  <c r="D380"/>
  <c r="E380"/>
  <c r="B380" i="17" s="1"/>
  <c r="A380" s="1"/>
  <c r="X364" i="20"/>
  <c r="W364"/>
  <c r="V364"/>
  <c r="U364"/>
  <c r="S364"/>
  <c r="T364"/>
  <c r="R364"/>
  <c r="Q364"/>
  <c r="P364"/>
  <c r="O364"/>
  <c r="M364"/>
  <c r="N364"/>
  <c r="I364"/>
  <c r="G364" i="17" s="1"/>
  <c r="L364" i="20"/>
  <c r="J364"/>
  <c r="F364"/>
  <c r="C364" i="17" s="1"/>
  <c r="H364" i="20"/>
  <c r="G364"/>
  <c r="D364"/>
  <c r="AE364"/>
  <c r="E364"/>
  <c r="B364" i="17" s="1"/>
  <c r="A364" s="1"/>
  <c r="X348" i="20"/>
  <c r="W348"/>
  <c r="V348"/>
  <c r="U348"/>
  <c r="S348"/>
  <c r="T348"/>
  <c r="R348"/>
  <c r="Q348"/>
  <c r="P348"/>
  <c r="O348"/>
  <c r="M348"/>
  <c r="N348"/>
  <c r="I348"/>
  <c r="G348" i="17" s="1"/>
  <c r="L348" i="20"/>
  <c r="J348"/>
  <c r="F348"/>
  <c r="C348" i="17" s="1"/>
  <c r="H348" i="20"/>
  <c r="G348"/>
  <c r="D348"/>
  <c r="E348"/>
  <c r="B348" i="17" s="1"/>
  <c r="A348" s="1"/>
  <c r="X318" i="20"/>
  <c r="W318"/>
  <c r="V318"/>
  <c r="U318"/>
  <c r="T318"/>
  <c r="S318"/>
  <c r="R318"/>
  <c r="P318"/>
  <c r="O318"/>
  <c r="Q318"/>
  <c r="N318"/>
  <c r="M318"/>
  <c r="J318"/>
  <c r="I318"/>
  <c r="G318" i="17" s="1"/>
  <c r="L318" i="20"/>
  <c r="H318"/>
  <c r="G318"/>
  <c r="D318"/>
  <c r="F318"/>
  <c r="C318" i="17" s="1"/>
  <c r="E318" i="20"/>
  <c r="B318" i="17" s="1"/>
  <c r="A318" s="1"/>
  <c r="X286" i="20"/>
  <c r="W286"/>
  <c r="V286"/>
  <c r="U286"/>
  <c r="T286"/>
  <c r="S286"/>
  <c r="R286"/>
  <c r="P286"/>
  <c r="O286"/>
  <c r="Q286"/>
  <c r="N286"/>
  <c r="M286"/>
  <c r="J286"/>
  <c r="I286"/>
  <c r="G286" i="17" s="1"/>
  <c r="L286" i="20"/>
  <c r="H286"/>
  <c r="G286"/>
  <c r="D286"/>
  <c r="F286"/>
  <c r="C286" i="17" s="1"/>
  <c r="E286" i="20"/>
  <c r="B286" i="17" s="1"/>
  <c r="A286" s="1"/>
  <c r="AE286" i="20"/>
  <c r="X254"/>
  <c r="W254"/>
  <c r="V254"/>
  <c r="U254"/>
  <c r="T254"/>
  <c r="S254"/>
  <c r="R254"/>
  <c r="P254"/>
  <c r="O254"/>
  <c r="Q254"/>
  <c r="N254"/>
  <c r="M254"/>
  <c r="J254"/>
  <c r="I254"/>
  <c r="G254" i="17" s="1"/>
  <c r="L254" i="20"/>
  <c r="H254"/>
  <c r="G254"/>
  <c r="D254"/>
  <c r="F254"/>
  <c r="C254" i="17" s="1"/>
  <c r="E254" i="20"/>
  <c r="B254" i="17" s="1"/>
  <c r="A254" s="1"/>
  <c r="X222" i="20"/>
  <c r="W222"/>
  <c r="V222"/>
  <c r="U222"/>
  <c r="T222"/>
  <c r="S222"/>
  <c r="R222"/>
  <c r="P222"/>
  <c r="O222"/>
  <c r="Q222"/>
  <c r="N222"/>
  <c r="M222"/>
  <c r="J222"/>
  <c r="I222"/>
  <c r="G222" i="17" s="1"/>
  <c r="L222" i="20"/>
  <c r="H222"/>
  <c r="G222"/>
  <c r="D222"/>
  <c r="F222"/>
  <c r="C222" i="17" s="1"/>
  <c r="E222" i="20"/>
  <c r="B222" i="17" s="1"/>
  <c r="A222" s="1"/>
  <c r="AE222" i="20"/>
  <c r="X190"/>
  <c r="W190"/>
  <c r="V190"/>
  <c r="U190"/>
  <c r="T190"/>
  <c r="S190"/>
  <c r="R190"/>
  <c r="P190"/>
  <c r="O190"/>
  <c r="Q190"/>
  <c r="N190"/>
  <c r="M190"/>
  <c r="J190"/>
  <c r="I190"/>
  <c r="G190" i="17" s="1"/>
  <c r="L190" i="20"/>
  <c r="H190"/>
  <c r="G190"/>
  <c r="D190"/>
  <c r="F190"/>
  <c r="C190" i="17" s="1"/>
  <c r="E190" i="20"/>
  <c r="B190" i="17" s="1"/>
  <c r="A190" s="1"/>
  <c r="X158" i="20"/>
  <c r="W158"/>
  <c r="V158"/>
  <c r="U158"/>
  <c r="T158"/>
  <c r="S158"/>
  <c r="R158"/>
  <c r="P158"/>
  <c r="O158"/>
  <c r="Q158"/>
  <c r="N158"/>
  <c r="M158"/>
  <c r="L158"/>
  <c r="J158"/>
  <c r="I158"/>
  <c r="G158" i="17" s="1"/>
  <c r="H158" i="20"/>
  <c r="G158"/>
  <c r="D158"/>
  <c r="F158"/>
  <c r="C158" i="17" s="1"/>
  <c r="E158" i="20"/>
  <c r="B158" i="17" s="1"/>
  <c r="A158" s="1"/>
  <c r="AE158" i="20"/>
  <c r="X98"/>
  <c r="W98"/>
  <c r="V98"/>
  <c r="U98"/>
  <c r="T98"/>
  <c r="S98"/>
  <c r="R98"/>
  <c r="Q98"/>
  <c r="O98"/>
  <c r="P98"/>
  <c r="N98"/>
  <c r="M98"/>
  <c r="J98"/>
  <c r="L98"/>
  <c r="I98"/>
  <c r="G98" i="17" s="1"/>
  <c r="H98" i="20"/>
  <c r="G98"/>
  <c r="D98"/>
  <c r="F98"/>
  <c r="C98" i="17" s="1"/>
  <c r="E98" i="20"/>
  <c r="B98" i="17" s="1"/>
  <c r="A98" s="1"/>
  <c r="X34" i="20"/>
  <c r="W34"/>
  <c r="V34"/>
  <c r="U34"/>
  <c r="T34"/>
  <c r="S34"/>
  <c r="R34"/>
  <c r="Q34"/>
  <c r="O34"/>
  <c r="P34"/>
  <c r="N34"/>
  <c r="M34"/>
  <c r="J34"/>
  <c r="L34"/>
  <c r="I34"/>
  <c r="G34" i="17" s="1"/>
  <c r="H34" i="20"/>
  <c r="G34"/>
  <c r="D34"/>
  <c r="E35" i="23" s="1"/>
  <c r="F34" i="20"/>
  <c r="E34"/>
  <c r="F35" i="23"/>
  <c r="X442" i="20"/>
  <c r="W442"/>
  <c r="V442"/>
  <c r="U442"/>
  <c r="T442"/>
  <c r="S442"/>
  <c r="R442"/>
  <c r="Q442"/>
  <c r="P442"/>
  <c r="O442"/>
  <c r="N442"/>
  <c r="M442"/>
  <c r="L442"/>
  <c r="J442"/>
  <c r="I442"/>
  <c r="G442" i="17" s="1"/>
  <c r="H442" i="20"/>
  <c r="G442"/>
  <c r="D442"/>
  <c r="F442"/>
  <c r="C442" i="17" s="1"/>
  <c r="E442" i="20"/>
  <c r="B442" i="17" s="1"/>
  <c r="A442" s="1"/>
  <c r="X414" i="20"/>
  <c r="W414"/>
  <c r="V414"/>
  <c r="U414"/>
  <c r="T414"/>
  <c r="S414"/>
  <c r="R414"/>
  <c r="P414"/>
  <c r="O414"/>
  <c r="Q414"/>
  <c r="N414"/>
  <c r="M414"/>
  <c r="J414"/>
  <c r="I414"/>
  <c r="G414" i="17" s="1"/>
  <c r="L414" i="20"/>
  <c r="H414"/>
  <c r="G414"/>
  <c r="D414"/>
  <c r="F414"/>
  <c r="C414" i="17" s="1"/>
  <c r="E414" i="20"/>
  <c r="B414" i="17" s="1"/>
  <c r="A414" s="1"/>
  <c r="AE414" i="20"/>
  <c r="X378"/>
  <c r="W378"/>
  <c r="V378"/>
  <c r="U378"/>
  <c r="T378"/>
  <c r="S378"/>
  <c r="R378"/>
  <c r="Q378"/>
  <c r="P378"/>
  <c r="O378"/>
  <c r="N378"/>
  <c r="M378"/>
  <c r="L378"/>
  <c r="J378"/>
  <c r="I378"/>
  <c r="G378" i="17" s="1"/>
  <c r="H378" i="20"/>
  <c r="G378"/>
  <c r="D378"/>
  <c r="F378"/>
  <c r="C378" i="17" s="1"/>
  <c r="E378" i="20"/>
  <c r="B378" i="17" s="1"/>
  <c r="A378" s="1"/>
  <c r="X350" i="20"/>
  <c r="W350"/>
  <c r="V350"/>
  <c r="U350"/>
  <c r="T350"/>
  <c r="S350"/>
  <c r="R350"/>
  <c r="P350"/>
  <c r="O350"/>
  <c r="Q350"/>
  <c r="N350"/>
  <c r="M350"/>
  <c r="J350"/>
  <c r="I350"/>
  <c r="G350" i="17" s="1"/>
  <c r="L350" i="20"/>
  <c r="H350"/>
  <c r="G350"/>
  <c r="D350"/>
  <c r="F350"/>
  <c r="C350" i="17" s="1"/>
  <c r="E350" i="20"/>
  <c r="B350" i="17" s="1"/>
  <c r="A350" s="1"/>
  <c r="B350" i="20"/>
  <c r="X290"/>
  <c r="W290"/>
  <c r="V290"/>
  <c r="U290"/>
  <c r="T290"/>
  <c r="S290"/>
  <c r="R290"/>
  <c r="Q290"/>
  <c r="O290"/>
  <c r="P290"/>
  <c r="N290"/>
  <c r="M290"/>
  <c r="J290"/>
  <c r="L290"/>
  <c r="I290"/>
  <c r="G290" i="17" s="1"/>
  <c r="H290" i="20"/>
  <c r="G290"/>
  <c r="D290"/>
  <c r="F290"/>
  <c r="C290" i="17" s="1"/>
  <c r="E290" i="20"/>
  <c r="B290" i="17" s="1"/>
  <c r="A290" s="1"/>
  <c r="X226" i="20"/>
  <c r="W226"/>
  <c r="V226"/>
  <c r="U226"/>
  <c r="T226"/>
  <c r="S226"/>
  <c r="R226"/>
  <c r="Q226"/>
  <c r="O226"/>
  <c r="P226"/>
  <c r="N226"/>
  <c r="M226"/>
  <c r="J226"/>
  <c r="L226"/>
  <c r="I226"/>
  <c r="G226" i="17" s="1"/>
  <c r="H226" i="20"/>
  <c r="G226"/>
  <c r="D226"/>
  <c r="F226"/>
  <c r="C226" i="17" s="1"/>
  <c r="E226" i="20"/>
  <c r="B226" i="17" s="1"/>
  <c r="A226" s="1"/>
  <c r="AE226" i="20"/>
  <c r="X499"/>
  <c r="W499"/>
  <c r="V499"/>
  <c r="U499"/>
  <c r="T499"/>
  <c r="S499"/>
  <c r="R499"/>
  <c r="P499"/>
  <c r="Q499"/>
  <c r="L499"/>
  <c r="N499"/>
  <c r="O499"/>
  <c r="M499"/>
  <c r="J499"/>
  <c r="I499"/>
  <c r="H499"/>
  <c r="G499"/>
  <c r="F499"/>
  <c r="E499"/>
  <c r="D499"/>
  <c r="Y499"/>
  <c r="AF499" s="1"/>
  <c r="X483"/>
  <c r="W483"/>
  <c r="V483"/>
  <c r="U483"/>
  <c r="T483"/>
  <c r="S483"/>
  <c r="R483"/>
  <c r="P483"/>
  <c r="Q483"/>
  <c r="L483"/>
  <c r="N483"/>
  <c r="O483"/>
  <c r="M483"/>
  <c r="J483"/>
  <c r="I483"/>
  <c r="G483" i="17" s="1"/>
  <c r="H483" i="20"/>
  <c r="G483"/>
  <c r="F483"/>
  <c r="C483" i="17" s="1"/>
  <c r="E483" i="20"/>
  <c r="B483" i="17" s="1"/>
  <c r="A483" s="1"/>
  <c r="D483" i="20"/>
  <c r="B483"/>
  <c r="X467"/>
  <c r="W467"/>
  <c r="V467"/>
  <c r="U467"/>
  <c r="T467"/>
  <c r="S467"/>
  <c r="R467"/>
  <c r="P467"/>
  <c r="Q467"/>
  <c r="L467"/>
  <c r="N467"/>
  <c r="O467"/>
  <c r="M467"/>
  <c r="J467"/>
  <c r="I467"/>
  <c r="G467" i="17" s="1"/>
  <c r="H467" i="20"/>
  <c r="G467"/>
  <c r="F467"/>
  <c r="C467" i="17" s="1"/>
  <c r="E467" i="20"/>
  <c r="B467" i="17" s="1"/>
  <c r="A467" s="1"/>
  <c r="D467" i="20"/>
  <c r="X451"/>
  <c r="W451"/>
  <c r="V451"/>
  <c r="U451"/>
  <c r="T451"/>
  <c r="S451"/>
  <c r="R451"/>
  <c r="P451"/>
  <c r="Q451"/>
  <c r="L451"/>
  <c r="N451"/>
  <c r="O451"/>
  <c r="M451"/>
  <c r="J451"/>
  <c r="I451"/>
  <c r="G451" i="17" s="1"/>
  <c r="H451" i="20"/>
  <c r="G451"/>
  <c r="F451"/>
  <c r="C451" i="17" s="1"/>
  <c r="E451" i="20"/>
  <c r="B451" i="17" s="1"/>
  <c r="A451" s="1"/>
  <c r="D451" i="20"/>
  <c r="Y451"/>
  <c r="AF451" s="1"/>
  <c r="X435"/>
  <c r="W435"/>
  <c r="V435"/>
  <c r="U435"/>
  <c r="T435"/>
  <c r="S435"/>
  <c r="R435"/>
  <c r="P435"/>
  <c r="Q435"/>
  <c r="L435"/>
  <c r="N435"/>
  <c r="O435"/>
  <c r="M435"/>
  <c r="J435"/>
  <c r="I435"/>
  <c r="G435" i="17" s="1"/>
  <c r="H435" i="20"/>
  <c r="G435"/>
  <c r="F435"/>
  <c r="C435" i="17" s="1"/>
  <c r="E435" i="20"/>
  <c r="B435" i="17" s="1"/>
  <c r="A435" s="1"/>
  <c r="D435" i="20"/>
  <c r="B435"/>
  <c r="X419"/>
  <c r="W419"/>
  <c r="V419"/>
  <c r="U419"/>
  <c r="T419"/>
  <c r="S419"/>
  <c r="R419"/>
  <c r="P419"/>
  <c r="Q419"/>
  <c r="L419"/>
  <c r="N419"/>
  <c r="O419"/>
  <c r="M419"/>
  <c r="J419"/>
  <c r="I419"/>
  <c r="G419" i="17" s="1"/>
  <c r="H419" i="20"/>
  <c r="G419"/>
  <c r="F419"/>
  <c r="C419" i="17" s="1"/>
  <c r="E419" i="20"/>
  <c r="B419" i="17" s="1"/>
  <c r="A419" s="1"/>
  <c r="D419" i="20"/>
  <c r="B419"/>
  <c r="X403"/>
  <c r="W403"/>
  <c r="V403"/>
  <c r="U403"/>
  <c r="T403"/>
  <c r="S403"/>
  <c r="R403"/>
  <c r="P403"/>
  <c r="Q403"/>
  <c r="L403"/>
  <c r="N403"/>
  <c r="O403"/>
  <c r="M403"/>
  <c r="J403"/>
  <c r="I403"/>
  <c r="G403" i="17" s="1"/>
  <c r="H403" i="20"/>
  <c r="G403"/>
  <c r="F403"/>
  <c r="C403" i="17" s="1"/>
  <c r="E403" i="20"/>
  <c r="B403" i="17" s="1"/>
  <c r="A403" s="1"/>
  <c r="D403" i="20"/>
  <c r="X387"/>
  <c r="W387"/>
  <c r="V387"/>
  <c r="U387"/>
  <c r="T387"/>
  <c r="S387"/>
  <c r="R387"/>
  <c r="P387"/>
  <c r="Q387"/>
  <c r="L387"/>
  <c r="N387"/>
  <c r="O387"/>
  <c r="M387"/>
  <c r="J387"/>
  <c r="I387"/>
  <c r="G387" i="17" s="1"/>
  <c r="H387" i="20"/>
  <c r="G387"/>
  <c r="F387"/>
  <c r="C387" i="17" s="1"/>
  <c r="E387" i="20"/>
  <c r="B387" i="17" s="1"/>
  <c r="A387" s="1"/>
  <c r="D387" i="20"/>
  <c r="AE387"/>
  <c r="X371"/>
  <c r="W371"/>
  <c r="V371"/>
  <c r="U371"/>
  <c r="T371"/>
  <c r="S371"/>
  <c r="R371"/>
  <c r="P371"/>
  <c r="Q371"/>
  <c r="L371"/>
  <c r="N371"/>
  <c r="O371"/>
  <c r="M371"/>
  <c r="J371"/>
  <c r="I371"/>
  <c r="G371" i="17" s="1"/>
  <c r="H371" i="20"/>
  <c r="G371"/>
  <c r="F371"/>
  <c r="C371" i="17" s="1"/>
  <c r="E371" i="20"/>
  <c r="B371" i="17" s="1"/>
  <c r="A371" s="1"/>
  <c r="D371" i="20"/>
  <c r="Y371"/>
  <c r="AF371" s="1"/>
  <c r="X355"/>
  <c r="W355"/>
  <c r="U355"/>
  <c r="V355"/>
  <c r="T355"/>
  <c r="S355"/>
  <c r="R355"/>
  <c r="P355"/>
  <c r="Q355"/>
  <c r="L355"/>
  <c r="N355"/>
  <c r="O355"/>
  <c r="M355"/>
  <c r="J355"/>
  <c r="I355"/>
  <c r="G355" i="17" s="1"/>
  <c r="H355" i="20"/>
  <c r="G355"/>
  <c r="F355"/>
  <c r="C355" i="17" s="1"/>
  <c r="E355" i="20"/>
  <c r="B355" i="17" s="1"/>
  <c r="A355" s="1"/>
  <c r="D355" i="20"/>
  <c r="B355"/>
  <c r="X331"/>
  <c r="W331"/>
  <c r="U331"/>
  <c r="V331"/>
  <c r="T331"/>
  <c r="S331"/>
  <c r="R331"/>
  <c r="Q331"/>
  <c r="P331"/>
  <c r="L331"/>
  <c r="N331"/>
  <c r="O331"/>
  <c r="M331"/>
  <c r="J331"/>
  <c r="H331"/>
  <c r="G331"/>
  <c r="I331"/>
  <c r="G331" i="17" s="1"/>
  <c r="F331" i="20"/>
  <c r="C331" i="17" s="1"/>
  <c r="E331" i="20"/>
  <c r="B331" i="17" s="1"/>
  <c r="A331" s="1"/>
  <c r="D331" i="20"/>
  <c r="B331"/>
  <c r="X299"/>
  <c r="W299"/>
  <c r="U299"/>
  <c r="V299"/>
  <c r="T299"/>
  <c r="S299"/>
  <c r="R299"/>
  <c r="Q299"/>
  <c r="P299"/>
  <c r="L299"/>
  <c r="N299"/>
  <c r="O299"/>
  <c r="M299"/>
  <c r="J299"/>
  <c r="H299"/>
  <c r="G299"/>
  <c r="I299"/>
  <c r="G299" i="17" s="1"/>
  <c r="F299" i="20"/>
  <c r="C299" i="17" s="1"/>
  <c r="E299" i="20"/>
  <c r="B299" i="17" s="1"/>
  <c r="A299" s="1"/>
  <c r="D299" i="20"/>
  <c r="AE299"/>
  <c r="X267"/>
  <c r="W267"/>
  <c r="U267"/>
  <c r="V267"/>
  <c r="T267"/>
  <c r="S267"/>
  <c r="R267"/>
  <c r="Q267"/>
  <c r="P267"/>
  <c r="L267"/>
  <c r="N267"/>
  <c r="O267"/>
  <c r="M267"/>
  <c r="J267"/>
  <c r="H267"/>
  <c r="G267"/>
  <c r="I267"/>
  <c r="G267" i="17" s="1"/>
  <c r="F267" i="20"/>
  <c r="C267" i="17" s="1"/>
  <c r="E267" i="20"/>
  <c r="B267" i="17" s="1"/>
  <c r="A267" s="1"/>
  <c r="D267" i="20"/>
  <c r="Y267"/>
  <c r="AF267" s="1"/>
  <c r="X235"/>
  <c r="W235"/>
  <c r="U235"/>
  <c r="V235"/>
  <c r="T235"/>
  <c r="S235"/>
  <c r="R235"/>
  <c r="Q235"/>
  <c r="P235"/>
  <c r="N235"/>
  <c r="L235"/>
  <c r="O235"/>
  <c r="M235"/>
  <c r="J235"/>
  <c r="H235"/>
  <c r="G235"/>
  <c r="I235"/>
  <c r="G235" i="17" s="1"/>
  <c r="F235" i="20"/>
  <c r="C235" i="17" s="1"/>
  <c r="E235" i="20"/>
  <c r="B235" i="17" s="1"/>
  <c r="A235" s="1"/>
  <c r="D235" i="20"/>
  <c r="B235"/>
  <c r="X203"/>
  <c r="W203"/>
  <c r="U203"/>
  <c r="V203"/>
  <c r="T203"/>
  <c r="S203"/>
  <c r="R203"/>
  <c r="Q203"/>
  <c r="P203"/>
  <c r="N203"/>
  <c r="L203"/>
  <c r="O203"/>
  <c r="M203"/>
  <c r="J203"/>
  <c r="H203"/>
  <c r="G203"/>
  <c r="I203"/>
  <c r="G203" i="17" s="1"/>
  <c r="F203" i="20"/>
  <c r="C203" i="17" s="1"/>
  <c r="E203" i="20"/>
  <c r="B203" i="17" s="1"/>
  <c r="A203" s="1"/>
  <c r="D203" i="20"/>
  <c r="Y203"/>
  <c r="X171"/>
  <c r="W171"/>
  <c r="U171"/>
  <c r="V171"/>
  <c r="T171"/>
  <c r="S171"/>
  <c r="R171"/>
  <c r="Q171"/>
  <c r="P171"/>
  <c r="N171"/>
  <c r="L171"/>
  <c r="O171"/>
  <c r="M171"/>
  <c r="J171"/>
  <c r="H171"/>
  <c r="G171"/>
  <c r="I171"/>
  <c r="G171" i="17" s="1"/>
  <c r="F171" i="20"/>
  <c r="C171" i="17" s="1"/>
  <c r="E171" i="20"/>
  <c r="B171" i="17" s="1"/>
  <c r="A171" s="1"/>
  <c r="D171" i="20"/>
  <c r="AE171"/>
  <c r="X126"/>
  <c r="W126"/>
  <c r="V126"/>
  <c r="U126"/>
  <c r="T126"/>
  <c r="S126"/>
  <c r="R126"/>
  <c r="P126"/>
  <c r="O126"/>
  <c r="Q126"/>
  <c r="N126"/>
  <c r="M126"/>
  <c r="L126"/>
  <c r="J126"/>
  <c r="I126"/>
  <c r="G126" i="17" s="1"/>
  <c r="H126" i="20"/>
  <c r="G126"/>
  <c r="D126"/>
  <c r="F126"/>
  <c r="C126" i="17" s="1"/>
  <c r="E126" i="20"/>
  <c r="B126" i="17" s="1"/>
  <c r="A126" s="1"/>
  <c r="B126" i="20"/>
  <c r="X62"/>
  <c r="W62"/>
  <c r="V62"/>
  <c r="U62"/>
  <c r="T62"/>
  <c r="S62"/>
  <c r="R62"/>
  <c r="P62"/>
  <c r="O62"/>
  <c r="Q62"/>
  <c r="N62"/>
  <c r="M62"/>
  <c r="L62"/>
  <c r="J62"/>
  <c r="I62"/>
  <c r="G62" i="17" s="1"/>
  <c r="H62" i="20"/>
  <c r="G62"/>
  <c r="D62"/>
  <c r="E63" i="23" s="1"/>
  <c r="F62" i="20"/>
  <c r="E62"/>
  <c r="Y62"/>
  <c r="AF62" s="1"/>
  <c r="X186"/>
  <c r="W186"/>
  <c r="V186"/>
  <c r="U186"/>
  <c r="S186"/>
  <c r="T186"/>
  <c r="R186"/>
  <c r="Q186"/>
  <c r="P186"/>
  <c r="O186"/>
  <c r="M186"/>
  <c r="N186"/>
  <c r="L186"/>
  <c r="J186"/>
  <c r="I186"/>
  <c r="G186" i="17" s="1"/>
  <c r="H186" i="20"/>
  <c r="G186"/>
  <c r="D186"/>
  <c r="F186"/>
  <c r="C186" i="17" s="1"/>
  <c r="E186" i="20"/>
  <c r="B186" i="17" s="1"/>
  <c r="A186" s="1"/>
  <c r="Y186" i="20"/>
  <c r="AF186" s="1"/>
  <c r="X154"/>
  <c r="W154"/>
  <c r="V154"/>
  <c r="U154"/>
  <c r="S154"/>
  <c r="T154"/>
  <c r="R154"/>
  <c r="Q154"/>
  <c r="P154"/>
  <c r="O154"/>
  <c r="M154"/>
  <c r="N154"/>
  <c r="J154"/>
  <c r="L154"/>
  <c r="I154"/>
  <c r="G154" i="17" s="1"/>
  <c r="H154" i="20"/>
  <c r="G154"/>
  <c r="D154"/>
  <c r="F154"/>
  <c r="C154" i="17" s="1"/>
  <c r="E154" i="20"/>
  <c r="B154" i="17" s="1"/>
  <c r="A154" s="1"/>
  <c r="AE154" i="20"/>
  <c r="X90"/>
  <c r="W90"/>
  <c r="V90"/>
  <c r="U90"/>
  <c r="S90"/>
  <c r="T90"/>
  <c r="R90"/>
  <c r="Q90"/>
  <c r="P90"/>
  <c r="O90"/>
  <c r="M90"/>
  <c r="N90"/>
  <c r="J90"/>
  <c r="L90"/>
  <c r="I90"/>
  <c r="G90" i="17" s="1"/>
  <c r="H90" i="20"/>
  <c r="G90"/>
  <c r="D90"/>
  <c r="E91" i="23" s="1"/>
  <c r="F90" i="20"/>
  <c r="E90"/>
  <c r="F91" i="23"/>
  <c r="X26" i="20"/>
  <c r="W26"/>
  <c r="V26"/>
  <c r="U26"/>
  <c r="S26"/>
  <c r="T26"/>
  <c r="R26"/>
  <c r="Q26"/>
  <c r="P26"/>
  <c r="O26"/>
  <c r="M26"/>
  <c r="N26"/>
  <c r="J26"/>
  <c r="L26"/>
  <c r="I26"/>
  <c r="G26" i="17" s="1"/>
  <c r="G26" i="20"/>
  <c r="D26"/>
  <c r="E27" i="23" s="1"/>
  <c r="F26" i="20"/>
  <c r="E26"/>
  <c r="H26"/>
  <c r="AE26"/>
  <c r="X337"/>
  <c r="W337"/>
  <c r="V337"/>
  <c r="U337"/>
  <c r="T337"/>
  <c r="S337"/>
  <c r="R337"/>
  <c r="Q337"/>
  <c r="O337"/>
  <c r="P337"/>
  <c r="N337"/>
  <c r="M337"/>
  <c r="J337"/>
  <c r="L337"/>
  <c r="I337"/>
  <c r="G337" i="17" s="1"/>
  <c r="G337" i="20"/>
  <c r="F337"/>
  <c r="C337" i="17" s="1"/>
  <c r="E337" i="20"/>
  <c r="B337" i="17" s="1"/>
  <c r="A337" s="1"/>
  <c r="H337" i="20"/>
  <c r="B337"/>
  <c r="D337"/>
  <c r="X321"/>
  <c r="W321"/>
  <c r="V321"/>
  <c r="U321"/>
  <c r="T321"/>
  <c r="S321"/>
  <c r="R321"/>
  <c r="Q321"/>
  <c r="O321"/>
  <c r="P321"/>
  <c r="N321"/>
  <c r="M321"/>
  <c r="J321"/>
  <c r="L321"/>
  <c r="I321"/>
  <c r="G321" i="17" s="1"/>
  <c r="G321" i="20"/>
  <c r="F321"/>
  <c r="C321" i="17" s="1"/>
  <c r="E321" i="20"/>
  <c r="B321" i="17" s="1"/>
  <c r="A321" s="1"/>
  <c r="H321" i="20"/>
  <c r="AE321"/>
  <c r="D321"/>
  <c r="X305"/>
  <c r="W305"/>
  <c r="V305"/>
  <c r="U305"/>
  <c r="T305"/>
  <c r="S305"/>
  <c r="R305"/>
  <c r="Q305"/>
  <c r="O305"/>
  <c r="P305"/>
  <c r="N305"/>
  <c r="M305"/>
  <c r="J305"/>
  <c r="L305"/>
  <c r="I305"/>
  <c r="G305" i="17" s="1"/>
  <c r="G305" i="20"/>
  <c r="F305"/>
  <c r="C305" i="17" s="1"/>
  <c r="E305" i="20"/>
  <c r="B305" i="17" s="1"/>
  <c r="A305" s="1"/>
  <c r="H305" i="20"/>
  <c r="B305"/>
  <c r="D305"/>
  <c r="X289"/>
  <c r="W289"/>
  <c r="V289"/>
  <c r="U289"/>
  <c r="T289"/>
  <c r="S289"/>
  <c r="R289"/>
  <c r="Q289"/>
  <c r="O289"/>
  <c r="P289"/>
  <c r="N289"/>
  <c r="M289"/>
  <c r="J289"/>
  <c r="L289"/>
  <c r="I289"/>
  <c r="G289" i="17" s="1"/>
  <c r="G289" i="20"/>
  <c r="F289"/>
  <c r="C289" i="17" s="1"/>
  <c r="E289" i="20"/>
  <c r="B289" i="17" s="1"/>
  <c r="A289" s="1"/>
  <c r="H289" i="20"/>
  <c r="B289"/>
  <c r="D289"/>
  <c r="X273"/>
  <c r="W273"/>
  <c r="V273"/>
  <c r="U273"/>
  <c r="T273"/>
  <c r="S273"/>
  <c r="R273"/>
  <c r="Q273"/>
  <c r="O273"/>
  <c r="P273"/>
  <c r="N273"/>
  <c r="M273"/>
  <c r="J273"/>
  <c r="L273"/>
  <c r="I273"/>
  <c r="G273" i="17" s="1"/>
  <c r="G273" i="20"/>
  <c r="F273"/>
  <c r="C273" i="17" s="1"/>
  <c r="E273" i="20"/>
  <c r="B273" i="17" s="1"/>
  <c r="A273" s="1"/>
  <c r="H273" i="20"/>
  <c r="AE273"/>
  <c r="D273"/>
  <c r="X257"/>
  <c r="W257"/>
  <c r="V257"/>
  <c r="U257"/>
  <c r="T257"/>
  <c r="S257"/>
  <c r="R257"/>
  <c r="Q257"/>
  <c r="O257"/>
  <c r="P257"/>
  <c r="N257"/>
  <c r="M257"/>
  <c r="J257"/>
  <c r="L257"/>
  <c r="I257"/>
  <c r="G257" i="17" s="1"/>
  <c r="G257" i="20"/>
  <c r="F257"/>
  <c r="C257" i="17" s="1"/>
  <c r="E257" i="20"/>
  <c r="B257" i="17" s="1"/>
  <c r="A257" s="1"/>
  <c r="H257" i="20"/>
  <c r="AE257"/>
  <c r="D257"/>
  <c r="X241"/>
  <c r="W241"/>
  <c r="V241"/>
  <c r="U241"/>
  <c r="T241"/>
  <c r="S241"/>
  <c r="R241"/>
  <c r="Q241"/>
  <c r="O241"/>
  <c r="P241"/>
  <c r="N241"/>
  <c r="M241"/>
  <c r="J241"/>
  <c r="L241"/>
  <c r="I241"/>
  <c r="G241" i="17" s="1"/>
  <c r="G241" i="20"/>
  <c r="F241"/>
  <c r="C241" i="17" s="1"/>
  <c r="E241" i="20"/>
  <c r="B241" i="17" s="1"/>
  <c r="A241" s="1"/>
  <c r="H241" i="20"/>
  <c r="Y241"/>
  <c r="D241"/>
  <c r="X225"/>
  <c r="W225"/>
  <c r="V225"/>
  <c r="U225"/>
  <c r="T225"/>
  <c r="S225"/>
  <c r="R225"/>
  <c r="Q225"/>
  <c r="O225"/>
  <c r="P225"/>
  <c r="N225"/>
  <c r="M225"/>
  <c r="J225"/>
  <c r="L225"/>
  <c r="I225"/>
  <c r="G225" i="17" s="1"/>
  <c r="G225" i="20"/>
  <c r="F225"/>
  <c r="C225" i="17" s="1"/>
  <c r="E225" i="20"/>
  <c r="B225" i="17" s="1"/>
  <c r="A225" s="1"/>
  <c r="H225" i="20"/>
  <c r="Y225"/>
  <c r="D225"/>
  <c r="X209"/>
  <c r="W209"/>
  <c r="V209"/>
  <c r="U209"/>
  <c r="T209"/>
  <c r="S209"/>
  <c r="R209"/>
  <c r="Q209"/>
  <c r="O209"/>
  <c r="P209"/>
  <c r="N209"/>
  <c r="M209"/>
  <c r="J209"/>
  <c r="L209"/>
  <c r="I209"/>
  <c r="G209" i="17" s="1"/>
  <c r="G209" i="20"/>
  <c r="F209"/>
  <c r="C209" i="17" s="1"/>
  <c r="E209" i="20"/>
  <c r="B209" i="17" s="1"/>
  <c r="A209" s="1"/>
  <c r="H209" i="20"/>
  <c r="Y209"/>
  <c r="D209"/>
  <c r="X193"/>
  <c r="W193"/>
  <c r="V193"/>
  <c r="U193"/>
  <c r="T193"/>
  <c r="S193"/>
  <c r="R193"/>
  <c r="Q193"/>
  <c r="O193"/>
  <c r="P193"/>
  <c r="N193"/>
  <c r="M193"/>
  <c r="J193"/>
  <c r="L193"/>
  <c r="I193"/>
  <c r="G193" i="17" s="1"/>
  <c r="G193" i="20"/>
  <c r="F193"/>
  <c r="C193" i="17" s="1"/>
  <c r="E193" i="20"/>
  <c r="B193" i="17" s="1"/>
  <c r="A193" s="1"/>
  <c r="H193" i="20"/>
  <c r="AE193"/>
  <c r="D193"/>
  <c r="X177"/>
  <c r="W177"/>
  <c r="V177"/>
  <c r="U177"/>
  <c r="T177"/>
  <c r="S177"/>
  <c r="R177"/>
  <c r="Q177"/>
  <c r="O177"/>
  <c r="P177"/>
  <c r="N177"/>
  <c r="M177"/>
  <c r="L177"/>
  <c r="J177"/>
  <c r="I177"/>
  <c r="G177" i="17" s="1"/>
  <c r="G177" i="20"/>
  <c r="F177"/>
  <c r="C177" i="17" s="1"/>
  <c r="E177" i="20"/>
  <c r="B177" i="17" s="1"/>
  <c r="A177" s="1"/>
  <c r="H177" i="20"/>
  <c r="Y177"/>
  <c r="D177"/>
  <c r="X161"/>
  <c r="W161"/>
  <c r="V161"/>
  <c r="U161"/>
  <c r="T161"/>
  <c r="S161"/>
  <c r="R161"/>
  <c r="Q161"/>
  <c r="O161"/>
  <c r="P161"/>
  <c r="N161"/>
  <c r="M161"/>
  <c r="L161"/>
  <c r="J161"/>
  <c r="I161"/>
  <c r="G161" i="17" s="1"/>
  <c r="G161" i="20"/>
  <c r="F161"/>
  <c r="C161" i="17" s="1"/>
  <c r="E161" i="20"/>
  <c r="B161" i="17" s="1"/>
  <c r="A161" s="1"/>
  <c r="H161" i="20"/>
  <c r="Y161"/>
  <c r="D161"/>
  <c r="X145"/>
  <c r="W145"/>
  <c r="V145"/>
  <c r="U145"/>
  <c r="T145"/>
  <c r="S145"/>
  <c r="R145"/>
  <c r="Q145"/>
  <c r="O145"/>
  <c r="P145"/>
  <c r="N145"/>
  <c r="M145"/>
  <c r="L145"/>
  <c r="J145"/>
  <c r="I145"/>
  <c r="G145" i="17" s="1"/>
  <c r="G145" i="20"/>
  <c r="F145"/>
  <c r="C145" i="17" s="1"/>
  <c r="E145" i="20"/>
  <c r="B145" i="17" s="1"/>
  <c r="A145" s="1"/>
  <c r="H145" i="20"/>
  <c r="AE145"/>
  <c r="D145"/>
  <c r="X129"/>
  <c r="W129"/>
  <c r="V129"/>
  <c r="U129"/>
  <c r="T129"/>
  <c r="S129"/>
  <c r="R129"/>
  <c r="Q129"/>
  <c r="O129"/>
  <c r="P129"/>
  <c r="N129"/>
  <c r="M129"/>
  <c r="L129"/>
  <c r="J129"/>
  <c r="I129"/>
  <c r="G129" i="17" s="1"/>
  <c r="G129" i="20"/>
  <c r="F129"/>
  <c r="C129" i="17" s="1"/>
  <c r="E129" i="20"/>
  <c r="B129" i="17" s="1"/>
  <c r="A129" s="1"/>
  <c r="H129" i="20"/>
  <c r="Y129"/>
  <c r="D129"/>
  <c r="X113"/>
  <c r="W113"/>
  <c r="V113"/>
  <c r="U113"/>
  <c r="T113"/>
  <c r="S113"/>
  <c r="R113"/>
  <c r="Q113"/>
  <c r="O113"/>
  <c r="P113"/>
  <c r="N113"/>
  <c r="M113"/>
  <c r="L113"/>
  <c r="J113"/>
  <c r="I113"/>
  <c r="G113" i="17" s="1"/>
  <c r="G113" i="20"/>
  <c r="F113"/>
  <c r="C113" i="17" s="1"/>
  <c r="E113" i="20"/>
  <c r="B113" i="17" s="1"/>
  <c r="A113" s="1"/>
  <c r="H113" i="20"/>
  <c r="AE113"/>
  <c r="D113"/>
  <c r="X97"/>
  <c r="W97"/>
  <c r="V97"/>
  <c r="U97"/>
  <c r="T97"/>
  <c r="S97"/>
  <c r="R97"/>
  <c r="Q97"/>
  <c r="O97"/>
  <c r="P97"/>
  <c r="N97"/>
  <c r="M97"/>
  <c r="L97"/>
  <c r="J97"/>
  <c r="I97"/>
  <c r="G97" i="17" s="1"/>
  <c r="G97" i="20"/>
  <c r="F97"/>
  <c r="E97"/>
  <c r="H97"/>
  <c r="F98" i="23"/>
  <c r="D97" i="20"/>
  <c r="E98" i="23" s="1"/>
  <c r="X81" i="20"/>
  <c r="W81"/>
  <c r="V81"/>
  <c r="U81"/>
  <c r="T81"/>
  <c r="S81"/>
  <c r="R81"/>
  <c r="Q81"/>
  <c r="O81"/>
  <c r="P81"/>
  <c r="N81"/>
  <c r="M81"/>
  <c r="L81"/>
  <c r="J81"/>
  <c r="I81"/>
  <c r="G81" i="17" s="1"/>
  <c r="G81" i="20"/>
  <c r="F81"/>
  <c r="E81"/>
  <c r="H81"/>
  <c r="D81"/>
  <c r="E82" i="23" s="1"/>
  <c r="F82"/>
  <c r="X65" i="20"/>
  <c r="W65"/>
  <c r="V65"/>
  <c r="U65"/>
  <c r="T65"/>
  <c r="S65"/>
  <c r="R65"/>
  <c r="Q65"/>
  <c r="O65"/>
  <c r="P65"/>
  <c r="N65"/>
  <c r="M65"/>
  <c r="L65"/>
  <c r="J65"/>
  <c r="I65"/>
  <c r="G65" i="17" s="1"/>
  <c r="G65" i="20"/>
  <c r="F65"/>
  <c r="E65"/>
  <c r="H65"/>
  <c r="B65"/>
  <c r="D65"/>
  <c r="E66" i="23" s="1"/>
  <c r="X49" i="20"/>
  <c r="W49"/>
  <c r="V49"/>
  <c r="U49"/>
  <c r="T49"/>
  <c r="S49"/>
  <c r="R49"/>
  <c r="Q49"/>
  <c r="O49"/>
  <c r="P49"/>
  <c r="N49"/>
  <c r="M49"/>
  <c r="L49"/>
  <c r="J49"/>
  <c r="I49"/>
  <c r="G49" i="17" s="1"/>
  <c r="G49" i="20"/>
  <c r="F49"/>
  <c r="E49"/>
  <c r="H49"/>
  <c r="D49"/>
  <c r="E50" i="23" s="1"/>
  <c r="F50"/>
  <c r="X33" i="20"/>
  <c r="W33"/>
  <c r="V33"/>
  <c r="U33"/>
  <c r="T33"/>
  <c r="S33"/>
  <c r="R33"/>
  <c r="Q33"/>
  <c r="O33"/>
  <c r="P33"/>
  <c r="N33"/>
  <c r="M33"/>
  <c r="L33"/>
  <c r="J33"/>
  <c r="I33"/>
  <c r="G33" i="17" s="1"/>
  <c r="H33" i="20"/>
  <c r="G33"/>
  <c r="F33"/>
  <c r="E33"/>
  <c r="F34" i="23"/>
  <c r="D33" i="20"/>
  <c r="E34" i="23" s="1"/>
  <c r="X17" i="20"/>
  <c r="W17"/>
  <c r="V17"/>
  <c r="U17"/>
  <c r="T17"/>
  <c r="S17"/>
  <c r="R17"/>
  <c r="Q17"/>
  <c r="O17"/>
  <c r="P17"/>
  <c r="N17"/>
  <c r="M17"/>
  <c r="L17"/>
  <c r="J17"/>
  <c r="I17"/>
  <c r="G17" i="17" s="1"/>
  <c r="H17" i="20"/>
  <c r="G17"/>
  <c r="F17"/>
  <c r="E17"/>
  <c r="F18" i="23"/>
  <c r="D17" i="20"/>
  <c r="E18" i="23" s="1"/>
  <c r="X340" i="20"/>
  <c r="W340"/>
  <c r="V340"/>
  <c r="U340"/>
  <c r="S340"/>
  <c r="T340"/>
  <c r="R340"/>
  <c r="Q340"/>
  <c r="P340"/>
  <c r="O340"/>
  <c r="M340"/>
  <c r="N340"/>
  <c r="I340"/>
  <c r="G340" i="17" s="1"/>
  <c r="L340" i="20"/>
  <c r="J340"/>
  <c r="F340"/>
  <c r="C340" i="17" s="1"/>
  <c r="H340" i="20"/>
  <c r="G340"/>
  <c r="D340"/>
  <c r="E340"/>
  <c r="B340" i="17" s="1"/>
  <c r="A340" s="1"/>
  <c r="B340" i="20"/>
  <c r="X324"/>
  <c r="W324"/>
  <c r="V324"/>
  <c r="U324"/>
  <c r="S324"/>
  <c r="T324"/>
  <c r="R324"/>
  <c r="Q324"/>
  <c r="P324"/>
  <c r="O324"/>
  <c r="M324"/>
  <c r="N324"/>
  <c r="I324"/>
  <c r="G324" i="17" s="1"/>
  <c r="L324" i="20"/>
  <c r="J324"/>
  <c r="F324"/>
  <c r="C324" i="17" s="1"/>
  <c r="H324" i="20"/>
  <c r="G324"/>
  <c r="D324"/>
  <c r="E324"/>
  <c r="B324" i="17" s="1"/>
  <c r="A324" s="1"/>
  <c r="Y324" i="20"/>
  <c r="AF324" s="1"/>
  <c r="X308"/>
  <c r="W308"/>
  <c r="V308"/>
  <c r="U308"/>
  <c r="S308"/>
  <c r="T308"/>
  <c r="R308"/>
  <c r="Q308"/>
  <c r="P308"/>
  <c r="O308"/>
  <c r="M308"/>
  <c r="N308"/>
  <c r="I308"/>
  <c r="G308" i="17" s="1"/>
  <c r="L308" i="20"/>
  <c r="J308"/>
  <c r="F308"/>
  <c r="C308" i="17" s="1"/>
  <c r="H308" i="20"/>
  <c r="G308"/>
  <c r="D308"/>
  <c r="E308"/>
  <c r="B308" i="17" s="1"/>
  <c r="A308" s="1"/>
  <c r="Y308" i="20"/>
  <c r="AF308" s="1"/>
  <c r="X292"/>
  <c r="W292"/>
  <c r="V292"/>
  <c r="U292"/>
  <c r="S292"/>
  <c r="T292"/>
  <c r="R292"/>
  <c r="Q292"/>
  <c r="P292"/>
  <c r="O292"/>
  <c r="M292"/>
  <c r="N292"/>
  <c r="I292"/>
  <c r="G292" i="17" s="1"/>
  <c r="L292" i="20"/>
  <c r="J292"/>
  <c r="F292"/>
  <c r="C292" i="17" s="1"/>
  <c r="H292" i="20"/>
  <c r="G292"/>
  <c r="D292"/>
  <c r="E292"/>
  <c r="B292" i="17" s="1"/>
  <c r="A292" s="1"/>
  <c r="B292" i="20"/>
  <c r="X276"/>
  <c r="W276"/>
  <c r="V276"/>
  <c r="U276"/>
  <c r="S276"/>
  <c r="T276"/>
  <c r="R276"/>
  <c r="Q276"/>
  <c r="P276"/>
  <c r="O276"/>
  <c r="M276"/>
  <c r="N276"/>
  <c r="I276"/>
  <c r="G276" i="17" s="1"/>
  <c r="L276" i="20"/>
  <c r="J276"/>
  <c r="F276"/>
  <c r="C276" i="17" s="1"/>
  <c r="H276" i="20"/>
  <c r="G276"/>
  <c r="D276"/>
  <c r="E276"/>
  <c r="B276" i="17" s="1"/>
  <c r="A276" s="1"/>
  <c r="B276" i="20"/>
  <c r="X260"/>
  <c r="W260"/>
  <c r="V260"/>
  <c r="U260"/>
  <c r="T260"/>
  <c r="S260"/>
  <c r="R260"/>
  <c r="Q260"/>
  <c r="P260"/>
  <c r="O260"/>
  <c r="M260"/>
  <c r="N260"/>
  <c r="I260"/>
  <c r="G260" i="17" s="1"/>
  <c r="L260" i="20"/>
  <c r="J260"/>
  <c r="F260"/>
  <c r="C260" i="17" s="1"/>
  <c r="H260" i="20"/>
  <c r="G260"/>
  <c r="D260"/>
  <c r="E260"/>
  <c r="B260" i="17" s="1"/>
  <c r="A260" s="1"/>
  <c r="Y260" i="20"/>
  <c r="X244"/>
  <c r="W244"/>
  <c r="V244"/>
  <c r="U244"/>
  <c r="T244"/>
  <c r="S244"/>
  <c r="R244"/>
  <c r="Q244"/>
  <c r="P244"/>
  <c r="O244"/>
  <c r="M244"/>
  <c r="N244"/>
  <c r="I244"/>
  <c r="G244" i="17" s="1"/>
  <c r="L244" i="20"/>
  <c r="J244"/>
  <c r="F244"/>
  <c r="C244" i="17" s="1"/>
  <c r="H244" i="20"/>
  <c r="G244"/>
  <c r="D244"/>
  <c r="E244"/>
  <c r="B244" i="17" s="1"/>
  <c r="A244" s="1"/>
  <c r="B244" i="20"/>
  <c r="X228"/>
  <c r="W228"/>
  <c r="V228"/>
  <c r="U228"/>
  <c r="T228"/>
  <c r="S228"/>
  <c r="R228"/>
  <c r="Q228"/>
  <c r="P228"/>
  <c r="N228"/>
  <c r="O228"/>
  <c r="M228"/>
  <c r="I228"/>
  <c r="G228" i="17" s="1"/>
  <c r="L228" i="20"/>
  <c r="J228"/>
  <c r="F228"/>
  <c r="C228" i="17" s="1"/>
  <c r="H228" i="20"/>
  <c r="G228"/>
  <c r="D228"/>
  <c r="E228"/>
  <c r="B228" i="17" s="1"/>
  <c r="A228" s="1"/>
  <c r="B228" i="20"/>
  <c r="X212"/>
  <c r="W212"/>
  <c r="V212"/>
  <c r="U212"/>
  <c r="T212"/>
  <c r="S212"/>
  <c r="R212"/>
  <c r="Q212"/>
  <c r="P212"/>
  <c r="N212"/>
  <c r="O212"/>
  <c r="M212"/>
  <c r="I212"/>
  <c r="G212" i="17" s="1"/>
  <c r="L212" i="20"/>
  <c r="J212"/>
  <c r="F212"/>
  <c r="C212" i="17" s="1"/>
  <c r="H212" i="20"/>
  <c r="G212"/>
  <c r="D212"/>
  <c r="E212"/>
  <c r="B212" i="17" s="1"/>
  <c r="A212" s="1"/>
  <c r="AE212" i="20"/>
  <c r="X196"/>
  <c r="W196"/>
  <c r="V196"/>
  <c r="U196"/>
  <c r="T196"/>
  <c r="S196"/>
  <c r="R196"/>
  <c r="Q196"/>
  <c r="P196"/>
  <c r="N196"/>
  <c r="O196"/>
  <c r="M196"/>
  <c r="I196"/>
  <c r="G196" i="17" s="1"/>
  <c r="L196" i="20"/>
  <c r="J196"/>
  <c r="F196"/>
  <c r="C196" i="17" s="1"/>
  <c r="H196" i="20"/>
  <c r="G196"/>
  <c r="D196"/>
  <c r="E196"/>
  <c r="B196" i="17" s="1"/>
  <c r="A196" s="1"/>
  <c r="B196" i="20"/>
  <c r="X180"/>
  <c r="W180"/>
  <c r="V180"/>
  <c r="U180"/>
  <c r="T180"/>
  <c r="S180"/>
  <c r="R180"/>
  <c r="Q180"/>
  <c r="P180"/>
  <c r="N180"/>
  <c r="O180"/>
  <c r="M180"/>
  <c r="I180"/>
  <c r="G180" i="17" s="1"/>
  <c r="L180" i="20"/>
  <c r="J180"/>
  <c r="F180"/>
  <c r="C180" i="17" s="1"/>
  <c r="H180" i="20"/>
  <c r="G180"/>
  <c r="D180"/>
  <c r="E180"/>
  <c r="B180" i="17" s="1"/>
  <c r="A180" s="1"/>
  <c r="Y180" i="20"/>
  <c r="AF180" s="1"/>
  <c r="X164"/>
  <c r="W164"/>
  <c r="V164"/>
  <c r="U164"/>
  <c r="T164"/>
  <c r="S164"/>
  <c r="R164"/>
  <c r="Q164"/>
  <c r="P164"/>
  <c r="N164"/>
  <c r="O164"/>
  <c r="M164"/>
  <c r="I164"/>
  <c r="G164" i="17" s="1"/>
  <c r="L164" i="20"/>
  <c r="J164"/>
  <c r="F164"/>
  <c r="C164" i="17" s="1"/>
  <c r="H164" i="20"/>
  <c r="G164"/>
  <c r="D164"/>
  <c r="E164"/>
  <c r="B164" i="17" s="1"/>
  <c r="A164" s="1"/>
  <c r="B164" i="20"/>
  <c r="X148"/>
  <c r="W148"/>
  <c r="V148"/>
  <c r="U148"/>
  <c r="T148"/>
  <c r="S148"/>
  <c r="R148"/>
  <c r="Q148"/>
  <c r="P148"/>
  <c r="N148"/>
  <c r="O148"/>
  <c r="M148"/>
  <c r="I148"/>
  <c r="G148" i="17" s="1"/>
  <c r="L148" i="20"/>
  <c r="J148"/>
  <c r="F148"/>
  <c r="C148" i="17" s="1"/>
  <c r="H148" i="20"/>
  <c r="G148"/>
  <c r="D148"/>
  <c r="E148"/>
  <c r="B148" i="17" s="1"/>
  <c r="A148" s="1"/>
  <c r="AE148" i="20"/>
  <c r="X132"/>
  <c r="W132"/>
  <c r="V132"/>
  <c r="U132"/>
  <c r="T132"/>
  <c r="S132"/>
  <c r="R132"/>
  <c r="Q132"/>
  <c r="P132"/>
  <c r="N132"/>
  <c r="O132"/>
  <c r="M132"/>
  <c r="I132"/>
  <c r="G132" i="17" s="1"/>
  <c r="L132" i="20"/>
  <c r="J132"/>
  <c r="F132"/>
  <c r="C132" i="17" s="1"/>
  <c r="H132" i="20"/>
  <c r="G132"/>
  <c r="D132"/>
  <c r="E132"/>
  <c r="B132" i="17" s="1"/>
  <c r="A132" s="1"/>
  <c r="Y132" i="20"/>
  <c r="AF132" s="1"/>
  <c r="X116"/>
  <c r="W116"/>
  <c r="V116"/>
  <c r="U116"/>
  <c r="T116"/>
  <c r="S116"/>
  <c r="R116"/>
  <c r="Q116"/>
  <c r="P116"/>
  <c r="N116"/>
  <c r="O116"/>
  <c r="M116"/>
  <c r="I116"/>
  <c r="G116" i="17" s="1"/>
  <c r="L116" i="20"/>
  <c r="J116"/>
  <c r="F116"/>
  <c r="C116" i="17" s="1"/>
  <c r="H116" i="20"/>
  <c r="G116"/>
  <c r="D116"/>
  <c r="E116"/>
  <c r="B116" i="17" s="1"/>
  <c r="A116" s="1"/>
  <c r="Y116" i="20"/>
  <c r="X100"/>
  <c r="W100"/>
  <c r="V100"/>
  <c r="U100"/>
  <c r="T100"/>
  <c r="S100"/>
  <c r="R100"/>
  <c r="Q100"/>
  <c r="P100"/>
  <c r="N100"/>
  <c r="O100"/>
  <c r="M100"/>
  <c r="I100"/>
  <c r="G100" i="17" s="1"/>
  <c r="L100" i="20"/>
  <c r="J100"/>
  <c r="F100"/>
  <c r="C100" i="17" s="1"/>
  <c r="H100" i="20"/>
  <c r="G100"/>
  <c r="D100"/>
  <c r="E100"/>
  <c r="B100" i="17" s="1"/>
  <c r="A100" s="1"/>
  <c r="B100" i="20"/>
  <c r="X84"/>
  <c r="W84"/>
  <c r="V84"/>
  <c r="U84"/>
  <c r="T84"/>
  <c r="S84"/>
  <c r="R84"/>
  <c r="Q84"/>
  <c r="P84"/>
  <c r="N84"/>
  <c r="O84"/>
  <c r="M84"/>
  <c r="I84"/>
  <c r="G84" i="17" s="1"/>
  <c r="L84" i="20"/>
  <c r="J84"/>
  <c r="F84"/>
  <c r="H84"/>
  <c r="G84"/>
  <c r="D84"/>
  <c r="E85" i="23" s="1"/>
  <c r="E84" i="20"/>
  <c r="X68"/>
  <c r="W68"/>
  <c r="V68"/>
  <c r="U68"/>
  <c r="T68"/>
  <c r="S68"/>
  <c r="R68"/>
  <c r="Q68"/>
  <c r="P68"/>
  <c r="N68"/>
  <c r="O68"/>
  <c r="M68"/>
  <c r="I68"/>
  <c r="G68" i="17" s="1"/>
  <c r="L68" i="20"/>
  <c r="J68"/>
  <c r="F68"/>
  <c r="H68"/>
  <c r="G68"/>
  <c r="D68"/>
  <c r="E69" i="23" s="1"/>
  <c r="E68" i="20"/>
  <c r="F69" i="23"/>
  <c r="X52" i="20"/>
  <c r="W52"/>
  <c r="V52"/>
  <c r="U52"/>
  <c r="T52"/>
  <c r="S52"/>
  <c r="R52"/>
  <c r="Q52"/>
  <c r="P52"/>
  <c r="N52"/>
  <c r="O52"/>
  <c r="M52"/>
  <c r="I52"/>
  <c r="G52" i="17" s="1"/>
  <c r="L52" i="20"/>
  <c r="J52"/>
  <c r="F52"/>
  <c r="H52"/>
  <c r="G52"/>
  <c r="D52"/>
  <c r="E53" i="23" s="1"/>
  <c r="E52" i="20"/>
  <c r="Y52"/>
  <c r="AF52" s="1"/>
  <c r="X36"/>
  <c r="W36"/>
  <c r="V36"/>
  <c r="U36"/>
  <c r="T36"/>
  <c r="S36"/>
  <c r="R36"/>
  <c r="Q36"/>
  <c r="P36"/>
  <c r="N36"/>
  <c r="O36"/>
  <c r="M36"/>
  <c r="I36"/>
  <c r="G36" i="17" s="1"/>
  <c r="H36" i="20"/>
  <c r="L36"/>
  <c r="J36"/>
  <c r="F36"/>
  <c r="G36"/>
  <c r="D36"/>
  <c r="E37" i="23" s="1"/>
  <c r="E36" i="20"/>
  <c r="F37" i="23"/>
  <c r="X20" i="20"/>
  <c r="W20"/>
  <c r="V20"/>
  <c r="U20"/>
  <c r="T20"/>
  <c r="S20"/>
  <c r="R20"/>
  <c r="Q20"/>
  <c r="P20"/>
  <c r="N20"/>
  <c r="O20"/>
  <c r="M20"/>
  <c r="I20"/>
  <c r="G20" i="17" s="1"/>
  <c r="H20" i="20"/>
  <c r="L20"/>
  <c r="J20"/>
  <c r="F20"/>
  <c r="G20"/>
  <c r="D20"/>
  <c r="E21" i="23" s="1"/>
  <c r="E20" i="20"/>
  <c r="X151"/>
  <c r="W151"/>
  <c r="U151"/>
  <c r="V151"/>
  <c r="T151"/>
  <c r="S151"/>
  <c r="R151"/>
  <c r="Q151"/>
  <c r="P151"/>
  <c r="L151"/>
  <c r="O151"/>
  <c r="N151"/>
  <c r="M151"/>
  <c r="J151"/>
  <c r="H151"/>
  <c r="I151"/>
  <c r="G151" i="17" s="1"/>
  <c r="G151" i="20"/>
  <c r="F151"/>
  <c r="C151" i="17" s="1"/>
  <c r="E151" i="20"/>
  <c r="B151" i="17" s="1"/>
  <c r="A151" s="1"/>
  <c r="D151" i="20"/>
  <c r="Y151"/>
  <c r="AF151" s="1"/>
  <c r="X135"/>
  <c r="W135"/>
  <c r="U135"/>
  <c r="V135"/>
  <c r="T135"/>
  <c r="S135"/>
  <c r="R135"/>
  <c r="Q135"/>
  <c r="P135"/>
  <c r="L135"/>
  <c r="O135"/>
  <c r="N135"/>
  <c r="M135"/>
  <c r="J135"/>
  <c r="H135"/>
  <c r="I135"/>
  <c r="G135" i="17" s="1"/>
  <c r="G135" i="20"/>
  <c r="F135"/>
  <c r="C135" i="17" s="1"/>
  <c r="E135" i="20"/>
  <c r="B135" i="17" s="1"/>
  <c r="A135" s="1"/>
  <c r="D135" i="20"/>
  <c r="B135"/>
  <c r="X119"/>
  <c r="W119"/>
  <c r="U119"/>
  <c r="V119"/>
  <c r="T119"/>
  <c r="S119"/>
  <c r="R119"/>
  <c r="Q119"/>
  <c r="P119"/>
  <c r="L119"/>
  <c r="O119"/>
  <c r="N119"/>
  <c r="M119"/>
  <c r="J119"/>
  <c r="H119"/>
  <c r="I119"/>
  <c r="G119" i="17" s="1"/>
  <c r="G119" i="20"/>
  <c r="F119"/>
  <c r="C119" i="17" s="1"/>
  <c r="E119" i="20"/>
  <c r="B119" i="17" s="1"/>
  <c r="A119" s="1"/>
  <c r="D119" i="20"/>
  <c r="Y119"/>
  <c r="X103"/>
  <c r="W103"/>
  <c r="U103"/>
  <c r="V103"/>
  <c r="T103"/>
  <c r="S103"/>
  <c r="R103"/>
  <c r="Q103"/>
  <c r="P103"/>
  <c r="L103"/>
  <c r="O103"/>
  <c r="N103"/>
  <c r="M103"/>
  <c r="J103"/>
  <c r="H103"/>
  <c r="I103"/>
  <c r="G103" i="17" s="1"/>
  <c r="G103" i="20"/>
  <c r="F103"/>
  <c r="C103" i="17" s="1"/>
  <c r="E103" i="20"/>
  <c r="B103" i="17" s="1"/>
  <c r="A103" s="1"/>
  <c r="AE103" i="20"/>
  <c r="D103"/>
  <c r="X87"/>
  <c r="W87"/>
  <c r="U87"/>
  <c r="V87"/>
  <c r="T87"/>
  <c r="S87"/>
  <c r="R87"/>
  <c r="Q87"/>
  <c r="P87"/>
  <c r="L87"/>
  <c r="O87"/>
  <c r="N87"/>
  <c r="M87"/>
  <c r="J87"/>
  <c r="H87"/>
  <c r="I87"/>
  <c r="G87" i="17" s="1"/>
  <c r="G87" i="20"/>
  <c r="F87"/>
  <c r="E87"/>
  <c r="B87"/>
  <c r="D87"/>
  <c r="E88" i="23" s="1"/>
  <c r="X71" i="20"/>
  <c r="W71"/>
  <c r="U71"/>
  <c r="V71"/>
  <c r="T71"/>
  <c r="S71"/>
  <c r="R71"/>
  <c r="Q71"/>
  <c r="P71"/>
  <c r="L71"/>
  <c r="O71"/>
  <c r="N71"/>
  <c r="M71"/>
  <c r="J71"/>
  <c r="H71"/>
  <c r="I71"/>
  <c r="G71" i="17" s="1"/>
  <c r="G71" i="20"/>
  <c r="F71"/>
  <c r="E71"/>
  <c r="F72" i="23"/>
  <c r="D71" i="20"/>
  <c r="E72" i="23" s="1"/>
  <c r="X55" i="20"/>
  <c r="W55"/>
  <c r="U55"/>
  <c r="V55"/>
  <c r="T55"/>
  <c r="S55"/>
  <c r="R55"/>
  <c r="Q55"/>
  <c r="P55"/>
  <c r="L55"/>
  <c r="O55"/>
  <c r="N55"/>
  <c r="M55"/>
  <c r="J55"/>
  <c r="H55"/>
  <c r="I55"/>
  <c r="G55" i="17" s="1"/>
  <c r="G55" i="20"/>
  <c r="F55"/>
  <c r="E55"/>
  <c r="F56" i="23"/>
  <c r="D55" i="20"/>
  <c r="E56" i="23" s="1"/>
  <c r="X39" i="20"/>
  <c r="W39"/>
  <c r="U39"/>
  <c r="V39"/>
  <c r="T39"/>
  <c r="S39"/>
  <c r="R39"/>
  <c r="Q39"/>
  <c r="P39"/>
  <c r="L39"/>
  <c r="O39"/>
  <c r="N39"/>
  <c r="M39"/>
  <c r="J39"/>
  <c r="H39"/>
  <c r="I39"/>
  <c r="G39" i="17" s="1"/>
  <c r="G39" i="20"/>
  <c r="F39"/>
  <c r="E39"/>
  <c r="Y39"/>
  <c r="D39"/>
  <c r="E40" i="23" s="1"/>
  <c r="X23" i="20"/>
  <c r="W23"/>
  <c r="U23"/>
  <c r="V23"/>
  <c r="T23"/>
  <c r="S23"/>
  <c r="R23"/>
  <c r="Q23"/>
  <c r="P23"/>
  <c r="L23"/>
  <c r="O23"/>
  <c r="N23"/>
  <c r="M23"/>
  <c r="J23"/>
  <c r="H23"/>
  <c r="I23"/>
  <c r="G23" i="17" s="1"/>
  <c r="G23" i="20"/>
  <c r="F23"/>
  <c r="E23"/>
  <c r="D23"/>
  <c r="E24" i="23" s="1"/>
  <c r="X7" i="20"/>
  <c r="W7"/>
  <c r="U7"/>
  <c r="V7"/>
  <c r="T7"/>
  <c r="S7"/>
  <c r="R7"/>
  <c r="Q7"/>
  <c r="P7"/>
  <c r="L7"/>
  <c r="O7"/>
  <c r="N7"/>
  <c r="M7"/>
  <c r="J7"/>
  <c r="H7"/>
  <c r="I7"/>
  <c r="G7" i="17" s="1"/>
  <c r="G7" i="20"/>
  <c r="F7"/>
  <c r="E7"/>
  <c r="F8" i="23"/>
  <c r="D7" i="20"/>
  <c r="E8" i="23" s="1"/>
  <c r="AE490" i="20"/>
  <c r="Y490"/>
  <c r="B490"/>
  <c r="AE422"/>
  <c r="Y422"/>
  <c r="AF422" s="1"/>
  <c r="B422"/>
  <c r="Y298"/>
  <c r="AF298" s="1"/>
  <c r="AE298"/>
  <c r="B298"/>
  <c r="AE469"/>
  <c r="Y469"/>
  <c r="AF469" s="1"/>
  <c r="B469"/>
  <c r="B405"/>
  <c r="AE405"/>
  <c r="Y405"/>
  <c r="AF405" s="1"/>
  <c r="Y335"/>
  <c r="AF335" s="1"/>
  <c r="AE335"/>
  <c r="B335"/>
  <c r="AE207"/>
  <c r="B207"/>
  <c r="Y207"/>
  <c r="AF207" s="1"/>
  <c r="Y488"/>
  <c r="AF488" s="1"/>
  <c r="AE488"/>
  <c r="B488"/>
  <c r="AE440"/>
  <c r="B440"/>
  <c r="Y440"/>
  <c r="AF440" s="1"/>
  <c r="Y408"/>
  <c r="AF408" s="1"/>
  <c r="AE408"/>
  <c r="B408"/>
  <c r="AE376"/>
  <c r="Y376"/>
  <c r="AF376" s="1"/>
  <c r="B376"/>
  <c r="Y342"/>
  <c r="AF342" s="1"/>
  <c r="AE342"/>
  <c r="B342"/>
  <c r="AE278"/>
  <c r="Y278"/>
  <c r="AF278" s="1"/>
  <c r="B278"/>
  <c r="AE246"/>
  <c r="Y246"/>
  <c r="AF246" s="1"/>
  <c r="B246"/>
  <c r="AE214"/>
  <c r="B214"/>
  <c r="Y214"/>
  <c r="AF214" s="1"/>
  <c r="Y182"/>
  <c r="AF182" s="1"/>
  <c r="AE182"/>
  <c r="B182"/>
  <c r="Y146"/>
  <c r="AF146" s="1"/>
  <c r="AE146"/>
  <c r="B146"/>
  <c r="AE82"/>
  <c r="B82"/>
  <c r="Y82"/>
  <c r="AF82" s="1"/>
  <c r="B18"/>
  <c r="AE18"/>
  <c r="Y18"/>
  <c r="AF18" s="1"/>
  <c r="AE434"/>
  <c r="Y434"/>
  <c r="AF434" s="1"/>
  <c r="B434"/>
  <c r="AE406"/>
  <c r="B406"/>
  <c r="Y406"/>
  <c r="AF406" s="1"/>
  <c r="AE374"/>
  <c r="B374"/>
  <c r="Y374"/>
  <c r="AF374" s="1"/>
  <c r="AE338"/>
  <c r="Y338"/>
  <c r="AF338" s="1"/>
  <c r="B338"/>
  <c r="AE274"/>
  <c r="Y274"/>
  <c r="AF274" s="1"/>
  <c r="B274"/>
  <c r="B210"/>
  <c r="AE210"/>
  <c r="Y210"/>
  <c r="AF210" s="1"/>
  <c r="AE495"/>
  <c r="B495"/>
  <c r="Y495"/>
  <c r="AF495" s="1"/>
  <c r="AE479"/>
  <c r="Y479"/>
  <c r="AF479" s="1"/>
  <c r="B479"/>
  <c r="AE463"/>
  <c r="Y463"/>
  <c r="AF463" s="1"/>
  <c r="B463"/>
  <c r="AE447"/>
  <c r="Y447"/>
  <c r="AF447" s="1"/>
  <c r="B447"/>
  <c r="AE431"/>
  <c r="Y431"/>
  <c r="AF431" s="1"/>
  <c r="B431"/>
  <c r="AE415"/>
  <c r="Y415"/>
  <c r="AF415" s="1"/>
  <c r="B415"/>
  <c r="AE399"/>
  <c r="Y399"/>
  <c r="AF399" s="1"/>
  <c r="B399"/>
  <c r="AE383"/>
  <c r="Y383"/>
  <c r="AF383" s="1"/>
  <c r="B383"/>
  <c r="B367"/>
  <c r="AE367"/>
  <c r="Y367"/>
  <c r="AF367" s="1"/>
  <c r="AE351"/>
  <c r="Y351"/>
  <c r="AF351" s="1"/>
  <c r="B351"/>
  <c r="AE323"/>
  <c r="B323"/>
  <c r="Y323"/>
  <c r="AF323" s="1"/>
  <c r="AE291"/>
  <c r="B291"/>
  <c r="Y291"/>
  <c r="AF291" s="1"/>
  <c r="B259"/>
  <c r="Y259"/>
  <c r="AF259" s="1"/>
  <c r="AE259"/>
  <c r="AE227"/>
  <c r="Y227"/>
  <c r="AF227" s="1"/>
  <c r="B227"/>
  <c r="AE195"/>
  <c r="B195"/>
  <c r="Y195"/>
  <c r="AF195" s="1"/>
  <c r="AE163"/>
  <c r="Y163"/>
  <c r="AF163" s="1"/>
  <c r="B163"/>
  <c r="Y110"/>
  <c r="AF110" s="1"/>
  <c r="AE110"/>
  <c r="B110"/>
  <c r="AE46"/>
  <c r="Y46"/>
  <c r="AF46" s="1"/>
  <c r="B46"/>
  <c r="AE178"/>
  <c r="Y178"/>
  <c r="AF178" s="1"/>
  <c r="B178"/>
  <c r="AE138"/>
  <c r="Y138"/>
  <c r="AF138" s="1"/>
  <c r="B138"/>
  <c r="Y74"/>
  <c r="AF74" s="1"/>
  <c r="AE74"/>
  <c r="B74"/>
  <c r="AE10"/>
  <c r="Y10"/>
  <c r="AF10" s="1"/>
  <c r="B10"/>
  <c r="AE333"/>
  <c r="B333"/>
  <c r="Y333"/>
  <c r="AF333" s="1"/>
  <c r="AE317"/>
  <c r="Y317"/>
  <c r="AF317" s="1"/>
  <c r="B317"/>
  <c r="AE301"/>
  <c r="B301"/>
  <c r="Y301"/>
  <c r="AF301" s="1"/>
  <c r="AE285"/>
  <c r="Y285"/>
  <c r="AF285" s="1"/>
  <c r="B285"/>
  <c r="AE269"/>
  <c r="Y269"/>
  <c r="AF269" s="1"/>
  <c r="B269"/>
  <c r="AE253"/>
  <c r="Y253"/>
  <c r="AF253" s="1"/>
  <c r="B253"/>
  <c r="AE237"/>
  <c r="Y237"/>
  <c r="AF237" s="1"/>
  <c r="B237"/>
  <c r="AE221"/>
  <c r="Y221"/>
  <c r="AF221" s="1"/>
  <c r="B221"/>
  <c r="AE205"/>
  <c r="Y205"/>
  <c r="AF205" s="1"/>
  <c r="B205"/>
  <c r="AE189"/>
  <c r="B189"/>
  <c r="Y189"/>
  <c r="AF189" s="1"/>
  <c r="Y173"/>
  <c r="AF173" s="1"/>
  <c r="AE173"/>
  <c r="B173"/>
  <c r="Y157"/>
  <c r="AF157" s="1"/>
  <c r="AE157"/>
  <c r="B157"/>
  <c r="Y141"/>
  <c r="AF141" s="1"/>
  <c r="AE141"/>
  <c r="B141"/>
  <c r="Y125"/>
  <c r="AF125" s="1"/>
  <c r="AE125"/>
  <c r="B125"/>
  <c r="Y109"/>
  <c r="AF109" s="1"/>
  <c r="AE109"/>
  <c r="B109"/>
  <c r="Y93"/>
  <c r="AF93" s="1"/>
  <c r="AE93"/>
  <c r="B93"/>
  <c r="Y77"/>
  <c r="AF77" s="1"/>
  <c r="AE77"/>
  <c r="B77"/>
  <c r="B61"/>
  <c r="AE61"/>
  <c r="Y61"/>
  <c r="AF61" s="1"/>
  <c r="Y45"/>
  <c r="AF45" s="1"/>
  <c r="AE45"/>
  <c r="B45"/>
  <c r="Y29"/>
  <c r="AF29" s="1"/>
  <c r="AE29"/>
  <c r="B29"/>
  <c r="Y13"/>
  <c r="AF13" s="1"/>
  <c r="AE13"/>
  <c r="B13"/>
  <c r="AE336"/>
  <c r="Y336"/>
  <c r="AF336" s="1"/>
  <c r="B336"/>
  <c r="AE320"/>
  <c r="Y320"/>
  <c r="AF320" s="1"/>
  <c r="B320"/>
  <c r="AE304"/>
  <c r="Y304"/>
  <c r="AF304" s="1"/>
  <c r="B304"/>
  <c r="AE288"/>
  <c r="B288"/>
  <c r="Y288"/>
  <c r="AF288" s="1"/>
  <c r="AE272"/>
  <c r="Y272"/>
  <c r="AF272" s="1"/>
  <c r="B272"/>
  <c r="AE256"/>
  <c r="Y256"/>
  <c r="AF256" s="1"/>
  <c r="B256"/>
  <c r="Y240"/>
  <c r="AF240" s="1"/>
  <c r="B240"/>
  <c r="AE240"/>
  <c r="AE224"/>
  <c r="Y224"/>
  <c r="AF224" s="1"/>
  <c r="B224"/>
  <c r="AE208"/>
  <c r="B208"/>
  <c r="Y208"/>
  <c r="AF208" s="1"/>
  <c r="AE192"/>
  <c r="B192"/>
  <c r="Y192"/>
  <c r="AF192" s="1"/>
  <c r="B176"/>
  <c r="AE176"/>
  <c r="Y176"/>
  <c r="AF176" s="1"/>
  <c r="AE160"/>
  <c r="Y160"/>
  <c r="AF160" s="1"/>
  <c r="B160"/>
  <c r="Y144"/>
  <c r="AF144" s="1"/>
  <c r="AE144"/>
  <c r="B144"/>
  <c r="Y128"/>
  <c r="AF128" s="1"/>
  <c r="B128"/>
  <c r="AE128"/>
  <c r="B112"/>
  <c r="AE112"/>
  <c r="Y112"/>
  <c r="AF112" s="1"/>
  <c r="Y96"/>
  <c r="AF96" s="1"/>
  <c r="AE96"/>
  <c r="B96"/>
  <c r="AE80"/>
  <c r="B80"/>
  <c r="Y80"/>
  <c r="AF80" s="1"/>
  <c r="Y64"/>
  <c r="AF64" s="1"/>
  <c r="AE64"/>
  <c r="B64"/>
  <c r="AE48"/>
  <c r="Y48"/>
  <c r="AF48" s="1"/>
  <c r="B48"/>
  <c r="B32"/>
  <c r="AE32"/>
  <c r="Y32"/>
  <c r="AF32" s="1"/>
  <c r="Y16"/>
  <c r="AF16" s="1"/>
  <c r="AE16"/>
  <c r="B16"/>
  <c r="AE147"/>
  <c r="Y147"/>
  <c r="AF147" s="1"/>
  <c r="B147"/>
  <c r="AE131"/>
  <c r="Y131"/>
  <c r="AF131" s="1"/>
  <c r="B131"/>
  <c r="Y115"/>
  <c r="AF115" s="1"/>
  <c r="B115"/>
  <c r="AE115"/>
  <c r="AE99"/>
  <c r="Y99"/>
  <c r="AF99" s="1"/>
  <c r="B99"/>
  <c r="AE83"/>
  <c r="Y83"/>
  <c r="AF83" s="1"/>
  <c r="B83"/>
  <c r="AE67"/>
  <c r="B67"/>
  <c r="Y67"/>
  <c r="AF67" s="1"/>
  <c r="Y51"/>
  <c r="AF51" s="1"/>
  <c r="AE51"/>
  <c r="B51"/>
  <c r="B35"/>
  <c r="AE35"/>
  <c r="Y35"/>
  <c r="AF35" s="1"/>
  <c r="AE19"/>
  <c r="Y19"/>
  <c r="AF19" s="1"/>
  <c r="B19"/>
  <c r="AE390"/>
  <c r="B390"/>
  <c r="Y390"/>
  <c r="AF390" s="1"/>
  <c r="AE501"/>
  <c r="Y501"/>
  <c r="AF501" s="1"/>
  <c r="AE421"/>
  <c r="B421"/>
  <c r="Y421"/>
  <c r="AF421" s="1"/>
  <c r="AE373"/>
  <c r="B373"/>
  <c r="Y373"/>
  <c r="AF373" s="1"/>
  <c r="AE271"/>
  <c r="Y271"/>
  <c r="AF271" s="1"/>
  <c r="B271"/>
  <c r="Y175"/>
  <c r="AF175" s="1"/>
  <c r="AE175"/>
  <c r="B175"/>
  <c r="AE504"/>
  <c r="Y504"/>
  <c r="AF504" s="1"/>
  <c r="B456"/>
  <c r="AE456"/>
  <c r="Y456"/>
  <c r="AF456" s="1"/>
  <c r="AE424"/>
  <c r="Y424"/>
  <c r="AF424" s="1"/>
  <c r="B424"/>
  <c r="Y392"/>
  <c r="AF392" s="1"/>
  <c r="AE392"/>
  <c r="B392"/>
  <c r="AE360"/>
  <c r="Y360"/>
  <c r="AF360" s="1"/>
  <c r="B360"/>
  <c r="B310"/>
  <c r="AE310"/>
  <c r="Y310"/>
  <c r="AF310" s="1"/>
  <c r="Y502"/>
  <c r="AF502" s="1"/>
  <c r="AE502"/>
  <c r="B498"/>
  <c r="AE498"/>
  <c r="Y498"/>
  <c r="AF498" s="1"/>
  <c r="AE494"/>
  <c r="B494"/>
  <c r="Y494"/>
  <c r="AF494" s="1"/>
  <c r="AE446"/>
  <c r="B446"/>
  <c r="Y446"/>
  <c r="AF446" s="1"/>
  <c r="AE410"/>
  <c r="Y410"/>
  <c r="AF410" s="1"/>
  <c r="B410"/>
  <c r="AE382"/>
  <c r="Y382"/>
  <c r="AF382" s="1"/>
  <c r="B382"/>
  <c r="AE346"/>
  <c r="B346"/>
  <c r="Y346"/>
  <c r="AF346" s="1"/>
  <c r="Y282"/>
  <c r="AF282" s="1"/>
  <c r="AE282"/>
  <c r="B282"/>
  <c r="AE218"/>
  <c r="Y218"/>
  <c r="AF218" s="1"/>
  <c r="B218"/>
  <c r="AE497"/>
  <c r="Y497"/>
  <c r="AF497" s="1"/>
  <c r="B497"/>
  <c r="AE481"/>
  <c r="B481"/>
  <c r="Y481"/>
  <c r="AF481" s="1"/>
  <c r="AE465"/>
  <c r="B465"/>
  <c r="Y465"/>
  <c r="AF465" s="1"/>
  <c r="AE449"/>
  <c r="B449"/>
  <c r="Y449"/>
  <c r="AF449" s="1"/>
  <c r="AE433"/>
  <c r="Y433"/>
  <c r="AF433" s="1"/>
  <c r="B433"/>
  <c r="AE417"/>
  <c r="Y417"/>
  <c r="AF417" s="1"/>
  <c r="B417"/>
  <c r="AE401"/>
  <c r="B401"/>
  <c r="Y401"/>
  <c r="AF401" s="1"/>
  <c r="AE385"/>
  <c r="B385"/>
  <c r="Y385"/>
  <c r="AF385" s="1"/>
  <c r="AE369"/>
  <c r="B369"/>
  <c r="Y369"/>
  <c r="AF369" s="1"/>
  <c r="AE353"/>
  <c r="B353"/>
  <c r="Y353"/>
  <c r="AF353" s="1"/>
  <c r="AE327"/>
  <c r="B327"/>
  <c r="Y327"/>
  <c r="AF327" s="1"/>
  <c r="AE295"/>
  <c r="B295"/>
  <c r="Y295"/>
  <c r="AF295" s="1"/>
  <c r="AE263"/>
  <c r="B263"/>
  <c r="Y263"/>
  <c r="AF263" s="1"/>
  <c r="AE231"/>
  <c r="B231"/>
  <c r="Y231"/>
  <c r="AF231" s="1"/>
  <c r="AE199"/>
  <c r="Y199"/>
  <c r="AF199" s="1"/>
  <c r="B199"/>
  <c r="AE167"/>
  <c r="B167"/>
  <c r="Y167"/>
  <c r="AF167" s="1"/>
  <c r="AE118"/>
  <c r="Y118"/>
  <c r="AF118" s="1"/>
  <c r="B118"/>
  <c r="AE54"/>
  <c r="Y54"/>
  <c r="AF54" s="1"/>
  <c r="B54"/>
  <c r="AE500"/>
  <c r="B500"/>
  <c r="Y500"/>
  <c r="AF500" s="1"/>
  <c r="AE484"/>
  <c r="B484"/>
  <c r="Y484"/>
  <c r="AF484" s="1"/>
  <c r="AE468"/>
  <c r="Y468"/>
  <c r="AF468" s="1"/>
  <c r="B468"/>
  <c r="AE452"/>
  <c r="B452"/>
  <c r="Y452"/>
  <c r="AF452" s="1"/>
  <c r="AE436"/>
  <c r="B436"/>
  <c r="Y436"/>
  <c r="AF436" s="1"/>
  <c r="B420"/>
  <c r="AE420"/>
  <c r="Y420"/>
  <c r="AF420" s="1"/>
  <c r="Y404"/>
  <c r="AF404" s="1"/>
  <c r="AE404"/>
  <c r="B404"/>
  <c r="Y388"/>
  <c r="AF388" s="1"/>
  <c r="AE388"/>
  <c r="B388"/>
  <c r="AE372"/>
  <c r="Y372"/>
  <c r="AF372" s="1"/>
  <c r="B372"/>
  <c r="Y356"/>
  <c r="AF356" s="1"/>
  <c r="AE356"/>
  <c r="B356"/>
  <c r="AE334"/>
  <c r="Y334"/>
  <c r="AF334" s="1"/>
  <c r="B334"/>
  <c r="AE302"/>
  <c r="Y302"/>
  <c r="AF302" s="1"/>
  <c r="B302"/>
  <c r="AE270"/>
  <c r="Y270"/>
  <c r="AF270" s="1"/>
  <c r="B270"/>
  <c r="B238"/>
  <c r="AE238"/>
  <c r="Y238"/>
  <c r="AF238" s="1"/>
  <c r="AE206"/>
  <c r="B206"/>
  <c r="Y206"/>
  <c r="AF206" s="1"/>
  <c r="AE174"/>
  <c r="B174"/>
  <c r="Y174"/>
  <c r="AF174" s="1"/>
  <c r="AE130"/>
  <c r="B130"/>
  <c r="Y130"/>
  <c r="AF130" s="1"/>
  <c r="AE66"/>
  <c r="Y66"/>
  <c r="AF66" s="1"/>
  <c r="B66"/>
  <c r="AE458"/>
  <c r="B458"/>
  <c r="Y458"/>
  <c r="AF458" s="1"/>
  <c r="AE426"/>
  <c r="Y426"/>
  <c r="AF426" s="1"/>
  <c r="B426"/>
  <c r="AE394"/>
  <c r="Y394"/>
  <c r="AF394" s="1"/>
  <c r="B394"/>
  <c r="AE366"/>
  <c r="B366"/>
  <c r="Y366"/>
  <c r="AF366" s="1"/>
  <c r="Y322"/>
  <c r="AF322" s="1"/>
  <c r="AE322"/>
  <c r="B322"/>
  <c r="AE258"/>
  <c r="B258"/>
  <c r="Y258"/>
  <c r="AF258" s="1"/>
  <c r="B194"/>
  <c r="AE194"/>
  <c r="Y194"/>
  <c r="AF194" s="1"/>
  <c r="AE491"/>
  <c r="Y491"/>
  <c r="AF491" s="1"/>
  <c r="B491"/>
  <c r="AE475"/>
  <c r="Y475"/>
  <c r="AF475" s="1"/>
  <c r="B475"/>
  <c r="AE459"/>
  <c r="Y459"/>
  <c r="AF459" s="1"/>
  <c r="B459"/>
  <c r="B443"/>
  <c r="AE443"/>
  <c r="Y443"/>
  <c r="AF443" s="1"/>
  <c r="Y427"/>
  <c r="AF427" s="1"/>
  <c r="AE427"/>
  <c r="B427"/>
  <c r="AE411"/>
  <c r="B411"/>
  <c r="Y411"/>
  <c r="AF411" s="1"/>
  <c r="AE395"/>
  <c r="Y395"/>
  <c r="AF395" s="1"/>
  <c r="B395"/>
  <c r="AE379"/>
  <c r="Y379"/>
  <c r="AF379" s="1"/>
  <c r="B379"/>
  <c r="AE363"/>
  <c r="Y363"/>
  <c r="AF363" s="1"/>
  <c r="B363"/>
  <c r="Y347"/>
  <c r="AF347" s="1"/>
  <c r="B347"/>
  <c r="AE347"/>
  <c r="B315"/>
  <c r="AE315"/>
  <c r="Y315"/>
  <c r="AF315" s="1"/>
  <c r="AE283"/>
  <c r="Y283"/>
  <c r="AF283" s="1"/>
  <c r="B283"/>
  <c r="B251"/>
  <c r="AE251"/>
  <c r="Y251"/>
  <c r="AF251" s="1"/>
  <c r="AE219"/>
  <c r="B219"/>
  <c r="Y219"/>
  <c r="AF219" s="1"/>
  <c r="AE187"/>
  <c r="Y187"/>
  <c r="AF187" s="1"/>
  <c r="B187"/>
  <c r="B155"/>
  <c r="AE155"/>
  <c r="Y155"/>
  <c r="AF155" s="1"/>
  <c r="AE94"/>
  <c r="B94"/>
  <c r="Y94"/>
  <c r="AF94" s="1"/>
  <c r="AE30"/>
  <c r="Y30"/>
  <c r="AF30" s="1"/>
  <c r="B30"/>
  <c r="AE170"/>
  <c r="Y170"/>
  <c r="AF170" s="1"/>
  <c r="B170"/>
  <c r="AE122"/>
  <c r="Y122"/>
  <c r="AF122" s="1"/>
  <c r="B122"/>
  <c r="AE58"/>
  <c r="B58"/>
  <c r="Y58"/>
  <c r="AF58" s="1"/>
  <c r="AE345"/>
  <c r="B345"/>
  <c r="Y345"/>
  <c r="AF345" s="1"/>
  <c r="AE329"/>
  <c r="B329"/>
  <c r="Y329"/>
  <c r="AF329" s="1"/>
  <c r="AE313"/>
  <c r="B313"/>
  <c r="Y313"/>
  <c r="AF313" s="1"/>
  <c r="AE297"/>
  <c r="B297"/>
  <c r="Y297"/>
  <c r="AF297" s="1"/>
  <c r="B281"/>
  <c r="AE281"/>
  <c r="Y281"/>
  <c r="AF281" s="1"/>
  <c r="AE265"/>
  <c r="Y265"/>
  <c r="AF265" s="1"/>
  <c r="B265"/>
  <c r="B249"/>
  <c r="AE249"/>
  <c r="Y249"/>
  <c r="AF249" s="1"/>
  <c r="AE233"/>
  <c r="B233"/>
  <c r="Y233"/>
  <c r="AF233" s="1"/>
  <c r="B217"/>
  <c r="AE217"/>
  <c r="Y217"/>
  <c r="AF217" s="1"/>
  <c r="AE201"/>
  <c r="Y201"/>
  <c r="AF201" s="1"/>
  <c r="B201"/>
  <c r="AE185"/>
  <c r="B185"/>
  <c r="Y185"/>
  <c r="AF185" s="1"/>
  <c r="AE169"/>
  <c r="B169"/>
  <c r="Y169"/>
  <c r="AF169" s="1"/>
  <c r="AE153"/>
  <c r="B153"/>
  <c r="Y153"/>
  <c r="AF153" s="1"/>
  <c r="Y137"/>
  <c r="AF137" s="1"/>
  <c r="AE137"/>
  <c r="B137"/>
  <c r="Y121"/>
  <c r="AF121" s="1"/>
  <c r="AE121"/>
  <c r="B121"/>
  <c r="Y105"/>
  <c r="AF105" s="1"/>
  <c r="AE105"/>
  <c r="B105"/>
  <c r="Y89"/>
  <c r="AF89" s="1"/>
  <c r="AE89"/>
  <c r="B89"/>
  <c r="B73"/>
  <c r="AE73"/>
  <c r="Y73"/>
  <c r="AF73" s="1"/>
  <c r="B57"/>
  <c r="AE57"/>
  <c r="Y57"/>
  <c r="AF57" s="1"/>
  <c r="Y41"/>
  <c r="AF41" s="1"/>
  <c r="AE41"/>
  <c r="B41"/>
  <c r="Y25"/>
  <c r="AF25" s="1"/>
  <c r="AE25"/>
  <c r="B25"/>
  <c r="AE9"/>
  <c r="Y9"/>
  <c r="AF9" s="1"/>
  <c r="B9"/>
  <c r="AE332"/>
  <c r="B332"/>
  <c r="Y332"/>
  <c r="AF332" s="1"/>
  <c r="AE316"/>
  <c r="B316"/>
  <c r="Y316"/>
  <c r="AF316" s="1"/>
  <c r="Y300"/>
  <c r="AF300" s="1"/>
  <c r="AE300"/>
  <c r="B300"/>
  <c r="B284"/>
  <c r="AE284"/>
  <c r="Y284"/>
  <c r="AF284" s="1"/>
  <c r="Y268"/>
  <c r="AF268" s="1"/>
  <c r="AE268"/>
  <c r="B268"/>
  <c r="B252"/>
  <c r="AE252"/>
  <c r="Y252"/>
  <c r="AF252" s="1"/>
  <c r="Y236"/>
  <c r="AF236" s="1"/>
  <c r="AE236"/>
  <c r="B236"/>
  <c r="Y220"/>
  <c r="AF220" s="1"/>
  <c r="AE220"/>
  <c r="B220"/>
  <c r="B204"/>
  <c r="AE204"/>
  <c r="Y204"/>
  <c r="AF204" s="1"/>
  <c r="AE188"/>
  <c r="Y188"/>
  <c r="AF188" s="1"/>
  <c r="B188"/>
  <c r="AE172"/>
  <c r="B172"/>
  <c r="Y172"/>
  <c r="AF172" s="1"/>
  <c r="Y156"/>
  <c r="AF156" s="1"/>
  <c r="AE156"/>
  <c r="B156"/>
  <c r="Y140"/>
  <c r="AF140" s="1"/>
  <c r="AE140"/>
  <c r="B140"/>
  <c r="Y124"/>
  <c r="AF124" s="1"/>
  <c r="AE124"/>
  <c r="B124"/>
  <c r="AE108"/>
  <c r="Y108"/>
  <c r="AF108" s="1"/>
  <c r="B108"/>
  <c r="B92"/>
  <c r="AE92"/>
  <c r="Y92"/>
  <c r="AF92" s="1"/>
  <c r="B76"/>
  <c r="AE76"/>
  <c r="Y76"/>
  <c r="AF76" s="1"/>
  <c r="Y60"/>
  <c r="AF60" s="1"/>
  <c r="AE60"/>
  <c r="B60"/>
  <c r="B44"/>
  <c r="AE44"/>
  <c r="Y44"/>
  <c r="AF44" s="1"/>
  <c r="Y28"/>
  <c r="AF28" s="1"/>
  <c r="AE28"/>
  <c r="B28"/>
  <c r="Y12"/>
  <c r="AF12" s="1"/>
  <c r="AE12"/>
  <c r="B12"/>
  <c r="B143"/>
  <c r="AE143"/>
  <c r="Y143"/>
  <c r="AF143" s="1"/>
  <c r="AE127"/>
  <c r="Y127"/>
  <c r="AF127" s="1"/>
  <c r="B127"/>
  <c r="AE111"/>
  <c r="Y111"/>
  <c r="AF111" s="1"/>
  <c r="B111"/>
  <c r="AE95"/>
  <c r="B95"/>
  <c r="Y95"/>
  <c r="AF95" s="1"/>
  <c r="B79"/>
  <c r="AE79"/>
  <c r="Y79"/>
  <c r="AF79" s="1"/>
  <c r="AE63"/>
  <c r="B63"/>
  <c r="Y63"/>
  <c r="AF63" s="1"/>
  <c r="AE47"/>
  <c r="B47"/>
  <c r="Y47"/>
  <c r="AF47" s="1"/>
  <c r="AE31"/>
  <c r="Y31"/>
  <c r="AF31" s="1"/>
  <c r="B31"/>
  <c r="Y15"/>
  <c r="AF15" s="1"/>
  <c r="B15"/>
  <c r="AE15"/>
  <c r="AE454"/>
  <c r="Y454"/>
  <c r="AF454" s="1"/>
  <c r="B454"/>
  <c r="AE234"/>
  <c r="B234"/>
  <c r="Y234"/>
  <c r="AF234" s="1"/>
  <c r="AE437"/>
  <c r="B437"/>
  <c r="Y437"/>
  <c r="AF437" s="1"/>
  <c r="AE357"/>
  <c r="B357"/>
  <c r="Y357"/>
  <c r="AF357" s="1"/>
  <c r="AE239"/>
  <c r="Y239"/>
  <c r="AF239" s="1"/>
  <c r="B239"/>
  <c r="AE134"/>
  <c r="B134"/>
  <c r="Y134"/>
  <c r="AF134" s="1"/>
  <c r="B472"/>
  <c r="AE472"/>
  <c r="Y472"/>
  <c r="AF472" s="1"/>
  <c r="AE482"/>
  <c r="B482"/>
  <c r="Y482"/>
  <c r="AE438"/>
  <c r="B438"/>
  <c r="Y438"/>
  <c r="AE370"/>
  <c r="B370"/>
  <c r="Y370"/>
  <c r="B266"/>
  <c r="AE266"/>
  <c r="Y266"/>
  <c r="AE493"/>
  <c r="Y493"/>
  <c r="AF493" s="1"/>
  <c r="B493"/>
  <c r="AE461"/>
  <c r="B461"/>
  <c r="Y461"/>
  <c r="AF461" s="1"/>
  <c r="AE429"/>
  <c r="Y429"/>
  <c r="B429"/>
  <c r="AE397"/>
  <c r="B397"/>
  <c r="Y397"/>
  <c r="AE381"/>
  <c r="Y381"/>
  <c r="B381"/>
  <c r="AE365"/>
  <c r="B365"/>
  <c r="Y365"/>
  <c r="AE349"/>
  <c r="Y349"/>
  <c r="AF349" s="1"/>
  <c r="B349"/>
  <c r="AE319"/>
  <c r="Y319"/>
  <c r="B319"/>
  <c r="AE287"/>
  <c r="Y287"/>
  <c r="B287"/>
  <c r="AE255"/>
  <c r="B255"/>
  <c r="Y255"/>
  <c r="AE223"/>
  <c r="Y223"/>
  <c r="AF223" s="1"/>
  <c r="B223"/>
  <c r="AE191"/>
  <c r="B191"/>
  <c r="Y191"/>
  <c r="AF191" s="1"/>
  <c r="AE159"/>
  <c r="Y159"/>
  <c r="B159"/>
  <c r="AE102"/>
  <c r="B102"/>
  <c r="Y102"/>
  <c r="AE38"/>
  <c r="Y38"/>
  <c r="B38"/>
  <c r="B496"/>
  <c r="AE496"/>
  <c r="Y496"/>
  <c r="AF496" s="1"/>
  <c r="AE480"/>
  <c r="Y480"/>
  <c r="AF480" s="1"/>
  <c r="B480"/>
  <c r="AE464"/>
  <c r="Y464"/>
  <c r="B464"/>
  <c r="AE448"/>
  <c r="Y448"/>
  <c r="AF448" s="1"/>
  <c r="B448"/>
  <c r="AE432"/>
  <c r="Y432"/>
  <c r="B432"/>
  <c r="AE416"/>
  <c r="B416"/>
  <c r="Y416"/>
  <c r="AF416" s="1"/>
  <c r="AE400"/>
  <c r="B400"/>
  <c r="Y400"/>
  <c r="AF400" s="1"/>
  <c r="AE384"/>
  <c r="Y384"/>
  <c r="AF384" s="1"/>
  <c r="B384"/>
  <c r="AE368"/>
  <c r="B368"/>
  <c r="Y368"/>
  <c r="AF368" s="1"/>
  <c r="AE352"/>
  <c r="Y352"/>
  <c r="B352"/>
  <c r="B326"/>
  <c r="AE326"/>
  <c r="Y326"/>
  <c r="AF326" s="1"/>
  <c r="B294"/>
  <c r="AE294"/>
  <c r="Y294"/>
  <c r="AF294" s="1"/>
  <c r="Y262"/>
  <c r="AF262" s="1"/>
  <c r="AE262"/>
  <c r="B262"/>
  <c r="B230"/>
  <c r="AE230"/>
  <c r="Y230"/>
  <c r="AF230" s="1"/>
  <c r="Y198"/>
  <c r="AF198" s="1"/>
  <c r="AE198"/>
  <c r="B198"/>
  <c r="AE166"/>
  <c r="B166"/>
  <c r="Y166"/>
  <c r="AF166" s="1"/>
  <c r="AE114"/>
  <c r="B114"/>
  <c r="Y114"/>
  <c r="AF114" s="1"/>
  <c r="Y50"/>
  <c r="AF50" s="1"/>
  <c r="AE50"/>
  <c r="B50"/>
  <c r="AE450"/>
  <c r="B450"/>
  <c r="Y450"/>
  <c r="AF450" s="1"/>
  <c r="AE418"/>
  <c r="B418"/>
  <c r="Y418"/>
  <c r="AF418" s="1"/>
  <c r="AE386"/>
  <c r="Y386"/>
  <c r="AF386" s="1"/>
  <c r="B386"/>
  <c r="AE358"/>
  <c r="B358"/>
  <c r="Y358"/>
  <c r="AF358" s="1"/>
  <c r="AE306"/>
  <c r="B306"/>
  <c r="Y306"/>
  <c r="AF306" s="1"/>
  <c r="Y242"/>
  <c r="AF242" s="1"/>
  <c r="AE242"/>
  <c r="B242"/>
  <c r="AE503"/>
  <c r="Y503"/>
  <c r="AF503" s="1"/>
  <c r="B487"/>
  <c r="AE487"/>
  <c r="Y487"/>
  <c r="AF487" s="1"/>
  <c r="Y471"/>
  <c r="AF471" s="1"/>
  <c r="AE471"/>
  <c r="B471"/>
  <c r="AE455"/>
  <c r="Y455"/>
  <c r="AF455" s="1"/>
  <c r="B455"/>
  <c r="AE439"/>
  <c r="Y439"/>
  <c r="AF439" s="1"/>
  <c r="B439"/>
  <c r="AE423"/>
  <c r="B423"/>
  <c r="Y423"/>
  <c r="AF423" s="1"/>
  <c r="AE407"/>
  <c r="Y407"/>
  <c r="AF407" s="1"/>
  <c r="B407"/>
  <c r="AE391"/>
  <c r="B391"/>
  <c r="Y391"/>
  <c r="AF391" s="1"/>
  <c r="AE375"/>
  <c r="Y375"/>
  <c r="AF375" s="1"/>
  <c r="B375"/>
  <c r="AE359"/>
  <c r="Y359"/>
  <c r="AF359" s="1"/>
  <c r="B359"/>
  <c r="AE339"/>
  <c r="Y339"/>
  <c r="AF339" s="1"/>
  <c r="B339"/>
  <c r="AE307"/>
  <c r="B307"/>
  <c r="Y307"/>
  <c r="AF307" s="1"/>
  <c r="AE275"/>
  <c r="B275"/>
  <c r="Y275"/>
  <c r="AF275" s="1"/>
  <c r="B243"/>
  <c r="AE243"/>
  <c r="Y243"/>
  <c r="AF243" s="1"/>
  <c r="AE211"/>
  <c r="B211"/>
  <c r="Y211"/>
  <c r="AF211" s="1"/>
  <c r="Y179"/>
  <c r="AF179" s="1"/>
  <c r="AE179"/>
  <c r="B179"/>
  <c r="AE142"/>
  <c r="B142"/>
  <c r="Y142"/>
  <c r="AF142" s="1"/>
  <c r="AE78"/>
  <c r="Y78"/>
  <c r="AF78" s="1"/>
  <c r="B78"/>
  <c r="AE14"/>
  <c r="Y14"/>
  <c r="AF14" s="1"/>
  <c r="B14"/>
  <c r="Y162"/>
  <c r="AE162"/>
  <c r="B162"/>
  <c r="AE106"/>
  <c r="Y106"/>
  <c r="B106"/>
  <c r="Y42"/>
  <c r="AE42"/>
  <c r="B42"/>
  <c r="B341"/>
  <c r="AE341"/>
  <c r="Y341"/>
  <c r="AF341" s="1"/>
  <c r="AE325"/>
  <c r="Y325"/>
  <c r="AF325" s="1"/>
  <c r="B325"/>
  <c r="B309"/>
  <c r="AE309"/>
  <c r="Y309"/>
  <c r="AF309" s="1"/>
  <c r="AE293"/>
  <c r="Y293"/>
  <c r="AF293" s="1"/>
  <c r="B293"/>
  <c r="AE277"/>
  <c r="Y277"/>
  <c r="AF277" s="1"/>
  <c r="B277"/>
  <c r="AE261"/>
  <c r="Y261"/>
  <c r="AF261" s="1"/>
  <c r="B261"/>
  <c r="AE245"/>
  <c r="Y245"/>
  <c r="B245"/>
  <c r="AE229"/>
  <c r="Y229"/>
  <c r="AF229" s="1"/>
  <c r="B229"/>
  <c r="AE213"/>
  <c r="Y213"/>
  <c r="AF213" s="1"/>
  <c r="B213"/>
  <c r="AE197"/>
  <c r="B197"/>
  <c r="Y197"/>
  <c r="AF197" s="1"/>
  <c r="Y181"/>
  <c r="AF181" s="1"/>
  <c r="AE181"/>
  <c r="B181"/>
  <c r="AE165"/>
  <c r="Y165"/>
  <c r="AF165" s="1"/>
  <c r="B165"/>
  <c r="Y149"/>
  <c r="AF149" s="1"/>
  <c r="AE149"/>
  <c r="B149"/>
  <c r="AE133"/>
  <c r="Y133"/>
  <c r="AF133" s="1"/>
  <c r="B133"/>
  <c r="AE117"/>
  <c r="Y117"/>
  <c r="B117"/>
  <c r="AE101"/>
  <c r="Y101"/>
  <c r="AF101" s="1"/>
  <c r="B101"/>
  <c r="AE85"/>
  <c r="Y85"/>
  <c r="AF85" s="1"/>
  <c r="B85"/>
  <c r="B69"/>
  <c r="AE69"/>
  <c r="Y69"/>
  <c r="AE53"/>
  <c r="B53"/>
  <c r="Y53"/>
  <c r="Y37"/>
  <c r="AE37"/>
  <c r="B37"/>
  <c r="Y21"/>
  <c r="AF21" s="1"/>
  <c r="AE21"/>
  <c r="B21"/>
  <c r="AE344"/>
  <c r="Y344"/>
  <c r="AF344" s="1"/>
  <c r="B344"/>
  <c r="Y328"/>
  <c r="AE328"/>
  <c r="B328"/>
  <c r="AE312"/>
  <c r="Y312"/>
  <c r="B312"/>
  <c r="AE296"/>
  <c r="Y296"/>
  <c r="B296"/>
  <c r="B280"/>
  <c r="AE280"/>
  <c r="Y280"/>
  <c r="AE264"/>
  <c r="Y264"/>
  <c r="AF264" s="1"/>
  <c r="B264"/>
  <c r="B248"/>
  <c r="AE248"/>
  <c r="Y248"/>
  <c r="AF248" s="1"/>
  <c r="B232"/>
  <c r="AE232"/>
  <c r="Y232"/>
  <c r="B216"/>
  <c r="AE216"/>
  <c r="Y216"/>
  <c r="AE200"/>
  <c r="B200"/>
  <c r="Y200"/>
  <c r="AF200" s="1"/>
  <c r="AE184"/>
  <c r="B184"/>
  <c r="Y184"/>
  <c r="AF184" s="1"/>
  <c r="AE168"/>
  <c r="B168"/>
  <c r="Y168"/>
  <c r="AE152"/>
  <c r="Y152"/>
  <c r="AF152" s="1"/>
  <c r="B152"/>
  <c r="AE136"/>
  <c r="Y136"/>
  <c r="AF136" s="1"/>
  <c r="B136"/>
  <c r="Y120"/>
  <c r="AE120"/>
  <c r="B120"/>
  <c r="Y104"/>
  <c r="AF104" s="1"/>
  <c r="AE104"/>
  <c r="B104"/>
  <c r="AE88"/>
  <c r="Y88"/>
  <c r="AF88" s="1"/>
  <c r="B88"/>
  <c r="AE72"/>
  <c r="Y72"/>
  <c r="B72"/>
  <c r="AE56"/>
  <c r="Y56"/>
  <c r="AF56" s="1"/>
  <c r="B56"/>
  <c r="B40"/>
  <c r="AE40"/>
  <c r="Y40"/>
  <c r="B24"/>
  <c r="AE24"/>
  <c r="Y24"/>
  <c r="AE8"/>
  <c r="B8"/>
  <c r="Y8"/>
  <c r="AE139"/>
  <c r="B139"/>
  <c r="Y139"/>
  <c r="Y123"/>
  <c r="AE123"/>
  <c r="B123"/>
  <c r="AE107"/>
  <c r="B107"/>
  <c r="Y107"/>
  <c r="AE91"/>
  <c r="B91"/>
  <c r="Y91"/>
  <c r="AE75"/>
  <c r="Y75"/>
  <c r="B75"/>
  <c r="AE59"/>
  <c r="B59"/>
  <c r="Y59"/>
  <c r="AE43"/>
  <c r="B43"/>
  <c r="Y43"/>
  <c r="AF43" s="1"/>
  <c r="Y27"/>
  <c r="AF27" s="1"/>
  <c r="AE27"/>
  <c r="B27"/>
  <c r="AE11"/>
  <c r="Y11"/>
  <c r="B11"/>
  <c r="AE474"/>
  <c r="B474"/>
  <c r="Y474"/>
  <c r="AF474" s="1"/>
  <c r="AE354"/>
  <c r="Y354"/>
  <c r="B354"/>
  <c r="AE485"/>
  <c r="Y485"/>
  <c r="AF485" s="1"/>
  <c r="B485"/>
  <c r="AE453"/>
  <c r="Y453"/>
  <c r="AF453" s="1"/>
  <c r="B453"/>
  <c r="AE389"/>
  <c r="B389"/>
  <c r="Y389"/>
  <c r="AF389" s="1"/>
  <c r="AE303"/>
  <c r="Y303"/>
  <c r="AF303" s="1"/>
  <c r="B303"/>
  <c r="AE70"/>
  <c r="B70"/>
  <c r="Y70"/>
  <c r="AF70" s="1"/>
  <c r="AE486"/>
  <c r="Y486"/>
  <c r="AF486" s="1"/>
  <c r="B486"/>
  <c r="AE478"/>
  <c r="B478"/>
  <c r="Y478"/>
  <c r="AF478" s="1"/>
  <c r="AE402"/>
  <c r="Y402"/>
  <c r="B402"/>
  <c r="AE330"/>
  <c r="B330"/>
  <c r="Y330"/>
  <c r="AE202"/>
  <c r="Y202"/>
  <c r="B202"/>
  <c r="AE477"/>
  <c r="B477"/>
  <c r="Y477"/>
  <c r="AE445"/>
  <c r="Y445"/>
  <c r="B445"/>
  <c r="AE413"/>
  <c r="Y413"/>
  <c r="B413"/>
  <c r="AE470"/>
  <c r="B470"/>
  <c r="Y470"/>
  <c r="AE466"/>
  <c r="B466"/>
  <c r="Y466"/>
  <c r="AE462"/>
  <c r="Y462"/>
  <c r="B462"/>
  <c r="AE430"/>
  <c r="B430"/>
  <c r="Y430"/>
  <c r="AE398"/>
  <c r="Y398"/>
  <c r="B398"/>
  <c r="Y362"/>
  <c r="AE362"/>
  <c r="B362"/>
  <c r="Y314"/>
  <c r="AE314"/>
  <c r="B314"/>
  <c r="B250"/>
  <c r="AE250"/>
  <c r="Y250"/>
  <c r="AE505"/>
  <c r="Y505"/>
  <c r="AE489"/>
  <c r="Y489"/>
  <c r="B489"/>
  <c r="AE473"/>
  <c r="Y473"/>
  <c r="B473"/>
  <c r="AE457"/>
  <c r="B457"/>
  <c r="AE441"/>
  <c r="B441"/>
  <c r="Y441"/>
  <c r="AE425"/>
  <c r="B425"/>
  <c r="AE409"/>
  <c r="B409"/>
  <c r="Y409"/>
  <c r="AE393"/>
  <c r="Y393"/>
  <c r="AE377"/>
  <c r="B377"/>
  <c r="Y377"/>
  <c r="AE361"/>
  <c r="B361"/>
  <c r="Y361"/>
  <c r="AE343"/>
  <c r="B343"/>
  <c r="Y311"/>
  <c r="AF311" s="1"/>
  <c r="AE311"/>
  <c r="B311"/>
  <c r="AE279"/>
  <c r="B279"/>
  <c r="Y279"/>
  <c r="AE247"/>
  <c r="Y247"/>
  <c r="B247"/>
  <c r="Y215"/>
  <c r="B215"/>
  <c r="AE183"/>
  <c r="B183"/>
  <c r="Y183"/>
  <c r="AF183" s="1"/>
  <c r="B150"/>
  <c r="Y150"/>
  <c r="Y86"/>
  <c r="AE86"/>
  <c r="B86"/>
  <c r="B22"/>
  <c r="Y22"/>
  <c r="AE492"/>
  <c r="Y492"/>
  <c r="B492"/>
  <c r="Y476"/>
  <c r="AE476"/>
  <c r="B476"/>
  <c r="AE460"/>
  <c r="Y460"/>
  <c r="AE444"/>
  <c r="Y444"/>
  <c r="B444"/>
  <c r="AE428"/>
  <c r="B428"/>
  <c r="Y412"/>
  <c r="AE412"/>
  <c r="B412"/>
  <c r="Y396"/>
  <c r="AF396" s="1"/>
  <c r="AE396"/>
  <c r="B396"/>
  <c r="AE380"/>
  <c r="B380"/>
  <c r="Y380"/>
  <c r="B364"/>
  <c r="Y364"/>
  <c r="AE348"/>
  <c r="Y348"/>
  <c r="B348"/>
  <c r="AE318"/>
  <c r="B318"/>
  <c r="Y318"/>
  <c r="Y286"/>
  <c r="B286"/>
  <c r="Y254"/>
  <c r="AE254"/>
  <c r="B254"/>
  <c r="Y222"/>
  <c r="AE190"/>
  <c r="Y190"/>
  <c r="B190"/>
  <c r="B158"/>
  <c r="Y158"/>
  <c r="AE98"/>
  <c r="Y98"/>
  <c r="B98"/>
  <c r="B34"/>
  <c r="AE442"/>
  <c r="Y442"/>
  <c r="B442"/>
  <c r="Y414"/>
  <c r="AE378"/>
  <c r="Y378"/>
  <c r="B378"/>
  <c r="Y350"/>
  <c r="Y290"/>
  <c r="AE290"/>
  <c r="B290"/>
  <c r="AE499"/>
  <c r="B499"/>
  <c r="AE467"/>
  <c r="B467"/>
  <c r="Y467"/>
  <c r="AE435"/>
  <c r="AE403"/>
  <c r="Y403"/>
  <c r="B403"/>
  <c r="AE371"/>
  <c r="B371"/>
  <c r="Y355"/>
  <c r="AE267"/>
  <c r="B267"/>
  <c r="AE235"/>
  <c r="AE203"/>
  <c r="AE126"/>
  <c r="B186"/>
  <c r="AE289"/>
  <c r="Y81"/>
  <c r="E20" i="22"/>
  <c r="E151" i="17" l="1"/>
  <c r="A151" i="20"/>
  <c r="E116" i="17"/>
  <c r="A116" i="20"/>
  <c r="E244" i="17"/>
  <c r="A244" i="20"/>
  <c r="E81" i="17"/>
  <c r="A81" i="20"/>
  <c r="E132" i="17"/>
  <c r="A132" i="20"/>
  <c r="E324" i="17"/>
  <c r="A324" i="20"/>
  <c r="E97" i="17"/>
  <c r="A97" i="20"/>
  <c r="E161" i="17"/>
  <c r="A161" i="20"/>
  <c r="E209" i="17"/>
  <c r="A209" i="20"/>
  <c r="E273" i="17"/>
  <c r="A273" i="20"/>
  <c r="E337" i="17"/>
  <c r="A337" i="20"/>
  <c r="E62" i="17"/>
  <c r="A62" i="20"/>
  <c r="E235" i="17"/>
  <c r="A235" i="20"/>
  <c r="E355" i="17"/>
  <c r="A355" i="20"/>
  <c r="E435" i="17"/>
  <c r="A435" i="20"/>
  <c r="E34" i="17"/>
  <c r="A34" i="20"/>
  <c r="E98" i="17"/>
  <c r="A98" i="20"/>
  <c r="E158" i="17"/>
  <c r="A158" i="20"/>
  <c r="E460" i="17"/>
  <c r="A460" i="20"/>
  <c r="E476" i="17"/>
  <c r="A476" i="20"/>
  <c r="A492"/>
  <c r="E215" i="17"/>
  <c r="A215" i="20"/>
  <c r="E247" i="17"/>
  <c r="A247" i="20"/>
  <c r="E279" i="17"/>
  <c r="A279" i="20"/>
  <c r="E311" i="17"/>
  <c r="A311" i="20"/>
  <c r="E425" i="17"/>
  <c r="A425" i="20"/>
  <c r="E441" i="17"/>
  <c r="A441" i="20"/>
  <c r="E250" i="17"/>
  <c r="A250" i="20"/>
  <c r="E314" i="17"/>
  <c r="A314" i="20"/>
  <c r="E362" i="17"/>
  <c r="A362" i="20"/>
  <c r="E470" i="17"/>
  <c r="A470" i="20"/>
  <c r="E102" i="17"/>
  <c r="A102" i="20"/>
  <c r="E191" i="17"/>
  <c r="A191" i="20"/>
  <c r="E223" i="17"/>
  <c r="A223" i="20"/>
  <c r="E287" i="17"/>
  <c r="A287" i="20"/>
  <c r="E202" i="17"/>
  <c r="A202" i="20"/>
  <c r="E330" i="17"/>
  <c r="A330" i="20"/>
  <c r="E438" i="17"/>
  <c r="A438" i="20"/>
  <c r="A490"/>
  <c r="E43" i="17"/>
  <c r="A43" i="20"/>
  <c r="E88" i="17"/>
  <c r="A88" i="20"/>
  <c r="E104" i="17"/>
  <c r="A104" i="20"/>
  <c r="E120" i="17"/>
  <c r="A120" i="20"/>
  <c r="E136" i="17"/>
  <c r="A136" i="20"/>
  <c r="E152" i="17"/>
  <c r="A152" i="20"/>
  <c r="E168" i="17"/>
  <c r="A168" i="20"/>
  <c r="E184" i="17"/>
  <c r="A184" i="20"/>
  <c r="E200" i="17"/>
  <c r="A200" i="20"/>
  <c r="E216" i="17"/>
  <c r="A216" i="20"/>
  <c r="E232" i="17"/>
  <c r="A232" i="20"/>
  <c r="E248" i="17"/>
  <c r="A248" i="20"/>
  <c r="E264" i="17"/>
  <c r="A264" i="20"/>
  <c r="E280" i="17"/>
  <c r="A280" i="20"/>
  <c r="E296" i="17"/>
  <c r="A296" i="20"/>
  <c r="E312" i="17"/>
  <c r="A312" i="20"/>
  <c r="E328" i="17"/>
  <c r="A328" i="20"/>
  <c r="E344" i="17"/>
  <c r="A344" i="20"/>
  <c r="E53" i="17"/>
  <c r="A53" i="20"/>
  <c r="E42" i="17"/>
  <c r="A42" i="20"/>
  <c r="E106" i="17"/>
  <c r="A106" i="20"/>
  <c r="E162" i="17"/>
  <c r="A162" i="20"/>
  <c r="E14" i="17"/>
  <c r="A14" i="20"/>
  <c r="E365" i="17"/>
  <c r="A365" i="20"/>
  <c r="E397" i="17"/>
  <c r="A397" i="20"/>
  <c r="E429" i="17"/>
  <c r="A429" i="20"/>
  <c r="E461" i="17"/>
  <c r="A461" i="20"/>
  <c r="A493"/>
  <c r="E402" i="17"/>
  <c r="A402" i="20"/>
  <c r="E478" i="17"/>
  <c r="A478" i="20"/>
  <c r="E15" i="17"/>
  <c r="A15" i="20"/>
  <c r="E79" i="17"/>
  <c r="A79" i="20"/>
  <c r="E12" i="17"/>
  <c r="A12" i="20"/>
  <c r="E60" i="17"/>
  <c r="A60" i="20"/>
  <c r="E9" i="17"/>
  <c r="A9" i="20"/>
  <c r="E73" i="17"/>
  <c r="A73" i="20"/>
  <c r="E94" i="17"/>
  <c r="A94" i="20"/>
  <c r="E155" i="17"/>
  <c r="A155" i="20"/>
  <c r="E187" i="17"/>
  <c r="A187" i="20"/>
  <c r="E219" i="17"/>
  <c r="A219" i="20"/>
  <c r="E251" i="17"/>
  <c r="A251" i="20"/>
  <c r="E283" i="17"/>
  <c r="A283" i="20"/>
  <c r="E315" i="17"/>
  <c r="A315" i="20"/>
  <c r="E347" i="17"/>
  <c r="A347" i="20"/>
  <c r="E363" i="17"/>
  <c r="A363" i="20"/>
  <c r="E379" i="17"/>
  <c r="A379" i="20"/>
  <c r="E395" i="17"/>
  <c r="A395" i="20"/>
  <c r="E411" i="17"/>
  <c r="A411" i="20"/>
  <c r="E427" i="17"/>
  <c r="A427" i="20"/>
  <c r="E443" i="17"/>
  <c r="A443" i="20"/>
  <c r="E459" i="17"/>
  <c r="A459" i="20"/>
  <c r="E475" i="17"/>
  <c r="A475" i="20"/>
  <c r="A491"/>
  <c r="E394" i="17"/>
  <c r="A394" i="20"/>
  <c r="E426" i="17"/>
  <c r="A426" i="20"/>
  <c r="E458" i="17"/>
  <c r="A458" i="20"/>
  <c r="E356" i="17"/>
  <c r="A356" i="20"/>
  <c r="E372" i="17"/>
  <c r="A372" i="20"/>
  <c r="E388" i="17"/>
  <c r="A388" i="20"/>
  <c r="E404" i="17"/>
  <c r="A404" i="20"/>
  <c r="E420" i="17"/>
  <c r="A420" i="20"/>
  <c r="E436" i="17"/>
  <c r="A436" i="20"/>
  <c r="E452" i="17"/>
  <c r="A452" i="20"/>
  <c r="E468" i="17"/>
  <c r="A468" i="20"/>
  <c r="E484" i="17"/>
  <c r="A484" i="20"/>
  <c r="A500"/>
  <c r="E74" i="17"/>
  <c r="A74" i="20"/>
  <c r="E138" i="17"/>
  <c r="A138" i="20"/>
  <c r="E178" i="17"/>
  <c r="A178" i="20"/>
  <c r="E46" i="17"/>
  <c r="A46" i="20"/>
  <c r="E110" i="17"/>
  <c r="A110" i="20"/>
  <c r="E163" i="17"/>
  <c r="A163" i="20"/>
  <c r="E195" i="17"/>
  <c r="A195" i="20"/>
  <c r="E227" i="17"/>
  <c r="A227" i="20"/>
  <c r="E259" i="17"/>
  <c r="A259" i="20"/>
  <c r="E291" i="17"/>
  <c r="A291" i="20"/>
  <c r="E323" i="17"/>
  <c r="A323" i="20"/>
  <c r="E351" i="17"/>
  <c r="A351" i="20"/>
  <c r="E367" i="17"/>
  <c r="A367" i="20"/>
  <c r="E383" i="17"/>
  <c r="A383" i="20"/>
  <c r="E399" i="17"/>
  <c r="A399" i="20"/>
  <c r="E415" i="17"/>
  <c r="A415" i="20"/>
  <c r="E431" i="17"/>
  <c r="A431" i="20"/>
  <c r="E447" i="17"/>
  <c r="A447" i="20"/>
  <c r="E463" i="17"/>
  <c r="A463" i="20"/>
  <c r="E479" i="17"/>
  <c r="A479" i="20"/>
  <c r="A495"/>
  <c r="E374" i="17"/>
  <c r="A374" i="20"/>
  <c r="E406" i="17"/>
  <c r="A406" i="20"/>
  <c r="E35" i="17"/>
  <c r="A35" i="20"/>
  <c r="E96" i="17"/>
  <c r="A96" i="20"/>
  <c r="E112" i="17"/>
  <c r="A112" i="20"/>
  <c r="E128" i="17"/>
  <c r="A128" i="20"/>
  <c r="E144" i="17"/>
  <c r="A144" i="20"/>
  <c r="E160" i="17"/>
  <c r="A160" i="20"/>
  <c r="E176" i="17"/>
  <c r="A176" i="20"/>
  <c r="E192" i="17"/>
  <c r="A192" i="20"/>
  <c r="E208" i="17"/>
  <c r="A208" i="20"/>
  <c r="E224" i="17"/>
  <c r="A224" i="20"/>
  <c r="E240" i="17"/>
  <c r="A240" i="20"/>
  <c r="E256" i="17"/>
  <c r="A256" i="20"/>
  <c r="E272" i="17"/>
  <c r="A272" i="20"/>
  <c r="E288" i="17"/>
  <c r="A288" i="20"/>
  <c r="E304" i="17"/>
  <c r="A304" i="20"/>
  <c r="E320" i="17"/>
  <c r="A320" i="20"/>
  <c r="E336" i="17"/>
  <c r="A336" i="20"/>
  <c r="E189" i="17"/>
  <c r="A189" i="20"/>
  <c r="E205" i="17"/>
  <c r="A205" i="20"/>
  <c r="E221" i="17"/>
  <c r="A221" i="20"/>
  <c r="E237" i="17"/>
  <c r="A237" i="20"/>
  <c r="E253" i="17"/>
  <c r="A253" i="20"/>
  <c r="E269" i="17"/>
  <c r="A269" i="20"/>
  <c r="E285" i="17"/>
  <c r="A285" i="20"/>
  <c r="E301" i="17"/>
  <c r="A301" i="20"/>
  <c r="E317" i="17"/>
  <c r="A317" i="20"/>
  <c r="E333" i="17"/>
  <c r="A333" i="20"/>
  <c r="E10" i="17"/>
  <c r="A10" i="20"/>
  <c r="E23" i="17"/>
  <c r="A23" i="20"/>
  <c r="E193" i="17"/>
  <c r="A193" i="20"/>
  <c r="E257" i="17"/>
  <c r="A257" i="20"/>
  <c r="E321" i="17"/>
  <c r="A321" i="20"/>
  <c r="E103" i="17"/>
  <c r="A103" i="20"/>
  <c r="E196" i="17"/>
  <c r="A196" i="20"/>
  <c r="E33" i="17"/>
  <c r="A33" i="20"/>
  <c r="E55" i="17"/>
  <c r="A55" i="20"/>
  <c r="E20" i="17"/>
  <c r="A20" i="20"/>
  <c r="E68" i="17"/>
  <c r="A68" i="20"/>
  <c r="E84" i="17"/>
  <c r="A84" i="20"/>
  <c r="E148" i="17"/>
  <c r="A148" i="20"/>
  <c r="E212" i="17"/>
  <c r="A212" i="20"/>
  <c r="E276" i="17"/>
  <c r="A276" i="20"/>
  <c r="E340" i="17"/>
  <c r="A340" i="20"/>
  <c r="E49" i="17"/>
  <c r="A49" i="20"/>
  <c r="E113" i="17"/>
  <c r="A113" i="20"/>
  <c r="E177" i="17"/>
  <c r="A177" i="20"/>
  <c r="E225" i="17"/>
  <c r="A225" i="20"/>
  <c r="E289" i="17"/>
  <c r="A289" i="20"/>
  <c r="E26" i="17"/>
  <c r="A26" i="20"/>
  <c r="E126" i="17"/>
  <c r="A126" i="20"/>
  <c r="E267" i="17"/>
  <c r="A267" i="20"/>
  <c r="E371" i="17"/>
  <c r="A371" i="20"/>
  <c r="E451" i="17"/>
  <c r="A451" i="20"/>
  <c r="E467" i="17"/>
  <c r="A467" i="20"/>
  <c r="E226" i="17"/>
  <c r="A226" i="20"/>
  <c r="E290" i="17"/>
  <c r="A290" i="20"/>
  <c r="E378" i="17"/>
  <c r="A378" i="20"/>
  <c r="E190" i="17"/>
  <c r="A190" i="20"/>
  <c r="E348" i="17"/>
  <c r="A348" i="20"/>
  <c r="E22" i="17"/>
  <c r="A22" i="20"/>
  <c r="E343" i="17"/>
  <c r="A343" i="20"/>
  <c r="E457" i="17"/>
  <c r="A457" i="20"/>
  <c r="E473" i="17"/>
  <c r="A473" i="20"/>
  <c r="A489"/>
  <c r="A505"/>
  <c r="E398" i="17"/>
  <c r="A398" i="20"/>
  <c r="E430" i="17"/>
  <c r="A430" i="20"/>
  <c r="E462" i="17"/>
  <c r="A462" i="20"/>
  <c r="E466" i="17"/>
  <c r="A466" i="20"/>
  <c r="E349" i="17"/>
  <c r="A349" i="20"/>
  <c r="E381" i="17"/>
  <c r="A381" i="20"/>
  <c r="E413" i="17"/>
  <c r="A413" i="20"/>
  <c r="E445" i="17"/>
  <c r="A445" i="20"/>
  <c r="E477" i="17"/>
  <c r="A477" i="20"/>
  <c r="E370" i="17"/>
  <c r="A370" i="20"/>
  <c r="E482" i="17"/>
  <c r="A482" i="20"/>
  <c r="E354" i="17"/>
  <c r="A354" i="20"/>
  <c r="E59" i="17"/>
  <c r="A59" i="20"/>
  <c r="E40" i="17"/>
  <c r="A40" i="20"/>
  <c r="E69" i="17"/>
  <c r="A69" i="20"/>
  <c r="E78" i="17"/>
  <c r="A78" i="20"/>
  <c r="E142" i="17"/>
  <c r="A142" i="20"/>
  <c r="E179" i="17"/>
  <c r="A179" i="20"/>
  <c r="E211" i="17"/>
  <c r="A211" i="20"/>
  <c r="E243" i="17"/>
  <c r="A243" i="20"/>
  <c r="E275" i="17"/>
  <c r="A275" i="20"/>
  <c r="E307" i="17"/>
  <c r="A307" i="20"/>
  <c r="E339" i="17"/>
  <c r="A339" i="20"/>
  <c r="E359" i="17"/>
  <c r="A359" i="20"/>
  <c r="E375" i="17"/>
  <c r="A375" i="20"/>
  <c r="E391" i="17"/>
  <c r="A391" i="20"/>
  <c r="E407" i="17"/>
  <c r="A407" i="20"/>
  <c r="E423" i="17"/>
  <c r="A423" i="20"/>
  <c r="E439" i="17"/>
  <c r="A439" i="20"/>
  <c r="E455" i="17"/>
  <c r="A455" i="20"/>
  <c r="E471" i="17"/>
  <c r="A471" i="20"/>
  <c r="A487"/>
  <c r="A503"/>
  <c r="E358" i="17"/>
  <c r="A358" i="20"/>
  <c r="E368" i="17"/>
  <c r="A368" i="20"/>
  <c r="E384" i="17"/>
  <c r="A384" i="20"/>
  <c r="E400" i="17"/>
  <c r="A400" i="20"/>
  <c r="E416" i="17"/>
  <c r="A416" i="20"/>
  <c r="E448" i="17"/>
  <c r="A448" i="20"/>
  <c r="E480" i="17"/>
  <c r="A480" i="20"/>
  <c r="E31" i="17"/>
  <c r="A31" i="20"/>
  <c r="E95" i="17"/>
  <c r="A95" i="20"/>
  <c r="E111" i="17"/>
  <c r="A111" i="20"/>
  <c r="E127" i="17"/>
  <c r="A127" i="20"/>
  <c r="E143" i="17"/>
  <c r="A143" i="20"/>
  <c r="E28" i="17"/>
  <c r="A28" i="20"/>
  <c r="E76" i="17"/>
  <c r="A76" i="20"/>
  <c r="E25" i="17"/>
  <c r="A25" i="20"/>
  <c r="E89" i="17"/>
  <c r="A89" i="20"/>
  <c r="E105" i="17"/>
  <c r="A105" i="20"/>
  <c r="E121" i="17"/>
  <c r="A121" i="20"/>
  <c r="E137" i="17"/>
  <c r="A137" i="20"/>
  <c r="E153" i="17"/>
  <c r="A153" i="20"/>
  <c r="E169" i="17"/>
  <c r="A169" i="20"/>
  <c r="E194" i="17"/>
  <c r="A194" i="20"/>
  <c r="E258" i="17"/>
  <c r="A258" i="20"/>
  <c r="E322" i="17"/>
  <c r="A322" i="20"/>
  <c r="E366" i="17"/>
  <c r="A366" i="20"/>
  <c r="E174" i="17"/>
  <c r="A174" i="20"/>
  <c r="E210" i="17"/>
  <c r="A210" i="20"/>
  <c r="E274" i="17"/>
  <c r="A274" i="20"/>
  <c r="E338" i="17"/>
  <c r="A338" i="20"/>
  <c r="E434" i="17"/>
  <c r="A434" i="20"/>
  <c r="E360" i="17"/>
  <c r="A360" i="20"/>
  <c r="E376" i="17"/>
  <c r="A376" i="20"/>
  <c r="E392" i="17"/>
  <c r="A392" i="20"/>
  <c r="E408" i="17"/>
  <c r="A408" i="20"/>
  <c r="E424" i="17"/>
  <c r="A424" i="20"/>
  <c r="E440" i="17"/>
  <c r="A440" i="20"/>
  <c r="E456" i="17"/>
  <c r="A456" i="20"/>
  <c r="E472" i="17"/>
  <c r="A472" i="20"/>
  <c r="A488"/>
  <c r="A504"/>
  <c r="E51" i="17"/>
  <c r="A51" i="20"/>
  <c r="E48" i="17"/>
  <c r="A48" i="20"/>
  <c r="E17" i="17"/>
  <c r="A17" i="20"/>
  <c r="E154" i="17"/>
  <c r="A154" i="20"/>
  <c r="E186" i="17"/>
  <c r="A186" i="20"/>
  <c r="E39" i="17"/>
  <c r="A39" i="20"/>
  <c r="E52" i="17"/>
  <c r="A52" i="20"/>
  <c r="E260" i="17"/>
  <c r="A260" i="20"/>
  <c r="E119" i="17"/>
  <c r="A119" i="20"/>
  <c r="E71" i="17"/>
  <c r="A71" i="20"/>
  <c r="E135" i="17"/>
  <c r="A135" i="20"/>
  <c r="E36" i="17"/>
  <c r="A36" i="20"/>
  <c r="E100" i="17"/>
  <c r="A100" i="20"/>
  <c r="E164" i="17"/>
  <c r="A164" i="20"/>
  <c r="E228" i="17"/>
  <c r="A228" i="20"/>
  <c r="E292" i="17"/>
  <c r="A292" i="20"/>
  <c r="E65" i="17"/>
  <c r="A65" i="20"/>
  <c r="E129" i="17"/>
  <c r="A129" i="20"/>
  <c r="E241" i="17"/>
  <c r="A241" i="20"/>
  <c r="E305" i="17"/>
  <c r="A305" i="20"/>
  <c r="E90" i="17"/>
  <c r="A90" i="20"/>
  <c r="E171" i="17"/>
  <c r="A171" i="20"/>
  <c r="E299" i="17"/>
  <c r="A299" i="20"/>
  <c r="E387" i="17"/>
  <c r="A387" i="20"/>
  <c r="E403" i="17"/>
  <c r="A403" i="20"/>
  <c r="E483" i="17"/>
  <c r="A483" i="20"/>
  <c r="E350" i="17"/>
  <c r="A350" i="20"/>
  <c r="E442" i="17"/>
  <c r="A442" i="20"/>
  <c r="E222" i="17"/>
  <c r="A222" i="20"/>
  <c r="E254" i="17"/>
  <c r="A254" i="20"/>
  <c r="E364" i="17"/>
  <c r="A364" i="20"/>
  <c r="E380" i="17"/>
  <c r="A380" i="20"/>
  <c r="E396" i="17"/>
  <c r="A396" i="20"/>
  <c r="E412" i="17"/>
  <c r="A412" i="20"/>
  <c r="E86" i="17"/>
  <c r="A86" i="20"/>
  <c r="E361" i="17"/>
  <c r="A361" i="20"/>
  <c r="E377" i="17"/>
  <c r="A377" i="20"/>
  <c r="E6" i="17"/>
  <c r="A6" i="20"/>
  <c r="A1006"/>
  <c r="A942"/>
  <c r="A957"/>
  <c r="A968"/>
  <c r="A979"/>
  <c r="A916"/>
  <c r="A852"/>
  <c r="A788"/>
  <c r="A724"/>
  <c r="A660"/>
  <c r="A596"/>
  <c r="A532"/>
  <c r="A887"/>
  <c r="A823"/>
  <c r="A759"/>
  <c r="A695"/>
  <c r="A631"/>
  <c r="A567"/>
  <c r="A926"/>
  <c r="A862"/>
  <c r="A798"/>
  <c r="A734"/>
  <c r="A670"/>
  <c r="A606"/>
  <c r="A542"/>
  <c r="A901"/>
  <c r="A837"/>
  <c r="A773"/>
  <c r="A709"/>
  <c r="A645"/>
  <c r="A581"/>
  <c r="A517"/>
  <c r="A954"/>
  <c r="A969"/>
  <c r="A980"/>
  <c r="A991"/>
  <c r="A927"/>
  <c r="A864"/>
  <c r="A800"/>
  <c r="A736"/>
  <c r="A672"/>
  <c r="A608"/>
  <c r="A544"/>
  <c r="A899"/>
  <c r="A835"/>
  <c r="A771"/>
  <c r="A707"/>
  <c r="A643"/>
  <c r="A579"/>
  <c r="A515"/>
  <c r="A874"/>
  <c r="A810"/>
  <c r="A746"/>
  <c r="A682"/>
  <c r="A618"/>
  <c r="A554"/>
  <c r="A913"/>
  <c r="A849"/>
  <c r="A785"/>
  <c r="A721"/>
  <c r="A657"/>
  <c r="A593"/>
  <c r="A529"/>
  <c r="A966"/>
  <c r="A981"/>
  <c r="A992"/>
  <c r="A928"/>
  <c r="A955"/>
  <c r="A892"/>
  <c r="A828"/>
  <c r="A764"/>
  <c r="A700"/>
  <c r="A636"/>
  <c r="A572"/>
  <c r="A508"/>
  <c r="A863"/>
  <c r="A799"/>
  <c r="A735"/>
  <c r="A671"/>
  <c r="A607"/>
  <c r="A543"/>
  <c r="A902"/>
  <c r="A838"/>
  <c r="A774"/>
  <c r="A710"/>
  <c r="A646"/>
  <c r="A582"/>
  <c r="A518"/>
  <c r="A877"/>
  <c r="A813"/>
  <c r="A749"/>
  <c r="A685"/>
  <c r="A621"/>
  <c r="A557"/>
  <c r="A994"/>
  <c r="A930"/>
  <c r="A945"/>
  <c r="A972"/>
  <c r="A983"/>
  <c r="A920"/>
  <c r="A856"/>
  <c r="A792"/>
  <c r="A728"/>
  <c r="A664"/>
  <c r="A600"/>
  <c r="A536"/>
  <c r="A891"/>
  <c r="A827"/>
  <c r="A763"/>
  <c r="A699"/>
  <c r="A635"/>
  <c r="A571"/>
  <c r="A507"/>
  <c r="A866"/>
  <c r="A802"/>
  <c r="A738"/>
  <c r="A674"/>
  <c r="A610"/>
  <c r="A546"/>
  <c r="A905"/>
  <c r="A841"/>
  <c r="A777"/>
  <c r="A713"/>
  <c r="A649"/>
  <c r="A585"/>
  <c r="A521"/>
  <c r="A990"/>
  <c r="A1005"/>
  <c r="A941"/>
  <c r="A952"/>
  <c r="A963"/>
  <c r="A900"/>
  <c r="A836"/>
  <c r="A772"/>
  <c r="A708"/>
  <c r="A644"/>
  <c r="A580"/>
  <c r="A516"/>
  <c r="A871"/>
  <c r="A807"/>
  <c r="A743"/>
  <c r="A679"/>
  <c r="A615"/>
  <c r="A551"/>
  <c r="A910"/>
  <c r="A846"/>
  <c r="A782"/>
  <c r="A718"/>
  <c r="A654"/>
  <c r="A590"/>
  <c r="A526"/>
  <c r="A885"/>
  <c r="A821"/>
  <c r="A757"/>
  <c r="A693"/>
  <c r="A629"/>
  <c r="A565"/>
  <c r="A1002"/>
  <c r="A938"/>
  <c r="A953"/>
  <c r="A964"/>
  <c r="A975"/>
  <c r="A912"/>
  <c r="A848"/>
  <c r="A784"/>
  <c r="A720"/>
  <c r="A656"/>
  <c r="A592"/>
  <c r="A528"/>
  <c r="A883"/>
  <c r="A819"/>
  <c r="A755"/>
  <c r="A691"/>
  <c r="A627"/>
  <c r="A563"/>
  <c r="A922"/>
  <c r="A858"/>
  <c r="A794"/>
  <c r="A730"/>
  <c r="A666"/>
  <c r="A602"/>
  <c r="A538"/>
  <c r="A897"/>
  <c r="A833"/>
  <c r="A769"/>
  <c r="A705"/>
  <c r="A641"/>
  <c r="A577"/>
  <c r="A513"/>
  <c r="A950"/>
  <c r="A965"/>
  <c r="A976"/>
  <c r="A1003"/>
  <c r="A939"/>
  <c r="A876"/>
  <c r="A812"/>
  <c r="A748"/>
  <c r="A684"/>
  <c r="A620"/>
  <c r="A556"/>
  <c r="A911"/>
  <c r="A847"/>
  <c r="A783"/>
  <c r="A719"/>
  <c r="A655"/>
  <c r="A591"/>
  <c r="A527"/>
  <c r="A886"/>
  <c r="A822"/>
  <c r="A758"/>
  <c r="A694"/>
  <c r="A630"/>
  <c r="A566"/>
  <c r="A925"/>
  <c r="A861"/>
  <c r="A797"/>
  <c r="A733"/>
  <c r="A669"/>
  <c r="A605"/>
  <c r="A541"/>
  <c r="A978"/>
  <c r="A993"/>
  <c r="A929"/>
  <c r="A956"/>
  <c r="A967"/>
  <c r="A904"/>
  <c r="A840"/>
  <c r="A776"/>
  <c r="A712"/>
  <c r="A648"/>
  <c r="A584"/>
  <c r="A520"/>
  <c r="A875"/>
  <c r="A811"/>
  <c r="A747"/>
  <c r="A683"/>
  <c r="A619"/>
  <c r="A555"/>
  <c r="A914"/>
  <c r="A850"/>
  <c r="A786"/>
  <c r="A722"/>
  <c r="A658"/>
  <c r="A594"/>
  <c r="A530"/>
  <c r="A889"/>
  <c r="A825"/>
  <c r="A761"/>
  <c r="A697"/>
  <c r="A633"/>
  <c r="A569"/>
  <c r="A974"/>
  <c r="A989"/>
  <c r="A1000"/>
  <c r="A936"/>
  <c r="A947"/>
  <c r="A884"/>
  <c r="A820"/>
  <c r="A756"/>
  <c r="A692"/>
  <c r="A628"/>
  <c r="A564"/>
  <c r="A919"/>
  <c r="A855"/>
  <c r="A791"/>
  <c r="A727"/>
  <c r="A663"/>
  <c r="A599"/>
  <c r="A535"/>
  <c r="A894"/>
  <c r="A830"/>
  <c r="A766"/>
  <c r="A702"/>
  <c r="A638"/>
  <c r="A574"/>
  <c r="A510"/>
  <c r="A869"/>
  <c r="A805"/>
  <c r="A741"/>
  <c r="A677"/>
  <c r="A613"/>
  <c r="A549"/>
  <c r="A986"/>
  <c r="A1001"/>
  <c r="A937"/>
  <c r="A948"/>
  <c r="A959"/>
  <c r="A896"/>
  <c r="A832"/>
  <c r="A768"/>
  <c r="A704"/>
  <c r="A640"/>
  <c r="A576"/>
  <c r="A512"/>
  <c r="A867"/>
  <c r="A803"/>
  <c r="A739"/>
  <c r="A675"/>
  <c r="A611"/>
  <c r="A547"/>
  <c r="A906"/>
  <c r="A842"/>
  <c r="A778"/>
  <c r="A714"/>
  <c r="A650"/>
  <c r="A586"/>
  <c r="A522"/>
  <c r="A881"/>
  <c r="A817"/>
  <c r="A753"/>
  <c r="A689"/>
  <c r="A625"/>
  <c r="A561"/>
  <c r="A998"/>
  <c r="A934"/>
  <c r="A949"/>
  <c r="A960"/>
  <c r="A987"/>
  <c r="A924"/>
  <c r="A860"/>
  <c r="A796"/>
  <c r="A732"/>
  <c r="A668"/>
  <c r="A604"/>
  <c r="A540"/>
  <c r="A895"/>
  <c r="A831"/>
  <c r="A767"/>
  <c r="A703"/>
  <c r="A639"/>
  <c r="A575"/>
  <c r="A511"/>
  <c r="A870"/>
  <c r="A806"/>
  <c r="A742"/>
  <c r="A678"/>
  <c r="A614"/>
  <c r="A550"/>
  <c r="A909"/>
  <c r="A845"/>
  <c r="A781"/>
  <c r="A717"/>
  <c r="A653"/>
  <c r="A589"/>
  <c r="A525"/>
  <c r="A962"/>
  <c r="A977"/>
  <c r="A1004"/>
  <c r="A940"/>
  <c r="A951"/>
  <c r="A888"/>
  <c r="A824"/>
  <c r="A760"/>
  <c r="A696"/>
  <c r="A632"/>
  <c r="A568"/>
  <c r="A923"/>
  <c r="A859"/>
  <c r="A795"/>
  <c r="A731"/>
  <c r="A667"/>
  <c r="A603"/>
  <c r="A539"/>
  <c r="A898"/>
  <c r="A834"/>
  <c r="A770"/>
  <c r="A706"/>
  <c r="A642"/>
  <c r="A578"/>
  <c r="A514"/>
  <c r="A873"/>
  <c r="A809"/>
  <c r="A745"/>
  <c r="A681"/>
  <c r="A617"/>
  <c r="A553"/>
  <c r="A958"/>
  <c r="A973"/>
  <c r="A984"/>
  <c r="A995"/>
  <c r="A931"/>
  <c r="A868"/>
  <c r="A804"/>
  <c r="A740"/>
  <c r="A676"/>
  <c r="A612"/>
  <c r="A548"/>
  <c r="A903"/>
  <c r="A839"/>
  <c r="A775"/>
  <c r="A711"/>
  <c r="A647"/>
  <c r="A583"/>
  <c r="A519"/>
  <c r="A878"/>
  <c r="A814"/>
  <c r="A750"/>
  <c r="A686"/>
  <c r="A622"/>
  <c r="A558"/>
  <c r="A917"/>
  <c r="A853"/>
  <c r="A789"/>
  <c r="A725"/>
  <c r="A661"/>
  <c r="A597"/>
  <c r="A533"/>
  <c r="A970"/>
  <c r="A985"/>
  <c r="A996"/>
  <c r="A932"/>
  <c r="A943"/>
  <c r="A880"/>
  <c r="A816"/>
  <c r="A752"/>
  <c r="A688"/>
  <c r="A624"/>
  <c r="A560"/>
  <c r="A915"/>
  <c r="A851"/>
  <c r="A787"/>
  <c r="A723"/>
  <c r="A659"/>
  <c r="A595"/>
  <c r="A531"/>
  <c r="A890"/>
  <c r="A826"/>
  <c r="A762"/>
  <c r="A698"/>
  <c r="A634"/>
  <c r="A570"/>
  <c r="A506"/>
  <c r="A865"/>
  <c r="A801"/>
  <c r="A737"/>
  <c r="A673"/>
  <c r="A609"/>
  <c r="A545"/>
  <c r="A982"/>
  <c r="A997"/>
  <c r="A933"/>
  <c r="A944"/>
  <c r="A971"/>
  <c r="A908"/>
  <c r="A844"/>
  <c r="A780"/>
  <c r="A716"/>
  <c r="A652"/>
  <c r="A588"/>
  <c r="A524"/>
  <c r="A879"/>
  <c r="A815"/>
  <c r="A751"/>
  <c r="A687"/>
  <c r="A623"/>
  <c r="A559"/>
  <c r="A918"/>
  <c r="A854"/>
  <c r="A790"/>
  <c r="A726"/>
  <c r="A662"/>
  <c r="A598"/>
  <c r="A534"/>
  <c r="A893"/>
  <c r="A829"/>
  <c r="A765"/>
  <c r="A701"/>
  <c r="A637"/>
  <c r="A573"/>
  <c r="A509"/>
  <c r="A946"/>
  <c r="A961"/>
  <c r="A988"/>
  <c r="A999"/>
  <c r="A935"/>
  <c r="A872"/>
  <c r="A808"/>
  <c r="A744"/>
  <c r="A680"/>
  <c r="A616"/>
  <c r="A552"/>
  <c r="A907"/>
  <c r="A843"/>
  <c r="A779"/>
  <c r="A715"/>
  <c r="A651"/>
  <c r="A587"/>
  <c r="A523"/>
  <c r="A882"/>
  <c r="A818"/>
  <c r="A754"/>
  <c r="A690"/>
  <c r="A626"/>
  <c r="A562"/>
  <c r="A921"/>
  <c r="A857"/>
  <c r="A793"/>
  <c r="A729"/>
  <c r="A665"/>
  <c r="A601"/>
  <c r="A537"/>
  <c r="E75" i="17"/>
  <c r="A75" i="20"/>
  <c r="E8" i="17"/>
  <c r="A8" i="20"/>
  <c r="E56" i="17"/>
  <c r="A56" i="20"/>
  <c r="E21" i="17"/>
  <c r="A21" i="20"/>
  <c r="E85" i="17"/>
  <c r="A85" i="20"/>
  <c r="E101" i="17"/>
  <c r="A101" i="20"/>
  <c r="E117" i="17"/>
  <c r="A117" i="20"/>
  <c r="E133" i="17"/>
  <c r="A133" i="20"/>
  <c r="E149" i="17"/>
  <c r="A149" i="20"/>
  <c r="E165" i="17"/>
  <c r="A165" i="20"/>
  <c r="E181" i="17"/>
  <c r="A181" i="20"/>
  <c r="E197" i="17"/>
  <c r="A197" i="20"/>
  <c r="E213" i="17"/>
  <c r="A213" i="20"/>
  <c r="E229" i="17"/>
  <c r="A229" i="20"/>
  <c r="E245" i="17"/>
  <c r="A245" i="20"/>
  <c r="E261" i="17"/>
  <c r="A261" i="20"/>
  <c r="E277" i="17"/>
  <c r="A277" i="20"/>
  <c r="E293" i="17"/>
  <c r="A293" i="20"/>
  <c r="E309" i="17"/>
  <c r="A309" i="20"/>
  <c r="E325" i="17"/>
  <c r="A325" i="20"/>
  <c r="E341" i="17"/>
  <c r="A341" i="20"/>
  <c r="E242" i="17"/>
  <c r="A242" i="20"/>
  <c r="E306" i="17"/>
  <c r="A306" i="20"/>
  <c r="E386" i="17"/>
  <c r="A386" i="20"/>
  <c r="E418" i="17"/>
  <c r="A418" i="20"/>
  <c r="E450" i="17"/>
  <c r="A450" i="20"/>
  <c r="E166" i="17"/>
  <c r="A166" i="20"/>
  <c r="E198" i="17"/>
  <c r="A198" i="20"/>
  <c r="E230" i="17"/>
  <c r="A230" i="20"/>
  <c r="E262" i="17"/>
  <c r="A262" i="20"/>
  <c r="E294" i="17"/>
  <c r="A294" i="20"/>
  <c r="E326" i="17"/>
  <c r="A326" i="20"/>
  <c r="E47" i="17"/>
  <c r="A47" i="20"/>
  <c r="E92" i="17"/>
  <c r="A92" i="20"/>
  <c r="E108" i="17"/>
  <c r="A108" i="20"/>
  <c r="E124" i="17"/>
  <c r="A124" i="20"/>
  <c r="E140" i="17"/>
  <c r="A140" i="20"/>
  <c r="E156" i="17"/>
  <c r="A156" i="20"/>
  <c r="E172" i="17"/>
  <c r="A172" i="20"/>
  <c r="E188" i="17"/>
  <c r="A188" i="20"/>
  <c r="E204" i="17"/>
  <c r="A204" i="20"/>
  <c r="E220" i="17"/>
  <c r="A220" i="20"/>
  <c r="E236" i="17"/>
  <c r="A236" i="20"/>
  <c r="E252" i="17"/>
  <c r="A252" i="20"/>
  <c r="E268" i="17"/>
  <c r="A268" i="20"/>
  <c r="E284" i="17"/>
  <c r="A284" i="20"/>
  <c r="E300" i="17"/>
  <c r="A300" i="20"/>
  <c r="E316" i="17"/>
  <c r="A316" i="20"/>
  <c r="E332" i="17"/>
  <c r="A332" i="20"/>
  <c r="E41" i="17"/>
  <c r="A41" i="20"/>
  <c r="E185" i="17"/>
  <c r="A185" i="20"/>
  <c r="E201" i="17"/>
  <c r="A201" i="20"/>
  <c r="E217" i="17"/>
  <c r="A217" i="20"/>
  <c r="E233" i="17"/>
  <c r="A233" i="20"/>
  <c r="E249" i="17"/>
  <c r="A249" i="20"/>
  <c r="E265" i="17"/>
  <c r="A265" i="20"/>
  <c r="E281" i="17"/>
  <c r="A281" i="20"/>
  <c r="E297" i="17"/>
  <c r="A297" i="20"/>
  <c r="E313" i="17"/>
  <c r="A313" i="20"/>
  <c r="E329" i="17"/>
  <c r="A329" i="20"/>
  <c r="E345" i="17"/>
  <c r="A345" i="20"/>
  <c r="E66" i="17"/>
  <c r="A66" i="20"/>
  <c r="E130" i="17"/>
  <c r="A130" i="20"/>
  <c r="E206" i="17"/>
  <c r="A206" i="20"/>
  <c r="E238" i="17"/>
  <c r="A238" i="20"/>
  <c r="E270" i="17"/>
  <c r="A270" i="20"/>
  <c r="E302" i="17"/>
  <c r="A302" i="20"/>
  <c r="E334" i="17"/>
  <c r="A334" i="20"/>
  <c r="E54" i="17"/>
  <c r="A54" i="20"/>
  <c r="E118" i="17"/>
  <c r="A118" i="20"/>
  <c r="E167" i="17"/>
  <c r="A167" i="20"/>
  <c r="E199" i="17"/>
  <c r="A199" i="20"/>
  <c r="E231" i="17"/>
  <c r="A231" i="20"/>
  <c r="E263" i="17"/>
  <c r="A263" i="20"/>
  <c r="E295" i="17"/>
  <c r="A295" i="20"/>
  <c r="E327" i="17"/>
  <c r="A327" i="20"/>
  <c r="E218" i="17"/>
  <c r="A218" i="20"/>
  <c r="E282" i="17"/>
  <c r="A282" i="20"/>
  <c r="E346" i="17"/>
  <c r="A346" i="20"/>
  <c r="E410" i="17"/>
  <c r="A410" i="20"/>
  <c r="A502"/>
  <c r="E18" i="17"/>
  <c r="A18" i="20"/>
  <c r="E182" i="17"/>
  <c r="A182" i="20"/>
  <c r="E214" i="17"/>
  <c r="A214" i="20"/>
  <c r="E246" i="17"/>
  <c r="A246" i="20"/>
  <c r="E278" i="17"/>
  <c r="A278" i="20"/>
  <c r="E310" i="17"/>
  <c r="A310" i="20"/>
  <c r="E342" i="17"/>
  <c r="A342" i="20"/>
  <c r="E70" i="17"/>
  <c r="A70" i="20"/>
  <c r="E134" i="17"/>
  <c r="A134" i="20"/>
  <c r="E175" i="17"/>
  <c r="A175" i="20"/>
  <c r="E207" i="17"/>
  <c r="A207" i="20"/>
  <c r="E239" i="17"/>
  <c r="A239" i="20"/>
  <c r="E271" i="17"/>
  <c r="A271" i="20"/>
  <c r="E303" i="17"/>
  <c r="A303" i="20"/>
  <c r="E335" i="17"/>
  <c r="A335" i="20"/>
  <c r="E357" i="17"/>
  <c r="A357" i="20"/>
  <c r="E373" i="17"/>
  <c r="A373" i="20"/>
  <c r="E389" i="17"/>
  <c r="A389" i="20"/>
  <c r="E405" i="17"/>
  <c r="A405" i="20"/>
  <c r="E421" i="17"/>
  <c r="A421" i="20"/>
  <c r="E437" i="17"/>
  <c r="A437" i="20"/>
  <c r="E453" i="17"/>
  <c r="A453" i="20"/>
  <c r="E469" i="17"/>
  <c r="A469" i="20"/>
  <c r="E485" i="17"/>
  <c r="A485" i="20"/>
  <c r="A501"/>
  <c r="E234" i="17"/>
  <c r="A234" i="20"/>
  <c r="E298" i="17"/>
  <c r="A298" i="20"/>
  <c r="E390" i="17"/>
  <c r="A390" i="20"/>
  <c r="E422" i="17"/>
  <c r="A422" i="20"/>
  <c r="E474" i="17"/>
  <c r="A474" i="20"/>
  <c r="E67" i="17"/>
  <c r="A67" i="20"/>
  <c r="E16" i="17"/>
  <c r="A16" i="20"/>
  <c r="E64" i="17"/>
  <c r="A64" i="20"/>
  <c r="E13" i="17"/>
  <c r="A13" i="20"/>
  <c r="E29" i="17"/>
  <c r="A29" i="20"/>
  <c r="E45" i="17"/>
  <c r="A45" i="20"/>
  <c r="E61" i="17"/>
  <c r="A61" i="20"/>
  <c r="E7" i="17"/>
  <c r="A7" i="20"/>
  <c r="E87" i="17"/>
  <c r="A87" i="20"/>
  <c r="E180" i="17"/>
  <c r="A180" i="20"/>
  <c r="E308" i="17"/>
  <c r="A308" i="20"/>
  <c r="E145" i="17"/>
  <c r="A145" i="20"/>
  <c r="E203" i="17"/>
  <c r="A203" i="20"/>
  <c r="E331" i="17"/>
  <c r="A331" i="20"/>
  <c r="E419" i="17"/>
  <c r="A419" i="20"/>
  <c r="A499"/>
  <c r="E414" i="17"/>
  <c r="A414" i="20"/>
  <c r="E286" i="17"/>
  <c r="A286" i="20"/>
  <c r="E318" i="17"/>
  <c r="A318" i="20"/>
  <c r="E428" i="17"/>
  <c r="A428" i="20"/>
  <c r="E444" i="17"/>
  <c r="A444" i="20"/>
  <c r="E150" i="17"/>
  <c r="A150" i="20"/>
  <c r="E183" i="17"/>
  <c r="A183" i="20"/>
  <c r="E393" i="17"/>
  <c r="A393" i="20"/>
  <c r="E409" i="17"/>
  <c r="A409" i="20"/>
  <c r="E352" i="17"/>
  <c r="A352" i="20"/>
  <c r="E432" i="17"/>
  <c r="A432" i="20"/>
  <c r="E464" i="17"/>
  <c r="A464" i="20"/>
  <c r="A496"/>
  <c r="E11" i="17"/>
  <c r="A11" i="20"/>
  <c r="E27" i="17"/>
  <c r="A27" i="20"/>
  <c r="E91" i="17"/>
  <c r="A91" i="20"/>
  <c r="E107" i="17"/>
  <c r="A107" i="20"/>
  <c r="E123" i="17"/>
  <c r="A123" i="20"/>
  <c r="E139" i="17"/>
  <c r="A139" i="20"/>
  <c r="E24" i="17"/>
  <c r="A24" i="20"/>
  <c r="E72" i="17"/>
  <c r="A72" i="20"/>
  <c r="E37" i="17"/>
  <c r="A37" i="20"/>
  <c r="E50" i="17"/>
  <c r="A50" i="20"/>
  <c r="E114" i="17"/>
  <c r="A114" i="20"/>
  <c r="E38" i="17"/>
  <c r="A38" i="20"/>
  <c r="E159" i="17"/>
  <c r="A159" i="20"/>
  <c r="E255" i="17"/>
  <c r="A255" i="20"/>
  <c r="E319" i="17"/>
  <c r="A319" i="20"/>
  <c r="E266" i="17"/>
  <c r="A266" i="20"/>
  <c r="A486"/>
  <c r="E454" i="17"/>
  <c r="A454" i="20"/>
  <c r="E63" i="17"/>
  <c r="A63" i="20"/>
  <c r="E44" i="17"/>
  <c r="A44" i="20"/>
  <c r="E57" i="17"/>
  <c r="A57" i="20"/>
  <c r="E58" i="17"/>
  <c r="A58" i="20"/>
  <c r="E122" i="17"/>
  <c r="A122" i="20"/>
  <c r="E170" i="17"/>
  <c r="A170" i="20"/>
  <c r="E30" i="17"/>
  <c r="A30" i="20"/>
  <c r="E353" i="17"/>
  <c r="A353" i="20"/>
  <c r="E369" i="17"/>
  <c r="A369" i="20"/>
  <c r="E385" i="17"/>
  <c r="A385" i="20"/>
  <c r="E401" i="17"/>
  <c r="A401" i="20"/>
  <c r="E417" i="17"/>
  <c r="A417" i="20"/>
  <c r="E433" i="17"/>
  <c r="A433" i="20"/>
  <c r="E449" i="17"/>
  <c r="A449" i="20"/>
  <c r="E465" i="17"/>
  <c r="A465" i="20"/>
  <c r="E481" i="17"/>
  <c r="A481" i="20"/>
  <c r="A497"/>
  <c r="E382" i="17"/>
  <c r="A382" i="20"/>
  <c r="E446" i="17"/>
  <c r="A446" i="20"/>
  <c r="A494"/>
  <c r="A498"/>
  <c r="E82" i="17"/>
  <c r="A82" i="20"/>
  <c r="E146" i="17"/>
  <c r="A146" i="20"/>
  <c r="E19" i="17"/>
  <c r="A19" i="20"/>
  <c r="E83" i="17"/>
  <c r="A83" i="20"/>
  <c r="E99" i="17"/>
  <c r="A99" i="20"/>
  <c r="E115" i="17"/>
  <c r="A115" i="20"/>
  <c r="E131" i="17"/>
  <c r="A131" i="20"/>
  <c r="E147" i="17"/>
  <c r="A147" i="20"/>
  <c r="E32" i="17"/>
  <c r="A32" i="20"/>
  <c r="E80" i="17"/>
  <c r="A80" i="20"/>
  <c r="E77" i="17"/>
  <c r="A77" i="20"/>
  <c r="E93" i="17"/>
  <c r="A93" i="20"/>
  <c r="E109" i="17"/>
  <c r="A109" i="20"/>
  <c r="E125" i="17"/>
  <c r="A125" i="20"/>
  <c r="E141" i="17"/>
  <c r="A141" i="20"/>
  <c r="E157" i="17"/>
  <c r="A157" i="20"/>
  <c r="E173" i="17"/>
  <c r="A173" i="20"/>
  <c r="AF119"/>
  <c r="AE6"/>
  <c r="G16" i="22"/>
  <c r="F16"/>
  <c r="G11"/>
  <c r="G9"/>
  <c r="F9"/>
  <c r="G5"/>
  <c r="G13"/>
  <c r="F12"/>
  <c r="F7"/>
  <c r="G17"/>
  <c r="F17"/>
  <c r="G12"/>
  <c r="F11"/>
  <c r="G6"/>
  <c r="F6"/>
  <c r="G15"/>
  <c r="F15"/>
  <c r="F13"/>
  <c r="G8"/>
  <c r="F8"/>
  <c r="F5"/>
  <c r="G18"/>
  <c r="F18"/>
  <c r="G7"/>
  <c r="AF116" i="20"/>
  <c r="AF354"/>
  <c r="AG354" s="1"/>
  <c r="Z354" s="1"/>
  <c r="AF8"/>
  <c r="AG8" s="1"/>
  <c r="Z8" s="1"/>
  <c r="AF53"/>
  <c r="AG53" s="1"/>
  <c r="Z53" s="1"/>
  <c r="AF72"/>
  <c r="AG72" s="1"/>
  <c r="Z72" s="1"/>
  <c r="AF477"/>
  <c r="AG477" s="1"/>
  <c r="Z477" s="1"/>
  <c r="AF202"/>
  <c r="AG202" s="1"/>
  <c r="Z202" s="1"/>
  <c r="AF370"/>
  <c r="AG370" s="1"/>
  <c r="Z370" s="1"/>
  <c r="F71" i="23"/>
  <c r="AF107" i="20"/>
  <c r="AG107" s="1"/>
  <c r="Z107" s="1"/>
  <c r="AF37"/>
  <c r="AG37" s="1"/>
  <c r="Z37" s="1"/>
  <c r="AF42"/>
  <c r="AG42" s="1"/>
  <c r="Z42" s="1"/>
  <c r="AF38"/>
  <c r="AG38" s="1"/>
  <c r="Z38" s="1"/>
  <c r="AF397"/>
  <c r="AG397" s="1"/>
  <c r="Z397" s="1"/>
  <c r="AF429"/>
  <c r="AG429" s="1"/>
  <c r="Z429" s="1"/>
  <c r="AF266"/>
  <c r="AG266" s="1"/>
  <c r="Z266" s="1"/>
  <c r="AF402"/>
  <c r="AG402" s="1"/>
  <c r="Z402" s="1"/>
  <c r="AF91"/>
  <c r="AG91" s="1"/>
  <c r="Z91" s="1"/>
  <c r="AF123"/>
  <c r="AG123" s="1"/>
  <c r="Z123" s="1"/>
  <c r="AF319"/>
  <c r="AG319" s="1"/>
  <c r="Z319" s="1"/>
  <c r="AF139"/>
  <c r="AG139" s="1"/>
  <c r="Z139" s="1"/>
  <c r="AF106"/>
  <c r="AG106" s="1"/>
  <c r="Z106" s="1"/>
  <c r="AF162"/>
  <c r="AG162" s="1"/>
  <c r="Z162" s="1"/>
  <c r="AF159"/>
  <c r="AG159" s="1"/>
  <c r="Z159" s="1"/>
  <c r="AF255"/>
  <c r="AG255" s="1"/>
  <c r="Z255" s="1"/>
  <c r="AF365"/>
  <c r="AG365" s="1"/>
  <c r="Z365" s="1"/>
  <c r="AF59"/>
  <c r="AG59" s="1"/>
  <c r="Z59" s="1"/>
  <c r="AF168"/>
  <c r="AG168" s="1"/>
  <c r="Z168" s="1"/>
  <c r="AF232"/>
  <c r="AG232" s="1"/>
  <c r="Z232" s="1"/>
  <c r="AF312"/>
  <c r="AG312" s="1"/>
  <c r="Z312" s="1"/>
  <c r="AF328"/>
  <c r="AG328" s="1"/>
  <c r="Z328" s="1"/>
  <c r="AF24"/>
  <c r="AG24" s="1"/>
  <c r="Z24" s="1"/>
  <c r="AF120"/>
  <c r="AG120" s="1"/>
  <c r="Z120" s="1"/>
  <c r="AF216"/>
  <c r="AG216" s="1"/>
  <c r="Z216" s="1"/>
  <c r="AF280"/>
  <c r="AG280" s="1"/>
  <c r="Z280" s="1"/>
  <c r="AF296"/>
  <c r="AG296" s="1"/>
  <c r="Z296" s="1"/>
  <c r="AF69"/>
  <c r="AG69" s="1"/>
  <c r="Z69" s="1"/>
  <c r="AF492"/>
  <c r="AG492" s="1"/>
  <c r="Z492" s="1"/>
  <c r="AF361"/>
  <c r="AG361" s="1"/>
  <c r="Z361" s="1"/>
  <c r="AF432"/>
  <c r="AG432" s="1"/>
  <c r="Z432" s="1"/>
  <c r="AF482"/>
  <c r="AG482" s="1"/>
  <c r="Z482" s="1"/>
  <c r="AF490"/>
  <c r="AG490" s="1"/>
  <c r="Z490" s="1"/>
  <c r="AF445"/>
  <c r="AG445" s="1"/>
  <c r="Z445" s="1"/>
  <c r="AF330"/>
  <c r="AG330" s="1"/>
  <c r="Z330" s="1"/>
  <c r="AF413"/>
  <c r="AG413" s="1"/>
  <c r="Z413" s="1"/>
  <c r="AF102"/>
  <c r="AG102" s="1"/>
  <c r="Z102" s="1"/>
  <c r="AF287"/>
  <c r="AG287" s="1"/>
  <c r="Z287" s="1"/>
  <c r="AF381"/>
  <c r="AG381" s="1"/>
  <c r="Z381" s="1"/>
  <c r="AF438"/>
  <c r="AG438" s="1"/>
  <c r="Z438" s="1"/>
  <c r="AF364"/>
  <c r="AG364" s="1"/>
  <c r="Z364" s="1"/>
  <c r="AF460"/>
  <c r="AG460" s="1"/>
  <c r="Z460" s="1"/>
  <c r="AF476"/>
  <c r="AG476" s="1"/>
  <c r="Z476" s="1"/>
  <c r="AF22"/>
  <c r="AF441"/>
  <c r="AG441" s="1"/>
  <c r="Z441" s="1"/>
  <c r="AF398"/>
  <c r="AG398" s="1"/>
  <c r="Z398" s="1"/>
  <c r="AF466"/>
  <c r="AG466" s="1"/>
  <c r="Z466" s="1"/>
  <c r="AF464"/>
  <c r="AG464" s="1"/>
  <c r="Z464" s="1"/>
  <c r="AF430"/>
  <c r="AG430" s="1"/>
  <c r="Z430" s="1"/>
  <c r="AF462"/>
  <c r="AG462" s="1"/>
  <c r="Z462" s="1"/>
  <c r="AF190"/>
  <c r="AG190" s="1"/>
  <c r="Z190" s="1"/>
  <c r="AF444"/>
  <c r="AG444" s="1"/>
  <c r="Z444" s="1"/>
  <c r="AF473"/>
  <c r="AG473" s="1"/>
  <c r="Z473" s="1"/>
  <c r="AF314"/>
  <c r="AG314" s="1"/>
  <c r="Z314" s="1"/>
  <c r="AF470"/>
  <c r="AG470" s="1"/>
  <c r="Z470" s="1"/>
  <c r="AF352"/>
  <c r="AG352" s="1"/>
  <c r="Z352" s="1"/>
  <c r="AF222"/>
  <c r="AG222" s="1"/>
  <c r="Z222" s="1"/>
  <c r="AF158"/>
  <c r="AG158" s="1"/>
  <c r="Z158" s="1"/>
  <c r="AF215"/>
  <c r="AG215" s="1"/>
  <c r="Z215" s="1"/>
  <c r="AF279"/>
  <c r="AG279" s="1"/>
  <c r="Z279" s="1"/>
  <c r="AF505"/>
  <c r="AG505" s="1"/>
  <c r="Z505" s="1"/>
  <c r="AF247"/>
  <c r="AG247" s="1"/>
  <c r="Z247" s="1"/>
  <c r="AF489"/>
  <c r="AG489" s="1"/>
  <c r="Z489" s="1"/>
  <c r="AF250"/>
  <c r="AG250" s="1"/>
  <c r="Z250" s="1"/>
  <c r="AF362"/>
  <c r="AG362" s="1"/>
  <c r="Z362" s="1"/>
  <c r="AF442"/>
  <c r="AG442" s="1"/>
  <c r="Z442" s="1"/>
  <c r="AF393"/>
  <c r="AG393" s="1"/>
  <c r="Z393" s="1"/>
  <c r="AF286"/>
  <c r="AG286" s="1"/>
  <c r="Z286" s="1"/>
  <c r="B6"/>
  <c r="AF203"/>
  <c r="AG203" s="1"/>
  <c r="Z203" s="1"/>
  <c r="AF98"/>
  <c r="AG98" s="1"/>
  <c r="Z98" s="1"/>
  <c r="AF150"/>
  <c r="AG150" s="1"/>
  <c r="Z150" s="1"/>
  <c r="AF412"/>
  <c r="AG412" s="1"/>
  <c r="Z412" s="1"/>
  <c r="AF290"/>
  <c r="AG290" s="1"/>
  <c r="Z290" s="1"/>
  <c r="F46" i="23"/>
  <c r="AF117" i="20"/>
  <c r="AG117" s="1"/>
  <c r="Z117" s="1"/>
  <c r="AF245"/>
  <c r="AG245" s="1"/>
  <c r="Z245" s="1"/>
  <c r="Y6"/>
  <c r="AF6" s="1"/>
  <c r="AG6" s="1"/>
  <c r="Z6" s="1"/>
  <c r="AF11"/>
  <c r="AG11" s="1"/>
  <c r="Z11" s="1"/>
  <c r="AF75"/>
  <c r="AG75" s="1"/>
  <c r="Z75" s="1"/>
  <c r="AF40"/>
  <c r="AG40" s="1"/>
  <c r="Z40" s="1"/>
  <c r="F30" i="23"/>
  <c r="F94"/>
  <c r="F11"/>
  <c r="F62"/>
  <c r="AF467" i="20"/>
  <c r="AG467" s="1"/>
  <c r="Z467" s="1"/>
  <c r="AF350"/>
  <c r="AF254"/>
  <c r="AG254" s="1"/>
  <c r="Z254" s="1"/>
  <c r="AF355"/>
  <c r="AF378"/>
  <c r="AG378" s="1"/>
  <c r="Z378" s="1"/>
  <c r="AF348"/>
  <c r="AG348" s="1"/>
  <c r="Z348" s="1"/>
  <c r="AF414"/>
  <c r="AG414" s="1"/>
  <c r="Z414" s="1"/>
  <c r="AF409"/>
  <c r="AG409" s="1"/>
  <c r="Z409" s="1"/>
  <c r="AF86"/>
  <c r="AG86" s="1"/>
  <c r="Z86" s="1"/>
  <c r="AF318"/>
  <c r="AG318" s="1"/>
  <c r="Z318" s="1"/>
  <c r="AF81"/>
  <c r="AF260"/>
  <c r="D56" i="23"/>
  <c r="C55" i="17"/>
  <c r="C8" i="23"/>
  <c r="A8" s="1"/>
  <c r="B8" s="1"/>
  <c r="B7" i="17"/>
  <c r="A7" s="1"/>
  <c r="C18" i="23"/>
  <c r="G18" s="1"/>
  <c r="B17" i="17"/>
  <c r="A17" s="1"/>
  <c r="D50" i="23"/>
  <c r="C49" i="17"/>
  <c r="D8" i="23"/>
  <c r="C7" i="17"/>
  <c r="D24" i="23"/>
  <c r="C23" i="17"/>
  <c r="C40" i="23"/>
  <c r="J40" s="1"/>
  <c r="B39" i="17"/>
  <c r="A39" s="1"/>
  <c r="D88" i="23"/>
  <c r="C87" i="17"/>
  <c r="C53" i="23"/>
  <c r="H53" s="1"/>
  <c r="B52" i="17"/>
  <c r="A52" s="1"/>
  <c r="D53" i="23"/>
  <c r="C52" i="17"/>
  <c r="D18" i="23"/>
  <c r="C17" i="17"/>
  <c r="C34" i="23"/>
  <c r="A34" s="1"/>
  <c r="B33" i="17"/>
  <c r="A33" s="1"/>
  <c r="D66" i="23"/>
  <c r="C65" i="17"/>
  <c r="C82" i="23"/>
  <c r="A82" s="1"/>
  <c r="B82" s="1"/>
  <c r="B81" i="17"/>
  <c r="A81" s="1"/>
  <c r="C27" i="23"/>
  <c r="A27" s="1"/>
  <c r="B26" i="17"/>
  <c r="A26" s="1"/>
  <c r="C91" i="23"/>
  <c r="J91" s="1"/>
  <c r="B90" i="17"/>
  <c r="A90" s="1"/>
  <c r="D63" i="23"/>
  <c r="C62" i="17"/>
  <c r="C23" i="23"/>
  <c r="A23" s="1"/>
  <c r="B22" i="17"/>
  <c r="A22" s="1"/>
  <c r="F7" i="23"/>
  <c r="D6" i="17"/>
  <c r="D12" i="23"/>
  <c r="C11" i="17"/>
  <c r="D28" i="23"/>
  <c r="C27" i="17"/>
  <c r="C44" i="23"/>
  <c r="G44" s="1"/>
  <c r="B43" i="17"/>
  <c r="A43" s="1"/>
  <c r="D92" i="23"/>
  <c r="C91" i="17"/>
  <c r="C25" i="23"/>
  <c r="A25" s="1"/>
  <c r="B24" i="17"/>
  <c r="A24" s="1"/>
  <c r="C89" i="23"/>
  <c r="J89" s="1"/>
  <c r="B88" i="17"/>
  <c r="A88" s="1"/>
  <c r="D89" i="23"/>
  <c r="C88" i="17"/>
  <c r="D22" i="23"/>
  <c r="C21" i="17"/>
  <c r="C38" i="23"/>
  <c r="A38" s="1"/>
  <c r="B38" s="1"/>
  <c r="B37" i="17"/>
  <c r="A37" s="1"/>
  <c r="D86" i="23"/>
  <c r="C85" i="17"/>
  <c r="D15" i="23"/>
  <c r="C14" i="17"/>
  <c r="C79" i="23"/>
  <c r="A79" s="1"/>
  <c r="B79" s="1"/>
  <c r="B78" i="17"/>
  <c r="A78" s="1"/>
  <c r="C16" i="23"/>
  <c r="A16" s="1"/>
  <c r="B15" i="17"/>
  <c r="A15" s="1"/>
  <c r="D64" i="23"/>
  <c r="C63" i="17"/>
  <c r="C80" i="23"/>
  <c r="A80" s="1"/>
  <c r="B80" s="1"/>
  <c r="B79" i="17"/>
  <c r="A79" s="1"/>
  <c r="D13" i="23"/>
  <c r="C12" i="17"/>
  <c r="D61" i="23"/>
  <c r="C60" i="17"/>
  <c r="C77" i="23"/>
  <c r="H77" s="1"/>
  <c r="B76" i="17"/>
  <c r="A76" s="1"/>
  <c r="D42" i="23"/>
  <c r="C41" i="17"/>
  <c r="C58" i="23"/>
  <c r="G58" s="1"/>
  <c r="B57" i="17"/>
  <c r="A57" s="1"/>
  <c r="D95" i="23"/>
  <c r="C94" i="17"/>
  <c r="C67" i="23"/>
  <c r="G67" s="1"/>
  <c r="B66" i="17"/>
  <c r="A66" s="1"/>
  <c r="D47" i="23"/>
  <c r="C46" i="17"/>
  <c r="C19" i="23"/>
  <c r="G19" s="1"/>
  <c r="B18" i="17"/>
  <c r="A18" s="1"/>
  <c r="C20" i="23"/>
  <c r="G20" s="1"/>
  <c r="B19" i="17"/>
  <c r="A19" s="1"/>
  <c r="D68" i="23"/>
  <c r="C67" i="17"/>
  <c r="C84" i="23"/>
  <c r="J84" s="1"/>
  <c r="B83" i="17"/>
  <c r="A83" s="1"/>
  <c r="C17" i="23"/>
  <c r="G17" s="1"/>
  <c r="B16" i="17"/>
  <c r="A16" s="1"/>
  <c r="D33" i="23"/>
  <c r="C32" i="17"/>
  <c r="C81" i="23"/>
  <c r="G81" s="1"/>
  <c r="B80" i="17"/>
  <c r="A80" s="1"/>
  <c r="D81" i="23"/>
  <c r="C80" i="17"/>
  <c r="D14" i="23"/>
  <c r="C13" i="17"/>
  <c r="C30" i="23"/>
  <c r="G30" s="1"/>
  <c r="B29" i="17"/>
  <c r="A29" s="1"/>
  <c r="D62" i="23"/>
  <c r="C61" i="17"/>
  <c r="C78" i="23"/>
  <c r="G78" s="1"/>
  <c r="B77" i="17"/>
  <c r="A77" s="1"/>
  <c r="C37" i="23"/>
  <c r="A37" s="1"/>
  <c r="B36" i="17"/>
  <c r="A36" s="1"/>
  <c r="C66" i="23"/>
  <c r="H66" s="1"/>
  <c r="B65" i="17"/>
  <c r="A65" s="1"/>
  <c r="D40" i="23"/>
  <c r="C39" i="17"/>
  <c r="C56" i="23"/>
  <c r="J56" s="1"/>
  <c r="B55" i="17"/>
  <c r="A55" s="1"/>
  <c r="D21" i="23"/>
  <c r="C20" i="17"/>
  <c r="C69" i="23"/>
  <c r="J69" s="1"/>
  <c r="B68" i="17"/>
  <c r="A68" s="1"/>
  <c r="D69" i="23"/>
  <c r="C68" i="17"/>
  <c r="C85" i="23"/>
  <c r="J85" s="1"/>
  <c r="B84" i="17"/>
  <c r="A84" s="1"/>
  <c r="D85" i="23"/>
  <c r="C84" i="17"/>
  <c r="D34" i="23"/>
  <c r="C33" i="17"/>
  <c r="D82" i="23"/>
  <c r="C81" i="17"/>
  <c r="C98" i="23"/>
  <c r="A98" s="1"/>
  <c r="B98" s="1"/>
  <c r="B97" i="17"/>
  <c r="A97" s="1"/>
  <c r="D27" i="23"/>
  <c r="C26" i="17"/>
  <c r="D91" i="23"/>
  <c r="C90" i="17"/>
  <c r="D23" i="23"/>
  <c r="C22" i="17"/>
  <c r="C87" i="23"/>
  <c r="J87" s="1"/>
  <c r="B86" i="17"/>
  <c r="A86" s="1"/>
  <c r="C7" i="23"/>
  <c r="A7" s="1"/>
  <c r="B6" i="17"/>
  <c r="A6" s="1"/>
  <c r="D44" i="23"/>
  <c r="C43" i="17"/>
  <c r="C60" i="23"/>
  <c r="J60" s="1"/>
  <c r="B59" i="17"/>
  <c r="A59" s="1"/>
  <c r="C41" i="23"/>
  <c r="J41" s="1"/>
  <c r="B40" i="17"/>
  <c r="A40" s="1"/>
  <c r="D41" i="23"/>
  <c r="C40" i="17"/>
  <c r="D38" i="23"/>
  <c r="C37" i="17"/>
  <c r="C54" i="23"/>
  <c r="J54" s="1"/>
  <c r="B53" i="17"/>
  <c r="A53" s="1"/>
  <c r="D79" i="23"/>
  <c r="C78" i="17"/>
  <c r="C51" i="23"/>
  <c r="A51" s="1"/>
  <c r="B51" s="1"/>
  <c r="B50" i="17"/>
  <c r="A50" s="1"/>
  <c r="D16" i="23"/>
  <c r="C15" i="17"/>
  <c r="C32" i="23"/>
  <c r="H32" s="1"/>
  <c r="B31" i="17"/>
  <c r="A31" s="1"/>
  <c r="D80" i="23"/>
  <c r="C79" i="17"/>
  <c r="C96" i="23"/>
  <c r="H96" s="1"/>
  <c r="B95" i="17"/>
  <c r="A95" s="1"/>
  <c r="C13" i="23"/>
  <c r="A13" s="1"/>
  <c r="B12" i="17"/>
  <c r="A12" s="1"/>
  <c r="D29" i="23"/>
  <c r="C28" i="17"/>
  <c r="D77" i="23"/>
  <c r="C76" i="17"/>
  <c r="C10" i="23"/>
  <c r="G10" s="1"/>
  <c r="B9" i="17"/>
  <c r="A9" s="1"/>
  <c r="D58" i="23"/>
  <c r="C57" i="17"/>
  <c r="C74" i="23"/>
  <c r="H74" s="1"/>
  <c r="B73" i="17"/>
  <c r="A73" s="1"/>
  <c r="C59" i="23"/>
  <c r="H59" s="1"/>
  <c r="B58" i="17"/>
  <c r="A58" s="1"/>
  <c r="D67" i="23"/>
  <c r="C66" i="17"/>
  <c r="C55" i="23"/>
  <c r="A55" s="1"/>
  <c r="B55" s="1"/>
  <c r="B54" i="17"/>
  <c r="A54" s="1"/>
  <c r="D19" i="23"/>
  <c r="C18" i="17"/>
  <c r="C83" i="23"/>
  <c r="A83" s="1"/>
  <c r="B83" s="1"/>
  <c r="B82" i="17"/>
  <c r="A82" s="1"/>
  <c r="D20" i="23"/>
  <c r="C19" i="17"/>
  <c r="C36" i="23"/>
  <c r="A36" s="1"/>
  <c r="B35" i="17"/>
  <c r="A35" s="1"/>
  <c r="D84" i="23"/>
  <c r="C83" i="17"/>
  <c r="C33" i="23"/>
  <c r="A33" s="1"/>
  <c r="B32" i="17"/>
  <c r="A32" s="1"/>
  <c r="C97" i="23"/>
  <c r="G97" s="1"/>
  <c r="B96" i="17"/>
  <c r="A96" s="1"/>
  <c r="D97" i="23"/>
  <c r="C96" i="17"/>
  <c r="D30" i="23"/>
  <c r="C29" i="17"/>
  <c r="D78" i="23"/>
  <c r="C77" i="17"/>
  <c r="C94" i="23"/>
  <c r="J94" s="1"/>
  <c r="B93" i="17"/>
  <c r="A93" s="1"/>
  <c r="C11" i="23"/>
  <c r="A11" s="1"/>
  <c r="B10" i="17"/>
  <c r="A10" s="1"/>
  <c r="C72" i="23"/>
  <c r="G72" s="1"/>
  <c r="B71" i="17"/>
  <c r="A71" s="1"/>
  <c r="C21" i="23"/>
  <c r="H21" s="1"/>
  <c r="B20" i="17"/>
  <c r="A20" s="1"/>
  <c r="D37" i="23"/>
  <c r="C36" i="17"/>
  <c r="C50" i="23"/>
  <c r="H50" s="1"/>
  <c r="B49" i="17"/>
  <c r="A49" s="1"/>
  <c r="D98" i="23"/>
  <c r="C97" i="17"/>
  <c r="C35" i="23"/>
  <c r="G35" s="1"/>
  <c r="B34" i="17"/>
  <c r="A34" s="1"/>
  <c r="D87" i="23"/>
  <c r="C86" i="17"/>
  <c r="D7" i="23"/>
  <c r="C6" i="17"/>
  <c r="D60" i="23"/>
  <c r="C59" i="17"/>
  <c r="C76" i="23"/>
  <c r="A76" s="1"/>
  <c r="B76" s="1"/>
  <c r="B75" i="17"/>
  <c r="A75" s="1"/>
  <c r="D9" i="23"/>
  <c r="C8" i="17"/>
  <c r="C57" i="23"/>
  <c r="J57" s="1"/>
  <c r="B56" i="17"/>
  <c r="A56" s="1"/>
  <c r="D57" i="23"/>
  <c r="C56" i="17"/>
  <c r="D54" i="23"/>
  <c r="C53" i="17"/>
  <c r="C70" i="23"/>
  <c r="G70" s="1"/>
  <c r="B69" i="17"/>
  <c r="A69" s="1"/>
  <c r="C43" i="23"/>
  <c r="G43" s="1"/>
  <c r="B42" i="17"/>
  <c r="A42" s="1"/>
  <c r="D51" i="23"/>
  <c r="C50" i="17"/>
  <c r="C39" i="23"/>
  <c r="J39" s="1"/>
  <c r="B38" i="17"/>
  <c r="A38" s="1"/>
  <c r="D32" i="23"/>
  <c r="C31" i="17"/>
  <c r="C48" i="23"/>
  <c r="A48" s="1"/>
  <c r="B48" s="1"/>
  <c r="B47" i="17"/>
  <c r="A47" s="1"/>
  <c r="D96" i="23"/>
  <c r="C95" i="17"/>
  <c r="C29" i="23"/>
  <c r="A29" s="1"/>
  <c r="B28" i="17"/>
  <c r="A28" s="1"/>
  <c r="C45" i="23"/>
  <c r="G45" s="1"/>
  <c r="B44" i="17"/>
  <c r="A44" s="1"/>
  <c r="C93" i="23"/>
  <c r="A93" s="1"/>
  <c r="B93" s="1"/>
  <c r="B92" i="17"/>
  <c r="A92" s="1"/>
  <c r="D93" i="23"/>
  <c r="C92" i="17"/>
  <c r="D10" i="23"/>
  <c r="C9" i="17"/>
  <c r="C26" i="23"/>
  <c r="H26" s="1"/>
  <c r="B25" i="17"/>
  <c r="A25" s="1"/>
  <c r="D74" i="23"/>
  <c r="C73" i="17"/>
  <c r="C90" i="23"/>
  <c r="J90" s="1"/>
  <c r="B89" i="17"/>
  <c r="A89" s="1"/>
  <c r="D59" i="23"/>
  <c r="C58" i="17"/>
  <c r="C31" i="23"/>
  <c r="A31" s="1"/>
  <c r="B30" i="17"/>
  <c r="A30" s="1"/>
  <c r="D55" i="23"/>
  <c r="C54" i="17"/>
  <c r="C75" i="23"/>
  <c r="H75" s="1"/>
  <c r="B74" i="17"/>
  <c r="A74" s="1"/>
  <c r="D83" i="23"/>
  <c r="C82" i="17"/>
  <c r="C71" i="23"/>
  <c r="G71" s="1"/>
  <c r="B70" i="17"/>
  <c r="A70" s="1"/>
  <c r="D36" i="23"/>
  <c r="C35" i="17"/>
  <c r="C52" i="23"/>
  <c r="H52" s="1"/>
  <c r="B51" i="17"/>
  <c r="A51" s="1"/>
  <c r="C49" i="23"/>
  <c r="H49" s="1"/>
  <c r="B48" i="17"/>
  <c r="A48" s="1"/>
  <c r="D49" i="23"/>
  <c r="C48" i="17"/>
  <c r="C46" i="23"/>
  <c r="A46" s="1"/>
  <c r="B46" s="1"/>
  <c r="B45" i="17"/>
  <c r="A45" s="1"/>
  <c r="D94" i="23"/>
  <c r="C93" i="17"/>
  <c r="D11" i="23"/>
  <c r="C10" i="17"/>
  <c r="C24" i="23"/>
  <c r="A24" s="1"/>
  <c r="B23" i="17"/>
  <c r="A23" s="1"/>
  <c r="D72" i="23"/>
  <c r="C71" i="17"/>
  <c r="C88" i="23"/>
  <c r="G88" s="1"/>
  <c r="B87" i="17"/>
  <c r="A87" s="1"/>
  <c r="C63" i="23"/>
  <c r="G63" s="1"/>
  <c r="B62" i="17"/>
  <c r="A62" s="1"/>
  <c r="D35" i="23"/>
  <c r="C34" i="17"/>
  <c r="C12" i="23"/>
  <c r="H12" s="1"/>
  <c r="B11" i="17"/>
  <c r="A11" s="1"/>
  <c r="C28" i="23"/>
  <c r="A28" s="1"/>
  <c r="B27" i="17"/>
  <c r="A27" s="1"/>
  <c r="D76" i="23"/>
  <c r="C75" i="17"/>
  <c r="C92" i="23"/>
  <c r="A92" s="1"/>
  <c r="B92" s="1"/>
  <c r="B91" i="17"/>
  <c r="A91" s="1"/>
  <c r="C9" i="23"/>
  <c r="H9" s="1"/>
  <c r="B8" i="17"/>
  <c r="A8" s="1"/>
  <c r="D25" i="23"/>
  <c r="C24" i="17"/>
  <c r="C73" i="23"/>
  <c r="H73" s="1"/>
  <c r="B72" i="17"/>
  <c r="A72" s="1"/>
  <c r="D73" i="23"/>
  <c r="C72" i="17"/>
  <c r="C22" i="23"/>
  <c r="G22" s="1"/>
  <c r="B21" i="17"/>
  <c r="A21" s="1"/>
  <c r="D70" i="23"/>
  <c r="C69" i="17"/>
  <c r="C86" i="23"/>
  <c r="H86" s="1"/>
  <c r="B85" i="17"/>
  <c r="A85" s="1"/>
  <c r="D43" i="23"/>
  <c r="C42" i="17"/>
  <c r="C15" i="23"/>
  <c r="G15" s="1"/>
  <c r="B14" i="17"/>
  <c r="A14" s="1"/>
  <c r="D39" i="23"/>
  <c r="C38" i="17"/>
  <c r="D48" i="23"/>
  <c r="C47" i="17"/>
  <c r="C64" i="23"/>
  <c r="J64" s="1"/>
  <c r="B63" i="17"/>
  <c r="A63" s="1"/>
  <c r="D45" i="23"/>
  <c r="C44" i="17"/>
  <c r="C61" i="23"/>
  <c r="A61" s="1"/>
  <c r="B61" s="1"/>
  <c r="B60" i="17"/>
  <c r="A60" s="1"/>
  <c r="D26" i="23"/>
  <c r="C25" i="17"/>
  <c r="C42" i="23"/>
  <c r="J42" s="1"/>
  <c r="B41" i="17"/>
  <c r="A41" s="1"/>
  <c r="D90" i="23"/>
  <c r="C89" i="17"/>
  <c r="D31" i="23"/>
  <c r="C30" i="17"/>
  <c r="C95" i="23"/>
  <c r="H95" s="1"/>
  <c r="B94" i="17"/>
  <c r="A94" s="1"/>
  <c r="D75" i="23"/>
  <c r="C74" i="17"/>
  <c r="C47" i="23"/>
  <c r="H47" s="1"/>
  <c r="B46" i="17"/>
  <c r="A46" s="1"/>
  <c r="D71" i="23"/>
  <c r="C70" i="17"/>
  <c r="D52" i="23"/>
  <c r="C51" i="17"/>
  <c r="C68" i="23"/>
  <c r="H68" s="1"/>
  <c r="B67" i="17"/>
  <c r="A67" s="1"/>
  <c r="D17" i="23"/>
  <c r="C16" i="17"/>
  <c r="C65" i="23"/>
  <c r="G65" s="1"/>
  <c r="B64" i="17"/>
  <c r="A64" s="1"/>
  <c r="D65" i="23"/>
  <c r="C64" i="17"/>
  <c r="C14" i="23"/>
  <c r="A14" s="1"/>
  <c r="B13" i="17"/>
  <c r="A13" s="1"/>
  <c r="D46" i="23"/>
  <c r="C45" i="17"/>
  <c r="C62" i="23"/>
  <c r="A62" s="1"/>
  <c r="B62" s="1"/>
  <c r="B61" i="17"/>
  <c r="A61" s="1"/>
  <c r="AF403" i="20"/>
  <c r="AG403" s="1"/>
  <c r="Z403" s="1"/>
  <c r="B414"/>
  <c r="AF380"/>
  <c r="AG380" s="1"/>
  <c r="Z380" s="1"/>
  <c r="AE177"/>
  <c r="AE241"/>
  <c r="Y257"/>
  <c r="AF257" s="1"/>
  <c r="AG257" s="1"/>
  <c r="Z257" s="1"/>
  <c r="B62"/>
  <c r="AE419"/>
  <c r="AE483"/>
  <c r="AE209"/>
  <c r="B26"/>
  <c r="B49"/>
  <c r="AE225"/>
  <c r="B132"/>
  <c r="Y97"/>
  <c r="AF97" s="1"/>
  <c r="B225"/>
  <c r="Y90"/>
  <c r="AF90" s="1"/>
  <c r="Y435"/>
  <c r="AF435" s="1"/>
  <c r="AG435" s="1"/>
  <c r="Z435" s="1"/>
  <c r="B324"/>
  <c r="AE161"/>
  <c r="Y289"/>
  <c r="AF289" s="1"/>
  <c r="AG289" s="1"/>
  <c r="Z289" s="1"/>
  <c r="AE90"/>
  <c r="Y126"/>
  <c r="AF126" s="1"/>
  <c r="AG126" s="1"/>
  <c r="Z126" s="1"/>
  <c r="B260"/>
  <c r="B193"/>
  <c r="AE186"/>
  <c r="AG186" s="1"/>
  <c r="Z186" s="1"/>
  <c r="Y331"/>
  <c r="AF331" s="1"/>
  <c r="Y65"/>
  <c r="AF65" s="1"/>
  <c r="B129"/>
  <c r="B203"/>
  <c r="AE331"/>
  <c r="Y292"/>
  <c r="AF292" s="1"/>
  <c r="AE292"/>
  <c r="AE81"/>
  <c r="B257"/>
  <c r="Y321"/>
  <c r="AF321" s="1"/>
  <c r="AG321" s="1"/>
  <c r="Z321" s="1"/>
  <c r="Y68"/>
  <c r="AF68" s="1"/>
  <c r="AE196"/>
  <c r="AE260"/>
  <c r="AE49"/>
  <c r="AE132"/>
  <c r="AG132" s="1"/>
  <c r="Z132" s="1"/>
  <c r="AE33"/>
  <c r="AE97"/>
  <c r="AE68"/>
  <c r="AE324"/>
  <c r="AG324" s="1"/>
  <c r="Z324" s="1"/>
  <c r="B68"/>
  <c r="Y196"/>
  <c r="AF196" s="1"/>
  <c r="B33"/>
  <c r="Y49"/>
  <c r="AF49" s="1"/>
  <c r="B97"/>
  <c r="B161"/>
  <c r="B90"/>
  <c r="Y228"/>
  <c r="AF228" s="1"/>
  <c r="AF425"/>
  <c r="AG425" s="1"/>
  <c r="Z425" s="1"/>
  <c r="AE129"/>
  <c r="AE164"/>
  <c r="AE228"/>
  <c r="B81"/>
  <c r="Y193"/>
  <c r="AF193" s="1"/>
  <c r="AG193" s="1"/>
  <c r="Z193" s="1"/>
  <c r="B321"/>
  <c r="AE350"/>
  <c r="Y135"/>
  <c r="AF135" s="1"/>
  <c r="Y34"/>
  <c r="AF34" s="1"/>
  <c r="B222"/>
  <c r="AE337"/>
  <c r="B151"/>
  <c r="Y33"/>
  <c r="AF33" s="1"/>
  <c r="Y113"/>
  <c r="AF113" s="1"/>
  <c r="AG113" s="1"/>
  <c r="Z113" s="1"/>
  <c r="Y273"/>
  <c r="AF273" s="1"/>
  <c r="AG273" s="1"/>
  <c r="Z273" s="1"/>
  <c r="AE305"/>
  <c r="Y235"/>
  <c r="AF235" s="1"/>
  <c r="AG235" s="1"/>
  <c r="Z235" s="1"/>
  <c r="AE355"/>
  <c r="Y419"/>
  <c r="AF419" s="1"/>
  <c r="Y483"/>
  <c r="AF483" s="1"/>
  <c r="AE34"/>
  <c r="AF377"/>
  <c r="AG377" s="1"/>
  <c r="Z377" s="1"/>
  <c r="Y36"/>
  <c r="AF36" s="1"/>
  <c r="Y100"/>
  <c r="AF100" s="1"/>
  <c r="AE55"/>
  <c r="AE100"/>
  <c r="AE71"/>
  <c r="AE151"/>
  <c r="AG151" s="1"/>
  <c r="Z151" s="1"/>
  <c r="Y7"/>
  <c r="AF7" s="1"/>
  <c r="Y71"/>
  <c r="B71"/>
  <c r="B7"/>
  <c r="B39"/>
  <c r="AF209"/>
  <c r="AE52"/>
  <c r="AG52" s="1"/>
  <c r="Z52" s="1"/>
  <c r="Y145"/>
  <c r="AF145" s="1"/>
  <c r="AG145" s="1"/>
  <c r="Z145" s="1"/>
  <c r="AE7"/>
  <c r="AF225"/>
  <c r="AE180"/>
  <c r="AG180" s="1"/>
  <c r="Z180" s="1"/>
  <c r="B308"/>
  <c r="Y17"/>
  <c r="AF17" s="1"/>
  <c r="AE119"/>
  <c r="AE116"/>
  <c r="AG116" s="1"/>
  <c r="Z116" s="1"/>
  <c r="Y164"/>
  <c r="AF164" s="1"/>
  <c r="Y244"/>
  <c r="AF244" s="1"/>
  <c r="B209"/>
  <c r="B273"/>
  <c r="Y337"/>
  <c r="AF337" s="1"/>
  <c r="Y55"/>
  <c r="AF55" s="1"/>
  <c r="AG55" s="1"/>
  <c r="Z55" s="1"/>
  <c r="AF71"/>
  <c r="Y26"/>
  <c r="AF26" s="1"/>
  <c r="AG26" s="1"/>
  <c r="Z26" s="1"/>
  <c r="F27" i="23"/>
  <c r="AE62" i="20"/>
  <c r="AG62" s="1"/>
  <c r="Z62" s="1"/>
  <c r="F63" i="23"/>
  <c r="Y103" i="20"/>
  <c r="AF103" s="1"/>
  <c r="AG103" s="1"/>
  <c r="Z103" s="1"/>
  <c r="AE135"/>
  <c r="B36"/>
  <c r="B116"/>
  <c r="B180"/>
  <c r="AE244"/>
  <c r="AE308"/>
  <c r="AG308" s="1"/>
  <c r="Z308" s="1"/>
  <c r="B17"/>
  <c r="B145"/>
  <c r="AF161"/>
  <c r="G53" i="23"/>
  <c r="B52" i="20"/>
  <c r="F53" i="23"/>
  <c r="B55" i="20"/>
  <c r="B119"/>
  <c r="AE36"/>
  <c r="AE17"/>
  <c r="AG85"/>
  <c r="Z85" s="1"/>
  <c r="AG213"/>
  <c r="Z213" s="1"/>
  <c r="AG277"/>
  <c r="Z277" s="1"/>
  <c r="AG14"/>
  <c r="Z14" s="1"/>
  <c r="AG339"/>
  <c r="Z339" s="1"/>
  <c r="AG384"/>
  <c r="Z384" s="1"/>
  <c r="AG448"/>
  <c r="Z448" s="1"/>
  <c r="AG496"/>
  <c r="Z496" s="1"/>
  <c r="AG223"/>
  <c r="Z223" s="1"/>
  <c r="AG349"/>
  <c r="Z349" s="1"/>
  <c r="AG272"/>
  <c r="Z272" s="1"/>
  <c r="AG336"/>
  <c r="Z336" s="1"/>
  <c r="AG253"/>
  <c r="Z253" s="1"/>
  <c r="AG317"/>
  <c r="Z317" s="1"/>
  <c r="AG138"/>
  <c r="Z138" s="1"/>
  <c r="AG163"/>
  <c r="Z163" s="1"/>
  <c r="AG367"/>
  <c r="Z367" s="1"/>
  <c r="AG383"/>
  <c r="Z383" s="1"/>
  <c r="AG447"/>
  <c r="Z447" s="1"/>
  <c r="AG278"/>
  <c r="Z278" s="1"/>
  <c r="Y23"/>
  <c r="AF23" s="1"/>
  <c r="F24" i="23"/>
  <c r="Y87" i="20"/>
  <c r="AF87" s="1"/>
  <c r="F88" i="23"/>
  <c r="B20" i="20"/>
  <c r="F21" i="23"/>
  <c r="Y84" i="20"/>
  <c r="AF84" s="1"/>
  <c r="F85" i="23"/>
  <c r="AE22" i="20"/>
  <c r="F23" i="23"/>
  <c r="AE39" i="20"/>
  <c r="F40" i="23"/>
  <c r="AE65" i="20"/>
  <c r="F66" i="23"/>
  <c r="AG136" i="20"/>
  <c r="Z136" s="1"/>
  <c r="AG248"/>
  <c r="Z248" s="1"/>
  <c r="AG264"/>
  <c r="Z264" s="1"/>
  <c r="AG243"/>
  <c r="Z243" s="1"/>
  <c r="AG375"/>
  <c r="Z375" s="1"/>
  <c r="AG439"/>
  <c r="Z439" s="1"/>
  <c r="AG487"/>
  <c r="Z487" s="1"/>
  <c r="AG326"/>
  <c r="Z326" s="1"/>
  <c r="AG480"/>
  <c r="Z480" s="1"/>
  <c r="AG44"/>
  <c r="Z44" s="1"/>
  <c r="AG60"/>
  <c r="Z60" s="1"/>
  <c r="AG188"/>
  <c r="Z188" s="1"/>
  <c r="AG281"/>
  <c r="Z281" s="1"/>
  <c r="AG363"/>
  <c r="Z363" s="1"/>
  <c r="AG491"/>
  <c r="Z491" s="1"/>
  <c r="AG66"/>
  <c r="Z66" s="1"/>
  <c r="AG218"/>
  <c r="Z218" s="1"/>
  <c r="AG410"/>
  <c r="Z410" s="1"/>
  <c r="AG498"/>
  <c r="Z498" s="1"/>
  <c r="AG392"/>
  <c r="Z392" s="1"/>
  <c r="AG504"/>
  <c r="Z504" s="1"/>
  <c r="AG131"/>
  <c r="Z131" s="1"/>
  <c r="AG32"/>
  <c r="Z32" s="1"/>
  <c r="AG48"/>
  <c r="Z48" s="1"/>
  <c r="AG304"/>
  <c r="Z304" s="1"/>
  <c r="AG157"/>
  <c r="Z157" s="1"/>
  <c r="AG221"/>
  <c r="Z221" s="1"/>
  <c r="AG285"/>
  <c r="Z285" s="1"/>
  <c r="AG10"/>
  <c r="Z10" s="1"/>
  <c r="AF177"/>
  <c r="AF241"/>
  <c r="AF428"/>
  <c r="AG428" s="1"/>
  <c r="Z428" s="1"/>
  <c r="AF457"/>
  <c r="AG457" s="1"/>
  <c r="Z457" s="1"/>
  <c r="B103"/>
  <c r="AE23"/>
  <c r="AF129"/>
  <c r="AE20"/>
  <c r="AE84"/>
  <c r="Y148"/>
  <c r="AF148" s="1"/>
  <c r="AG148" s="1"/>
  <c r="Z148" s="1"/>
  <c r="B212"/>
  <c r="Y340"/>
  <c r="AF340" s="1"/>
  <c r="B154"/>
  <c r="B171"/>
  <c r="Y387"/>
  <c r="AF387" s="1"/>
  <c r="AG387" s="1"/>
  <c r="Z387" s="1"/>
  <c r="B226"/>
  <c r="AF39"/>
  <c r="Y212"/>
  <c r="AF212" s="1"/>
  <c r="AG212" s="1"/>
  <c r="Z212" s="1"/>
  <c r="Y276"/>
  <c r="AF276" s="1"/>
  <c r="AE340"/>
  <c r="B113"/>
  <c r="B241"/>
  <c r="Y305"/>
  <c r="AF305" s="1"/>
  <c r="Y154"/>
  <c r="AF154" s="1"/>
  <c r="AG154" s="1"/>
  <c r="Z154" s="1"/>
  <c r="Y171"/>
  <c r="AF171" s="1"/>
  <c r="AG171" s="1"/>
  <c r="Z171" s="1"/>
  <c r="B299"/>
  <c r="B387"/>
  <c r="B451"/>
  <c r="Y226"/>
  <c r="AF226" s="1"/>
  <c r="AG226" s="1"/>
  <c r="Z226" s="1"/>
  <c r="AG179"/>
  <c r="Z179" s="1"/>
  <c r="AG262"/>
  <c r="Z262" s="1"/>
  <c r="AG345"/>
  <c r="Z345" s="1"/>
  <c r="AG219"/>
  <c r="Z219" s="1"/>
  <c r="AG263"/>
  <c r="Z263" s="1"/>
  <c r="AG369"/>
  <c r="Z369" s="1"/>
  <c r="AG373"/>
  <c r="Z373" s="1"/>
  <c r="AG390"/>
  <c r="Z390" s="1"/>
  <c r="AG256"/>
  <c r="Z256" s="1"/>
  <c r="AG288"/>
  <c r="Z288" s="1"/>
  <c r="AG109"/>
  <c r="Z109" s="1"/>
  <c r="AG173"/>
  <c r="Z173" s="1"/>
  <c r="AG333"/>
  <c r="Z333" s="1"/>
  <c r="AG74"/>
  <c r="Z74" s="1"/>
  <c r="AG110"/>
  <c r="Z110" s="1"/>
  <c r="B23"/>
  <c r="AE87"/>
  <c r="Y20"/>
  <c r="AF20" s="1"/>
  <c r="B84"/>
  <c r="B148"/>
  <c r="B177"/>
  <c r="AG411"/>
  <c r="Z411" s="1"/>
  <c r="AG458"/>
  <c r="Z458" s="1"/>
  <c r="AG206"/>
  <c r="Z206" s="1"/>
  <c r="AE276"/>
  <c r="Y299"/>
  <c r="AF299" s="1"/>
  <c r="AG299" s="1"/>
  <c r="Z299" s="1"/>
  <c r="AE451"/>
  <c r="AG451" s="1"/>
  <c r="Z451" s="1"/>
  <c r="AG418"/>
  <c r="Z418" s="1"/>
  <c r="AG208"/>
  <c r="Z208" s="1"/>
  <c r="AG189"/>
  <c r="Z189" s="1"/>
  <c r="AG121"/>
  <c r="Z121" s="1"/>
  <c r="AG502"/>
  <c r="Z502" s="1"/>
  <c r="AG175"/>
  <c r="Z175" s="1"/>
  <c r="AG64"/>
  <c r="Z64" s="1"/>
  <c r="AG134"/>
  <c r="Z134" s="1"/>
  <c r="AG234"/>
  <c r="Z234" s="1"/>
  <c r="AG258"/>
  <c r="Z258" s="1"/>
  <c r="AG174"/>
  <c r="Z174" s="1"/>
  <c r="AG452"/>
  <c r="Z452" s="1"/>
  <c r="AG231"/>
  <c r="Z231" s="1"/>
  <c r="AG353"/>
  <c r="Z353" s="1"/>
  <c r="AG481"/>
  <c r="Z481" s="1"/>
  <c r="AG346"/>
  <c r="Z346" s="1"/>
  <c r="AG494"/>
  <c r="Z494" s="1"/>
  <c r="AG80"/>
  <c r="Z80" s="1"/>
  <c r="AG111"/>
  <c r="Z111" s="1"/>
  <c r="AG28"/>
  <c r="Z28" s="1"/>
  <c r="AG76"/>
  <c r="Z76" s="1"/>
  <c r="AG156"/>
  <c r="Z156" s="1"/>
  <c r="AG204"/>
  <c r="Z204" s="1"/>
  <c r="AG220"/>
  <c r="Z220" s="1"/>
  <c r="AG9"/>
  <c r="Z9" s="1"/>
  <c r="AG57"/>
  <c r="Z57" s="1"/>
  <c r="AG201"/>
  <c r="Z201" s="1"/>
  <c r="AG249"/>
  <c r="Z249" s="1"/>
  <c r="AG265"/>
  <c r="Z265" s="1"/>
  <c r="AG170"/>
  <c r="Z170" s="1"/>
  <c r="AG155"/>
  <c r="Z155" s="1"/>
  <c r="AG187"/>
  <c r="Z187" s="1"/>
  <c r="AG395"/>
  <c r="Z395" s="1"/>
  <c r="AG443"/>
  <c r="Z443" s="1"/>
  <c r="AG459"/>
  <c r="Z459" s="1"/>
  <c r="AG194"/>
  <c r="Z194" s="1"/>
  <c r="AG426"/>
  <c r="Z426" s="1"/>
  <c r="AG417"/>
  <c r="Z417" s="1"/>
  <c r="AG271"/>
  <c r="Z271" s="1"/>
  <c r="AG501"/>
  <c r="Z501" s="1"/>
  <c r="AG99"/>
  <c r="Z99" s="1"/>
  <c r="AG267"/>
  <c r="Z267" s="1"/>
  <c r="AG371"/>
  <c r="Z371" s="1"/>
  <c r="AG183"/>
  <c r="Z183" s="1"/>
  <c r="AG485"/>
  <c r="Z485" s="1"/>
  <c r="AG184"/>
  <c r="Z184" s="1"/>
  <c r="AG423"/>
  <c r="Z423" s="1"/>
  <c r="AG306"/>
  <c r="Z306" s="1"/>
  <c r="AG450"/>
  <c r="Z450" s="1"/>
  <c r="AG400"/>
  <c r="Z400" s="1"/>
  <c r="AG461"/>
  <c r="Z461" s="1"/>
  <c r="AG63"/>
  <c r="Z63" s="1"/>
  <c r="AG172"/>
  <c r="Z172" s="1"/>
  <c r="AG153"/>
  <c r="Z153" s="1"/>
  <c r="AG478"/>
  <c r="Z478" s="1"/>
  <c r="AG389"/>
  <c r="Z389" s="1"/>
  <c r="AG474"/>
  <c r="Z474" s="1"/>
  <c r="AG211"/>
  <c r="Z211" s="1"/>
  <c r="AG166"/>
  <c r="Z166" s="1"/>
  <c r="AG15"/>
  <c r="Z15" s="1"/>
  <c r="AG47"/>
  <c r="Z47" s="1"/>
  <c r="AG329"/>
  <c r="Z329" s="1"/>
  <c r="AG240"/>
  <c r="Z240" s="1"/>
  <c r="AG302"/>
  <c r="Z302" s="1"/>
  <c r="AG54"/>
  <c r="Z54" s="1"/>
  <c r="AG468"/>
  <c r="Z468" s="1"/>
  <c r="AG118"/>
  <c r="Z118" s="1"/>
  <c r="AG433"/>
  <c r="Z433" s="1"/>
  <c r="AG497"/>
  <c r="Z497" s="1"/>
  <c r="AG382"/>
  <c r="Z382" s="1"/>
  <c r="AG310"/>
  <c r="Z310" s="1"/>
  <c r="AG360"/>
  <c r="Z360" s="1"/>
  <c r="AG160"/>
  <c r="Z160" s="1"/>
  <c r="AG224"/>
  <c r="Z224" s="1"/>
  <c r="AG61"/>
  <c r="Z61" s="1"/>
  <c r="AG493"/>
  <c r="Z493" s="1"/>
  <c r="AG195"/>
  <c r="Z195" s="1"/>
  <c r="AG323"/>
  <c r="Z323" s="1"/>
  <c r="AG141"/>
  <c r="Z141" s="1"/>
  <c r="AG205"/>
  <c r="Z205" s="1"/>
  <c r="AG269"/>
  <c r="Z269" s="1"/>
  <c r="AG178"/>
  <c r="Z178" s="1"/>
  <c r="AG291"/>
  <c r="Z291" s="1"/>
  <c r="AG399"/>
  <c r="Z399" s="1"/>
  <c r="AG463"/>
  <c r="Z463" s="1"/>
  <c r="AG210"/>
  <c r="Z210" s="1"/>
  <c r="AG274"/>
  <c r="Z274" s="1"/>
  <c r="AG406"/>
  <c r="Z406" s="1"/>
  <c r="AG434"/>
  <c r="Z434" s="1"/>
  <c r="AG440"/>
  <c r="Z440" s="1"/>
  <c r="AG405"/>
  <c r="Z405" s="1"/>
  <c r="AG407"/>
  <c r="Z407" s="1"/>
  <c r="AG388"/>
  <c r="Z388" s="1"/>
  <c r="AG46"/>
  <c r="Z46" s="1"/>
  <c r="AG227"/>
  <c r="Z227" s="1"/>
  <c r="AG351"/>
  <c r="Z351" s="1"/>
  <c r="AG415"/>
  <c r="Z415" s="1"/>
  <c r="AG479"/>
  <c r="Z479" s="1"/>
  <c r="AG338"/>
  <c r="Z338" s="1"/>
  <c r="AG18"/>
  <c r="Z18" s="1"/>
  <c r="AG376"/>
  <c r="Z376" s="1"/>
  <c r="AG499"/>
  <c r="Z499" s="1"/>
  <c r="AG311"/>
  <c r="Z311" s="1"/>
  <c r="AG486"/>
  <c r="Z486" s="1"/>
  <c r="AG453"/>
  <c r="Z453" s="1"/>
  <c r="AG56"/>
  <c r="Z56" s="1"/>
  <c r="AG101"/>
  <c r="Z101" s="1"/>
  <c r="AG165"/>
  <c r="Z165" s="1"/>
  <c r="AG229"/>
  <c r="Z229" s="1"/>
  <c r="AG293"/>
  <c r="Z293" s="1"/>
  <c r="AG341"/>
  <c r="Z341" s="1"/>
  <c r="AG78"/>
  <c r="Z78" s="1"/>
  <c r="AG359"/>
  <c r="Z359" s="1"/>
  <c r="AG239"/>
  <c r="Z239" s="1"/>
  <c r="AG454"/>
  <c r="Z454" s="1"/>
  <c r="AG127"/>
  <c r="Z127" s="1"/>
  <c r="AG92"/>
  <c r="Z92" s="1"/>
  <c r="AG108"/>
  <c r="Z108" s="1"/>
  <c r="AG236"/>
  <c r="Z236" s="1"/>
  <c r="AG284"/>
  <c r="Z284" s="1"/>
  <c r="AG300"/>
  <c r="Z300" s="1"/>
  <c r="AG25"/>
  <c r="Z25" s="1"/>
  <c r="AG73"/>
  <c r="Z73" s="1"/>
  <c r="AG30"/>
  <c r="Z30" s="1"/>
  <c r="AG315"/>
  <c r="Z315" s="1"/>
  <c r="AG475"/>
  <c r="Z475" s="1"/>
  <c r="AG334"/>
  <c r="Z334" s="1"/>
  <c r="AG404"/>
  <c r="Z404" s="1"/>
  <c r="AG456"/>
  <c r="Z456" s="1"/>
  <c r="AG35"/>
  <c r="Z35" s="1"/>
  <c r="AG96"/>
  <c r="Z96" s="1"/>
  <c r="AG469"/>
  <c r="Z469" s="1"/>
  <c r="AG27"/>
  <c r="Z27" s="1"/>
  <c r="AG181"/>
  <c r="Z181" s="1"/>
  <c r="AG50"/>
  <c r="Z50" s="1"/>
  <c r="AG124"/>
  <c r="Z124" s="1"/>
  <c r="AG41"/>
  <c r="Z41" s="1"/>
  <c r="AG105"/>
  <c r="Z105" s="1"/>
  <c r="AG217"/>
  <c r="Z217" s="1"/>
  <c r="AG427"/>
  <c r="Z427" s="1"/>
  <c r="AG356"/>
  <c r="Z356" s="1"/>
  <c r="AG29"/>
  <c r="Z29" s="1"/>
  <c r="AG93"/>
  <c r="Z93" s="1"/>
  <c r="AG298"/>
  <c r="Z298" s="1"/>
  <c r="AG43"/>
  <c r="Z43" s="1"/>
  <c r="AG197"/>
  <c r="Z197" s="1"/>
  <c r="AG307"/>
  <c r="Z307" s="1"/>
  <c r="AG391"/>
  <c r="Z391" s="1"/>
  <c r="AG114"/>
  <c r="Z114" s="1"/>
  <c r="AG198"/>
  <c r="Z198" s="1"/>
  <c r="AG294"/>
  <c r="Z294" s="1"/>
  <c r="AG368"/>
  <c r="Z368" s="1"/>
  <c r="AG191"/>
  <c r="Z191" s="1"/>
  <c r="AG437"/>
  <c r="Z437" s="1"/>
  <c r="AG95"/>
  <c r="Z95" s="1"/>
  <c r="AG332"/>
  <c r="Z332" s="1"/>
  <c r="AG89"/>
  <c r="Z89" s="1"/>
  <c r="AG185"/>
  <c r="Z185" s="1"/>
  <c r="AG313"/>
  <c r="Z313" s="1"/>
  <c r="AG347"/>
  <c r="Z347" s="1"/>
  <c r="AG322"/>
  <c r="Z322" s="1"/>
  <c r="AG130"/>
  <c r="Z130" s="1"/>
  <c r="AG436"/>
  <c r="Z436" s="1"/>
  <c r="AG500"/>
  <c r="Z500" s="1"/>
  <c r="AG327"/>
  <c r="Z327" s="1"/>
  <c r="AG401"/>
  <c r="Z401" s="1"/>
  <c r="AG465"/>
  <c r="Z465" s="1"/>
  <c r="AG446"/>
  <c r="Z446" s="1"/>
  <c r="AG51"/>
  <c r="Z51" s="1"/>
  <c r="AG115"/>
  <c r="Z115" s="1"/>
  <c r="AG128"/>
  <c r="Z128" s="1"/>
  <c r="AG192"/>
  <c r="Z192" s="1"/>
  <c r="AG13"/>
  <c r="Z13" s="1"/>
  <c r="AG77"/>
  <c r="Z77" s="1"/>
  <c r="AG301"/>
  <c r="Z301" s="1"/>
  <c r="AG495"/>
  <c r="Z495" s="1"/>
  <c r="AG374"/>
  <c r="Z374" s="1"/>
  <c r="AG82"/>
  <c r="Z82" s="1"/>
  <c r="AG182"/>
  <c r="Z182" s="1"/>
  <c r="AG342"/>
  <c r="Z342" s="1"/>
  <c r="AG488"/>
  <c r="Z488" s="1"/>
  <c r="AG343"/>
  <c r="Z343" s="1"/>
  <c r="AG396"/>
  <c r="Z396" s="1"/>
  <c r="AG70"/>
  <c r="Z70" s="1"/>
  <c r="AG303"/>
  <c r="Z303" s="1"/>
  <c r="AG88"/>
  <c r="Z88" s="1"/>
  <c r="AG104"/>
  <c r="Z104" s="1"/>
  <c r="AG152"/>
  <c r="Z152" s="1"/>
  <c r="AG200"/>
  <c r="Z200" s="1"/>
  <c r="AG344"/>
  <c r="Z344" s="1"/>
  <c r="AG21"/>
  <c r="Z21" s="1"/>
  <c r="AG133"/>
  <c r="Z133" s="1"/>
  <c r="AG149"/>
  <c r="Z149" s="1"/>
  <c r="AG261"/>
  <c r="Z261" s="1"/>
  <c r="AG309"/>
  <c r="Z309" s="1"/>
  <c r="AG325"/>
  <c r="Z325" s="1"/>
  <c r="AG142"/>
  <c r="Z142" s="1"/>
  <c r="AG275"/>
  <c r="Z275" s="1"/>
  <c r="AG455"/>
  <c r="Z455" s="1"/>
  <c r="AG471"/>
  <c r="Z471" s="1"/>
  <c r="AG503"/>
  <c r="Z503" s="1"/>
  <c r="AG242"/>
  <c r="Z242" s="1"/>
  <c r="AG358"/>
  <c r="Z358" s="1"/>
  <c r="AG386"/>
  <c r="Z386" s="1"/>
  <c r="AG230"/>
  <c r="Z230" s="1"/>
  <c r="AG416"/>
  <c r="Z416" s="1"/>
  <c r="AG472"/>
  <c r="Z472" s="1"/>
  <c r="AG357"/>
  <c r="Z357" s="1"/>
  <c r="AG31"/>
  <c r="Z31" s="1"/>
  <c r="AG79"/>
  <c r="Z79" s="1"/>
  <c r="AG143"/>
  <c r="Z143" s="1"/>
  <c r="AG12"/>
  <c r="Z12" s="1"/>
  <c r="AG140"/>
  <c r="Z140" s="1"/>
  <c r="AG252"/>
  <c r="Z252" s="1"/>
  <c r="AG268"/>
  <c r="Z268" s="1"/>
  <c r="AG316"/>
  <c r="Z316" s="1"/>
  <c r="AG137"/>
  <c r="Z137" s="1"/>
  <c r="AG169"/>
  <c r="Z169" s="1"/>
  <c r="AG233"/>
  <c r="Z233" s="1"/>
  <c r="AG297"/>
  <c r="Z297" s="1"/>
  <c r="AG58"/>
  <c r="Z58" s="1"/>
  <c r="AG122"/>
  <c r="Z122" s="1"/>
  <c r="AG94"/>
  <c r="Z94" s="1"/>
  <c r="AG251"/>
  <c r="Z251" s="1"/>
  <c r="AG283"/>
  <c r="Z283" s="1"/>
  <c r="AG379"/>
  <c r="Z379" s="1"/>
  <c r="AG366"/>
  <c r="Z366" s="1"/>
  <c r="AG394"/>
  <c r="Z394" s="1"/>
  <c r="AG238"/>
  <c r="Z238" s="1"/>
  <c r="AG270"/>
  <c r="Z270" s="1"/>
  <c r="AG372"/>
  <c r="Z372" s="1"/>
  <c r="AG420"/>
  <c r="Z420" s="1"/>
  <c r="AG484"/>
  <c r="Z484" s="1"/>
  <c r="AG167"/>
  <c r="Z167" s="1"/>
  <c r="AG199"/>
  <c r="Z199" s="1"/>
  <c r="AG295"/>
  <c r="Z295" s="1"/>
  <c r="AG385"/>
  <c r="Z385" s="1"/>
  <c r="AG449"/>
  <c r="Z449" s="1"/>
  <c r="AG282"/>
  <c r="Z282" s="1"/>
  <c r="AG424"/>
  <c r="Z424" s="1"/>
  <c r="AG421"/>
  <c r="Z421" s="1"/>
  <c r="AG19"/>
  <c r="Z19" s="1"/>
  <c r="AG67"/>
  <c r="Z67" s="1"/>
  <c r="AG83"/>
  <c r="Z83" s="1"/>
  <c r="AG147"/>
  <c r="Z147" s="1"/>
  <c r="AG16"/>
  <c r="Z16" s="1"/>
  <c r="AG112"/>
  <c r="Z112" s="1"/>
  <c r="AG144"/>
  <c r="Z144" s="1"/>
  <c r="AG176"/>
  <c r="Z176" s="1"/>
  <c r="AG320"/>
  <c r="Z320" s="1"/>
  <c r="AG45"/>
  <c r="Z45" s="1"/>
  <c r="AG125"/>
  <c r="Z125" s="1"/>
  <c r="AG237"/>
  <c r="Z237" s="1"/>
  <c r="AG259"/>
  <c r="Z259" s="1"/>
  <c r="AG431"/>
  <c r="Z431" s="1"/>
  <c r="AG146"/>
  <c r="Z146" s="1"/>
  <c r="AG214"/>
  <c r="Z214" s="1"/>
  <c r="AG246"/>
  <c r="Z246" s="1"/>
  <c r="AG408"/>
  <c r="Z408" s="1"/>
  <c r="AG207"/>
  <c r="Z207" s="1"/>
  <c r="AG335"/>
  <c r="Z335" s="1"/>
  <c r="AG422"/>
  <c r="Z422" s="1"/>
  <c r="H9" i="22" l="1"/>
  <c r="H17" i="13"/>
  <c r="H21"/>
  <c r="H29"/>
  <c r="H33"/>
  <c r="G13"/>
  <c r="G17"/>
  <c r="G21"/>
  <c r="G25"/>
  <c r="G29"/>
  <c r="G33"/>
  <c r="G37"/>
  <c r="F13"/>
  <c r="F17"/>
  <c r="F21"/>
  <c r="F25"/>
  <c r="F29"/>
  <c r="F33"/>
  <c r="F37"/>
  <c r="E13"/>
  <c r="E17"/>
  <c r="E21"/>
  <c r="E25"/>
  <c r="E29"/>
  <c r="E33"/>
  <c r="E37"/>
  <c r="D13"/>
  <c r="D17"/>
  <c r="D21"/>
  <c r="D25"/>
  <c r="D29"/>
  <c r="D33"/>
  <c r="D37"/>
  <c r="C13"/>
  <c r="C17"/>
  <c r="C21"/>
  <c r="C25"/>
  <c r="C29"/>
  <c r="C33"/>
  <c r="C37"/>
  <c r="H12"/>
  <c r="D12"/>
  <c r="H14"/>
  <c r="H18"/>
  <c r="H22"/>
  <c r="H30"/>
  <c r="H34"/>
  <c r="H38"/>
  <c r="G14"/>
  <c r="G18"/>
  <c r="G22"/>
  <c r="G26"/>
  <c r="G30"/>
  <c r="G34"/>
  <c r="G38"/>
  <c r="F14"/>
  <c r="F18"/>
  <c r="F22"/>
  <c r="F26"/>
  <c r="F30"/>
  <c r="F34"/>
  <c r="F38"/>
  <c r="E14"/>
  <c r="E18"/>
  <c r="E22"/>
  <c r="E26"/>
  <c r="E30"/>
  <c r="E34"/>
  <c r="E38"/>
  <c r="D14"/>
  <c r="D18"/>
  <c r="D22"/>
  <c r="D26"/>
  <c r="D30"/>
  <c r="D34"/>
  <c r="D38"/>
  <c r="C14"/>
  <c r="C18"/>
  <c r="C22"/>
  <c r="C26"/>
  <c r="C30"/>
  <c r="C34"/>
  <c r="C38"/>
  <c r="G12"/>
  <c r="C12"/>
  <c r="B12" s="1"/>
  <c r="H19"/>
  <c r="H27"/>
  <c r="H31"/>
  <c r="H35"/>
  <c r="H39"/>
  <c r="G15"/>
  <c r="G19"/>
  <c r="G23"/>
  <c r="G27"/>
  <c r="G31"/>
  <c r="G35"/>
  <c r="G39"/>
  <c r="F15"/>
  <c r="F19"/>
  <c r="F23"/>
  <c r="F27"/>
  <c r="F31"/>
  <c r="F35"/>
  <c r="F39"/>
  <c r="E15"/>
  <c r="E19"/>
  <c r="E23"/>
  <c r="E27"/>
  <c r="E31"/>
  <c r="E35"/>
  <c r="E39"/>
  <c r="D15"/>
  <c r="D19"/>
  <c r="D23"/>
  <c r="D27"/>
  <c r="D31"/>
  <c r="D35"/>
  <c r="D39"/>
  <c r="C15"/>
  <c r="C19"/>
  <c r="C23"/>
  <c r="C27"/>
  <c r="C31"/>
  <c r="C35"/>
  <c r="C39"/>
  <c r="B39" s="1"/>
  <c r="F12"/>
  <c r="H16"/>
  <c r="H32"/>
  <c r="G20"/>
  <c r="G36"/>
  <c r="F24"/>
  <c r="F40"/>
  <c r="E28"/>
  <c r="D16"/>
  <c r="D32"/>
  <c r="C20"/>
  <c r="C36"/>
  <c r="H24"/>
  <c r="H40"/>
  <c r="G28"/>
  <c r="F16"/>
  <c r="F32"/>
  <c r="E20"/>
  <c r="E36"/>
  <c r="D24"/>
  <c r="D40"/>
  <c r="C28"/>
  <c r="E12"/>
  <c r="H28"/>
  <c r="G32"/>
  <c r="F36"/>
  <c r="E40"/>
  <c r="G40"/>
  <c r="E16"/>
  <c r="D20"/>
  <c r="C24"/>
  <c r="G16"/>
  <c r="E24"/>
  <c r="C16"/>
  <c r="F28"/>
  <c r="D36"/>
  <c r="G24"/>
  <c r="C32"/>
  <c r="F20"/>
  <c r="C40"/>
  <c r="E32"/>
  <c r="D28"/>
  <c r="AG119" i="20"/>
  <c r="Z119" s="1"/>
  <c r="H16" i="22"/>
  <c r="H79" i="23"/>
  <c r="J71"/>
  <c r="H13" i="22"/>
  <c r="G54" i="23"/>
  <c r="J32"/>
  <c r="A10"/>
  <c r="J96"/>
  <c r="G10" i="22"/>
  <c r="H8"/>
  <c r="H18"/>
  <c r="H6"/>
  <c r="H17"/>
  <c r="G14"/>
  <c r="H5"/>
  <c r="F10"/>
  <c r="F19"/>
  <c r="H15"/>
  <c r="F14"/>
  <c r="H11"/>
  <c r="H7"/>
  <c r="G19"/>
  <c r="H12"/>
  <c r="AG34" i="20"/>
  <c r="Z34" s="1"/>
  <c r="H37" i="13" s="1"/>
  <c r="J19" i="23"/>
  <c r="J17"/>
  <c r="J26"/>
  <c r="A74"/>
  <c r="B74" s="1"/>
  <c r="H51"/>
  <c r="G7"/>
  <c r="H81"/>
  <c r="J61"/>
  <c r="G27"/>
  <c r="H45"/>
  <c r="A18"/>
  <c r="G26"/>
  <c r="H97"/>
  <c r="G77"/>
  <c r="J70"/>
  <c r="G24"/>
  <c r="H31"/>
  <c r="H37"/>
  <c r="A89"/>
  <c r="B89" s="1"/>
  <c r="J62"/>
  <c r="AG331" i="20"/>
  <c r="Z331" s="1"/>
  <c r="J67" i="23"/>
  <c r="H64"/>
  <c r="H60"/>
  <c r="A88"/>
  <c r="B88" s="1"/>
  <c r="G94"/>
  <c r="J58"/>
  <c r="A72"/>
  <c r="B72" s="1"/>
  <c r="J68"/>
  <c r="H92"/>
  <c r="G75"/>
  <c r="H40"/>
  <c r="AG97" i="20"/>
  <c r="Z97" s="1"/>
  <c r="J7" i="23"/>
  <c r="J14"/>
  <c r="J97"/>
  <c r="A19"/>
  <c r="A67"/>
  <c r="B67" s="1"/>
  <c r="G74"/>
  <c r="A77"/>
  <c r="B77" s="1"/>
  <c r="A64"/>
  <c r="B64" s="1"/>
  <c r="J51"/>
  <c r="J79"/>
  <c r="A70"/>
  <c r="B70" s="1"/>
  <c r="A60"/>
  <c r="B60" s="1"/>
  <c r="H7"/>
  <c r="J88"/>
  <c r="H24"/>
  <c r="H94"/>
  <c r="J81"/>
  <c r="H17"/>
  <c r="A71"/>
  <c r="B71" s="1"/>
  <c r="A58"/>
  <c r="B58" s="1"/>
  <c r="G61"/>
  <c r="H54"/>
  <c r="H27"/>
  <c r="J72"/>
  <c r="G37"/>
  <c r="G68"/>
  <c r="J45"/>
  <c r="G96"/>
  <c r="G32"/>
  <c r="H89"/>
  <c r="G28"/>
  <c r="A53"/>
  <c r="B53" s="1"/>
  <c r="J52"/>
  <c r="G90"/>
  <c r="A40"/>
  <c r="B40" s="1"/>
  <c r="J10"/>
  <c r="AG129" i="20"/>
  <c r="Z129" s="1"/>
  <c r="A97" i="23"/>
  <c r="B97" s="1"/>
  <c r="H19"/>
  <c r="H67"/>
  <c r="J74"/>
  <c r="H10"/>
  <c r="J77"/>
  <c r="G64"/>
  <c r="G51"/>
  <c r="G79"/>
  <c r="H70"/>
  <c r="G60"/>
  <c r="H88"/>
  <c r="A94"/>
  <c r="B94" s="1"/>
  <c r="A81"/>
  <c r="B81" s="1"/>
  <c r="A17"/>
  <c r="H71"/>
  <c r="G31"/>
  <c r="H58"/>
  <c r="A54"/>
  <c r="B54" s="1"/>
  <c r="H72"/>
  <c r="J65"/>
  <c r="H42"/>
  <c r="A96"/>
  <c r="B96" s="1"/>
  <c r="A32"/>
  <c r="G89"/>
  <c r="G92"/>
  <c r="H18"/>
  <c r="J53"/>
  <c r="H14"/>
  <c r="A75"/>
  <c r="B75" s="1"/>
  <c r="G40"/>
  <c r="J31"/>
  <c r="H65"/>
  <c r="G42"/>
  <c r="H28"/>
  <c r="G52"/>
  <c r="H90"/>
  <c r="J27"/>
  <c r="G25"/>
  <c r="H62"/>
  <c r="G14"/>
  <c r="H61"/>
  <c r="A65"/>
  <c r="B65" s="1"/>
  <c r="A68"/>
  <c r="B68" s="1"/>
  <c r="A42"/>
  <c r="B42" s="1"/>
  <c r="A45"/>
  <c r="B45" s="1"/>
  <c r="J92"/>
  <c r="J28"/>
  <c r="G62"/>
  <c r="A52"/>
  <c r="B52" s="1"/>
  <c r="J75"/>
  <c r="A90"/>
  <c r="B90" s="1"/>
  <c r="A26"/>
  <c r="AG7" i="20"/>
  <c r="Z7" s="1"/>
  <c r="J8" i="23" s="1"/>
  <c r="AG17" i="20"/>
  <c r="Z17" s="1"/>
  <c r="J18" i="23" s="1"/>
  <c r="AG22" i="20"/>
  <c r="Z22" s="1"/>
  <c r="J23" i="23" s="1"/>
  <c r="J13"/>
  <c r="H36"/>
  <c r="G59"/>
  <c r="H57"/>
  <c r="H23"/>
  <c r="H41"/>
  <c r="H8"/>
  <c r="A78"/>
  <c r="B78" s="1"/>
  <c r="J9"/>
  <c r="H85"/>
  <c r="H91"/>
  <c r="AG350" i="20"/>
  <c r="Z350" s="1"/>
  <c r="AG177"/>
  <c r="Z177" s="1"/>
  <c r="J20" i="23"/>
  <c r="J12"/>
  <c r="G33"/>
  <c r="A15"/>
  <c r="J25"/>
  <c r="J38"/>
  <c r="AG81" i="20"/>
  <c r="Z81" s="1"/>
  <c r="J16" i="23"/>
  <c r="J98"/>
  <c r="A84"/>
  <c r="B84" s="1"/>
  <c r="J44"/>
  <c r="J82"/>
  <c r="H69"/>
  <c r="A30"/>
  <c r="G66"/>
  <c r="A56"/>
  <c r="B56" s="1"/>
  <c r="H80"/>
  <c r="AG228" i="20"/>
  <c r="Z228" s="1"/>
  <c r="A20" i="23"/>
  <c r="G93"/>
  <c r="H16"/>
  <c r="J46"/>
  <c r="A43"/>
  <c r="B43" s="1"/>
  <c r="H48"/>
  <c r="J55"/>
  <c r="A63"/>
  <c r="B63" s="1"/>
  <c r="G47"/>
  <c r="G95"/>
  <c r="A9"/>
  <c r="B9" s="1"/>
  <c r="AG36" i="20"/>
  <c r="Z36" s="1"/>
  <c r="J37" i="23" s="1"/>
  <c r="AG71" i="20"/>
  <c r="Z71" s="1"/>
  <c r="AG135"/>
  <c r="Z135" s="1"/>
  <c r="AG355"/>
  <c r="Z355" s="1"/>
  <c r="AG305"/>
  <c r="Z305" s="1"/>
  <c r="AG33"/>
  <c r="Z33" s="1"/>
  <c r="J34" i="23" s="1"/>
  <c r="AG419" i="20"/>
  <c r="Z419" s="1"/>
  <c r="AG49"/>
  <c r="Z49" s="1"/>
  <c r="AG68"/>
  <c r="Z68" s="1"/>
  <c r="AG292"/>
  <c r="Z292" s="1"/>
  <c r="AG90"/>
  <c r="Z90" s="1"/>
  <c r="J22" i="23"/>
  <c r="J11"/>
  <c r="H46"/>
  <c r="J33"/>
  <c r="G36"/>
  <c r="A47"/>
  <c r="B47" s="1"/>
  <c r="A95"/>
  <c r="B95" s="1"/>
  <c r="A59"/>
  <c r="B59" s="1"/>
  <c r="J43"/>
  <c r="A57"/>
  <c r="B57" s="1"/>
  <c r="G23"/>
  <c r="H98"/>
  <c r="A85"/>
  <c r="B85" s="1"/>
  <c r="A21"/>
  <c r="H84"/>
  <c r="H20"/>
  <c r="G48"/>
  <c r="A41"/>
  <c r="B41" s="1"/>
  <c r="A44"/>
  <c r="B44" s="1"/>
  <c r="G91"/>
  <c r="H82"/>
  <c r="H34"/>
  <c r="A69"/>
  <c r="B69" s="1"/>
  <c r="G8"/>
  <c r="H11"/>
  <c r="J78"/>
  <c r="J30"/>
  <c r="H55"/>
  <c r="G29"/>
  <c r="H38"/>
  <c r="H25"/>
  <c r="A66"/>
  <c r="B66" s="1"/>
  <c r="H56"/>
  <c r="G50"/>
  <c r="A49"/>
  <c r="B49" s="1"/>
  <c r="G80"/>
  <c r="G16"/>
  <c r="H76"/>
  <c r="G46"/>
  <c r="H33"/>
  <c r="J36"/>
  <c r="J47"/>
  <c r="J95"/>
  <c r="J59"/>
  <c r="H43"/>
  <c r="G57"/>
  <c r="G98"/>
  <c r="G85"/>
  <c r="G21"/>
  <c r="G84"/>
  <c r="J48"/>
  <c r="G41"/>
  <c r="H44"/>
  <c r="A91"/>
  <c r="B91" s="1"/>
  <c r="G82"/>
  <c r="G34"/>
  <c r="G69"/>
  <c r="J15"/>
  <c r="G11"/>
  <c r="H78"/>
  <c r="H30"/>
  <c r="G55"/>
  <c r="H39"/>
  <c r="G38"/>
  <c r="G12"/>
  <c r="J66"/>
  <c r="G56"/>
  <c r="J83"/>
  <c r="G13"/>
  <c r="J80"/>
  <c r="G86"/>
  <c r="H87"/>
  <c r="AG241" i="20"/>
  <c r="Z241" s="1"/>
  <c r="H15" i="23"/>
  <c r="A35"/>
  <c r="A73"/>
  <c r="B73" s="1"/>
  <c r="AG337" i="20"/>
  <c r="Z337" s="1"/>
  <c r="AG483"/>
  <c r="Z483" s="1"/>
  <c r="AG196"/>
  <c r="Z196" s="1"/>
  <c r="AG161"/>
  <c r="Z161" s="1"/>
  <c r="AG39"/>
  <c r="Z39" s="1"/>
  <c r="AG340"/>
  <c r="Z340" s="1"/>
  <c r="AG164"/>
  <c r="Z164" s="1"/>
  <c r="AG100"/>
  <c r="Z100" s="1"/>
  <c r="AG260"/>
  <c r="Z260" s="1"/>
  <c r="J93" i="23"/>
  <c r="J29"/>
  <c r="G39"/>
  <c r="J35"/>
  <c r="J63"/>
  <c r="A50"/>
  <c r="B50" s="1"/>
  <c r="G49"/>
  <c r="H83"/>
  <c r="H13"/>
  <c r="A86"/>
  <c r="B86" s="1"/>
  <c r="A22"/>
  <c r="G73"/>
  <c r="G9"/>
  <c r="G76"/>
  <c r="G87"/>
  <c r="H93"/>
  <c r="H29"/>
  <c r="A39"/>
  <c r="B39" s="1"/>
  <c r="A12"/>
  <c r="H35"/>
  <c r="H63"/>
  <c r="J50"/>
  <c r="J49"/>
  <c r="G83"/>
  <c r="J86"/>
  <c r="H22"/>
  <c r="J73"/>
  <c r="J76"/>
  <c r="A87"/>
  <c r="B87" s="1"/>
  <c r="AG209" i="20"/>
  <c r="Z209" s="1"/>
  <c r="AG225"/>
  <c r="Z225" s="1"/>
  <c r="AG65"/>
  <c r="Z65" s="1"/>
  <c r="AG84"/>
  <c r="Z84" s="1"/>
  <c r="AG87"/>
  <c r="Z87" s="1"/>
  <c r="AG23"/>
  <c r="Z23" s="1"/>
  <c r="J24" i="23" s="1"/>
  <c r="AG244" i="20"/>
  <c r="Z244" s="1"/>
  <c r="AG20"/>
  <c r="Z20" s="1"/>
  <c r="J21" i="23" s="1"/>
  <c r="AG276" i="20"/>
  <c r="Z276" s="1"/>
  <c r="H15" i="13" l="1"/>
  <c r="H26"/>
  <c r="B13"/>
  <c r="B14" s="1"/>
  <c r="B15" s="1"/>
  <c r="B16" s="1"/>
  <c r="B17" s="1"/>
  <c r="B18" s="1"/>
  <c r="B19" s="1"/>
  <c r="B20" s="1"/>
  <c r="B21" s="1"/>
  <c r="B22" s="1"/>
  <c r="B23" s="1"/>
  <c r="B24" s="1"/>
  <c r="B25" s="1"/>
  <c r="B26" s="1"/>
  <c r="B27" s="1"/>
  <c r="B28" s="1"/>
  <c r="B29" s="1"/>
  <c r="B30" s="1"/>
  <c r="B31" s="1"/>
  <c r="B32" s="1"/>
  <c r="B33" s="1"/>
  <c r="B34" s="1"/>
  <c r="B35" s="1"/>
  <c r="B36" s="1"/>
  <c r="B37" s="1"/>
  <c r="B38" s="1"/>
  <c r="H25"/>
  <c r="B10" i="23"/>
  <c r="B11" s="1"/>
  <c r="B12" s="1"/>
  <c r="B13" s="1"/>
  <c r="B14" s="1"/>
  <c r="B15" s="1"/>
  <c r="B16" s="1"/>
  <c r="B17" s="1"/>
  <c r="B18" s="1"/>
  <c r="B19" s="1"/>
  <c r="B20" s="1"/>
  <c r="B21" s="1"/>
  <c r="B22" s="1"/>
  <c r="B23" s="1"/>
  <c r="B24" s="1"/>
  <c r="B25" s="1"/>
  <c r="B26" s="1"/>
  <c r="B27" s="1"/>
  <c r="B28" s="1"/>
  <c r="B29" s="1"/>
  <c r="B30" s="1"/>
  <c r="B31" s="1"/>
  <c r="B32" s="1"/>
  <c r="B33" s="1"/>
  <c r="B34" s="1"/>
  <c r="B35" s="1"/>
  <c r="B36" s="1"/>
  <c r="B37" s="1"/>
  <c r="H36" i="13"/>
  <c r="H20"/>
  <c r="H23"/>
  <c r="H13"/>
  <c r="H14" i="22"/>
  <c r="H10"/>
  <c r="G20"/>
  <c r="F20"/>
  <c r="H19"/>
  <c r="Y1008" i="20"/>
  <c r="C10" i="18"/>
  <c r="J99" i="23"/>
  <c r="B10" i="18"/>
  <c r="J1009" i="20"/>
  <c r="H41" i="13" l="1"/>
  <c r="H20" i="22"/>
  <c r="D10" i="18"/>
  <c r="E10" s="1"/>
  <c r="E42" i="13"/>
</calcChain>
</file>

<file path=xl/comments1.xml><?xml version="1.0" encoding="utf-8"?>
<comments xmlns="http://schemas.openxmlformats.org/spreadsheetml/2006/main">
  <authors>
    <author>User</author>
  </authors>
  <commentList>
    <comment ref="B4" authorId="0">
      <text>
        <r>
          <rPr>
            <b/>
            <sz val="9"/>
            <color indexed="81"/>
            <rFont val="Tahoma"/>
            <family val="2"/>
          </rPr>
          <t>User:</t>
        </r>
        <r>
          <rPr>
            <sz val="9"/>
            <color indexed="81"/>
            <rFont val="Tahoma"/>
            <family val="2"/>
          </rPr>
          <t xml:space="preserve">
SPIN बटन से संख्या बदलें </t>
        </r>
      </text>
    </comment>
  </commentList>
</comments>
</file>

<file path=xl/sharedStrings.xml><?xml version="1.0" encoding="utf-8"?>
<sst xmlns="http://schemas.openxmlformats.org/spreadsheetml/2006/main" count="4763" uniqueCount="1106">
  <si>
    <t>dk;kZy; vkns'k</t>
  </si>
  <si>
    <t>CLASS</t>
  </si>
  <si>
    <t>TOTAL</t>
  </si>
  <si>
    <t>RATE</t>
  </si>
  <si>
    <t>BANK NAME</t>
  </si>
  <si>
    <t>ACCOUNT NO</t>
  </si>
  <si>
    <t>MAY</t>
  </si>
  <si>
    <t>JUNE</t>
  </si>
  <si>
    <t>JULY</t>
  </si>
  <si>
    <t>AUG</t>
  </si>
  <si>
    <t>SEP</t>
  </si>
  <si>
    <t>OCT</t>
  </si>
  <si>
    <t>NOV</t>
  </si>
  <si>
    <t>DEC</t>
  </si>
  <si>
    <t>JAN</t>
  </si>
  <si>
    <t>FEB</t>
  </si>
  <si>
    <t>MARCH</t>
  </si>
  <si>
    <t>APRIL</t>
  </si>
  <si>
    <t>BHOLA SINGH</t>
  </si>
  <si>
    <t>SANTOSH KUMARI</t>
  </si>
  <si>
    <t>CHETAN RAM</t>
  </si>
  <si>
    <t>SAROJ</t>
  </si>
  <si>
    <t>HANSRAJ</t>
  </si>
  <si>
    <t>SUMAN KAUR</t>
  </si>
  <si>
    <t>JAGSIR SINGH</t>
  </si>
  <si>
    <t>OBC RAWLA MANDI</t>
  </si>
  <si>
    <t>05252160170453</t>
  </si>
  <si>
    <t>SUSHILA</t>
  </si>
  <si>
    <t>GURPREET SINGH</t>
  </si>
  <si>
    <t>IQBAL SINGH</t>
  </si>
  <si>
    <t>MEENA KUMARI</t>
  </si>
  <si>
    <t>MONIKA</t>
  </si>
  <si>
    <t>POOJA KUMARI</t>
  </si>
  <si>
    <t>POOJA</t>
  </si>
  <si>
    <t>BHAGIRATH</t>
  </si>
  <si>
    <t>05252121043311</t>
  </si>
  <si>
    <t>INDU BALA</t>
  </si>
  <si>
    <t>DULI CHAND</t>
  </si>
  <si>
    <t>05252171008124</t>
  </si>
  <si>
    <t xml:space="preserve">  विषय- ट्रांसपोर्ट वाउचर राशि विद्याथियों के खातो मे जमा करने हेतु </t>
  </si>
  <si>
    <t>AMOUNT</t>
  </si>
  <si>
    <t>SN</t>
  </si>
  <si>
    <t>कार्यालय प्रधानाचार्य राजकीय उच्च माध्यमिक विद्यालय 13डीओएल(घडसाना) जिला श्री गंगानगर</t>
  </si>
  <si>
    <t xml:space="preserve">ट्रांसपोर्ट वाउचर </t>
  </si>
  <si>
    <t>SR NO</t>
  </si>
  <si>
    <t>प्रधानाचार्य</t>
  </si>
  <si>
    <r>
      <t xml:space="preserve">राजकीय उच्च माध्यमिक विद्यालय </t>
    </r>
    <r>
      <rPr>
        <sz val="12"/>
        <color theme="1"/>
        <rFont val="Calibri"/>
        <family val="2"/>
        <scheme val="minor"/>
      </rPr>
      <t>13</t>
    </r>
    <r>
      <rPr>
        <sz val="11"/>
        <color theme="1"/>
        <rFont val="Calibri"/>
        <family val="2"/>
        <scheme val="minor"/>
      </rPr>
      <t xml:space="preserve">डीओएल </t>
    </r>
  </si>
  <si>
    <t>अवधि</t>
  </si>
  <si>
    <t>उपरोक्त विषयांतर्गत निवेदन है कि ट्रांसपोर्ट वाउचर योजनातर्गत अवधि</t>
  </si>
  <si>
    <t xml:space="preserve">की राशि </t>
  </si>
  <si>
    <t>निम्नानुसार संबन्धित के खाते में जमा करने का श्रम करें।</t>
  </si>
  <si>
    <t>चेक विवरण</t>
  </si>
  <si>
    <t>बैंक</t>
  </si>
  <si>
    <t>चेक न</t>
  </si>
  <si>
    <t>दिनांक</t>
  </si>
  <si>
    <t>चेक न.</t>
  </si>
  <si>
    <t>संलग्न :-</t>
  </si>
  <si>
    <t>Class</t>
  </si>
  <si>
    <t>Section</t>
  </si>
  <si>
    <t>SRNO</t>
  </si>
  <si>
    <t>DOA</t>
  </si>
  <si>
    <t>Name</t>
  </si>
  <si>
    <t>Late Status</t>
  </si>
  <si>
    <t>FatherName</t>
  </si>
  <si>
    <t>MotherName</t>
  </si>
  <si>
    <t>Gender</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</si>
  <si>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</si>
  <si>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</si>
  <si>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</si>
  <si>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</si>
  <si>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</si>
  <si>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</si>
  <si>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</si>
  <si>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</si>
  <si>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</si>
  <si>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</si>
  <si>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</si>
  <si>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</si>
  <si>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</si>
  <si>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</si>
  <si>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</si>
  <si>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</si>
  <si>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</si>
  <si>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</si>
  <si>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</si>
  <si>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</si>
  <si>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</si>
  <si>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A</t>
  </si>
  <si>
    <t>DURGA</t>
  </si>
  <si>
    <t>M</t>
  </si>
  <si>
    <t>SC</t>
  </si>
  <si>
    <t>Hindu</t>
  </si>
  <si>
    <t>N</t>
  </si>
  <si>
    <t>No</t>
  </si>
  <si>
    <t>None</t>
  </si>
  <si>
    <t>MAHAVEER PRASAD</t>
  </si>
  <si>
    <t>F</t>
  </si>
  <si>
    <t>GURDEV SINGH</t>
  </si>
  <si>
    <t>OBC</t>
  </si>
  <si>
    <t>Sikhs</t>
  </si>
  <si>
    <t>Yes</t>
  </si>
  <si>
    <t>GEN</t>
  </si>
  <si>
    <t>Y</t>
  </si>
  <si>
    <t>PRIYANKA</t>
  </si>
  <si>
    <t>MANGAL SINGH</t>
  </si>
  <si>
    <t>XXXX5270</t>
  </si>
  <si>
    <t>GURDEEP SINGH</t>
  </si>
  <si>
    <t>SANDEEP KAUR</t>
  </si>
  <si>
    <t>SATPAL SINGH</t>
  </si>
  <si>
    <t>GURCHARAN SINGH</t>
  </si>
  <si>
    <t>VEERPAL KOUR</t>
  </si>
  <si>
    <t>SUNITA</t>
  </si>
  <si>
    <t>CHANDNI</t>
  </si>
  <si>
    <t>GAGANDEEP KOUR</t>
  </si>
  <si>
    <t>XXXX3206</t>
  </si>
  <si>
    <t>RAJIYA</t>
  </si>
  <si>
    <t>AMARJEET KOUR</t>
  </si>
  <si>
    <t>SUMAN DEVI</t>
  </si>
  <si>
    <t>SUKHVINDER KOUR</t>
  </si>
  <si>
    <t>BALVINDER SINGH</t>
  </si>
  <si>
    <t>SUKHPREET KOUR</t>
  </si>
  <si>
    <t>SUMAN</t>
  </si>
  <si>
    <t>JAGGA SINGH</t>
  </si>
  <si>
    <t>SANDEEP KOUR</t>
  </si>
  <si>
    <t>RADHA</t>
  </si>
  <si>
    <t>SIMARAN</t>
  </si>
  <si>
    <t>PARAMJEET KOUR</t>
  </si>
  <si>
    <t>KAMALJEET KOUR</t>
  </si>
  <si>
    <t>XXXX2969</t>
  </si>
  <si>
    <t>LABH SINGH</t>
  </si>
  <si>
    <t>SANTOSH</t>
  </si>
  <si>
    <t>SANDEEP SINGH</t>
  </si>
  <si>
    <t>XXXX9232</t>
  </si>
  <si>
    <t>ANJLI</t>
  </si>
  <si>
    <t>RAJ KOUR</t>
  </si>
  <si>
    <t>PARMESHWARI DEVI</t>
  </si>
  <si>
    <t>HARPREET KOUR</t>
  </si>
  <si>
    <t>JASWANT SINGH</t>
  </si>
  <si>
    <t>ANGREJ SINGH</t>
  </si>
  <si>
    <t>MAYA DEVI</t>
  </si>
  <si>
    <t>MOHAN LAL</t>
  </si>
  <si>
    <t>LAXMI DEVI</t>
  </si>
  <si>
    <t>MAMTA</t>
  </si>
  <si>
    <t>SATPAL</t>
  </si>
  <si>
    <t>CHHINDER KOUR</t>
  </si>
  <si>
    <t>KALAWATI</t>
  </si>
  <si>
    <t>RAJENDER KUMAR</t>
  </si>
  <si>
    <t>ROSHNI DEVI</t>
  </si>
  <si>
    <t>SONA DEVI</t>
  </si>
  <si>
    <t>BALVEER SINGH</t>
  </si>
  <si>
    <t>SONIYA</t>
  </si>
  <si>
    <t>SUKHVINDER SINGH</t>
  </si>
  <si>
    <t>SUMIT</t>
  </si>
  <si>
    <t>INDRA DEVI</t>
  </si>
  <si>
    <t>SUNITA DEVI</t>
  </si>
  <si>
    <t>Late</t>
  </si>
  <si>
    <t>OMPRAKASH</t>
  </si>
  <si>
    <t>RAJPAL SINGH</t>
  </si>
  <si>
    <t>SOMA</t>
  </si>
  <si>
    <t>JAGDISH SINGH</t>
  </si>
  <si>
    <t>MALKEET SINGH</t>
  </si>
  <si>
    <t>KOMAL</t>
  </si>
  <si>
    <t>MUKESH KUMAR</t>
  </si>
  <si>
    <t>NISHA</t>
  </si>
  <si>
    <t>POONAM</t>
  </si>
  <si>
    <t>SAPNA RANI</t>
  </si>
  <si>
    <t>XXXX1946</t>
  </si>
  <si>
    <t>VIKRAM SINGH</t>
  </si>
  <si>
    <t>JASPAL KOUR</t>
  </si>
  <si>
    <t>ANMOL</t>
  </si>
  <si>
    <t>ROSHANI DEVI</t>
  </si>
  <si>
    <t>KANTA DEVI</t>
  </si>
  <si>
    <t>GURMEET SINGH</t>
  </si>
  <si>
    <t>RANI</t>
  </si>
  <si>
    <t>KALU RAM</t>
  </si>
  <si>
    <t>VIKAS KUMAR</t>
  </si>
  <si>
    <t>XXXX5705</t>
  </si>
  <si>
    <t>SUNITA RANI</t>
  </si>
  <si>
    <t>XXXX5948</t>
  </si>
  <si>
    <t>CHARANJEET KOUR</t>
  </si>
  <si>
    <t>SHYOPAT RAM</t>
  </si>
  <si>
    <t>MANPREET KOUR</t>
  </si>
  <si>
    <t>NIRMLA</t>
  </si>
  <si>
    <t>XXXX4285</t>
  </si>
  <si>
    <t>SARVJEET KOUR</t>
  </si>
  <si>
    <t>SUNIL SINGH</t>
  </si>
  <si>
    <t>SURESH KUMAR</t>
  </si>
  <si>
    <t>SUBHASH CHANDER</t>
  </si>
  <si>
    <t>ANMOL SINGH</t>
  </si>
  <si>
    <t>KAMLA DEVI</t>
  </si>
  <si>
    <t>MAINA DEVI</t>
  </si>
  <si>
    <t>MANJU KUMARI</t>
  </si>
  <si>
    <t>MANPREET SINGH</t>
  </si>
  <si>
    <t>BHAGWANA RAM</t>
  </si>
  <si>
    <t>PRAKASH KOUR</t>
  </si>
  <si>
    <t>RAJU SINGH</t>
  </si>
  <si>
    <t>SHARDA</t>
  </si>
  <si>
    <t>RAVINDER KUMAR</t>
  </si>
  <si>
    <t>RANI DEVI</t>
  </si>
  <si>
    <t>RAJESH KUMAR</t>
  </si>
  <si>
    <t>TV-Y/N</t>
  </si>
  <si>
    <t>STUDENT DATA</t>
  </si>
  <si>
    <t>TOTAL ATTENDENCE</t>
  </si>
  <si>
    <t>VEENA</t>
  </si>
  <si>
    <t>PREETI</t>
  </si>
  <si>
    <t>NAVEEN KUMAR</t>
  </si>
  <si>
    <t>Vishwas</t>
  </si>
  <si>
    <t>Naveen Kumar</t>
  </si>
  <si>
    <t>ANKUSH</t>
  </si>
  <si>
    <t>MOHANLAL</t>
  </si>
  <si>
    <t>SONU</t>
  </si>
  <si>
    <t>PRINCE KUMAR</t>
  </si>
  <si>
    <t>NAVEEEN KUMAR</t>
  </si>
  <si>
    <t>SAHAJDEEP</t>
  </si>
  <si>
    <t>BUTA SINGH</t>
  </si>
  <si>
    <t>SIMRANPREET KOUR</t>
  </si>
  <si>
    <t>PAVAN SINGH</t>
  </si>
  <si>
    <t>SURJEET SINGH</t>
  </si>
  <si>
    <t>VAJEET RAM</t>
  </si>
  <si>
    <t>AMANDEEP</t>
  </si>
  <si>
    <t>KHUSHMAN SINGH</t>
  </si>
  <si>
    <t>RAKESH</t>
  </si>
  <si>
    <t>Anju</t>
  </si>
  <si>
    <t>Omprakash</t>
  </si>
  <si>
    <t>DHANVEER</t>
  </si>
  <si>
    <t>HARPAL SINGH</t>
  </si>
  <si>
    <t>Manju</t>
  </si>
  <si>
    <t>Saloni</t>
  </si>
  <si>
    <t>Ramchandra</t>
  </si>
  <si>
    <t>ROSHANI</t>
  </si>
  <si>
    <t>HARMAN DEEP</t>
  </si>
  <si>
    <t>KAMALDEEP KAUR</t>
  </si>
  <si>
    <t>SANCTION</t>
  </si>
  <si>
    <t>name</t>
  </si>
  <si>
    <t>hindi</t>
  </si>
  <si>
    <t>maths</t>
  </si>
  <si>
    <t>B</t>
  </si>
  <si>
    <t>%</t>
  </si>
  <si>
    <t>D</t>
  </si>
  <si>
    <t>E</t>
  </si>
  <si>
    <t>G</t>
  </si>
  <si>
    <t>&gt;=20</t>
  </si>
  <si>
    <t>T</t>
  </si>
  <si>
    <t>H</t>
  </si>
  <si>
    <t>I</t>
  </si>
  <si>
    <t>K</t>
  </si>
  <si>
    <t>L</t>
  </si>
  <si>
    <t>IFSC CODE</t>
  </si>
  <si>
    <t>SBI RAWLA MANDI</t>
  </si>
  <si>
    <t>SESSION</t>
  </si>
  <si>
    <t>XXXX2532</t>
  </si>
  <si>
    <t>KALAWATI DEVI</t>
  </si>
  <si>
    <t>KIRNA</t>
  </si>
  <si>
    <t>XXXX2635</t>
  </si>
  <si>
    <t>VIMLA DEVI</t>
  </si>
  <si>
    <t>VIKRAM KUMAR</t>
  </si>
  <si>
    <t>MANJU DEVI</t>
  </si>
  <si>
    <t>GIRDHARI LAL</t>
  </si>
  <si>
    <t>CHHINDERPAL KOUR</t>
  </si>
  <si>
    <t>SUNIL KUMAR</t>
  </si>
  <si>
    <t>VIJAY SINGH</t>
  </si>
  <si>
    <t>SAVITRI DEVI</t>
  </si>
  <si>
    <t>KRISHAN LAL</t>
  </si>
  <si>
    <t>ANUJ</t>
  </si>
  <si>
    <t>ASHOK KUMAR</t>
  </si>
  <si>
    <t>KAVITA</t>
  </si>
  <si>
    <t>GOVT.SR.SEC.SCH. 13 DOL</t>
  </si>
  <si>
    <t>CHAK 11 DOL,,GHARSANA,P.O 13 DOL,335707</t>
  </si>
  <si>
    <t>Gagan</t>
  </si>
  <si>
    <t>Gurmel Singh</t>
  </si>
  <si>
    <t>Parmjeet Kour</t>
  </si>
  <si>
    <t>XXXX9285</t>
  </si>
  <si>
    <t>CHAK-13DOL,GHARSANA,VPO-13DOL,335707</t>
  </si>
  <si>
    <t>KHUSHPREET</t>
  </si>
  <si>
    <t>XXXX4779</t>
  </si>
  <si>
    <t>CHAK 13DOL,GHARSANA,13 DOL,335707</t>
  </si>
  <si>
    <t>XXXX0530</t>
  </si>
  <si>
    <t>GSSS 13DOL,GHARSANA,CHAK 13 DOL,335707</t>
  </si>
  <si>
    <t>MEHAR LAL</t>
  </si>
  <si>
    <t>MUMAL DEVI</t>
  </si>
  <si>
    <t>ST</t>
  </si>
  <si>
    <t>SIMRAN</t>
  </si>
  <si>
    <t>NARESH KUMAR</t>
  </si>
  <si>
    <t>XXXX4718</t>
  </si>
  <si>
    <t>SUKHVEER SINGH</t>
  </si>
  <si>
    <t>VEENA RANI</t>
  </si>
  <si>
    <t>XXXX6713</t>
  </si>
  <si>
    <t>13 DOL,GHARSANA,P.O- 13 DOL,335707</t>
  </si>
  <si>
    <t>Saroj</t>
  </si>
  <si>
    <t>XXXX7280</t>
  </si>
  <si>
    <t>CHAK 13 DOL,GHARSANA,13 DOL,335707</t>
  </si>
  <si>
    <t>AAYANA</t>
  </si>
  <si>
    <t>INDRAJ</t>
  </si>
  <si>
    <t>XXXX4065</t>
  </si>
  <si>
    <t>CHAK-13DOL,GHARSANA,PO-13DOL,335707</t>
  </si>
  <si>
    <t>ANISHA</t>
  </si>
  <si>
    <t>RAMKUMAR</t>
  </si>
  <si>
    <t>XXXX0558</t>
  </si>
  <si>
    <t>V-13 DOL,GHARSANA,P.O 13 DOL,335707</t>
  </si>
  <si>
    <t>ANITA BAI</t>
  </si>
  <si>
    <t>HAMIRA RAM</t>
  </si>
  <si>
    <t>CHAK-13DOL,GHARSANA,CHAK-13DOL,335707</t>
  </si>
  <si>
    <t>XXXX8000</t>
  </si>
  <si>
    <t>DURGESH</t>
  </si>
  <si>
    <t>XXXX3269</t>
  </si>
  <si>
    <t>AVNOOR</t>
  </si>
  <si>
    <t>KASTURI LAL</t>
  </si>
  <si>
    <t>XXXX5883</t>
  </si>
  <si>
    <t>JEET SINGH</t>
  </si>
  <si>
    <t>KARAMJEET KOUR</t>
  </si>
  <si>
    <t>XXXX9872</t>
  </si>
  <si>
    <t>JASVINDRA</t>
  </si>
  <si>
    <t>LALI BAI</t>
  </si>
  <si>
    <t>XXXX5766</t>
  </si>
  <si>
    <t>KALPNA</t>
  </si>
  <si>
    <t>PAVAN KUMAR</t>
  </si>
  <si>
    <t>XXXX6788</t>
  </si>
  <si>
    <t>SAROJ DEVI</t>
  </si>
  <si>
    <t>XXXX9973</t>
  </si>
  <si>
    <t>VPO 13 DOL,GHARSANA,CHAK 13 DOL,335707</t>
  </si>
  <si>
    <t>RAJNI</t>
  </si>
  <si>
    <t>SUNIL</t>
  </si>
  <si>
    <t>VPO 13 DOL,GHARSANA,13 DOL,335707</t>
  </si>
  <si>
    <t>RITU</t>
  </si>
  <si>
    <t>INDRA</t>
  </si>
  <si>
    <t>XXXX8089</t>
  </si>
  <si>
    <t>XXXX5963</t>
  </si>
  <si>
    <t>CHAK-7DOL,GHARSANA,PO-KHOBAR,335707</t>
  </si>
  <si>
    <t>SAMEER</t>
  </si>
  <si>
    <t>XXXX0197</t>
  </si>
  <si>
    <t>PRAVEEN KOUR</t>
  </si>
  <si>
    <t>XXXX0137</t>
  </si>
  <si>
    <t>7 DOL,GHARSANA,P.O- KHOBER,335707</t>
  </si>
  <si>
    <t>SUKHCHEN SINGH</t>
  </si>
  <si>
    <t>XXXX7178</t>
  </si>
  <si>
    <t>VIKRAM</t>
  </si>
  <si>
    <t>JAGDESH</t>
  </si>
  <si>
    <t>AARUSHI</t>
  </si>
  <si>
    <t>XXXX2023</t>
  </si>
  <si>
    <t>13DOL,GARSANA,13DOL,335707</t>
  </si>
  <si>
    <t>TARA SINGH</t>
  </si>
  <si>
    <t>SIMARAN KAUR</t>
  </si>
  <si>
    <t>XXXX7439</t>
  </si>
  <si>
    <t>ARCHANA</t>
  </si>
  <si>
    <t>KASHMIR SINGH</t>
  </si>
  <si>
    <t>SANTOSH RANI</t>
  </si>
  <si>
    <t>XXXX5728</t>
  </si>
  <si>
    <t>VPO 13 DOL,GHARSANA,CHAK-13 DOL,335707</t>
  </si>
  <si>
    <t>BALRAM</t>
  </si>
  <si>
    <t>RAMCHNDER</t>
  </si>
  <si>
    <t>XXXX5852</t>
  </si>
  <si>
    <t>BABULAL</t>
  </si>
  <si>
    <t>XXXX7522</t>
  </si>
  <si>
    <t>GURPREET KOUR</t>
  </si>
  <si>
    <t>ROOP SINGH</t>
  </si>
  <si>
    <t>XXXX9146</t>
  </si>
  <si>
    <t>JASVEER KOUR</t>
  </si>
  <si>
    <t>XXXX8537</t>
  </si>
  <si>
    <t>HARDEEP SINGH</t>
  </si>
  <si>
    <t>XXXX7012</t>
  </si>
  <si>
    <t>JASVINDER SINGH</t>
  </si>
  <si>
    <t>XXXX7425</t>
  </si>
  <si>
    <t>KUSUM</t>
  </si>
  <si>
    <t>TARACHAND</t>
  </si>
  <si>
    <t>ANITA DEVI</t>
  </si>
  <si>
    <t>XXXX2508</t>
  </si>
  <si>
    <t>RAHUL KUMAR</t>
  </si>
  <si>
    <t>XXXX0438</t>
  </si>
  <si>
    <t>BAGGARAM</t>
  </si>
  <si>
    <t>SHANTI</t>
  </si>
  <si>
    <t>BINJHARAM</t>
  </si>
  <si>
    <t>XXXX0417</t>
  </si>
  <si>
    <t>13DOL,GHARSANA,13DOL,335707</t>
  </si>
  <si>
    <t>SHVETA</t>
  </si>
  <si>
    <t>SURTA DEVI</t>
  </si>
  <si>
    <t>XXXX4774</t>
  </si>
  <si>
    <t>V.-13 DOL,GHARSANA,P.O-13 DOL,335707</t>
  </si>
  <si>
    <t>XXXX4955</t>
  </si>
  <si>
    <t>GANGA</t>
  </si>
  <si>
    <t>ANITA</t>
  </si>
  <si>
    <t>XXXX8811</t>
  </si>
  <si>
    <t>CHAK 13 DOL,GHARSANA,VPO- 13 DOL,335707</t>
  </si>
  <si>
    <t>MAIHAR LAL</t>
  </si>
  <si>
    <t>XXXX6904</t>
  </si>
  <si>
    <t>JAMNA</t>
  </si>
  <si>
    <t>MAIHERLAL</t>
  </si>
  <si>
    <t>XXXX0012</t>
  </si>
  <si>
    <t>KAPIL</t>
  </si>
  <si>
    <t>DHARAMPAL</t>
  </si>
  <si>
    <t>XXXX8026</t>
  </si>
  <si>
    <t>CHAK 13 DOL,GHARSANA,VPO-13DOL,335707</t>
  </si>
  <si>
    <t>KASHISH</t>
  </si>
  <si>
    <t>PAWAN KUMAR</t>
  </si>
  <si>
    <t>XXXX1829</t>
  </si>
  <si>
    <t>NISHU</t>
  </si>
  <si>
    <t>SWROOP SINGH</t>
  </si>
  <si>
    <t>GURMEET KOUR</t>
  </si>
  <si>
    <t>XXXX2327</t>
  </si>
  <si>
    <t>XXXX4319</t>
  </si>
  <si>
    <t>PRTIGYA</t>
  </si>
  <si>
    <t>XXXX5493</t>
  </si>
  <si>
    <t>GYAN KAUR</t>
  </si>
  <si>
    <t>XXXX9487</t>
  </si>
  <si>
    <t>CHAK-13 DOL P.O 13 DOL,GHARSANA,CHAK-13 DOL,335707</t>
  </si>
  <si>
    <t>REENA</t>
  </si>
  <si>
    <t>XXXX5687</t>
  </si>
  <si>
    <t>BINJARAM</t>
  </si>
  <si>
    <t>MAMTA DEVI</t>
  </si>
  <si>
    <t>XXXX0422</t>
  </si>
  <si>
    <t>SHISHANDEEP</t>
  </si>
  <si>
    <t>XXXX2955</t>
  </si>
  <si>
    <t>V-13 DOL,GHARSANA,P.O-13 DOL,335707</t>
  </si>
  <si>
    <t>CIHHNDA SINGH</t>
  </si>
  <si>
    <t>BANSO BAI</t>
  </si>
  <si>
    <t>XXXX6285</t>
  </si>
  <si>
    <t>XXXX3464</t>
  </si>
  <si>
    <t>CHAK 13 DOL,GHARSANA,VPO - 13 DOL,335707</t>
  </si>
  <si>
    <t>JASVEER KAUR</t>
  </si>
  <si>
    <t>XXXX4825</t>
  </si>
  <si>
    <t>v-13 dol,GHARSANA,P.O-13 DOL,335707</t>
  </si>
  <si>
    <t>BASANT SINGH</t>
  </si>
  <si>
    <t>XXXX0339</t>
  </si>
  <si>
    <t>VPO-13 DOL,GHARSANA,PO. 13 DOL,335707</t>
  </si>
  <si>
    <t>ARJU</t>
  </si>
  <si>
    <t>JASWINDER</t>
  </si>
  <si>
    <t>XXXX8013</t>
  </si>
  <si>
    <t>GEETA BAI</t>
  </si>
  <si>
    <t>XXXX3144</t>
  </si>
  <si>
    <t>HUSANDEEP KOUR</t>
  </si>
  <si>
    <t>LAKHVINDAR KOUR</t>
  </si>
  <si>
    <t>XXXX4894</t>
  </si>
  <si>
    <t>JASHNDEEP</t>
  </si>
  <si>
    <t>XXXX4943</t>
  </si>
  <si>
    <t>V.P.O 13 DOL,GHARSANA,CHAK-13 DOL,335707</t>
  </si>
  <si>
    <t>XXXX0869</t>
  </si>
  <si>
    <t>chak- 7 dol,GHARSANA,p.o- khober,335707</t>
  </si>
  <si>
    <t>KUSHUM</t>
  </si>
  <si>
    <t>XXXX5437</t>
  </si>
  <si>
    <t>PRAVEEN</t>
  </si>
  <si>
    <t>KASMIR SINGH</t>
  </si>
  <si>
    <t>XXXX0622</t>
  </si>
  <si>
    <t>RAJVINDER KOUR</t>
  </si>
  <si>
    <t>XXXX4517</t>
  </si>
  <si>
    <t>XXXX4229</t>
  </si>
  <si>
    <t>13 DOL,GHARSANA,VPO - 13 DOL,335707</t>
  </si>
  <si>
    <t>SAMANDEEP KOUR</t>
  </si>
  <si>
    <t>SIMRAN KOUR</t>
  </si>
  <si>
    <t>XXXX2822</t>
  </si>
  <si>
    <t>AARJU</t>
  </si>
  <si>
    <t>XXXX1188</t>
  </si>
  <si>
    <t>VPO 13DOL,GHARASANA,CHAK 13DOL,335707</t>
  </si>
  <si>
    <t>MEHRU RAM</t>
  </si>
  <si>
    <t>XXXX0362</t>
  </si>
  <si>
    <t>Nathi Devi</t>
  </si>
  <si>
    <t>XXXX5870</t>
  </si>
  <si>
    <t>CHAK-11KND,GHARSANA,CHAK-11KND,335707</t>
  </si>
  <si>
    <t>BHAWNA</t>
  </si>
  <si>
    <t>BABU LAL</t>
  </si>
  <si>
    <t>XXXX3981</t>
  </si>
  <si>
    <t>AMARJEET KAUR</t>
  </si>
  <si>
    <t>XXXX9183</t>
  </si>
  <si>
    <t>CHAK-14DOL,GHARSANA,PO-13DOL,335707</t>
  </si>
  <si>
    <t>GAGANDEEP</t>
  </si>
  <si>
    <t>XXXX9225</t>
  </si>
  <si>
    <t>JASPREET KOUR</t>
  </si>
  <si>
    <t>CHHINDAR KOUR</t>
  </si>
  <si>
    <t>XXXX0402</t>
  </si>
  <si>
    <t>XXXX8033</t>
  </si>
  <si>
    <t>CHAK-11KND(A),GHARSANA,CHAK-11kND(A),335707</t>
  </si>
  <si>
    <t>RAMESH KUMAR</t>
  </si>
  <si>
    <t>ISHAR RAM</t>
  </si>
  <si>
    <t>GUDDI DEVI</t>
  </si>
  <si>
    <t>XXXX7573</t>
  </si>
  <si>
    <t>RENU</t>
  </si>
  <si>
    <t>XXXX2343</t>
  </si>
  <si>
    <t>Sona Bai</t>
  </si>
  <si>
    <t>XXXX2633</t>
  </si>
  <si>
    <t>CHAK-11KND (A),GHARSANA,CHAK-11KND(A),335707</t>
  </si>
  <si>
    <t>XXXX8372</t>
  </si>
  <si>
    <t>chak-13 dol,GHARSANA,vpo-13dol,335707</t>
  </si>
  <si>
    <t>GYAN KOUR</t>
  </si>
  <si>
    <t>XXXX7956</t>
  </si>
  <si>
    <t>Sunita Kumari</t>
  </si>
  <si>
    <t>Nanad Ram</t>
  </si>
  <si>
    <t>Dharmi Devi</t>
  </si>
  <si>
    <t>XXXX1061</t>
  </si>
  <si>
    <t>VPO -13DOL,GHARSANA,VPO-13DOL,335707</t>
  </si>
  <si>
    <t>USHA</t>
  </si>
  <si>
    <t>ARJUNRAM</t>
  </si>
  <si>
    <t>RADHA DEVI</t>
  </si>
  <si>
    <t>KAILASH KAUR</t>
  </si>
  <si>
    <t>XXXX5563</t>
  </si>
  <si>
    <t>14Dol A,Gharsana,14Dol A,335707</t>
  </si>
  <si>
    <t>ANJU</t>
  </si>
  <si>
    <t>CHANAN RAM</t>
  </si>
  <si>
    <t>MAGHI DEVI</t>
  </si>
  <si>
    <t>XXXX7171</t>
  </si>
  <si>
    <t>13 DOL,GHARSANA,VPO- 13 DOL,335707</t>
  </si>
  <si>
    <t>BAJRANG</t>
  </si>
  <si>
    <t>XXXX1587</t>
  </si>
  <si>
    <t>66 RD,KHAJUWALA,GANGAJALI,334001</t>
  </si>
  <si>
    <t>Bhojraj</t>
  </si>
  <si>
    <t>Bhala Ram</t>
  </si>
  <si>
    <t>Saroj Devi</t>
  </si>
  <si>
    <t>XXXX5985</t>
  </si>
  <si>
    <t>BHUVNESH</t>
  </si>
  <si>
    <t>CHAK 13 DOL,GHARSANA,CHAK-113DOL,335707</t>
  </si>
  <si>
    <t>XXXX4099</t>
  </si>
  <si>
    <t>DINESH KUMAR</t>
  </si>
  <si>
    <t>TARA CHAND</t>
  </si>
  <si>
    <t>XXXX1887</t>
  </si>
  <si>
    <t>JOGENDER SINGH</t>
  </si>
  <si>
    <t>XXXX1095</t>
  </si>
  <si>
    <t>GAYATRI</t>
  </si>
  <si>
    <t>XXXX2794</t>
  </si>
  <si>
    <t>SIMARJEET KOUR</t>
  </si>
  <si>
    <t>XXXX6647</t>
  </si>
  <si>
    <t>Madres Kumar</t>
  </si>
  <si>
    <t>Ramchander</t>
  </si>
  <si>
    <t>Parameshvri Devi</t>
  </si>
  <si>
    <t>XXXX2132</t>
  </si>
  <si>
    <t>chak-11dol,GHARSANA,vpo-13 dol,335707</t>
  </si>
  <si>
    <t>XXXX7849</t>
  </si>
  <si>
    <t>NAVDEEP SINGH</t>
  </si>
  <si>
    <t>RAJENDER SINGH</t>
  </si>
  <si>
    <t>NIRMLA KANWAR</t>
  </si>
  <si>
    <t>XXXX7307</t>
  </si>
  <si>
    <t>XXXX0944</t>
  </si>
  <si>
    <t>RAJU</t>
  </si>
  <si>
    <t>BHAJAN SINGH</t>
  </si>
  <si>
    <t>ANGREJ KOUR</t>
  </si>
  <si>
    <t>XXXX3992</t>
  </si>
  <si>
    <t>RAMESH SINGH</t>
  </si>
  <si>
    <t>XXXX0908</t>
  </si>
  <si>
    <t>RAVINA</t>
  </si>
  <si>
    <t>XXXX1290</t>
  </si>
  <si>
    <t>RINKU RANI</t>
  </si>
  <si>
    <t>XXXX4971</t>
  </si>
  <si>
    <t>XXXX5264</t>
  </si>
  <si>
    <t>chak-14 dol,GHARSANA,vpo-13 dol,335707</t>
  </si>
  <si>
    <t>AMANDEEP SINGH</t>
  </si>
  <si>
    <t>MUKHTYAR SINGH</t>
  </si>
  <si>
    <t>XXXX0647</t>
  </si>
  <si>
    <t>Anju Rani</t>
  </si>
  <si>
    <t>Pala Singh</t>
  </si>
  <si>
    <t>Jito Bai</t>
  </si>
  <si>
    <t>13 DOL,GHARSANA,VPO 13 DOL,335707</t>
  </si>
  <si>
    <t>ANKIT</t>
  </si>
  <si>
    <t>RAMNIWAS</t>
  </si>
  <si>
    <t>TARAWANTI</t>
  </si>
  <si>
    <t>XXXX1454</t>
  </si>
  <si>
    <t>CHAK-11DOL,GHARSANA,PO-13DOL,335707</t>
  </si>
  <si>
    <t>ARTI</t>
  </si>
  <si>
    <t>XXXX5502</t>
  </si>
  <si>
    <t>XXXX2186</t>
  </si>
  <si>
    <t>18 DODD,KHAJUWALA,HANUMAN NAGAR,334808</t>
  </si>
  <si>
    <t>SUKHPAL SINGH</t>
  </si>
  <si>
    <t>MANJEET KOUR</t>
  </si>
  <si>
    <t>XXXX9688</t>
  </si>
  <si>
    <t>RAMCHANDER</t>
  </si>
  <si>
    <t>SONA BAI</t>
  </si>
  <si>
    <t>XXXX3758</t>
  </si>
  <si>
    <t>11KND A,GARSANA,11KND A,335707</t>
  </si>
  <si>
    <t>KAMALDEEP</t>
  </si>
  <si>
    <t>JASKARAN SINGH</t>
  </si>
  <si>
    <t>XXXX2717</t>
  </si>
  <si>
    <t>CHAK 14 DOL A,GARSANA,14 DOL A,335707</t>
  </si>
  <si>
    <t>LOVEPREET</t>
  </si>
  <si>
    <t>XXXX7267</t>
  </si>
  <si>
    <t>VEERU RAM</t>
  </si>
  <si>
    <t>XXXX9895</t>
  </si>
  <si>
    <t>PAPPU RAM</t>
  </si>
  <si>
    <t>SURJA DEVI</t>
  </si>
  <si>
    <t>XXXX3662</t>
  </si>
  <si>
    <t>SYOPAT RAM</t>
  </si>
  <si>
    <t>XXXX0249</t>
  </si>
  <si>
    <t>PARIKSHA</t>
  </si>
  <si>
    <t>XXXX7562</t>
  </si>
  <si>
    <t>PAYAL</t>
  </si>
  <si>
    <t>ANSUIYA</t>
  </si>
  <si>
    <t>XXXX6582</t>
  </si>
  <si>
    <t>Rajender</t>
  </si>
  <si>
    <t>Fuman Singh</t>
  </si>
  <si>
    <t>Sarjeeto</t>
  </si>
  <si>
    <t>XXXX4673</t>
  </si>
  <si>
    <t>CHAK-13 DOL,GHARSANA,VPO 13 DOL,335707</t>
  </si>
  <si>
    <t>XXXX0054</t>
  </si>
  <si>
    <t>CHAK 14 DOL,GHARSANA,VPO- 13 DOL,335707</t>
  </si>
  <si>
    <t>SAKILA</t>
  </si>
  <si>
    <t>KRISHNA DEVI</t>
  </si>
  <si>
    <t>XXXX2786</t>
  </si>
  <si>
    <t>GURPAL SINGH</t>
  </si>
  <si>
    <t>XXXX2911</t>
  </si>
  <si>
    <t>SANJANA</t>
  </si>
  <si>
    <t>XXXX3200</t>
  </si>
  <si>
    <t>MAYA</t>
  </si>
  <si>
    <t>XXXX7475</t>
  </si>
  <si>
    <t>XXXX7336</t>
  </si>
  <si>
    <t>CHAK-13 DOL,GHARSANA,VPO- 13 DOL,335707</t>
  </si>
  <si>
    <t>SHALU KUMARI</t>
  </si>
  <si>
    <t>XXXX5431</t>
  </si>
  <si>
    <t>DANARAM</t>
  </si>
  <si>
    <t>JANKI DEVI</t>
  </si>
  <si>
    <t>XXXX2511</t>
  </si>
  <si>
    <t>Sonu</t>
  </si>
  <si>
    <t>Subhash Chander</t>
  </si>
  <si>
    <t>Krishna</t>
  </si>
  <si>
    <t>XXXX5892</t>
  </si>
  <si>
    <t>DIWAN CHAND</t>
  </si>
  <si>
    <t>XXXX9087</t>
  </si>
  <si>
    <t>GSSS 13DOL,GHARSANA,VPO-13 DOL,335707</t>
  </si>
  <si>
    <t>Vishal Kumar</t>
  </si>
  <si>
    <t>Shyopat Ram</t>
  </si>
  <si>
    <t>Laxmi Devi</t>
  </si>
  <si>
    <t>ABHAY SINGH</t>
  </si>
  <si>
    <t>GURMAIL SINGH</t>
  </si>
  <si>
    <t>AMANPREET</t>
  </si>
  <si>
    <t>ANNU</t>
  </si>
  <si>
    <t>HIRA SINGH</t>
  </si>
  <si>
    <t>SANDAL KOUR</t>
  </si>
  <si>
    <t>XXXX7742</t>
  </si>
  <si>
    <t>HANSH RAJ</t>
  </si>
  <si>
    <t>NEETU</t>
  </si>
  <si>
    <t>XXXX2428</t>
  </si>
  <si>
    <t>BALVINDRA SINGH</t>
  </si>
  <si>
    <t>XXXX4751</t>
  </si>
  <si>
    <t>BASANT KUMAR</t>
  </si>
  <si>
    <t>KARAMPAL</t>
  </si>
  <si>
    <t>XXXX4311</t>
  </si>
  <si>
    <t>chak-9 dol,GHARSANA,p.o- khober,335707</t>
  </si>
  <si>
    <t>CHANDA</t>
  </si>
  <si>
    <t>MANJURA RAM</t>
  </si>
  <si>
    <t>JAMNA DEVI</t>
  </si>
  <si>
    <t>XXXX2258</t>
  </si>
  <si>
    <t>GURMEL SINGH</t>
  </si>
  <si>
    <t>AMANPREET KAUR</t>
  </si>
  <si>
    <t>XXXX7485</t>
  </si>
  <si>
    <t>13 DOL GHARSANA,GHARSANA,GHARSANA,335707</t>
  </si>
  <si>
    <t>XXXX6341</t>
  </si>
  <si>
    <t>CHARANJEET SINGH</t>
  </si>
  <si>
    <t>XXXX9287</t>
  </si>
  <si>
    <t>Disha</t>
  </si>
  <si>
    <t>XXXX7570</t>
  </si>
  <si>
    <t>chak-13 dol,GHARSANA,p.o- 13 dol,335707</t>
  </si>
  <si>
    <t>KULVINDER KAUR</t>
  </si>
  <si>
    <t>XXXX2029</t>
  </si>
  <si>
    <t>chak-7 dol,GHARSANA,p.o- khober,335707</t>
  </si>
  <si>
    <t>JITENDER</t>
  </si>
  <si>
    <t>BANWARI LAL</t>
  </si>
  <si>
    <t>VIJETA</t>
  </si>
  <si>
    <t>XXXX8465</t>
  </si>
  <si>
    <t>W.N06 ,gharshana,9DOL,335707</t>
  </si>
  <si>
    <t>Kavita</t>
  </si>
  <si>
    <t>Om Prakash</t>
  </si>
  <si>
    <t>Sushila Devi</t>
  </si>
  <si>
    <t>XXXX1153</t>
  </si>
  <si>
    <t>KUMKUM</t>
  </si>
  <si>
    <t>XXXX1200</t>
  </si>
  <si>
    <t>VPO 13 DOL,GHARSANA,11 DOL -B ,335707</t>
  </si>
  <si>
    <t>TARA DEVI</t>
  </si>
  <si>
    <t>XXXX9692</t>
  </si>
  <si>
    <t>MANJU</t>
  </si>
  <si>
    <t>PRITHVI RAJ</t>
  </si>
  <si>
    <t>VIDYA DEVI</t>
  </si>
  <si>
    <t>XXXX1459</t>
  </si>
  <si>
    <t>V.P.O.13DOL,GHARSANA,13DOL,335707</t>
  </si>
  <si>
    <t>MUKESH</t>
  </si>
  <si>
    <t>XXXX4875</t>
  </si>
  <si>
    <t>XXXX7917</t>
  </si>
  <si>
    <t>NATHI DEVI</t>
  </si>
  <si>
    <t>CHAK 11 KND,GHARSANA,VPO- 13 DOL,335707</t>
  </si>
  <si>
    <t>PARDEEP SINGH</t>
  </si>
  <si>
    <t>CHHINDA SINGH</t>
  </si>
  <si>
    <t>BANSHO BAI</t>
  </si>
  <si>
    <t>XXXX8784</t>
  </si>
  <si>
    <t>13DOL,GHARASANA,VPO 13DOL,335707</t>
  </si>
  <si>
    <t>PINTU KANWAR</t>
  </si>
  <si>
    <t>XXXX5395</t>
  </si>
  <si>
    <t>XXXX9833</t>
  </si>
  <si>
    <t>PREM KUMAR</t>
  </si>
  <si>
    <t>DEVILAL</t>
  </si>
  <si>
    <t>XXXX2064</t>
  </si>
  <si>
    <t>BAGWANTI</t>
  </si>
  <si>
    <t>XXXX1683</t>
  </si>
  <si>
    <t>DULICHAND</t>
  </si>
  <si>
    <t>RUPA DEVI</t>
  </si>
  <si>
    <t>XXXX8789</t>
  </si>
  <si>
    <t>XXXX0230</t>
  </si>
  <si>
    <t>RAJKAMAL</t>
  </si>
  <si>
    <t>SHIV KUMAR</t>
  </si>
  <si>
    <t>XXXX9604</t>
  </si>
  <si>
    <t>VPO 13 DOL,GHARSANA,11 DOL -B,335707</t>
  </si>
  <si>
    <t>RAMAN</t>
  </si>
  <si>
    <t>JASWINDER SINGH</t>
  </si>
  <si>
    <t>XXXX9898</t>
  </si>
  <si>
    <t>RAMANDEEP KAUR</t>
  </si>
  <si>
    <t>BAGGA SINGH</t>
  </si>
  <si>
    <t>XXXX6267</t>
  </si>
  <si>
    <t>RAMANDEEP SINGH</t>
  </si>
  <si>
    <t>XXXX6277</t>
  </si>
  <si>
    <t>XXXX8635</t>
  </si>
  <si>
    <t>RANJEET SINGH</t>
  </si>
  <si>
    <t>TOTA SINGH</t>
  </si>
  <si>
    <t>XXXX6402</t>
  </si>
  <si>
    <t>ROHIT</t>
  </si>
  <si>
    <t>POOJA DEVI</t>
  </si>
  <si>
    <t>XXXX9085</t>
  </si>
  <si>
    <t>7 DOL,GHARSANA,7 DOL,335707</t>
  </si>
  <si>
    <t>ROHITASH</t>
  </si>
  <si>
    <t>XXXX8506</t>
  </si>
  <si>
    <t>11 DOL ,GHARSANA ,VPO- 13 DOL ,335707</t>
  </si>
  <si>
    <t>SAMTA</t>
  </si>
  <si>
    <t>BAGGA RAM</t>
  </si>
  <si>
    <t>XXXX9995</t>
  </si>
  <si>
    <t>SUKHJEET KOUR</t>
  </si>
  <si>
    <t>XXXX3901</t>
  </si>
  <si>
    <t>SANGAM</t>
  </si>
  <si>
    <t>XXXX7409</t>
  </si>
  <si>
    <t>chak-13 dol,GHARSANA,p.o-13 dol,335707</t>
  </si>
  <si>
    <t>SANGEETA</t>
  </si>
  <si>
    <t>XXXX1589</t>
  </si>
  <si>
    <t>SUNDRA DEVI</t>
  </si>
  <si>
    <t>XXXX4418</t>
  </si>
  <si>
    <t>w.n 06,GHARSHANA,7DOL,335707</t>
  </si>
  <si>
    <t>SAKUNTLA DEVI</t>
  </si>
  <si>
    <t>XXXX3579</t>
  </si>
  <si>
    <t>w.n 07,gharsana,7dol,335707</t>
  </si>
  <si>
    <t>SONA SINGH</t>
  </si>
  <si>
    <t>TRILOK SINGH</t>
  </si>
  <si>
    <t>BANTO BAI</t>
  </si>
  <si>
    <t>SUDHIR KUMAR</t>
  </si>
  <si>
    <t>XXXX6978</t>
  </si>
  <si>
    <t>chak-7 dol,GHARSANA,p.o khober,335707</t>
  </si>
  <si>
    <t>SIMAR KOUR</t>
  </si>
  <si>
    <t>XXXX6530</t>
  </si>
  <si>
    <t>CHAK-7DOL,GHARSANA,P.O KHOBER,335707</t>
  </si>
  <si>
    <t>SUKHPREET KAUR</t>
  </si>
  <si>
    <t>XXXX4621</t>
  </si>
  <si>
    <t>W.n 5,Gharsana,9DOL A,335707</t>
  </si>
  <si>
    <t>Tammana</t>
  </si>
  <si>
    <t>Gorishankar</t>
  </si>
  <si>
    <t>Manohari Devi</t>
  </si>
  <si>
    <t>XXXX6231</t>
  </si>
  <si>
    <t>Ujwal</t>
  </si>
  <si>
    <t>Lalchand</t>
  </si>
  <si>
    <t>Manju Devi</t>
  </si>
  <si>
    <t>XXXX9177</t>
  </si>
  <si>
    <t>KHATU DEVI</t>
  </si>
  <si>
    <t>XXXX6082</t>
  </si>
  <si>
    <t>ALKA</t>
  </si>
  <si>
    <t>VISHNU RAM</t>
  </si>
  <si>
    <t>XXXX9216</t>
  </si>
  <si>
    <t>V.P.O. 13DOL,GHARSANA,13DOL,335707</t>
  </si>
  <si>
    <t>XXXX6153</t>
  </si>
  <si>
    <t>ANIL KUMAR</t>
  </si>
  <si>
    <t>XXXX4438</t>
  </si>
  <si>
    <t>13DOL,GHARSANA,,335707</t>
  </si>
  <si>
    <t>ANJANA</t>
  </si>
  <si>
    <t>ARSHDEEP KAUR</t>
  </si>
  <si>
    <t>PARVINDER KAUR</t>
  </si>
  <si>
    <t>XXXX4583</t>
  </si>
  <si>
    <t>CHAK-7DOL,GHARSSANA,PO-KHOBAR,335707</t>
  </si>
  <si>
    <t>XXXX2859</t>
  </si>
  <si>
    <t>V.P.O. 13DOL,GHARASANA,13 DOL,335707</t>
  </si>
  <si>
    <t>XXXX1517</t>
  </si>
  <si>
    <t>V.P.O. 13 DOL ,GHARASANA,13 DOL ,335707</t>
  </si>
  <si>
    <t>HARBANSH SINGH</t>
  </si>
  <si>
    <t>XXXX1545</t>
  </si>
  <si>
    <t>V.P.O. 13 DOL,GHARASANA,13 DOL ,335707</t>
  </si>
  <si>
    <t>HARPREET SINGH</t>
  </si>
  <si>
    <t>FATEH SINGH</t>
  </si>
  <si>
    <t>JASVINDER KOUR</t>
  </si>
  <si>
    <t>XXXX1600</t>
  </si>
  <si>
    <t>11 DOL-B,GHARSANA , VPO-13 DOL ,335707</t>
  </si>
  <si>
    <t>JASANPREET KAUR</t>
  </si>
  <si>
    <t>PARVEEN KAUR</t>
  </si>
  <si>
    <t>XXXX3118</t>
  </si>
  <si>
    <t>CHAK-7 DOL,GHARSANA,P.O- KHOBER,335707</t>
  </si>
  <si>
    <t>XXXX8267</t>
  </si>
  <si>
    <t>CHAK-12GD,GHARSANA,PO-19GD,335707</t>
  </si>
  <si>
    <t>XXXX6666</t>
  </si>
  <si>
    <t>CHAK-12GD,GHARSANA,CHAK-19GD,335707</t>
  </si>
  <si>
    <t>MANGI LAL</t>
  </si>
  <si>
    <t>PRABHU RAM</t>
  </si>
  <si>
    <t>XXXX8320</t>
  </si>
  <si>
    <t>V.P.O.13DOL ,GHARSANA,13DOL (B),335707</t>
  </si>
  <si>
    <t>XXXX7719</t>
  </si>
  <si>
    <t>SANTLAL</t>
  </si>
  <si>
    <t>XXXX9421</t>
  </si>
  <si>
    <t>SAJAN RAM</t>
  </si>
  <si>
    <t>XXXX0932</t>
  </si>
  <si>
    <t>XXXX4220</t>
  </si>
  <si>
    <t>66 RD,KHJUWALA,GANGAJALI,334001</t>
  </si>
  <si>
    <t>XXXX2824</t>
  </si>
  <si>
    <t>BHAIRA RAM</t>
  </si>
  <si>
    <t>GEETA DEVI</t>
  </si>
  <si>
    <t>XXXX2609</t>
  </si>
  <si>
    <t>V.P.O. 13DOL ,GHARSANA,13DOL,335707</t>
  </si>
  <si>
    <t>RADHESHYAM NATH</t>
  </si>
  <si>
    <t>XXXX6960</t>
  </si>
  <si>
    <t>DEVI LAL</t>
  </si>
  <si>
    <t>XXXX3879</t>
  </si>
  <si>
    <t>V.P.O.13DOL,GARSHANA,13DOL,335707</t>
  </si>
  <si>
    <t>RAVI KUMAR</t>
  </si>
  <si>
    <t>KALU NATH</t>
  </si>
  <si>
    <t>XXXX0689</t>
  </si>
  <si>
    <t>RAVINDER</t>
  </si>
  <si>
    <t>XXXX8781</t>
  </si>
  <si>
    <t>V.P.O.13DOL ,GHARSANA,13DOL,335707</t>
  </si>
  <si>
    <t>Sajan</t>
  </si>
  <si>
    <t>Ramlal</t>
  </si>
  <si>
    <t>Sumitra</t>
  </si>
  <si>
    <t>XXXX9593</t>
  </si>
  <si>
    <t>CHAK-14 DOL,GHARSANA,P.O- 13 DOL,335707</t>
  </si>
  <si>
    <t>INDER JEET SINGH</t>
  </si>
  <si>
    <t>XXXX5735</t>
  </si>
  <si>
    <t>SIDDHARTH</t>
  </si>
  <si>
    <t>RAVINDRA KUMAR</t>
  </si>
  <si>
    <t>XXXX9587</t>
  </si>
  <si>
    <t>SANT LAL</t>
  </si>
  <si>
    <t>XXXX8629</t>
  </si>
  <si>
    <t>VPO-13DOL,GHARSANA,13DOL,335707</t>
  </si>
  <si>
    <t>SUKHDEEP SINGH</t>
  </si>
  <si>
    <t>SARVJEET SINGH</t>
  </si>
  <si>
    <t>XXXX0800</t>
  </si>
  <si>
    <t>V.P.O. 13 DOL ,GHARASANA,14 DOL,335707</t>
  </si>
  <si>
    <t>XXXX9392</t>
  </si>
  <si>
    <t>13 DOL,GHARSANA,PO.-13 DOL,335707</t>
  </si>
  <si>
    <t>HANUMAN</t>
  </si>
  <si>
    <t>XXXX2228</t>
  </si>
  <si>
    <t>CHAK-9 DOL,GHARSANA,P.O KHOBER,335707</t>
  </si>
  <si>
    <t>VIKASHDEEP HANS</t>
  </si>
  <si>
    <t>XXXX0794</t>
  </si>
  <si>
    <t>11 DOL B ,GHARSANA ,VPO- 13 DOL ,335707</t>
  </si>
  <si>
    <t>AJAY</t>
  </si>
  <si>
    <t>KALA SINGH</t>
  </si>
  <si>
    <t>XXXX3763</t>
  </si>
  <si>
    <t>13 DOL ,GHARSANA ,VPO -13 DOL ,335707</t>
  </si>
  <si>
    <t>XXXX7166</t>
  </si>
  <si>
    <t>13 DOL ,GHARSANA ,VPO- 13 DOL ,335707</t>
  </si>
  <si>
    <t>BALWANT SINGH</t>
  </si>
  <si>
    <t>RAJ KAUR</t>
  </si>
  <si>
    <t>XXXX8132</t>
  </si>
  <si>
    <t>7 DOL,GARSANA,7 DOL,335707</t>
  </si>
  <si>
    <t>XXXX2956</t>
  </si>
  <si>
    <t>RANJEET KAUR</t>
  </si>
  <si>
    <t>XXXX2701</t>
  </si>
  <si>
    <t>NAMITA</t>
  </si>
  <si>
    <t>XXXX6237</t>
  </si>
  <si>
    <t>4 DOL,GHARSANA,4 DOL,335707</t>
  </si>
  <si>
    <t>GOMTI DEVI</t>
  </si>
  <si>
    <t>XXXX1563</t>
  </si>
  <si>
    <t>DANA RAM</t>
  </si>
  <si>
    <t>XXXX1763</t>
  </si>
  <si>
    <t>POONAM D/O DANA RAM,RAISINGHNAGAR,CHAK 29 NP GP THAKRI,335051</t>
  </si>
  <si>
    <t>PRIYANKA KUMARI</t>
  </si>
  <si>
    <t>MAHAVEER PRASHAD</t>
  </si>
  <si>
    <t>XXXX7165</t>
  </si>
  <si>
    <t>13 DOL ,GHARSANA ,VPO - 13 DOL ,335707</t>
  </si>
  <si>
    <t>MANPHOOL RAM</t>
  </si>
  <si>
    <t>XXXX1358</t>
  </si>
  <si>
    <t>JAYPAL</t>
  </si>
  <si>
    <t>XXXX4641</t>
  </si>
  <si>
    <t>CHAK-11DOL(B),GHARSANA,PO-13DOL,335707</t>
  </si>
  <si>
    <t>XXXX1045</t>
  </si>
  <si>
    <t>SARLA</t>
  </si>
  <si>
    <t>XXXX0322</t>
  </si>
  <si>
    <t>SHIKSHA</t>
  </si>
  <si>
    <t>XXXX2659</t>
  </si>
  <si>
    <t>13 DOL,GHARSANA, VPO -13 DOL ,335707</t>
  </si>
  <si>
    <t>KEVAL SINGH</t>
  </si>
  <si>
    <t>XXXX8325</t>
  </si>
  <si>
    <t>SITA KUMARI</t>
  </si>
  <si>
    <t>XXXX3048</t>
  </si>
  <si>
    <t>13 DOL ,GHARSANA ,VPO 13 DOL,335707</t>
  </si>
  <si>
    <t>XXXX4109</t>
  </si>
  <si>
    <t>XXXX7736</t>
  </si>
  <si>
    <t>13 DOL ,GHARSANA ,VPO - 13 DOL,335707</t>
  </si>
  <si>
    <t>SUMANDEEP KAUR</t>
  </si>
  <si>
    <t>BEANT SINGH</t>
  </si>
  <si>
    <t>PRITAM KAUR</t>
  </si>
  <si>
    <t>XXXX7657</t>
  </si>
  <si>
    <t>14 DOL ,GHARSANA ,VPO -13 DOL ,335707</t>
  </si>
  <si>
    <t>FUMMAN SINGH</t>
  </si>
  <si>
    <t>SARJEETO</t>
  </si>
  <si>
    <t>XXXX7583</t>
  </si>
  <si>
    <t>VPO-13 DOL,GHARSANA,VPO 13 DOL,335707</t>
  </si>
  <si>
    <t>MANGTU RAM</t>
  </si>
  <si>
    <t>RAJJO DEVI</t>
  </si>
  <si>
    <t>XXXX2684</t>
  </si>
  <si>
    <t>VISHAL KUMAR</t>
  </si>
  <si>
    <t>RANJEET KUMAR</t>
  </si>
  <si>
    <t>KAMLESH</t>
  </si>
  <si>
    <t>XXXX6824</t>
  </si>
  <si>
    <t>AKASHDEEP SINGH</t>
  </si>
  <si>
    <t>PARWATI</t>
  </si>
  <si>
    <t>XXXX2498</t>
  </si>
  <si>
    <t>BHAGIRATH GILA</t>
  </si>
  <si>
    <t>XXXX5389</t>
  </si>
  <si>
    <t>XXXX0112</t>
  </si>
  <si>
    <t>CHAK 13 DOL ,GHARSANA,TEH RAWLA,335707</t>
  </si>
  <si>
    <t>XXXX6855</t>
  </si>
  <si>
    <t>MANDEEP SINGH</t>
  </si>
  <si>
    <t>XXXX5093</t>
  </si>
  <si>
    <t>14 DOL (C),SRI GANGANAGAR,,335707</t>
  </si>
  <si>
    <t>PRITHVI RAM</t>
  </si>
  <si>
    <t>XXXX6954</t>
  </si>
  <si>
    <t>MEERA BAI</t>
  </si>
  <si>
    <t>XXXX1373</t>
  </si>
  <si>
    <t>PO. MOHAN NAGAR,RAISINGHNAGAR,VILLAGE 19 NP,335051</t>
  </si>
  <si>
    <t>VIRURAM</t>
  </si>
  <si>
    <t>XXXX0414</t>
  </si>
  <si>
    <t>SAWATRI DEVI</t>
  </si>
  <si>
    <t>XXXX2194</t>
  </si>
  <si>
    <t>PRIYANKA SUTHAR</t>
  </si>
  <si>
    <t>XXXX9488</t>
  </si>
  <si>
    <t>RAKESH PANWAR</t>
  </si>
  <si>
    <t>XXXX8437</t>
  </si>
  <si>
    <t>RAVI</t>
  </si>
  <si>
    <t>RUPA RAM</t>
  </si>
  <si>
    <t>SANTRO</t>
  </si>
  <si>
    <t>XXXX6303</t>
  </si>
  <si>
    <t>SANJAY KUMAR</t>
  </si>
  <si>
    <t>KAMALA DEVI</t>
  </si>
  <si>
    <t>XXXX6935</t>
  </si>
  <si>
    <t>CHAK-9DOL,GHARSANA,PO-13DOL,335707</t>
  </si>
  <si>
    <t>XXXX7256</t>
  </si>
  <si>
    <t>XXXX8045</t>
  </si>
  <si>
    <t>RADHESHYAM</t>
  </si>
  <si>
    <t>XXXX6711</t>
  </si>
  <si>
    <t>PNB 2KLD</t>
  </si>
  <si>
    <t>2. पिता/अभिभावक का नाम :</t>
  </si>
  <si>
    <t>3. विद्यालय का नाम:</t>
  </si>
  <si>
    <t>6. निवास स्थान से विद्यालय की दूरी :</t>
  </si>
  <si>
    <t>i ) SDMC/SMC के माध्यम से ट्रांसपोर्ट व्यवस्था</t>
  </si>
  <si>
    <t>ii) स्वयं के स्तर पर ट्रांसपोर्ट व्यवस्था</t>
  </si>
  <si>
    <t>छात्रा के हस्ताक्षर</t>
  </si>
  <si>
    <t>अभिभावक के हस्ताक्षर</t>
  </si>
  <si>
    <t>क्र.सं.</t>
  </si>
  <si>
    <t>पिता/अभिभावक का नाम</t>
  </si>
  <si>
    <t>कक्षा</t>
  </si>
  <si>
    <t>(संस्था प्रधान बीईईओ कार्यालय को प्रेषित करें)</t>
  </si>
  <si>
    <t>विद्यालय में शेष राशि</t>
  </si>
  <si>
    <t>दिनांकः</t>
  </si>
  <si>
    <t>हस्ताक्षर एवं नाम</t>
  </si>
  <si>
    <t>संस्था प्रधान</t>
  </si>
  <si>
    <t>आवंटित राशि</t>
  </si>
  <si>
    <t xml:space="preserve">श्री मान शाखा प्रबन्धक    </t>
  </si>
  <si>
    <t>ट्रांसपोर्ट वाउचर योजना (TRANSPORT VOUCHER SCHEAME)</t>
  </si>
  <si>
    <t>HOW TO USE</t>
  </si>
  <si>
    <t>Total Students</t>
  </si>
  <si>
    <t>T(1-5)</t>
  </si>
  <si>
    <t>T(6-8)</t>
  </si>
  <si>
    <t>T(9-12)</t>
  </si>
  <si>
    <t>STUDENTS BANK DETAILS</t>
  </si>
  <si>
    <t>ATTENDENCE</t>
  </si>
  <si>
    <t>PNB RAWLA MANDI</t>
  </si>
  <si>
    <t>61323397256</t>
  </si>
  <si>
    <t>61322640736</t>
  </si>
  <si>
    <t>2624001700118561</t>
  </si>
  <si>
    <t>61326132058</t>
  </si>
  <si>
    <t>2624001700074687</t>
  </si>
  <si>
    <t>61287060081</t>
  </si>
  <si>
    <t>2624001700067298</t>
  </si>
  <si>
    <t>61325682333</t>
  </si>
  <si>
    <t>61323397245</t>
  </si>
  <si>
    <t>2624001500055392</t>
  </si>
  <si>
    <t>TV लाभान्वित</t>
  </si>
  <si>
    <t xml:space="preserve">संख्यात्मक आंकड़े </t>
  </si>
  <si>
    <t>GRAND TOTAL  (1 TO 12)</t>
  </si>
  <si>
    <t>1. MASTER SHEET :-</t>
  </si>
  <si>
    <t xml:space="preserve">शाला दर्पण से Student Record डाउनलोड करके SD SHEET में all sheet select कर paste करें   </t>
  </si>
  <si>
    <t>2 . SD SHEET</t>
  </si>
  <si>
    <t>इस शीट में कुल एवं लाभान्वितों की संख्या संबन्धित सूचना देखी जा सकती है ।</t>
  </si>
  <si>
    <t xml:space="preserve"> बी 2 सेल में DETAILS शीट अनुसार विद्यार्थी की क्रम संख्या देने पर आवेदन पत्र तैयार हो जाएगा पीले रंग की सेल में जानकारी भर कर प्रिंट लेवें </t>
  </si>
  <si>
    <t>AUTO READY</t>
  </si>
  <si>
    <t>joshihansraj72@gmail.com</t>
  </si>
  <si>
    <t xml:space="preserve">सुधार हेतु सुझाव  आमंत्रित  है </t>
  </si>
  <si>
    <t>उपयोगिता प्रमाण-पत्र (विद्यालय स्तर)</t>
  </si>
  <si>
    <t>विद्यालय का नाम</t>
  </si>
  <si>
    <t>यू-डाइस न</t>
  </si>
  <si>
    <t xml:space="preserve">विद्यालय का प्रकार </t>
  </si>
  <si>
    <t>राउमावि</t>
  </si>
  <si>
    <t>ट्रांसपोर्ट वाउचर की कुल प्राप्त राशि</t>
  </si>
  <si>
    <t>दिनांक :</t>
  </si>
  <si>
    <t xml:space="preserve">   प्रमाणित किया जाता है कि ट्रांसपोर्ट वाउचर योजना के तहत वित्तीय वर्ष 2019-20 में ट्रांसपोर्ट वाउचर राशि--------------- का उपयोग एसएमसी/एसडीएमसी के द्वारा कर लिया गया है ।उपयोग की गई राशि ------------एवं शेष राशि -------------व पूर्व अवशेष राशि रू-----------कुल राशि रू ---------बची थी जिसे चालान/चेक /डिमांड ड्राफ्ट संख्या------------------दिनांक द्वारा समर्पित कर दिया गया है,इसका आगामी वर्ष में देय सहायता अनुदान  में समायोजित कर लिया जाएगा ।</t>
  </si>
  <si>
    <t>शैक्षणिक वर्ष ------------- में ट्रांसपोर्ट वाउचर की कुल उपयोग की गई  राशि</t>
  </si>
  <si>
    <t xml:space="preserve">निशुल्क सामूहिक ट्रांसपोर्ट सुविधा में </t>
  </si>
  <si>
    <t>बैंक खातों में सीधे लाभान्वित</t>
  </si>
  <si>
    <t xml:space="preserve">कुल उपयोग की गई राशि </t>
  </si>
  <si>
    <t>ट्रांसपोर्ट वाउचर</t>
  </si>
  <si>
    <t>U-DISE</t>
  </si>
  <si>
    <t xml:space="preserve"> प्रपत्र-1 (भाग -क)</t>
  </si>
  <si>
    <t>कक्षा 1 से 8 के विद्यार्थियों  एवं  कक्षा 9 से 12 की बालिकाओं के लिए ट्रांसपोर्ट वाउचर योजना के तहत लाभ लेने हेतु प्रार्थना पत्र  (विद्यार्थी/अभिभावक द्वारा भरा जावेगा )</t>
  </si>
  <si>
    <t>1. छात्र /छात्रा का नाम:</t>
  </si>
  <si>
    <t xml:space="preserve"> कक्षा</t>
  </si>
  <si>
    <t>4. निवास स्थान:</t>
  </si>
  <si>
    <t>किमी</t>
  </si>
  <si>
    <t>मीटर</t>
  </si>
  <si>
    <t xml:space="preserve">A . कक्षा 1 से 5 के लिए 1 किमी से अधिक पर एवं कक्षा 6 से 8 के लिए 2किमी से अधिक पर एवं कक्षा 9 से 12  के लिए 5किमी से अधिक पर निम्न कारणों  में से किसी एक पर√ का निशान लगावें  </t>
  </si>
  <si>
    <t>I- ग्रामीण क्षेत्र के राजकीय विद्यालयों की कक्षा 1 से 5 के विद्यार्थियों के लिए -</t>
  </si>
  <si>
    <t xml:space="preserve">(ii)विद्यार्थी के निवास स्थान के 1किमी परिधि में राजकीय विद्यालय नहीं  है                                            </t>
  </si>
  <si>
    <t xml:space="preserve">(ii)विद्यार्थी के निवास स्थान के 2किमी परिधि में राजकीय विद्यालय नहीं  है                                            </t>
  </si>
  <si>
    <t xml:space="preserve">(i )विद्यार्थी के निवास स्थान के 2किमी परिधि में राजकीय विद्यालय है परंतु स्वेच्छा से अध्यनरत है   </t>
  </si>
  <si>
    <t xml:space="preserve">* बालिका के निवास स्थान से विद्यालय की दूरी 5 किमी से अधिक है व बालिका साइकिल योजना से         लाभान्वित नहीं है    </t>
  </si>
  <si>
    <t>II- ग्रामीण क्षेत्र के राजकीय विद्यालयों की कक्षा 6 से 8 के विद्यार्थियों के लिए -</t>
  </si>
  <si>
    <t>III- ग्रामीण क्षेत्र के राजकीय विद्यालयों की कक्षा 9 से 12 की बालिकाओं के लिए -</t>
  </si>
  <si>
    <t>V . ट्रांसपोर्ट वाउचर योजना हेतु विकल्प :</t>
  </si>
  <si>
    <t>IV- शहरी क्षेत्र के राजकीय विद्यालयों की कक्षा 11 से 12 की  बालिकाओं के लिए -</t>
  </si>
  <si>
    <t xml:space="preserve"> प्रपत्र-1 (भाग -ख )</t>
  </si>
  <si>
    <t xml:space="preserve">(कार्यालय उपयोग हेतु) </t>
  </si>
  <si>
    <t xml:space="preserve">संस्था प्रधान द्वारा प्रमाणीकरण </t>
  </si>
  <si>
    <t xml:space="preserve">प्रमाणित किया जाता है कि इस आवेदन में वर्णित समस्त तथ्य मेरी जानकारी में सत्य है । </t>
  </si>
  <si>
    <t>में अध्यनरत है ।</t>
  </si>
  <si>
    <t xml:space="preserve">जिसका SR क्रमांक </t>
  </si>
  <si>
    <t>है ।</t>
  </si>
  <si>
    <t xml:space="preserve">अतः उक्त छात्र /छात्रा के आवेदन पत्र की जाँच कर ली गई है एवं सभी तथ्य सही पाये गए है ।ट्रांसपोर्ट वाउचर 2019-20 के दिशा-निर्देशानुसार SMC/SDMC  के समक्ष प्रस्तुत है  </t>
  </si>
  <si>
    <t>(हस्ताक्षर संस्था प्रधान मय सील)</t>
  </si>
  <si>
    <t>प्रपत्र-2 (भाग -क )</t>
  </si>
  <si>
    <t xml:space="preserve">SMC/SDMC द्वारा अनुशंषा/अनुमोदन </t>
  </si>
  <si>
    <t xml:space="preserve">बैंक नाम </t>
  </si>
  <si>
    <t>खाता  संख्या</t>
  </si>
  <si>
    <t xml:space="preserve">पीईईओ विद्यालय /माध्य। विद्यालय /उच्च माध्य। विद्यालय </t>
  </si>
  <si>
    <t xml:space="preserve">SMC/SDMC द्वारा राशि जारी करने का अनुमोदन /स्वीकृति  </t>
  </si>
  <si>
    <t>(ट्रांसपोर्ट वाउचर योजना का संचालन इसी एसएमसी /एसडीएमसी द्वारा किया जाना है)</t>
  </si>
  <si>
    <t>SMC/SDMC  की बैठक दिनांक ................................. को हुई। बैठक में  ट्रांसपोर्ट वाउचर योजना के पात्र विद्यार्थियों को निम्नानुसार ट्रांसपोर्ट वाउचर योजना से लाभान्वित किये जाने की स्वीकृति /अनुमोदन प्रदान किया जाता है</t>
  </si>
  <si>
    <t xml:space="preserve">क्र. स. </t>
  </si>
  <si>
    <t xml:space="preserve">विद्यालय का नाम </t>
  </si>
  <si>
    <t xml:space="preserve">विद्यार्थी  का नाम </t>
  </si>
  <si>
    <t>एसआर न</t>
  </si>
  <si>
    <t xml:space="preserve">कक्षा </t>
  </si>
  <si>
    <t xml:space="preserve">सुविधा( ट्रांसपोर्ट वाउचर(1)/सामूहिक परिवहन(2) </t>
  </si>
  <si>
    <t xml:space="preserve">देय राशि </t>
  </si>
  <si>
    <t>माह  से</t>
  </si>
  <si>
    <t xml:space="preserve">माह तक </t>
  </si>
  <si>
    <t>GSSS 13DOL</t>
  </si>
  <si>
    <t>प्रपत्र-3 (भाग -क )</t>
  </si>
  <si>
    <t xml:space="preserve">(i )विद्यार्थी के निवास स्थान के 1किमी परिधि में राजकीय विद्यालय है परंतु स्वेच्छा से अध्यनरत है   </t>
  </si>
  <si>
    <t xml:space="preserve">(ii)विद्यार्थी के निवास स्थान के 1किमी परिधि में राजकीय विद्यालय है परंतु अपने भाई / बहिन /परिवारजन  के साथ विद्यालय में अध्यनरत है   </t>
  </si>
  <si>
    <t xml:space="preserve">(ii)विद्यार्थी के निवास स्थान के 2किमी परिधि में राजकीय विद्यालय है परंतु अपने भाई / बहिन /परिवारजन  के साथ विद्यालय में अध्यनरत है   </t>
  </si>
  <si>
    <t>B7 में स्कूल का नाम लिखे ।कॉलम I में ट्रांसपोर्ट सुविधा का प्रकार कोड 1या 2 का चयन करें शेष AUTO FILL है।</t>
  </si>
  <si>
    <t>08010649502</t>
  </si>
  <si>
    <t>शैक्षणिक वर्ष ------------------- में ट्रांसपोर्ट वाउचर की कुल प्राप्त राशि</t>
  </si>
  <si>
    <t>actual amount</t>
  </si>
  <si>
    <t>amount</t>
  </si>
  <si>
    <t>CODE</t>
  </si>
  <si>
    <t>नोट :- इस शीट में REFRESH DATA को CLICK करें और जिन विद्यार्थियों की SANCTION निकाल कर भुगतान करना है को SANCTION कॉलम में "Y" का चुनाव ड्रॉपडाउन से करें बाकी कोई एंट्री नहीं करे ।कुछ गलत एंट्री होने पर पुनः REFRESH DATA क्लिक करे</t>
  </si>
  <si>
    <t>A 1 में कार्यालय  का नाम लिखे,B4 सेल में संस्था प्रधान पदनाम ,C 4 मे संस्था नाम ,C 5 और D 5 में अवधि जिसका भुगतान किया जाना है माह नाम लिखे , F 4 मे सत्र भरे ,B 8 से C15 तक स्टूडेंट्स के बैंक  की DETAIL भरें ,E 6 से G 22 तक कार्यालय से भुगतान के लिए जारी चेक विवरण भरें।</t>
  </si>
  <si>
    <t xml:space="preserve">इस एसएचईईटी एसई DATA हटाने के लिए CLEAR पर क्लिक करें </t>
  </si>
  <si>
    <t>प्रपत्र-2 (भाग -ख)</t>
  </si>
  <si>
    <t xml:space="preserve">संस्था प्रधान द्वारा प्रविष्टी का शाला दर्पण पर अंकन व अनुमोदन /स्वीकृति </t>
  </si>
  <si>
    <t>हस्ताक्षर संस्था प्रधान</t>
  </si>
  <si>
    <t xml:space="preserve">मय सील एवं दिनांक </t>
  </si>
  <si>
    <t>एसएमसी/एसडीएमसी</t>
  </si>
  <si>
    <t>अध्यक्ष</t>
  </si>
  <si>
    <t xml:space="preserve">सचिव </t>
  </si>
  <si>
    <t xml:space="preserve"> </t>
  </si>
  <si>
    <t>YES</t>
  </si>
  <si>
    <t xml:space="preserve">TOTAL </t>
  </si>
  <si>
    <t>FOR SERIES</t>
  </si>
  <si>
    <t xml:space="preserve">विद्यार्थी का नाम </t>
  </si>
  <si>
    <r>
      <t xml:space="preserve"> </t>
    </r>
    <r>
      <rPr>
        <b/>
        <sz val="12"/>
        <color theme="3" tint="-0.249977111117893"/>
        <rFont val="Calibri"/>
        <family val="2"/>
        <scheme val="minor"/>
      </rPr>
      <t>SMC/SDMC</t>
    </r>
    <r>
      <rPr>
        <b/>
        <sz val="11"/>
        <color theme="3" tint="-0.249977111117893"/>
        <rFont val="Calibri"/>
        <family val="2"/>
        <scheme val="minor"/>
      </rPr>
      <t xml:space="preserve">  की बैठक दिनांक ................................. को हुई। बैठक में  ट्रांसपोर्ट वाउचर योजना के तहत आवेदन करने वाले निम्नांकित विद्यार्थियों  के आवेदनों की जांच की गई । ट्रांसपोर्ट वाउचर योजना 2019-20 के दिशा निर्देश अनुसार निम्नलिखित विद्यार्थियों को योजना का लाभ दिये जाने की अनुशंषा की जाती है -</t>
    </r>
  </si>
  <si>
    <t>FREE CYCLE</t>
  </si>
  <si>
    <t>3. STU_DATA  SHEET</t>
  </si>
  <si>
    <t>ACTION</t>
  </si>
  <si>
    <t>STOP</t>
  </si>
  <si>
    <t>FORWARD</t>
  </si>
  <si>
    <t>ORBC000525</t>
  </si>
  <si>
    <t>SYZ0000000</t>
  </si>
  <si>
    <t>SBIN000000</t>
  </si>
  <si>
    <t>PUNB00000</t>
  </si>
  <si>
    <t>NO</t>
  </si>
  <si>
    <r>
      <rPr>
        <sz val="10"/>
        <color theme="1"/>
        <rFont val="Calibri"/>
        <family val="2"/>
        <scheme val="minor"/>
      </rPr>
      <t>ट्रांसपोर्ट</t>
    </r>
    <r>
      <rPr>
        <sz val="11"/>
        <color theme="1"/>
        <rFont val="Calibri"/>
        <family val="2"/>
        <scheme val="minor"/>
      </rPr>
      <t xml:space="preserve"> वाउचर योजना हेतु विद्यालय की एसएमसी /एसडीएमसी द्वारा अनुशंषा उपरान्त प्राप्त  प्रपत्र-2 भाग -क के अनुसार समस्त विद्यार्थियों की शाला दर्पण पर ट्रांसपोर्ट वाउचर योजना का लाभ दिये जाने की प्रविष्टी ट्रांसपोर्ट वाउचर योजना --------------  के दिशा निर्देशानुसार कर दी गई है।समस्त विद्यार्थियों को ट्रांसपोर्ट वाउचर योजना का लाभ दिये जाने की स्वीकृति प्रदान की जाती है ।</t>
    </r>
  </si>
  <si>
    <t>4. FILL_DATA  SHEET</t>
  </si>
  <si>
    <r>
      <t xml:space="preserve">इस शीट में कॉलम A से G तक STUDENT DATA AUTOMETIC भर जाएँगे।कॉलम H में निशुल्क साइकिल सुविधा  प्राप्त कक्षा 9 से 12 की बालिकाओं लिए "Y" शेष के लिए "N" ड्रॉपडाउन से चुने ।  विद्यार्थियों की पात्रता का  चुनाव स्वतः कॉलम </t>
    </r>
    <r>
      <rPr>
        <sz val="11"/>
        <color theme="1"/>
        <rFont val="Times New Roman"/>
        <family val="1"/>
      </rPr>
      <t>I</t>
    </r>
    <r>
      <rPr>
        <sz val="11"/>
        <color theme="1"/>
        <rFont val="Calibri"/>
        <family val="2"/>
        <scheme val="minor"/>
      </rPr>
      <t xml:space="preserve"> में हो जाएगा। पात्र के लिए "Y" एवं अपात्र के लिए "N" अंकित होगा । कॉलम J में जिन विद्यार्थियों को भुगतान हेतु SANCTION निकालनी है के लिए FORWARD ड्रॉपडाउन से चुने शेष के लिए STOP चुने।</t>
    </r>
  </si>
  <si>
    <t>ये शीट स्वतः तैयार होगी ।प्रिंट लेने के लिए  UNLOCK करे (पासवर्ड 5 ) अनावश्यक ROWS को HIDE करके प्रिंट निकाल लेवे ।</t>
  </si>
  <si>
    <t>5. SANCTION SHEET</t>
  </si>
  <si>
    <t>6.BANK LETTER</t>
  </si>
  <si>
    <t>7.PRPTRA-1</t>
  </si>
  <si>
    <t>8.PRAPTRA-2(क)</t>
  </si>
  <si>
    <t>9.PRAPTRA-3</t>
  </si>
  <si>
    <t>10.UC</t>
  </si>
  <si>
    <t xml:space="preserve">11. ENROLLMENT </t>
  </si>
  <si>
    <t>AUTO READY है।ROW 7 मे रिक्त स्थान भरकर प्रिंट निकाल लें ।</t>
  </si>
  <si>
    <t>√</t>
  </si>
  <si>
    <t xml:space="preserve">  ̶</t>
  </si>
  <si>
    <r>
      <rPr>
        <sz val="16"/>
        <color theme="1"/>
        <rFont val="Arial"/>
        <family val="2"/>
      </rPr>
      <t xml:space="preserve"> </t>
    </r>
    <r>
      <rPr>
        <sz val="16"/>
        <color theme="1"/>
        <rFont val="Times New Roman"/>
        <family val="1"/>
      </rPr>
      <t xml:space="preserve"> ̶</t>
    </r>
  </si>
  <si>
    <t>FILL DATA</t>
  </si>
  <si>
    <t xml:space="preserve">सत्र </t>
  </si>
  <si>
    <t xml:space="preserve">अवधि </t>
  </si>
  <si>
    <t xml:space="preserve">से </t>
  </si>
  <si>
    <t>ट्रांसपोर्ट वाउचर योजना 2019-20 के दिशा निर्देशानुसार  निम्नानुसार उपस्थिती दिवस के अनुसार  विद्यार्थियो के खातो में राशि  जमा करवाये जाने की स्वीकृति प्रदान की जाती है ।</t>
  </si>
  <si>
    <t xml:space="preserve">इस शीट में केवल WHITE ROWS में विद्यार्थियों की बैंक DETAILS और ATTENDENCE भरनी है ।इसके बाद कॉलम "Y"  में जिन विद्यार्थियों को भुगतान हेतु SANCTION निकालनी है के लिए "YES" ड्रॉपडाउन से चुने शेष के लिए "NO" चुने। </t>
  </si>
  <si>
    <t>HELPER</t>
  </si>
  <si>
    <t>इस शीट में E10 सेल बैंक का नाम DROPDOWN लिस्ट से एवं  E8 सेल से चेक संख्या का  चुनाव करें   इससे बच्चों के खातों के  बैंक नाम अनुसार बैंक का जमा अथॉरिटी पत्र तैयार हो जाएगा।</t>
  </si>
  <si>
    <t>क्रमांक</t>
  </si>
  <si>
    <t>11111111111</t>
  </si>
  <si>
    <t>11111111112</t>
  </si>
  <si>
    <t>11111111113</t>
  </si>
  <si>
    <t>ABCDEHG</t>
  </si>
  <si>
    <t>ट्रांसपोर्ट वाउचर योजना के अंतर्गत विद्यार्थियों का शाला दर्पण के STUDENT RECORD से Autometic selection कर  ,आवेदन पत्र  तैयार  ,एसडीएमसी/एसएमसी द्वारा  अनुशंषा पत्र ,खातों में जमा करवाने का स्वीकृति आदेश ,बैंक में जमा बाबत अथॉरिटी लेटर  , सहित उपयोगिता प्रमाण पत्र तैयार करने में इस UTILITY का प्रयोग किया जा सकता है । FILE को SAVE करने के लिए अपनी सुविधा से नाम देकर SAVE AS से करें।</t>
  </si>
  <si>
    <t>2</t>
  </si>
  <si>
    <t>UPDATED 30-09-2020</t>
  </si>
  <si>
    <t>2020-21</t>
  </si>
  <si>
    <t>नव.  2020</t>
  </si>
  <si>
    <t>अप्रैल 2021</t>
  </si>
</sst>
</file>

<file path=xl/styles.xml><?xml version="1.0" encoding="utf-8"?>
<styleSheet xmlns="http://schemas.openxmlformats.org/spreadsheetml/2006/main">
  <numFmts count="3">
    <numFmt numFmtId="44" formatCode="_-&quot;£&quot;* #,##0.00_-;\-&quot;£&quot;* #,##0.00_-;_-&quot;£&quot;* &quot;-&quot;??_-;_-@_-"/>
    <numFmt numFmtId="164" formatCode="_ [$₹-4009]\ * #,##0.00_ ;_ [$₹-4009]\ * \-#,##0.00_ ;_ [$₹-4009]\ * &quot;-&quot;??_ ;_ @_ "/>
    <numFmt numFmtId="165" formatCode="[$₹-439]#,##0.00"/>
  </numFmts>
  <fonts count="67">
    <font>
      <sz val="11"/>
      <color theme="1"/>
      <name val="Calibri"/>
      <family val="2"/>
      <scheme val="minor"/>
    </font>
    <font>
      <sz val="11"/>
      <color theme="1"/>
      <name val="DevLys 010"/>
    </font>
    <font>
      <b/>
      <u/>
      <sz val="20"/>
      <color theme="1"/>
      <name val="DevLys 010"/>
    </font>
    <font>
      <sz val="11"/>
      <color theme="0"/>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12"/>
      <color theme="1" tint="4.9989318521683403E-2"/>
      <name val="Calibri"/>
      <family val="2"/>
      <scheme val="minor"/>
    </font>
    <font>
      <sz val="9"/>
      <color theme="1"/>
      <name val="Calibri"/>
      <family val="2"/>
      <scheme val="minor"/>
    </font>
    <font>
      <b/>
      <u/>
      <sz val="12"/>
      <color theme="1"/>
      <name val="Times New Roman"/>
      <family val="1"/>
    </font>
    <font>
      <b/>
      <sz val="11"/>
      <color theme="0"/>
      <name val="Calibri"/>
      <family val="2"/>
      <scheme val="minor"/>
    </font>
    <font>
      <b/>
      <sz val="11"/>
      <color theme="1"/>
      <name val="Calibri"/>
      <family val="2"/>
      <scheme val="minor"/>
    </font>
    <font>
      <sz val="16"/>
      <color theme="1"/>
      <name val="Calibri"/>
      <family val="2"/>
      <scheme val="minor"/>
    </font>
    <font>
      <sz val="14"/>
      <color rgb="FFFF0000"/>
      <name val="Calibri"/>
      <family val="2"/>
      <scheme val="minor"/>
    </font>
    <font>
      <b/>
      <sz val="18"/>
      <color theme="1"/>
      <name val="Calibri"/>
      <family val="2"/>
      <scheme val="minor"/>
    </font>
    <font>
      <b/>
      <u/>
      <sz val="11"/>
      <color rgb="FF002060"/>
      <name val="Calibri"/>
      <family val="2"/>
      <scheme val="minor"/>
    </font>
    <font>
      <sz val="11"/>
      <color theme="3" tint="-0.499984740745262"/>
      <name val="Calibri"/>
      <family val="2"/>
      <scheme val="minor"/>
    </font>
    <font>
      <sz val="16"/>
      <color theme="3" tint="-0.499984740745262"/>
      <name val="Calibri"/>
      <family val="2"/>
      <scheme val="minor"/>
    </font>
    <font>
      <b/>
      <sz val="14"/>
      <color theme="3" tint="-0.499984740745262"/>
      <name val="Calibri"/>
      <family val="2"/>
      <scheme val="minor"/>
    </font>
    <font>
      <b/>
      <sz val="9"/>
      <color indexed="81"/>
      <name val="Tahoma"/>
      <family val="2"/>
    </font>
    <font>
      <sz val="9"/>
      <color indexed="81"/>
      <name val="Tahoma"/>
      <family val="2"/>
    </font>
    <font>
      <b/>
      <sz val="11"/>
      <color theme="5" tint="-0.249977111117893"/>
      <name val="Calibri"/>
      <family val="2"/>
      <scheme val="minor"/>
    </font>
    <font>
      <sz val="16"/>
      <color rgb="FFFF0000"/>
      <name val="Calibri"/>
      <family val="2"/>
      <scheme val="minor"/>
    </font>
    <font>
      <b/>
      <sz val="14"/>
      <color theme="1"/>
      <name val="Calibri"/>
      <family val="2"/>
      <scheme val="minor"/>
    </font>
    <font>
      <b/>
      <sz val="12"/>
      <color theme="1"/>
      <name val="Calibri"/>
      <family val="2"/>
      <scheme val="minor"/>
    </font>
    <font>
      <b/>
      <sz val="16"/>
      <color theme="5" tint="-0.499984740745262"/>
      <name val="Calibri"/>
      <family val="2"/>
      <scheme val="minor"/>
    </font>
    <font>
      <b/>
      <u/>
      <sz val="11"/>
      <color theme="1"/>
      <name val="Calibri"/>
      <family val="2"/>
      <scheme val="minor"/>
    </font>
    <font>
      <b/>
      <sz val="11"/>
      <color theme="3" tint="-0.249977111117893"/>
      <name val="Calibri"/>
      <family val="2"/>
      <scheme val="minor"/>
    </font>
    <font>
      <b/>
      <sz val="10"/>
      <color theme="3" tint="-0.499984740745262"/>
      <name val="Calibri"/>
      <family val="2"/>
      <scheme val="minor"/>
    </font>
    <font>
      <b/>
      <sz val="11"/>
      <color theme="3" tint="-0.499984740745262"/>
      <name val="Calibri"/>
      <family val="2"/>
      <scheme val="minor"/>
    </font>
    <font>
      <b/>
      <u/>
      <sz val="12"/>
      <color theme="1"/>
      <name val="Calibri"/>
      <family val="2"/>
      <scheme val="minor"/>
    </font>
    <font>
      <b/>
      <sz val="12"/>
      <color theme="3" tint="-0.249977111117893"/>
      <name val="Calibri"/>
      <family val="2"/>
      <scheme val="minor"/>
    </font>
    <font>
      <b/>
      <sz val="16"/>
      <color rgb="FFC00000"/>
      <name val="Calibri"/>
      <family val="2"/>
      <scheme val="minor"/>
    </font>
    <font>
      <b/>
      <sz val="14"/>
      <color theme="1"/>
      <name val="DevLys 010"/>
    </font>
    <font>
      <sz val="11"/>
      <color theme="3" tint="-0.249977111117893"/>
      <name val="Calibri"/>
      <family val="2"/>
      <scheme val="minor"/>
    </font>
    <font>
      <b/>
      <sz val="10"/>
      <color theme="9" tint="-0.499984740745262"/>
      <name val="Calibri"/>
      <family val="2"/>
      <scheme val="minor"/>
    </font>
    <font>
      <b/>
      <u/>
      <sz val="12"/>
      <color rgb="FFC00000"/>
      <name val="Calibri"/>
      <family val="2"/>
      <scheme val="minor"/>
    </font>
    <font>
      <sz val="11"/>
      <color theme="1"/>
      <name val="Times New Roman"/>
      <family val="1"/>
    </font>
    <font>
      <b/>
      <sz val="14"/>
      <color theme="1"/>
      <name val="Times New Roman"/>
      <family val="1"/>
    </font>
    <font>
      <u/>
      <sz val="14"/>
      <color theme="1"/>
      <name val="Calibri"/>
      <family val="2"/>
      <scheme val="minor"/>
    </font>
    <font>
      <sz val="11"/>
      <color rgb="FFFF0000"/>
      <name val="Calibri"/>
      <family val="2"/>
      <scheme val="minor"/>
    </font>
    <font>
      <b/>
      <sz val="12"/>
      <color rgb="FFFF0000"/>
      <name val="Calibri"/>
      <family val="2"/>
      <scheme val="minor"/>
    </font>
    <font>
      <b/>
      <sz val="14"/>
      <name val="Times New Roman"/>
      <family val="1"/>
    </font>
    <font>
      <b/>
      <sz val="14"/>
      <color theme="9" tint="-0.499984740745262"/>
      <name val="Times New Roman"/>
      <family val="1"/>
    </font>
    <font>
      <b/>
      <sz val="14"/>
      <color theme="8" tint="-0.499984740745262"/>
      <name val="Times New Roman"/>
      <family val="1"/>
    </font>
    <font>
      <b/>
      <sz val="16"/>
      <color theme="1"/>
      <name val="Times New Roman"/>
      <family val="1"/>
    </font>
    <font>
      <sz val="14"/>
      <color theme="1"/>
      <name val="Times New Roman"/>
      <family val="1"/>
    </font>
    <font>
      <b/>
      <sz val="11"/>
      <name val="Times New Roman"/>
      <family val="1"/>
    </font>
    <font>
      <b/>
      <sz val="16"/>
      <name val="Times New Roman"/>
      <family val="1"/>
    </font>
    <font>
      <sz val="10"/>
      <color rgb="FFFF0000"/>
      <name val="Calibri"/>
      <family val="2"/>
      <scheme val="minor"/>
    </font>
    <font>
      <sz val="11"/>
      <name val="Calibri"/>
      <family val="2"/>
      <scheme val="minor"/>
    </font>
    <font>
      <b/>
      <sz val="12"/>
      <color rgb="FFC00000"/>
      <name val="Calibri"/>
      <family val="2"/>
      <scheme val="minor"/>
    </font>
    <font>
      <b/>
      <sz val="10"/>
      <color rgb="FFC00000"/>
      <name val="Calibri"/>
      <family val="2"/>
      <scheme val="minor"/>
    </font>
    <font>
      <b/>
      <sz val="12"/>
      <color theme="3" tint="-0.499984740745262"/>
      <name val="Calibri"/>
      <family val="2"/>
      <scheme val="minor"/>
    </font>
    <font>
      <sz val="12"/>
      <color theme="3" tint="-0.499984740745262"/>
      <name val="Times New Roman"/>
      <family val="1"/>
    </font>
    <font>
      <sz val="10"/>
      <color theme="3" tint="-0.499984740745262"/>
      <name val="Times New Roman"/>
      <family val="1"/>
    </font>
    <font>
      <b/>
      <sz val="16"/>
      <color theme="1"/>
      <name val="Calibri"/>
      <family val="2"/>
      <scheme val="minor"/>
    </font>
    <font>
      <sz val="10"/>
      <name val="Calibri"/>
      <family val="2"/>
      <scheme val="minor"/>
    </font>
    <font>
      <b/>
      <sz val="10"/>
      <color theme="3" tint="-0.499984740745262"/>
      <name val="Calibri"/>
      <family val="2"/>
      <scheme val="minor"/>
    </font>
    <font>
      <b/>
      <sz val="11"/>
      <color theme="3" tint="-0.499984740745262"/>
      <name val="Calibri"/>
      <family val="2"/>
      <scheme val="minor"/>
    </font>
    <font>
      <sz val="18"/>
      <color theme="0"/>
      <name val="Calibri"/>
      <family val="2"/>
      <scheme val="minor"/>
    </font>
    <font>
      <sz val="16"/>
      <color theme="1"/>
      <name val="Times New Roman"/>
      <family val="1"/>
    </font>
    <font>
      <sz val="16"/>
      <color theme="1"/>
      <name val="Calibri"/>
      <family val="2"/>
    </font>
    <font>
      <sz val="16"/>
      <color theme="1"/>
      <name val="Arial"/>
      <family val="2"/>
    </font>
    <font>
      <b/>
      <sz val="9"/>
      <color theme="1"/>
      <name val="Calibri"/>
      <family val="2"/>
      <scheme val="minor"/>
    </font>
    <font>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bgColor theme="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79998168889431442"/>
        <bgColor theme="8" tint="0.79998168889431442"/>
      </patternFill>
    </fill>
    <fill>
      <patternFill patternType="solid">
        <fgColor rgb="FF0070C0"/>
        <bgColor indexed="64"/>
      </patternFill>
    </fill>
    <fill>
      <patternFill patternType="solid">
        <fgColor rgb="FF002060"/>
        <bgColor indexed="64"/>
      </patternFill>
    </fill>
    <fill>
      <patternFill patternType="solid">
        <fgColor rgb="FFFF505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rgb="FF00B0F0"/>
        <bgColor indexed="64"/>
      </patternFill>
    </fill>
    <fill>
      <patternFill patternType="solid">
        <fgColor theme="5"/>
        <bgColor indexed="64"/>
      </patternFill>
    </fill>
    <fill>
      <patternFill patternType="solid">
        <fgColor theme="0"/>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00B050"/>
        <bgColor indexed="64"/>
      </patternFill>
    </fill>
    <fill>
      <patternFill patternType="solid">
        <fgColor theme="9" tint="0.39997558519241921"/>
        <bgColor theme="4" tint="0.79998168889431442"/>
      </patternFill>
    </fill>
    <fill>
      <patternFill patternType="solid">
        <fgColor theme="5" tint="0.59999389629810485"/>
        <bgColor indexed="64"/>
      </patternFill>
    </fill>
    <fill>
      <patternFill patternType="solid">
        <fgColor rgb="FFFF3399"/>
        <bgColor indexed="64"/>
      </patternFill>
    </fill>
    <fill>
      <patternFill patternType="solid">
        <fgColor theme="7" tint="0.59999389629810485"/>
        <bgColor indexed="64"/>
      </patternFill>
    </fill>
    <fill>
      <patternFill patternType="solid">
        <fgColor rgb="FF00FF0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0000"/>
      </left>
      <right style="thin">
        <color indexed="64"/>
      </right>
      <top style="thin">
        <color rgb="FF000000"/>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4" tint="0.39997558519241921"/>
      </left>
      <right/>
      <top style="thin">
        <color theme="4" tint="0.39997558519241921"/>
      </top>
      <bottom/>
      <diagonal/>
    </border>
    <border>
      <left/>
      <right/>
      <top style="thin">
        <color indexed="64"/>
      </top>
      <bottom/>
      <diagonal/>
    </border>
    <border>
      <left/>
      <right style="thin">
        <color indexed="64"/>
      </right>
      <top style="thin">
        <color theme="4" tint="0.39997558519241921"/>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66" fillId="0" borderId="0" applyFont="0" applyFill="0" applyBorder="0" applyAlignment="0" applyProtection="0"/>
  </cellStyleXfs>
  <cellXfs count="373">
    <xf numFmtId="0" fontId="0" fillId="0" borderId="0" xfId="0"/>
    <xf numFmtId="0" fontId="0" fillId="0" borderId="4" xfId="0" applyBorder="1"/>
    <xf numFmtId="0" fontId="0" fillId="0" borderId="0" xfId="0" applyBorder="1"/>
    <xf numFmtId="0" fontId="3" fillId="3" borderId="11" xfId="0" applyFont="1" applyFill="1" applyBorder="1" applyAlignment="1">
      <alignment vertical="center"/>
    </xf>
    <xf numFmtId="0" fontId="8" fillId="2" borderId="13" xfId="0" applyFont="1" applyFill="1" applyBorder="1" applyAlignment="1">
      <alignment horizontal="center" vertical="center"/>
    </xf>
    <xf numFmtId="0" fontId="0" fillId="0" borderId="0" xfId="0" applyAlignment="1">
      <alignment vertical="top" wrapText="1"/>
    </xf>
    <xf numFmtId="0" fontId="0" fillId="0" borderId="0" xfId="0" applyAlignment="1">
      <alignment vertical="center" wrapText="1"/>
    </xf>
    <xf numFmtId="0" fontId="7" fillId="0" borderId="0" xfId="0" applyFont="1" applyAlignment="1">
      <alignment vertical="top" wrapText="1"/>
    </xf>
    <xf numFmtId="0" fontId="9" fillId="0" borderId="0" xfId="0" applyFont="1" applyAlignment="1">
      <alignment vertical="center" wrapText="1"/>
    </xf>
    <xf numFmtId="14" fontId="0" fillId="0" borderId="0" xfId="0" applyNumberFormat="1" applyAlignment="1">
      <alignment horizontal="center" vertical="center" wrapText="1"/>
    </xf>
    <xf numFmtId="0" fontId="11" fillId="3" borderId="4" xfId="0" applyFont="1" applyFill="1" applyBorder="1" applyAlignment="1">
      <alignment vertical="center"/>
    </xf>
    <xf numFmtId="0" fontId="0" fillId="7" borderId="0" xfId="0" applyFill="1"/>
    <xf numFmtId="0" fontId="12" fillId="0" borderId="15" xfId="0" applyFont="1" applyBorder="1" applyAlignment="1">
      <alignment horizontal="center" vertical="center" wrapText="1"/>
    </xf>
    <xf numFmtId="0" fontId="0" fillId="0" borderId="15" xfId="0" applyBorder="1" applyAlignment="1">
      <alignment wrapText="1"/>
    </xf>
    <xf numFmtId="14" fontId="0" fillId="0" borderId="15" xfId="0" applyNumberFormat="1" applyBorder="1" applyAlignment="1">
      <alignment wrapText="1"/>
    </xf>
    <xf numFmtId="0" fontId="0" fillId="3" borderId="4" xfId="0" applyFill="1" applyBorder="1"/>
    <xf numFmtId="0" fontId="12" fillId="3" borderId="4" xfId="0" applyFont="1" applyFill="1" applyBorder="1" applyAlignment="1">
      <alignment horizontal="center" vertical="center" wrapText="1"/>
    </xf>
    <xf numFmtId="0" fontId="5" fillId="5" borderId="0" xfId="0" applyFont="1" applyFill="1" applyAlignment="1">
      <alignment horizontal="center"/>
    </xf>
    <xf numFmtId="0" fontId="0" fillId="0" borderId="5" xfId="0" applyBorder="1"/>
    <xf numFmtId="0" fontId="11" fillId="8" borderId="4" xfId="0" applyFont="1" applyFill="1" applyBorder="1"/>
    <xf numFmtId="0" fontId="0" fillId="0" borderId="10" xfId="0" applyBorder="1"/>
    <xf numFmtId="0" fontId="0" fillId="0" borderId="12" xfId="0" applyBorder="1"/>
    <xf numFmtId="0" fontId="0" fillId="0" borderId="7" xfId="0" applyBorder="1"/>
    <xf numFmtId="0" fontId="0" fillId="0" borderId="6" xfId="0" applyBorder="1"/>
    <xf numFmtId="0" fontId="0" fillId="0" borderId="4" xfId="0" applyNumberFormat="1" applyBorder="1"/>
    <xf numFmtId="0" fontId="0" fillId="0" borderId="6" xfId="0" applyNumberFormat="1" applyBorder="1"/>
    <xf numFmtId="0" fontId="0" fillId="0" borderId="3" xfId="0" applyBorder="1"/>
    <xf numFmtId="0" fontId="0" fillId="0" borderId="1" xfId="0" applyBorder="1"/>
    <xf numFmtId="0" fontId="0" fillId="0" borderId="1" xfId="0" applyNumberFormat="1" applyBorder="1"/>
    <xf numFmtId="0" fontId="0" fillId="0" borderId="2" xfId="0" applyNumberFormat="1" applyBorder="1"/>
    <xf numFmtId="0" fontId="0" fillId="0" borderId="9" xfId="0" applyBorder="1"/>
    <xf numFmtId="0" fontId="11" fillId="8" borderId="7" xfId="0" applyFont="1" applyFill="1" applyBorder="1"/>
    <xf numFmtId="0" fontId="0" fillId="0" borderId="8" xfId="0" applyBorder="1"/>
    <xf numFmtId="0" fontId="0" fillId="0" borderId="8" xfId="0" applyNumberFormat="1" applyBorder="1"/>
    <xf numFmtId="0" fontId="0" fillId="0" borderId="11" xfId="0" applyNumberFormat="1" applyBorder="1"/>
    <xf numFmtId="0" fontId="0" fillId="6" borderId="4" xfId="0" applyFill="1" applyBorder="1" applyAlignment="1">
      <alignment horizontal="center" vertical="center" wrapText="1"/>
    </xf>
    <xf numFmtId="0" fontId="0" fillId="6" borderId="4" xfId="0" applyFill="1" applyBorder="1" applyAlignment="1">
      <alignment horizontal="right" vertical="center" wrapText="1"/>
    </xf>
    <xf numFmtId="0" fontId="0" fillId="6" borderId="0" xfId="0" applyFill="1" applyAlignment="1">
      <alignment vertical="top" wrapText="1"/>
    </xf>
    <xf numFmtId="0" fontId="5" fillId="5" borderId="0" xfId="0" applyFont="1" applyFill="1" applyAlignment="1">
      <alignment horizontal="center"/>
    </xf>
    <xf numFmtId="0" fontId="0" fillId="0" borderId="0" xfId="0" applyProtection="1">
      <protection locked="0"/>
    </xf>
    <xf numFmtId="0" fontId="23" fillId="2" borderId="4" xfId="0" applyFont="1" applyFill="1" applyBorder="1" applyAlignment="1" applyProtection="1">
      <alignment horizontal="center" vertical="center"/>
      <protection locked="0"/>
    </xf>
    <xf numFmtId="0" fontId="30" fillId="0" borderId="4" xfId="0" applyFont="1" applyBorder="1" applyAlignment="1" applyProtection="1">
      <alignment horizontal="left" vertical="center"/>
      <protection hidden="1"/>
    </xf>
    <xf numFmtId="0" fontId="30" fillId="0" borderId="1" xfId="0" applyFont="1" applyBorder="1" applyAlignment="1" applyProtection="1">
      <alignment horizontal="left" vertical="center"/>
      <protection hidden="1"/>
    </xf>
    <xf numFmtId="164" fontId="25" fillId="0" borderId="4" xfId="0" applyNumberFormat="1" applyFont="1" applyBorder="1" applyAlignment="1" applyProtection="1">
      <alignment horizontal="center" vertical="center"/>
      <protection hidden="1"/>
    </xf>
    <xf numFmtId="164" fontId="24" fillId="0" borderId="4" xfId="0" applyNumberFormat="1" applyFont="1" applyBorder="1" applyAlignment="1" applyProtection="1">
      <alignment horizontal="center" vertical="center"/>
      <protection hidden="1"/>
    </xf>
    <xf numFmtId="0" fontId="0" fillId="0" borderId="0" xfId="0" applyAlignment="1" applyProtection="1">
      <alignment horizontal="center" vertical="center"/>
      <protection locked="0"/>
    </xf>
    <xf numFmtId="0" fontId="0" fillId="0" borderId="4" xfId="0" applyBorder="1" applyProtection="1">
      <protection locked="0"/>
    </xf>
    <xf numFmtId="0" fontId="0" fillId="6" borderId="0" xfId="0" applyFill="1" applyProtection="1">
      <protection locked="0"/>
    </xf>
    <xf numFmtId="0" fontId="14" fillId="6" borderId="18" xfId="0" applyFont="1" applyFill="1" applyBorder="1" applyAlignment="1" applyProtection="1">
      <protection locked="0"/>
    </xf>
    <xf numFmtId="0" fontId="0" fillId="3" borderId="19" xfId="0" applyFill="1" applyBorder="1" applyProtection="1">
      <protection locked="0"/>
    </xf>
    <xf numFmtId="0" fontId="0" fillId="3" borderId="20" xfId="0" applyFill="1" applyBorder="1" applyProtection="1">
      <protection locked="0"/>
    </xf>
    <xf numFmtId="0" fontId="12" fillId="3" borderId="4" xfId="0" applyFont="1" applyFill="1" applyBorder="1" applyAlignment="1" applyProtection="1">
      <alignment horizontal="center" vertical="center" wrapText="1"/>
      <protection locked="0"/>
    </xf>
    <xf numFmtId="0" fontId="0" fillId="3" borderId="20" xfId="0" applyFill="1" applyBorder="1" applyAlignment="1" applyProtection="1">
      <alignment textRotation="90"/>
      <protection locked="0"/>
    </xf>
    <xf numFmtId="49" fontId="0" fillId="0" borderId="0" xfId="0" applyNumberFormat="1" applyAlignment="1" applyProtection="1">
      <alignment horizontal="right" vertical="center"/>
      <protection locked="0"/>
    </xf>
    <xf numFmtId="49" fontId="0" fillId="0" borderId="4" xfId="0" applyNumberFormat="1" applyBorder="1" applyAlignment="1" applyProtection="1">
      <alignment horizontal="right" vertical="center"/>
      <protection locked="0"/>
    </xf>
    <xf numFmtId="0" fontId="0" fillId="0" borderId="4" xfId="0" applyBorder="1" applyAlignment="1" applyProtection="1">
      <alignment horizontal="right" vertical="center"/>
      <protection locked="0"/>
    </xf>
    <xf numFmtId="49" fontId="0" fillId="0" borderId="1" xfId="0" applyNumberFormat="1" applyBorder="1" applyAlignment="1" applyProtection="1">
      <alignment horizontal="right" vertical="center"/>
      <protection locked="0"/>
    </xf>
    <xf numFmtId="0" fontId="0" fillId="0" borderId="5" xfId="0" applyBorder="1" applyProtection="1">
      <protection hidden="1"/>
    </xf>
    <xf numFmtId="0" fontId="0" fillId="0" borderId="4" xfId="0" applyBorder="1" applyProtection="1">
      <protection hidden="1"/>
    </xf>
    <xf numFmtId="0" fontId="0" fillId="0" borderId="4" xfId="0" applyNumberFormat="1" applyBorder="1" applyProtection="1">
      <protection hidden="1"/>
    </xf>
    <xf numFmtId="0" fontId="12" fillId="3" borderId="4" xfId="0" applyFont="1" applyFill="1" applyBorder="1" applyAlignment="1" applyProtection="1">
      <alignment horizontal="center" vertical="center" wrapText="1"/>
      <protection hidden="1"/>
    </xf>
    <xf numFmtId="14" fontId="38" fillId="0" borderId="0" xfId="0" applyNumberFormat="1" applyFont="1" applyAlignment="1"/>
    <xf numFmtId="0" fontId="0" fillId="14" borderId="4" xfId="0" applyFill="1" applyBorder="1" applyProtection="1">
      <protection locked="0"/>
    </xf>
    <xf numFmtId="0" fontId="11" fillId="3" borderId="28" xfId="0" applyFont="1" applyFill="1" applyBorder="1" applyAlignment="1">
      <alignment vertical="center"/>
    </xf>
    <xf numFmtId="0" fontId="11" fillId="3" borderId="30" xfId="0" applyFont="1" applyFill="1" applyBorder="1" applyAlignment="1">
      <alignment vertical="center"/>
    </xf>
    <xf numFmtId="0" fontId="11" fillId="3" borderId="0" xfId="0" applyFont="1" applyFill="1" applyBorder="1" applyAlignment="1">
      <alignment vertical="center"/>
    </xf>
    <xf numFmtId="0" fontId="41" fillId="2" borderId="4" xfId="0" applyFont="1" applyFill="1" applyBorder="1"/>
    <xf numFmtId="0" fontId="0" fillId="14" borderId="4" xfId="0" applyFill="1" applyBorder="1" applyProtection="1"/>
    <xf numFmtId="0" fontId="0" fillId="3" borderId="4" xfId="0" applyFill="1" applyBorder="1" applyProtection="1">
      <protection hidden="1"/>
    </xf>
    <xf numFmtId="0" fontId="3" fillId="12" borderId="4" xfId="0" applyFont="1" applyFill="1" applyBorder="1" applyAlignment="1" applyProtection="1">
      <alignment horizontal="center" vertical="center"/>
      <protection hidden="1"/>
    </xf>
    <xf numFmtId="165" fontId="42" fillId="2" borderId="4" xfId="0" applyNumberFormat="1" applyFont="1" applyFill="1" applyBorder="1" applyAlignment="1">
      <alignment horizontal="center" vertical="center"/>
    </xf>
    <xf numFmtId="0" fontId="0" fillId="16" borderId="0" xfId="0" applyFill="1" applyAlignment="1"/>
    <xf numFmtId="0" fontId="43" fillId="3" borderId="4" xfId="0" applyFont="1" applyFill="1" applyBorder="1" applyAlignment="1" applyProtection="1">
      <alignment horizontal="center" vertical="center"/>
      <protection hidden="1"/>
    </xf>
    <xf numFmtId="0" fontId="44" fillId="3" borderId="4" xfId="0" applyFont="1" applyFill="1" applyBorder="1" applyAlignment="1" applyProtection="1">
      <alignment horizontal="center" vertical="center"/>
      <protection hidden="1"/>
    </xf>
    <xf numFmtId="0" fontId="39" fillId="11" borderId="4" xfId="0" applyFont="1" applyFill="1" applyBorder="1" applyAlignment="1" applyProtection="1">
      <alignment horizontal="center" vertical="center"/>
      <protection hidden="1"/>
    </xf>
    <xf numFmtId="0" fontId="39" fillId="11" borderId="4" xfId="0" applyFont="1" applyFill="1" applyBorder="1" applyAlignment="1" applyProtection="1">
      <alignment horizontal="center"/>
      <protection hidden="1"/>
    </xf>
    <xf numFmtId="0" fontId="47" fillId="11" borderId="4" xfId="0" applyFont="1" applyFill="1" applyBorder="1" applyAlignment="1" applyProtection="1">
      <alignment horizontal="center" vertical="center"/>
      <protection hidden="1"/>
    </xf>
    <xf numFmtId="0" fontId="45" fillId="2" borderId="4" xfId="0" applyFont="1" applyFill="1" applyBorder="1" applyAlignment="1" applyProtection="1">
      <alignment horizontal="center" vertical="center"/>
      <protection hidden="1"/>
    </xf>
    <xf numFmtId="0" fontId="44" fillId="2" borderId="4" xfId="0" applyFont="1" applyFill="1" applyBorder="1" applyAlignment="1" applyProtection="1">
      <alignment horizontal="center" vertical="center"/>
      <protection hidden="1"/>
    </xf>
    <xf numFmtId="0" fontId="44" fillId="11" borderId="4" xfId="0" applyFont="1" applyFill="1" applyBorder="1" applyAlignment="1" applyProtection="1">
      <alignment horizontal="center" vertical="center"/>
      <protection hidden="1"/>
    </xf>
    <xf numFmtId="0" fontId="48" fillId="3" borderId="4" xfId="0" applyFont="1" applyFill="1" applyBorder="1" applyAlignment="1" applyProtection="1">
      <alignment horizontal="center" vertical="center" wrapText="1"/>
      <protection hidden="1"/>
    </xf>
    <xf numFmtId="0" fontId="49" fillId="3" borderId="4" xfId="0" applyFont="1" applyFill="1" applyBorder="1" applyAlignment="1" applyProtection="1">
      <alignment horizontal="center" vertical="center"/>
      <protection hidden="1"/>
    </xf>
    <xf numFmtId="0" fontId="0" fillId="7" borderId="4" xfId="0" applyFill="1" applyBorder="1" applyAlignment="1" applyProtection="1">
      <alignment horizontal="center"/>
      <protection locked="0"/>
    </xf>
    <xf numFmtId="0" fontId="0" fillId="7" borderId="0" xfId="0" applyFill="1" applyProtection="1">
      <protection locked="0"/>
    </xf>
    <xf numFmtId="0" fontId="0" fillId="10" borderId="4" xfId="0" applyFill="1" applyBorder="1" applyProtection="1">
      <protection locked="0"/>
    </xf>
    <xf numFmtId="14" fontId="0" fillId="0" borderId="0" xfId="0" applyNumberFormat="1"/>
    <xf numFmtId="0" fontId="0" fillId="0" borderId="0" xfId="0" applyAlignment="1">
      <alignment vertical="center"/>
    </xf>
    <xf numFmtId="0" fontId="0" fillId="2" borderId="4" xfId="0" applyFill="1" applyBorder="1"/>
    <xf numFmtId="0" fontId="0" fillId="0" borderId="0" xfId="0" applyAlignment="1">
      <alignment vertical="top"/>
    </xf>
    <xf numFmtId="0" fontId="0" fillId="0" borderId="0" xfId="0" applyProtection="1"/>
    <xf numFmtId="0" fontId="14" fillId="2" borderId="4" xfId="0" applyFont="1" applyFill="1" applyBorder="1" applyAlignment="1" applyProtection="1">
      <alignment horizontal="center" vertical="center"/>
    </xf>
    <xf numFmtId="0" fontId="13" fillId="0" borderId="0" xfId="0" applyFont="1" applyBorder="1" applyProtection="1"/>
    <xf numFmtId="0" fontId="0" fillId="0" borderId="0" xfId="0" applyBorder="1" applyProtection="1"/>
    <xf numFmtId="0" fontId="5" fillId="0" borderId="4" xfId="0" applyFont="1" applyBorder="1" applyProtection="1"/>
    <xf numFmtId="0" fontId="19" fillId="0" borderId="4" xfId="0" applyFont="1" applyBorder="1" applyAlignment="1" applyProtection="1"/>
    <xf numFmtId="0" fontId="19" fillId="0" borderId="0" xfId="0" applyFont="1" applyAlignment="1" applyProtection="1"/>
    <xf numFmtId="0" fontId="17" fillId="0" borderId="0" xfId="0" applyFont="1" applyBorder="1" applyProtection="1"/>
    <xf numFmtId="0" fontId="18" fillId="0" borderId="0" xfId="0" applyFont="1" applyBorder="1" applyProtection="1"/>
    <xf numFmtId="0" fontId="18" fillId="0" borderId="0" xfId="0" applyFont="1" applyBorder="1" applyAlignment="1" applyProtection="1"/>
    <xf numFmtId="0" fontId="0" fillId="0" borderId="0" xfId="0" applyFont="1" applyBorder="1" applyAlignment="1" applyProtection="1">
      <alignment vertical="center"/>
    </xf>
    <xf numFmtId="0" fontId="0" fillId="10" borderId="4" xfId="0" applyFill="1" applyBorder="1" applyProtection="1">
      <protection hidden="1"/>
    </xf>
    <xf numFmtId="0" fontId="0" fillId="10" borderId="4" xfId="0" applyFill="1" applyBorder="1" applyAlignment="1" applyProtection="1">
      <alignment horizontal="center"/>
      <protection hidden="1"/>
    </xf>
    <xf numFmtId="0" fontId="0" fillId="10" borderId="5" xfId="0" applyFill="1" applyBorder="1" applyProtection="1">
      <protection hidden="1"/>
    </xf>
    <xf numFmtId="0" fontId="0" fillId="24" borderId="4" xfId="0" applyFill="1" applyBorder="1" applyAlignment="1" applyProtection="1">
      <alignment horizontal="center"/>
      <protection locked="0"/>
    </xf>
    <xf numFmtId="0" fontId="0" fillId="24" borderId="4" xfId="0" applyFill="1" applyBorder="1" applyAlignment="1" applyProtection="1">
      <alignment horizontal="left"/>
      <protection locked="0"/>
    </xf>
    <xf numFmtId="0" fontId="0" fillId="24" borderId="6" xfId="0" applyFill="1" applyBorder="1" applyAlignment="1" applyProtection="1">
      <alignment horizontal="center"/>
      <protection locked="0"/>
    </xf>
    <xf numFmtId="17" fontId="0" fillId="24" borderId="4" xfId="0" applyNumberFormat="1" applyFill="1" applyBorder="1" applyAlignment="1" applyProtection="1">
      <alignment horizontal="center"/>
      <protection locked="0"/>
    </xf>
    <xf numFmtId="0" fontId="0" fillId="9" borderId="4" xfId="0" applyFill="1" applyBorder="1" applyProtection="1">
      <protection locked="0"/>
    </xf>
    <xf numFmtId="14" fontId="0" fillId="9" borderId="4" xfId="0" applyNumberFormat="1" applyFill="1" applyBorder="1" applyProtection="1">
      <protection locked="0"/>
    </xf>
    <xf numFmtId="0" fontId="0" fillId="25" borderId="29" xfId="0" applyFont="1" applyFill="1" applyBorder="1" applyAlignment="1" applyProtection="1">
      <alignment horizontal="left" vertical="center"/>
      <protection locked="0"/>
    </xf>
    <xf numFmtId="0" fontId="0" fillId="25" borderId="3" xfId="0" applyFont="1" applyFill="1" applyBorder="1" applyAlignment="1" applyProtection="1">
      <alignment horizontal="left" vertical="center"/>
      <protection locked="0"/>
    </xf>
    <xf numFmtId="0" fontId="0" fillId="9" borderId="29" xfId="0" applyFont="1" applyFill="1" applyBorder="1" applyAlignment="1" applyProtection="1">
      <alignment horizontal="left" vertical="center"/>
      <protection locked="0"/>
    </xf>
    <xf numFmtId="0" fontId="0" fillId="9" borderId="3" xfId="0" applyFont="1" applyFill="1" applyBorder="1" applyAlignment="1" applyProtection="1">
      <alignment horizontal="left" vertical="center"/>
      <protection locked="0"/>
    </xf>
    <xf numFmtId="0" fontId="0" fillId="9" borderId="1" xfId="0" applyFill="1" applyBorder="1" applyAlignment="1" applyProtection="1">
      <alignment horizontal="left" vertical="center"/>
      <protection locked="0"/>
    </xf>
    <xf numFmtId="14" fontId="0" fillId="9" borderId="4" xfId="0" applyNumberFormat="1" applyFill="1" applyBorder="1" applyAlignment="1" applyProtection="1">
      <alignment horizontal="center" vertical="center"/>
      <protection locked="0"/>
    </xf>
    <xf numFmtId="165" fontId="0" fillId="9" borderId="4" xfId="0" applyNumberFormat="1" applyFill="1" applyBorder="1" applyAlignment="1" applyProtection="1">
      <alignment horizontal="center" vertical="center"/>
      <protection locked="0"/>
    </xf>
    <xf numFmtId="0" fontId="0" fillId="9" borderId="4" xfId="0" applyNumberFormat="1" applyFill="1" applyBorder="1" applyAlignment="1" applyProtection="1">
      <alignment horizontal="center" vertical="center"/>
      <protection locked="0"/>
    </xf>
    <xf numFmtId="165" fontId="0" fillId="9" borderId="4" xfId="0" applyNumberFormat="1" applyFill="1" applyBorder="1" applyAlignment="1" applyProtection="1">
      <alignment horizontal="center"/>
      <protection locked="0"/>
    </xf>
    <xf numFmtId="0" fontId="0" fillId="2" borderId="4" xfId="0" applyFont="1" applyFill="1" applyBorder="1" applyAlignment="1">
      <alignment horizontal="center"/>
    </xf>
    <xf numFmtId="0" fontId="0" fillId="25" borderId="7" xfId="0" applyFont="1" applyFill="1" applyBorder="1" applyAlignment="1" applyProtection="1">
      <alignment horizontal="left" vertical="center"/>
      <protection locked="0"/>
    </xf>
    <xf numFmtId="0" fontId="0" fillId="9" borderId="4" xfId="0" applyFont="1" applyFill="1" applyBorder="1" applyAlignment="1" applyProtection="1">
      <alignment horizontal="left" vertical="center"/>
      <protection locked="0"/>
    </xf>
    <xf numFmtId="0" fontId="0" fillId="25" borderId="2" xfId="0" applyFont="1" applyFill="1" applyBorder="1" applyAlignment="1" applyProtection="1">
      <alignment horizontal="center" vertical="center"/>
    </xf>
    <xf numFmtId="0" fontId="51" fillId="26" borderId="0" xfId="0" applyFont="1" applyFill="1"/>
    <xf numFmtId="0" fontId="51" fillId="26" borderId="0" xfId="0" applyFont="1" applyFill="1" applyAlignment="1"/>
    <xf numFmtId="164" fontId="25" fillId="0" borderId="4" xfId="0" applyNumberFormat="1" applyFont="1" applyBorder="1" applyAlignment="1" applyProtection="1">
      <alignment vertical="center"/>
      <protection hidden="1"/>
    </xf>
    <xf numFmtId="0" fontId="53" fillId="0" borderId="4" xfId="0" applyFont="1" applyBorder="1" applyAlignment="1" applyProtection="1">
      <alignment vertical="top"/>
      <protection hidden="1"/>
    </xf>
    <xf numFmtId="0" fontId="52" fillId="0" borderId="4" xfId="0" applyFont="1" applyBorder="1" applyAlignment="1" applyProtection="1">
      <alignment horizontal="right" vertical="center"/>
      <protection hidden="1"/>
    </xf>
    <xf numFmtId="49" fontId="33" fillId="0" borderId="4" xfId="0" applyNumberFormat="1" applyFont="1" applyBorder="1" applyAlignment="1" applyProtection="1">
      <alignment vertical="center"/>
      <protection hidden="1"/>
    </xf>
    <xf numFmtId="0" fontId="6" fillId="9" borderId="10" xfId="0" applyFont="1" applyFill="1" applyBorder="1" applyAlignment="1" applyProtection="1">
      <alignment horizontal="center" vertical="center"/>
    </xf>
    <xf numFmtId="0" fontId="6" fillId="9" borderId="5" xfId="0" applyFont="1" applyFill="1" applyBorder="1" applyAlignment="1" applyProtection="1">
      <alignment horizontal="center" vertical="center"/>
    </xf>
    <xf numFmtId="0" fontId="6" fillId="9" borderId="12" xfId="0" applyFont="1" applyFill="1" applyBorder="1" applyAlignment="1" applyProtection="1">
      <alignment horizontal="center" vertical="center"/>
    </xf>
    <xf numFmtId="0" fontId="29" fillId="0" borderId="4" xfId="0" applyFont="1" applyBorder="1" applyAlignment="1" applyProtection="1">
      <alignment horizontal="center" vertical="center"/>
    </xf>
    <xf numFmtId="0" fontId="31" fillId="0" borderId="0" xfId="0" applyFont="1" applyAlignment="1" applyProtection="1">
      <alignment vertical="center"/>
    </xf>
    <xf numFmtId="0" fontId="32" fillId="0" borderId="0" xfId="0" applyFont="1" applyAlignment="1" applyProtection="1">
      <alignment vertical="center"/>
    </xf>
    <xf numFmtId="17" fontId="32" fillId="0" borderId="0" xfId="0" applyNumberFormat="1" applyFont="1" applyAlignment="1" applyProtection="1">
      <alignment horizontal="center" vertical="center"/>
    </xf>
    <xf numFmtId="17" fontId="32" fillId="2" borderId="0" xfId="0" applyNumberFormat="1" applyFont="1" applyFill="1" applyAlignment="1" applyProtection="1">
      <alignment horizontal="center" vertical="center"/>
    </xf>
    <xf numFmtId="0" fontId="32" fillId="0" borderId="0" xfId="0" applyFont="1" applyAlignment="1" applyProtection="1">
      <alignment horizontal="center" vertical="center"/>
    </xf>
    <xf numFmtId="0" fontId="25" fillId="0" borderId="0" xfId="0" applyFont="1" applyAlignment="1" applyProtection="1">
      <alignment vertical="center"/>
    </xf>
    <xf numFmtId="0" fontId="12" fillId="0" borderId="0" xfId="0" applyFont="1" applyAlignment="1" applyProtection="1">
      <alignment vertical="center"/>
    </xf>
    <xf numFmtId="0" fontId="0" fillId="0" borderId="4" xfId="0" applyBorder="1" applyProtection="1"/>
    <xf numFmtId="0" fontId="34" fillId="0" borderId="0" xfId="0" applyFont="1" applyAlignment="1" applyProtection="1"/>
    <xf numFmtId="0" fontId="0" fillId="0" borderId="0" xfId="0" applyAlignment="1" applyProtection="1">
      <alignment horizontal="center"/>
    </xf>
    <xf numFmtId="0" fontId="0" fillId="0" borderId="0" xfId="0" applyAlignment="1" applyProtection="1">
      <alignment vertical="center" wrapText="1"/>
    </xf>
    <xf numFmtId="0" fontId="0" fillId="0" borderId="0" xfId="0" applyAlignment="1" applyProtection="1">
      <alignment wrapText="1"/>
    </xf>
    <xf numFmtId="0" fontId="36" fillId="0" borderId="4" xfId="0" applyFont="1" applyBorder="1" applyAlignment="1" applyProtection="1">
      <alignment horizontal="center" vertical="center" wrapText="1"/>
    </xf>
    <xf numFmtId="0" fontId="25" fillId="0" borderId="4" xfId="0" applyFont="1" applyBorder="1" applyAlignment="1" applyProtection="1">
      <alignment horizontal="center" vertical="center"/>
    </xf>
    <xf numFmtId="0" fontId="0" fillId="0" borderId="0" xfId="0" applyAlignment="1" applyProtection="1">
      <alignment horizontal="center" vertical="center"/>
    </xf>
    <xf numFmtId="0" fontId="17" fillId="0" borderId="0" xfId="0" applyFont="1" applyBorder="1" applyAlignment="1" applyProtection="1">
      <alignment vertical="center" wrapText="1"/>
    </xf>
    <xf numFmtId="0" fontId="19" fillId="0" borderId="0" xfId="0" applyFont="1" applyBorder="1" applyAlignment="1" applyProtection="1">
      <alignment vertical="center" wrapText="1"/>
      <protection hidden="1"/>
    </xf>
    <xf numFmtId="0" fontId="19" fillId="0" borderId="0" xfId="0" applyFont="1" applyBorder="1" applyAlignment="1" applyProtection="1">
      <alignment horizontal="center"/>
    </xf>
    <xf numFmtId="0" fontId="19"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vertical="center" wrapText="1"/>
      <protection hidden="1"/>
    </xf>
    <xf numFmtId="0" fontId="0" fillId="0" borderId="0" xfId="0" applyAlignment="1" applyProtection="1"/>
    <xf numFmtId="0" fontId="9" fillId="9" borderId="5" xfId="0" applyFont="1" applyFill="1" applyBorder="1" applyAlignment="1" applyProtection="1">
      <alignment horizontal="center" vertical="center"/>
    </xf>
    <xf numFmtId="0" fontId="9" fillId="9" borderId="5" xfId="0" applyFont="1" applyFill="1" applyBorder="1" applyAlignment="1" applyProtection="1">
      <alignment horizontal="center" vertical="center" wrapText="1"/>
    </xf>
    <xf numFmtId="0" fontId="0" fillId="0" borderId="0" xfId="0" applyAlignment="1" applyProtection="1">
      <alignment horizontal="right"/>
    </xf>
    <xf numFmtId="0" fontId="6" fillId="9" borderId="5" xfId="0" applyFont="1" applyFill="1" applyBorder="1" applyAlignment="1" applyProtection="1">
      <alignment horizontal="right" vertical="center"/>
    </xf>
    <xf numFmtId="49" fontId="0" fillId="19" borderId="0" xfId="0" applyNumberFormat="1" applyFill="1" applyProtection="1">
      <protection locked="0"/>
    </xf>
    <xf numFmtId="0" fontId="0" fillId="19" borderId="0" xfId="0" applyFill="1" applyAlignment="1" applyProtection="1">
      <alignment horizontal="right"/>
      <protection locked="0"/>
    </xf>
    <xf numFmtId="0" fontId="52" fillId="0" borderId="4" xfId="0" applyFont="1" applyBorder="1" applyAlignment="1" applyProtection="1">
      <alignment vertical="center"/>
      <protection hidden="1"/>
    </xf>
    <xf numFmtId="0" fontId="0" fillId="0" borderId="4" xfId="0" applyBorder="1" applyAlignment="1" applyProtection="1">
      <alignment horizontal="right"/>
      <protection hidden="1"/>
    </xf>
    <xf numFmtId="0" fontId="0" fillId="0" borderId="0" xfId="0" applyAlignment="1">
      <alignment horizontal="center"/>
    </xf>
    <xf numFmtId="0" fontId="0" fillId="2" borderId="0" xfId="0" applyFill="1" applyAlignment="1">
      <alignment horizontal="center"/>
    </xf>
    <xf numFmtId="0" fontId="0" fillId="0" borderId="0" xfId="0" applyAlignment="1">
      <alignment horizontal="center"/>
    </xf>
    <xf numFmtId="0" fontId="3" fillId="13" borderId="21"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6" fillId="2" borderId="5" xfId="0" applyFont="1" applyFill="1" applyBorder="1" applyAlignment="1" applyProtection="1">
      <alignment textRotation="90"/>
      <protection hidden="1"/>
    </xf>
    <xf numFmtId="0" fontId="58" fillId="3" borderId="8" xfId="0" applyFont="1" applyFill="1" applyBorder="1" applyAlignment="1" applyProtection="1">
      <alignment horizontal="center" vertical="center" textRotation="90"/>
      <protection hidden="1"/>
    </xf>
    <xf numFmtId="0" fontId="0" fillId="3" borderId="31" xfId="0" applyFill="1" applyBorder="1" applyProtection="1">
      <protection hidden="1"/>
    </xf>
    <xf numFmtId="0" fontId="0" fillId="3" borderId="31" xfId="0" applyFill="1" applyBorder="1" applyAlignment="1" applyProtection="1">
      <alignment textRotation="90"/>
      <protection hidden="1"/>
    </xf>
    <xf numFmtId="0" fontId="0" fillId="3" borderId="31" xfId="0" applyFill="1" applyBorder="1" applyAlignment="1" applyProtection="1">
      <alignment horizontal="center" wrapText="1"/>
      <protection hidden="1"/>
    </xf>
    <xf numFmtId="0" fontId="0" fillId="3" borderId="32" xfId="0" applyFill="1" applyBorder="1" applyProtection="1">
      <protection hidden="1"/>
    </xf>
    <xf numFmtId="0" fontId="0" fillId="3" borderId="31" xfId="0" applyFill="1" applyBorder="1" applyAlignment="1" applyProtection="1">
      <alignment textRotation="90" wrapText="1"/>
      <protection hidden="1"/>
    </xf>
    <xf numFmtId="0" fontId="0" fillId="0" borderId="4" xfId="0" applyFont="1" applyBorder="1" applyAlignment="1" applyProtection="1">
      <alignment horizontal="center" vertical="center"/>
    </xf>
    <xf numFmtId="0" fontId="59" fillId="0" borderId="1" xfId="0" applyNumberFormat="1" applyFont="1" applyBorder="1" applyAlignment="1" applyProtection="1">
      <alignment horizontal="center" vertical="center"/>
    </xf>
    <xf numFmtId="0" fontId="60" fillId="0" borderId="1" xfId="0" applyNumberFormat="1" applyFont="1" applyBorder="1" applyAlignment="1" applyProtection="1">
      <alignment horizontal="left" vertical="center"/>
      <protection hidden="1"/>
    </xf>
    <xf numFmtId="0" fontId="59" fillId="0" borderId="1" xfId="0" applyNumberFormat="1" applyFont="1" applyBorder="1" applyAlignment="1" applyProtection="1">
      <alignment horizontal="left" vertical="center"/>
      <protection hidden="1"/>
    </xf>
    <xf numFmtId="0" fontId="59" fillId="0" borderId="1" xfId="0" applyNumberFormat="1" applyFont="1" applyBorder="1" applyAlignment="1" applyProtection="1">
      <alignment horizontal="center" vertical="center"/>
      <protection hidden="1"/>
    </xf>
    <xf numFmtId="0" fontId="0" fillId="0" borderId="4" xfId="0" applyBorder="1" applyAlignment="1" applyProtection="1">
      <alignment horizontal="center"/>
      <protection locked="0"/>
    </xf>
    <xf numFmtId="0" fontId="0" fillId="14" borderId="4" xfId="0" applyFill="1" applyBorder="1" applyProtection="1">
      <protection hidden="1"/>
    </xf>
    <xf numFmtId="0" fontId="0" fillId="0" borderId="0" xfId="0" applyProtection="1">
      <protection hidden="1"/>
    </xf>
    <xf numFmtId="0" fontId="0" fillId="0" borderId="0" xfId="0" applyAlignment="1" applyProtection="1">
      <alignment horizontal="center"/>
      <protection hidden="1"/>
    </xf>
    <xf numFmtId="0" fontId="0" fillId="14" borderId="4" xfId="0" applyFill="1" applyBorder="1" applyProtection="1">
      <protection locked="0" hidden="1"/>
    </xf>
    <xf numFmtId="49" fontId="0" fillId="14" borderId="4" xfId="0" applyNumberFormat="1" applyFill="1" applyBorder="1" applyProtection="1">
      <protection locked="0" hidden="1"/>
    </xf>
    <xf numFmtId="0" fontId="6" fillId="27" borderId="4" xfId="0" applyFont="1" applyFill="1" applyBorder="1" applyAlignment="1" applyProtection="1">
      <alignment horizontal="center" textRotation="90"/>
      <protection hidden="1"/>
    </xf>
    <xf numFmtId="0" fontId="0" fillId="0" borderId="0" xfId="0" applyBorder="1" applyProtection="1">
      <protection hidden="1"/>
    </xf>
    <xf numFmtId="0" fontId="0" fillId="3" borderId="33" xfId="0" applyFill="1" applyBorder="1" applyProtection="1"/>
    <xf numFmtId="0" fontId="0" fillId="0" borderId="0" xfId="0" applyAlignment="1">
      <alignment horizontal="center"/>
    </xf>
    <xf numFmtId="0" fontId="0" fillId="0" borderId="0" xfId="0" applyAlignment="1" applyProtection="1">
      <alignment horizontal="center"/>
    </xf>
    <xf numFmtId="0" fontId="12" fillId="2" borderId="4" xfId="0" applyFont="1" applyFill="1" applyBorder="1" applyAlignment="1" applyProtection="1">
      <alignment horizontal="center" vertical="center" wrapText="1"/>
      <protection hidden="1"/>
    </xf>
    <xf numFmtId="0" fontId="0" fillId="26" borderId="4" xfId="0" applyFill="1" applyBorder="1" applyProtection="1">
      <protection hidden="1"/>
    </xf>
    <xf numFmtId="0" fontId="0" fillId="26" borderId="4" xfId="0" applyFill="1" applyBorder="1" applyAlignment="1" applyProtection="1">
      <alignment horizontal="center"/>
      <protection hidden="1"/>
    </xf>
    <xf numFmtId="0" fontId="0" fillId="21" borderId="4" xfId="0" applyFill="1" applyBorder="1" applyAlignment="1" applyProtection="1">
      <alignment horizontal="center"/>
      <protection locked="0" hidden="1"/>
    </xf>
    <xf numFmtId="0" fontId="0" fillId="0" borderId="4" xfId="0" applyBorder="1" applyProtection="1">
      <protection locked="0" hidden="1"/>
    </xf>
    <xf numFmtId="0" fontId="0" fillId="2" borderId="4" xfId="0" applyFill="1" applyBorder="1" applyProtection="1">
      <protection locked="0" hidden="1"/>
    </xf>
    <xf numFmtId="0" fontId="3" fillId="12" borderId="4" xfId="0" applyFont="1" applyFill="1" applyBorder="1" applyAlignment="1" applyProtection="1">
      <alignment horizontal="left" vertical="center"/>
      <protection hidden="1"/>
    </xf>
    <xf numFmtId="0" fontId="0" fillId="0" borderId="17" xfId="0" applyBorder="1" applyProtection="1">
      <protection hidden="1"/>
    </xf>
    <xf numFmtId="0" fontId="5" fillId="3" borderId="4" xfId="0" applyFont="1" applyFill="1" applyBorder="1" applyAlignment="1" applyProtection="1">
      <alignment horizontal="center"/>
      <protection locked="0"/>
    </xf>
    <xf numFmtId="0" fontId="0" fillId="20" borderId="4" xfId="0" applyFill="1" applyBorder="1" applyAlignment="1" applyProtection="1">
      <alignment vertical="center" wrapText="1"/>
      <protection hidden="1"/>
    </xf>
    <xf numFmtId="0" fontId="9" fillId="20" borderId="4" xfId="0" applyFont="1" applyFill="1" applyBorder="1" applyAlignment="1" applyProtection="1">
      <alignment vertical="center" wrapText="1"/>
      <protection hidden="1"/>
    </xf>
    <xf numFmtId="0" fontId="0" fillId="16" borderId="4" xfId="0" applyFont="1" applyFill="1" applyBorder="1" applyProtection="1">
      <protection locked="0" hidden="1"/>
    </xf>
    <xf numFmtId="17" fontId="0" fillId="0" borderId="4" xfId="0" applyNumberFormat="1" applyBorder="1" applyProtection="1">
      <protection hidden="1"/>
    </xf>
    <xf numFmtId="0" fontId="0" fillId="21" borderId="4" xfId="0" applyFont="1" applyFill="1" applyBorder="1" applyProtection="1">
      <protection hidden="1"/>
    </xf>
    <xf numFmtId="0" fontId="0" fillId="0" borderId="1" xfId="0" applyBorder="1" applyProtection="1">
      <protection hidden="1"/>
    </xf>
    <xf numFmtId="0" fontId="0" fillId="21" borderId="1" xfId="0" applyFont="1" applyFill="1" applyBorder="1" applyProtection="1">
      <protection hidden="1"/>
    </xf>
    <xf numFmtId="17" fontId="0" fillId="0" borderId="1" xfId="0" applyNumberFormat="1" applyBorder="1" applyProtection="1">
      <protection hidden="1"/>
    </xf>
    <xf numFmtId="0" fontId="0" fillId="0" borderId="1" xfId="0" applyBorder="1" applyProtection="1">
      <protection locked="0" hidden="1"/>
    </xf>
    <xf numFmtId="0" fontId="0" fillId="0" borderId="16" xfId="0" applyBorder="1"/>
    <xf numFmtId="0" fontId="0" fillId="0" borderId="17" xfId="0" applyBorder="1"/>
    <xf numFmtId="0" fontId="0" fillId="0" borderId="35" xfId="0" applyBorder="1" applyProtection="1">
      <protection hidden="1"/>
    </xf>
    <xf numFmtId="0" fontId="0" fillId="0" borderId="0" xfId="0" applyAlignment="1" applyProtection="1">
      <alignment horizontal="center" vertical="top"/>
    </xf>
    <xf numFmtId="0" fontId="62" fillId="0" borderId="0" xfId="0" applyFont="1" applyAlignment="1" applyProtection="1">
      <alignment horizontal="center"/>
    </xf>
    <xf numFmtId="0" fontId="63" fillId="0" borderId="0" xfId="0" applyFont="1" applyAlignment="1" applyProtection="1">
      <alignment horizontal="center"/>
    </xf>
    <xf numFmtId="0" fontId="65" fillId="3" borderId="5" xfId="0" applyFont="1" applyFill="1" applyBorder="1" applyAlignment="1" applyProtection="1">
      <alignment horizontal="center" vertical="center" wrapText="1"/>
      <protection hidden="1"/>
    </xf>
    <xf numFmtId="0" fontId="0" fillId="0" borderId="0" xfId="0" applyAlignment="1" applyProtection="1">
      <alignment vertical="top"/>
    </xf>
    <xf numFmtId="0" fontId="0" fillId="0" borderId="0" xfId="0" applyAlignment="1" applyProtection="1">
      <alignment horizontal="right" vertical="top"/>
    </xf>
    <xf numFmtId="0" fontId="0" fillId="0" borderId="0" xfId="0" applyAlignment="1" applyProtection="1">
      <alignment vertical="top"/>
      <protection hidden="1"/>
    </xf>
    <xf numFmtId="17" fontId="0" fillId="0" borderId="0" xfId="0" applyNumberFormat="1" applyAlignment="1" applyProtection="1">
      <alignment vertical="top"/>
      <protection hidden="1"/>
    </xf>
    <xf numFmtId="0" fontId="0" fillId="0" borderId="0" xfId="0" applyAlignment="1">
      <alignment horizontal="center"/>
    </xf>
    <xf numFmtId="0" fontId="1" fillId="0" borderId="0" xfId="0" applyFont="1" applyAlignment="1">
      <alignment horizontal="center"/>
    </xf>
    <xf numFmtId="0" fontId="0" fillId="2" borderId="4" xfId="0" applyFill="1" applyBorder="1" applyAlignment="1" applyProtection="1">
      <alignment horizontal="center" vertical="center" wrapText="1"/>
      <protection locked="0" hidden="1"/>
    </xf>
    <xf numFmtId="0" fontId="0" fillId="2" borderId="0" xfId="0" applyFill="1" applyProtection="1">
      <protection locked="0" hidden="1"/>
    </xf>
    <xf numFmtId="14" fontId="6" fillId="21" borderId="4" xfId="0" applyNumberFormat="1" applyFont="1" applyFill="1" applyBorder="1" applyAlignment="1" applyProtection="1">
      <alignment vertical="center" wrapText="1"/>
      <protection locked="0" hidden="1"/>
    </xf>
    <xf numFmtId="0" fontId="8" fillId="20" borderId="13" xfId="0" applyFont="1" applyFill="1"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0" fillId="0" borderId="6" xfId="0" applyBorder="1" applyAlignment="1" applyProtection="1">
      <protection locked="0" hidden="1"/>
    </xf>
    <xf numFmtId="0" fontId="0" fillId="0" borderId="14" xfId="0" applyBorder="1" applyAlignment="1" applyProtection="1">
      <protection locked="0" hidden="1"/>
    </xf>
    <xf numFmtId="0" fontId="0" fillId="0" borderId="0" xfId="0" applyProtection="1">
      <protection locked="0" hidden="1"/>
    </xf>
    <xf numFmtId="0" fontId="0" fillId="0" borderId="0" xfId="0" applyFill="1" applyBorder="1" applyAlignment="1" applyProtection="1">
      <protection locked="0" hidden="1"/>
    </xf>
    <xf numFmtId="0" fontId="1" fillId="0" borderId="0" xfId="0" applyFont="1" applyAlignment="1">
      <alignment horizontal="right"/>
    </xf>
    <xf numFmtId="0" fontId="0" fillId="0" borderId="0" xfId="0" applyAlignment="1">
      <alignment horizontal="left"/>
    </xf>
    <xf numFmtId="0" fontId="0" fillId="0" borderId="0" xfId="0" applyAlignment="1">
      <alignment horizontal="center"/>
    </xf>
    <xf numFmtId="49"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164" fontId="0" fillId="0" borderId="4" xfId="1" applyNumberFormat="1" applyFont="1" applyBorder="1" applyProtection="1">
      <protection locked="0" hidden="1"/>
    </xf>
    <xf numFmtId="0" fontId="0" fillId="6" borderId="0" xfId="0" applyFill="1" applyAlignment="1">
      <alignment horizontal="center" vertical="top" wrapText="1"/>
    </xf>
    <xf numFmtId="0" fontId="0" fillId="3" borderId="4" xfId="0" applyFill="1" applyBorder="1" applyAlignment="1">
      <alignment horizontal="center"/>
    </xf>
    <xf numFmtId="0" fontId="0" fillId="0" borderId="4" xfId="0" applyBorder="1" applyAlignment="1" applyProtection="1">
      <alignment horizontal="center"/>
      <protection locked="0" hidden="1"/>
    </xf>
    <xf numFmtId="0" fontId="0" fillId="0" borderId="0" xfId="0" applyAlignment="1" applyProtection="1">
      <alignment horizontal="center"/>
      <protection locked="0" hidden="1"/>
    </xf>
    <xf numFmtId="0" fontId="0" fillId="2" borderId="4" xfId="0" applyFill="1" applyBorder="1" applyAlignment="1" applyProtection="1">
      <alignment vertical="center"/>
      <protection hidden="1"/>
    </xf>
    <xf numFmtId="0" fontId="0" fillId="19" borderId="4" xfId="0" applyFill="1" applyBorder="1" applyAlignment="1" applyProtection="1">
      <alignment vertical="center"/>
      <protection hidden="1"/>
    </xf>
    <xf numFmtId="0" fontId="0" fillId="5" borderId="4" xfId="0" applyFill="1" applyBorder="1" applyAlignment="1" applyProtection="1">
      <alignment vertical="center"/>
      <protection hidden="1"/>
    </xf>
    <xf numFmtId="0" fontId="0" fillId="17" borderId="4" xfId="0" applyFill="1" applyBorder="1" applyAlignment="1" applyProtection="1">
      <alignment vertical="center"/>
      <protection hidden="1"/>
    </xf>
    <xf numFmtId="0" fontId="0" fillId="2" borderId="4" xfId="0" applyFill="1" applyBorder="1" applyAlignment="1" applyProtection="1">
      <alignment vertical="top"/>
      <protection hidden="1"/>
    </xf>
    <xf numFmtId="0" fontId="0" fillId="16" borderId="4" xfId="0" applyFill="1" applyBorder="1" applyAlignment="1" applyProtection="1">
      <alignment vertical="top"/>
      <protection hidden="1"/>
    </xf>
    <xf numFmtId="0" fontId="0" fillId="16" borderId="4" xfId="0" applyFill="1" applyBorder="1" applyProtection="1">
      <protection hidden="1"/>
    </xf>
    <xf numFmtId="0" fontId="0" fillId="9" borderId="4" xfId="0" applyFill="1" applyBorder="1" applyProtection="1">
      <protection hidden="1"/>
    </xf>
    <xf numFmtId="0" fontId="0" fillId="6" borderId="4" xfId="0" applyFill="1" applyBorder="1" applyAlignment="1" applyProtection="1">
      <alignment horizontal="left"/>
      <protection hidden="1"/>
    </xf>
    <xf numFmtId="0" fontId="0" fillId="22" borderId="4" xfId="0" applyFill="1" applyBorder="1" applyProtection="1">
      <protection hidden="1"/>
    </xf>
    <xf numFmtId="0" fontId="0" fillId="25" borderId="4" xfId="0" applyFill="1" applyBorder="1" applyAlignment="1" applyProtection="1">
      <alignment horizontal="left" vertical="center"/>
      <protection locked="0"/>
    </xf>
    <xf numFmtId="0" fontId="0" fillId="2" borderId="0" xfId="0" applyFill="1"/>
    <xf numFmtId="0" fontId="0" fillId="2" borderId="4" xfId="0" applyFill="1" applyBorder="1" applyAlignment="1">
      <alignment horizontal="center"/>
    </xf>
    <xf numFmtId="0" fontId="0" fillId="13" borderId="0" xfId="0" applyFill="1" applyAlignment="1">
      <alignment horizontal="center"/>
    </xf>
    <xf numFmtId="0" fontId="39" fillId="3" borderId="0" xfId="0" applyFont="1" applyFill="1" applyBorder="1" applyAlignment="1" applyProtection="1">
      <alignment horizontal="center"/>
      <protection hidden="1"/>
    </xf>
    <xf numFmtId="0" fontId="0" fillId="4" borderId="11" xfId="0" applyFill="1" applyBorder="1" applyAlignment="1" applyProtection="1">
      <alignment horizontal="left" wrapText="1"/>
      <protection hidden="1"/>
    </xf>
    <xf numFmtId="0" fontId="0" fillId="4" borderId="0" xfId="0" applyFill="1" applyBorder="1" applyAlignment="1" applyProtection="1">
      <alignment horizontal="left" wrapText="1"/>
      <protection hidden="1"/>
    </xf>
    <xf numFmtId="0" fontId="51" fillId="2" borderId="0" xfId="0" applyFont="1" applyFill="1" applyAlignment="1">
      <alignment horizontal="center"/>
    </xf>
    <xf numFmtId="0" fontId="51" fillId="26" borderId="0" xfId="0" applyFont="1" applyFill="1" applyAlignment="1">
      <alignment horizontal="center"/>
    </xf>
    <xf numFmtId="0" fontId="0" fillId="16" borderId="11" xfId="0" applyFill="1" applyBorder="1" applyAlignment="1" applyProtection="1">
      <alignment horizontal="center" vertical="top" wrapText="1"/>
      <protection hidden="1"/>
    </xf>
    <xf numFmtId="0" fontId="0" fillId="16" borderId="0" xfId="0" applyFill="1" applyBorder="1" applyAlignment="1" applyProtection="1">
      <alignment horizontal="center" vertical="top" wrapText="1"/>
      <protection hidden="1"/>
    </xf>
    <xf numFmtId="0" fontId="0" fillId="22" borderId="0" xfId="0" applyFill="1" applyBorder="1" applyAlignment="1" applyProtection="1">
      <alignment horizontal="left"/>
      <protection hidden="1"/>
    </xf>
    <xf numFmtId="0" fontId="0" fillId="16" borderId="0" xfId="0" applyFill="1" applyAlignment="1" applyProtection="1">
      <alignment horizontal="left"/>
      <protection hidden="1"/>
    </xf>
    <xf numFmtId="0" fontId="0" fillId="9" borderId="4" xfId="0" applyFill="1" applyBorder="1" applyAlignment="1" applyProtection="1">
      <alignment horizontal="left"/>
      <protection hidden="1"/>
    </xf>
    <xf numFmtId="0" fontId="0" fillId="6" borderId="0" xfId="0" applyFill="1" applyAlignment="1" applyProtection="1">
      <alignment horizontal="left"/>
      <protection hidden="1"/>
    </xf>
    <xf numFmtId="0" fontId="0" fillId="6" borderId="4" xfId="0" applyFill="1" applyBorder="1" applyAlignment="1" applyProtection="1">
      <alignment horizontal="left"/>
      <protection hidden="1"/>
    </xf>
    <xf numFmtId="0" fontId="0" fillId="17" borderId="6" xfId="0" applyFill="1" applyBorder="1" applyAlignment="1" applyProtection="1">
      <alignment horizontal="left" vertical="top" wrapText="1"/>
      <protection hidden="1"/>
    </xf>
    <xf numFmtId="0" fontId="0" fillId="17" borderId="14" xfId="0" applyFill="1" applyBorder="1" applyAlignment="1" applyProtection="1">
      <alignment horizontal="left" vertical="top" wrapText="1"/>
      <protection hidden="1"/>
    </xf>
    <xf numFmtId="0" fontId="0" fillId="17" borderId="7" xfId="0" applyFill="1" applyBorder="1" applyAlignment="1" applyProtection="1">
      <alignment horizontal="left" vertical="top" wrapText="1"/>
      <protection hidden="1"/>
    </xf>
    <xf numFmtId="0" fontId="15" fillId="2" borderId="24" xfId="0" applyFont="1" applyFill="1" applyBorder="1" applyAlignment="1" applyProtection="1">
      <alignment horizontal="center"/>
      <protection hidden="1"/>
    </xf>
    <xf numFmtId="0" fontId="15" fillId="2" borderId="0" xfId="0" applyFont="1" applyFill="1" applyBorder="1" applyAlignment="1" applyProtection="1">
      <alignment horizontal="center"/>
      <protection hidden="1"/>
    </xf>
    <xf numFmtId="0" fontId="0" fillId="5" borderId="0" xfId="0" applyFill="1" applyAlignment="1" applyProtection="1">
      <alignment horizontal="center" vertical="top" wrapText="1"/>
      <protection hidden="1"/>
    </xf>
    <xf numFmtId="0" fontId="0" fillId="19" borderId="11" xfId="0" applyFill="1" applyBorder="1" applyAlignment="1" applyProtection="1">
      <alignment horizontal="left" vertical="top" wrapText="1"/>
      <protection hidden="1"/>
    </xf>
    <xf numFmtId="0" fontId="0" fillId="19" borderId="0" xfId="0" applyFill="1" applyBorder="1" applyAlignment="1" applyProtection="1">
      <alignment horizontal="left" vertical="top" wrapText="1"/>
      <protection hidden="1"/>
    </xf>
    <xf numFmtId="0" fontId="0" fillId="5" borderId="11" xfId="0" applyFill="1" applyBorder="1" applyAlignment="1" applyProtection="1">
      <alignment horizontal="center" vertical="top" wrapText="1"/>
      <protection hidden="1"/>
    </xf>
    <xf numFmtId="0" fontId="0" fillId="5" borderId="0" xfId="0" applyFill="1" applyBorder="1" applyAlignment="1" applyProtection="1">
      <alignment horizontal="center" vertical="top" wrapText="1"/>
      <protection hidden="1"/>
    </xf>
    <xf numFmtId="0" fontId="0" fillId="17" borderId="11" xfId="0" applyFill="1" applyBorder="1" applyAlignment="1" applyProtection="1">
      <alignment horizontal="left" vertical="top" wrapText="1"/>
      <protection hidden="1"/>
    </xf>
    <xf numFmtId="0" fontId="0" fillId="17" borderId="0" xfId="0" applyFill="1" applyBorder="1" applyAlignment="1" applyProtection="1">
      <alignment horizontal="left" vertical="top" wrapText="1"/>
      <protection hidden="1"/>
    </xf>
    <xf numFmtId="0" fontId="0" fillId="0" borderId="0" xfId="0" applyAlignment="1">
      <alignment horizontal="center"/>
    </xf>
    <xf numFmtId="0" fontId="40" fillId="5" borderId="0" xfId="0" applyFont="1" applyFill="1" applyAlignment="1">
      <alignment horizontal="center"/>
    </xf>
    <xf numFmtId="0" fontId="5" fillId="2" borderId="0" xfId="0" applyFont="1" applyFill="1" applyAlignment="1" applyProtection="1">
      <alignment horizontal="center"/>
      <protection locked="0"/>
    </xf>
    <xf numFmtId="0" fontId="0" fillId="23" borderId="2" xfId="0" applyFill="1" applyBorder="1" applyAlignment="1" applyProtection="1">
      <alignment horizontal="center" vertical="center"/>
      <protection locked="0"/>
    </xf>
    <xf numFmtId="0" fontId="0" fillId="23" borderId="3" xfId="0" applyFill="1" applyBorder="1" applyAlignment="1" applyProtection="1">
      <alignment horizontal="center" vertical="center"/>
      <protection locked="0"/>
    </xf>
    <xf numFmtId="0" fontId="0" fillId="23" borderId="11" xfId="0" applyFill="1" applyBorder="1" applyAlignment="1" applyProtection="1">
      <alignment horizontal="center" vertical="center"/>
      <protection locked="0"/>
    </xf>
    <xf numFmtId="0" fontId="0" fillId="23" borderId="9" xfId="0" applyFill="1" applyBorder="1" applyAlignment="1" applyProtection="1">
      <alignment horizontal="center" vertical="center"/>
      <protection locked="0"/>
    </xf>
    <xf numFmtId="0" fontId="0" fillId="23" borderId="1" xfId="0" applyFill="1" applyBorder="1" applyAlignment="1" applyProtection="1">
      <alignment horizontal="center" vertical="center"/>
      <protection locked="0"/>
    </xf>
    <xf numFmtId="0" fontId="0" fillId="23" borderId="8" xfId="0" applyFill="1" applyBorder="1" applyAlignment="1" applyProtection="1">
      <alignment horizontal="center" vertical="center"/>
      <protection locked="0"/>
    </xf>
    <xf numFmtId="0" fontId="0" fillId="23" borderId="5" xfId="0" applyFill="1" applyBorder="1" applyAlignment="1" applyProtection="1">
      <alignment horizontal="center" vertical="center"/>
      <protection locked="0"/>
    </xf>
    <xf numFmtId="0" fontId="4" fillId="2" borderId="0" xfId="0" applyFont="1" applyFill="1" applyAlignment="1" applyProtection="1">
      <alignment horizontal="center"/>
      <protection hidden="1"/>
    </xf>
    <xf numFmtId="0" fontId="61" fillId="4" borderId="0" xfId="0" applyFont="1" applyFill="1" applyBorder="1" applyAlignment="1" applyProtection="1">
      <alignment horizontal="center" vertical="center"/>
      <protection hidden="1"/>
    </xf>
    <xf numFmtId="0" fontId="3" fillId="13" borderId="21" xfId="0" applyFont="1" applyFill="1" applyBorder="1" applyAlignment="1" applyProtection="1">
      <alignment horizontal="center"/>
      <protection hidden="1"/>
    </xf>
    <xf numFmtId="0" fontId="0" fillId="7" borderId="0" xfId="0" applyFill="1" applyAlignment="1" applyProtection="1">
      <alignment horizontal="center"/>
      <protection hidden="1"/>
    </xf>
    <xf numFmtId="0" fontId="0" fillId="2" borderId="0" xfId="0" applyFill="1" applyAlignment="1" applyProtection="1">
      <alignment horizontal="center"/>
      <protection hidden="1"/>
    </xf>
    <xf numFmtId="0" fontId="0" fillId="7" borderId="21" xfId="0" applyFill="1" applyBorder="1" applyAlignment="1" applyProtection="1">
      <alignment horizontal="center"/>
      <protection hidden="1"/>
    </xf>
    <xf numFmtId="0" fontId="0" fillId="7" borderId="25" xfId="0" applyFill="1" applyBorder="1" applyAlignment="1" applyProtection="1">
      <alignment horizontal="center"/>
      <protection hidden="1"/>
    </xf>
    <xf numFmtId="0" fontId="47" fillId="29" borderId="24" xfId="0" applyFont="1" applyFill="1" applyBorder="1" applyAlignment="1" applyProtection="1">
      <alignment horizontal="center" vertical="center"/>
      <protection hidden="1"/>
    </xf>
    <xf numFmtId="0" fontId="47" fillId="29" borderId="0" xfId="0" applyFont="1" applyFill="1" applyBorder="1" applyAlignment="1" applyProtection="1">
      <alignment horizontal="center" vertical="center"/>
      <protection hidden="1"/>
    </xf>
    <xf numFmtId="0" fontId="13" fillId="5" borderId="16" xfId="0" applyFont="1" applyFill="1" applyBorder="1" applyAlignment="1" applyProtection="1">
      <alignment horizontal="center"/>
      <protection hidden="1"/>
    </xf>
    <xf numFmtId="0" fontId="13" fillId="5" borderId="17" xfId="0" applyFont="1" applyFill="1" applyBorder="1" applyAlignment="1" applyProtection="1">
      <alignment horizontal="center"/>
      <protection hidden="1"/>
    </xf>
    <xf numFmtId="0" fontId="50" fillId="2" borderId="18" xfId="0" applyFont="1" applyFill="1" applyBorder="1" applyAlignment="1" applyProtection="1">
      <alignment horizontal="center" wrapText="1"/>
      <protection locked="0"/>
    </xf>
    <xf numFmtId="0" fontId="50" fillId="2" borderId="0" xfId="0" applyFont="1" applyFill="1" applyBorder="1" applyAlignment="1" applyProtection="1">
      <alignment horizontal="center" wrapText="1"/>
      <protection locked="0"/>
    </xf>
    <xf numFmtId="0" fontId="50" fillId="2" borderId="27" xfId="0" applyFont="1" applyFill="1" applyBorder="1" applyAlignment="1" applyProtection="1">
      <alignment horizontal="center" wrapText="1"/>
      <protection locked="0"/>
    </xf>
    <xf numFmtId="0" fontId="9" fillId="2" borderId="18" xfId="0" applyFont="1" applyFill="1" applyBorder="1" applyAlignment="1" applyProtection="1">
      <alignment horizontal="center" vertical="top" wrapText="1"/>
      <protection locked="0"/>
    </xf>
    <xf numFmtId="0" fontId="9" fillId="2" borderId="0" xfId="0" applyFont="1" applyFill="1" applyAlignment="1" applyProtection="1">
      <alignment horizontal="center" vertical="top" wrapText="1"/>
      <protection locked="0"/>
    </xf>
    <xf numFmtId="0" fontId="9" fillId="2" borderId="27" xfId="0" applyFont="1" applyFill="1" applyBorder="1" applyAlignment="1" applyProtection="1">
      <alignment horizontal="center" vertical="top" wrapText="1"/>
      <protection locked="0"/>
    </xf>
    <xf numFmtId="0" fontId="0" fillId="0" borderId="0" xfId="0" applyBorder="1" applyAlignment="1" applyProtection="1">
      <alignment horizontal="center"/>
      <protection hidden="1"/>
    </xf>
    <xf numFmtId="0" fontId="0" fillId="0" borderId="0" xfId="0" applyAlignment="1" applyProtection="1">
      <alignment horizontal="center"/>
    </xf>
    <xf numFmtId="0" fontId="13" fillId="5" borderId="22" xfId="0" applyFont="1" applyFill="1" applyBorder="1" applyAlignment="1" applyProtection="1">
      <alignment horizontal="center"/>
      <protection hidden="1"/>
    </xf>
    <xf numFmtId="0" fontId="13" fillId="5" borderId="18" xfId="0" applyFont="1" applyFill="1" applyBorder="1" applyAlignment="1" applyProtection="1">
      <alignment horizontal="center"/>
      <protection hidden="1"/>
    </xf>
    <xf numFmtId="0" fontId="2" fillId="0" borderId="0" xfId="0" applyFont="1" applyAlignment="1" applyProtection="1">
      <alignment horizontal="center"/>
    </xf>
    <xf numFmtId="164" fontId="0" fillId="0" borderId="16" xfId="0" applyNumberFormat="1" applyBorder="1" applyAlignment="1" applyProtection="1">
      <alignment horizontal="center"/>
      <protection hidden="1"/>
    </xf>
    <xf numFmtId="164" fontId="0" fillId="0" borderId="34" xfId="0" applyNumberFormat="1"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34" xfId="0" applyBorder="1" applyAlignment="1" applyProtection="1">
      <alignment horizontal="center"/>
      <protection hidden="1"/>
    </xf>
    <xf numFmtId="0" fontId="9"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8" fillId="0" borderId="0" xfId="0" applyFont="1" applyAlignment="1" applyProtection="1">
      <alignment horizontal="center" vertical="top" wrapText="1"/>
      <protection locked="0" hidden="1"/>
    </xf>
    <xf numFmtId="0" fontId="0" fillId="0" borderId="0" xfId="0" applyAlignment="1">
      <alignment horizontal="center" vertical="top" wrapText="1"/>
    </xf>
    <xf numFmtId="0" fontId="22" fillId="0" borderId="0" xfId="0" applyFont="1" applyBorder="1" applyAlignment="1" applyProtection="1">
      <alignment horizontal="center"/>
    </xf>
    <xf numFmtId="0" fontId="19" fillId="0" borderId="0" xfId="0" applyFont="1" applyBorder="1" applyAlignment="1" applyProtection="1">
      <alignment horizontal="left"/>
    </xf>
    <xf numFmtId="0" fontId="19" fillId="2" borderId="0" xfId="0" applyFont="1" applyFill="1" applyBorder="1" applyAlignment="1" applyProtection="1">
      <alignment horizontal="left"/>
      <protection locked="0"/>
    </xf>
    <xf numFmtId="0" fontId="17" fillId="0" borderId="0" xfId="0" applyFont="1" applyBorder="1" applyAlignment="1" applyProtection="1">
      <alignment horizontal="left" vertical="center" wrapText="1"/>
    </xf>
    <xf numFmtId="0" fontId="55" fillId="0" borderId="0" xfId="0" applyFont="1" applyBorder="1" applyAlignment="1" applyProtection="1">
      <alignment horizontal="left"/>
    </xf>
    <xf numFmtId="0" fontId="54" fillId="0" borderId="0" xfId="0" applyFont="1" applyBorder="1" applyAlignment="1" applyProtection="1">
      <alignment horizontal="center" vertical="center" wrapText="1"/>
      <protection hidden="1"/>
    </xf>
    <xf numFmtId="0" fontId="17" fillId="0" borderId="0" xfId="0" applyFont="1" applyFill="1" applyBorder="1" applyAlignment="1" applyProtection="1">
      <alignment horizontal="center" wrapText="1"/>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horizontal="center" vertical="center"/>
    </xf>
    <xf numFmtId="0" fontId="13" fillId="28" borderId="6" xfId="0" applyFont="1" applyFill="1" applyBorder="1" applyAlignment="1" applyProtection="1">
      <alignment horizontal="center"/>
      <protection locked="0"/>
    </xf>
    <xf numFmtId="0" fontId="13" fillId="28" borderId="7" xfId="0" applyFont="1" applyFill="1" applyBorder="1" applyAlignment="1" applyProtection="1">
      <alignment horizontal="center"/>
      <protection locked="0"/>
    </xf>
    <xf numFmtId="0" fontId="15" fillId="2" borderId="0" xfId="0" applyFont="1" applyFill="1" applyBorder="1" applyAlignment="1" applyProtection="1">
      <alignment horizontal="center" vertical="center"/>
      <protection hidden="1"/>
    </xf>
    <xf numFmtId="0" fontId="16"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xf>
    <xf numFmtId="0" fontId="0" fillId="0" borderId="0" xfId="0" applyBorder="1" applyAlignment="1" applyProtection="1">
      <alignment horizontal="center"/>
    </xf>
    <xf numFmtId="0" fontId="57" fillId="0" borderId="0" xfId="0" applyFont="1" applyBorder="1" applyAlignment="1" applyProtection="1">
      <alignment horizontal="center"/>
    </xf>
    <xf numFmtId="0" fontId="0" fillId="0" borderId="0" xfId="0" applyAlignment="1" applyProtection="1">
      <alignment horizontal="center" vertical="top" wrapText="1"/>
    </xf>
    <xf numFmtId="0" fontId="56" fillId="0" borderId="0" xfId="0" applyFont="1" applyBorder="1" applyAlignment="1" applyProtection="1">
      <alignment horizontal="center" wrapText="1"/>
    </xf>
    <xf numFmtId="0" fontId="13" fillId="22" borderId="6" xfId="0" applyFont="1" applyFill="1" applyBorder="1" applyAlignment="1" applyProtection="1">
      <alignment horizontal="center"/>
      <protection locked="0"/>
    </xf>
    <xf numFmtId="0" fontId="13" fillId="22" borderId="7" xfId="0" applyFont="1" applyFill="1" applyBorder="1" applyAlignment="1" applyProtection="1">
      <alignment horizontal="center"/>
      <protection locked="0"/>
    </xf>
    <xf numFmtId="0" fontId="13" fillId="26" borderId="6" xfId="0" applyFont="1" applyFill="1" applyBorder="1" applyAlignment="1" applyProtection="1">
      <alignment horizontal="center"/>
      <protection locked="0"/>
    </xf>
    <xf numFmtId="0" fontId="13" fillId="26" borderId="7" xfId="0" applyFont="1" applyFill="1" applyBorder="1" applyAlignment="1" applyProtection="1">
      <alignment horizontal="center"/>
      <protection locked="0"/>
    </xf>
    <xf numFmtId="0" fontId="13" fillId="17" borderId="6" xfId="0" applyFont="1" applyFill="1" applyBorder="1" applyAlignment="1" applyProtection="1">
      <alignment horizontal="center"/>
      <protection locked="0"/>
    </xf>
    <xf numFmtId="0" fontId="13" fillId="17" borderId="7" xfId="0" applyFont="1" applyFill="1" applyBorder="1" applyAlignment="1" applyProtection="1">
      <alignment horizontal="center"/>
      <protection locked="0"/>
    </xf>
    <xf numFmtId="0" fontId="28" fillId="0" borderId="0" xfId="0" applyFont="1" applyBorder="1" applyAlignment="1" applyProtection="1">
      <alignment horizontal="left" vertical="center" wrapText="1"/>
      <protection locked="0"/>
    </xf>
    <xf numFmtId="0" fontId="27" fillId="2" borderId="0" xfId="0" applyFont="1" applyFill="1" applyAlignment="1" applyProtection="1">
      <alignment horizontal="center"/>
    </xf>
    <xf numFmtId="0" fontId="12" fillId="0" borderId="0" xfId="0" applyFont="1" applyAlignment="1" applyProtection="1">
      <alignment horizontal="center"/>
    </xf>
    <xf numFmtId="0" fontId="37" fillId="0" borderId="0" xfId="0" applyFont="1" applyAlignment="1" applyProtection="1">
      <alignment horizontal="center"/>
      <protection hidden="1"/>
    </xf>
    <xf numFmtId="0" fontId="27" fillId="7" borderId="0" xfId="0" applyFont="1" applyFill="1" applyAlignment="1" applyProtection="1">
      <alignment horizontal="center"/>
    </xf>
    <xf numFmtId="0" fontId="27" fillId="0" borderId="0" xfId="0" applyFont="1" applyAlignment="1">
      <alignment horizontal="center" vertical="center"/>
    </xf>
    <xf numFmtId="0" fontId="0" fillId="0" borderId="0" xfId="0" applyFont="1" applyAlignment="1" applyProtection="1">
      <alignment horizontal="left" vertical="center" wrapText="1"/>
      <protection locked="0"/>
    </xf>
    <xf numFmtId="0" fontId="6" fillId="0" borderId="0" xfId="0" applyFont="1" applyAlignment="1">
      <alignment horizontal="center"/>
    </xf>
    <xf numFmtId="0" fontId="0" fillId="2" borderId="0" xfId="0" applyFill="1" applyAlignment="1">
      <alignment horizontal="center"/>
    </xf>
    <xf numFmtId="0" fontId="0" fillId="0" borderId="0" xfId="0" applyAlignment="1" applyProtection="1">
      <alignment horizontal="center" vertical="center" wrapText="1"/>
      <protection hidden="1"/>
    </xf>
    <xf numFmtId="0" fontId="6" fillId="0" borderId="0" xfId="0" applyFont="1" applyAlignment="1" applyProtection="1">
      <alignment horizontal="center"/>
      <protection hidden="1"/>
    </xf>
    <xf numFmtId="0" fontId="12" fillId="0" borderId="0" xfId="0" applyFont="1" applyAlignment="1" applyProtection="1">
      <alignment horizontal="center"/>
      <protection hidden="1"/>
    </xf>
    <xf numFmtId="0" fontId="0" fillId="0" borderId="0" xfId="0" applyAlignment="1" applyProtection="1">
      <alignment horizontal="center"/>
      <protection hidden="1"/>
    </xf>
    <xf numFmtId="0" fontId="27" fillId="2" borderId="0" xfId="0" applyFont="1" applyFill="1" applyAlignment="1" applyProtection="1">
      <alignment horizontal="center"/>
      <protection hidden="1"/>
    </xf>
    <xf numFmtId="0" fontId="36" fillId="0" borderId="4" xfId="0" applyFont="1" applyBorder="1" applyAlignment="1" applyProtection="1">
      <alignment horizontal="center" vertical="center"/>
    </xf>
    <xf numFmtId="0" fontId="36" fillId="0" borderId="4" xfId="0" applyFont="1" applyBorder="1" applyAlignment="1" applyProtection="1">
      <alignment horizontal="center" vertical="center" wrapText="1"/>
    </xf>
    <xf numFmtId="0" fontId="31" fillId="2" borderId="0" xfId="0" applyFont="1" applyFill="1" applyAlignment="1" applyProtection="1">
      <alignment horizontal="center" vertical="center"/>
    </xf>
    <xf numFmtId="0" fontId="28" fillId="0" borderId="0" xfId="0" applyFont="1" applyAlignment="1" applyProtection="1">
      <alignment horizontal="center" vertical="center"/>
    </xf>
    <xf numFmtId="0" fontId="35" fillId="0" borderId="21" xfId="0" applyFont="1" applyBorder="1" applyAlignment="1" applyProtection="1">
      <alignment horizontal="justify" vertical="center" wrapText="1"/>
      <protection locked="0"/>
    </xf>
    <xf numFmtId="0" fontId="46" fillId="2" borderId="22" xfId="0" applyFont="1" applyFill="1" applyBorder="1" applyAlignment="1" applyProtection="1">
      <alignment horizontal="center" vertical="center" wrapText="1"/>
      <protection locked="0"/>
    </xf>
    <xf numFmtId="0" fontId="46"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center" vertical="center" wrapText="1"/>
      <protection locked="0"/>
    </xf>
    <xf numFmtId="0" fontId="39" fillId="2" borderId="23" xfId="0" applyFont="1" applyFill="1" applyBorder="1" applyAlignment="1" applyProtection="1">
      <alignment horizontal="center" vertical="center" wrapText="1"/>
      <protection locked="0"/>
    </xf>
    <xf numFmtId="0" fontId="3" fillId="15" borderId="0" xfId="0" applyFont="1" applyFill="1" applyAlignment="1">
      <alignment horizontal="center" vertical="center"/>
    </xf>
    <xf numFmtId="0" fontId="24" fillId="18" borderId="26" xfId="0" applyFont="1" applyFill="1" applyBorder="1" applyAlignment="1">
      <alignment horizontal="center" vertical="center"/>
    </xf>
    <xf numFmtId="0" fontId="24" fillId="18" borderId="27" xfId="0" applyFont="1" applyFill="1" applyBorder="1" applyAlignment="1">
      <alignment horizontal="center" vertical="center"/>
    </xf>
  </cellXfs>
  <cellStyles count="2">
    <cellStyle name="Currency" xfId="1" builtinId="4"/>
    <cellStyle name="Normal" xfId="0" builtinId="0"/>
  </cellStyles>
  <dxfs count="53">
    <dxf>
      <numFmt numFmtId="0" formatCode="General"/>
      <alignment horizontal="right" textRotation="0" indent="0" relativeIndent="255"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strike val="0"/>
        <outline val="0"/>
        <shadow val="0"/>
        <u val="none"/>
        <vertAlign val="baseline"/>
        <sz val="10"/>
        <color theme="3" tint="-0.499984740745262"/>
        <name val="Calibri"/>
        <scheme val="minor"/>
      </font>
      <numFmt numFmtId="0" formatCode="Genera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border>
      <protection locked="1" hidden="1"/>
    </dxf>
    <dxf>
      <font>
        <b/>
        <strike val="0"/>
        <outline val="0"/>
        <shadow val="0"/>
        <u val="none"/>
        <vertAlign val="baseline"/>
        <sz val="10"/>
        <color theme="3" tint="-0.499984740745262"/>
        <name val="Calibri"/>
        <scheme val="minor"/>
      </font>
      <numFmt numFmtId="0" formatCode="Genera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border>
      <protection locked="1" hidden="1"/>
    </dxf>
    <dxf>
      <font>
        <b/>
        <strike val="0"/>
        <outline val="0"/>
        <shadow val="0"/>
        <u val="none"/>
        <vertAlign val="baseline"/>
        <sz val="10"/>
        <color theme="3" tint="-0.499984740745262"/>
        <name val="Calibri"/>
        <scheme val="minor"/>
      </font>
      <numFmt numFmtId="0" formatCode="General"/>
      <alignment horizontal="left" vertical="center" textRotation="0" wrapText="0" indent="0" relativeIndent="255" justifyLastLine="0" shrinkToFit="0" readingOrder="0"/>
      <border diagonalUp="0" diagonalDown="0" outline="0">
        <left style="thin">
          <color indexed="64"/>
        </left>
        <right style="thin">
          <color indexed="64"/>
        </right>
        <top style="thin">
          <color indexed="64"/>
        </top>
        <bottom/>
      </border>
      <protection locked="1" hidden="1"/>
    </dxf>
    <dxf>
      <font>
        <b/>
        <strike val="0"/>
        <outline val="0"/>
        <shadow val="0"/>
        <u val="none"/>
        <vertAlign val="baseline"/>
        <sz val="11"/>
        <color theme="3" tint="-0.499984740745262"/>
        <name val="Calibri"/>
        <scheme val="minor"/>
      </font>
      <numFmt numFmtId="0" formatCode="General"/>
      <alignment horizontal="left" vertical="center" textRotation="0" wrapText="0" indent="0" relativeIndent="255" justifyLastLine="0" shrinkToFit="0" readingOrder="0"/>
      <border diagonalUp="0" diagonalDown="0">
        <left style="thin">
          <color indexed="64"/>
        </left>
        <right style="thin">
          <color indexed="64"/>
        </right>
        <top style="thin">
          <color indexed="64"/>
        </top>
        <bottom/>
      </border>
      <protection locked="1" hidden="1"/>
    </dxf>
    <dxf>
      <font>
        <b/>
        <strike val="0"/>
        <outline val="0"/>
        <shadow val="0"/>
        <u val="none"/>
        <vertAlign val="baseline"/>
        <sz val="10"/>
        <color theme="3" tint="-0.499984740745262"/>
        <name val="Calibri"/>
        <scheme val="minor"/>
      </font>
      <numFmt numFmtId="0" formatCode="Genera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tint="0.39997558519241921"/>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1" hidden="0"/>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patternFill>
      </fill>
    </dxf>
    <dxf>
      <font>
        <strike/>
      </font>
    </dxf>
    <dxf>
      <fill>
        <patternFill>
          <bgColor theme="0"/>
        </patternFill>
      </fill>
    </dxf>
    <dxf>
      <font>
        <strike/>
      </font>
    </dxf>
    <dxf>
      <fill>
        <patternFill>
          <bgColor theme="0"/>
        </patternFill>
      </fill>
    </dxf>
    <dxf>
      <font>
        <strike/>
      </font>
    </dxf>
    <dxf>
      <fill>
        <patternFill>
          <bgColor theme="0"/>
        </patternFill>
      </fill>
    </dxf>
    <dxf>
      <font>
        <strike/>
      </font>
    </dxf>
    <dxf>
      <fill>
        <patternFill>
          <bgColor rgb="FFFFFF00"/>
        </patternFill>
      </fill>
    </dxf>
    <dxf>
      <fill>
        <patternFill>
          <bgColor rgb="FF92D050"/>
        </patternFill>
      </fill>
    </dxf>
    <dxf>
      <fill>
        <patternFill>
          <bgColor rgb="FFFF0000"/>
        </patternFill>
      </fill>
    </dxf>
    <dxf>
      <fill>
        <patternFill>
          <bgColor rgb="FF00B050"/>
        </patternFill>
      </fill>
    </dxf>
    <dxf>
      <fill>
        <patternFill>
          <bgColor theme="5" tint="0.39994506668294322"/>
        </patternFill>
      </fill>
    </dxf>
    <dxf>
      <font>
        <color rgb="FF9C0006"/>
      </font>
      <fill>
        <patternFill>
          <bgColor rgb="FF00B050"/>
        </patternFill>
      </fill>
    </dxf>
    <dxf>
      <font>
        <color rgb="FF9C0006"/>
      </font>
      <fill>
        <patternFill>
          <bgColor rgb="FFFFC7CE"/>
        </patternFill>
      </fill>
    </dxf>
    <dxf>
      <fill>
        <patternFill>
          <bgColor theme="9" tint="0.39997558519241921"/>
        </patternFill>
      </fill>
      <protection locked="0" hidden="0"/>
    </dxf>
    <dxf>
      <border outline="0">
        <left style="thin">
          <color indexed="64"/>
        </left>
        <right style="thin">
          <color indexed="64"/>
        </right>
        <top style="thin">
          <color theme="4" tint="0.39997558519241921"/>
        </top>
        <bottom style="thin">
          <color indexed="64"/>
        </bottom>
      </border>
    </dxf>
    <dxf>
      <fill>
        <patternFill>
          <bgColor theme="9" tint="0.39997558519241921"/>
        </patternFill>
      </fill>
      <protection locked="0" hidden="0"/>
    </dxf>
    <dxf>
      <font>
        <b/>
        <i val="0"/>
        <strike val="0"/>
        <condense val="0"/>
        <extend val="0"/>
        <outline val="0"/>
        <shadow val="0"/>
        <u val="none"/>
        <vertAlign val="baseline"/>
        <sz val="11"/>
        <color theme="0"/>
        <name val="Calibri"/>
        <scheme val="minor"/>
      </font>
      <fill>
        <patternFill patternType="solid">
          <fgColor indexed="64"/>
          <bgColor rgb="FFFF0000"/>
        </patternFill>
      </fill>
      <alignment horizontal="general" vertical="center" textRotation="0" wrapText="0" indent="0" relativeIndent="255" justifyLastLine="0" shrinkToFit="0" readingOrder="0"/>
    </dxf>
  </dxfs>
  <tableStyles count="0" defaultTableStyle="TableStyleMedium2" defaultPivotStyle="PivotStyleLight16"/>
  <colors>
    <mruColors>
      <color rgb="FFFF3399"/>
      <color rgb="FFFF5050"/>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MASTER!A1"/></Relationships>
</file>

<file path=xl/drawings/_rels/drawing11.xml.rels><?xml version="1.0" encoding="UTF-8" standalone="yes"?>
<Relationships xmlns="http://schemas.openxmlformats.org/package/2006/relationships"><Relationship Id="rId1" Type="http://schemas.openxmlformats.org/officeDocument/2006/relationships/hyperlink" Target="#MASTER!A1"/></Relationships>
</file>

<file path=xl/drawings/_rels/drawing12.xml.rels><?xml version="1.0" encoding="UTF-8" standalone="yes"?>
<Relationships xmlns="http://schemas.openxmlformats.org/package/2006/relationships"><Relationship Id="rId1" Type="http://schemas.openxmlformats.org/officeDocument/2006/relationships/hyperlink" Target="#MASTER!A1"/></Relationships>
</file>

<file path=xl/drawings/_rels/drawing13.xml.rels><?xml version="1.0" encoding="UTF-8" standalone="yes"?>
<Relationships xmlns="http://schemas.openxmlformats.org/package/2006/relationships"><Relationship Id="rId1" Type="http://schemas.openxmlformats.org/officeDocument/2006/relationships/hyperlink" Target="#MASTER!A1"/></Relationships>
</file>

<file path=xl/drawings/_rels/drawing2.xml.rels><?xml version="1.0" encoding="UTF-8" standalone="yes"?>
<Relationships xmlns="http://schemas.openxmlformats.org/package/2006/relationships"><Relationship Id="rId8" Type="http://schemas.openxmlformats.org/officeDocument/2006/relationships/hyperlink" Target="#SD!A1"/><Relationship Id="rId3" Type="http://schemas.openxmlformats.org/officeDocument/2006/relationships/hyperlink" Target="#SANCTION!A1"/><Relationship Id="rId7" Type="http://schemas.openxmlformats.org/officeDocument/2006/relationships/hyperlink" Target="#'&#2346;&#2381;&#2352;&#2346;&#2340;&#2381;&#2352;-3'!A1"/><Relationship Id="rId2" Type="http://schemas.openxmlformats.org/officeDocument/2006/relationships/hyperlink" Target="#FILL_DATA!A1"/><Relationship Id="rId1" Type="http://schemas.openxmlformats.org/officeDocument/2006/relationships/hyperlink" Target="#STU_DATA!A1"/><Relationship Id="rId6" Type="http://schemas.openxmlformats.org/officeDocument/2006/relationships/hyperlink" Target="#'&#2346;&#2381;&#2352;&#2346;&#2340;&#2381;&#2352;-2(&#2325;)'!A1"/><Relationship Id="rId11" Type="http://schemas.openxmlformats.org/officeDocument/2006/relationships/hyperlink" Target="#'&#2346;&#2381;&#2352;&#2346;&#2340;&#2381;&#2352;-2(&#2326;)'!A1"/><Relationship Id="rId5" Type="http://schemas.openxmlformats.org/officeDocument/2006/relationships/hyperlink" Target="#'&#2346;&#2381;&#2352;&#2346;&#2340;&#2381;&#2352;-1'!A1"/><Relationship Id="rId10" Type="http://schemas.openxmlformats.org/officeDocument/2006/relationships/hyperlink" Target="#ENROLMENT!A1"/><Relationship Id="rId4" Type="http://schemas.openxmlformats.org/officeDocument/2006/relationships/hyperlink" Target="#'BANK LETTER'!A1"/><Relationship Id="rId9" Type="http://schemas.openxmlformats.org/officeDocument/2006/relationships/hyperlink" Target="#UC!A1"/></Relationships>
</file>

<file path=xl/drawings/_rels/drawing3.xml.rels><?xml version="1.0" encoding="UTF-8" standalone="yes"?>
<Relationships xmlns="http://schemas.openxmlformats.org/package/2006/relationships"><Relationship Id="rId1" Type="http://schemas.openxmlformats.org/officeDocument/2006/relationships/hyperlink" Target="#MASTER!A1"/></Relationships>
</file>

<file path=xl/drawings/_rels/drawing4.xml.rels><?xml version="1.0" encoding="UTF-8" standalone="yes"?>
<Relationships xmlns="http://schemas.openxmlformats.org/package/2006/relationships"><Relationship Id="rId1" Type="http://schemas.openxmlformats.org/officeDocument/2006/relationships/hyperlink" Target="#MASTER!A1"/></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hyperlink" Target="#MASTER!A1"/></Relationships>
</file>

<file path=xl/drawings/_rels/drawing8.xml.rels><?xml version="1.0" encoding="UTF-8" standalone="yes"?>
<Relationships xmlns="http://schemas.openxmlformats.org/package/2006/relationships"><Relationship Id="rId1" Type="http://schemas.openxmlformats.org/officeDocument/2006/relationships/hyperlink" Target="#MASTER!A1"/></Relationships>
</file>

<file path=xl/drawings/_rels/drawing9.xml.rels><?xml version="1.0" encoding="UTF-8" standalone="yes"?>
<Relationships xmlns="http://schemas.openxmlformats.org/package/2006/relationships"><Relationship Id="rId1"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15</xdr:col>
      <xdr:colOff>158750</xdr:colOff>
      <xdr:row>15</xdr:row>
      <xdr:rowOff>12700</xdr:rowOff>
    </xdr:from>
    <xdr:to>
      <xdr:col>16</xdr:col>
      <xdr:colOff>381254</xdr:colOff>
      <xdr:row>20</xdr:row>
      <xdr:rowOff>180086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944100" y="4489450"/>
          <a:ext cx="832104" cy="1088136"/>
        </a:xfrm>
        <a:prstGeom prst="rect">
          <a:avLst/>
        </a:prstGeom>
      </xdr:spPr>
    </xdr:pic>
    <xdr:clientData/>
  </xdr:twoCellAnchor>
  <xdr:twoCellAnchor>
    <xdr:from>
      <xdr:col>11</xdr:col>
      <xdr:colOff>0</xdr:colOff>
      <xdr:row>14</xdr:row>
      <xdr:rowOff>152400</xdr:rowOff>
    </xdr:from>
    <xdr:to>
      <xdr:col>13</xdr:col>
      <xdr:colOff>590550</xdr:colOff>
      <xdr:row>16</xdr:row>
      <xdr:rowOff>171450</xdr:rowOff>
    </xdr:to>
    <xdr:sp macro="" textlink="">
      <xdr:nvSpPr>
        <xdr:cNvPr id="3" name="Rectangle 2"/>
        <xdr:cNvSpPr/>
      </xdr:nvSpPr>
      <xdr:spPr>
        <a:xfrm>
          <a:off x="7346950" y="4445000"/>
          <a:ext cx="1809750" cy="387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800"/>
            <a:t>HANS</a:t>
          </a:r>
          <a:r>
            <a:rPr lang="en-IN" sz="1800" baseline="0"/>
            <a:t> RAJ JOSHI</a:t>
          </a:r>
          <a:endParaRPr lang="en-IN" sz="1800"/>
        </a:p>
      </xdr:txBody>
    </xdr:sp>
    <xdr:clientData/>
  </xdr:twoCellAnchor>
  <xdr:twoCellAnchor>
    <xdr:from>
      <xdr:col>10</xdr:col>
      <xdr:colOff>50800</xdr:colOff>
      <xdr:row>16</xdr:row>
      <xdr:rowOff>171450</xdr:rowOff>
    </xdr:from>
    <xdr:to>
      <xdr:col>14</xdr:col>
      <xdr:colOff>603250</xdr:colOff>
      <xdr:row>21</xdr:row>
      <xdr:rowOff>0</xdr:rowOff>
    </xdr:to>
    <xdr:sp macro="" textlink="">
      <xdr:nvSpPr>
        <xdr:cNvPr id="4" name="Rectangle 3"/>
        <xdr:cNvSpPr/>
      </xdr:nvSpPr>
      <xdr:spPr>
        <a:xfrm>
          <a:off x="6788150" y="4832350"/>
          <a:ext cx="2990850" cy="78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200"/>
            <a:t>PRINCIPAL</a:t>
          </a:r>
        </a:p>
        <a:p>
          <a:pPr algn="ctr"/>
          <a:r>
            <a:rPr lang="en-IN" sz="1200"/>
            <a:t>GOVT. SEN.SEC.SCHOOL 13DOL(GHARSANA)</a:t>
          </a:r>
        </a:p>
        <a:p>
          <a:pPr algn="ctr"/>
          <a:r>
            <a:rPr lang="en-IN" sz="1200"/>
            <a:t>DISTRICT SRI GANGANAGAR</a:t>
          </a:r>
        </a:p>
      </xdr:txBody>
    </xdr:sp>
    <xdr:clientData/>
  </xdr:twoCellAnchor>
  <xdr:twoCellAnchor editAs="oneCell">
    <xdr:from>
      <xdr:col>2</xdr:col>
      <xdr:colOff>63500</xdr:colOff>
      <xdr:row>17</xdr:row>
      <xdr:rowOff>127000</xdr:rowOff>
    </xdr:from>
    <xdr:to>
      <xdr:col>2</xdr:col>
      <xdr:colOff>368300</xdr:colOff>
      <xdr:row>19</xdr:row>
      <xdr:rowOff>63500</xdr:rowOff>
    </xdr:to>
    <xdr:sp macro="" textlink="">
      <xdr:nvSpPr>
        <xdr:cNvPr id="1028" name="AutoShape 4" descr="Image result for whatsapp logo image"/>
        <xdr:cNvSpPr>
          <a:spLocks noChangeAspect="1" noChangeArrowheads="1"/>
        </xdr:cNvSpPr>
      </xdr:nvSpPr>
      <xdr:spPr bwMode="auto">
        <a:xfrm>
          <a:off x="1866900" y="53213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xdr:col>
      <xdr:colOff>596901</xdr:colOff>
      <xdr:row>16</xdr:row>
      <xdr:rowOff>114300</xdr:rowOff>
    </xdr:from>
    <xdr:to>
      <xdr:col>3</xdr:col>
      <xdr:colOff>69851</xdr:colOff>
      <xdr:row>20</xdr:row>
      <xdr:rowOff>86462</xdr:rowOff>
    </xdr:to>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 xmlns:a14="http://schemas.microsoft.com/office/drawing/2010/main" val="0"/>
            </a:ext>
          </a:extLst>
        </a:blip>
        <a:stretch>
          <a:fillRect/>
        </a:stretch>
      </xdr:blipFill>
      <xdr:spPr>
        <a:xfrm>
          <a:off x="1790701" y="5124450"/>
          <a:ext cx="692150" cy="708762"/>
        </a:xfrm>
        <a:prstGeom prst="rect">
          <a:avLst/>
        </a:prstGeom>
        <a:solidFill>
          <a:schemeClr val="accent2">
            <a:lumMod val="40000"/>
            <a:lumOff val="60000"/>
          </a:schemeClr>
        </a:solidFill>
      </xdr:spPr>
    </xdr:pic>
    <xdr:clientData/>
  </xdr:twoCellAnchor>
  <xdr:twoCellAnchor editAs="oneCell">
    <xdr:from>
      <xdr:col>4</xdr:col>
      <xdr:colOff>533400</xdr:colOff>
      <xdr:row>16</xdr:row>
      <xdr:rowOff>44450</xdr:rowOff>
    </xdr:from>
    <xdr:to>
      <xdr:col>6</xdr:col>
      <xdr:colOff>38100</xdr:colOff>
      <xdr:row>20</xdr:row>
      <xdr:rowOff>31750</xdr:rowOff>
    </xdr:to>
    <xdr:pic>
      <xdr:nvPicPr>
        <xdr:cNvPr id="11" name="Picture 10">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 xmlns:a14="http://schemas.microsoft.com/office/drawing/2010/main" val="0"/>
            </a:ext>
          </a:extLst>
        </a:blip>
        <a:stretch>
          <a:fillRect/>
        </a:stretch>
      </xdr:blipFill>
      <xdr:spPr>
        <a:xfrm>
          <a:off x="3556000" y="5054600"/>
          <a:ext cx="723900" cy="723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466165</xdr:colOff>
      <xdr:row>3</xdr:row>
      <xdr:rowOff>181535</xdr:rowOff>
    </xdr:to>
    <xdr:sp macro="" textlink="">
      <xdr:nvSpPr>
        <xdr:cNvPr id="2" name="Left Arrow 1">
          <a:hlinkClick xmlns:r="http://schemas.openxmlformats.org/officeDocument/2006/relationships" r:id="rId1"/>
        </xdr:cNvPr>
        <xdr:cNvSpPr/>
      </xdr:nvSpPr>
      <xdr:spPr>
        <a:xfrm>
          <a:off x="6642100" y="368300"/>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466165</xdr:colOff>
      <xdr:row>4</xdr:row>
      <xdr:rowOff>213285</xdr:rowOff>
    </xdr:to>
    <xdr:sp macro="" textlink="">
      <xdr:nvSpPr>
        <xdr:cNvPr id="2" name="Left Arrow 1">
          <a:hlinkClick xmlns:r="http://schemas.openxmlformats.org/officeDocument/2006/relationships" r:id="rId1"/>
        </xdr:cNvPr>
        <xdr:cNvSpPr/>
      </xdr:nvSpPr>
      <xdr:spPr>
        <a:xfrm>
          <a:off x="8966200" y="368300"/>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434415</xdr:colOff>
      <xdr:row>4</xdr:row>
      <xdr:rowOff>35485</xdr:rowOff>
    </xdr:to>
    <xdr:sp macro="" textlink="">
      <xdr:nvSpPr>
        <xdr:cNvPr id="2" name="Left Arrow 1">
          <a:hlinkClick xmlns:r="http://schemas.openxmlformats.org/officeDocument/2006/relationships" r:id="rId1"/>
        </xdr:cNvPr>
        <xdr:cNvSpPr/>
      </xdr:nvSpPr>
      <xdr:spPr>
        <a:xfrm>
          <a:off x="8286750" y="393700"/>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464577</xdr:colOff>
      <xdr:row>3</xdr:row>
      <xdr:rowOff>19610</xdr:rowOff>
    </xdr:to>
    <xdr:sp macro="" textlink="">
      <xdr:nvSpPr>
        <xdr:cNvPr id="2" name="Left Arrow 1">
          <a:hlinkClick xmlns:r="http://schemas.openxmlformats.org/officeDocument/2006/relationships" r:id="rId1"/>
        </xdr:cNvPr>
        <xdr:cNvSpPr/>
      </xdr:nvSpPr>
      <xdr:spPr>
        <a:xfrm>
          <a:off x="6572250" y="309563"/>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25400</xdr:colOff>
      <xdr:row>1</xdr:row>
      <xdr:rowOff>247650</xdr:rowOff>
    </xdr:from>
    <xdr:to>
      <xdr:col>14</xdr:col>
      <xdr:colOff>0</xdr:colOff>
      <xdr:row>4</xdr:row>
      <xdr:rowOff>69850</xdr:rowOff>
    </xdr:to>
    <xdr:sp macro="" textlink="">
      <xdr:nvSpPr>
        <xdr:cNvPr id="2" name="Right Arrow 1">
          <a:hlinkClick xmlns:r="http://schemas.openxmlformats.org/officeDocument/2006/relationships" r:id="rId1"/>
        </xdr:cNvPr>
        <xdr:cNvSpPr/>
      </xdr:nvSpPr>
      <xdr:spPr>
        <a:xfrm>
          <a:off x="9251950" y="482600"/>
          <a:ext cx="1041400" cy="52705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100"/>
            <a:t>STU_DATA</a:t>
          </a:r>
        </a:p>
      </xdr:txBody>
    </xdr:sp>
    <xdr:clientData/>
  </xdr:twoCellAnchor>
  <xdr:twoCellAnchor>
    <xdr:from>
      <xdr:col>14</xdr:col>
      <xdr:colOff>215900</xdr:colOff>
      <xdr:row>1</xdr:row>
      <xdr:rowOff>215900</xdr:rowOff>
    </xdr:from>
    <xdr:to>
      <xdr:col>15</xdr:col>
      <xdr:colOff>450850</xdr:colOff>
      <xdr:row>4</xdr:row>
      <xdr:rowOff>57150</xdr:rowOff>
    </xdr:to>
    <xdr:sp macro="" textlink="">
      <xdr:nvSpPr>
        <xdr:cNvPr id="9" name="Right Arrow 8">
          <a:hlinkClick xmlns:r="http://schemas.openxmlformats.org/officeDocument/2006/relationships" r:id="rId2"/>
        </xdr:cNvPr>
        <xdr:cNvSpPr/>
      </xdr:nvSpPr>
      <xdr:spPr>
        <a:xfrm>
          <a:off x="10509250" y="45720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100"/>
            <a:t>FILL_DATA</a:t>
          </a:r>
        </a:p>
      </xdr:txBody>
    </xdr:sp>
    <xdr:clientData/>
  </xdr:twoCellAnchor>
  <xdr:twoCellAnchor>
    <xdr:from>
      <xdr:col>11</xdr:col>
      <xdr:colOff>44450</xdr:colOff>
      <xdr:row>5</xdr:row>
      <xdr:rowOff>50800</xdr:rowOff>
    </xdr:from>
    <xdr:to>
      <xdr:col>12</xdr:col>
      <xdr:colOff>476250</xdr:colOff>
      <xdr:row>8</xdr:row>
      <xdr:rowOff>44450</xdr:rowOff>
    </xdr:to>
    <xdr:sp macro="" textlink="">
      <xdr:nvSpPr>
        <xdr:cNvPr id="10" name="Right Arrow 9">
          <a:hlinkClick xmlns:r="http://schemas.openxmlformats.org/officeDocument/2006/relationships" r:id="rId3"/>
        </xdr:cNvPr>
        <xdr:cNvSpPr/>
      </xdr:nvSpPr>
      <xdr:spPr>
        <a:xfrm>
          <a:off x="8051800" y="118110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100"/>
            <a:t>SANCTION</a:t>
          </a:r>
        </a:p>
      </xdr:txBody>
    </xdr:sp>
    <xdr:clientData/>
  </xdr:twoCellAnchor>
  <xdr:twoCellAnchor>
    <xdr:from>
      <xdr:col>13</xdr:col>
      <xdr:colOff>63500</xdr:colOff>
      <xdr:row>5</xdr:row>
      <xdr:rowOff>63500</xdr:rowOff>
    </xdr:from>
    <xdr:to>
      <xdr:col>14</xdr:col>
      <xdr:colOff>38100</xdr:colOff>
      <xdr:row>8</xdr:row>
      <xdr:rowOff>57150</xdr:rowOff>
    </xdr:to>
    <xdr:sp macro="" textlink="">
      <xdr:nvSpPr>
        <xdr:cNvPr id="11" name="Right Arrow 10">
          <a:hlinkClick xmlns:r="http://schemas.openxmlformats.org/officeDocument/2006/relationships" r:id="rId4"/>
        </xdr:cNvPr>
        <xdr:cNvSpPr/>
      </xdr:nvSpPr>
      <xdr:spPr>
        <a:xfrm>
          <a:off x="9290050" y="119380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a:t>BANK</a:t>
          </a:r>
          <a:r>
            <a:rPr lang="en-IN" sz="1100" baseline="0"/>
            <a:t> </a:t>
          </a:r>
          <a:r>
            <a:rPr lang="en-IN" sz="1000" baseline="0"/>
            <a:t>LETTER</a:t>
          </a:r>
          <a:endParaRPr lang="en-IN" sz="1100"/>
        </a:p>
      </xdr:txBody>
    </xdr:sp>
    <xdr:clientData/>
  </xdr:twoCellAnchor>
  <xdr:twoCellAnchor>
    <xdr:from>
      <xdr:col>14</xdr:col>
      <xdr:colOff>228600</xdr:colOff>
      <xdr:row>5</xdr:row>
      <xdr:rowOff>38100</xdr:rowOff>
    </xdr:from>
    <xdr:to>
      <xdr:col>15</xdr:col>
      <xdr:colOff>463550</xdr:colOff>
      <xdr:row>8</xdr:row>
      <xdr:rowOff>31750</xdr:rowOff>
    </xdr:to>
    <xdr:sp macro="" textlink="">
      <xdr:nvSpPr>
        <xdr:cNvPr id="12" name="Right Arrow 11">
          <a:hlinkClick xmlns:r="http://schemas.openxmlformats.org/officeDocument/2006/relationships" r:id="rId5"/>
        </xdr:cNvPr>
        <xdr:cNvSpPr/>
      </xdr:nvSpPr>
      <xdr:spPr>
        <a:xfrm>
          <a:off x="10521950" y="116840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प्रपत्र </a:t>
          </a:r>
          <a:r>
            <a:rPr lang="en-IN" sz="1100"/>
            <a:t>-1</a:t>
          </a:r>
        </a:p>
      </xdr:txBody>
    </xdr:sp>
    <xdr:clientData/>
  </xdr:twoCellAnchor>
  <xdr:twoCellAnchor>
    <xdr:from>
      <xdr:col>11</xdr:col>
      <xdr:colOff>44450</xdr:colOff>
      <xdr:row>9</xdr:row>
      <xdr:rowOff>76200</xdr:rowOff>
    </xdr:from>
    <xdr:to>
      <xdr:col>12</xdr:col>
      <xdr:colOff>463550</xdr:colOff>
      <xdr:row>12</xdr:row>
      <xdr:rowOff>63500</xdr:rowOff>
    </xdr:to>
    <xdr:sp macro="" textlink="">
      <xdr:nvSpPr>
        <xdr:cNvPr id="13" name="Right Arrow 12">
          <a:hlinkClick xmlns:r="http://schemas.openxmlformats.org/officeDocument/2006/relationships" r:id="rId6"/>
        </xdr:cNvPr>
        <xdr:cNvSpPr/>
      </xdr:nvSpPr>
      <xdr:spPr>
        <a:xfrm>
          <a:off x="8051800" y="1943100"/>
          <a:ext cx="1028700" cy="53975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900"/>
            <a:t>प्रपत्र-2(क)</a:t>
          </a:r>
          <a:endParaRPr lang="en-IN" sz="900"/>
        </a:p>
      </xdr:txBody>
    </xdr:sp>
    <xdr:clientData/>
  </xdr:twoCellAnchor>
  <xdr:twoCellAnchor>
    <xdr:from>
      <xdr:col>14</xdr:col>
      <xdr:colOff>285750</xdr:colOff>
      <xdr:row>9</xdr:row>
      <xdr:rowOff>101600</xdr:rowOff>
    </xdr:from>
    <xdr:to>
      <xdr:col>15</xdr:col>
      <xdr:colOff>520700</xdr:colOff>
      <xdr:row>12</xdr:row>
      <xdr:rowOff>95250</xdr:rowOff>
    </xdr:to>
    <xdr:sp macro="" textlink="">
      <xdr:nvSpPr>
        <xdr:cNvPr id="14" name="Right Arrow 13">
          <a:hlinkClick xmlns:r="http://schemas.openxmlformats.org/officeDocument/2006/relationships" r:id="rId7"/>
        </xdr:cNvPr>
        <xdr:cNvSpPr/>
      </xdr:nvSpPr>
      <xdr:spPr>
        <a:xfrm>
          <a:off x="10579100" y="196850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प्रपत्र -3</a:t>
          </a:r>
          <a:endParaRPr lang="en-IN" sz="1100"/>
        </a:p>
      </xdr:txBody>
    </xdr:sp>
    <xdr:clientData/>
  </xdr:twoCellAnchor>
  <xdr:twoCellAnchor>
    <xdr:from>
      <xdr:col>11</xdr:col>
      <xdr:colOff>38100</xdr:colOff>
      <xdr:row>1</xdr:row>
      <xdr:rowOff>241300</xdr:rowOff>
    </xdr:from>
    <xdr:to>
      <xdr:col>12</xdr:col>
      <xdr:colOff>469900</xdr:colOff>
      <xdr:row>4</xdr:row>
      <xdr:rowOff>82550</xdr:rowOff>
    </xdr:to>
    <xdr:sp macro="" textlink="">
      <xdr:nvSpPr>
        <xdr:cNvPr id="15" name="Right Arrow 14">
          <a:hlinkClick xmlns:r="http://schemas.openxmlformats.org/officeDocument/2006/relationships" r:id="rId8"/>
        </xdr:cNvPr>
        <xdr:cNvSpPr/>
      </xdr:nvSpPr>
      <xdr:spPr>
        <a:xfrm>
          <a:off x="8045450" y="47625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100"/>
            <a:t>S</a:t>
          </a:r>
          <a:r>
            <a:rPr lang="hi-IN" sz="1100"/>
            <a:t>D</a:t>
          </a:r>
          <a:endParaRPr lang="en-IN" sz="1100"/>
        </a:p>
      </xdr:txBody>
    </xdr:sp>
    <xdr:clientData/>
  </xdr:twoCellAnchor>
  <xdr:twoCellAnchor>
    <xdr:from>
      <xdr:col>11</xdr:col>
      <xdr:colOff>44450</xdr:colOff>
      <xdr:row>13</xdr:row>
      <xdr:rowOff>6350</xdr:rowOff>
    </xdr:from>
    <xdr:to>
      <xdr:col>12</xdr:col>
      <xdr:colOff>476250</xdr:colOff>
      <xdr:row>16</xdr:row>
      <xdr:rowOff>0</xdr:rowOff>
    </xdr:to>
    <xdr:sp macro="" textlink="">
      <xdr:nvSpPr>
        <xdr:cNvPr id="16" name="Right Arrow 15">
          <a:hlinkClick xmlns:r="http://schemas.openxmlformats.org/officeDocument/2006/relationships" r:id="rId9"/>
        </xdr:cNvPr>
        <xdr:cNvSpPr/>
      </xdr:nvSpPr>
      <xdr:spPr>
        <a:xfrm>
          <a:off x="8051800" y="260985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UC</a:t>
          </a:r>
          <a:endParaRPr lang="en-IN" sz="1100"/>
        </a:p>
      </xdr:txBody>
    </xdr:sp>
    <xdr:clientData/>
  </xdr:twoCellAnchor>
  <xdr:twoCellAnchor>
    <xdr:from>
      <xdr:col>13</xdr:col>
      <xdr:colOff>88900</xdr:colOff>
      <xdr:row>12</xdr:row>
      <xdr:rowOff>165100</xdr:rowOff>
    </xdr:from>
    <xdr:to>
      <xdr:col>14</xdr:col>
      <xdr:colOff>63500</xdr:colOff>
      <xdr:row>15</xdr:row>
      <xdr:rowOff>158750</xdr:rowOff>
    </xdr:to>
    <xdr:sp macro="" textlink="">
      <xdr:nvSpPr>
        <xdr:cNvPr id="17" name="Right Arrow 16">
          <a:hlinkClick xmlns:r="http://schemas.openxmlformats.org/officeDocument/2006/relationships" r:id="rId10"/>
        </xdr:cNvPr>
        <xdr:cNvSpPr/>
      </xdr:nvSpPr>
      <xdr:spPr>
        <a:xfrm>
          <a:off x="9315450" y="258445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i-IN" sz="1050"/>
            <a:t>ENROLMENT</a:t>
          </a:r>
          <a:endParaRPr lang="en-IN" sz="1100"/>
        </a:p>
      </xdr:txBody>
    </xdr:sp>
    <xdr:clientData/>
  </xdr:twoCellAnchor>
  <xdr:twoCellAnchor>
    <xdr:from>
      <xdr:col>13</xdr:col>
      <xdr:colOff>95250</xdr:colOff>
      <xdr:row>9</xdr:row>
      <xdr:rowOff>50800</xdr:rowOff>
    </xdr:from>
    <xdr:to>
      <xdr:col>14</xdr:col>
      <xdr:colOff>69850</xdr:colOff>
      <xdr:row>12</xdr:row>
      <xdr:rowOff>44450</xdr:rowOff>
    </xdr:to>
    <xdr:sp macro="" textlink="">
      <xdr:nvSpPr>
        <xdr:cNvPr id="20" name="Right Arrow 19">
          <a:hlinkClick xmlns:r="http://schemas.openxmlformats.org/officeDocument/2006/relationships" r:id="rId11"/>
        </xdr:cNvPr>
        <xdr:cNvSpPr/>
      </xdr:nvSpPr>
      <xdr:spPr>
        <a:xfrm>
          <a:off x="9321800" y="1917700"/>
          <a:ext cx="1041400" cy="546100"/>
        </a:xfrm>
        <a:prstGeom prst="rightArrow">
          <a:avLst/>
        </a:prstGeom>
        <a:solidFill>
          <a:srgbClr val="FF33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i-IN" sz="1100"/>
            <a:t>प्रपत्र-2(ख)</a:t>
          </a:r>
          <a:endParaRPr lang="en-IN" sz="1100"/>
        </a:p>
      </xdr:txBody>
    </xdr:sp>
    <xdr:clientData/>
  </xdr:twoCellAnchor>
  <xdr:twoCellAnchor>
    <xdr:from>
      <xdr:col>12</xdr:col>
      <xdr:colOff>260350</xdr:colOff>
      <xdr:row>0</xdr:row>
      <xdr:rowOff>95250</xdr:rowOff>
    </xdr:from>
    <xdr:to>
      <xdr:col>14</xdr:col>
      <xdr:colOff>476250</xdr:colOff>
      <xdr:row>1</xdr:row>
      <xdr:rowOff>152400</xdr:rowOff>
    </xdr:to>
    <xdr:sp macro="" textlink="">
      <xdr:nvSpPr>
        <xdr:cNvPr id="21" name="Rectangle 20"/>
        <xdr:cNvSpPr/>
      </xdr:nvSpPr>
      <xdr:spPr>
        <a:xfrm>
          <a:off x="8877300" y="95250"/>
          <a:ext cx="1892300" cy="2921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100">
              <a:latin typeface="Times New Roman" panose="02020603050405020304" pitchFamily="18" charset="0"/>
              <a:cs typeface="Times New Roman" panose="02020603050405020304" pitchFamily="18" charset="0"/>
            </a:rPr>
            <a:t>GO</a:t>
          </a:r>
          <a:r>
            <a:rPr lang="en-IN" sz="1100" baseline="0"/>
            <a:t> TO</a:t>
          </a:r>
          <a:endParaRPr lang="en-IN"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29882</xdr:colOff>
      <xdr:row>0</xdr:row>
      <xdr:rowOff>141941</xdr:rowOff>
    </xdr:from>
    <xdr:to>
      <xdr:col>18</xdr:col>
      <xdr:colOff>493059</xdr:colOff>
      <xdr:row>3</xdr:row>
      <xdr:rowOff>149411</xdr:rowOff>
    </xdr:to>
    <xdr:sp macro="" textlink="">
      <xdr:nvSpPr>
        <xdr:cNvPr id="2" name="Left Arrow 1">
          <a:hlinkClick xmlns:r="http://schemas.openxmlformats.org/officeDocument/2006/relationships" r:id="rId1"/>
        </xdr:cNvPr>
        <xdr:cNvSpPr/>
      </xdr:nvSpPr>
      <xdr:spPr>
        <a:xfrm>
          <a:off x="7455647" y="141941"/>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63500</xdr:colOff>
      <xdr:row>1</xdr:row>
      <xdr:rowOff>0</xdr:rowOff>
    </xdr:from>
    <xdr:to>
      <xdr:col>22</xdr:col>
      <xdr:colOff>304800</xdr:colOff>
      <xdr:row>2</xdr:row>
      <xdr:rowOff>146050</xdr:rowOff>
    </xdr:to>
    <xdr:sp macro="" textlink="">
      <xdr:nvSpPr>
        <xdr:cNvPr id="2" name="Down Arrow 1"/>
        <xdr:cNvSpPr/>
      </xdr:nvSpPr>
      <xdr:spPr>
        <a:xfrm>
          <a:off x="5854700" y="190500"/>
          <a:ext cx="6940550" cy="520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000"/>
            <a:t>FILL </a:t>
          </a:r>
          <a:r>
            <a:rPr lang="en-IN" sz="1000"/>
            <a:t>ACCOUNT</a:t>
          </a:r>
          <a:r>
            <a:rPr lang="en-IN" sz="1000" baseline="0"/>
            <a:t> DETAILS AND ATTENDENCE IN WHITE CELL </a:t>
          </a:r>
          <a:r>
            <a:rPr lang="hi-IN" sz="1000"/>
            <a:t>ONLY</a:t>
          </a:r>
          <a:endParaRPr lang="en-IN" sz="1000"/>
        </a:p>
      </xdr:txBody>
    </xdr:sp>
    <xdr:clientData/>
  </xdr:twoCellAnchor>
  <xdr:twoCellAnchor>
    <xdr:from>
      <xdr:col>0</xdr:col>
      <xdr:colOff>0</xdr:colOff>
      <xdr:row>1</xdr:row>
      <xdr:rowOff>0</xdr:rowOff>
    </xdr:from>
    <xdr:to>
      <xdr:col>2</xdr:col>
      <xdr:colOff>377265</xdr:colOff>
      <xdr:row>3</xdr:row>
      <xdr:rowOff>22785</xdr:rowOff>
    </xdr:to>
    <xdr:sp macro="" textlink="">
      <xdr:nvSpPr>
        <xdr:cNvPr id="3" name="Left Arrow 2">
          <a:hlinkClick xmlns:r="http://schemas.openxmlformats.org/officeDocument/2006/relationships" r:id="rId1"/>
        </xdr:cNvPr>
        <xdr:cNvSpPr/>
      </xdr:nvSpPr>
      <xdr:spPr>
        <a:xfrm>
          <a:off x="0" y="184150"/>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1104900</xdr:colOff>
      <xdr:row>1</xdr:row>
      <xdr:rowOff>82550</xdr:rowOff>
    </xdr:from>
    <xdr:to>
      <xdr:col>8</xdr:col>
      <xdr:colOff>946150</xdr:colOff>
      <xdr:row>3</xdr:row>
      <xdr:rowOff>203200</xdr:rowOff>
    </xdr:to>
    <xdr:sp macro="[0]!Module10.DETAILS" textlink="">
      <xdr:nvSpPr>
        <xdr:cNvPr id="2" name="Rounded Rectangle 1"/>
        <xdr:cNvSpPr/>
      </xdr:nvSpPr>
      <xdr:spPr>
        <a:xfrm>
          <a:off x="5778500" y="355600"/>
          <a:ext cx="1117600" cy="546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200" baseline="0"/>
            <a:t>REFRESH DATA</a:t>
          </a:r>
          <a:endParaRPr lang="en-IN" sz="1050"/>
        </a:p>
      </xdr:txBody>
    </xdr:sp>
    <xdr:clientData/>
  </xdr:twoCellAnchor>
  <xdr:twoCellAnchor editAs="oneCell">
    <xdr:from>
      <xdr:col>8</xdr:col>
      <xdr:colOff>971550</xdr:colOff>
      <xdr:row>1</xdr:row>
      <xdr:rowOff>50800</xdr:rowOff>
    </xdr:from>
    <xdr:to>
      <xdr:col>10</xdr:col>
      <xdr:colOff>247650</xdr:colOff>
      <xdr:row>3</xdr:row>
      <xdr:rowOff>215900</xdr:rowOff>
    </xdr:to>
    <xdr:pic macro="[0]!Module10.DETAILS">
      <xdr:nvPicPr>
        <xdr:cNvPr id="8" name="Picture 7" descr="https://icons.iconarchive.com/icons/hopstarter/button/128/Button-Refresh-icon.png"/>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921500" y="323850"/>
          <a:ext cx="787400" cy="5905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14</xdr:col>
      <xdr:colOff>254000</xdr:colOff>
      <xdr:row>0</xdr:row>
      <xdr:rowOff>228600</xdr:rowOff>
    </xdr:from>
    <xdr:to>
      <xdr:col>18</xdr:col>
      <xdr:colOff>19050</xdr:colOff>
      <xdr:row>3</xdr:row>
      <xdr:rowOff>279400</xdr:rowOff>
    </xdr:to>
    <xdr:sp macro="[0]!Clear_data" textlink="">
      <xdr:nvSpPr>
        <xdr:cNvPr id="3" name="Explosion 1 2"/>
        <xdr:cNvSpPr/>
      </xdr:nvSpPr>
      <xdr:spPr>
        <a:xfrm>
          <a:off x="8959850" y="228600"/>
          <a:ext cx="1009650" cy="749300"/>
        </a:xfrm>
        <a:prstGeom prst="irregularSeal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a:t>CLEAR DATA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2</xdr:row>
      <xdr:rowOff>0</xdr:rowOff>
    </xdr:from>
    <xdr:to>
      <xdr:col>33</xdr:col>
      <xdr:colOff>466165</xdr:colOff>
      <xdr:row>4</xdr:row>
      <xdr:rowOff>206935</xdr:rowOff>
    </xdr:to>
    <xdr:sp macro="" textlink="">
      <xdr:nvSpPr>
        <xdr:cNvPr id="2" name="Left Arrow 1">
          <a:hlinkClick xmlns:r="http://schemas.openxmlformats.org/officeDocument/2006/relationships" r:id="rId1"/>
        </xdr:cNvPr>
        <xdr:cNvSpPr/>
      </xdr:nvSpPr>
      <xdr:spPr>
        <a:xfrm>
          <a:off x="11410950" y="508000"/>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4</xdr:row>
      <xdr:rowOff>177800</xdr:rowOff>
    </xdr:from>
    <xdr:to>
      <xdr:col>9</xdr:col>
      <xdr:colOff>63500</xdr:colOff>
      <xdr:row>6</xdr:row>
      <xdr:rowOff>82550</xdr:rowOff>
    </xdr:to>
    <xdr:sp macro="[0]!Macro2" textlink="">
      <xdr:nvSpPr>
        <xdr:cNvPr id="2" name="Rectangle 1"/>
        <xdr:cNvSpPr/>
      </xdr:nvSpPr>
      <xdr:spPr>
        <a:xfrm>
          <a:off x="4895850" y="914400"/>
          <a:ext cx="654050" cy="273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a:t>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463177</xdr:colOff>
      <xdr:row>2</xdr:row>
      <xdr:rowOff>306294</xdr:rowOff>
    </xdr:to>
    <xdr:sp macro="" textlink="">
      <xdr:nvSpPr>
        <xdr:cNvPr id="2" name="Left Arrow 1">
          <a:hlinkClick xmlns:r="http://schemas.openxmlformats.org/officeDocument/2006/relationships" r:id="rId1"/>
        </xdr:cNvPr>
        <xdr:cNvSpPr/>
      </xdr:nvSpPr>
      <xdr:spPr>
        <a:xfrm>
          <a:off x="7171765" y="358588"/>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434415</xdr:colOff>
      <xdr:row>3</xdr:row>
      <xdr:rowOff>137085</xdr:rowOff>
    </xdr:to>
    <xdr:sp macro="" textlink="">
      <xdr:nvSpPr>
        <xdr:cNvPr id="2" name="Left Arrow 1">
          <a:hlinkClick xmlns:r="http://schemas.openxmlformats.org/officeDocument/2006/relationships" r:id="rId1"/>
        </xdr:cNvPr>
        <xdr:cNvSpPr/>
      </xdr:nvSpPr>
      <xdr:spPr>
        <a:xfrm>
          <a:off x="7029450" y="234950"/>
          <a:ext cx="1075765" cy="5752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t>MASTER</a:t>
          </a:r>
          <a:endParaRPr lang="en-IN"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Roaming\Microsoft\AddIns\SpellNumber.xla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SpellNumber"/>
    </definedNames>
    <sheetDataSet>
      <sheetData sheetId="0"/>
      <sheetData sheetId="1"/>
      <sheetData sheetId="2"/>
    </sheetDataSet>
  </externalBook>
</externalLink>
</file>

<file path=xl/tables/table1.xml><?xml version="1.0" encoding="utf-8"?>
<table xmlns="http://schemas.openxmlformats.org/spreadsheetml/2006/main" id="3" name="Table3" displayName="Table3" ref="B7:B15" totalsRowShown="0" headerRowDxfId="52" dataDxfId="51" tableBorderDxfId="50">
  <tableColumns count="1">
    <tableColumn id="1" name="BANK NAME" dataDxfId="49"/>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B3:G15" totalsRowShown="0" headerRowDxfId="29" headerRowBorderDxfId="28" tableBorderDxfId="27" totalsRowBorderDxfId="26">
  <tableColumns count="6">
    <tableColumn id="1" name="name" dataDxfId="25"/>
    <tableColumn id="2" name="hindi" dataDxfId="24"/>
    <tableColumn id="3" name="maths" dataDxfId="23"/>
    <tableColumn id="4" name="TOTAL" dataDxfId="22">
      <calculatedColumnFormula>SUM(C4:D4)</calculatedColumnFormula>
    </tableColumn>
    <tableColumn id="5" name="%" dataDxfId="21">
      <calculatedColumnFormula>Table2[[#This Row],[TOTAL]]/50*100</calculatedColumnFormula>
    </tableColumn>
    <tableColumn id="6" name="T" dataDxfId="20"/>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K3:O8" totalsRowShown="0" headerRowDxfId="19" headerRowBorderDxfId="18" tableBorderDxfId="17">
  <tableColumns count="5">
    <tableColumn id="1" name="name" dataDxfId="16"/>
    <tableColumn id="2" name="hindi" dataDxfId="15"/>
    <tableColumn id="3" name="maths" dataDxfId="14"/>
    <tableColumn id="4" name="TOTAL" dataDxfId="13"/>
    <tableColumn id="5" name="%" dataDxfId="12"/>
  </tableColumns>
  <tableStyleInfo name="TableStyleMedium2" showFirstColumn="0" showLastColumn="0" showRowStripes="1" showColumnStripes="0"/>
</table>
</file>

<file path=xl/tables/table4.xml><?xml version="1.0" encoding="utf-8"?>
<table xmlns="http://schemas.openxmlformats.org/spreadsheetml/2006/main" id="6" name="Table1" displayName="Table1" ref="A5:G485" totalsRowShown="0" headerRowDxfId="11" dataDxfId="9" headerRowBorderDxfId="10" tableBorderDxfId="8" totalsRowBorderDxfId="7">
  <tableColumns count="7">
    <tableColumn id="1" name="क्र.सं." dataDxfId="6">
      <calculatedColumnFormula>IF(B6="","",ROWS($B$6:B6))</calculatedColumnFormula>
    </tableColumn>
    <tableColumn id="2" name="विद्यार्थी का नाम " dataDxfId="5">
      <calculatedColumnFormula>IF(SANCTION!$E11="","",SANCTION!$E11)</calculatedColumnFormula>
    </tableColumn>
    <tableColumn id="3" name="पिता/अभिभावक का नाम" dataDxfId="4">
      <calculatedColumnFormula>IF(SANCTION!$F11="","",SANCTION!$F11)</calculatedColumnFormula>
    </tableColumn>
    <tableColumn id="4" name="कक्षा" dataDxfId="3">
      <calculatedColumnFormula>IF(SANCTION!$C11="","",SANCTION!$C11)</calculatedColumnFormula>
    </tableColumn>
    <tableColumn id="5" name="बैंक नाम " dataDxfId="2">
      <calculatedColumnFormula>IF(SANCTION!$J11="","",SANCTION!$J11)</calculatedColumnFormula>
    </tableColumn>
    <tableColumn id="6" name="IFSC CODE" dataDxfId="1">
      <calculatedColumnFormula>IF(SANCTION!$K11="","",SANCTION!$K11)</calculatedColumnFormula>
    </tableColumn>
    <tableColumn id="7" name="खाता  संख्या" dataDxfId="0">
      <calculatedColumnFormula>IF(SANCTION!$I11="","",SANCTION!$I11)</calculatedColumnFormula>
    </tableColumn>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5"/>
  <dimension ref="B2:E15"/>
  <sheetViews>
    <sheetView workbookViewId="0">
      <selection activeCell="K15" sqref="K15"/>
    </sheetView>
  </sheetViews>
  <sheetFormatPr defaultRowHeight="14.5"/>
  <cols>
    <col min="2" max="2" width="8.26953125" customWidth="1"/>
    <col min="4" max="4" width="8.7265625" customWidth="1"/>
    <col min="5" max="5" width="10.453125" customWidth="1"/>
  </cols>
  <sheetData>
    <row r="2" spans="2:5">
      <c r="B2" s="252" t="s">
        <v>3</v>
      </c>
      <c r="C2" s="252"/>
    </row>
    <row r="3" spans="2:5">
      <c r="B3" s="10" t="s">
        <v>1</v>
      </c>
      <c r="C3" s="10" t="s">
        <v>3</v>
      </c>
      <c r="E3" s="85">
        <f>VLOOKUP('BANK LETTER'!F8,MASTER!F6:G16,2,0)</f>
        <v>44058</v>
      </c>
    </row>
    <row r="4" spans="2:5">
      <c r="B4" s="1">
        <v>1</v>
      </c>
      <c r="C4" s="1">
        <v>10</v>
      </c>
    </row>
    <row r="5" spans="2:5">
      <c r="B5" s="1">
        <v>2</v>
      </c>
      <c r="C5" s="1">
        <v>10</v>
      </c>
    </row>
    <row r="6" spans="2:5">
      <c r="B6" s="1">
        <v>3</v>
      </c>
      <c r="C6" s="1">
        <v>10</v>
      </c>
    </row>
    <row r="7" spans="2:5">
      <c r="B7" s="1">
        <v>4</v>
      </c>
      <c r="C7" s="1">
        <v>10</v>
      </c>
    </row>
    <row r="8" spans="2:5">
      <c r="B8" s="1">
        <v>5</v>
      </c>
      <c r="C8" s="1">
        <v>10</v>
      </c>
    </row>
    <row r="9" spans="2:5">
      <c r="B9" s="1">
        <v>6</v>
      </c>
      <c r="C9" s="1">
        <v>15</v>
      </c>
    </row>
    <row r="10" spans="2:5">
      <c r="B10" s="1">
        <v>7</v>
      </c>
      <c r="C10" s="1">
        <v>15</v>
      </c>
    </row>
    <row r="11" spans="2:5">
      <c r="B11" s="1">
        <v>8</v>
      </c>
      <c r="C11" s="1">
        <v>15</v>
      </c>
    </row>
    <row r="12" spans="2:5">
      <c r="B12" s="1">
        <v>9</v>
      </c>
      <c r="C12" s="1">
        <v>20</v>
      </c>
    </row>
    <row r="13" spans="2:5">
      <c r="B13" s="1">
        <v>10</v>
      </c>
      <c r="C13" s="1">
        <v>20</v>
      </c>
    </row>
    <row r="14" spans="2:5">
      <c r="B14" s="1">
        <v>11</v>
      </c>
      <c r="C14" s="1">
        <v>20</v>
      </c>
    </row>
    <row r="15" spans="2:5">
      <c r="B15" s="1">
        <v>12</v>
      </c>
      <c r="C15" s="1">
        <v>20</v>
      </c>
    </row>
  </sheetData>
  <mergeCells count="1">
    <mergeCell ref="B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tabColor rgb="FFFF0000"/>
    <pageSetUpPr fitToPage="1"/>
  </sheetPr>
  <dimension ref="A1:Q46"/>
  <sheetViews>
    <sheetView showGridLines="0" topLeftCell="B4" workbookViewId="0">
      <selection activeCell="F10" sqref="F10"/>
    </sheetView>
  </sheetViews>
  <sheetFormatPr defaultRowHeight="14.5"/>
  <cols>
    <col min="1" max="1" width="0" hidden="1" customWidth="1"/>
    <col min="2" max="2" width="4.81640625" customWidth="1"/>
    <col min="3" max="3" width="7.453125" style="232" customWidth="1"/>
    <col min="4" max="4" width="18.1796875" customWidth="1"/>
    <col min="5" max="5" width="16.1796875" customWidth="1"/>
    <col min="6" max="6" width="18" customWidth="1"/>
    <col min="7" max="7" width="17.7265625" customWidth="1"/>
    <col min="8" max="8" width="11.54296875" customWidth="1"/>
    <col min="13" max="13" width="0" hidden="1" customWidth="1"/>
    <col min="14" max="14" width="17.6328125" hidden="1" customWidth="1"/>
    <col min="15" max="15" width="13.1796875" hidden="1" customWidth="1"/>
    <col min="16" max="16" width="0" hidden="1" customWidth="1"/>
    <col min="17" max="17" width="10.453125" hidden="1" customWidth="1"/>
  </cols>
  <sheetData>
    <row r="1" spans="1:17" ht="22.5" customHeight="1">
      <c r="B1" s="316" t="str">
        <f>MASTER!A1</f>
        <v>कार्यालय प्रधानाचार्य राजकीय उच्च माध्यमिक विद्यालय 13डीओएल(घडसाना) जिला श्री गंगानगर</v>
      </c>
      <c r="C1" s="316"/>
      <c r="D1" s="316"/>
      <c r="E1" s="316"/>
      <c r="F1" s="316"/>
      <c r="G1" s="316"/>
      <c r="H1" s="316"/>
    </row>
    <row r="2" spans="1:17">
      <c r="B2" s="317" t="s">
        <v>1095</v>
      </c>
      <c r="C2" s="317"/>
      <c r="D2" s="231">
        <v>2020</v>
      </c>
      <c r="G2" s="230" t="s">
        <v>54</v>
      </c>
      <c r="H2" s="61">
        <v>44062</v>
      </c>
    </row>
    <row r="3" spans="1:17" ht="14.5" customHeight="1">
      <c r="B3" s="320" t="s">
        <v>947</v>
      </c>
      <c r="C3" s="320"/>
      <c r="D3" s="320"/>
    </row>
    <row r="4" spans="1:17" ht="25.5" customHeight="1">
      <c r="B4" s="319" t="str">
        <f>F10</f>
        <v>PNB RAWLA MANDI</v>
      </c>
      <c r="C4" s="319"/>
      <c r="D4" s="319"/>
      <c r="H4" s="2"/>
    </row>
    <row r="5" spans="1:17">
      <c r="B5" s="318" t="s">
        <v>39</v>
      </c>
      <c r="C5" s="318"/>
      <c r="D5" s="318"/>
      <c r="E5" s="318"/>
      <c r="F5" s="318"/>
      <c r="G5" s="318"/>
      <c r="H5" s="318"/>
    </row>
    <row r="6" spans="1:17" ht="25" customHeight="1">
      <c r="B6" s="315" t="s">
        <v>48</v>
      </c>
      <c r="C6" s="315"/>
      <c r="D6" s="315"/>
      <c r="E6" s="315"/>
      <c r="F6" s="9" t="str">
        <f>MASTER!C5 &amp;   "  से "</f>
        <v xml:space="preserve">नव.  2020  से </v>
      </c>
      <c r="G6" s="6" t="str">
        <f>MASTER!D5 &amp;"   तक "</f>
        <v xml:space="preserve">अप्रैल 2021   तक </v>
      </c>
      <c r="H6" s="8" t="s">
        <v>49</v>
      </c>
    </row>
    <row r="7" spans="1:17" ht="21" customHeight="1">
      <c r="B7" s="315" t="s">
        <v>50</v>
      </c>
      <c r="C7" s="315"/>
      <c r="D7" s="315"/>
      <c r="E7" s="315"/>
      <c r="F7" s="7"/>
    </row>
    <row r="8" spans="1:17" ht="20.25" customHeight="1">
      <c r="B8" s="37"/>
      <c r="C8" s="236"/>
      <c r="D8" s="36" t="s">
        <v>56</v>
      </c>
      <c r="E8" s="35" t="s">
        <v>55</v>
      </c>
      <c r="F8" s="221">
        <v>111111</v>
      </c>
      <c r="G8" s="35" t="s">
        <v>54</v>
      </c>
      <c r="H8" s="223">
        <f>Sheet1!E3</f>
        <v>44058</v>
      </c>
    </row>
    <row r="9" spans="1:17" ht="20.25" hidden="1" customHeight="1">
      <c r="B9" s="4" t="s">
        <v>41</v>
      </c>
      <c r="C9" s="237" t="s">
        <v>57</v>
      </c>
      <c r="D9" s="15" t="s">
        <v>61</v>
      </c>
      <c r="E9" s="15" t="s">
        <v>63</v>
      </c>
      <c r="F9" s="15" t="s">
        <v>4</v>
      </c>
      <c r="G9" s="15" t="s">
        <v>5</v>
      </c>
      <c r="H9" s="15" t="s">
        <v>40</v>
      </c>
    </row>
    <row r="10" spans="1:17">
      <c r="F10" s="222" t="s">
        <v>956</v>
      </c>
      <c r="M10">
        <v>1</v>
      </c>
      <c r="N10" t="str">
        <f>IF(MASTER!B8="","",MASTER!B8)</f>
        <v>PNB RAWLA MANDI</v>
      </c>
      <c r="O10" t="str">
        <f>IF(MASTER!C8="","",MASTER!C8)</f>
        <v>PUNB00000</v>
      </c>
      <c r="P10">
        <f>IF(MASTER!F6="","",MASTER!F6)</f>
        <v>111111</v>
      </c>
      <c r="Q10" s="85">
        <f>IF(MASTER!G6="","",MASTER!G6)</f>
        <v>44058</v>
      </c>
    </row>
    <row r="11" spans="1:17" ht="15.5">
      <c r="A11" t="s">
        <v>1093</v>
      </c>
      <c r="B11" s="224" t="s">
        <v>41</v>
      </c>
      <c r="C11" s="237" t="s">
        <v>57</v>
      </c>
      <c r="D11" s="15" t="s">
        <v>61</v>
      </c>
      <c r="E11" s="15" t="s">
        <v>63</v>
      </c>
      <c r="F11" s="15" t="s">
        <v>4</v>
      </c>
      <c r="G11" s="15" t="s">
        <v>5</v>
      </c>
      <c r="H11" s="15" t="s">
        <v>40</v>
      </c>
      <c r="M11">
        <v>2</v>
      </c>
      <c r="N11" t="str">
        <f>IF(MASTER!B9="","",MASTER!B9)</f>
        <v>PNB 2KLD</v>
      </c>
      <c r="O11" t="str">
        <f>IF(MASTER!C9="","",MASTER!C9)</f>
        <v>SYZ0000000</v>
      </c>
      <c r="P11">
        <f>IF(MASTER!F7="","",MASTER!F7)</f>
        <v>222222</v>
      </c>
      <c r="Q11" s="85">
        <f>IF(MASTER!G7="","",MASTER!G7)</f>
        <v>44057</v>
      </c>
    </row>
    <row r="12" spans="1:17">
      <c r="A12">
        <v>1</v>
      </c>
      <c r="B12" s="225">
        <f>IF(C12="","",1)</f>
        <v>1</v>
      </c>
      <c r="C12" s="238">
        <f t="shared" ref="C12:C40" si="0">IFERROR(VLOOKUP($F$10&amp;"_"&amp;$A12,HELPER,3,0),"")</f>
        <v>1</v>
      </c>
      <c r="D12" s="194" t="str">
        <f t="shared" ref="D12:D40" si="1">IFERROR(VLOOKUP($F$10&amp;"_"&amp;$A12,HELPER,5,0),"")</f>
        <v>PREETI</v>
      </c>
      <c r="E12" s="194" t="str">
        <f t="shared" ref="E12:E40" si="2">IFERROR(VLOOKUP($F$10&amp;"_"&amp;$A12,HELPER,6,0),"")</f>
        <v>NAVEEN KUMAR</v>
      </c>
      <c r="F12" s="194" t="str">
        <f t="shared" ref="F12:F40" si="3">IFERROR(VLOOKUP($F$10&amp;"_"&amp;$A12,HELPER,10,0),"")</f>
        <v>PNB RAWLA MANDI</v>
      </c>
      <c r="G12" s="194" t="str">
        <f t="shared" ref="G12:G40" si="4">IFERROR(VLOOKUP($F$10&amp;"_"&amp;$A12,HELPER,9,0),"")</f>
        <v>2</v>
      </c>
      <c r="H12" s="235">
        <f t="shared" ref="H12:H40" si="5">IFERROR(VLOOKUP($F$10&amp;"_"&amp;$A12,HELPER,26,0),"")</f>
        <v>780</v>
      </c>
      <c r="M12">
        <v>3</v>
      </c>
      <c r="N12" t="str">
        <f>IF(MASTER!B10="","",MASTER!B10)</f>
        <v>SBI RAWLA MANDI</v>
      </c>
      <c r="O12" t="str">
        <f>IF(MASTER!C10="","",MASTER!C10)</f>
        <v>SBIN000000</v>
      </c>
      <c r="P12">
        <f>IF(MASTER!F8="","",MASTER!F8)</f>
        <v>333333</v>
      </c>
      <c r="Q12" s="85">
        <f>IF(MASTER!G8="","",MASTER!G8)</f>
        <v>44057</v>
      </c>
    </row>
    <row r="13" spans="1:17">
      <c r="A13">
        <v>2</v>
      </c>
      <c r="B13" s="225">
        <f>IF(C13="","",B12+1)</f>
        <v>2</v>
      </c>
      <c r="C13" s="238">
        <f t="shared" si="0"/>
        <v>1</v>
      </c>
      <c r="D13" s="194" t="str">
        <f t="shared" si="1"/>
        <v>Vishwas</v>
      </c>
      <c r="E13" s="194" t="str">
        <f t="shared" si="2"/>
        <v>Naveen Kumar</v>
      </c>
      <c r="F13" s="194" t="str">
        <f t="shared" si="3"/>
        <v>PNB RAWLA MANDI</v>
      </c>
      <c r="G13" s="194" t="str">
        <f t="shared" si="4"/>
        <v>11111111112</v>
      </c>
      <c r="H13" s="235">
        <f t="shared" si="5"/>
        <v>710</v>
      </c>
      <c r="M13">
        <v>4</v>
      </c>
      <c r="N13" t="str">
        <f>IF(MASTER!B11="","",MASTER!B11)</f>
        <v>OBC RAWLA MANDI</v>
      </c>
      <c r="O13" t="str">
        <f>IF(MASTER!C11="","",MASTER!C11)</f>
        <v>ORBC000525</v>
      </c>
      <c r="P13">
        <f>IF(MASTER!F9="","",MASTER!F9)</f>
        <v>444444</v>
      </c>
      <c r="Q13" s="85">
        <f>IF(MASTER!G9="","",MASTER!G9)</f>
        <v>44062</v>
      </c>
    </row>
    <row r="14" spans="1:17">
      <c r="A14">
        <v>3</v>
      </c>
      <c r="B14" s="225">
        <f>IF(C14="","",B13+1)</f>
        <v>3</v>
      </c>
      <c r="C14" s="238">
        <f t="shared" si="0"/>
        <v>2</v>
      </c>
      <c r="D14" s="194" t="str">
        <f t="shared" si="1"/>
        <v>ANKUSH</v>
      </c>
      <c r="E14" s="194" t="str">
        <f t="shared" si="2"/>
        <v>MOHANLAL</v>
      </c>
      <c r="F14" s="194" t="str">
        <f t="shared" si="3"/>
        <v>PNB RAWLA MANDI</v>
      </c>
      <c r="G14" s="194" t="str">
        <f t="shared" si="4"/>
        <v>11111111113</v>
      </c>
      <c r="H14" s="235">
        <f t="shared" si="5"/>
        <v>670</v>
      </c>
      <c r="M14">
        <v>5</v>
      </c>
      <c r="N14" t="str">
        <f>IF(MASTER!B12="","",MASTER!B12)</f>
        <v/>
      </c>
      <c r="O14" t="str">
        <f>IF(MASTER!C12="","",MASTER!C12)</f>
        <v/>
      </c>
      <c r="P14">
        <f>IF(MASTER!F10="","",MASTER!F10)</f>
        <v>55555</v>
      </c>
      <c r="Q14" s="85">
        <f>IF(MASTER!G10="","",MASTER!G10)</f>
        <v>44134</v>
      </c>
    </row>
    <row r="15" spans="1:17">
      <c r="A15">
        <v>4</v>
      </c>
      <c r="B15" s="225">
        <f t="shared" ref="B15:B39" si="6">IF(C15="","",B14+1)</f>
        <v>4</v>
      </c>
      <c r="C15" s="238">
        <f t="shared" si="0"/>
        <v>2</v>
      </c>
      <c r="D15" s="194" t="str">
        <f t="shared" si="1"/>
        <v>ANMOL</v>
      </c>
      <c r="E15" s="194" t="str">
        <f t="shared" si="2"/>
        <v>SONU</v>
      </c>
      <c r="F15" s="194" t="str">
        <f t="shared" si="3"/>
        <v>PNB RAWLA MANDI</v>
      </c>
      <c r="G15" s="194" t="str">
        <f t="shared" si="4"/>
        <v>11111111111</v>
      </c>
      <c r="H15" s="235">
        <f t="shared" si="5"/>
        <v>740</v>
      </c>
      <c r="M15">
        <v>6</v>
      </c>
      <c r="N15" t="str">
        <f>IF(MASTER!B13="","",MASTER!B13)</f>
        <v/>
      </c>
      <c r="O15" t="str">
        <f>IF(MASTER!C13="","",MASTER!C13)</f>
        <v/>
      </c>
      <c r="P15" t="str">
        <f>IF(MASTER!F11="","",MASTER!F11)</f>
        <v/>
      </c>
      <c r="Q15" s="85" t="str">
        <f>IF(MASTER!G11="","",MASTER!G11)</f>
        <v/>
      </c>
    </row>
    <row r="16" spans="1:17">
      <c r="A16">
        <v>5</v>
      </c>
      <c r="B16" s="225">
        <f t="shared" si="6"/>
        <v>5</v>
      </c>
      <c r="C16" s="238">
        <f t="shared" si="0"/>
        <v>2</v>
      </c>
      <c r="D16" s="194" t="str">
        <f t="shared" si="1"/>
        <v>PRINCE KUMAR</v>
      </c>
      <c r="E16" s="194" t="str">
        <f t="shared" si="2"/>
        <v>NAVEEEN KUMAR</v>
      </c>
      <c r="F16" s="194" t="str">
        <f t="shared" si="3"/>
        <v>PNB RAWLA MANDI</v>
      </c>
      <c r="G16" s="194" t="str">
        <f t="shared" si="4"/>
        <v>11111111112</v>
      </c>
      <c r="H16" s="235">
        <f t="shared" si="5"/>
        <v>760</v>
      </c>
      <c r="M16">
        <v>7</v>
      </c>
      <c r="N16" t="str">
        <f>IF(MASTER!B14="","",MASTER!B14)</f>
        <v/>
      </c>
      <c r="O16" t="str">
        <f>IF(MASTER!C14="","",MASTER!C14)</f>
        <v/>
      </c>
      <c r="P16" t="str">
        <f>IF(MASTER!F12="","",MASTER!F12)</f>
        <v/>
      </c>
      <c r="Q16" s="85" t="str">
        <f>IF(MASTER!G12="","",MASTER!G12)</f>
        <v/>
      </c>
    </row>
    <row r="17" spans="1:17">
      <c r="A17">
        <v>6</v>
      </c>
      <c r="B17" s="225">
        <f t="shared" si="6"/>
        <v>6</v>
      </c>
      <c r="C17" s="238">
        <f t="shared" si="0"/>
        <v>4</v>
      </c>
      <c r="D17" s="194" t="str">
        <f t="shared" si="1"/>
        <v>PAVAN SINGH</v>
      </c>
      <c r="E17" s="194" t="str">
        <f t="shared" si="2"/>
        <v>SURJEET SINGH</v>
      </c>
      <c r="F17" s="194" t="str">
        <f t="shared" si="3"/>
        <v>PNB RAWLA MANDI</v>
      </c>
      <c r="G17" s="194" t="str">
        <f t="shared" si="4"/>
        <v>11111111112</v>
      </c>
      <c r="H17" s="235">
        <f t="shared" si="5"/>
        <v>910</v>
      </c>
      <c r="M17">
        <v>8</v>
      </c>
      <c r="N17" t="str">
        <f>IF(MASTER!B15="","",MASTER!B15)</f>
        <v/>
      </c>
      <c r="O17" t="str">
        <f>IF(MASTER!C15="","",MASTER!C15)</f>
        <v/>
      </c>
      <c r="P17" t="str">
        <f>IF(MASTER!F13="","",MASTER!F13)</f>
        <v/>
      </c>
      <c r="Q17" s="85" t="str">
        <f>IF(MASTER!G13="","",MASTER!G13)</f>
        <v/>
      </c>
    </row>
    <row r="18" spans="1:17">
      <c r="A18">
        <v>7</v>
      </c>
      <c r="B18" s="225">
        <f t="shared" si="6"/>
        <v>7</v>
      </c>
      <c r="C18" s="238">
        <f t="shared" si="0"/>
        <v>4</v>
      </c>
      <c r="D18" s="194" t="str">
        <f t="shared" si="1"/>
        <v>RANI</v>
      </c>
      <c r="E18" s="194" t="str">
        <f t="shared" si="2"/>
        <v>VAJEET RAM</v>
      </c>
      <c r="F18" s="194" t="str">
        <f t="shared" si="3"/>
        <v>PNB RAWLA MANDI</v>
      </c>
      <c r="G18" s="194" t="str">
        <f t="shared" si="4"/>
        <v>11111111113</v>
      </c>
      <c r="H18" s="235">
        <f t="shared" si="5"/>
        <v>800</v>
      </c>
      <c r="M18">
        <v>9</v>
      </c>
      <c r="P18" t="str">
        <f>IF(MASTER!F14="","",MASTER!F14)</f>
        <v/>
      </c>
      <c r="Q18" s="85" t="str">
        <f>IF(MASTER!G14="","",MASTER!G14)</f>
        <v/>
      </c>
    </row>
    <row r="19" spans="1:17">
      <c r="A19">
        <v>8</v>
      </c>
      <c r="B19" s="225">
        <f t="shared" si="6"/>
        <v>8</v>
      </c>
      <c r="C19" s="238">
        <f t="shared" si="0"/>
        <v>5</v>
      </c>
      <c r="D19" s="194" t="str">
        <f t="shared" si="1"/>
        <v>AMANDEEP</v>
      </c>
      <c r="E19" s="194" t="str">
        <f t="shared" si="2"/>
        <v>SONU</v>
      </c>
      <c r="F19" s="194" t="str">
        <f t="shared" si="3"/>
        <v>PNB RAWLA MANDI</v>
      </c>
      <c r="G19" s="194" t="str">
        <f t="shared" si="4"/>
        <v>11111111111</v>
      </c>
      <c r="H19" s="235">
        <f t="shared" si="5"/>
        <v>810</v>
      </c>
      <c r="M19">
        <v>10</v>
      </c>
      <c r="P19" t="str">
        <f>IF(MASTER!F15="","",MASTER!F15)</f>
        <v/>
      </c>
      <c r="Q19" s="85" t="str">
        <f>IF(MASTER!G15="","",MASTER!G15)</f>
        <v/>
      </c>
    </row>
    <row r="20" spans="1:17">
      <c r="A20">
        <v>9</v>
      </c>
      <c r="B20" s="225">
        <f t="shared" si="6"/>
        <v>9</v>
      </c>
      <c r="C20" s="238">
        <f t="shared" si="0"/>
        <v>5</v>
      </c>
      <c r="D20" s="194" t="str">
        <f t="shared" si="1"/>
        <v>RAKESH</v>
      </c>
      <c r="E20" s="194" t="str">
        <f t="shared" si="2"/>
        <v>SURJEET SINGH</v>
      </c>
      <c r="F20" s="194" t="str">
        <f t="shared" si="3"/>
        <v>PNB RAWLA MANDI</v>
      </c>
      <c r="G20" s="194" t="str">
        <f t="shared" si="4"/>
        <v>11111111113</v>
      </c>
      <c r="H20" s="235">
        <f t="shared" si="5"/>
        <v>910</v>
      </c>
      <c r="M20">
        <v>11</v>
      </c>
      <c r="P20" t="str">
        <f>IF(MASTER!F16="","",MASTER!F16)</f>
        <v/>
      </c>
      <c r="Q20" s="85" t="str">
        <f>IF(MASTER!G16="","",MASTER!G16)</f>
        <v/>
      </c>
    </row>
    <row r="21" spans="1:17">
      <c r="A21">
        <v>10</v>
      </c>
      <c r="B21" s="225">
        <f t="shared" si="6"/>
        <v>10</v>
      </c>
      <c r="C21" s="238">
        <f t="shared" si="0"/>
        <v>6</v>
      </c>
      <c r="D21" s="194" t="str">
        <f t="shared" si="1"/>
        <v>Anju</v>
      </c>
      <c r="E21" s="194" t="str">
        <f t="shared" si="2"/>
        <v>Omprakash</v>
      </c>
      <c r="F21" s="194" t="str">
        <f t="shared" si="3"/>
        <v>PNB RAWLA MANDI</v>
      </c>
      <c r="G21" s="194" t="str">
        <f t="shared" si="4"/>
        <v>11111111111</v>
      </c>
      <c r="H21" s="235">
        <f t="shared" si="5"/>
        <v>1380</v>
      </c>
      <c r="M21">
        <v>12</v>
      </c>
      <c r="P21" t="str">
        <f>IF(MASTER!F17="","",MASTER!F17)</f>
        <v/>
      </c>
      <c r="Q21" s="85" t="str">
        <f>IF(MASTER!G17="","",MASTER!G17)</f>
        <v/>
      </c>
    </row>
    <row r="22" spans="1:17">
      <c r="A22">
        <v>11</v>
      </c>
      <c r="B22" s="225">
        <f t="shared" si="6"/>
        <v>11</v>
      </c>
      <c r="C22" s="238">
        <f t="shared" si="0"/>
        <v>6</v>
      </c>
      <c r="D22" s="194" t="str">
        <f t="shared" si="1"/>
        <v>DHANVEER</v>
      </c>
      <c r="E22" s="194" t="str">
        <f t="shared" si="2"/>
        <v>HARPAL SINGH</v>
      </c>
      <c r="F22" s="194" t="str">
        <f t="shared" si="3"/>
        <v>PNB RAWLA MANDI</v>
      </c>
      <c r="G22" s="194" t="str">
        <f t="shared" si="4"/>
        <v>11111111112</v>
      </c>
      <c r="H22" s="235">
        <f t="shared" si="5"/>
        <v>1380</v>
      </c>
      <c r="M22">
        <v>13</v>
      </c>
      <c r="P22" t="str">
        <f>IF(MASTER!F18="","",MASTER!F18)</f>
        <v/>
      </c>
      <c r="Q22" s="85" t="str">
        <f>IF(MASTER!G18="","",MASTER!G18)</f>
        <v/>
      </c>
    </row>
    <row r="23" spans="1:17">
      <c r="A23">
        <v>12</v>
      </c>
      <c r="B23" s="225">
        <f t="shared" si="6"/>
        <v>12</v>
      </c>
      <c r="C23" s="238">
        <f t="shared" si="0"/>
        <v>6</v>
      </c>
      <c r="D23" s="194" t="str">
        <f t="shared" si="1"/>
        <v>Manju</v>
      </c>
      <c r="E23" s="194" t="str">
        <f t="shared" si="2"/>
        <v>Omprakash</v>
      </c>
      <c r="F23" s="194" t="str">
        <f t="shared" si="3"/>
        <v>PNB RAWLA MANDI</v>
      </c>
      <c r="G23" s="194" t="str">
        <f t="shared" si="4"/>
        <v>11111111113</v>
      </c>
      <c r="H23" s="235">
        <f t="shared" si="5"/>
        <v>1380</v>
      </c>
      <c r="M23">
        <v>14</v>
      </c>
      <c r="P23" t="str">
        <f>IF(MASTER!F19="","",MASTER!F19)</f>
        <v/>
      </c>
      <c r="Q23" s="85" t="str">
        <f>IF(MASTER!G19="","",MASTER!G19)</f>
        <v/>
      </c>
    </row>
    <row r="24" spans="1:17">
      <c r="A24">
        <v>13</v>
      </c>
      <c r="B24" s="225">
        <f t="shared" si="6"/>
        <v>13</v>
      </c>
      <c r="C24" s="238">
        <f t="shared" si="0"/>
        <v>6</v>
      </c>
      <c r="D24" s="194" t="str">
        <f t="shared" si="1"/>
        <v>Saloni</v>
      </c>
      <c r="E24" s="194" t="str">
        <f t="shared" si="2"/>
        <v>Ramchandra</v>
      </c>
      <c r="F24" s="194" t="str">
        <f t="shared" si="3"/>
        <v>PNB RAWLA MANDI</v>
      </c>
      <c r="G24" s="194" t="str">
        <f t="shared" si="4"/>
        <v>11111111111</v>
      </c>
      <c r="H24" s="235">
        <f t="shared" si="5"/>
        <v>1380</v>
      </c>
      <c r="M24">
        <v>15</v>
      </c>
      <c r="P24" t="str">
        <f>IF(MASTER!F20="","",MASTER!F20)</f>
        <v/>
      </c>
      <c r="Q24" s="85" t="str">
        <f>IF(MASTER!G20="","",MASTER!G20)</f>
        <v/>
      </c>
    </row>
    <row r="25" spans="1:17">
      <c r="A25">
        <v>14</v>
      </c>
      <c r="B25" s="225">
        <f t="shared" si="6"/>
        <v>14</v>
      </c>
      <c r="C25" s="238">
        <f t="shared" si="0"/>
        <v>6</v>
      </c>
      <c r="D25" s="194" t="str">
        <f t="shared" si="1"/>
        <v>SUMAN</v>
      </c>
      <c r="E25" s="194" t="str">
        <f t="shared" si="2"/>
        <v>VAJEET RAM</v>
      </c>
      <c r="F25" s="194" t="str">
        <f t="shared" si="3"/>
        <v>PNB RAWLA MANDI</v>
      </c>
      <c r="G25" s="194" t="str">
        <f t="shared" si="4"/>
        <v>11111111112</v>
      </c>
      <c r="H25" s="235">
        <f t="shared" si="5"/>
        <v>1395</v>
      </c>
      <c r="M25">
        <v>16</v>
      </c>
      <c r="P25" t="str">
        <f>IF(MASTER!F21="","",MASTER!F21)</f>
        <v/>
      </c>
      <c r="Q25" s="85" t="str">
        <f>IF(MASTER!G21="","",MASTER!G21)</f>
        <v/>
      </c>
    </row>
    <row r="26" spans="1:17">
      <c r="A26">
        <v>15</v>
      </c>
      <c r="B26" s="225">
        <f t="shared" si="6"/>
        <v>15</v>
      </c>
      <c r="C26" s="238">
        <f t="shared" si="0"/>
        <v>6</v>
      </c>
      <c r="D26" s="194" t="str">
        <f t="shared" si="1"/>
        <v>VEENA</v>
      </c>
      <c r="E26" s="194" t="str">
        <f t="shared" si="2"/>
        <v>JASWANT SINGH</v>
      </c>
      <c r="F26" s="194" t="str">
        <f t="shared" si="3"/>
        <v>PNB RAWLA MANDI</v>
      </c>
      <c r="G26" s="194" t="str">
        <f t="shared" si="4"/>
        <v>11111111113</v>
      </c>
      <c r="H26" s="235">
        <f t="shared" si="5"/>
        <v>1380</v>
      </c>
      <c r="M26">
        <v>17</v>
      </c>
      <c r="P26" t="str">
        <f>IF(MASTER!F22="","",MASTER!F22)</f>
        <v/>
      </c>
      <c r="Q26" s="85" t="str">
        <f>IF(MASTER!G22="","",MASTER!G22)</f>
        <v/>
      </c>
    </row>
    <row r="27" spans="1:17">
      <c r="A27">
        <v>16</v>
      </c>
      <c r="B27" s="225">
        <f t="shared" si="6"/>
        <v>16</v>
      </c>
      <c r="C27" s="238">
        <f t="shared" si="0"/>
        <v>7</v>
      </c>
      <c r="D27" s="194" t="str">
        <f t="shared" si="1"/>
        <v>MALKEET SINGH</v>
      </c>
      <c r="E27" s="194" t="str">
        <f t="shared" si="2"/>
        <v>VAJEET RAM</v>
      </c>
      <c r="F27" s="194" t="str">
        <f t="shared" si="3"/>
        <v>PNB RAWLA MANDI</v>
      </c>
      <c r="G27" s="194" t="str">
        <f t="shared" si="4"/>
        <v>11111111111</v>
      </c>
      <c r="H27" s="235">
        <f t="shared" si="5"/>
        <v>1395</v>
      </c>
    </row>
    <row r="28" spans="1:17">
      <c r="A28">
        <v>17</v>
      </c>
      <c r="B28" s="225">
        <f t="shared" si="6"/>
        <v>17</v>
      </c>
      <c r="C28" s="238">
        <f t="shared" si="0"/>
        <v>7</v>
      </c>
      <c r="D28" s="194" t="str">
        <f t="shared" si="1"/>
        <v>RADHA</v>
      </c>
      <c r="E28" s="194" t="str">
        <f t="shared" si="2"/>
        <v>SHYOPAT RAM</v>
      </c>
      <c r="F28" s="194" t="str">
        <f t="shared" si="3"/>
        <v>PNB RAWLA MANDI</v>
      </c>
      <c r="G28" s="194" t="str">
        <f t="shared" si="4"/>
        <v>11111111112</v>
      </c>
      <c r="H28" s="235">
        <f t="shared" si="5"/>
        <v>1365</v>
      </c>
    </row>
    <row r="29" spans="1:17">
      <c r="A29">
        <v>18</v>
      </c>
      <c r="B29" s="225">
        <f t="shared" si="6"/>
        <v>18</v>
      </c>
      <c r="C29" s="238">
        <f t="shared" si="0"/>
        <v>7</v>
      </c>
      <c r="D29" s="194" t="str">
        <f t="shared" si="1"/>
        <v>ROSHANI</v>
      </c>
      <c r="E29" s="194" t="str">
        <f t="shared" si="2"/>
        <v>HARPAL SINGH</v>
      </c>
      <c r="F29" s="194" t="str">
        <f t="shared" si="3"/>
        <v>PNB RAWLA MANDI</v>
      </c>
      <c r="G29" s="194" t="str">
        <f t="shared" si="4"/>
        <v>11111111113</v>
      </c>
      <c r="H29" s="235">
        <f t="shared" si="5"/>
        <v>1380</v>
      </c>
    </row>
    <row r="30" spans="1:17">
      <c r="A30">
        <v>19</v>
      </c>
      <c r="B30" s="225">
        <f t="shared" si="6"/>
        <v>19</v>
      </c>
      <c r="C30" s="238">
        <f t="shared" si="0"/>
        <v>8</v>
      </c>
      <c r="D30" s="194" t="str">
        <f t="shared" si="1"/>
        <v>ANKIT</v>
      </c>
      <c r="E30" s="194" t="str">
        <f t="shared" si="2"/>
        <v>RAMNIWAS</v>
      </c>
      <c r="F30" s="194" t="str">
        <f t="shared" si="3"/>
        <v>PNB RAWLA MANDI</v>
      </c>
      <c r="G30" s="194" t="str">
        <f t="shared" si="4"/>
        <v>11111111111</v>
      </c>
      <c r="H30" s="235">
        <f t="shared" si="5"/>
        <v>1320</v>
      </c>
    </row>
    <row r="31" spans="1:17">
      <c r="A31">
        <v>20</v>
      </c>
      <c r="B31" s="225">
        <f t="shared" si="6"/>
        <v>20</v>
      </c>
      <c r="C31" s="238">
        <f t="shared" si="0"/>
        <v>8</v>
      </c>
      <c r="D31" s="194" t="str">
        <f t="shared" si="1"/>
        <v>ARTI</v>
      </c>
      <c r="E31" s="194" t="str">
        <f t="shared" si="2"/>
        <v>OMPRAKASH</v>
      </c>
      <c r="F31" s="194" t="str">
        <f t="shared" si="3"/>
        <v>PNB RAWLA MANDI</v>
      </c>
      <c r="G31" s="194" t="str">
        <f t="shared" si="4"/>
        <v>11111111112</v>
      </c>
      <c r="H31" s="235">
        <f t="shared" si="5"/>
        <v>1320</v>
      </c>
    </row>
    <row r="32" spans="1:17">
      <c r="A32">
        <v>21</v>
      </c>
      <c r="B32" s="225">
        <f t="shared" si="6"/>
        <v>21</v>
      </c>
      <c r="C32" s="238">
        <f t="shared" si="0"/>
        <v>8</v>
      </c>
      <c r="D32" s="194" t="str">
        <f t="shared" si="1"/>
        <v>JASVINDER SINGH</v>
      </c>
      <c r="E32" s="194" t="str">
        <f t="shared" si="2"/>
        <v>RAMCHANDER</v>
      </c>
      <c r="F32" s="194" t="str">
        <f t="shared" si="3"/>
        <v>PNB RAWLA MANDI</v>
      </c>
      <c r="G32" s="194" t="str">
        <f t="shared" si="4"/>
        <v>11111111113</v>
      </c>
      <c r="H32" s="235">
        <f t="shared" si="5"/>
        <v>1320</v>
      </c>
    </row>
    <row r="33" spans="1:8">
      <c r="A33">
        <v>22</v>
      </c>
      <c r="B33" s="225">
        <f t="shared" si="6"/>
        <v>22</v>
      </c>
      <c r="C33" s="238">
        <f t="shared" si="0"/>
        <v>8</v>
      </c>
      <c r="D33" s="194" t="str">
        <f t="shared" si="1"/>
        <v>KAMALDEEP</v>
      </c>
      <c r="E33" s="194" t="str">
        <f t="shared" si="2"/>
        <v>JASKARAN SINGH</v>
      </c>
      <c r="F33" s="194" t="str">
        <f t="shared" si="3"/>
        <v>PNB RAWLA MANDI</v>
      </c>
      <c r="G33" s="194" t="str">
        <f t="shared" si="4"/>
        <v>11111111111</v>
      </c>
      <c r="H33" s="235">
        <f t="shared" si="5"/>
        <v>1290</v>
      </c>
    </row>
    <row r="34" spans="1:8">
      <c r="A34">
        <v>23</v>
      </c>
      <c r="B34" s="225">
        <f t="shared" si="6"/>
        <v>23</v>
      </c>
      <c r="C34" s="238">
        <f t="shared" si="0"/>
        <v>8</v>
      </c>
      <c r="D34" s="194" t="str">
        <f t="shared" si="1"/>
        <v>MANJU KUMARI</v>
      </c>
      <c r="E34" s="194" t="str">
        <f t="shared" si="2"/>
        <v>SYOPAT RAM</v>
      </c>
      <c r="F34" s="194" t="str">
        <f t="shared" si="3"/>
        <v>PNB RAWLA MANDI</v>
      </c>
      <c r="G34" s="194" t="str">
        <f t="shared" si="4"/>
        <v>11111111112</v>
      </c>
      <c r="H34" s="235">
        <f t="shared" si="5"/>
        <v>1305</v>
      </c>
    </row>
    <row r="35" spans="1:8">
      <c r="A35">
        <v>24</v>
      </c>
      <c r="B35" s="225">
        <f t="shared" si="6"/>
        <v>24</v>
      </c>
      <c r="C35" s="238">
        <f t="shared" si="0"/>
        <v>8</v>
      </c>
      <c r="D35" s="194" t="str">
        <f t="shared" si="1"/>
        <v>RAJPAL SINGH</v>
      </c>
      <c r="E35" s="194" t="str">
        <f t="shared" si="2"/>
        <v>GURDEEP SINGH</v>
      </c>
      <c r="F35" s="194" t="str">
        <f t="shared" si="3"/>
        <v>PNB RAWLA MANDI</v>
      </c>
      <c r="G35" s="194" t="str">
        <f t="shared" si="4"/>
        <v>11111111113</v>
      </c>
      <c r="H35" s="235">
        <f t="shared" si="5"/>
        <v>1305</v>
      </c>
    </row>
    <row r="36" spans="1:8">
      <c r="A36">
        <v>25</v>
      </c>
      <c r="B36" s="225">
        <f t="shared" si="6"/>
        <v>25</v>
      </c>
      <c r="C36" s="238">
        <f t="shared" si="0"/>
        <v>8</v>
      </c>
      <c r="D36" s="194" t="str">
        <f t="shared" si="1"/>
        <v>SANDEEP SINGH</v>
      </c>
      <c r="E36" s="194" t="str">
        <f t="shared" si="2"/>
        <v>GURPAL SINGH</v>
      </c>
      <c r="F36" s="194" t="str">
        <f t="shared" si="3"/>
        <v>PNB RAWLA MANDI</v>
      </c>
      <c r="G36" s="194" t="str">
        <f t="shared" si="4"/>
        <v>11111111111</v>
      </c>
      <c r="H36" s="235">
        <f t="shared" si="5"/>
        <v>1290</v>
      </c>
    </row>
    <row r="37" spans="1:8">
      <c r="A37">
        <v>26</v>
      </c>
      <c r="B37" s="225">
        <f t="shared" si="6"/>
        <v>26</v>
      </c>
      <c r="C37" s="238">
        <f t="shared" si="0"/>
        <v>8</v>
      </c>
      <c r="D37" s="194" t="str">
        <f t="shared" si="1"/>
        <v>SATPAL SINGH</v>
      </c>
      <c r="E37" s="194" t="str">
        <f t="shared" si="2"/>
        <v>HARPAL SINGH</v>
      </c>
      <c r="F37" s="194" t="str">
        <f t="shared" si="3"/>
        <v>PNB RAWLA MANDI</v>
      </c>
      <c r="G37" s="194" t="str">
        <f t="shared" si="4"/>
        <v>11111111112</v>
      </c>
      <c r="H37" s="235">
        <f t="shared" si="5"/>
        <v>1320</v>
      </c>
    </row>
    <row r="38" spans="1:8">
      <c r="A38">
        <v>27</v>
      </c>
      <c r="B38" s="225" t="str">
        <f t="shared" si="6"/>
        <v/>
      </c>
      <c r="C38" s="238" t="str">
        <f t="shared" si="0"/>
        <v/>
      </c>
      <c r="D38" s="194" t="str">
        <f t="shared" si="1"/>
        <v/>
      </c>
      <c r="E38" s="194" t="str">
        <f t="shared" si="2"/>
        <v/>
      </c>
      <c r="F38" s="194" t="str">
        <f t="shared" si="3"/>
        <v/>
      </c>
      <c r="G38" s="194" t="str">
        <f t="shared" si="4"/>
        <v/>
      </c>
      <c r="H38" s="235" t="str">
        <f t="shared" si="5"/>
        <v/>
      </c>
    </row>
    <row r="39" spans="1:8" ht="14.5" customHeight="1">
      <c r="A39">
        <v>28</v>
      </c>
      <c r="B39" s="225" t="str">
        <f t="shared" si="6"/>
        <v/>
      </c>
      <c r="C39" s="238" t="str">
        <f t="shared" si="0"/>
        <v/>
      </c>
      <c r="D39" s="194" t="str">
        <f t="shared" si="1"/>
        <v/>
      </c>
      <c r="E39" s="194" t="str">
        <f t="shared" si="2"/>
        <v/>
      </c>
      <c r="F39" s="194" t="str">
        <f t="shared" si="3"/>
        <v/>
      </c>
      <c r="G39" s="194" t="str">
        <f t="shared" si="4"/>
        <v/>
      </c>
      <c r="H39" s="235" t="str">
        <f t="shared" si="5"/>
        <v/>
      </c>
    </row>
    <row r="40" spans="1:8" ht="14.5" customHeight="1">
      <c r="A40">
        <v>29</v>
      </c>
      <c r="B40" s="225"/>
      <c r="C40" s="238" t="str">
        <f t="shared" si="0"/>
        <v/>
      </c>
      <c r="D40" s="194" t="str">
        <f t="shared" si="1"/>
        <v/>
      </c>
      <c r="E40" s="194" t="str">
        <f t="shared" si="2"/>
        <v/>
      </c>
      <c r="F40" s="194" t="str">
        <f t="shared" si="3"/>
        <v/>
      </c>
      <c r="G40" s="194" t="str">
        <f t="shared" si="4"/>
        <v/>
      </c>
      <c r="H40" s="235" t="str">
        <f t="shared" si="5"/>
        <v/>
      </c>
    </row>
    <row r="41" spans="1:8">
      <c r="B41" s="226"/>
      <c r="C41" s="238"/>
      <c r="D41" s="194"/>
      <c r="E41" s="227" t="s">
        <v>2</v>
      </c>
      <c r="F41" s="194"/>
      <c r="G41" s="194"/>
      <c r="H41" s="235">
        <f>SUM(H12:H40)</f>
        <v>29995</v>
      </c>
    </row>
    <row r="42" spans="1:8" ht="27" customHeight="1">
      <c r="B42" s="228"/>
      <c r="C42" s="239"/>
      <c r="D42" s="228"/>
      <c r="E42" s="229" t="str">
        <f>[1]!SpellNumber(H41)</f>
        <v xml:space="preserve">Rupees TwentyNine Thousand Nine Hundred NinetyFive Only </v>
      </c>
      <c r="F42" s="228"/>
      <c r="G42" s="228"/>
      <c r="H42" s="228"/>
    </row>
    <row r="43" spans="1:8" ht="27" customHeight="1"/>
    <row r="44" spans="1:8">
      <c r="F44" s="219" t="str">
        <f>MASTER!I5</f>
        <v>अध्यक्ष</v>
      </c>
      <c r="G44" s="219" t="str">
        <f>MASTER!K5</f>
        <v xml:space="preserve">सचिव </v>
      </c>
    </row>
    <row r="45" spans="1:8">
      <c r="F45" s="278" t="str">
        <f>MASTER!I6</f>
        <v>एसएमसी/एसडीएमसी</v>
      </c>
      <c r="G45" s="278"/>
      <c r="H45" s="220"/>
    </row>
    <row r="46" spans="1:8">
      <c r="F46" t="str">
        <f>MASTER!C4</f>
        <v xml:space="preserve">राजकीय उच्च माध्यमिक विद्यालय 13डीओएल </v>
      </c>
    </row>
  </sheetData>
  <sheetProtection password="CE76" sheet="1" objects="1" scenarios="1"/>
  <mergeCells count="8">
    <mergeCell ref="F45:G45"/>
    <mergeCell ref="B6:E6"/>
    <mergeCell ref="B7:E7"/>
    <mergeCell ref="B1:H1"/>
    <mergeCell ref="B2:C2"/>
    <mergeCell ref="B5:H5"/>
    <mergeCell ref="B4:D4"/>
    <mergeCell ref="B3:D3"/>
  </mergeCells>
  <dataValidations count="2">
    <dataValidation type="list" allowBlank="1" showInputMessage="1" showErrorMessage="1" sqref="F10">
      <formula1>$N$10:$N$17</formula1>
    </dataValidation>
    <dataValidation type="list" allowBlank="1" showInputMessage="1" showErrorMessage="1" error="SELECT FROM DROPDOWN" sqref="F8">
      <formula1>$P$10:$P$26</formula1>
    </dataValidation>
  </dataValidations>
  <pageMargins left="0.70866141732283472" right="0.70866141732283472" top="0.74803149606299213" bottom="0.74803149606299213" header="0.31496062992125984" footer="0.31496062992125984"/>
  <pageSetup paperSize="9" scale="92" orientation="portrait" r:id="rId1"/>
  <extLst xmlns:x14="http://schemas.microsoft.com/office/spreadsheetml/2009/9/main">
    <ext uri="{CCE6A557-97BC-4b89-ADB6-D9C93CAAB3DF}">
      <x14:dataValidations xmlns:xm="http://schemas.microsoft.com/office/excel/2006/main" count="2">
        <x14:dataValidation type="list" allowBlank="1" showInputMessage="1" showErrorMessage="1">
          <x14:formula1>
            <xm:f>MASTER!$F$6:$F$16</xm:f>
          </x14:formula1>
          <xm:sqref>F8</xm:sqref>
        </x14:dataValidation>
        <x14:dataValidation type="list" allowBlank="1" showInputMessage="1" showErrorMessage="1">
          <x14:formula1>
            <xm:f>MASTER!$B$8:$B$12</xm:f>
          </x14:formula1>
          <xm:sqref>F10</xm:sqref>
        </x14:dataValidation>
      </x14:dataValidations>
    </ext>
  </extLst>
</worksheet>
</file>

<file path=xl/worksheets/sheet11.xml><?xml version="1.0" encoding="utf-8"?>
<worksheet xmlns="http://schemas.openxmlformats.org/spreadsheetml/2006/main" xmlns:r="http://schemas.openxmlformats.org/officeDocument/2006/relationships">
  <sheetPr codeName="Sheet12">
    <tabColor rgb="FF92D050"/>
  </sheetPr>
  <dimension ref="A1:M43"/>
  <sheetViews>
    <sheetView showGridLines="0" topLeftCell="A2" zoomScale="85" zoomScaleNormal="85" workbookViewId="0">
      <selection activeCell="M8" sqref="M8"/>
    </sheetView>
  </sheetViews>
  <sheetFormatPr defaultColWidth="8.7265625" defaultRowHeight="14.5"/>
  <cols>
    <col min="1" max="5" width="8.7265625" style="89"/>
    <col min="6" max="6" width="8.7265625" style="89" customWidth="1"/>
    <col min="7" max="8" width="8.7265625" style="89"/>
    <col min="9" max="9" width="8.453125" style="89" customWidth="1"/>
    <col min="10" max="10" width="6.54296875" style="89" customWidth="1"/>
    <col min="11" max="11" width="8.7265625" style="89"/>
    <col min="12" max="12" width="0" style="89" hidden="1" customWidth="1"/>
    <col min="13" max="16384" width="8.7265625" style="89"/>
  </cols>
  <sheetData>
    <row r="1" spans="1:13" ht="28" customHeight="1">
      <c r="A1" s="333" t="str">
        <f>MASTER!C4</f>
        <v xml:space="preserve">राजकीय उच्च माध्यमिक विद्यालय 13डीओएल </v>
      </c>
      <c r="B1" s="333"/>
      <c r="C1" s="333"/>
      <c r="D1" s="333"/>
      <c r="E1" s="333"/>
      <c r="F1" s="333"/>
      <c r="G1" s="333"/>
      <c r="H1" s="333"/>
      <c r="I1" s="333"/>
      <c r="J1" s="333"/>
    </row>
    <row r="2" spans="1:13" ht="21">
      <c r="A2" s="335" t="s">
        <v>992</v>
      </c>
      <c r="B2" s="335"/>
      <c r="C2" s="335"/>
      <c r="D2" s="335"/>
      <c r="E2" s="335"/>
      <c r="F2" s="335"/>
      <c r="G2" s="335"/>
      <c r="H2" s="335"/>
      <c r="I2" s="335"/>
      <c r="J2" s="335"/>
    </row>
    <row r="3" spans="1:13" ht="31" customHeight="1">
      <c r="A3" s="334" t="s">
        <v>993</v>
      </c>
      <c r="B3" s="334"/>
      <c r="C3" s="334"/>
      <c r="D3" s="334"/>
      <c r="E3" s="334"/>
      <c r="F3" s="334"/>
      <c r="G3" s="334"/>
      <c r="H3" s="334"/>
      <c r="I3" s="334"/>
      <c r="J3" s="334"/>
    </row>
    <row r="4" spans="1:13" ht="21">
      <c r="A4" s="90" t="s">
        <v>41</v>
      </c>
      <c r="B4" s="40">
        <v>10</v>
      </c>
      <c r="C4" s="91"/>
      <c r="D4" s="91"/>
      <c r="E4" s="91"/>
      <c r="F4" s="91"/>
      <c r="G4" s="92"/>
      <c r="H4" s="93" t="s">
        <v>44</v>
      </c>
      <c r="I4" s="94">
        <f>IF(REFRESH!E5="","",VLOOKUP('प्रपत्र-1'!$B$4,REFRESH!$A$5:$U$1006,3,0))</f>
        <v>338</v>
      </c>
      <c r="J4" s="95"/>
      <c r="K4" s="95"/>
      <c r="L4" s="95"/>
      <c r="M4" s="95"/>
    </row>
    <row r="5" spans="1:13" ht="21">
      <c r="A5" s="96" t="s">
        <v>994</v>
      </c>
      <c r="B5" s="97"/>
      <c r="C5" s="98"/>
      <c r="D5" s="98"/>
      <c r="E5" s="322" t="str">
        <f>IF(REFRESH!A6="","",VLOOKUP('प्रपत्र-1'!$B$4,REFRESH!$A$5:$U$1006,4,0))</f>
        <v>AMANDEEP</v>
      </c>
      <c r="F5" s="322"/>
      <c r="G5" s="322"/>
      <c r="H5" s="322"/>
      <c r="I5" s="322"/>
    </row>
    <row r="6" spans="1:13" ht="21">
      <c r="A6" s="96"/>
      <c r="B6" s="97"/>
      <c r="C6" s="97"/>
      <c r="D6" s="97"/>
      <c r="E6" s="97"/>
      <c r="F6" s="97"/>
      <c r="G6" s="96"/>
      <c r="H6" s="96"/>
      <c r="I6" s="96"/>
    </row>
    <row r="7" spans="1:13" ht="21">
      <c r="A7" s="96" t="s">
        <v>931</v>
      </c>
      <c r="B7" s="97"/>
      <c r="C7" s="97"/>
      <c r="D7" s="98"/>
      <c r="E7" s="322" t="str">
        <f>IF(REFRESH!A8="","",VLOOKUP('प्रपत्र-1'!$B$4,REFRESH!$A$5:$U$1006,5,0))</f>
        <v>SONU</v>
      </c>
      <c r="F7" s="322"/>
      <c r="G7" s="322"/>
      <c r="H7" s="322"/>
      <c r="I7" s="322"/>
    </row>
    <row r="8" spans="1:13" ht="30" customHeight="1">
      <c r="A8" s="324" t="s">
        <v>932</v>
      </c>
      <c r="B8" s="324"/>
      <c r="C8" s="326" t="str">
        <f>MASTER!C4</f>
        <v xml:space="preserve">राजकीय उच्च माध्यमिक विद्यालय 13डीओएल </v>
      </c>
      <c r="D8" s="326"/>
      <c r="E8" s="326"/>
      <c r="F8" s="326"/>
      <c r="G8" s="326"/>
      <c r="H8" s="151" t="s">
        <v>995</v>
      </c>
      <c r="I8" s="150">
        <f>IF(REFRESH!A12="","",VLOOKUP('प्रपत्र-1'!$B$4,REFRESH!$A$5:$U$1006,2,0))</f>
        <v>5</v>
      </c>
    </row>
    <row r="9" spans="1:13" ht="21" customHeight="1">
      <c r="A9" s="96" t="s">
        <v>996</v>
      </c>
      <c r="B9" s="147"/>
      <c r="C9" s="323"/>
      <c r="D9" s="323"/>
      <c r="E9" s="323"/>
      <c r="F9" s="323"/>
      <c r="G9" s="323"/>
      <c r="H9" s="148"/>
      <c r="I9" s="148"/>
    </row>
    <row r="10" spans="1:13" ht="21">
      <c r="A10" s="96" t="s">
        <v>933</v>
      </c>
      <c r="B10" s="147"/>
      <c r="C10" s="97"/>
      <c r="E10" s="149">
        <f>IF(REFRESH!A16="","",VLOOKUP('प्रपत्र-1'!$B$4,REFRESH!$A$5:$U$1006,7,0))</f>
        <v>3</v>
      </c>
      <c r="F10" s="152" t="s">
        <v>997</v>
      </c>
      <c r="G10" s="152"/>
      <c r="H10" s="152" t="s">
        <v>998</v>
      </c>
      <c r="I10" s="148"/>
    </row>
    <row r="11" spans="1:13" ht="32.5" customHeight="1">
      <c r="A11" s="327" t="s">
        <v>999</v>
      </c>
      <c r="B11" s="327"/>
      <c r="C11" s="327"/>
      <c r="D11" s="327"/>
      <c r="E11" s="327"/>
      <c r="F11" s="327"/>
      <c r="G11" s="327"/>
      <c r="H11" s="327"/>
      <c r="I11" s="327"/>
    </row>
    <row r="12" spans="1:13" ht="21" customHeight="1">
      <c r="A12" s="325" t="s">
        <v>1000</v>
      </c>
      <c r="B12" s="325"/>
      <c r="C12" s="325"/>
      <c r="D12" s="325"/>
      <c r="E12" s="325"/>
      <c r="F12" s="325"/>
      <c r="G12" s="325"/>
      <c r="H12" s="325"/>
      <c r="I12" s="325"/>
    </row>
    <row r="13" spans="1:13" ht="21" customHeight="1">
      <c r="A13" s="328" t="s">
        <v>1037</v>
      </c>
      <c r="B13" s="328"/>
      <c r="C13" s="328"/>
      <c r="D13" s="328"/>
      <c r="E13" s="328"/>
      <c r="F13" s="328"/>
      <c r="G13" s="328"/>
      <c r="H13" s="328"/>
      <c r="I13" s="331" t="s">
        <v>1085</v>
      </c>
      <c r="J13" s="332"/>
    </row>
    <row r="14" spans="1:13" ht="25.5" customHeight="1">
      <c r="A14" s="329" t="s">
        <v>1038</v>
      </c>
      <c r="B14" s="329"/>
      <c r="C14" s="329"/>
      <c r="D14" s="329"/>
      <c r="E14" s="329"/>
      <c r="F14" s="329"/>
      <c r="G14" s="329"/>
      <c r="H14" s="329"/>
      <c r="I14" s="331" t="s">
        <v>1085</v>
      </c>
      <c r="J14" s="332"/>
    </row>
    <row r="15" spans="1:13" ht="21">
      <c r="A15" s="330" t="s">
        <v>1001</v>
      </c>
      <c r="B15" s="330"/>
      <c r="C15" s="330"/>
      <c r="D15" s="330"/>
      <c r="E15" s="330"/>
      <c r="F15" s="330"/>
      <c r="G15" s="330"/>
      <c r="H15" s="330"/>
      <c r="I15" s="331" t="s">
        <v>1084</v>
      </c>
      <c r="J15" s="332"/>
      <c r="L15" s="212" t="s">
        <v>1084</v>
      </c>
    </row>
    <row r="16" spans="1:13" ht="21">
      <c r="A16" s="325" t="s">
        <v>1005</v>
      </c>
      <c r="B16" s="325"/>
      <c r="C16" s="325"/>
      <c r="D16" s="325"/>
      <c r="E16" s="325"/>
      <c r="F16" s="325"/>
      <c r="G16" s="325"/>
      <c r="H16" s="325"/>
      <c r="I16" s="325"/>
      <c r="L16" s="213" t="s">
        <v>1086</v>
      </c>
    </row>
    <row r="17" spans="1:13" ht="21">
      <c r="A17" s="328" t="s">
        <v>1003</v>
      </c>
      <c r="B17" s="328"/>
      <c r="C17" s="328"/>
      <c r="D17" s="328"/>
      <c r="E17" s="328"/>
      <c r="F17" s="328"/>
      <c r="G17" s="328"/>
      <c r="H17" s="328"/>
      <c r="I17" s="342" t="s">
        <v>1085</v>
      </c>
      <c r="J17" s="343"/>
    </row>
    <row r="18" spans="1:13" ht="27" customHeight="1">
      <c r="A18" s="329" t="s">
        <v>1039</v>
      </c>
      <c r="B18" s="329"/>
      <c r="C18" s="329"/>
      <c r="D18" s="329"/>
      <c r="E18" s="329"/>
      <c r="F18" s="329"/>
      <c r="G18" s="329"/>
      <c r="H18" s="329"/>
      <c r="I18" s="342" t="s">
        <v>1085</v>
      </c>
      <c r="J18" s="343"/>
    </row>
    <row r="19" spans="1:13" ht="21">
      <c r="A19" s="330" t="s">
        <v>1002</v>
      </c>
      <c r="B19" s="330"/>
      <c r="C19" s="330"/>
      <c r="D19" s="330"/>
      <c r="E19" s="330"/>
      <c r="F19" s="330"/>
      <c r="G19" s="330"/>
      <c r="H19" s="330"/>
      <c r="I19" s="342" t="s">
        <v>1084</v>
      </c>
      <c r="J19" s="343"/>
    </row>
    <row r="20" spans="1:13" ht="15.5">
      <c r="A20" s="325" t="s">
        <v>1006</v>
      </c>
      <c r="B20" s="325"/>
      <c r="C20" s="325"/>
      <c r="D20" s="325"/>
      <c r="E20" s="325"/>
      <c r="F20" s="325"/>
      <c r="G20" s="325"/>
      <c r="H20" s="325"/>
      <c r="I20" s="325"/>
    </row>
    <row r="21" spans="1:13" ht="31" customHeight="1">
      <c r="A21" s="339" t="s">
        <v>1004</v>
      </c>
      <c r="B21" s="339"/>
      <c r="C21" s="339"/>
      <c r="D21" s="339"/>
      <c r="E21" s="339"/>
      <c r="F21" s="339"/>
      <c r="G21" s="339"/>
      <c r="H21" s="339"/>
      <c r="I21" s="344" t="s">
        <v>1084</v>
      </c>
      <c r="J21" s="345"/>
    </row>
    <row r="22" spans="1:13" ht="15.5">
      <c r="A22" s="325" t="s">
        <v>1008</v>
      </c>
      <c r="B22" s="325"/>
      <c r="C22" s="325"/>
      <c r="D22" s="325"/>
      <c r="E22" s="325"/>
      <c r="F22" s="325"/>
      <c r="G22" s="325"/>
      <c r="H22" s="325"/>
      <c r="I22" s="325"/>
    </row>
    <row r="23" spans="1:13" ht="33" customHeight="1">
      <c r="A23" s="339" t="s">
        <v>1004</v>
      </c>
      <c r="B23" s="339"/>
      <c r="C23" s="339"/>
      <c r="D23" s="339"/>
      <c r="E23" s="339"/>
      <c r="F23" s="339"/>
      <c r="G23" s="339"/>
      <c r="H23" s="339"/>
      <c r="I23" s="344" t="s">
        <v>1085</v>
      </c>
      <c r="J23" s="345"/>
    </row>
    <row r="24" spans="1:13" ht="21">
      <c r="A24" s="96" t="s">
        <v>1007</v>
      </c>
      <c r="B24" s="97"/>
      <c r="C24" s="97"/>
      <c r="D24" s="98"/>
      <c r="E24" s="98"/>
      <c r="F24" s="96"/>
      <c r="G24" s="96"/>
      <c r="H24" s="96"/>
      <c r="I24" s="96"/>
    </row>
    <row r="25" spans="1:13" ht="21">
      <c r="A25" s="96" t="s">
        <v>934</v>
      </c>
      <c r="B25" s="97"/>
      <c r="C25" s="97"/>
      <c r="D25" s="97"/>
      <c r="E25" s="96"/>
      <c r="F25" s="96"/>
      <c r="G25" s="96"/>
      <c r="H25" s="96"/>
      <c r="I25" s="340" t="s">
        <v>1085</v>
      </c>
      <c r="J25" s="341"/>
    </row>
    <row r="26" spans="1:13" ht="21">
      <c r="A26" s="96" t="s">
        <v>935</v>
      </c>
      <c r="B26" s="97"/>
      <c r="C26" s="97"/>
      <c r="D26" s="97"/>
      <c r="E26" s="96"/>
      <c r="F26" s="96"/>
      <c r="G26" s="96"/>
      <c r="H26" s="96"/>
      <c r="I26" s="340" t="s">
        <v>1084</v>
      </c>
      <c r="J26" s="341"/>
    </row>
    <row r="27" spans="1:13" ht="21">
      <c r="A27" s="96"/>
      <c r="B27" s="97"/>
      <c r="C27" s="97"/>
      <c r="D27" s="97"/>
      <c r="E27" s="97"/>
      <c r="F27" s="96"/>
      <c r="G27" s="96"/>
      <c r="H27" s="96"/>
      <c r="I27" s="96"/>
      <c r="M27" s="189"/>
    </row>
    <row r="28" spans="1:13" ht="21" customHeight="1">
      <c r="A28" s="321" t="s">
        <v>937</v>
      </c>
      <c r="B28" s="321"/>
      <c r="C28" s="321"/>
      <c r="D28" s="91"/>
      <c r="E28" s="91"/>
      <c r="F28" s="91"/>
      <c r="G28" s="92"/>
      <c r="H28" s="321" t="s">
        <v>936</v>
      </c>
      <c r="I28" s="321"/>
    </row>
    <row r="29" spans="1:13" ht="21">
      <c r="A29" s="321"/>
      <c r="B29" s="321"/>
      <c r="C29" s="321"/>
      <c r="D29" s="91"/>
      <c r="E29" s="92"/>
      <c r="F29" s="99"/>
      <c r="G29" s="92"/>
      <c r="H29" s="321"/>
      <c r="I29" s="321"/>
    </row>
    <row r="30" spans="1:13">
      <c r="A30" s="92"/>
      <c r="B30" s="92"/>
      <c r="C30" s="92"/>
      <c r="D30" s="92"/>
      <c r="E30" s="92"/>
      <c r="F30" s="92"/>
      <c r="G30" s="92"/>
      <c r="H30" s="92"/>
      <c r="I30" s="92"/>
    </row>
    <row r="31" spans="1:13">
      <c r="A31" s="92"/>
      <c r="B31" s="92"/>
      <c r="C31" s="92"/>
      <c r="D31" s="92"/>
      <c r="E31" s="92"/>
      <c r="F31" s="92"/>
      <c r="G31" s="92"/>
      <c r="H31" s="92"/>
      <c r="I31" s="92"/>
    </row>
    <row r="32" spans="1:13" ht="21">
      <c r="A32" s="335" t="s">
        <v>1009</v>
      </c>
      <c r="B32" s="335"/>
      <c r="C32" s="335"/>
      <c r="D32" s="335"/>
      <c r="E32" s="335"/>
      <c r="F32" s="335"/>
      <c r="G32" s="335"/>
      <c r="H32" s="335"/>
      <c r="I32" s="335"/>
      <c r="J32" s="335"/>
    </row>
    <row r="33" spans="1:10">
      <c r="A33" s="336" t="s">
        <v>1010</v>
      </c>
      <c r="B33" s="336"/>
      <c r="C33" s="336"/>
      <c r="D33" s="336"/>
      <c r="E33" s="336"/>
      <c r="F33" s="336"/>
      <c r="G33" s="336"/>
      <c r="H33" s="336"/>
      <c r="I33" s="336"/>
      <c r="J33" s="336"/>
    </row>
    <row r="34" spans="1:10" ht="21">
      <c r="A34" s="337" t="s">
        <v>1011</v>
      </c>
      <c r="B34" s="337"/>
      <c r="C34" s="337"/>
      <c r="D34" s="337"/>
      <c r="E34" s="337"/>
      <c r="F34" s="337"/>
      <c r="G34" s="337"/>
      <c r="H34" s="337"/>
      <c r="I34" s="337"/>
      <c r="J34" s="337"/>
    </row>
    <row r="35" spans="1:10">
      <c r="A35" s="336" t="s">
        <v>1012</v>
      </c>
      <c r="B35" s="336"/>
      <c r="C35" s="336"/>
      <c r="D35" s="336"/>
      <c r="E35" s="336"/>
      <c r="F35" s="336"/>
      <c r="G35" s="336"/>
      <c r="H35" s="336"/>
      <c r="I35" s="336"/>
      <c r="J35" s="336"/>
    </row>
    <row r="36" spans="1:10" ht="18.5">
      <c r="A36" s="96" t="s">
        <v>994</v>
      </c>
      <c r="B36" s="92"/>
      <c r="C36" s="92"/>
      <c r="D36" s="92" t="str">
        <f>E5</f>
        <v>AMANDEEP</v>
      </c>
      <c r="E36" s="92"/>
      <c r="F36" s="92"/>
      <c r="G36" s="151" t="s">
        <v>995</v>
      </c>
      <c r="H36" s="150">
        <f>I8</f>
        <v>5</v>
      </c>
      <c r="I36" s="92" t="s">
        <v>1013</v>
      </c>
    </row>
    <row r="37" spans="1:10">
      <c r="A37" s="89" t="s">
        <v>1014</v>
      </c>
      <c r="C37" s="141">
        <f>I4</f>
        <v>338</v>
      </c>
      <c r="D37" s="89" t="s">
        <v>1015</v>
      </c>
    </row>
    <row r="38" spans="1:10" ht="32.5" customHeight="1">
      <c r="A38" s="338" t="s">
        <v>1016</v>
      </c>
      <c r="B38" s="338"/>
      <c r="C38" s="338"/>
      <c r="D38" s="338"/>
      <c r="E38" s="338"/>
      <c r="F38" s="338"/>
      <c r="G38" s="338"/>
      <c r="H38" s="338"/>
      <c r="I38" s="338"/>
      <c r="J38" s="338"/>
    </row>
    <row r="40" spans="1:10">
      <c r="G40" s="89" t="s">
        <v>1017</v>
      </c>
    </row>
    <row r="42" spans="1:10">
      <c r="F42" s="306" t="str">
        <f>MASTER!B4</f>
        <v>प्रधानाचार्य</v>
      </c>
      <c r="G42" s="306"/>
      <c r="H42" s="306"/>
      <c r="I42" s="306"/>
      <c r="J42" s="306"/>
    </row>
    <row r="43" spans="1:10">
      <c r="F43" s="153" t="str">
        <f>MASTER!C4</f>
        <v xml:space="preserve">राजकीय उच्च माध्यमिक विद्यालय 13डीओएल </v>
      </c>
      <c r="G43" s="153"/>
      <c r="H43" s="153"/>
      <c r="I43" s="153"/>
    </row>
  </sheetData>
  <sheetProtection password="CE76" sheet="1" objects="1" scenarios="1"/>
  <mergeCells count="39">
    <mergeCell ref="I25:J25"/>
    <mergeCell ref="I26:J26"/>
    <mergeCell ref="I17:J17"/>
    <mergeCell ref="I18:J18"/>
    <mergeCell ref="I19:J19"/>
    <mergeCell ref="I21:J21"/>
    <mergeCell ref="I23:J23"/>
    <mergeCell ref="F42:J42"/>
    <mergeCell ref="A1:J1"/>
    <mergeCell ref="A3:J3"/>
    <mergeCell ref="A2:J2"/>
    <mergeCell ref="A33:J33"/>
    <mergeCell ref="A34:J34"/>
    <mergeCell ref="A35:J35"/>
    <mergeCell ref="A38:J38"/>
    <mergeCell ref="A21:H21"/>
    <mergeCell ref="A22:I22"/>
    <mergeCell ref="A23:H23"/>
    <mergeCell ref="A32:J32"/>
    <mergeCell ref="A16:I16"/>
    <mergeCell ref="A17:H17"/>
    <mergeCell ref="A18:H18"/>
    <mergeCell ref="A19:H19"/>
    <mergeCell ref="A28:C29"/>
    <mergeCell ref="E5:I5"/>
    <mergeCell ref="E7:I7"/>
    <mergeCell ref="C9:G9"/>
    <mergeCell ref="H28:I29"/>
    <mergeCell ref="A8:B8"/>
    <mergeCell ref="A20:I20"/>
    <mergeCell ref="C8:G8"/>
    <mergeCell ref="A11:I11"/>
    <mergeCell ref="A13:H13"/>
    <mergeCell ref="A14:H14"/>
    <mergeCell ref="A15:H15"/>
    <mergeCell ref="A12:I12"/>
    <mergeCell ref="I13:J13"/>
    <mergeCell ref="I14:J14"/>
    <mergeCell ref="I15:J15"/>
  </mergeCells>
  <dataValidations count="1">
    <dataValidation type="list" allowBlank="1" showInputMessage="1" showErrorMessage="1" sqref="I13:J15 I17:J19 I21:J21 I23:J23 I25:J26">
      <formula1>$L$15:$L$16</formula1>
    </dataValidation>
  </dataValidations>
  <pageMargins left="0.7" right="0.7" top="0.75" bottom="0.75" header="0.3" footer="0.3"/>
  <pageSetup paperSize="9" orientation="portrait" r:id="rId1"/>
  <rowBreaks count="1" manualBreakCount="1">
    <brk id="30" max="16383" man="1"/>
  </rowBreaks>
  <drawing r:id="rId2"/>
  <legacyDrawing r:id="rId3"/>
</worksheet>
</file>

<file path=xl/worksheets/sheet12.xml><?xml version="1.0" encoding="utf-8"?>
<worksheet xmlns="http://schemas.openxmlformats.org/spreadsheetml/2006/main" xmlns:r="http://schemas.openxmlformats.org/officeDocument/2006/relationships">
  <sheetPr codeName="Sheet13">
    <tabColor rgb="FFFFC000"/>
  </sheetPr>
  <dimension ref="A1:G485"/>
  <sheetViews>
    <sheetView showGridLines="0" workbookViewId="0">
      <pane xSplit="2" ySplit="5" topLeftCell="C6" activePane="bottomRight" state="frozen"/>
      <selection activeCell="G27" sqref="G27"/>
      <selection pane="topRight" activeCell="G27" sqref="G27"/>
      <selection pane="bottomLeft" activeCell="G27" sqref="G27"/>
      <selection pane="bottomRight" activeCell="M3" sqref="M3"/>
    </sheetView>
  </sheetViews>
  <sheetFormatPr defaultColWidth="9.1796875" defaultRowHeight="14.5"/>
  <cols>
    <col min="1" max="1" width="4.81640625" style="89" customWidth="1"/>
    <col min="2" max="2" width="18" style="89" customWidth="1"/>
    <col min="3" max="3" width="18.26953125" style="89" customWidth="1"/>
    <col min="4" max="4" width="4.453125" style="89" customWidth="1"/>
    <col min="5" max="5" width="17.1796875" style="89" customWidth="1"/>
    <col min="6" max="6" width="11.26953125" style="89" customWidth="1"/>
    <col min="7" max="7" width="17.453125" style="156" customWidth="1"/>
    <col min="8" max="16384" width="9.1796875" style="89"/>
  </cols>
  <sheetData>
    <row r="1" spans="1:7" ht="18.75" customHeight="1">
      <c r="A1" s="349" t="str">
        <f>MASTER!A1</f>
        <v>कार्यालय प्रधानाचार्य राजकीय उच्च माध्यमिक विद्यालय 13डीओएल(घडसाना) जिला श्री गंगानगर</v>
      </c>
      <c r="B1" s="349"/>
      <c r="C1" s="349"/>
      <c r="D1" s="349"/>
      <c r="E1" s="349"/>
      <c r="F1" s="349"/>
      <c r="G1" s="349"/>
    </row>
    <row r="2" spans="1:7" ht="20.25" customHeight="1">
      <c r="A2" s="347" t="s">
        <v>1018</v>
      </c>
      <c r="B2" s="347"/>
      <c r="C2" s="347"/>
      <c r="D2" s="347"/>
      <c r="E2" s="347"/>
      <c r="F2" s="347"/>
      <c r="G2" s="347"/>
    </row>
    <row r="3" spans="1:7">
      <c r="A3" s="348" t="s">
        <v>1019</v>
      </c>
      <c r="B3" s="348"/>
      <c r="C3" s="348"/>
      <c r="D3" s="348"/>
      <c r="E3" s="348"/>
      <c r="F3" s="348"/>
      <c r="G3" s="348"/>
    </row>
    <row r="4" spans="1:7" ht="68.25" customHeight="1">
      <c r="A4" s="346" t="s">
        <v>1061</v>
      </c>
      <c r="B4" s="346"/>
      <c r="C4" s="346"/>
      <c r="D4" s="346"/>
      <c r="E4" s="346"/>
      <c r="F4" s="346"/>
      <c r="G4" s="346"/>
    </row>
    <row r="5" spans="1:7" ht="36.65" customHeight="1">
      <c r="A5" s="128" t="s">
        <v>938</v>
      </c>
      <c r="B5" s="129" t="s">
        <v>1060</v>
      </c>
      <c r="C5" s="154" t="s">
        <v>939</v>
      </c>
      <c r="D5" s="129" t="s">
        <v>940</v>
      </c>
      <c r="E5" s="130" t="s">
        <v>1020</v>
      </c>
      <c r="F5" s="155" t="s">
        <v>247</v>
      </c>
      <c r="G5" s="157" t="s">
        <v>1021</v>
      </c>
    </row>
    <row r="6" spans="1:7">
      <c r="A6" s="131">
        <f>IF(B6="","",ROWS($B$6:B6))</f>
        <v>1</v>
      </c>
      <c r="B6" s="41" t="str">
        <f>IF(SANCTION!$E6="","",SANCTION!$E6)</f>
        <v>PREETI</v>
      </c>
      <c r="C6" s="41" t="str">
        <f>IF(SANCTION!$F6="","",SANCTION!$F6)</f>
        <v>NAVEEN KUMAR</v>
      </c>
      <c r="D6" s="41">
        <f>IF(SANCTION!$C6="","",SANCTION!$C6)</f>
        <v>1</v>
      </c>
      <c r="E6" s="41" t="str">
        <f>IF(SANCTION!$J6="","",SANCTION!$J6)</f>
        <v>PNB RAWLA MANDI</v>
      </c>
      <c r="F6" s="139" t="str">
        <f>IF(SANCTION!$K6="","",SANCTION!$K6)</f>
        <v>PUNB00000</v>
      </c>
      <c r="G6" s="161" t="str">
        <f>IF(SANCTION!$I6="","",SANCTION!$I6)</f>
        <v>2</v>
      </c>
    </row>
    <row r="7" spans="1:7">
      <c r="A7" s="131">
        <f>IF(B7="","",ROWS($B$6:B7))</f>
        <v>2</v>
      </c>
      <c r="B7" s="42" t="str">
        <f>IF(SANCTION!$E7="","",SANCTION!$E7)</f>
        <v>Vishwas</v>
      </c>
      <c r="C7" s="41" t="str">
        <f>IF(SANCTION!$F7="","",SANCTION!$F7)</f>
        <v>Naveen Kumar</v>
      </c>
      <c r="D7" s="41">
        <f>IF(SANCTION!$C7="","",SANCTION!$C7)</f>
        <v>1</v>
      </c>
      <c r="E7" s="41" t="str">
        <f>IF(SANCTION!$J7="","",SANCTION!$J7)</f>
        <v>PNB RAWLA MANDI</v>
      </c>
      <c r="F7" s="139" t="str">
        <f>IF(SANCTION!$K7="","",SANCTION!$K7)</f>
        <v>PUNB00000</v>
      </c>
      <c r="G7" s="161" t="str">
        <f>IF(SANCTION!$I7="","",SANCTION!$I7)</f>
        <v>11111111112</v>
      </c>
    </row>
    <row r="8" spans="1:7">
      <c r="A8" s="131">
        <f>IF(B8="","",ROWS($B$6:B8))</f>
        <v>3</v>
      </c>
      <c r="B8" s="42" t="str">
        <f>IF(SANCTION!$E8="","",SANCTION!$E8)</f>
        <v>ANKUSH</v>
      </c>
      <c r="C8" s="41" t="str">
        <f>IF(SANCTION!$F8="","",SANCTION!$F8)</f>
        <v>MOHANLAL</v>
      </c>
      <c r="D8" s="41">
        <f>IF(SANCTION!$C8="","",SANCTION!$C8)</f>
        <v>2</v>
      </c>
      <c r="E8" s="41" t="str">
        <f>IF(SANCTION!$J8="","",SANCTION!$J8)</f>
        <v>PNB RAWLA MANDI</v>
      </c>
      <c r="F8" s="139" t="str">
        <f>IF(SANCTION!$K8="","",SANCTION!$K8)</f>
        <v>PUNB00000</v>
      </c>
      <c r="G8" s="161" t="str">
        <f>IF(SANCTION!$I8="","",SANCTION!$I8)</f>
        <v>11111111113</v>
      </c>
    </row>
    <row r="9" spans="1:7">
      <c r="A9" s="131">
        <f>IF(B9="","",ROWS($B$6:B9))</f>
        <v>4</v>
      </c>
      <c r="B9" s="42" t="str">
        <f>IF(SANCTION!$E9="","",SANCTION!$E9)</f>
        <v>ANMOL</v>
      </c>
      <c r="C9" s="41" t="str">
        <f>IF(SANCTION!$F9="","",SANCTION!$F9)</f>
        <v>SONU</v>
      </c>
      <c r="D9" s="41">
        <f>IF(SANCTION!$C9="","",SANCTION!$C9)</f>
        <v>2</v>
      </c>
      <c r="E9" s="41" t="str">
        <f>IF(SANCTION!$J9="","",SANCTION!$J9)</f>
        <v>PNB RAWLA MANDI</v>
      </c>
      <c r="F9" s="139" t="str">
        <f>IF(SANCTION!$K9="","",SANCTION!$K9)</f>
        <v>PUNB00000</v>
      </c>
      <c r="G9" s="161" t="str">
        <f>IF(SANCTION!$I9="","",SANCTION!$I9)</f>
        <v>11111111111</v>
      </c>
    </row>
    <row r="10" spans="1:7">
      <c r="A10" s="131">
        <f>IF(B10="","",ROWS($B$6:B10))</f>
        <v>5</v>
      </c>
      <c r="B10" s="42" t="str">
        <f>IF(SANCTION!$E10="","",SANCTION!$E10)</f>
        <v>PRINCE KUMAR</v>
      </c>
      <c r="C10" s="41" t="str">
        <f>IF(SANCTION!$F10="","",SANCTION!$F10)</f>
        <v>NAVEEEN KUMAR</v>
      </c>
      <c r="D10" s="41">
        <f>IF(SANCTION!$C10="","",SANCTION!$C10)</f>
        <v>2</v>
      </c>
      <c r="E10" s="41" t="str">
        <f>IF(SANCTION!$J10="","",SANCTION!$J10)</f>
        <v>PNB RAWLA MANDI</v>
      </c>
      <c r="F10" s="139" t="str">
        <f>IF(SANCTION!$K10="","",SANCTION!$K10)</f>
        <v>PUNB00000</v>
      </c>
      <c r="G10" s="161" t="str">
        <f>IF(SANCTION!$I10="","",SANCTION!$I10)</f>
        <v>11111111112</v>
      </c>
    </row>
    <row r="11" spans="1:7">
      <c r="A11" s="131">
        <f>IF(B11="","",ROWS($B$6:B11))</f>
        <v>6</v>
      </c>
      <c r="B11" s="42" t="str">
        <f>IF(SANCTION!$E11="","",SANCTION!$E11)</f>
        <v>SAHAJDEEP</v>
      </c>
      <c r="C11" s="41" t="str">
        <f>IF(SANCTION!$F11="","",SANCTION!$F11)</f>
        <v>BUTA SINGH</v>
      </c>
      <c r="D11" s="41">
        <f>IF(SANCTION!$C11="","",SANCTION!$C11)</f>
        <v>2</v>
      </c>
      <c r="E11" s="41" t="str">
        <f>IF(SANCTION!$J11="","",SANCTION!$J11)</f>
        <v>SBI RAWLA MANDI</v>
      </c>
      <c r="F11" s="139" t="str">
        <f>IF(SANCTION!$K11="","",SANCTION!$K11)</f>
        <v>SBIN000000</v>
      </c>
      <c r="G11" s="161" t="str">
        <f>IF(SANCTION!$I11="","",SANCTION!$I11)</f>
        <v>11111111113</v>
      </c>
    </row>
    <row r="12" spans="1:7">
      <c r="A12" s="131">
        <f>IF(B12="","",ROWS($B$6:B12))</f>
        <v>7</v>
      </c>
      <c r="B12" s="42" t="str">
        <f>IF(SANCTION!$E12="","",SANCTION!$E12)</f>
        <v>SIMRANPREET KOUR</v>
      </c>
      <c r="C12" s="41" t="str">
        <f>IF(SANCTION!$F12="","",SANCTION!$F12)</f>
        <v>IQBAL SINGH</v>
      </c>
      <c r="D12" s="41">
        <f>IF(SANCTION!$C12="","",SANCTION!$C12)</f>
        <v>2</v>
      </c>
      <c r="E12" s="41" t="str">
        <f>IF(SANCTION!$J12="","",SANCTION!$J12)</f>
        <v>SBI RAWLA MANDI</v>
      </c>
      <c r="F12" s="139" t="str">
        <f>IF(SANCTION!$K12="","",SANCTION!$K12)</f>
        <v>SBIN000000</v>
      </c>
      <c r="G12" s="161" t="str">
        <f>IF(SANCTION!$I12="","",SANCTION!$I12)</f>
        <v>11111111111</v>
      </c>
    </row>
    <row r="13" spans="1:7">
      <c r="A13" s="131">
        <f>IF(B13="","",ROWS($B$6:B13))</f>
        <v>8</v>
      </c>
      <c r="B13" s="42" t="str">
        <f>IF(SANCTION!$E13="","",SANCTION!$E13)</f>
        <v>PAVAN SINGH</v>
      </c>
      <c r="C13" s="41" t="str">
        <f>IF(SANCTION!$F13="","",SANCTION!$F13)</f>
        <v>SURJEET SINGH</v>
      </c>
      <c r="D13" s="41">
        <f>IF(SANCTION!$C13="","",SANCTION!$C13)</f>
        <v>4</v>
      </c>
      <c r="E13" s="41" t="str">
        <f>IF(SANCTION!$J13="","",SANCTION!$J13)</f>
        <v>PNB RAWLA MANDI</v>
      </c>
      <c r="F13" s="139" t="str">
        <f>IF(SANCTION!$K13="","",SANCTION!$K13)</f>
        <v>PUNB00000</v>
      </c>
      <c r="G13" s="161" t="str">
        <f>IF(SANCTION!$I13="","",SANCTION!$I13)</f>
        <v>11111111112</v>
      </c>
    </row>
    <row r="14" spans="1:7">
      <c r="A14" s="131">
        <f>IF(B14="","",ROWS($B$6:B14))</f>
        <v>9</v>
      </c>
      <c r="B14" s="42" t="str">
        <f>IF(SANCTION!$E14="","",SANCTION!$E14)</f>
        <v>RANI</v>
      </c>
      <c r="C14" s="41" t="str">
        <f>IF(SANCTION!$F14="","",SANCTION!$F14)</f>
        <v>VAJEET RAM</v>
      </c>
      <c r="D14" s="41">
        <f>IF(SANCTION!$C14="","",SANCTION!$C14)</f>
        <v>4</v>
      </c>
      <c r="E14" s="41" t="str">
        <f>IF(SANCTION!$J14="","",SANCTION!$J14)</f>
        <v>PNB RAWLA MANDI</v>
      </c>
      <c r="F14" s="139" t="str">
        <f>IF(SANCTION!$K14="","",SANCTION!$K14)</f>
        <v>PUNB00000</v>
      </c>
      <c r="G14" s="161" t="str">
        <f>IF(SANCTION!$I14="","",SANCTION!$I14)</f>
        <v>11111111113</v>
      </c>
    </row>
    <row r="15" spans="1:7">
      <c r="A15" s="131">
        <f>IF(B15="","",ROWS($B$6:B15))</f>
        <v>10</v>
      </c>
      <c r="B15" s="42" t="str">
        <f>IF(SANCTION!$E15="","",SANCTION!$E15)</f>
        <v>AMANDEEP</v>
      </c>
      <c r="C15" s="41" t="str">
        <f>IF(SANCTION!$F15="","",SANCTION!$F15)</f>
        <v>SONU</v>
      </c>
      <c r="D15" s="41">
        <f>IF(SANCTION!$C15="","",SANCTION!$C15)</f>
        <v>5</v>
      </c>
      <c r="E15" s="41" t="str">
        <f>IF(SANCTION!$J15="","",SANCTION!$J15)</f>
        <v>PNB RAWLA MANDI</v>
      </c>
      <c r="F15" s="139" t="str">
        <f>IF(SANCTION!$K15="","",SANCTION!$K15)</f>
        <v>PUNB00000</v>
      </c>
      <c r="G15" s="161" t="str">
        <f>IF(SANCTION!$I15="","",SANCTION!$I15)</f>
        <v>11111111111</v>
      </c>
    </row>
    <row r="16" spans="1:7">
      <c r="A16" s="131">
        <f>IF(B16="","",ROWS($B$6:B16))</f>
        <v>11</v>
      </c>
      <c r="B16" s="42" t="str">
        <f>IF(SANCTION!$E16="","",SANCTION!$E16)</f>
        <v>KHUSHMAN SINGH</v>
      </c>
      <c r="C16" s="41" t="str">
        <f>IF(SANCTION!$F16="","",SANCTION!$F16)</f>
        <v>IQBAL SINGH</v>
      </c>
      <c r="D16" s="41">
        <f>IF(SANCTION!$C16="","",SANCTION!$C16)</f>
        <v>5</v>
      </c>
      <c r="E16" s="41" t="str">
        <f>IF(SANCTION!$J16="","",SANCTION!$J16)</f>
        <v>SBI RAWLA MANDI</v>
      </c>
      <c r="F16" s="139" t="str">
        <f>IF(SANCTION!$K16="","",SANCTION!$K16)</f>
        <v>SBIN000000</v>
      </c>
      <c r="G16" s="161" t="str">
        <f>IF(SANCTION!$I16="","",SANCTION!$I16)</f>
        <v>11111111112</v>
      </c>
    </row>
    <row r="17" spans="1:7">
      <c r="A17" s="131">
        <f>IF(B17="","",ROWS($B$6:B17))</f>
        <v>12</v>
      </c>
      <c r="B17" s="42" t="str">
        <f>IF(SANCTION!$E17="","",SANCTION!$E17)</f>
        <v>RAKESH</v>
      </c>
      <c r="C17" s="41" t="str">
        <f>IF(SANCTION!$F17="","",SANCTION!$F17)</f>
        <v>SURJEET SINGH</v>
      </c>
      <c r="D17" s="41">
        <f>IF(SANCTION!$C17="","",SANCTION!$C17)</f>
        <v>5</v>
      </c>
      <c r="E17" s="41" t="str">
        <f>IF(SANCTION!$J17="","",SANCTION!$J17)</f>
        <v>PNB RAWLA MANDI</v>
      </c>
      <c r="F17" s="139" t="str">
        <f>IF(SANCTION!$K17="","",SANCTION!$K17)</f>
        <v>PUNB00000</v>
      </c>
      <c r="G17" s="161" t="str">
        <f>IF(SANCTION!$I17="","",SANCTION!$I17)</f>
        <v>11111111113</v>
      </c>
    </row>
    <row r="18" spans="1:7">
      <c r="A18" s="131">
        <f>IF(B18="","",ROWS($B$6:B18))</f>
        <v>13</v>
      </c>
      <c r="B18" s="42" t="str">
        <f>IF(SANCTION!$E18="","",SANCTION!$E18)</f>
        <v>Anju</v>
      </c>
      <c r="C18" s="41" t="str">
        <f>IF(SANCTION!$F18="","",SANCTION!$F18)</f>
        <v>Omprakash</v>
      </c>
      <c r="D18" s="41">
        <f>IF(SANCTION!$C18="","",SANCTION!$C18)</f>
        <v>6</v>
      </c>
      <c r="E18" s="41" t="str">
        <f>IF(SANCTION!$J18="","",SANCTION!$J18)</f>
        <v>PNB RAWLA MANDI</v>
      </c>
      <c r="F18" s="139" t="str">
        <f>IF(SANCTION!$K18="","",SANCTION!$K18)</f>
        <v>PUNB00000</v>
      </c>
      <c r="G18" s="161" t="str">
        <f>IF(SANCTION!$I18="","",SANCTION!$I18)</f>
        <v>11111111111</v>
      </c>
    </row>
    <row r="19" spans="1:7">
      <c r="A19" s="131">
        <f>IF(B19="","",ROWS($B$6:B19))</f>
        <v>14</v>
      </c>
      <c r="B19" s="42" t="str">
        <f>IF(SANCTION!$E19="","",SANCTION!$E19)</f>
        <v>DHANVEER</v>
      </c>
      <c r="C19" s="41" t="str">
        <f>IF(SANCTION!$F19="","",SANCTION!$F19)</f>
        <v>HARPAL SINGH</v>
      </c>
      <c r="D19" s="41">
        <f>IF(SANCTION!$C19="","",SANCTION!$C19)</f>
        <v>6</v>
      </c>
      <c r="E19" s="41" t="str">
        <f>IF(SANCTION!$J19="","",SANCTION!$J19)</f>
        <v>PNB RAWLA MANDI</v>
      </c>
      <c r="F19" s="139" t="str">
        <f>IF(SANCTION!$K19="","",SANCTION!$K19)</f>
        <v>PUNB00000</v>
      </c>
      <c r="G19" s="161" t="str">
        <f>IF(SANCTION!$I19="","",SANCTION!$I19)</f>
        <v>11111111112</v>
      </c>
    </row>
    <row r="20" spans="1:7">
      <c r="A20" s="131">
        <f>IF(B20="","",ROWS($B$6:B20))</f>
        <v>15</v>
      </c>
      <c r="B20" s="42" t="str">
        <f>IF(SANCTION!$E20="","",SANCTION!$E20)</f>
        <v>Manju</v>
      </c>
      <c r="C20" s="41" t="str">
        <f>IF(SANCTION!$F20="","",SANCTION!$F20)</f>
        <v>Omprakash</v>
      </c>
      <c r="D20" s="41">
        <f>IF(SANCTION!$C20="","",SANCTION!$C20)</f>
        <v>6</v>
      </c>
      <c r="E20" s="41" t="str">
        <f>IF(SANCTION!$J20="","",SANCTION!$J20)</f>
        <v>PNB RAWLA MANDI</v>
      </c>
      <c r="F20" s="139" t="str">
        <f>IF(SANCTION!$K20="","",SANCTION!$K20)</f>
        <v>PUNB00000</v>
      </c>
      <c r="G20" s="161" t="str">
        <f>IF(SANCTION!$I20="","",SANCTION!$I20)</f>
        <v>11111111113</v>
      </c>
    </row>
    <row r="21" spans="1:7">
      <c r="A21" s="131">
        <f>IF(B21="","",ROWS($B$6:B21))</f>
        <v>16</v>
      </c>
      <c r="B21" s="42" t="str">
        <f>IF(SANCTION!$E21="","",SANCTION!$E21)</f>
        <v>Saloni</v>
      </c>
      <c r="C21" s="41" t="str">
        <f>IF(SANCTION!$F21="","",SANCTION!$F21)</f>
        <v>Ramchandra</v>
      </c>
      <c r="D21" s="41">
        <f>IF(SANCTION!$C21="","",SANCTION!$C21)</f>
        <v>6</v>
      </c>
      <c r="E21" s="41" t="str">
        <f>IF(SANCTION!$J21="","",SANCTION!$J21)</f>
        <v>PNB RAWLA MANDI</v>
      </c>
      <c r="F21" s="139" t="str">
        <f>IF(SANCTION!$K21="","",SANCTION!$K21)</f>
        <v>PUNB00000</v>
      </c>
      <c r="G21" s="161" t="str">
        <f>IF(SANCTION!$I21="","",SANCTION!$I21)</f>
        <v>11111111111</v>
      </c>
    </row>
    <row r="22" spans="1:7">
      <c r="A22" s="131">
        <f>IF(B22="","",ROWS($B$6:B22))</f>
        <v>17</v>
      </c>
      <c r="B22" s="42" t="str">
        <f>IF(SANCTION!$E22="","",SANCTION!$E22)</f>
        <v>SUMAN</v>
      </c>
      <c r="C22" s="41" t="str">
        <f>IF(SANCTION!$F22="","",SANCTION!$F22)</f>
        <v>VAJEET RAM</v>
      </c>
      <c r="D22" s="41">
        <f>IF(SANCTION!$C22="","",SANCTION!$C22)</f>
        <v>6</v>
      </c>
      <c r="E22" s="41" t="str">
        <f>IF(SANCTION!$J22="","",SANCTION!$J22)</f>
        <v>PNB RAWLA MANDI</v>
      </c>
      <c r="F22" s="139" t="str">
        <f>IF(SANCTION!$K22="","",SANCTION!$K22)</f>
        <v>PUNB00000</v>
      </c>
      <c r="G22" s="161" t="str">
        <f>IF(SANCTION!$I22="","",SANCTION!$I22)</f>
        <v>11111111112</v>
      </c>
    </row>
    <row r="23" spans="1:7">
      <c r="A23" s="131">
        <f>IF(B23="","",ROWS($B$6:B23))</f>
        <v>18</v>
      </c>
      <c r="B23" s="42" t="str">
        <f>IF(SANCTION!$E23="","",SANCTION!$E23)</f>
        <v>VEENA</v>
      </c>
      <c r="C23" s="41" t="str">
        <f>IF(SANCTION!$F23="","",SANCTION!$F23)</f>
        <v>JASWANT SINGH</v>
      </c>
      <c r="D23" s="41">
        <f>IF(SANCTION!$C23="","",SANCTION!$C23)</f>
        <v>6</v>
      </c>
      <c r="E23" s="41" t="str">
        <f>IF(SANCTION!$J23="","",SANCTION!$J23)</f>
        <v>PNB RAWLA MANDI</v>
      </c>
      <c r="F23" s="139" t="str">
        <f>IF(SANCTION!$K23="","",SANCTION!$K23)</f>
        <v>PUNB00000</v>
      </c>
      <c r="G23" s="161" t="str">
        <f>IF(SANCTION!$I23="","",SANCTION!$I23)</f>
        <v>11111111113</v>
      </c>
    </row>
    <row r="24" spans="1:7">
      <c r="A24" s="131">
        <f>IF(B24="","",ROWS($B$6:B24))</f>
        <v>19</v>
      </c>
      <c r="B24" s="42" t="str">
        <f>IF(SANCTION!$E24="","",SANCTION!$E24)</f>
        <v>MALKEET SINGH</v>
      </c>
      <c r="C24" s="41" t="str">
        <f>IF(SANCTION!$F24="","",SANCTION!$F24)</f>
        <v>VAJEET RAM</v>
      </c>
      <c r="D24" s="41">
        <f>IF(SANCTION!$C24="","",SANCTION!$C24)</f>
        <v>7</v>
      </c>
      <c r="E24" s="41" t="str">
        <f>IF(SANCTION!$J24="","",SANCTION!$J24)</f>
        <v>PNB RAWLA MANDI</v>
      </c>
      <c r="F24" s="139" t="str">
        <f>IF(SANCTION!$K24="","",SANCTION!$K24)</f>
        <v>PUNB00000</v>
      </c>
      <c r="G24" s="161" t="str">
        <f>IF(SANCTION!$I24="","",SANCTION!$I24)</f>
        <v>11111111111</v>
      </c>
    </row>
    <row r="25" spans="1:7">
      <c r="A25" s="131">
        <f>IF(B25="","",ROWS($B$6:B25))</f>
        <v>20</v>
      </c>
      <c r="B25" s="42" t="str">
        <f>IF(SANCTION!$E25="","",SANCTION!$E25)</f>
        <v>RADHA</v>
      </c>
      <c r="C25" s="41" t="str">
        <f>IF(SANCTION!$F25="","",SANCTION!$F25)</f>
        <v>SHYOPAT RAM</v>
      </c>
      <c r="D25" s="41">
        <f>IF(SANCTION!$C25="","",SANCTION!$C25)</f>
        <v>7</v>
      </c>
      <c r="E25" s="41" t="str">
        <f>IF(SANCTION!$J25="","",SANCTION!$J25)</f>
        <v>PNB RAWLA MANDI</v>
      </c>
      <c r="F25" s="139" t="str">
        <f>IF(SANCTION!$K25="","",SANCTION!$K25)</f>
        <v>PUNB00000</v>
      </c>
      <c r="G25" s="161" t="str">
        <f>IF(SANCTION!$I25="","",SANCTION!$I25)</f>
        <v>11111111112</v>
      </c>
    </row>
    <row r="26" spans="1:7">
      <c r="A26" s="131">
        <f>IF(B26="","",ROWS($B$6:B26))</f>
        <v>21</v>
      </c>
      <c r="B26" s="42" t="str">
        <f>IF(SANCTION!$E26="","",SANCTION!$E26)</f>
        <v>ROSHANI</v>
      </c>
      <c r="C26" s="41" t="str">
        <f>IF(SANCTION!$F26="","",SANCTION!$F26)</f>
        <v>HARPAL SINGH</v>
      </c>
      <c r="D26" s="41">
        <f>IF(SANCTION!$C26="","",SANCTION!$C26)</f>
        <v>7</v>
      </c>
      <c r="E26" s="41" t="str">
        <f>IF(SANCTION!$J26="","",SANCTION!$J26)</f>
        <v>PNB RAWLA MANDI</v>
      </c>
      <c r="F26" s="139" t="str">
        <f>IF(SANCTION!$K26="","",SANCTION!$K26)</f>
        <v>PUNB00000</v>
      </c>
      <c r="G26" s="161" t="str">
        <f>IF(SANCTION!$I26="","",SANCTION!$I26)</f>
        <v>11111111113</v>
      </c>
    </row>
    <row r="27" spans="1:7">
      <c r="A27" s="131">
        <f>IF(B27="","",ROWS($B$6:B27))</f>
        <v>22</v>
      </c>
      <c r="B27" s="42" t="str">
        <f>IF(SANCTION!$E27="","",SANCTION!$E27)</f>
        <v>ANKIT</v>
      </c>
      <c r="C27" s="41" t="str">
        <f>IF(SANCTION!$F27="","",SANCTION!$F27)</f>
        <v>RAMNIWAS</v>
      </c>
      <c r="D27" s="41">
        <f>IF(SANCTION!$C27="","",SANCTION!$C27)</f>
        <v>8</v>
      </c>
      <c r="E27" s="41" t="str">
        <f>IF(SANCTION!$J27="","",SANCTION!$J27)</f>
        <v>PNB RAWLA MANDI</v>
      </c>
      <c r="F27" s="139" t="str">
        <f>IF(SANCTION!$K27="","",SANCTION!$K27)</f>
        <v>PUNB00000</v>
      </c>
      <c r="G27" s="161" t="str">
        <f>IF(SANCTION!$I27="","",SANCTION!$I27)</f>
        <v>11111111111</v>
      </c>
    </row>
    <row r="28" spans="1:7">
      <c r="A28" s="131">
        <f>IF(B28="","",ROWS($B$6:B28))</f>
        <v>23</v>
      </c>
      <c r="B28" s="42" t="str">
        <f>IF(SANCTION!$E28="","",SANCTION!$E28)</f>
        <v>ARTI</v>
      </c>
      <c r="C28" s="41" t="str">
        <f>IF(SANCTION!$F28="","",SANCTION!$F28)</f>
        <v>OMPRAKASH</v>
      </c>
      <c r="D28" s="41">
        <f>IF(SANCTION!$C28="","",SANCTION!$C28)</f>
        <v>8</v>
      </c>
      <c r="E28" s="41" t="str">
        <f>IF(SANCTION!$J28="","",SANCTION!$J28)</f>
        <v>PNB RAWLA MANDI</v>
      </c>
      <c r="F28" s="139" t="str">
        <f>IF(SANCTION!$K28="","",SANCTION!$K28)</f>
        <v>PUNB00000</v>
      </c>
      <c r="G28" s="161" t="str">
        <f>IF(SANCTION!$I28="","",SANCTION!$I28)</f>
        <v>11111111112</v>
      </c>
    </row>
    <row r="29" spans="1:7">
      <c r="A29" s="131">
        <f>IF(B29="","",ROWS($B$6:B29))</f>
        <v>24</v>
      </c>
      <c r="B29" s="42" t="str">
        <f>IF(SANCTION!$E29="","",SANCTION!$E29)</f>
        <v>JASVINDER SINGH</v>
      </c>
      <c r="C29" s="41" t="str">
        <f>IF(SANCTION!$F29="","",SANCTION!$F29)</f>
        <v>RAMCHANDER</v>
      </c>
      <c r="D29" s="41">
        <f>IF(SANCTION!$C29="","",SANCTION!$C29)</f>
        <v>8</v>
      </c>
      <c r="E29" s="41" t="str">
        <f>IF(SANCTION!$J29="","",SANCTION!$J29)</f>
        <v>PNB RAWLA MANDI</v>
      </c>
      <c r="F29" s="139" t="str">
        <f>IF(SANCTION!$K29="","",SANCTION!$K29)</f>
        <v>PUNB00000</v>
      </c>
      <c r="G29" s="161" t="str">
        <f>IF(SANCTION!$I29="","",SANCTION!$I29)</f>
        <v>11111111113</v>
      </c>
    </row>
    <row r="30" spans="1:7">
      <c r="A30" s="131">
        <f>IF(B30="","",ROWS($B$6:B30))</f>
        <v>25</v>
      </c>
      <c r="B30" s="42" t="str">
        <f>IF(SANCTION!$E30="","",SANCTION!$E30)</f>
        <v>KAMALDEEP</v>
      </c>
      <c r="C30" s="41" t="str">
        <f>IF(SANCTION!$F30="","",SANCTION!$F30)</f>
        <v>JASKARAN SINGH</v>
      </c>
      <c r="D30" s="41">
        <f>IF(SANCTION!$C30="","",SANCTION!$C30)</f>
        <v>8</v>
      </c>
      <c r="E30" s="41" t="str">
        <f>IF(SANCTION!$J30="","",SANCTION!$J30)</f>
        <v>PNB RAWLA MANDI</v>
      </c>
      <c r="F30" s="139" t="str">
        <f>IF(SANCTION!$K30="","",SANCTION!$K30)</f>
        <v>PUNB00000</v>
      </c>
      <c r="G30" s="161" t="str">
        <f>IF(SANCTION!$I30="","",SANCTION!$I30)</f>
        <v>11111111111</v>
      </c>
    </row>
    <row r="31" spans="1:7">
      <c r="A31" s="131">
        <f>IF(B31="","",ROWS($B$6:B31))</f>
        <v>26</v>
      </c>
      <c r="B31" s="42" t="str">
        <f>IF(SANCTION!$E31="","",SANCTION!$E31)</f>
        <v>MANJU KUMARI</v>
      </c>
      <c r="C31" s="41" t="str">
        <f>IF(SANCTION!$F31="","",SANCTION!$F31)</f>
        <v>SYOPAT RAM</v>
      </c>
      <c r="D31" s="41">
        <f>IF(SANCTION!$C31="","",SANCTION!$C31)</f>
        <v>8</v>
      </c>
      <c r="E31" s="41" t="str">
        <f>IF(SANCTION!$J31="","",SANCTION!$J31)</f>
        <v>PNB RAWLA MANDI</v>
      </c>
      <c r="F31" s="139" t="str">
        <f>IF(SANCTION!$K31="","",SANCTION!$K31)</f>
        <v>PUNB00000</v>
      </c>
      <c r="G31" s="161" t="str">
        <f>IF(SANCTION!$I31="","",SANCTION!$I31)</f>
        <v>11111111112</v>
      </c>
    </row>
    <row r="32" spans="1:7">
      <c r="A32" s="131">
        <f>IF(B32="","",ROWS($B$6:B32))</f>
        <v>27</v>
      </c>
      <c r="B32" s="42" t="str">
        <f>IF(SANCTION!$E32="","",SANCTION!$E32)</f>
        <v>RAJPAL SINGH</v>
      </c>
      <c r="C32" s="41" t="str">
        <f>IF(SANCTION!$F32="","",SANCTION!$F32)</f>
        <v>GURDEEP SINGH</v>
      </c>
      <c r="D32" s="41">
        <f>IF(SANCTION!$C32="","",SANCTION!$C32)</f>
        <v>8</v>
      </c>
      <c r="E32" s="41" t="str">
        <f>IF(SANCTION!$J32="","",SANCTION!$J32)</f>
        <v>PNB RAWLA MANDI</v>
      </c>
      <c r="F32" s="139" t="str">
        <f>IF(SANCTION!$K32="","",SANCTION!$K32)</f>
        <v>PUNB00000</v>
      </c>
      <c r="G32" s="161" t="str">
        <f>IF(SANCTION!$I32="","",SANCTION!$I32)</f>
        <v>11111111113</v>
      </c>
    </row>
    <row r="33" spans="1:7">
      <c r="A33" s="131">
        <f>IF(B33="","",ROWS($B$6:B33))</f>
        <v>28</v>
      </c>
      <c r="B33" s="42" t="str">
        <f>IF(SANCTION!$E33="","",SANCTION!$E33)</f>
        <v>SANDEEP SINGH</v>
      </c>
      <c r="C33" s="41" t="str">
        <f>IF(SANCTION!$F33="","",SANCTION!$F33)</f>
        <v>GURPAL SINGH</v>
      </c>
      <c r="D33" s="41">
        <f>IF(SANCTION!$C33="","",SANCTION!$C33)</f>
        <v>8</v>
      </c>
      <c r="E33" s="41" t="str">
        <f>IF(SANCTION!$J33="","",SANCTION!$J33)</f>
        <v>PNB RAWLA MANDI</v>
      </c>
      <c r="F33" s="139" t="str">
        <f>IF(SANCTION!$K33="","",SANCTION!$K33)</f>
        <v>PUNB00000</v>
      </c>
      <c r="G33" s="161" t="str">
        <f>IF(SANCTION!$I33="","",SANCTION!$I33)</f>
        <v>11111111111</v>
      </c>
    </row>
    <row r="34" spans="1:7">
      <c r="A34" s="131">
        <f>IF(B34="","",ROWS($B$6:B34))</f>
        <v>29</v>
      </c>
      <c r="B34" s="42" t="str">
        <f>IF(SANCTION!$E34="","",SANCTION!$E34)</f>
        <v>SATPAL SINGH</v>
      </c>
      <c r="C34" s="41" t="str">
        <f>IF(SANCTION!$F34="","",SANCTION!$F34)</f>
        <v>HARPAL SINGH</v>
      </c>
      <c r="D34" s="41">
        <f>IF(SANCTION!$C34="","",SANCTION!$C34)</f>
        <v>8</v>
      </c>
      <c r="E34" s="41" t="str">
        <f>IF(SANCTION!$J34="","",SANCTION!$J34)</f>
        <v>PNB RAWLA MANDI</v>
      </c>
      <c r="F34" s="139" t="str">
        <f>IF(SANCTION!$K34="","",SANCTION!$K34)</f>
        <v>PUNB00000</v>
      </c>
      <c r="G34" s="161" t="str">
        <f>IF(SANCTION!$I34="","",SANCTION!$I34)</f>
        <v>11111111112</v>
      </c>
    </row>
    <row r="35" spans="1:7">
      <c r="A35" s="131">
        <f>IF(B35="","",ROWS($B$6:B35))</f>
        <v>30</v>
      </c>
      <c r="B35" s="42" t="str">
        <f>IF(SANCTION!$E35="","",SANCTION!$E35)</f>
        <v>SHARDA</v>
      </c>
      <c r="C35" s="41" t="str">
        <f>IF(SANCTION!$F35="","",SANCTION!$F35)</f>
        <v>DANARAM</v>
      </c>
      <c r="D35" s="41">
        <f>IF(SANCTION!$C35="","",SANCTION!$C35)</f>
        <v>8</v>
      </c>
      <c r="E35" s="41" t="str">
        <f>IF(SANCTION!$J35="","",SANCTION!$J35)</f>
        <v>SBI RAWLA MANDI</v>
      </c>
      <c r="F35" s="139" t="str">
        <f>IF(SANCTION!$K35="","",SANCTION!$K35)</f>
        <v>SBIN000000</v>
      </c>
      <c r="G35" s="161" t="str">
        <f>IF(SANCTION!$I35="","",SANCTION!$I35)</f>
        <v>11111111113</v>
      </c>
    </row>
    <row r="36" spans="1:7">
      <c r="A36" s="131">
        <f>IF(B36="","",ROWS($B$6:B36))</f>
        <v>31</v>
      </c>
      <c r="B36" s="42" t="str">
        <f>IF(SANCTION!$E36="","",SANCTION!$E36)</f>
        <v>HARMAN DEEP</v>
      </c>
      <c r="C36" s="41" t="str">
        <f>IF(SANCTION!$F36="","",SANCTION!$F36)</f>
        <v>BHOLA SINGH</v>
      </c>
      <c r="D36" s="41">
        <f>IF(SANCTION!$C36="","",SANCTION!$C36)</f>
        <v>9</v>
      </c>
      <c r="E36" s="41">
        <f>IF(SANCTION!$J36="","",SANCTION!$J36)</f>
        <v>0</v>
      </c>
      <c r="F36" s="139" t="str">
        <f>IF(SANCTION!$K36="","",SANCTION!$K36)</f>
        <v/>
      </c>
      <c r="G36" s="161">
        <f>IF(SANCTION!$I36="","",SANCTION!$I36)</f>
        <v>0</v>
      </c>
    </row>
    <row r="37" spans="1:7">
      <c r="A37" s="131" t="str">
        <f>IF(B37="","",ROWS($B$6:B37))</f>
        <v/>
      </c>
      <c r="B37" s="42" t="str">
        <f>IF(SANCTION!$E37="","",SANCTION!$E37)</f>
        <v/>
      </c>
      <c r="C37" s="41" t="str">
        <f>IF(SANCTION!$F37="","",SANCTION!$F37)</f>
        <v/>
      </c>
      <c r="D37" s="41" t="str">
        <f>IF(SANCTION!$C37="","",SANCTION!$C37)</f>
        <v/>
      </c>
      <c r="E37" s="41" t="str">
        <f>IF(SANCTION!$J37="","",SANCTION!$J37)</f>
        <v/>
      </c>
      <c r="F37" s="139" t="str">
        <f>IF(SANCTION!$K37="","",SANCTION!$K37)</f>
        <v/>
      </c>
      <c r="G37" s="161" t="str">
        <f>IF(SANCTION!$I37="","",SANCTION!$I37)</f>
        <v/>
      </c>
    </row>
    <row r="38" spans="1:7">
      <c r="A38" s="131" t="str">
        <f>IF(B38="","",ROWS($B$6:B38))</f>
        <v/>
      </c>
      <c r="B38" s="42" t="str">
        <f>IF(SANCTION!$E38="","",SANCTION!$E38)</f>
        <v/>
      </c>
      <c r="C38" s="41" t="str">
        <f>IF(SANCTION!$F38="","",SANCTION!$F38)</f>
        <v/>
      </c>
      <c r="D38" s="41" t="str">
        <f>IF(SANCTION!$C38="","",SANCTION!$C38)</f>
        <v/>
      </c>
      <c r="E38" s="41" t="str">
        <f>IF(SANCTION!$J38="","",SANCTION!$J38)</f>
        <v/>
      </c>
      <c r="F38" s="139" t="str">
        <f>IF(SANCTION!$K38="","",SANCTION!$K38)</f>
        <v/>
      </c>
      <c r="G38" s="161" t="str">
        <f>IF(SANCTION!$I38="","",SANCTION!$I38)</f>
        <v/>
      </c>
    </row>
    <row r="39" spans="1:7">
      <c r="A39" s="131" t="str">
        <f>IF(B39="","",ROWS($B$6:B39))</f>
        <v/>
      </c>
      <c r="B39" s="42" t="str">
        <f>IF(SANCTION!$E39="","",SANCTION!$E39)</f>
        <v/>
      </c>
      <c r="C39" s="41" t="str">
        <f>IF(SANCTION!$F39="","",SANCTION!$F39)</f>
        <v/>
      </c>
      <c r="D39" s="41" t="str">
        <f>IF(SANCTION!$C39="","",SANCTION!$C39)</f>
        <v/>
      </c>
      <c r="E39" s="41" t="str">
        <f>IF(SANCTION!$J39="","",SANCTION!$J39)</f>
        <v/>
      </c>
      <c r="F39" s="139" t="str">
        <f>IF(SANCTION!$K39="","",SANCTION!$K39)</f>
        <v/>
      </c>
      <c r="G39" s="161" t="str">
        <f>IF(SANCTION!$I39="","",SANCTION!$I39)</f>
        <v/>
      </c>
    </row>
    <row r="40" spans="1:7">
      <c r="A40" s="131" t="str">
        <f>IF(B40="","",ROWS($B$6:B40))</f>
        <v/>
      </c>
      <c r="B40" s="42" t="str">
        <f>IF(SANCTION!$E40="","",SANCTION!$E40)</f>
        <v/>
      </c>
      <c r="C40" s="41" t="str">
        <f>IF(SANCTION!$F40="","",SANCTION!$F40)</f>
        <v/>
      </c>
      <c r="D40" s="41" t="str">
        <f>IF(SANCTION!$C40="","",SANCTION!$C40)</f>
        <v/>
      </c>
      <c r="E40" s="41" t="str">
        <f>IF(SANCTION!$J40="","",SANCTION!$J40)</f>
        <v/>
      </c>
      <c r="F40" s="139" t="str">
        <f>IF(SANCTION!$K40="","",SANCTION!$K40)</f>
        <v/>
      </c>
      <c r="G40" s="161" t="str">
        <f>IF(SANCTION!$I40="","",SANCTION!$I40)</f>
        <v/>
      </c>
    </row>
    <row r="41" spans="1:7">
      <c r="A41" s="131" t="str">
        <f>IF(B41="","",ROWS($B$6:B41))</f>
        <v/>
      </c>
      <c r="B41" s="42" t="str">
        <f>IF(SANCTION!$E41="","",SANCTION!$E41)</f>
        <v/>
      </c>
      <c r="C41" s="41" t="str">
        <f>IF(SANCTION!$F41="","",SANCTION!$F41)</f>
        <v/>
      </c>
      <c r="D41" s="41" t="str">
        <f>IF(SANCTION!$C41="","",SANCTION!$C41)</f>
        <v/>
      </c>
      <c r="E41" s="41" t="str">
        <f>IF(SANCTION!$J41="","",SANCTION!$J41)</f>
        <v/>
      </c>
      <c r="F41" s="139" t="str">
        <f>IF(SANCTION!$K41="","",SANCTION!$K41)</f>
        <v/>
      </c>
      <c r="G41" s="161" t="str">
        <f>IF(SANCTION!$I41="","",SANCTION!$I41)</f>
        <v/>
      </c>
    </row>
    <row r="42" spans="1:7">
      <c r="A42" s="131" t="str">
        <f>IF(B42="","",ROWS($B$6:B42))</f>
        <v/>
      </c>
      <c r="B42" s="42" t="str">
        <f>IF(SANCTION!$E42="","",SANCTION!$E42)</f>
        <v/>
      </c>
      <c r="C42" s="41" t="str">
        <f>IF(SANCTION!$F42="","",SANCTION!$F42)</f>
        <v/>
      </c>
      <c r="D42" s="41" t="str">
        <f>IF(SANCTION!$C42="","",SANCTION!$C42)</f>
        <v/>
      </c>
      <c r="E42" s="41" t="str">
        <f>IF(SANCTION!$J42="","",SANCTION!$J42)</f>
        <v/>
      </c>
      <c r="F42" s="139" t="str">
        <f>IF(SANCTION!$K42="","",SANCTION!$K42)</f>
        <v/>
      </c>
      <c r="G42" s="161" t="str">
        <f>IF(SANCTION!$I42="","",SANCTION!$I42)</f>
        <v/>
      </c>
    </row>
    <row r="43" spans="1:7">
      <c r="A43" s="131" t="str">
        <f>IF(B43="","",ROWS($B$6:B43))</f>
        <v/>
      </c>
      <c r="B43" s="42" t="str">
        <f>IF(SANCTION!$E43="","",SANCTION!$E43)</f>
        <v/>
      </c>
      <c r="C43" s="41" t="str">
        <f>IF(SANCTION!$F43="","",SANCTION!$F43)</f>
        <v/>
      </c>
      <c r="D43" s="41" t="str">
        <f>IF(SANCTION!$C43="","",SANCTION!$C43)</f>
        <v/>
      </c>
      <c r="E43" s="41" t="str">
        <f>IF(SANCTION!$J43="","",SANCTION!$J43)</f>
        <v/>
      </c>
      <c r="F43" s="139" t="str">
        <f>IF(SANCTION!$K43="","",SANCTION!$K43)</f>
        <v/>
      </c>
      <c r="G43" s="161" t="str">
        <f>IF(SANCTION!$I43="","",SANCTION!$I43)</f>
        <v/>
      </c>
    </row>
    <row r="44" spans="1:7">
      <c r="A44" s="131" t="str">
        <f>IF(B44="","",ROWS($B$6:B44))</f>
        <v/>
      </c>
      <c r="B44" s="42" t="str">
        <f>IF(SANCTION!$E44="","",SANCTION!$E44)</f>
        <v/>
      </c>
      <c r="C44" s="41" t="str">
        <f>IF(SANCTION!$F44="","",SANCTION!$F44)</f>
        <v/>
      </c>
      <c r="D44" s="41" t="str">
        <f>IF(SANCTION!$C44="","",SANCTION!$C44)</f>
        <v/>
      </c>
      <c r="E44" s="41" t="str">
        <f>IF(SANCTION!$J44="","",SANCTION!$J44)</f>
        <v/>
      </c>
      <c r="F44" s="139" t="str">
        <f>IF(SANCTION!$K44="","",SANCTION!$K44)</f>
        <v/>
      </c>
      <c r="G44" s="161" t="str">
        <f>IF(SANCTION!$I44="","",SANCTION!$I44)</f>
        <v/>
      </c>
    </row>
    <row r="45" spans="1:7">
      <c r="A45" s="131" t="str">
        <f>IF(B45="","",ROWS($B$6:B45))</f>
        <v/>
      </c>
      <c r="B45" s="42" t="str">
        <f>IF(SANCTION!$E45="","",SANCTION!$E45)</f>
        <v/>
      </c>
      <c r="C45" s="41" t="str">
        <f>IF(SANCTION!$F45="","",SANCTION!$F45)</f>
        <v/>
      </c>
      <c r="D45" s="41" t="str">
        <f>IF(SANCTION!$C45="","",SANCTION!$C45)</f>
        <v/>
      </c>
      <c r="E45" s="41" t="str">
        <f>IF(SANCTION!$J45="","",SANCTION!$J45)</f>
        <v/>
      </c>
      <c r="F45" s="139" t="str">
        <f>IF(SANCTION!$K45="","",SANCTION!$K45)</f>
        <v/>
      </c>
      <c r="G45" s="161" t="str">
        <f>IF(SANCTION!$I45="","",SANCTION!$I45)</f>
        <v/>
      </c>
    </row>
    <row r="46" spans="1:7">
      <c r="A46" s="131" t="str">
        <f>IF(B46="","",ROWS($B$6:B46))</f>
        <v/>
      </c>
      <c r="B46" s="42" t="str">
        <f>IF(SANCTION!$E46="","",SANCTION!$E46)</f>
        <v/>
      </c>
      <c r="C46" s="41" t="str">
        <f>IF(SANCTION!$F46="","",SANCTION!$F46)</f>
        <v/>
      </c>
      <c r="D46" s="41" t="str">
        <f>IF(SANCTION!$C46="","",SANCTION!$C46)</f>
        <v/>
      </c>
      <c r="E46" s="41" t="str">
        <f>IF(SANCTION!$J46="","",SANCTION!$J46)</f>
        <v/>
      </c>
      <c r="F46" s="139" t="str">
        <f>IF(SANCTION!$K46="","",SANCTION!$K46)</f>
        <v/>
      </c>
      <c r="G46" s="161" t="str">
        <f>IF(SANCTION!$I46="","",SANCTION!$I46)</f>
        <v/>
      </c>
    </row>
    <row r="47" spans="1:7">
      <c r="A47" s="131" t="str">
        <f>IF(B47="","",ROWS($B$6:B47))</f>
        <v/>
      </c>
      <c r="B47" s="42" t="str">
        <f>IF(SANCTION!$E47="","",SANCTION!$E47)</f>
        <v/>
      </c>
      <c r="C47" s="41" t="str">
        <f>IF(SANCTION!$F47="","",SANCTION!$F47)</f>
        <v/>
      </c>
      <c r="D47" s="41" t="str">
        <f>IF(SANCTION!$C47="","",SANCTION!$C47)</f>
        <v/>
      </c>
      <c r="E47" s="41" t="str">
        <f>IF(SANCTION!$J47="","",SANCTION!$J47)</f>
        <v/>
      </c>
      <c r="F47" s="139" t="str">
        <f>IF(SANCTION!$K47="","",SANCTION!$K47)</f>
        <v/>
      </c>
      <c r="G47" s="161" t="str">
        <f>IF(SANCTION!$I47="","",SANCTION!$I47)</f>
        <v/>
      </c>
    </row>
    <row r="48" spans="1:7">
      <c r="A48" s="131" t="str">
        <f>IF(B48="","",ROWS($B$6:B48))</f>
        <v/>
      </c>
      <c r="B48" s="42" t="str">
        <f>IF(SANCTION!$E48="","",SANCTION!$E48)</f>
        <v/>
      </c>
      <c r="C48" s="41" t="str">
        <f>IF(SANCTION!$F48="","",SANCTION!$F48)</f>
        <v/>
      </c>
      <c r="D48" s="41" t="str">
        <f>IF(SANCTION!$C48="","",SANCTION!$C48)</f>
        <v/>
      </c>
      <c r="E48" s="41" t="str">
        <f>IF(SANCTION!$J48="","",SANCTION!$J48)</f>
        <v/>
      </c>
      <c r="F48" s="139" t="str">
        <f>IF(SANCTION!$K48="","",SANCTION!$K48)</f>
        <v/>
      </c>
      <c r="G48" s="161" t="str">
        <f>IF(SANCTION!$I48="","",SANCTION!$I48)</f>
        <v/>
      </c>
    </row>
    <row r="49" spans="1:7">
      <c r="A49" s="131" t="str">
        <f>IF(B49="","",ROWS($B$6:B49))</f>
        <v/>
      </c>
      <c r="B49" s="42" t="str">
        <f>IF(SANCTION!$E49="","",SANCTION!$E49)</f>
        <v/>
      </c>
      <c r="C49" s="41" t="str">
        <f>IF(SANCTION!$F49="","",SANCTION!$F49)</f>
        <v/>
      </c>
      <c r="D49" s="41" t="str">
        <f>IF(SANCTION!$C49="","",SANCTION!$C49)</f>
        <v/>
      </c>
      <c r="E49" s="41" t="str">
        <f>IF(SANCTION!$J49="","",SANCTION!$J49)</f>
        <v/>
      </c>
      <c r="F49" s="139" t="str">
        <f>IF(SANCTION!$K49="","",SANCTION!$K49)</f>
        <v/>
      </c>
      <c r="G49" s="161" t="str">
        <f>IF(SANCTION!$I49="","",SANCTION!$I49)</f>
        <v/>
      </c>
    </row>
    <row r="50" spans="1:7">
      <c r="A50" s="131" t="str">
        <f>IF(B50="","",ROWS($B$6:B50))</f>
        <v/>
      </c>
      <c r="B50" s="42" t="str">
        <f>IF(SANCTION!$E50="","",SANCTION!$E50)</f>
        <v/>
      </c>
      <c r="C50" s="41" t="str">
        <f>IF(SANCTION!$F50="","",SANCTION!$F50)</f>
        <v/>
      </c>
      <c r="D50" s="41" t="str">
        <f>IF(SANCTION!$C50="","",SANCTION!$C50)</f>
        <v/>
      </c>
      <c r="E50" s="41" t="str">
        <f>IF(SANCTION!$J50="","",SANCTION!$J50)</f>
        <v/>
      </c>
      <c r="F50" s="139" t="str">
        <f>IF(SANCTION!$K50="","",SANCTION!$K50)</f>
        <v/>
      </c>
      <c r="G50" s="161" t="str">
        <f>IF(SANCTION!$I50="","",SANCTION!$I50)</f>
        <v/>
      </c>
    </row>
    <row r="51" spans="1:7">
      <c r="A51" s="131" t="str">
        <f>IF(B51="","",ROWS($B$6:B51))</f>
        <v/>
      </c>
      <c r="B51" s="42" t="str">
        <f>IF(SANCTION!$E51="","",SANCTION!$E51)</f>
        <v/>
      </c>
      <c r="C51" s="41" t="str">
        <f>IF(SANCTION!$F51="","",SANCTION!$F51)</f>
        <v/>
      </c>
      <c r="D51" s="41" t="str">
        <f>IF(SANCTION!$C51="","",SANCTION!$C51)</f>
        <v/>
      </c>
      <c r="E51" s="41" t="str">
        <f>IF(SANCTION!$J51="","",SANCTION!$J51)</f>
        <v/>
      </c>
      <c r="F51" s="139" t="str">
        <f>IF(SANCTION!$K51="","",SANCTION!$K51)</f>
        <v/>
      </c>
      <c r="G51" s="161" t="str">
        <f>IF(SANCTION!$I51="","",SANCTION!$I51)</f>
        <v/>
      </c>
    </row>
    <row r="52" spans="1:7">
      <c r="A52" s="131" t="str">
        <f>IF(B52="","",ROWS($B$6:B52))</f>
        <v/>
      </c>
      <c r="B52" s="42" t="str">
        <f>IF(SANCTION!$E52="","",SANCTION!$E52)</f>
        <v/>
      </c>
      <c r="C52" s="41" t="str">
        <f>IF(SANCTION!$F52="","",SANCTION!$F52)</f>
        <v/>
      </c>
      <c r="D52" s="41" t="str">
        <f>IF(SANCTION!$C52="","",SANCTION!$C52)</f>
        <v/>
      </c>
      <c r="E52" s="41" t="str">
        <f>IF(SANCTION!$J52="","",SANCTION!$J52)</f>
        <v/>
      </c>
      <c r="F52" s="139" t="str">
        <f>IF(SANCTION!$K52="","",SANCTION!$K52)</f>
        <v/>
      </c>
      <c r="G52" s="161" t="str">
        <f>IF(SANCTION!$I52="","",SANCTION!$I52)</f>
        <v/>
      </c>
    </row>
    <row r="53" spans="1:7">
      <c r="A53" s="131" t="str">
        <f>IF(B53="","",ROWS($B$6:B53))</f>
        <v/>
      </c>
      <c r="B53" s="42" t="str">
        <f>IF(SANCTION!$E53="","",SANCTION!$E53)</f>
        <v/>
      </c>
      <c r="C53" s="41" t="str">
        <f>IF(SANCTION!$F53="","",SANCTION!$F53)</f>
        <v/>
      </c>
      <c r="D53" s="41" t="str">
        <f>IF(SANCTION!$C53="","",SANCTION!$C53)</f>
        <v/>
      </c>
      <c r="E53" s="41" t="str">
        <f>IF(SANCTION!$J53="","",SANCTION!$J53)</f>
        <v/>
      </c>
      <c r="F53" s="139" t="str">
        <f>IF(SANCTION!$K53="","",SANCTION!$K53)</f>
        <v/>
      </c>
      <c r="G53" s="161" t="str">
        <f>IF(SANCTION!$I53="","",SANCTION!$I53)</f>
        <v/>
      </c>
    </row>
    <row r="54" spans="1:7">
      <c r="A54" s="131" t="str">
        <f>IF(B54="","",ROWS($B$6:B54))</f>
        <v/>
      </c>
      <c r="B54" s="42" t="str">
        <f>IF(SANCTION!$E54="","",SANCTION!$E54)</f>
        <v/>
      </c>
      <c r="C54" s="41" t="str">
        <f>IF(SANCTION!$F54="","",SANCTION!$F54)</f>
        <v/>
      </c>
      <c r="D54" s="41" t="str">
        <f>IF(SANCTION!$C54="","",SANCTION!$C54)</f>
        <v/>
      </c>
      <c r="E54" s="41" t="str">
        <f>IF(SANCTION!$J54="","",SANCTION!$J54)</f>
        <v/>
      </c>
      <c r="F54" s="139" t="str">
        <f>IF(SANCTION!$K54="","",SANCTION!$K54)</f>
        <v/>
      </c>
      <c r="G54" s="161" t="str">
        <f>IF(SANCTION!$I54="","",SANCTION!$I54)</f>
        <v/>
      </c>
    </row>
    <row r="55" spans="1:7">
      <c r="A55" s="131" t="str">
        <f>IF(B55="","",ROWS($B$6:B55))</f>
        <v/>
      </c>
      <c r="B55" s="42" t="str">
        <f>IF(SANCTION!$E55="","",SANCTION!$E55)</f>
        <v/>
      </c>
      <c r="C55" s="41" t="str">
        <f>IF(SANCTION!$F55="","",SANCTION!$F55)</f>
        <v/>
      </c>
      <c r="D55" s="41" t="str">
        <f>IF(SANCTION!$C55="","",SANCTION!$C55)</f>
        <v/>
      </c>
      <c r="E55" s="41" t="str">
        <f>IF(SANCTION!$J55="","",SANCTION!$J55)</f>
        <v/>
      </c>
      <c r="F55" s="139" t="str">
        <f>IF(SANCTION!$K55="","",SANCTION!$K55)</f>
        <v/>
      </c>
      <c r="G55" s="161" t="str">
        <f>IF(SANCTION!$I55="","",SANCTION!$I55)</f>
        <v/>
      </c>
    </row>
    <row r="56" spans="1:7">
      <c r="A56" s="131" t="str">
        <f>IF(B56="","",ROWS($B$6:B56))</f>
        <v/>
      </c>
      <c r="B56" s="42" t="str">
        <f>IF(SANCTION!$E56="","",SANCTION!$E56)</f>
        <v/>
      </c>
      <c r="C56" s="41" t="str">
        <f>IF(SANCTION!$F56="","",SANCTION!$F56)</f>
        <v/>
      </c>
      <c r="D56" s="41" t="str">
        <f>IF(SANCTION!$C56="","",SANCTION!$C56)</f>
        <v/>
      </c>
      <c r="E56" s="41" t="str">
        <f>IF(SANCTION!$J56="","",SANCTION!$J56)</f>
        <v/>
      </c>
      <c r="F56" s="139" t="str">
        <f>IF(SANCTION!$K56="","",SANCTION!$K56)</f>
        <v/>
      </c>
      <c r="G56" s="161" t="str">
        <f>IF(SANCTION!$I56="","",SANCTION!$I56)</f>
        <v/>
      </c>
    </row>
    <row r="57" spans="1:7">
      <c r="A57" s="131" t="str">
        <f>IF(B57="","",ROWS($B$6:B57))</f>
        <v/>
      </c>
      <c r="B57" s="42" t="str">
        <f>IF(SANCTION!$E57="","",SANCTION!$E57)</f>
        <v/>
      </c>
      <c r="C57" s="41" t="str">
        <f>IF(SANCTION!$F57="","",SANCTION!$F57)</f>
        <v/>
      </c>
      <c r="D57" s="41" t="str">
        <f>IF(SANCTION!$C57="","",SANCTION!$C57)</f>
        <v/>
      </c>
      <c r="E57" s="41" t="str">
        <f>IF(SANCTION!$J57="","",SANCTION!$J57)</f>
        <v/>
      </c>
      <c r="F57" s="139" t="str">
        <f>IF(SANCTION!$K57="","",SANCTION!$K57)</f>
        <v/>
      </c>
      <c r="G57" s="161" t="str">
        <f>IF(SANCTION!$I57="","",SANCTION!$I57)</f>
        <v/>
      </c>
    </row>
    <row r="58" spans="1:7">
      <c r="A58" s="131" t="str">
        <f>IF(B58="","",ROWS($B$6:B58))</f>
        <v/>
      </c>
      <c r="B58" s="42" t="str">
        <f>IF(SANCTION!$E58="","",SANCTION!$E58)</f>
        <v/>
      </c>
      <c r="C58" s="41" t="str">
        <f>IF(SANCTION!$F58="","",SANCTION!$F58)</f>
        <v/>
      </c>
      <c r="D58" s="41" t="str">
        <f>IF(SANCTION!$C58="","",SANCTION!$C58)</f>
        <v/>
      </c>
      <c r="E58" s="41" t="str">
        <f>IF(SANCTION!$J58="","",SANCTION!$J58)</f>
        <v/>
      </c>
      <c r="F58" s="139" t="str">
        <f>IF(SANCTION!$K58="","",SANCTION!$K58)</f>
        <v/>
      </c>
      <c r="G58" s="161" t="str">
        <f>IF(SANCTION!$I58="","",SANCTION!$I58)</f>
        <v/>
      </c>
    </row>
    <row r="59" spans="1:7">
      <c r="A59" s="131" t="str">
        <f>IF(B59="","",ROWS($B$6:B59))</f>
        <v/>
      </c>
      <c r="B59" s="42" t="str">
        <f>IF(SANCTION!$E59="","",SANCTION!$E59)</f>
        <v/>
      </c>
      <c r="C59" s="41" t="str">
        <f>IF(SANCTION!$F59="","",SANCTION!$F59)</f>
        <v/>
      </c>
      <c r="D59" s="41" t="str">
        <f>IF(SANCTION!$C59="","",SANCTION!$C59)</f>
        <v/>
      </c>
      <c r="E59" s="41" t="str">
        <f>IF(SANCTION!$J59="","",SANCTION!$J59)</f>
        <v/>
      </c>
      <c r="F59" s="139" t="str">
        <f>IF(SANCTION!$K59="","",SANCTION!$K59)</f>
        <v/>
      </c>
      <c r="G59" s="161" t="str">
        <f>IF(SANCTION!$I59="","",SANCTION!$I59)</f>
        <v/>
      </c>
    </row>
    <row r="60" spans="1:7">
      <c r="A60" s="131" t="str">
        <f>IF(B60="","",ROWS($B$6:B60))</f>
        <v/>
      </c>
      <c r="B60" s="42" t="str">
        <f>IF(SANCTION!$E60="","",SANCTION!$E60)</f>
        <v/>
      </c>
      <c r="C60" s="41" t="str">
        <f>IF(SANCTION!$F60="","",SANCTION!$F60)</f>
        <v/>
      </c>
      <c r="D60" s="41" t="str">
        <f>IF(SANCTION!$C60="","",SANCTION!$C60)</f>
        <v/>
      </c>
      <c r="E60" s="41" t="str">
        <f>IF(SANCTION!$J60="","",SANCTION!$J60)</f>
        <v/>
      </c>
      <c r="F60" s="139" t="str">
        <f>IF(SANCTION!$K60="","",SANCTION!$K60)</f>
        <v/>
      </c>
      <c r="G60" s="161" t="str">
        <f>IF(SANCTION!$I60="","",SANCTION!$I60)</f>
        <v/>
      </c>
    </row>
    <row r="61" spans="1:7">
      <c r="A61" s="131" t="str">
        <f>IF(B61="","",ROWS($B$6:B61))</f>
        <v/>
      </c>
      <c r="B61" s="42" t="str">
        <f>IF(SANCTION!$E61="","",SANCTION!$E61)</f>
        <v/>
      </c>
      <c r="C61" s="41" t="str">
        <f>IF(SANCTION!$F61="","",SANCTION!$F61)</f>
        <v/>
      </c>
      <c r="D61" s="41" t="str">
        <f>IF(SANCTION!$C61="","",SANCTION!$C61)</f>
        <v/>
      </c>
      <c r="E61" s="41" t="str">
        <f>IF(SANCTION!$J61="","",SANCTION!$J61)</f>
        <v/>
      </c>
      <c r="F61" s="139" t="str">
        <f>IF(SANCTION!$K61="","",SANCTION!$K61)</f>
        <v/>
      </c>
      <c r="G61" s="161" t="str">
        <f>IF(SANCTION!$I61="","",SANCTION!$I61)</f>
        <v/>
      </c>
    </row>
    <row r="62" spans="1:7">
      <c r="A62" s="131" t="str">
        <f>IF(B62="","",ROWS($B$6:B62))</f>
        <v/>
      </c>
      <c r="B62" s="42" t="str">
        <f>IF(SANCTION!$E62="","",SANCTION!$E62)</f>
        <v/>
      </c>
      <c r="C62" s="41" t="str">
        <f>IF(SANCTION!$F62="","",SANCTION!$F62)</f>
        <v/>
      </c>
      <c r="D62" s="41" t="str">
        <f>IF(SANCTION!$C62="","",SANCTION!$C62)</f>
        <v/>
      </c>
      <c r="E62" s="41" t="str">
        <f>IF(SANCTION!$J62="","",SANCTION!$J62)</f>
        <v/>
      </c>
      <c r="F62" s="139" t="str">
        <f>IF(SANCTION!$K62="","",SANCTION!$K62)</f>
        <v/>
      </c>
      <c r="G62" s="161" t="str">
        <f>IF(SANCTION!$I62="","",SANCTION!$I62)</f>
        <v/>
      </c>
    </row>
    <row r="63" spans="1:7">
      <c r="A63" s="131" t="str">
        <f>IF(B63="","",ROWS($B$6:B63))</f>
        <v/>
      </c>
      <c r="B63" s="42" t="str">
        <f>IF(SANCTION!$E63="","",SANCTION!$E63)</f>
        <v/>
      </c>
      <c r="C63" s="41" t="str">
        <f>IF(SANCTION!$F63="","",SANCTION!$F63)</f>
        <v/>
      </c>
      <c r="D63" s="41" t="str">
        <f>IF(SANCTION!$C63="","",SANCTION!$C63)</f>
        <v/>
      </c>
      <c r="E63" s="41" t="str">
        <f>IF(SANCTION!$J63="","",SANCTION!$J63)</f>
        <v/>
      </c>
      <c r="F63" s="139" t="str">
        <f>IF(SANCTION!$K63="","",SANCTION!$K63)</f>
        <v/>
      </c>
      <c r="G63" s="161" t="str">
        <f>IF(SANCTION!$I63="","",SANCTION!$I63)</f>
        <v/>
      </c>
    </row>
    <row r="64" spans="1:7">
      <c r="A64" s="131" t="str">
        <f>IF(B64="","",ROWS($B$6:B64))</f>
        <v/>
      </c>
      <c r="B64" s="42" t="str">
        <f>IF(SANCTION!$E64="","",SANCTION!$E64)</f>
        <v/>
      </c>
      <c r="C64" s="41" t="str">
        <f>IF(SANCTION!$F64="","",SANCTION!$F64)</f>
        <v/>
      </c>
      <c r="D64" s="41" t="str">
        <f>IF(SANCTION!$C64="","",SANCTION!$C64)</f>
        <v/>
      </c>
      <c r="E64" s="41" t="str">
        <f>IF(SANCTION!$J64="","",SANCTION!$J64)</f>
        <v/>
      </c>
      <c r="F64" s="139" t="str">
        <f>IF(SANCTION!$K64="","",SANCTION!$K64)</f>
        <v/>
      </c>
      <c r="G64" s="161" t="str">
        <f>IF(SANCTION!$I64="","",SANCTION!$I64)</f>
        <v/>
      </c>
    </row>
    <row r="65" spans="1:7">
      <c r="A65" s="131" t="str">
        <f>IF(B65="","",ROWS($B$6:B65))</f>
        <v/>
      </c>
      <c r="B65" s="42" t="str">
        <f>IF(SANCTION!$E65="","",SANCTION!$E65)</f>
        <v/>
      </c>
      <c r="C65" s="41" t="str">
        <f>IF(SANCTION!$F65="","",SANCTION!$F65)</f>
        <v/>
      </c>
      <c r="D65" s="41" t="str">
        <f>IF(SANCTION!$C65="","",SANCTION!$C65)</f>
        <v/>
      </c>
      <c r="E65" s="41" t="str">
        <f>IF(SANCTION!$J65="","",SANCTION!$J65)</f>
        <v/>
      </c>
      <c r="F65" s="139" t="str">
        <f>IF(SANCTION!$K65="","",SANCTION!$K65)</f>
        <v/>
      </c>
      <c r="G65" s="161" t="str">
        <f>IF(SANCTION!$I65="","",SANCTION!$I65)</f>
        <v/>
      </c>
    </row>
    <row r="66" spans="1:7">
      <c r="A66" s="131" t="str">
        <f>IF(B66="","",ROWS($B$6:B66))</f>
        <v/>
      </c>
      <c r="B66" s="42" t="str">
        <f>IF(SANCTION!$E66="","",SANCTION!$E66)</f>
        <v/>
      </c>
      <c r="C66" s="41" t="str">
        <f>IF(SANCTION!$F66="","",SANCTION!$F66)</f>
        <v/>
      </c>
      <c r="D66" s="41" t="str">
        <f>IF(SANCTION!$C66="","",SANCTION!$C66)</f>
        <v/>
      </c>
      <c r="E66" s="41" t="str">
        <f>IF(SANCTION!$J66="","",SANCTION!$J66)</f>
        <v/>
      </c>
      <c r="F66" s="139" t="str">
        <f>IF(SANCTION!$K66="","",SANCTION!$K66)</f>
        <v/>
      </c>
      <c r="G66" s="161" t="str">
        <f>IF(SANCTION!$I66="","",SANCTION!$I66)</f>
        <v/>
      </c>
    </row>
    <row r="67" spans="1:7">
      <c r="A67" s="131" t="str">
        <f>IF(B67="","",ROWS($B$6:B67))</f>
        <v/>
      </c>
      <c r="B67" s="42" t="str">
        <f>IF(SANCTION!$E67="","",SANCTION!$E67)</f>
        <v/>
      </c>
      <c r="C67" s="41" t="str">
        <f>IF(SANCTION!$F67="","",SANCTION!$F67)</f>
        <v/>
      </c>
      <c r="D67" s="41" t="str">
        <f>IF(SANCTION!$C67="","",SANCTION!$C67)</f>
        <v/>
      </c>
      <c r="E67" s="41" t="str">
        <f>IF(SANCTION!$J67="","",SANCTION!$J67)</f>
        <v/>
      </c>
      <c r="F67" s="139" t="str">
        <f>IF(SANCTION!$K67="","",SANCTION!$K67)</f>
        <v/>
      </c>
      <c r="G67" s="161" t="str">
        <f>IF(SANCTION!$I67="","",SANCTION!$I67)</f>
        <v/>
      </c>
    </row>
    <row r="68" spans="1:7">
      <c r="A68" s="131" t="str">
        <f>IF(B68="","",ROWS($B$6:B68))</f>
        <v/>
      </c>
      <c r="B68" s="42" t="str">
        <f>IF(SANCTION!$E68="","",SANCTION!$E68)</f>
        <v/>
      </c>
      <c r="C68" s="41" t="str">
        <f>IF(SANCTION!$F68="","",SANCTION!$F68)</f>
        <v/>
      </c>
      <c r="D68" s="41" t="str">
        <f>IF(SANCTION!$C68="","",SANCTION!$C68)</f>
        <v/>
      </c>
      <c r="E68" s="41" t="str">
        <f>IF(SANCTION!$J68="","",SANCTION!$J68)</f>
        <v/>
      </c>
      <c r="F68" s="139" t="str">
        <f>IF(SANCTION!$K68="","",SANCTION!$K68)</f>
        <v/>
      </c>
      <c r="G68" s="161" t="str">
        <f>IF(SANCTION!$I68="","",SANCTION!$I68)</f>
        <v/>
      </c>
    </row>
    <row r="69" spans="1:7">
      <c r="A69" s="131" t="str">
        <f>IF(B69="","",ROWS($B$6:B69))</f>
        <v/>
      </c>
      <c r="B69" s="42" t="str">
        <f>IF(SANCTION!$E69="","",SANCTION!$E69)</f>
        <v/>
      </c>
      <c r="C69" s="41" t="str">
        <f>IF(SANCTION!$F69="","",SANCTION!$F69)</f>
        <v/>
      </c>
      <c r="D69" s="41" t="str">
        <f>IF(SANCTION!$C69="","",SANCTION!$C69)</f>
        <v/>
      </c>
      <c r="E69" s="41" t="str">
        <f>IF(SANCTION!$J69="","",SANCTION!$J69)</f>
        <v/>
      </c>
      <c r="F69" s="139" t="str">
        <f>IF(SANCTION!$K69="","",SANCTION!$K69)</f>
        <v/>
      </c>
      <c r="G69" s="161" t="str">
        <f>IF(SANCTION!$I69="","",SANCTION!$I69)</f>
        <v/>
      </c>
    </row>
    <row r="70" spans="1:7">
      <c r="A70" s="131" t="str">
        <f>IF(B70="","",ROWS($B$6:B70))</f>
        <v/>
      </c>
      <c r="B70" s="42" t="str">
        <f>IF(SANCTION!$E70="","",SANCTION!$E70)</f>
        <v/>
      </c>
      <c r="C70" s="41" t="str">
        <f>IF(SANCTION!$F70="","",SANCTION!$F70)</f>
        <v/>
      </c>
      <c r="D70" s="41" t="str">
        <f>IF(SANCTION!$C70="","",SANCTION!$C70)</f>
        <v/>
      </c>
      <c r="E70" s="41" t="str">
        <f>IF(SANCTION!$J70="","",SANCTION!$J70)</f>
        <v/>
      </c>
      <c r="F70" s="139" t="str">
        <f>IF(SANCTION!$K70="","",SANCTION!$K70)</f>
        <v/>
      </c>
      <c r="G70" s="161" t="str">
        <f>IF(SANCTION!$I70="","",SANCTION!$I70)</f>
        <v/>
      </c>
    </row>
    <row r="71" spans="1:7">
      <c r="A71" s="131" t="str">
        <f>IF(B71="","",ROWS($B$6:B71))</f>
        <v/>
      </c>
      <c r="B71" s="42" t="str">
        <f>IF(SANCTION!$E71="","",SANCTION!$E71)</f>
        <v/>
      </c>
      <c r="C71" s="41" t="str">
        <f>IF(SANCTION!$F71="","",SANCTION!$F71)</f>
        <v/>
      </c>
      <c r="D71" s="41" t="str">
        <f>IF(SANCTION!$C71="","",SANCTION!$C71)</f>
        <v/>
      </c>
      <c r="E71" s="41" t="str">
        <f>IF(SANCTION!$J71="","",SANCTION!$J71)</f>
        <v/>
      </c>
      <c r="F71" s="139" t="str">
        <f>IF(SANCTION!$K71="","",SANCTION!$K71)</f>
        <v/>
      </c>
      <c r="G71" s="161" t="str">
        <f>IF(SANCTION!$I71="","",SANCTION!$I71)</f>
        <v/>
      </c>
    </row>
    <row r="72" spans="1:7">
      <c r="A72" s="131" t="str">
        <f>IF(B72="","",ROWS($B$6:B72))</f>
        <v/>
      </c>
      <c r="B72" s="42" t="str">
        <f>IF(SANCTION!$E72="","",SANCTION!$E72)</f>
        <v/>
      </c>
      <c r="C72" s="41" t="str">
        <f>IF(SANCTION!$F72="","",SANCTION!$F72)</f>
        <v/>
      </c>
      <c r="D72" s="41" t="str">
        <f>IF(SANCTION!$C72="","",SANCTION!$C72)</f>
        <v/>
      </c>
      <c r="E72" s="41" t="str">
        <f>IF(SANCTION!$J72="","",SANCTION!$J72)</f>
        <v/>
      </c>
      <c r="F72" s="139" t="str">
        <f>IF(SANCTION!$K72="","",SANCTION!$K72)</f>
        <v/>
      </c>
      <c r="G72" s="161" t="str">
        <f>IF(SANCTION!$I72="","",SANCTION!$I72)</f>
        <v/>
      </c>
    </row>
    <row r="73" spans="1:7">
      <c r="A73" s="131" t="str">
        <f>IF(B73="","",ROWS($B$6:B73))</f>
        <v/>
      </c>
      <c r="B73" s="42" t="str">
        <f>IF(SANCTION!$E73="","",SANCTION!$E73)</f>
        <v/>
      </c>
      <c r="C73" s="41" t="str">
        <f>IF(SANCTION!$F73="","",SANCTION!$F73)</f>
        <v/>
      </c>
      <c r="D73" s="41" t="str">
        <f>IF(SANCTION!$C73="","",SANCTION!$C73)</f>
        <v/>
      </c>
      <c r="E73" s="41" t="str">
        <f>IF(SANCTION!$J73="","",SANCTION!$J73)</f>
        <v/>
      </c>
      <c r="F73" s="139" t="str">
        <f>IF(SANCTION!$K73="","",SANCTION!$K73)</f>
        <v/>
      </c>
      <c r="G73" s="161" t="str">
        <f>IF(SANCTION!$I73="","",SANCTION!$I73)</f>
        <v/>
      </c>
    </row>
    <row r="74" spans="1:7">
      <c r="A74" s="131" t="str">
        <f>IF(B74="","",ROWS($B$6:B74))</f>
        <v/>
      </c>
      <c r="B74" s="42" t="str">
        <f>IF(SANCTION!$E74="","",SANCTION!$E74)</f>
        <v/>
      </c>
      <c r="C74" s="41" t="str">
        <f>IF(SANCTION!$F74="","",SANCTION!$F74)</f>
        <v/>
      </c>
      <c r="D74" s="41" t="str">
        <f>IF(SANCTION!$C74="","",SANCTION!$C74)</f>
        <v/>
      </c>
      <c r="E74" s="41" t="str">
        <f>IF(SANCTION!$J74="","",SANCTION!$J74)</f>
        <v/>
      </c>
      <c r="F74" s="139" t="str">
        <f>IF(SANCTION!$K74="","",SANCTION!$K74)</f>
        <v/>
      </c>
      <c r="G74" s="161" t="str">
        <f>IF(SANCTION!$I74="","",SANCTION!$I74)</f>
        <v/>
      </c>
    </row>
    <row r="75" spans="1:7">
      <c r="A75" s="131" t="str">
        <f>IF(B75="","",ROWS($B$6:B75))</f>
        <v/>
      </c>
      <c r="B75" s="42" t="str">
        <f>IF(SANCTION!$E75="","",SANCTION!$E75)</f>
        <v/>
      </c>
      <c r="C75" s="41" t="str">
        <f>IF(SANCTION!$F75="","",SANCTION!$F75)</f>
        <v/>
      </c>
      <c r="D75" s="41" t="str">
        <f>IF(SANCTION!$C75="","",SANCTION!$C75)</f>
        <v/>
      </c>
      <c r="E75" s="41" t="str">
        <f>IF(SANCTION!$J75="","",SANCTION!$J75)</f>
        <v/>
      </c>
      <c r="F75" s="139" t="str">
        <f>IF(SANCTION!$K75="","",SANCTION!$K75)</f>
        <v/>
      </c>
      <c r="G75" s="161" t="str">
        <f>IF(SANCTION!$I75="","",SANCTION!$I75)</f>
        <v/>
      </c>
    </row>
    <row r="76" spans="1:7">
      <c r="A76" s="131" t="str">
        <f>IF(B76="","",ROWS($B$6:B76))</f>
        <v/>
      </c>
      <c r="B76" s="42" t="str">
        <f>IF(SANCTION!$E76="","",SANCTION!$E76)</f>
        <v/>
      </c>
      <c r="C76" s="41" t="str">
        <f>IF(SANCTION!$F76="","",SANCTION!$F76)</f>
        <v/>
      </c>
      <c r="D76" s="41" t="str">
        <f>IF(SANCTION!$C76="","",SANCTION!$C76)</f>
        <v/>
      </c>
      <c r="E76" s="41" t="str">
        <f>IF(SANCTION!$J76="","",SANCTION!$J76)</f>
        <v/>
      </c>
      <c r="F76" s="139" t="str">
        <f>IF(SANCTION!$K76="","",SANCTION!$K76)</f>
        <v/>
      </c>
      <c r="G76" s="161" t="str">
        <f>IF(SANCTION!$I76="","",SANCTION!$I76)</f>
        <v/>
      </c>
    </row>
    <row r="77" spans="1:7">
      <c r="A77" s="131" t="str">
        <f>IF(B77="","",ROWS($B$6:B77))</f>
        <v/>
      </c>
      <c r="B77" s="42" t="str">
        <f>IF(SANCTION!$E77="","",SANCTION!$E77)</f>
        <v/>
      </c>
      <c r="C77" s="41" t="str">
        <f>IF(SANCTION!$F77="","",SANCTION!$F77)</f>
        <v/>
      </c>
      <c r="D77" s="41" t="str">
        <f>IF(SANCTION!$C77="","",SANCTION!$C77)</f>
        <v/>
      </c>
      <c r="E77" s="41" t="str">
        <f>IF(SANCTION!$J77="","",SANCTION!$J77)</f>
        <v/>
      </c>
      <c r="F77" s="139" t="str">
        <f>IF(SANCTION!$K77="","",SANCTION!$K77)</f>
        <v/>
      </c>
      <c r="G77" s="161" t="str">
        <f>IF(SANCTION!$I77="","",SANCTION!$I77)</f>
        <v/>
      </c>
    </row>
    <row r="78" spans="1:7">
      <c r="A78" s="131" t="str">
        <f>IF(B78="","",ROWS($B$6:B78))</f>
        <v/>
      </c>
      <c r="B78" s="42" t="str">
        <f>IF(SANCTION!$E78="","",SANCTION!$E78)</f>
        <v/>
      </c>
      <c r="C78" s="41" t="str">
        <f>IF(SANCTION!$F78="","",SANCTION!$F78)</f>
        <v/>
      </c>
      <c r="D78" s="41" t="str">
        <f>IF(SANCTION!$C78="","",SANCTION!$C78)</f>
        <v/>
      </c>
      <c r="E78" s="41" t="str">
        <f>IF(SANCTION!$J78="","",SANCTION!$J78)</f>
        <v/>
      </c>
      <c r="F78" s="139" t="str">
        <f>IF(SANCTION!$K78="","",SANCTION!$K78)</f>
        <v/>
      </c>
      <c r="G78" s="161" t="str">
        <f>IF(SANCTION!$I78="","",SANCTION!$I78)</f>
        <v/>
      </c>
    </row>
    <row r="79" spans="1:7">
      <c r="A79" s="131" t="str">
        <f>IF(B79="","",ROWS($B$6:B79))</f>
        <v/>
      </c>
      <c r="B79" s="42" t="str">
        <f>IF(SANCTION!$E79="","",SANCTION!$E79)</f>
        <v/>
      </c>
      <c r="C79" s="41" t="str">
        <f>IF(SANCTION!$F79="","",SANCTION!$F79)</f>
        <v/>
      </c>
      <c r="D79" s="41" t="str">
        <f>IF(SANCTION!$C79="","",SANCTION!$C79)</f>
        <v/>
      </c>
      <c r="E79" s="41" t="str">
        <f>IF(SANCTION!$J79="","",SANCTION!$J79)</f>
        <v/>
      </c>
      <c r="F79" s="139" t="str">
        <f>IF(SANCTION!$K79="","",SANCTION!$K79)</f>
        <v/>
      </c>
      <c r="G79" s="161" t="str">
        <f>IF(SANCTION!$I79="","",SANCTION!$I79)</f>
        <v/>
      </c>
    </row>
    <row r="80" spans="1:7">
      <c r="A80" s="131" t="str">
        <f>IF(B80="","",ROWS($B$6:B80))</f>
        <v/>
      </c>
      <c r="B80" s="42" t="str">
        <f>IF(SANCTION!$E80="","",SANCTION!$E80)</f>
        <v/>
      </c>
      <c r="C80" s="41" t="str">
        <f>IF(SANCTION!$F80="","",SANCTION!$F80)</f>
        <v/>
      </c>
      <c r="D80" s="41" t="str">
        <f>IF(SANCTION!$C80="","",SANCTION!$C80)</f>
        <v/>
      </c>
      <c r="E80" s="41" t="str">
        <f>IF(SANCTION!$J80="","",SANCTION!$J80)</f>
        <v/>
      </c>
      <c r="F80" s="139" t="str">
        <f>IF(SANCTION!$K80="","",SANCTION!$K80)</f>
        <v/>
      </c>
      <c r="G80" s="161" t="str">
        <f>IF(SANCTION!$I80="","",SANCTION!$I80)</f>
        <v/>
      </c>
    </row>
    <row r="81" spans="1:7">
      <c r="A81" s="131" t="str">
        <f>IF(B81="","",ROWS($B$6:B81))</f>
        <v/>
      </c>
      <c r="B81" s="42" t="str">
        <f>IF(SANCTION!$E81="","",SANCTION!$E81)</f>
        <v/>
      </c>
      <c r="C81" s="41" t="str">
        <f>IF(SANCTION!$F81="","",SANCTION!$F81)</f>
        <v/>
      </c>
      <c r="D81" s="41" t="str">
        <f>IF(SANCTION!$C81="","",SANCTION!$C81)</f>
        <v/>
      </c>
      <c r="E81" s="41" t="str">
        <f>IF(SANCTION!$J81="","",SANCTION!$J81)</f>
        <v/>
      </c>
      <c r="F81" s="139" t="str">
        <f>IF(SANCTION!$K81="","",SANCTION!$K81)</f>
        <v/>
      </c>
      <c r="G81" s="161" t="str">
        <f>IF(SANCTION!$I81="","",SANCTION!$I81)</f>
        <v/>
      </c>
    </row>
    <row r="82" spans="1:7">
      <c r="A82" s="131" t="str">
        <f>IF(B82="","",ROWS($B$6:B82))</f>
        <v/>
      </c>
      <c r="B82" s="42" t="str">
        <f>IF(SANCTION!$E82="","",SANCTION!$E82)</f>
        <v/>
      </c>
      <c r="C82" s="41" t="str">
        <f>IF(SANCTION!$F82="","",SANCTION!$F82)</f>
        <v/>
      </c>
      <c r="D82" s="41" t="str">
        <f>IF(SANCTION!$C82="","",SANCTION!$C82)</f>
        <v/>
      </c>
      <c r="E82" s="41" t="str">
        <f>IF(SANCTION!$J82="","",SANCTION!$J82)</f>
        <v/>
      </c>
      <c r="F82" s="139" t="str">
        <f>IF(SANCTION!$K82="","",SANCTION!$K82)</f>
        <v/>
      </c>
      <c r="G82" s="161" t="str">
        <f>IF(SANCTION!$I82="","",SANCTION!$I82)</f>
        <v/>
      </c>
    </row>
    <row r="83" spans="1:7">
      <c r="A83" s="131" t="str">
        <f>IF(B83="","",ROWS($B$6:B83))</f>
        <v/>
      </c>
      <c r="B83" s="42" t="str">
        <f>IF(SANCTION!$E83="","",SANCTION!$E83)</f>
        <v/>
      </c>
      <c r="C83" s="41" t="str">
        <f>IF(SANCTION!$F83="","",SANCTION!$F83)</f>
        <v/>
      </c>
      <c r="D83" s="41" t="str">
        <f>IF(SANCTION!$C83="","",SANCTION!$C83)</f>
        <v/>
      </c>
      <c r="E83" s="41" t="str">
        <f>IF(SANCTION!$J83="","",SANCTION!$J83)</f>
        <v/>
      </c>
      <c r="F83" s="139" t="str">
        <f>IF(SANCTION!$K83="","",SANCTION!$K83)</f>
        <v/>
      </c>
      <c r="G83" s="161" t="str">
        <f>IF(SANCTION!$I83="","",SANCTION!$I83)</f>
        <v/>
      </c>
    </row>
    <row r="84" spans="1:7">
      <c r="A84" s="131" t="str">
        <f>IF(B84="","",ROWS($B$6:B84))</f>
        <v/>
      </c>
      <c r="B84" s="42" t="str">
        <f>IF(SANCTION!$E84="","",SANCTION!$E84)</f>
        <v/>
      </c>
      <c r="C84" s="41" t="str">
        <f>IF(SANCTION!$F84="","",SANCTION!$F84)</f>
        <v/>
      </c>
      <c r="D84" s="41" t="str">
        <f>IF(SANCTION!$C84="","",SANCTION!$C84)</f>
        <v/>
      </c>
      <c r="E84" s="41" t="str">
        <f>IF(SANCTION!$J84="","",SANCTION!$J84)</f>
        <v/>
      </c>
      <c r="F84" s="139" t="str">
        <f>IF(SANCTION!$K84="","",SANCTION!$K84)</f>
        <v/>
      </c>
      <c r="G84" s="161" t="str">
        <f>IF(SANCTION!$I84="","",SANCTION!$I84)</f>
        <v/>
      </c>
    </row>
    <row r="85" spans="1:7">
      <c r="A85" s="131" t="str">
        <f>IF(B85="","",ROWS($B$6:B85))</f>
        <v/>
      </c>
      <c r="B85" s="42" t="str">
        <f>IF(SANCTION!$E85="","",SANCTION!$E85)</f>
        <v/>
      </c>
      <c r="C85" s="41" t="str">
        <f>IF(SANCTION!$F85="","",SANCTION!$F85)</f>
        <v/>
      </c>
      <c r="D85" s="41" t="str">
        <f>IF(SANCTION!$C85="","",SANCTION!$C85)</f>
        <v/>
      </c>
      <c r="E85" s="41" t="str">
        <f>IF(SANCTION!$J85="","",SANCTION!$J85)</f>
        <v/>
      </c>
      <c r="F85" s="139" t="str">
        <f>IF(SANCTION!$K85="","",SANCTION!$K85)</f>
        <v/>
      </c>
      <c r="G85" s="161" t="str">
        <f>IF(SANCTION!$I85="","",SANCTION!$I85)</f>
        <v/>
      </c>
    </row>
    <row r="86" spans="1:7">
      <c r="A86" s="131" t="str">
        <f>IF(B86="","",ROWS($B$6:B86))</f>
        <v/>
      </c>
      <c r="B86" s="42" t="str">
        <f>IF(SANCTION!$E86="","",SANCTION!$E86)</f>
        <v/>
      </c>
      <c r="C86" s="41" t="str">
        <f>IF(SANCTION!$F86="","",SANCTION!$F86)</f>
        <v/>
      </c>
      <c r="D86" s="41" t="str">
        <f>IF(SANCTION!$C86="","",SANCTION!$C86)</f>
        <v/>
      </c>
      <c r="E86" s="41" t="str">
        <f>IF(SANCTION!$J86="","",SANCTION!$J86)</f>
        <v/>
      </c>
      <c r="F86" s="139" t="str">
        <f>IF(SANCTION!$K86="","",SANCTION!$K86)</f>
        <v/>
      </c>
      <c r="G86" s="161" t="str">
        <f>IF(SANCTION!$I86="","",SANCTION!$I86)</f>
        <v/>
      </c>
    </row>
    <row r="87" spans="1:7">
      <c r="A87" s="131" t="str">
        <f>IF(B87="","",ROWS($B$6:B87))</f>
        <v/>
      </c>
      <c r="B87" s="42" t="str">
        <f>IF(SANCTION!$E87="","",SANCTION!$E87)</f>
        <v/>
      </c>
      <c r="C87" s="41" t="str">
        <f>IF(SANCTION!$F87="","",SANCTION!$F87)</f>
        <v/>
      </c>
      <c r="D87" s="41" t="str">
        <f>IF(SANCTION!$C87="","",SANCTION!$C87)</f>
        <v/>
      </c>
      <c r="E87" s="41" t="str">
        <f>IF(SANCTION!$J87="","",SANCTION!$J87)</f>
        <v/>
      </c>
      <c r="F87" s="139" t="str">
        <f>IF(SANCTION!$K87="","",SANCTION!$K87)</f>
        <v/>
      </c>
      <c r="G87" s="161" t="str">
        <f>IF(SANCTION!$I87="","",SANCTION!$I87)</f>
        <v/>
      </c>
    </row>
    <row r="88" spans="1:7">
      <c r="A88" s="131" t="str">
        <f>IF(B88="","",ROWS($B$6:B88))</f>
        <v/>
      </c>
      <c r="B88" s="42" t="str">
        <f>IF(SANCTION!$E88="","",SANCTION!$E88)</f>
        <v/>
      </c>
      <c r="C88" s="41" t="str">
        <f>IF(SANCTION!$F88="","",SANCTION!$F88)</f>
        <v/>
      </c>
      <c r="D88" s="41" t="str">
        <f>IF(SANCTION!$C88="","",SANCTION!$C88)</f>
        <v/>
      </c>
      <c r="E88" s="41" t="str">
        <f>IF(SANCTION!$J88="","",SANCTION!$J88)</f>
        <v/>
      </c>
      <c r="F88" s="139" t="str">
        <f>IF(SANCTION!$K88="","",SANCTION!$K88)</f>
        <v/>
      </c>
      <c r="G88" s="161" t="str">
        <f>IF(SANCTION!$I88="","",SANCTION!$I88)</f>
        <v/>
      </c>
    </row>
    <row r="89" spans="1:7">
      <c r="A89" s="131" t="str">
        <f>IF(B89="","",ROWS($B$6:B89))</f>
        <v/>
      </c>
      <c r="B89" s="42" t="str">
        <f>IF(SANCTION!$E89="","",SANCTION!$E89)</f>
        <v/>
      </c>
      <c r="C89" s="41" t="str">
        <f>IF(SANCTION!$F89="","",SANCTION!$F89)</f>
        <v/>
      </c>
      <c r="D89" s="41" t="str">
        <f>IF(SANCTION!$C89="","",SANCTION!$C89)</f>
        <v/>
      </c>
      <c r="E89" s="41" t="str">
        <f>IF(SANCTION!$J89="","",SANCTION!$J89)</f>
        <v/>
      </c>
      <c r="F89" s="139" t="str">
        <f>IF(SANCTION!$K89="","",SANCTION!$K89)</f>
        <v/>
      </c>
      <c r="G89" s="161" t="str">
        <f>IF(SANCTION!$I89="","",SANCTION!$I89)</f>
        <v/>
      </c>
    </row>
    <row r="90" spans="1:7">
      <c r="A90" s="131" t="str">
        <f>IF(B90="","",ROWS($B$6:B90))</f>
        <v/>
      </c>
      <c r="B90" s="42" t="str">
        <f>IF(SANCTION!$E90="","",SANCTION!$E90)</f>
        <v/>
      </c>
      <c r="C90" s="41" t="str">
        <f>IF(SANCTION!$F90="","",SANCTION!$F90)</f>
        <v/>
      </c>
      <c r="D90" s="41" t="str">
        <f>IF(SANCTION!$C90="","",SANCTION!$C90)</f>
        <v/>
      </c>
      <c r="E90" s="41" t="str">
        <f>IF(SANCTION!$J90="","",SANCTION!$J90)</f>
        <v/>
      </c>
      <c r="F90" s="139" t="str">
        <f>IF(SANCTION!$K90="","",SANCTION!$K90)</f>
        <v/>
      </c>
      <c r="G90" s="161" t="str">
        <f>IF(SANCTION!$I90="","",SANCTION!$I90)</f>
        <v/>
      </c>
    </row>
    <row r="91" spans="1:7">
      <c r="A91" s="131" t="str">
        <f>IF(B91="","",ROWS($B$6:B91))</f>
        <v/>
      </c>
      <c r="B91" s="42" t="str">
        <f>IF(SANCTION!$E91="","",SANCTION!$E91)</f>
        <v/>
      </c>
      <c r="C91" s="41" t="str">
        <f>IF(SANCTION!$F91="","",SANCTION!$F91)</f>
        <v/>
      </c>
      <c r="D91" s="41" t="str">
        <f>IF(SANCTION!$C91="","",SANCTION!$C91)</f>
        <v/>
      </c>
      <c r="E91" s="41" t="str">
        <f>IF(SANCTION!$J91="","",SANCTION!$J91)</f>
        <v/>
      </c>
      <c r="F91" s="139" t="str">
        <f>IF(SANCTION!$K91="","",SANCTION!$K91)</f>
        <v/>
      </c>
      <c r="G91" s="161" t="str">
        <f>IF(SANCTION!$I91="","",SANCTION!$I91)</f>
        <v/>
      </c>
    </row>
    <row r="92" spans="1:7">
      <c r="A92" s="131" t="str">
        <f>IF(B92="","",ROWS($B$6:B92))</f>
        <v/>
      </c>
      <c r="B92" s="42" t="str">
        <f>IF(SANCTION!$E92="","",SANCTION!$E92)</f>
        <v/>
      </c>
      <c r="C92" s="41" t="str">
        <f>IF(SANCTION!$F92="","",SANCTION!$F92)</f>
        <v/>
      </c>
      <c r="D92" s="41" t="str">
        <f>IF(SANCTION!$C92="","",SANCTION!$C92)</f>
        <v/>
      </c>
      <c r="E92" s="41" t="str">
        <f>IF(SANCTION!$J92="","",SANCTION!$J92)</f>
        <v/>
      </c>
      <c r="F92" s="139" t="str">
        <f>IF(SANCTION!$K92="","",SANCTION!$K92)</f>
        <v/>
      </c>
      <c r="G92" s="161" t="str">
        <f>IF(SANCTION!$I92="","",SANCTION!$I92)</f>
        <v/>
      </c>
    </row>
    <row r="93" spans="1:7">
      <c r="A93" s="131" t="str">
        <f>IF(B93="","",ROWS($B$6:B93))</f>
        <v/>
      </c>
      <c r="B93" s="42" t="str">
        <f>IF(SANCTION!$E93="","",SANCTION!$E93)</f>
        <v/>
      </c>
      <c r="C93" s="41" t="str">
        <f>IF(SANCTION!$F93="","",SANCTION!$F93)</f>
        <v/>
      </c>
      <c r="D93" s="41" t="str">
        <f>IF(SANCTION!$C93="","",SANCTION!$C93)</f>
        <v/>
      </c>
      <c r="E93" s="41" t="str">
        <f>IF(SANCTION!$J93="","",SANCTION!$J93)</f>
        <v/>
      </c>
      <c r="F93" s="139" t="str">
        <f>IF(SANCTION!$K93="","",SANCTION!$K93)</f>
        <v/>
      </c>
      <c r="G93" s="161" t="str">
        <f>IF(SANCTION!$I93="","",SANCTION!$I93)</f>
        <v/>
      </c>
    </row>
    <row r="94" spans="1:7">
      <c r="A94" s="131" t="str">
        <f>IF(B94="","",ROWS($B$6:B94))</f>
        <v/>
      </c>
      <c r="B94" s="42" t="str">
        <f>IF(SANCTION!$E94="","",SANCTION!$E94)</f>
        <v/>
      </c>
      <c r="C94" s="41" t="str">
        <f>IF(SANCTION!$F94="","",SANCTION!$F94)</f>
        <v/>
      </c>
      <c r="D94" s="41" t="str">
        <f>IF(SANCTION!$C94="","",SANCTION!$C94)</f>
        <v/>
      </c>
      <c r="E94" s="41" t="str">
        <f>IF(SANCTION!$J94="","",SANCTION!$J94)</f>
        <v/>
      </c>
      <c r="F94" s="139" t="str">
        <f>IF(SANCTION!$K94="","",SANCTION!$K94)</f>
        <v/>
      </c>
      <c r="G94" s="161" t="str">
        <f>IF(SANCTION!$I94="","",SANCTION!$I94)</f>
        <v/>
      </c>
    </row>
    <row r="95" spans="1:7">
      <c r="A95" s="131" t="str">
        <f>IF(B95="","",ROWS($B$6:B95))</f>
        <v/>
      </c>
      <c r="B95" s="42" t="str">
        <f>IF(SANCTION!$E95="","",SANCTION!$E95)</f>
        <v/>
      </c>
      <c r="C95" s="41" t="str">
        <f>IF(SANCTION!$F95="","",SANCTION!$F95)</f>
        <v/>
      </c>
      <c r="D95" s="41" t="str">
        <f>IF(SANCTION!$C95="","",SANCTION!$C95)</f>
        <v/>
      </c>
      <c r="E95" s="41" t="str">
        <f>IF(SANCTION!$J95="","",SANCTION!$J95)</f>
        <v/>
      </c>
      <c r="F95" s="139" t="str">
        <f>IF(SANCTION!$K95="","",SANCTION!$K95)</f>
        <v/>
      </c>
      <c r="G95" s="161" t="str">
        <f>IF(SANCTION!$I95="","",SANCTION!$I95)</f>
        <v/>
      </c>
    </row>
    <row r="96" spans="1:7">
      <c r="A96" s="131" t="str">
        <f>IF(B96="","",ROWS($B$6:B96))</f>
        <v/>
      </c>
      <c r="B96" s="42" t="str">
        <f>IF(SANCTION!$E96="","",SANCTION!$E96)</f>
        <v/>
      </c>
      <c r="C96" s="41" t="str">
        <f>IF(SANCTION!$F96="","",SANCTION!$F96)</f>
        <v/>
      </c>
      <c r="D96" s="41" t="str">
        <f>IF(SANCTION!$C96="","",SANCTION!$C96)</f>
        <v/>
      </c>
      <c r="E96" s="41" t="str">
        <f>IF(SANCTION!$J96="","",SANCTION!$J96)</f>
        <v/>
      </c>
      <c r="F96" s="139" t="str">
        <f>IF(SANCTION!$K96="","",SANCTION!$K96)</f>
        <v/>
      </c>
      <c r="G96" s="161" t="str">
        <f>IF(SANCTION!$I96="","",SANCTION!$I96)</f>
        <v/>
      </c>
    </row>
    <row r="97" spans="1:7">
      <c r="A97" s="131" t="str">
        <f>IF(B97="","",ROWS($B$6:B97))</f>
        <v/>
      </c>
      <c r="B97" s="42" t="str">
        <f>IF(SANCTION!$E97="","",SANCTION!$E97)</f>
        <v/>
      </c>
      <c r="C97" s="41" t="str">
        <f>IF(SANCTION!$F97="","",SANCTION!$F97)</f>
        <v/>
      </c>
      <c r="D97" s="41" t="str">
        <f>IF(SANCTION!$C97="","",SANCTION!$C97)</f>
        <v/>
      </c>
      <c r="E97" s="41" t="str">
        <f>IF(SANCTION!$J97="","",SANCTION!$J97)</f>
        <v/>
      </c>
      <c r="F97" s="139" t="str">
        <f>IF(SANCTION!$K97="","",SANCTION!$K97)</f>
        <v/>
      </c>
      <c r="G97" s="161" t="str">
        <f>IF(SANCTION!$I97="","",SANCTION!$I97)</f>
        <v/>
      </c>
    </row>
    <row r="98" spans="1:7">
      <c r="A98" s="131" t="str">
        <f>IF(B98="","",ROWS($B$6:B98))</f>
        <v/>
      </c>
      <c r="B98" s="42" t="str">
        <f>IF(SANCTION!$E98="","",SANCTION!$E98)</f>
        <v/>
      </c>
      <c r="C98" s="41" t="str">
        <f>IF(SANCTION!$F98="","",SANCTION!$F98)</f>
        <v/>
      </c>
      <c r="D98" s="41" t="str">
        <f>IF(SANCTION!$C98="","",SANCTION!$C98)</f>
        <v/>
      </c>
      <c r="E98" s="41" t="str">
        <f>IF(SANCTION!$J98="","",SANCTION!$J98)</f>
        <v/>
      </c>
      <c r="F98" s="139" t="str">
        <f>IF(SANCTION!$K98="","",SANCTION!$K98)</f>
        <v/>
      </c>
      <c r="G98" s="161" t="str">
        <f>IF(SANCTION!$I98="","",SANCTION!$I98)</f>
        <v/>
      </c>
    </row>
    <row r="99" spans="1:7">
      <c r="A99" s="131" t="str">
        <f>IF(B99="","",ROWS($B$6:B99))</f>
        <v/>
      </c>
      <c r="B99" s="42" t="str">
        <f>IF(SANCTION!$E99="","",SANCTION!$E99)</f>
        <v/>
      </c>
      <c r="C99" s="41" t="str">
        <f>IF(SANCTION!$F99="","",SANCTION!$F99)</f>
        <v/>
      </c>
      <c r="D99" s="41" t="str">
        <f>IF(SANCTION!$C99="","",SANCTION!$C99)</f>
        <v/>
      </c>
      <c r="E99" s="41" t="str">
        <f>IF(SANCTION!$J99="","",SANCTION!$J99)</f>
        <v/>
      </c>
      <c r="F99" s="139" t="str">
        <f>IF(SANCTION!$K99="","",SANCTION!$K99)</f>
        <v/>
      </c>
      <c r="G99" s="161" t="str">
        <f>IF(SANCTION!$I99="","",SANCTION!$I99)</f>
        <v/>
      </c>
    </row>
    <row r="100" spans="1:7">
      <c r="A100" s="131" t="str">
        <f>IF(B100="","",ROWS($B$6:B100))</f>
        <v/>
      </c>
      <c r="B100" s="42" t="str">
        <f>IF(SANCTION!$E100="","",SANCTION!$E100)</f>
        <v/>
      </c>
      <c r="C100" s="41" t="str">
        <f>IF(SANCTION!$F100="","",SANCTION!$F100)</f>
        <v/>
      </c>
      <c r="D100" s="41" t="str">
        <f>IF(SANCTION!$C100="","",SANCTION!$C100)</f>
        <v/>
      </c>
      <c r="E100" s="41" t="str">
        <f>IF(SANCTION!$J100="","",SANCTION!$J100)</f>
        <v/>
      </c>
      <c r="F100" s="139" t="str">
        <f>IF(SANCTION!$K100="","",SANCTION!$K100)</f>
        <v/>
      </c>
      <c r="G100" s="161" t="str">
        <f>IF(SANCTION!$I100="","",SANCTION!$I100)</f>
        <v/>
      </c>
    </row>
    <row r="101" spans="1:7">
      <c r="A101" s="131" t="str">
        <f>IF(B101="","",ROWS($B$6:B101))</f>
        <v/>
      </c>
      <c r="B101" s="42" t="str">
        <f>IF(SANCTION!$E101="","",SANCTION!$E101)</f>
        <v/>
      </c>
      <c r="C101" s="41" t="str">
        <f>IF(SANCTION!$F101="","",SANCTION!$F101)</f>
        <v/>
      </c>
      <c r="D101" s="41" t="str">
        <f>IF(SANCTION!$C101="","",SANCTION!$C101)</f>
        <v/>
      </c>
      <c r="E101" s="41" t="str">
        <f>IF(SANCTION!$J101="","",SANCTION!$J101)</f>
        <v/>
      </c>
      <c r="F101" s="139" t="str">
        <f>IF(SANCTION!$K101="","",SANCTION!$K101)</f>
        <v/>
      </c>
      <c r="G101" s="161" t="str">
        <f>IF(SANCTION!$I101="","",SANCTION!$I101)</f>
        <v/>
      </c>
    </row>
    <row r="102" spans="1:7">
      <c r="A102" s="131" t="str">
        <f>IF(B102="","",ROWS($B$6:B102))</f>
        <v/>
      </c>
      <c r="B102" s="42" t="str">
        <f>IF(SANCTION!$E102="","",SANCTION!$E102)</f>
        <v/>
      </c>
      <c r="C102" s="41" t="str">
        <f>IF(SANCTION!$F102="","",SANCTION!$F102)</f>
        <v/>
      </c>
      <c r="D102" s="41" t="str">
        <f>IF(SANCTION!$C102="","",SANCTION!$C102)</f>
        <v/>
      </c>
      <c r="E102" s="41" t="str">
        <f>IF(SANCTION!$J102="","",SANCTION!$J102)</f>
        <v/>
      </c>
      <c r="F102" s="139" t="str">
        <f>IF(SANCTION!$K102="","",SANCTION!$K102)</f>
        <v/>
      </c>
      <c r="G102" s="161" t="str">
        <f>IF(SANCTION!$I102="","",SANCTION!$I102)</f>
        <v/>
      </c>
    </row>
    <row r="103" spans="1:7">
      <c r="A103" s="131" t="str">
        <f>IF(B103="","",ROWS($B$6:B103))</f>
        <v/>
      </c>
      <c r="B103" s="42" t="str">
        <f>IF(SANCTION!$E103="","",SANCTION!$E103)</f>
        <v/>
      </c>
      <c r="C103" s="41" t="str">
        <f>IF(SANCTION!$F103="","",SANCTION!$F103)</f>
        <v/>
      </c>
      <c r="D103" s="41" t="str">
        <f>IF(SANCTION!$C103="","",SANCTION!$C103)</f>
        <v/>
      </c>
      <c r="E103" s="41" t="str">
        <f>IF(SANCTION!$J103="","",SANCTION!$J103)</f>
        <v/>
      </c>
      <c r="F103" s="139" t="str">
        <f>IF(SANCTION!$K103="","",SANCTION!$K103)</f>
        <v/>
      </c>
      <c r="G103" s="161" t="str">
        <f>IF(SANCTION!$I103="","",SANCTION!$I103)</f>
        <v/>
      </c>
    </row>
    <row r="104" spans="1:7">
      <c r="A104" s="131" t="str">
        <f>IF(B104="","",ROWS($B$6:B104))</f>
        <v/>
      </c>
      <c r="B104" s="42" t="str">
        <f>IF(SANCTION!$E104="","",SANCTION!$E104)</f>
        <v/>
      </c>
      <c r="C104" s="41" t="str">
        <f>IF(SANCTION!$F104="","",SANCTION!$F104)</f>
        <v/>
      </c>
      <c r="D104" s="41" t="str">
        <f>IF(SANCTION!$C104="","",SANCTION!$C104)</f>
        <v/>
      </c>
      <c r="E104" s="41" t="str">
        <f>IF(SANCTION!$J104="","",SANCTION!$J104)</f>
        <v/>
      </c>
      <c r="F104" s="139" t="str">
        <f>IF(SANCTION!$K104="","",SANCTION!$K104)</f>
        <v/>
      </c>
      <c r="G104" s="161" t="str">
        <f>IF(SANCTION!$I104="","",SANCTION!$I104)</f>
        <v/>
      </c>
    </row>
    <row r="105" spans="1:7">
      <c r="A105" s="131" t="str">
        <f>IF(B105="","",ROWS($B$6:B105))</f>
        <v/>
      </c>
      <c r="B105" s="42" t="str">
        <f>IF(SANCTION!$E105="","",SANCTION!$E105)</f>
        <v/>
      </c>
      <c r="C105" s="41" t="str">
        <f>IF(SANCTION!$F105="","",SANCTION!$F105)</f>
        <v/>
      </c>
      <c r="D105" s="41" t="str">
        <f>IF(SANCTION!$C105="","",SANCTION!$C105)</f>
        <v/>
      </c>
      <c r="E105" s="41" t="str">
        <f>IF(SANCTION!$J105="","",SANCTION!$J105)</f>
        <v/>
      </c>
      <c r="F105" s="139" t="str">
        <f>IF(SANCTION!$K105="","",SANCTION!$K105)</f>
        <v/>
      </c>
      <c r="G105" s="161" t="str">
        <f>IF(SANCTION!$I105="","",SANCTION!$I105)</f>
        <v/>
      </c>
    </row>
    <row r="106" spans="1:7">
      <c r="A106" s="131" t="str">
        <f>IF(B106="","",ROWS($B$6:B106))</f>
        <v/>
      </c>
      <c r="B106" s="42" t="str">
        <f>IF(SANCTION!$E106="","",SANCTION!$E106)</f>
        <v/>
      </c>
      <c r="C106" s="41" t="str">
        <f>IF(SANCTION!$F106="","",SANCTION!$F106)</f>
        <v/>
      </c>
      <c r="D106" s="41" t="str">
        <f>IF(SANCTION!$C106="","",SANCTION!$C106)</f>
        <v/>
      </c>
      <c r="E106" s="41" t="str">
        <f>IF(SANCTION!$J106="","",SANCTION!$J106)</f>
        <v/>
      </c>
      <c r="F106" s="139" t="str">
        <f>IF(SANCTION!$K106="","",SANCTION!$K106)</f>
        <v/>
      </c>
      <c r="G106" s="161" t="str">
        <f>IF(SANCTION!$I106="","",SANCTION!$I106)</f>
        <v/>
      </c>
    </row>
    <row r="107" spans="1:7">
      <c r="A107" s="131" t="str">
        <f>IF(B107="","",ROWS($B$6:B107))</f>
        <v/>
      </c>
      <c r="B107" s="42" t="str">
        <f>IF(SANCTION!$E107="","",SANCTION!$E107)</f>
        <v/>
      </c>
      <c r="C107" s="41" t="str">
        <f>IF(SANCTION!$F107="","",SANCTION!$F107)</f>
        <v/>
      </c>
      <c r="D107" s="41" t="str">
        <f>IF(SANCTION!$C107="","",SANCTION!$C107)</f>
        <v/>
      </c>
      <c r="E107" s="41" t="str">
        <f>IF(SANCTION!$J107="","",SANCTION!$J107)</f>
        <v/>
      </c>
      <c r="F107" s="139" t="str">
        <f>IF(SANCTION!$K107="","",SANCTION!$K107)</f>
        <v/>
      </c>
      <c r="G107" s="161" t="str">
        <f>IF(SANCTION!$I107="","",SANCTION!$I107)</f>
        <v/>
      </c>
    </row>
    <row r="108" spans="1:7">
      <c r="A108" s="131" t="str">
        <f>IF(B108="","",ROWS($B$6:B108))</f>
        <v/>
      </c>
      <c r="B108" s="42" t="str">
        <f>IF(SANCTION!$E108="","",SANCTION!$E108)</f>
        <v/>
      </c>
      <c r="C108" s="41" t="str">
        <f>IF(SANCTION!$F108="","",SANCTION!$F108)</f>
        <v/>
      </c>
      <c r="D108" s="41" t="str">
        <f>IF(SANCTION!$C108="","",SANCTION!$C108)</f>
        <v/>
      </c>
      <c r="E108" s="41" t="str">
        <f>IF(SANCTION!$J108="","",SANCTION!$J108)</f>
        <v/>
      </c>
      <c r="F108" s="139" t="str">
        <f>IF(SANCTION!$K108="","",SANCTION!$K108)</f>
        <v/>
      </c>
      <c r="G108" s="161" t="str">
        <f>IF(SANCTION!$I108="","",SANCTION!$I108)</f>
        <v/>
      </c>
    </row>
    <row r="109" spans="1:7">
      <c r="A109" s="131" t="str">
        <f>IF(B109="","",ROWS($B$6:B109))</f>
        <v/>
      </c>
      <c r="B109" s="42" t="str">
        <f>IF(SANCTION!$E109="","",SANCTION!$E109)</f>
        <v/>
      </c>
      <c r="C109" s="41" t="str">
        <f>IF(SANCTION!$F109="","",SANCTION!$F109)</f>
        <v/>
      </c>
      <c r="D109" s="41" t="str">
        <f>IF(SANCTION!$C109="","",SANCTION!$C109)</f>
        <v/>
      </c>
      <c r="E109" s="41" t="str">
        <f>IF(SANCTION!$J109="","",SANCTION!$J109)</f>
        <v/>
      </c>
      <c r="F109" s="139" t="str">
        <f>IF(SANCTION!$K109="","",SANCTION!$K109)</f>
        <v/>
      </c>
      <c r="G109" s="161" t="str">
        <f>IF(SANCTION!$I109="","",SANCTION!$I109)</f>
        <v/>
      </c>
    </row>
    <row r="110" spans="1:7">
      <c r="A110" s="131" t="str">
        <f>IF(B110="","",ROWS($B$6:B110))</f>
        <v/>
      </c>
      <c r="B110" s="42" t="str">
        <f>IF(SANCTION!$E110="","",SANCTION!$E110)</f>
        <v/>
      </c>
      <c r="C110" s="41" t="str">
        <f>IF(SANCTION!$F110="","",SANCTION!$F110)</f>
        <v/>
      </c>
      <c r="D110" s="41" t="str">
        <f>IF(SANCTION!$C110="","",SANCTION!$C110)</f>
        <v/>
      </c>
      <c r="E110" s="41" t="str">
        <f>IF(SANCTION!$J110="","",SANCTION!$J110)</f>
        <v/>
      </c>
      <c r="F110" s="139" t="str">
        <f>IF(SANCTION!$K110="","",SANCTION!$K110)</f>
        <v/>
      </c>
      <c r="G110" s="161" t="str">
        <f>IF(SANCTION!$I110="","",SANCTION!$I110)</f>
        <v/>
      </c>
    </row>
    <row r="111" spans="1:7">
      <c r="A111" s="131" t="str">
        <f>IF(B111="","",ROWS($B$6:B111))</f>
        <v/>
      </c>
      <c r="B111" s="42" t="str">
        <f>IF(SANCTION!$E111="","",SANCTION!$E111)</f>
        <v/>
      </c>
      <c r="C111" s="41" t="str">
        <f>IF(SANCTION!$F111="","",SANCTION!$F111)</f>
        <v/>
      </c>
      <c r="D111" s="41" t="str">
        <f>IF(SANCTION!$C111="","",SANCTION!$C111)</f>
        <v/>
      </c>
      <c r="E111" s="41" t="str">
        <f>IF(SANCTION!$J111="","",SANCTION!$J111)</f>
        <v/>
      </c>
      <c r="F111" s="139" t="str">
        <f>IF(SANCTION!$K111="","",SANCTION!$K111)</f>
        <v/>
      </c>
      <c r="G111" s="161" t="str">
        <f>IF(SANCTION!$I111="","",SANCTION!$I111)</f>
        <v/>
      </c>
    </row>
    <row r="112" spans="1:7">
      <c r="A112" s="131" t="str">
        <f>IF(B112="","",ROWS($B$6:B112))</f>
        <v/>
      </c>
      <c r="B112" s="42" t="str">
        <f>IF(SANCTION!$E112="","",SANCTION!$E112)</f>
        <v/>
      </c>
      <c r="C112" s="41" t="str">
        <f>IF(SANCTION!$F112="","",SANCTION!$F112)</f>
        <v/>
      </c>
      <c r="D112" s="41" t="str">
        <f>IF(SANCTION!$C112="","",SANCTION!$C112)</f>
        <v/>
      </c>
      <c r="E112" s="41" t="str">
        <f>IF(SANCTION!$J112="","",SANCTION!$J112)</f>
        <v/>
      </c>
      <c r="F112" s="139" t="str">
        <f>IF(SANCTION!$K112="","",SANCTION!$K112)</f>
        <v/>
      </c>
      <c r="G112" s="161" t="str">
        <f>IF(SANCTION!$I112="","",SANCTION!$I112)</f>
        <v/>
      </c>
    </row>
    <row r="113" spans="1:7">
      <c r="A113" s="131" t="str">
        <f>IF(B113="","",ROWS($B$6:B113))</f>
        <v/>
      </c>
      <c r="B113" s="42" t="str">
        <f>IF(SANCTION!$E113="","",SANCTION!$E113)</f>
        <v/>
      </c>
      <c r="C113" s="41" t="str">
        <f>IF(SANCTION!$F113="","",SANCTION!$F113)</f>
        <v/>
      </c>
      <c r="D113" s="41" t="str">
        <f>IF(SANCTION!$C113="","",SANCTION!$C113)</f>
        <v/>
      </c>
      <c r="E113" s="41" t="str">
        <f>IF(SANCTION!$J113="","",SANCTION!$J113)</f>
        <v/>
      </c>
      <c r="F113" s="139" t="str">
        <f>IF(SANCTION!$K113="","",SANCTION!$K113)</f>
        <v/>
      </c>
      <c r="G113" s="161" t="str">
        <f>IF(SANCTION!$I113="","",SANCTION!$I113)</f>
        <v/>
      </c>
    </row>
    <row r="114" spans="1:7">
      <c r="A114" s="131" t="str">
        <f>IF(B114="","",ROWS($B$6:B114))</f>
        <v/>
      </c>
      <c r="B114" s="42" t="str">
        <f>IF(SANCTION!$E114="","",SANCTION!$E114)</f>
        <v/>
      </c>
      <c r="C114" s="41" t="str">
        <f>IF(SANCTION!$F114="","",SANCTION!$F114)</f>
        <v/>
      </c>
      <c r="D114" s="41" t="str">
        <f>IF(SANCTION!$C114="","",SANCTION!$C114)</f>
        <v/>
      </c>
      <c r="E114" s="41" t="str">
        <f>IF(SANCTION!$J114="","",SANCTION!$J114)</f>
        <v/>
      </c>
      <c r="F114" s="139" t="str">
        <f>IF(SANCTION!$K114="","",SANCTION!$K114)</f>
        <v/>
      </c>
      <c r="G114" s="161" t="str">
        <f>IF(SANCTION!$I114="","",SANCTION!$I114)</f>
        <v/>
      </c>
    </row>
    <row r="115" spans="1:7">
      <c r="A115" s="131" t="str">
        <f>IF(B115="","",ROWS($B$6:B115))</f>
        <v/>
      </c>
      <c r="B115" s="42" t="str">
        <f>IF(SANCTION!$E115="","",SANCTION!$E115)</f>
        <v/>
      </c>
      <c r="C115" s="41" t="str">
        <f>IF(SANCTION!$F115="","",SANCTION!$F115)</f>
        <v/>
      </c>
      <c r="D115" s="41" t="str">
        <f>IF(SANCTION!$C115="","",SANCTION!$C115)</f>
        <v/>
      </c>
      <c r="E115" s="41" t="str">
        <f>IF(SANCTION!$J115="","",SANCTION!$J115)</f>
        <v/>
      </c>
      <c r="F115" s="139" t="str">
        <f>IF(SANCTION!$K115="","",SANCTION!$K115)</f>
        <v/>
      </c>
      <c r="G115" s="161" t="str">
        <f>IF(SANCTION!$I115="","",SANCTION!$I115)</f>
        <v/>
      </c>
    </row>
    <row r="116" spans="1:7">
      <c r="A116" s="131" t="str">
        <f>IF(B116="","",ROWS($B$6:B116))</f>
        <v/>
      </c>
      <c r="B116" s="42" t="str">
        <f>IF(SANCTION!$E116="","",SANCTION!$E116)</f>
        <v/>
      </c>
      <c r="C116" s="41" t="str">
        <f>IF(SANCTION!$F116="","",SANCTION!$F116)</f>
        <v/>
      </c>
      <c r="D116" s="41" t="str">
        <f>IF(SANCTION!$C116="","",SANCTION!$C116)</f>
        <v/>
      </c>
      <c r="E116" s="41" t="str">
        <f>IF(SANCTION!$J116="","",SANCTION!$J116)</f>
        <v/>
      </c>
      <c r="F116" s="139" t="str">
        <f>IF(SANCTION!$K116="","",SANCTION!$K116)</f>
        <v/>
      </c>
      <c r="G116" s="161" t="str">
        <f>IF(SANCTION!$I116="","",SANCTION!$I116)</f>
        <v/>
      </c>
    </row>
    <row r="117" spans="1:7">
      <c r="A117" s="131" t="str">
        <f>IF(B117="","",ROWS($B$6:B117))</f>
        <v/>
      </c>
      <c r="B117" s="42" t="str">
        <f>IF(SANCTION!$E117="","",SANCTION!$E117)</f>
        <v/>
      </c>
      <c r="C117" s="41" t="str">
        <f>IF(SANCTION!$F117="","",SANCTION!$F117)</f>
        <v/>
      </c>
      <c r="D117" s="41" t="str">
        <f>IF(SANCTION!$C117="","",SANCTION!$C117)</f>
        <v/>
      </c>
      <c r="E117" s="41" t="str">
        <f>IF(SANCTION!$J117="","",SANCTION!$J117)</f>
        <v/>
      </c>
      <c r="F117" s="139" t="str">
        <f>IF(SANCTION!$K117="","",SANCTION!$K117)</f>
        <v/>
      </c>
      <c r="G117" s="161" t="str">
        <f>IF(SANCTION!$I117="","",SANCTION!$I117)</f>
        <v/>
      </c>
    </row>
    <row r="118" spans="1:7">
      <c r="A118" s="131" t="str">
        <f>IF(B118="","",ROWS($B$6:B118))</f>
        <v/>
      </c>
      <c r="B118" s="42" t="str">
        <f>IF(SANCTION!$E118="","",SANCTION!$E118)</f>
        <v/>
      </c>
      <c r="C118" s="41" t="str">
        <f>IF(SANCTION!$F118="","",SANCTION!$F118)</f>
        <v/>
      </c>
      <c r="D118" s="41" t="str">
        <f>IF(SANCTION!$C118="","",SANCTION!$C118)</f>
        <v/>
      </c>
      <c r="E118" s="41" t="str">
        <f>IF(SANCTION!$J118="","",SANCTION!$J118)</f>
        <v/>
      </c>
      <c r="F118" s="139" t="str">
        <f>IF(SANCTION!$K118="","",SANCTION!$K118)</f>
        <v/>
      </c>
      <c r="G118" s="161" t="str">
        <f>IF(SANCTION!$I118="","",SANCTION!$I118)</f>
        <v/>
      </c>
    </row>
    <row r="119" spans="1:7">
      <c r="A119" s="131" t="str">
        <f>IF(B119="","",ROWS($B$6:B119))</f>
        <v/>
      </c>
      <c r="B119" s="42" t="str">
        <f>IF(SANCTION!$E119="","",SANCTION!$E119)</f>
        <v/>
      </c>
      <c r="C119" s="41" t="str">
        <f>IF(SANCTION!$F119="","",SANCTION!$F119)</f>
        <v/>
      </c>
      <c r="D119" s="41" t="str">
        <f>IF(SANCTION!$C119="","",SANCTION!$C119)</f>
        <v/>
      </c>
      <c r="E119" s="41" t="str">
        <f>IF(SANCTION!$J119="","",SANCTION!$J119)</f>
        <v/>
      </c>
      <c r="F119" s="139" t="str">
        <f>IF(SANCTION!$K119="","",SANCTION!$K119)</f>
        <v/>
      </c>
      <c r="G119" s="161" t="str">
        <f>IF(SANCTION!$I119="","",SANCTION!$I119)</f>
        <v/>
      </c>
    </row>
    <row r="120" spans="1:7">
      <c r="A120" s="131" t="str">
        <f>IF(B120="","",ROWS($B$6:B120))</f>
        <v/>
      </c>
      <c r="B120" s="42" t="str">
        <f>IF(SANCTION!$E120="","",SANCTION!$E120)</f>
        <v/>
      </c>
      <c r="C120" s="41" t="str">
        <f>IF(SANCTION!$F120="","",SANCTION!$F120)</f>
        <v/>
      </c>
      <c r="D120" s="41" t="str">
        <f>IF(SANCTION!$C120="","",SANCTION!$C120)</f>
        <v/>
      </c>
      <c r="E120" s="41" t="str">
        <f>IF(SANCTION!$J120="","",SANCTION!$J120)</f>
        <v/>
      </c>
      <c r="F120" s="139" t="str">
        <f>IF(SANCTION!$K120="","",SANCTION!$K120)</f>
        <v/>
      </c>
      <c r="G120" s="161" t="str">
        <f>IF(SANCTION!$I120="","",SANCTION!$I120)</f>
        <v/>
      </c>
    </row>
    <row r="121" spans="1:7">
      <c r="A121" s="131" t="str">
        <f>IF(B121="","",ROWS($B$6:B121))</f>
        <v/>
      </c>
      <c r="B121" s="42" t="str">
        <f>IF(SANCTION!$E121="","",SANCTION!$E121)</f>
        <v/>
      </c>
      <c r="C121" s="41" t="str">
        <f>IF(SANCTION!$F121="","",SANCTION!$F121)</f>
        <v/>
      </c>
      <c r="D121" s="41" t="str">
        <f>IF(SANCTION!$C121="","",SANCTION!$C121)</f>
        <v/>
      </c>
      <c r="E121" s="41" t="str">
        <f>IF(SANCTION!$J121="","",SANCTION!$J121)</f>
        <v/>
      </c>
      <c r="F121" s="139" t="str">
        <f>IF(SANCTION!$K121="","",SANCTION!$K121)</f>
        <v/>
      </c>
      <c r="G121" s="161" t="str">
        <f>IF(SANCTION!$I121="","",SANCTION!$I121)</f>
        <v/>
      </c>
    </row>
    <row r="122" spans="1:7">
      <c r="A122" s="131" t="str">
        <f>IF(B122="","",ROWS($B$6:B122))</f>
        <v/>
      </c>
      <c r="B122" s="42" t="str">
        <f>IF(SANCTION!$E122="","",SANCTION!$E122)</f>
        <v/>
      </c>
      <c r="C122" s="41" t="str">
        <f>IF(SANCTION!$F122="","",SANCTION!$F122)</f>
        <v/>
      </c>
      <c r="D122" s="41" t="str">
        <f>IF(SANCTION!$C122="","",SANCTION!$C122)</f>
        <v/>
      </c>
      <c r="E122" s="41" t="str">
        <f>IF(SANCTION!$J122="","",SANCTION!$J122)</f>
        <v/>
      </c>
      <c r="F122" s="139" t="str">
        <f>IF(SANCTION!$K122="","",SANCTION!$K122)</f>
        <v/>
      </c>
      <c r="G122" s="161" t="str">
        <f>IF(SANCTION!$I122="","",SANCTION!$I122)</f>
        <v/>
      </c>
    </row>
    <row r="123" spans="1:7">
      <c r="A123" s="131" t="str">
        <f>IF(B123="","",ROWS($B$6:B123))</f>
        <v/>
      </c>
      <c r="B123" s="42" t="str">
        <f>IF(SANCTION!$E123="","",SANCTION!$E123)</f>
        <v/>
      </c>
      <c r="C123" s="41" t="str">
        <f>IF(SANCTION!$F123="","",SANCTION!$F123)</f>
        <v/>
      </c>
      <c r="D123" s="41" t="str">
        <f>IF(SANCTION!$C123="","",SANCTION!$C123)</f>
        <v/>
      </c>
      <c r="E123" s="41" t="str">
        <f>IF(SANCTION!$J123="","",SANCTION!$J123)</f>
        <v/>
      </c>
      <c r="F123" s="139" t="str">
        <f>IF(SANCTION!$K123="","",SANCTION!$K123)</f>
        <v/>
      </c>
      <c r="G123" s="161" t="str">
        <f>IF(SANCTION!$I123="","",SANCTION!$I123)</f>
        <v/>
      </c>
    </row>
    <row r="124" spans="1:7">
      <c r="A124" s="131" t="str">
        <f>IF(B124="","",ROWS($B$6:B124))</f>
        <v/>
      </c>
      <c r="B124" s="42" t="str">
        <f>IF(SANCTION!$E124="","",SANCTION!$E124)</f>
        <v/>
      </c>
      <c r="C124" s="41" t="str">
        <f>IF(SANCTION!$F124="","",SANCTION!$F124)</f>
        <v/>
      </c>
      <c r="D124" s="41" t="str">
        <f>IF(SANCTION!$C124="","",SANCTION!$C124)</f>
        <v/>
      </c>
      <c r="E124" s="41" t="str">
        <f>IF(SANCTION!$J124="","",SANCTION!$J124)</f>
        <v/>
      </c>
      <c r="F124" s="139" t="str">
        <f>IF(SANCTION!$K124="","",SANCTION!$K124)</f>
        <v/>
      </c>
      <c r="G124" s="161" t="str">
        <f>IF(SANCTION!$I124="","",SANCTION!$I124)</f>
        <v/>
      </c>
    </row>
    <row r="125" spans="1:7">
      <c r="A125" s="131" t="str">
        <f>IF(B125="","",ROWS($B$6:B125))</f>
        <v/>
      </c>
      <c r="B125" s="42" t="str">
        <f>IF(SANCTION!$E125="","",SANCTION!$E125)</f>
        <v/>
      </c>
      <c r="C125" s="41" t="str">
        <f>IF(SANCTION!$F125="","",SANCTION!$F125)</f>
        <v/>
      </c>
      <c r="D125" s="41" t="str">
        <f>IF(SANCTION!$C125="","",SANCTION!$C125)</f>
        <v/>
      </c>
      <c r="E125" s="41" t="str">
        <f>IF(SANCTION!$J125="","",SANCTION!$J125)</f>
        <v/>
      </c>
      <c r="F125" s="139" t="str">
        <f>IF(SANCTION!$K125="","",SANCTION!$K125)</f>
        <v/>
      </c>
      <c r="G125" s="161" t="str">
        <f>IF(SANCTION!$I125="","",SANCTION!$I125)</f>
        <v/>
      </c>
    </row>
    <row r="126" spans="1:7">
      <c r="A126" s="131" t="str">
        <f>IF(B126="","",ROWS($B$6:B126))</f>
        <v/>
      </c>
      <c r="B126" s="42" t="str">
        <f>IF(SANCTION!$E126="","",SANCTION!$E126)</f>
        <v/>
      </c>
      <c r="C126" s="41" t="str">
        <f>IF(SANCTION!$F126="","",SANCTION!$F126)</f>
        <v/>
      </c>
      <c r="D126" s="41" t="str">
        <f>IF(SANCTION!$C126="","",SANCTION!$C126)</f>
        <v/>
      </c>
      <c r="E126" s="41" t="str">
        <f>IF(SANCTION!$J126="","",SANCTION!$J126)</f>
        <v/>
      </c>
      <c r="F126" s="139" t="str">
        <f>IF(SANCTION!$K126="","",SANCTION!$K126)</f>
        <v/>
      </c>
      <c r="G126" s="161" t="str">
        <f>IF(SANCTION!$I126="","",SANCTION!$I126)</f>
        <v/>
      </c>
    </row>
    <row r="127" spans="1:7">
      <c r="A127" s="131" t="str">
        <f>IF(B127="","",ROWS($B$6:B127))</f>
        <v/>
      </c>
      <c r="B127" s="42" t="str">
        <f>IF(SANCTION!$E127="","",SANCTION!$E127)</f>
        <v/>
      </c>
      <c r="C127" s="41" t="str">
        <f>IF(SANCTION!$F127="","",SANCTION!$F127)</f>
        <v/>
      </c>
      <c r="D127" s="41" t="str">
        <f>IF(SANCTION!$C127="","",SANCTION!$C127)</f>
        <v/>
      </c>
      <c r="E127" s="41" t="str">
        <f>IF(SANCTION!$J127="","",SANCTION!$J127)</f>
        <v/>
      </c>
      <c r="F127" s="139" t="str">
        <f>IF(SANCTION!$K127="","",SANCTION!$K127)</f>
        <v/>
      </c>
      <c r="G127" s="161" t="str">
        <f>IF(SANCTION!$I127="","",SANCTION!$I127)</f>
        <v/>
      </c>
    </row>
    <row r="128" spans="1:7">
      <c r="A128" s="131" t="str">
        <f>IF(B128="","",ROWS($B$6:B128))</f>
        <v/>
      </c>
      <c r="B128" s="42" t="str">
        <f>IF(SANCTION!$E128="","",SANCTION!$E128)</f>
        <v/>
      </c>
      <c r="C128" s="41" t="str">
        <f>IF(SANCTION!$F128="","",SANCTION!$F128)</f>
        <v/>
      </c>
      <c r="D128" s="41" t="str">
        <f>IF(SANCTION!$C128="","",SANCTION!$C128)</f>
        <v/>
      </c>
      <c r="E128" s="41" t="str">
        <f>IF(SANCTION!$J128="","",SANCTION!$J128)</f>
        <v/>
      </c>
      <c r="F128" s="139" t="str">
        <f>IF(SANCTION!$K128="","",SANCTION!$K128)</f>
        <v/>
      </c>
      <c r="G128" s="161" t="str">
        <f>IF(SANCTION!$I128="","",SANCTION!$I128)</f>
        <v/>
      </c>
    </row>
    <row r="129" spans="1:7">
      <c r="A129" s="131" t="str">
        <f>IF(B129="","",ROWS($B$6:B129))</f>
        <v/>
      </c>
      <c r="B129" s="42" t="str">
        <f>IF(SANCTION!$E129="","",SANCTION!$E129)</f>
        <v/>
      </c>
      <c r="C129" s="41" t="str">
        <f>IF(SANCTION!$F129="","",SANCTION!$F129)</f>
        <v/>
      </c>
      <c r="D129" s="41" t="str">
        <f>IF(SANCTION!$C129="","",SANCTION!$C129)</f>
        <v/>
      </c>
      <c r="E129" s="41" t="str">
        <f>IF(SANCTION!$J129="","",SANCTION!$J129)</f>
        <v/>
      </c>
      <c r="F129" s="139" t="str">
        <f>IF(SANCTION!$K129="","",SANCTION!$K129)</f>
        <v/>
      </c>
      <c r="G129" s="161" t="str">
        <f>IF(SANCTION!$I129="","",SANCTION!$I129)</f>
        <v/>
      </c>
    </row>
    <row r="130" spans="1:7">
      <c r="A130" s="131" t="str">
        <f>IF(B130="","",ROWS($B$6:B130))</f>
        <v/>
      </c>
      <c r="B130" s="42" t="str">
        <f>IF(SANCTION!$E130="","",SANCTION!$E130)</f>
        <v/>
      </c>
      <c r="C130" s="41" t="str">
        <f>IF(SANCTION!$F130="","",SANCTION!$F130)</f>
        <v/>
      </c>
      <c r="D130" s="41" t="str">
        <f>IF(SANCTION!$C130="","",SANCTION!$C130)</f>
        <v/>
      </c>
      <c r="E130" s="41" t="str">
        <f>IF(SANCTION!$J130="","",SANCTION!$J130)</f>
        <v/>
      </c>
      <c r="F130" s="139" t="str">
        <f>IF(SANCTION!$K130="","",SANCTION!$K130)</f>
        <v/>
      </c>
      <c r="G130" s="161" t="str">
        <f>IF(SANCTION!$I130="","",SANCTION!$I130)</f>
        <v/>
      </c>
    </row>
    <row r="131" spans="1:7">
      <c r="A131" s="131" t="str">
        <f>IF(B131="","",ROWS($B$6:B131))</f>
        <v/>
      </c>
      <c r="B131" s="42" t="str">
        <f>IF(SANCTION!$E131="","",SANCTION!$E131)</f>
        <v/>
      </c>
      <c r="C131" s="41" t="str">
        <f>IF(SANCTION!$F131="","",SANCTION!$F131)</f>
        <v/>
      </c>
      <c r="D131" s="41" t="str">
        <f>IF(SANCTION!$C131="","",SANCTION!$C131)</f>
        <v/>
      </c>
      <c r="E131" s="41" t="str">
        <f>IF(SANCTION!$J131="","",SANCTION!$J131)</f>
        <v/>
      </c>
      <c r="F131" s="139" t="str">
        <f>IF(SANCTION!$K131="","",SANCTION!$K131)</f>
        <v/>
      </c>
      <c r="G131" s="161" t="str">
        <f>IF(SANCTION!$I131="","",SANCTION!$I131)</f>
        <v/>
      </c>
    </row>
    <row r="132" spans="1:7">
      <c r="A132" s="131" t="str">
        <f>IF(B132="","",ROWS($B$6:B132))</f>
        <v/>
      </c>
      <c r="B132" s="42" t="str">
        <f>IF(SANCTION!$E132="","",SANCTION!$E132)</f>
        <v/>
      </c>
      <c r="C132" s="41" t="str">
        <f>IF(SANCTION!$F132="","",SANCTION!$F132)</f>
        <v/>
      </c>
      <c r="D132" s="41" t="str">
        <f>IF(SANCTION!$C132="","",SANCTION!$C132)</f>
        <v/>
      </c>
      <c r="E132" s="41" t="str">
        <f>IF(SANCTION!$J132="","",SANCTION!$J132)</f>
        <v/>
      </c>
      <c r="F132" s="139" t="str">
        <f>IF(SANCTION!$K132="","",SANCTION!$K132)</f>
        <v/>
      </c>
      <c r="G132" s="161" t="str">
        <f>IF(SANCTION!$I132="","",SANCTION!$I132)</f>
        <v/>
      </c>
    </row>
    <row r="133" spans="1:7">
      <c r="A133" s="131" t="str">
        <f>IF(B133="","",ROWS($B$6:B133))</f>
        <v/>
      </c>
      <c r="B133" s="42" t="str">
        <f>IF(SANCTION!$E133="","",SANCTION!$E133)</f>
        <v/>
      </c>
      <c r="C133" s="41" t="str">
        <f>IF(SANCTION!$F133="","",SANCTION!$F133)</f>
        <v/>
      </c>
      <c r="D133" s="41" t="str">
        <f>IF(SANCTION!$C133="","",SANCTION!$C133)</f>
        <v/>
      </c>
      <c r="E133" s="41" t="str">
        <f>IF(SANCTION!$J133="","",SANCTION!$J133)</f>
        <v/>
      </c>
      <c r="F133" s="139" t="str">
        <f>IF(SANCTION!$K133="","",SANCTION!$K133)</f>
        <v/>
      </c>
      <c r="G133" s="161" t="str">
        <f>IF(SANCTION!$I133="","",SANCTION!$I133)</f>
        <v/>
      </c>
    </row>
    <row r="134" spans="1:7">
      <c r="A134" s="131" t="str">
        <f>IF(B134="","",ROWS($B$6:B134))</f>
        <v/>
      </c>
      <c r="B134" s="42" t="str">
        <f>IF(SANCTION!$E134="","",SANCTION!$E134)</f>
        <v/>
      </c>
      <c r="C134" s="41" t="str">
        <f>IF(SANCTION!$F134="","",SANCTION!$F134)</f>
        <v/>
      </c>
      <c r="D134" s="41" t="str">
        <f>IF(SANCTION!$C134="","",SANCTION!$C134)</f>
        <v/>
      </c>
      <c r="E134" s="41" t="str">
        <f>IF(SANCTION!$J134="","",SANCTION!$J134)</f>
        <v/>
      </c>
      <c r="F134" s="139" t="str">
        <f>IF(SANCTION!$K134="","",SANCTION!$K134)</f>
        <v/>
      </c>
      <c r="G134" s="161" t="str">
        <f>IF(SANCTION!$I134="","",SANCTION!$I134)</f>
        <v/>
      </c>
    </row>
    <row r="135" spans="1:7">
      <c r="A135" s="131" t="str">
        <f>IF(B135="","",ROWS($B$6:B135))</f>
        <v/>
      </c>
      <c r="B135" s="42" t="str">
        <f>IF(SANCTION!$E135="","",SANCTION!$E135)</f>
        <v/>
      </c>
      <c r="C135" s="41" t="str">
        <f>IF(SANCTION!$F135="","",SANCTION!$F135)</f>
        <v/>
      </c>
      <c r="D135" s="41" t="str">
        <f>IF(SANCTION!$C135="","",SANCTION!$C135)</f>
        <v/>
      </c>
      <c r="E135" s="41" t="str">
        <f>IF(SANCTION!$J135="","",SANCTION!$J135)</f>
        <v/>
      </c>
      <c r="F135" s="139" t="str">
        <f>IF(SANCTION!$K135="","",SANCTION!$K135)</f>
        <v/>
      </c>
      <c r="G135" s="161" t="str">
        <f>IF(SANCTION!$I135="","",SANCTION!$I135)</f>
        <v/>
      </c>
    </row>
    <row r="136" spans="1:7">
      <c r="A136" s="131" t="str">
        <f>IF(B136="","",ROWS($B$6:B136))</f>
        <v/>
      </c>
      <c r="B136" s="42" t="str">
        <f>IF(SANCTION!$E136="","",SANCTION!$E136)</f>
        <v/>
      </c>
      <c r="C136" s="41" t="str">
        <f>IF(SANCTION!$F136="","",SANCTION!$F136)</f>
        <v/>
      </c>
      <c r="D136" s="41" t="str">
        <f>IF(SANCTION!$C136="","",SANCTION!$C136)</f>
        <v/>
      </c>
      <c r="E136" s="41" t="str">
        <f>IF(SANCTION!$J136="","",SANCTION!$J136)</f>
        <v/>
      </c>
      <c r="F136" s="139" t="str">
        <f>IF(SANCTION!$K136="","",SANCTION!$K136)</f>
        <v/>
      </c>
      <c r="G136" s="161" t="str">
        <f>IF(SANCTION!$I136="","",SANCTION!$I136)</f>
        <v/>
      </c>
    </row>
    <row r="137" spans="1:7">
      <c r="A137" s="131" t="str">
        <f>IF(B137="","",ROWS($B$6:B137))</f>
        <v/>
      </c>
      <c r="B137" s="42" t="str">
        <f>IF(SANCTION!$E137="","",SANCTION!$E137)</f>
        <v/>
      </c>
      <c r="C137" s="41" t="str">
        <f>IF(SANCTION!$F137="","",SANCTION!$F137)</f>
        <v/>
      </c>
      <c r="D137" s="41" t="str">
        <f>IF(SANCTION!$C137="","",SANCTION!$C137)</f>
        <v/>
      </c>
      <c r="E137" s="41" t="str">
        <f>IF(SANCTION!$J137="","",SANCTION!$J137)</f>
        <v/>
      </c>
      <c r="F137" s="139" t="str">
        <f>IF(SANCTION!$K137="","",SANCTION!$K137)</f>
        <v/>
      </c>
      <c r="G137" s="161" t="str">
        <f>IF(SANCTION!$I137="","",SANCTION!$I137)</f>
        <v/>
      </c>
    </row>
    <row r="138" spans="1:7">
      <c r="A138" s="131" t="str">
        <f>IF(B138="","",ROWS($B$6:B138))</f>
        <v/>
      </c>
      <c r="B138" s="42" t="str">
        <f>IF(SANCTION!$E138="","",SANCTION!$E138)</f>
        <v/>
      </c>
      <c r="C138" s="41" t="str">
        <f>IF(SANCTION!$F138="","",SANCTION!$F138)</f>
        <v/>
      </c>
      <c r="D138" s="41" t="str">
        <f>IF(SANCTION!$C138="","",SANCTION!$C138)</f>
        <v/>
      </c>
      <c r="E138" s="41" t="str">
        <f>IF(SANCTION!$J138="","",SANCTION!$J138)</f>
        <v/>
      </c>
      <c r="F138" s="139" t="str">
        <f>IF(SANCTION!$K138="","",SANCTION!$K138)</f>
        <v/>
      </c>
      <c r="G138" s="161" t="str">
        <f>IF(SANCTION!$I138="","",SANCTION!$I138)</f>
        <v/>
      </c>
    </row>
    <row r="139" spans="1:7">
      <c r="A139" s="131" t="str">
        <f>IF(B139="","",ROWS($B$6:B139))</f>
        <v/>
      </c>
      <c r="B139" s="42" t="str">
        <f>IF(SANCTION!$E139="","",SANCTION!$E139)</f>
        <v/>
      </c>
      <c r="C139" s="41" t="str">
        <f>IF(SANCTION!$F139="","",SANCTION!$F139)</f>
        <v/>
      </c>
      <c r="D139" s="41" t="str">
        <f>IF(SANCTION!$C139="","",SANCTION!$C139)</f>
        <v/>
      </c>
      <c r="E139" s="41" t="str">
        <f>IF(SANCTION!$J139="","",SANCTION!$J139)</f>
        <v/>
      </c>
      <c r="F139" s="139" t="str">
        <f>IF(SANCTION!$K139="","",SANCTION!$K139)</f>
        <v/>
      </c>
      <c r="G139" s="161" t="str">
        <f>IF(SANCTION!$I139="","",SANCTION!$I139)</f>
        <v/>
      </c>
    </row>
    <row r="140" spans="1:7">
      <c r="A140" s="131" t="str">
        <f>IF(B140="","",ROWS($B$6:B140))</f>
        <v/>
      </c>
      <c r="B140" s="42" t="str">
        <f>IF(SANCTION!$E140="","",SANCTION!$E140)</f>
        <v/>
      </c>
      <c r="C140" s="41" t="str">
        <f>IF(SANCTION!$F140="","",SANCTION!$F140)</f>
        <v/>
      </c>
      <c r="D140" s="41" t="str">
        <f>IF(SANCTION!$C140="","",SANCTION!$C140)</f>
        <v/>
      </c>
      <c r="E140" s="41" t="str">
        <f>IF(SANCTION!$J140="","",SANCTION!$J140)</f>
        <v/>
      </c>
      <c r="F140" s="139" t="str">
        <f>IF(SANCTION!$K140="","",SANCTION!$K140)</f>
        <v/>
      </c>
      <c r="G140" s="161" t="str">
        <f>IF(SANCTION!$I140="","",SANCTION!$I140)</f>
        <v/>
      </c>
    </row>
    <row r="141" spans="1:7">
      <c r="A141" s="131" t="str">
        <f>IF(B141="","",ROWS($B$6:B141))</f>
        <v/>
      </c>
      <c r="B141" s="42" t="str">
        <f>IF(SANCTION!$E141="","",SANCTION!$E141)</f>
        <v/>
      </c>
      <c r="C141" s="41" t="str">
        <f>IF(SANCTION!$F141="","",SANCTION!$F141)</f>
        <v/>
      </c>
      <c r="D141" s="41" t="str">
        <f>IF(SANCTION!$C141="","",SANCTION!$C141)</f>
        <v/>
      </c>
      <c r="E141" s="41" t="str">
        <f>IF(SANCTION!$J141="","",SANCTION!$J141)</f>
        <v/>
      </c>
      <c r="F141" s="139" t="str">
        <f>IF(SANCTION!$K141="","",SANCTION!$K141)</f>
        <v/>
      </c>
      <c r="G141" s="161" t="str">
        <f>IF(SANCTION!$I141="","",SANCTION!$I141)</f>
        <v/>
      </c>
    </row>
    <row r="142" spans="1:7">
      <c r="A142" s="131" t="str">
        <f>IF(B142="","",ROWS($B$6:B142))</f>
        <v/>
      </c>
      <c r="B142" s="42" t="str">
        <f>IF(SANCTION!$E142="","",SANCTION!$E142)</f>
        <v/>
      </c>
      <c r="C142" s="41" t="str">
        <f>IF(SANCTION!$F142="","",SANCTION!$F142)</f>
        <v/>
      </c>
      <c r="D142" s="41" t="str">
        <f>IF(SANCTION!$C142="","",SANCTION!$C142)</f>
        <v/>
      </c>
      <c r="E142" s="41" t="str">
        <f>IF(SANCTION!$J142="","",SANCTION!$J142)</f>
        <v/>
      </c>
      <c r="F142" s="139" t="str">
        <f>IF(SANCTION!$K142="","",SANCTION!$K142)</f>
        <v/>
      </c>
      <c r="G142" s="161" t="str">
        <f>IF(SANCTION!$I142="","",SANCTION!$I142)</f>
        <v/>
      </c>
    </row>
    <row r="143" spans="1:7">
      <c r="A143" s="131" t="str">
        <f>IF(B143="","",ROWS($B$6:B143))</f>
        <v/>
      </c>
      <c r="B143" s="42" t="str">
        <f>IF(SANCTION!$E143="","",SANCTION!$E143)</f>
        <v/>
      </c>
      <c r="C143" s="41" t="str">
        <f>IF(SANCTION!$F143="","",SANCTION!$F143)</f>
        <v/>
      </c>
      <c r="D143" s="41" t="str">
        <f>IF(SANCTION!$C143="","",SANCTION!$C143)</f>
        <v/>
      </c>
      <c r="E143" s="41" t="str">
        <f>IF(SANCTION!$J143="","",SANCTION!$J143)</f>
        <v/>
      </c>
      <c r="F143" s="139" t="str">
        <f>IF(SANCTION!$K143="","",SANCTION!$K143)</f>
        <v/>
      </c>
      <c r="G143" s="161" t="str">
        <f>IF(SANCTION!$I143="","",SANCTION!$I143)</f>
        <v/>
      </c>
    </row>
    <row r="144" spans="1:7">
      <c r="A144" s="131" t="str">
        <f>IF(B144="","",ROWS($B$6:B144))</f>
        <v/>
      </c>
      <c r="B144" s="42" t="str">
        <f>IF(SANCTION!$E144="","",SANCTION!$E144)</f>
        <v/>
      </c>
      <c r="C144" s="41" t="str">
        <f>IF(SANCTION!$F144="","",SANCTION!$F144)</f>
        <v/>
      </c>
      <c r="D144" s="41" t="str">
        <f>IF(SANCTION!$C144="","",SANCTION!$C144)</f>
        <v/>
      </c>
      <c r="E144" s="41" t="str">
        <f>IF(SANCTION!$J144="","",SANCTION!$J144)</f>
        <v/>
      </c>
      <c r="F144" s="139" t="str">
        <f>IF(SANCTION!$K144="","",SANCTION!$K144)</f>
        <v/>
      </c>
      <c r="G144" s="161" t="str">
        <f>IF(SANCTION!$I144="","",SANCTION!$I144)</f>
        <v/>
      </c>
    </row>
    <row r="145" spans="1:7">
      <c r="A145" s="131" t="str">
        <f>IF(B145="","",ROWS($B$6:B145))</f>
        <v/>
      </c>
      <c r="B145" s="42" t="str">
        <f>IF(SANCTION!$E145="","",SANCTION!$E145)</f>
        <v/>
      </c>
      <c r="C145" s="41" t="str">
        <f>IF(SANCTION!$F145="","",SANCTION!$F145)</f>
        <v/>
      </c>
      <c r="D145" s="41" t="str">
        <f>IF(SANCTION!$C145="","",SANCTION!$C145)</f>
        <v/>
      </c>
      <c r="E145" s="41" t="str">
        <f>IF(SANCTION!$J145="","",SANCTION!$J145)</f>
        <v/>
      </c>
      <c r="F145" s="139" t="str">
        <f>IF(SANCTION!$K145="","",SANCTION!$K145)</f>
        <v/>
      </c>
      <c r="G145" s="161" t="str">
        <f>IF(SANCTION!$I145="","",SANCTION!$I145)</f>
        <v/>
      </c>
    </row>
    <row r="146" spans="1:7">
      <c r="A146" s="131" t="str">
        <f>IF(B146="","",ROWS($B$6:B146))</f>
        <v/>
      </c>
      <c r="B146" s="42" t="str">
        <f>IF(SANCTION!$E146="","",SANCTION!$E146)</f>
        <v/>
      </c>
      <c r="C146" s="41" t="str">
        <f>IF(SANCTION!$F146="","",SANCTION!$F146)</f>
        <v/>
      </c>
      <c r="D146" s="41" t="str">
        <f>IF(SANCTION!$C146="","",SANCTION!$C146)</f>
        <v/>
      </c>
      <c r="E146" s="41" t="str">
        <f>IF(SANCTION!$J146="","",SANCTION!$J146)</f>
        <v/>
      </c>
      <c r="F146" s="139" t="str">
        <f>IF(SANCTION!$K146="","",SANCTION!$K146)</f>
        <v/>
      </c>
      <c r="G146" s="161" t="str">
        <f>IF(SANCTION!$I146="","",SANCTION!$I146)</f>
        <v/>
      </c>
    </row>
    <row r="147" spans="1:7">
      <c r="A147" s="131" t="str">
        <f>IF(B147="","",ROWS($B$6:B147))</f>
        <v/>
      </c>
      <c r="B147" s="42" t="str">
        <f>IF(SANCTION!$E147="","",SANCTION!$E147)</f>
        <v/>
      </c>
      <c r="C147" s="41" t="str">
        <f>IF(SANCTION!$F147="","",SANCTION!$F147)</f>
        <v/>
      </c>
      <c r="D147" s="41" t="str">
        <f>IF(SANCTION!$C147="","",SANCTION!$C147)</f>
        <v/>
      </c>
      <c r="E147" s="41" t="str">
        <f>IF(SANCTION!$J147="","",SANCTION!$J147)</f>
        <v/>
      </c>
      <c r="F147" s="139" t="str">
        <f>IF(SANCTION!$K147="","",SANCTION!$K147)</f>
        <v/>
      </c>
      <c r="G147" s="161" t="str">
        <f>IF(SANCTION!$I147="","",SANCTION!$I147)</f>
        <v/>
      </c>
    </row>
    <row r="148" spans="1:7">
      <c r="A148" s="131" t="str">
        <f>IF(B148="","",ROWS($B$6:B148))</f>
        <v/>
      </c>
      <c r="B148" s="42" t="str">
        <f>IF(SANCTION!$E148="","",SANCTION!$E148)</f>
        <v/>
      </c>
      <c r="C148" s="41" t="str">
        <f>IF(SANCTION!$F148="","",SANCTION!$F148)</f>
        <v/>
      </c>
      <c r="D148" s="41" t="str">
        <f>IF(SANCTION!$C148="","",SANCTION!$C148)</f>
        <v/>
      </c>
      <c r="E148" s="41" t="str">
        <f>IF(SANCTION!$J148="","",SANCTION!$J148)</f>
        <v/>
      </c>
      <c r="F148" s="139" t="str">
        <f>IF(SANCTION!$K148="","",SANCTION!$K148)</f>
        <v/>
      </c>
      <c r="G148" s="161" t="str">
        <f>IF(SANCTION!$I148="","",SANCTION!$I148)</f>
        <v/>
      </c>
    </row>
    <row r="149" spans="1:7">
      <c r="A149" s="131" t="str">
        <f>IF(B149="","",ROWS($B$6:B149))</f>
        <v/>
      </c>
      <c r="B149" s="42" t="str">
        <f>IF(SANCTION!$E149="","",SANCTION!$E149)</f>
        <v/>
      </c>
      <c r="C149" s="41" t="str">
        <f>IF(SANCTION!$F149="","",SANCTION!$F149)</f>
        <v/>
      </c>
      <c r="D149" s="41" t="str">
        <f>IF(SANCTION!$C149="","",SANCTION!$C149)</f>
        <v/>
      </c>
      <c r="E149" s="41" t="str">
        <f>IF(SANCTION!$J149="","",SANCTION!$J149)</f>
        <v/>
      </c>
      <c r="F149" s="139" t="str">
        <f>IF(SANCTION!$K149="","",SANCTION!$K149)</f>
        <v/>
      </c>
      <c r="G149" s="161" t="str">
        <f>IF(SANCTION!$I149="","",SANCTION!$I149)</f>
        <v/>
      </c>
    </row>
    <row r="150" spans="1:7">
      <c r="A150" s="131" t="str">
        <f>IF(B150="","",ROWS($B$6:B150))</f>
        <v/>
      </c>
      <c r="B150" s="42" t="str">
        <f>IF(SANCTION!$E150="","",SANCTION!$E150)</f>
        <v/>
      </c>
      <c r="C150" s="41" t="str">
        <f>IF(SANCTION!$F150="","",SANCTION!$F150)</f>
        <v/>
      </c>
      <c r="D150" s="41" t="str">
        <f>IF(SANCTION!$C150="","",SANCTION!$C150)</f>
        <v/>
      </c>
      <c r="E150" s="41" t="str">
        <f>IF(SANCTION!$J150="","",SANCTION!$J150)</f>
        <v/>
      </c>
      <c r="F150" s="139" t="str">
        <f>IF(SANCTION!$K150="","",SANCTION!$K150)</f>
        <v/>
      </c>
      <c r="G150" s="161" t="str">
        <f>IF(SANCTION!$I150="","",SANCTION!$I150)</f>
        <v/>
      </c>
    </row>
    <row r="151" spans="1:7">
      <c r="A151" s="131" t="str">
        <f>IF(B151="","",ROWS($B$6:B151))</f>
        <v/>
      </c>
      <c r="B151" s="42" t="str">
        <f>IF(SANCTION!$E151="","",SANCTION!$E151)</f>
        <v/>
      </c>
      <c r="C151" s="41" t="str">
        <f>IF(SANCTION!$F151="","",SANCTION!$F151)</f>
        <v/>
      </c>
      <c r="D151" s="41" t="str">
        <f>IF(SANCTION!$C151="","",SANCTION!$C151)</f>
        <v/>
      </c>
      <c r="E151" s="41" t="str">
        <f>IF(SANCTION!$J151="","",SANCTION!$J151)</f>
        <v/>
      </c>
      <c r="F151" s="139" t="str">
        <f>IF(SANCTION!$K151="","",SANCTION!$K151)</f>
        <v/>
      </c>
      <c r="G151" s="161" t="str">
        <f>IF(SANCTION!$I151="","",SANCTION!$I151)</f>
        <v/>
      </c>
    </row>
    <row r="152" spans="1:7">
      <c r="A152" s="131" t="str">
        <f>IF(B152="","",ROWS($B$6:B152))</f>
        <v/>
      </c>
      <c r="B152" s="42" t="str">
        <f>IF(SANCTION!$E152="","",SANCTION!$E152)</f>
        <v/>
      </c>
      <c r="C152" s="41" t="str">
        <f>IF(SANCTION!$F152="","",SANCTION!$F152)</f>
        <v/>
      </c>
      <c r="D152" s="41" t="str">
        <f>IF(SANCTION!$C152="","",SANCTION!$C152)</f>
        <v/>
      </c>
      <c r="E152" s="41" t="str">
        <f>IF(SANCTION!$J152="","",SANCTION!$J152)</f>
        <v/>
      </c>
      <c r="F152" s="139" t="str">
        <f>IF(SANCTION!$K152="","",SANCTION!$K152)</f>
        <v/>
      </c>
      <c r="G152" s="161" t="str">
        <f>IF(SANCTION!$I152="","",SANCTION!$I152)</f>
        <v/>
      </c>
    </row>
    <row r="153" spans="1:7">
      <c r="A153" s="131" t="str">
        <f>IF(B153="","",ROWS($B$6:B153))</f>
        <v/>
      </c>
      <c r="B153" s="42" t="str">
        <f>IF(SANCTION!$E153="","",SANCTION!$E153)</f>
        <v/>
      </c>
      <c r="C153" s="41" t="str">
        <f>IF(SANCTION!$F153="","",SANCTION!$F153)</f>
        <v/>
      </c>
      <c r="D153" s="41" t="str">
        <f>IF(SANCTION!$C153="","",SANCTION!$C153)</f>
        <v/>
      </c>
      <c r="E153" s="41" t="str">
        <f>IF(SANCTION!$J153="","",SANCTION!$J153)</f>
        <v/>
      </c>
      <c r="F153" s="139" t="str">
        <f>IF(SANCTION!$K153="","",SANCTION!$K153)</f>
        <v/>
      </c>
      <c r="G153" s="161" t="str">
        <f>IF(SANCTION!$I153="","",SANCTION!$I153)</f>
        <v/>
      </c>
    </row>
    <row r="154" spans="1:7">
      <c r="A154" s="131" t="str">
        <f>IF(B154="","",ROWS($B$6:B154))</f>
        <v/>
      </c>
      <c r="B154" s="42" t="str">
        <f>IF(SANCTION!$E154="","",SANCTION!$E154)</f>
        <v/>
      </c>
      <c r="C154" s="41" t="str">
        <f>IF(SANCTION!$F154="","",SANCTION!$F154)</f>
        <v/>
      </c>
      <c r="D154" s="41" t="str">
        <f>IF(SANCTION!$C154="","",SANCTION!$C154)</f>
        <v/>
      </c>
      <c r="E154" s="41" t="str">
        <f>IF(SANCTION!$J154="","",SANCTION!$J154)</f>
        <v/>
      </c>
      <c r="F154" s="139" t="str">
        <f>IF(SANCTION!$K154="","",SANCTION!$K154)</f>
        <v/>
      </c>
      <c r="G154" s="161" t="str">
        <f>IF(SANCTION!$I154="","",SANCTION!$I154)</f>
        <v/>
      </c>
    </row>
    <row r="155" spans="1:7">
      <c r="A155" s="131" t="str">
        <f>IF(B155="","",ROWS($B$6:B155))</f>
        <v/>
      </c>
      <c r="B155" s="42" t="str">
        <f>IF(SANCTION!$E155="","",SANCTION!$E155)</f>
        <v/>
      </c>
      <c r="C155" s="41" t="str">
        <f>IF(SANCTION!$F155="","",SANCTION!$F155)</f>
        <v/>
      </c>
      <c r="D155" s="41" t="str">
        <f>IF(SANCTION!$C155="","",SANCTION!$C155)</f>
        <v/>
      </c>
      <c r="E155" s="41" t="str">
        <f>IF(SANCTION!$J155="","",SANCTION!$J155)</f>
        <v/>
      </c>
      <c r="F155" s="139" t="str">
        <f>IF(SANCTION!$K155="","",SANCTION!$K155)</f>
        <v/>
      </c>
      <c r="G155" s="161" t="str">
        <f>IF(SANCTION!$I155="","",SANCTION!$I155)</f>
        <v/>
      </c>
    </row>
    <row r="156" spans="1:7">
      <c r="A156" s="131" t="str">
        <f>IF(B156="","",ROWS($B$6:B156))</f>
        <v/>
      </c>
      <c r="B156" s="42" t="str">
        <f>IF(SANCTION!$E156="","",SANCTION!$E156)</f>
        <v/>
      </c>
      <c r="C156" s="41" t="str">
        <f>IF(SANCTION!$F156="","",SANCTION!$F156)</f>
        <v/>
      </c>
      <c r="D156" s="41" t="str">
        <f>IF(SANCTION!$C156="","",SANCTION!$C156)</f>
        <v/>
      </c>
      <c r="E156" s="41" t="str">
        <f>IF(SANCTION!$J156="","",SANCTION!$J156)</f>
        <v/>
      </c>
      <c r="F156" s="139" t="str">
        <f>IF(SANCTION!$K156="","",SANCTION!$K156)</f>
        <v/>
      </c>
      <c r="G156" s="161" t="str">
        <f>IF(SANCTION!$I156="","",SANCTION!$I156)</f>
        <v/>
      </c>
    </row>
    <row r="157" spans="1:7">
      <c r="A157" s="131" t="str">
        <f>IF(B157="","",ROWS($B$6:B157))</f>
        <v/>
      </c>
      <c r="B157" s="42" t="str">
        <f>IF(SANCTION!$E157="","",SANCTION!$E157)</f>
        <v/>
      </c>
      <c r="C157" s="41" t="str">
        <f>IF(SANCTION!$F157="","",SANCTION!$F157)</f>
        <v/>
      </c>
      <c r="D157" s="41" t="str">
        <f>IF(SANCTION!$C157="","",SANCTION!$C157)</f>
        <v/>
      </c>
      <c r="E157" s="41" t="str">
        <f>IF(SANCTION!$J157="","",SANCTION!$J157)</f>
        <v/>
      </c>
      <c r="F157" s="139" t="str">
        <f>IF(SANCTION!$K157="","",SANCTION!$K157)</f>
        <v/>
      </c>
      <c r="G157" s="161" t="str">
        <f>IF(SANCTION!$I157="","",SANCTION!$I157)</f>
        <v/>
      </c>
    </row>
    <row r="158" spans="1:7">
      <c r="A158" s="131" t="str">
        <f>IF(B158="","",ROWS($B$6:B158))</f>
        <v/>
      </c>
      <c r="B158" s="42" t="str">
        <f>IF(SANCTION!$E158="","",SANCTION!$E158)</f>
        <v/>
      </c>
      <c r="C158" s="41" t="str">
        <f>IF(SANCTION!$F158="","",SANCTION!$F158)</f>
        <v/>
      </c>
      <c r="D158" s="41" t="str">
        <f>IF(SANCTION!$C158="","",SANCTION!$C158)</f>
        <v/>
      </c>
      <c r="E158" s="41" t="str">
        <f>IF(SANCTION!$J158="","",SANCTION!$J158)</f>
        <v/>
      </c>
      <c r="F158" s="139" t="str">
        <f>IF(SANCTION!$K158="","",SANCTION!$K158)</f>
        <v/>
      </c>
      <c r="G158" s="161" t="str">
        <f>IF(SANCTION!$I158="","",SANCTION!$I158)</f>
        <v/>
      </c>
    </row>
    <row r="159" spans="1:7">
      <c r="A159" s="131" t="str">
        <f>IF(B159="","",ROWS($B$6:B159))</f>
        <v/>
      </c>
      <c r="B159" s="42" t="str">
        <f>IF(SANCTION!$E159="","",SANCTION!$E159)</f>
        <v/>
      </c>
      <c r="C159" s="41" t="str">
        <f>IF(SANCTION!$F159="","",SANCTION!$F159)</f>
        <v/>
      </c>
      <c r="D159" s="41" t="str">
        <f>IF(SANCTION!$C159="","",SANCTION!$C159)</f>
        <v/>
      </c>
      <c r="E159" s="41" t="str">
        <f>IF(SANCTION!$J159="","",SANCTION!$J159)</f>
        <v/>
      </c>
      <c r="F159" s="139" t="str">
        <f>IF(SANCTION!$K159="","",SANCTION!$K159)</f>
        <v/>
      </c>
      <c r="G159" s="161" t="str">
        <f>IF(SANCTION!$I159="","",SANCTION!$I159)</f>
        <v/>
      </c>
    </row>
    <row r="160" spans="1:7">
      <c r="A160" s="131" t="str">
        <f>IF(B160="","",ROWS($B$6:B160))</f>
        <v/>
      </c>
      <c r="B160" s="42" t="str">
        <f>IF(SANCTION!$E160="","",SANCTION!$E160)</f>
        <v/>
      </c>
      <c r="C160" s="41" t="str">
        <f>IF(SANCTION!$F160="","",SANCTION!$F160)</f>
        <v/>
      </c>
      <c r="D160" s="41" t="str">
        <f>IF(SANCTION!$C160="","",SANCTION!$C160)</f>
        <v/>
      </c>
      <c r="E160" s="41" t="str">
        <f>IF(SANCTION!$J160="","",SANCTION!$J160)</f>
        <v/>
      </c>
      <c r="F160" s="139" t="str">
        <f>IF(SANCTION!$K160="","",SANCTION!$K160)</f>
        <v/>
      </c>
      <c r="G160" s="161" t="str">
        <f>IF(SANCTION!$I160="","",SANCTION!$I160)</f>
        <v/>
      </c>
    </row>
    <row r="161" spans="1:7">
      <c r="A161" s="131" t="str">
        <f>IF(B161="","",ROWS($B$6:B161))</f>
        <v/>
      </c>
      <c r="B161" s="42" t="str">
        <f>IF(SANCTION!$E161="","",SANCTION!$E161)</f>
        <v/>
      </c>
      <c r="C161" s="41" t="str">
        <f>IF(SANCTION!$F161="","",SANCTION!$F161)</f>
        <v/>
      </c>
      <c r="D161" s="41" t="str">
        <f>IF(SANCTION!$C161="","",SANCTION!$C161)</f>
        <v/>
      </c>
      <c r="E161" s="41" t="str">
        <f>IF(SANCTION!$J161="","",SANCTION!$J161)</f>
        <v/>
      </c>
      <c r="F161" s="139" t="str">
        <f>IF(SANCTION!$K161="","",SANCTION!$K161)</f>
        <v/>
      </c>
      <c r="G161" s="161" t="str">
        <f>IF(SANCTION!$I161="","",SANCTION!$I161)</f>
        <v/>
      </c>
    </row>
    <row r="162" spans="1:7">
      <c r="A162" s="131" t="str">
        <f>IF(B162="","",ROWS($B$6:B162))</f>
        <v/>
      </c>
      <c r="B162" s="42" t="str">
        <f>IF(SANCTION!$E162="","",SANCTION!$E162)</f>
        <v/>
      </c>
      <c r="C162" s="41" t="str">
        <f>IF(SANCTION!$F162="","",SANCTION!$F162)</f>
        <v/>
      </c>
      <c r="D162" s="41" t="str">
        <f>IF(SANCTION!$C162="","",SANCTION!$C162)</f>
        <v/>
      </c>
      <c r="E162" s="41" t="str">
        <f>IF(SANCTION!$J162="","",SANCTION!$J162)</f>
        <v/>
      </c>
      <c r="F162" s="139" t="str">
        <f>IF(SANCTION!$K162="","",SANCTION!$K162)</f>
        <v/>
      </c>
      <c r="G162" s="161" t="str">
        <f>IF(SANCTION!$I162="","",SANCTION!$I162)</f>
        <v/>
      </c>
    </row>
    <row r="163" spans="1:7">
      <c r="A163" s="131" t="str">
        <f>IF(B163="","",ROWS($B$6:B163))</f>
        <v/>
      </c>
      <c r="B163" s="42" t="str">
        <f>IF(SANCTION!$E163="","",SANCTION!$E163)</f>
        <v/>
      </c>
      <c r="C163" s="41" t="str">
        <f>IF(SANCTION!$F163="","",SANCTION!$F163)</f>
        <v/>
      </c>
      <c r="D163" s="41" t="str">
        <f>IF(SANCTION!$C163="","",SANCTION!$C163)</f>
        <v/>
      </c>
      <c r="E163" s="41" t="str">
        <f>IF(SANCTION!$J163="","",SANCTION!$J163)</f>
        <v/>
      </c>
      <c r="F163" s="139" t="str">
        <f>IF(SANCTION!$K163="","",SANCTION!$K163)</f>
        <v/>
      </c>
      <c r="G163" s="161" t="str">
        <f>IF(SANCTION!$I163="","",SANCTION!$I163)</f>
        <v/>
      </c>
    </row>
    <row r="164" spans="1:7">
      <c r="A164" s="131" t="str">
        <f>IF(B164="","",ROWS($B$6:B164))</f>
        <v/>
      </c>
      <c r="B164" s="42" t="str">
        <f>IF(SANCTION!$E164="","",SANCTION!$E164)</f>
        <v/>
      </c>
      <c r="C164" s="41" t="str">
        <f>IF(SANCTION!$F164="","",SANCTION!$F164)</f>
        <v/>
      </c>
      <c r="D164" s="41" t="str">
        <f>IF(SANCTION!$C164="","",SANCTION!$C164)</f>
        <v/>
      </c>
      <c r="E164" s="41" t="str">
        <f>IF(SANCTION!$J164="","",SANCTION!$J164)</f>
        <v/>
      </c>
      <c r="F164" s="139" t="str">
        <f>IF(SANCTION!$K164="","",SANCTION!$K164)</f>
        <v/>
      </c>
      <c r="G164" s="161" t="str">
        <f>IF(SANCTION!$I164="","",SANCTION!$I164)</f>
        <v/>
      </c>
    </row>
    <row r="165" spans="1:7">
      <c r="A165" s="131" t="str">
        <f>IF(B165="","",ROWS($B$6:B165))</f>
        <v/>
      </c>
      <c r="B165" s="42" t="str">
        <f>IF(SANCTION!$E165="","",SANCTION!$E165)</f>
        <v/>
      </c>
      <c r="C165" s="41" t="str">
        <f>IF(SANCTION!$F165="","",SANCTION!$F165)</f>
        <v/>
      </c>
      <c r="D165" s="41" t="str">
        <f>IF(SANCTION!$C165="","",SANCTION!$C165)</f>
        <v/>
      </c>
      <c r="E165" s="41" t="str">
        <f>IF(SANCTION!$J165="","",SANCTION!$J165)</f>
        <v/>
      </c>
      <c r="F165" s="139" t="str">
        <f>IF(SANCTION!$K165="","",SANCTION!$K165)</f>
        <v/>
      </c>
      <c r="G165" s="161" t="str">
        <f>IF(SANCTION!$I165="","",SANCTION!$I165)</f>
        <v/>
      </c>
    </row>
    <row r="166" spans="1:7">
      <c r="A166" s="131" t="str">
        <f>IF(B166="","",ROWS($B$6:B166))</f>
        <v/>
      </c>
      <c r="B166" s="42" t="str">
        <f>IF(SANCTION!$E166="","",SANCTION!$E166)</f>
        <v/>
      </c>
      <c r="C166" s="41" t="str">
        <f>IF(SANCTION!$F166="","",SANCTION!$F166)</f>
        <v/>
      </c>
      <c r="D166" s="41" t="str">
        <f>IF(SANCTION!$C166="","",SANCTION!$C166)</f>
        <v/>
      </c>
      <c r="E166" s="41" t="str">
        <f>IF(SANCTION!$J166="","",SANCTION!$J166)</f>
        <v/>
      </c>
      <c r="F166" s="139" t="str">
        <f>IF(SANCTION!$K166="","",SANCTION!$K166)</f>
        <v/>
      </c>
      <c r="G166" s="161" t="str">
        <f>IF(SANCTION!$I166="","",SANCTION!$I166)</f>
        <v/>
      </c>
    </row>
    <row r="167" spans="1:7">
      <c r="A167" s="131" t="str">
        <f>IF(B167="","",ROWS($B$6:B167))</f>
        <v/>
      </c>
      <c r="B167" s="42" t="str">
        <f>IF(SANCTION!$E167="","",SANCTION!$E167)</f>
        <v/>
      </c>
      <c r="C167" s="41" t="str">
        <f>IF(SANCTION!$F167="","",SANCTION!$F167)</f>
        <v/>
      </c>
      <c r="D167" s="41" t="str">
        <f>IF(SANCTION!$C167="","",SANCTION!$C167)</f>
        <v/>
      </c>
      <c r="E167" s="41" t="str">
        <f>IF(SANCTION!$J167="","",SANCTION!$J167)</f>
        <v/>
      </c>
      <c r="F167" s="139" t="str">
        <f>IF(SANCTION!$K167="","",SANCTION!$K167)</f>
        <v/>
      </c>
      <c r="G167" s="161" t="str">
        <f>IF(SANCTION!$I167="","",SANCTION!$I167)</f>
        <v/>
      </c>
    </row>
    <row r="168" spans="1:7">
      <c r="A168" s="131" t="str">
        <f>IF(B168="","",ROWS($B$6:B168))</f>
        <v/>
      </c>
      <c r="B168" s="42" t="str">
        <f>IF(SANCTION!$E168="","",SANCTION!$E168)</f>
        <v/>
      </c>
      <c r="C168" s="41" t="str">
        <f>IF(SANCTION!$F168="","",SANCTION!$F168)</f>
        <v/>
      </c>
      <c r="D168" s="41" t="str">
        <f>IF(SANCTION!$C168="","",SANCTION!$C168)</f>
        <v/>
      </c>
      <c r="E168" s="41" t="str">
        <f>IF(SANCTION!$J168="","",SANCTION!$J168)</f>
        <v/>
      </c>
      <c r="F168" s="139" t="str">
        <f>IF(SANCTION!$K168="","",SANCTION!$K168)</f>
        <v/>
      </c>
      <c r="G168" s="161" t="str">
        <f>IF(SANCTION!$I168="","",SANCTION!$I168)</f>
        <v/>
      </c>
    </row>
    <row r="169" spans="1:7">
      <c r="A169" s="131" t="str">
        <f>IF(B169="","",ROWS($B$6:B169))</f>
        <v/>
      </c>
      <c r="B169" s="42" t="str">
        <f>IF(SANCTION!$E169="","",SANCTION!$E169)</f>
        <v/>
      </c>
      <c r="C169" s="41" t="str">
        <f>IF(SANCTION!$F169="","",SANCTION!$F169)</f>
        <v/>
      </c>
      <c r="D169" s="41" t="str">
        <f>IF(SANCTION!$C169="","",SANCTION!$C169)</f>
        <v/>
      </c>
      <c r="E169" s="41" t="str">
        <f>IF(SANCTION!$J169="","",SANCTION!$J169)</f>
        <v/>
      </c>
      <c r="F169" s="139" t="str">
        <f>IF(SANCTION!$K169="","",SANCTION!$K169)</f>
        <v/>
      </c>
      <c r="G169" s="161" t="str">
        <f>IF(SANCTION!$I169="","",SANCTION!$I169)</f>
        <v/>
      </c>
    </row>
    <row r="170" spans="1:7">
      <c r="A170" s="131" t="str">
        <f>IF(B170="","",ROWS($B$6:B170))</f>
        <v/>
      </c>
      <c r="B170" s="42" t="str">
        <f>IF(SANCTION!$E170="","",SANCTION!$E170)</f>
        <v/>
      </c>
      <c r="C170" s="41" t="str">
        <f>IF(SANCTION!$F170="","",SANCTION!$F170)</f>
        <v/>
      </c>
      <c r="D170" s="41" t="str">
        <f>IF(SANCTION!$C170="","",SANCTION!$C170)</f>
        <v/>
      </c>
      <c r="E170" s="41" t="str">
        <f>IF(SANCTION!$J170="","",SANCTION!$J170)</f>
        <v/>
      </c>
      <c r="F170" s="139" t="str">
        <f>IF(SANCTION!$K170="","",SANCTION!$K170)</f>
        <v/>
      </c>
      <c r="G170" s="161" t="str">
        <f>IF(SANCTION!$I170="","",SANCTION!$I170)</f>
        <v/>
      </c>
    </row>
    <row r="171" spans="1:7">
      <c r="A171" s="131" t="str">
        <f>IF(B171="","",ROWS($B$6:B171))</f>
        <v/>
      </c>
      <c r="B171" s="42" t="str">
        <f>IF(SANCTION!$E171="","",SANCTION!$E171)</f>
        <v/>
      </c>
      <c r="C171" s="41" t="str">
        <f>IF(SANCTION!$F171="","",SANCTION!$F171)</f>
        <v/>
      </c>
      <c r="D171" s="41" t="str">
        <f>IF(SANCTION!$C171="","",SANCTION!$C171)</f>
        <v/>
      </c>
      <c r="E171" s="41" t="str">
        <f>IF(SANCTION!$J171="","",SANCTION!$J171)</f>
        <v/>
      </c>
      <c r="F171" s="139" t="str">
        <f>IF(SANCTION!$K171="","",SANCTION!$K171)</f>
        <v/>
      </c>
      <c r="G171" s="161" t="str">
        <f>IF(SANCTION!$I171="","",SANCTION!$I171)</f>
        <v/>
      </c>
    </row>
    <row r="172" spans="1:7">
      <c r="A172" s="131" t="str">
        <f>IF(B172="","",ROWS($B$6:B172))</f>
        <v/>
      </c>
      <c r="B172" s="42" t="str">
        <f>IF(SANCTION!$E172="","",SANCTION!$E172)</f>
        <v/>
      </c>
      <c r="C172" s="41" t="str">
        <f>IF(SANCTION!$F172="","",SANCTION!$F172)</f>
        <v/>
      </c>
      <c r="D172" s="41" t="str">
        <f>IF(SANCTION!$C172="","",SANCTION!$C172)</f>
        <v/>
      </c>
      <c r="E172" s="41" t="str">
        <f>IF(SANCTION!$J172="","",SANCTION!$J172)</f>
        <v/>
      </c>
      <c r="F172" s="139" t="str">
        <f>IF(SANCTION!$K172="","",SANCTION!$K172)</f>
        <v/>
      </c>
      <c r="G172" s="161" t="str">
        <f>IF(SANCTION!$I172="","",SANCTION!$I172)</f>
        <v/>
      </c>
    </row>
    <row r="173" spans="1:7">
      <c r="A173" s="131" t="str">
        <f>IF(B173="","",ROWS($B$6:B173))</f>
        <v/>
      </c>
      <c r="B173" s="42" t="str">
        <f>IF(SANCTION!$E173="","",SANCTION!$E173)</f>
        <v/>
      </c>
      <c r="C173" s="41" t="str">
        <f>IF(SANCTION!$F173="","",SANCTION!$F173)</f>
        <v/>
      </c>
      <c r="D173" s="41" t="str">
        <f>IF(SANCTION!$C173="","",SANCTION!$C173)</f>
        <v/>
      </c>
      <c r="E173" s="41" t="str">
        <f>IF(SANCTION!$J173="","",SANCTION!$J173)</f>
        <v/>
      </c>
      <c r="F173" s="139" t="str">
        <f>IF(SANCTION!$K173="","",SANCTION!$K173)</f>
        <v/>
      </c>
      <c r="G173" s="161" t="str">
        <f>IF(SANCTION!$I173="","",SANCTION!$I173)</f>
        <v/>
      </c>
    </row>
    <row r="174" spans="1:7">
      <c r="A174" s="131" t="str">
        <f>IF(B174="","",ROWS($B$6:B174))</f>
        <v/>
      </c>
      <c r="B174" s="42" t="str">
        <f>IF(SANCTION!$E174="","",SANCTION!$E174)</f>
        <v/>
      </c>
      <c r="C174" s="41" t="str">
        <f>IF(SANCTION!$F174="","",SANCTION!$F174)</f>
        <v/>
      </c>
      <c r="D174" s="41" t="str">
        <f>IF(SANCTION!$C174="","",SANCTION!$C174)</f>
        <v/>
      </c>
      <c r="E174" s="41" t="str">
        <f>IF(SANCTION!$J174="","",SANCTION!$J174)</f>
        <v/>
      </c>
      <c r="F174" s="139" t="str">
        <f>IF(SANCTION!$K174="","",SANCTION!$K174)</f>
        <v/>
      </c>
      <c r="G174" s="161" t="str">
        <f>IF(SANCTION!$I174="","",SANCTION!$I174)</f>
        <v/>
      </c>
    </row>
    <row r="175" spans="1:7">
      <c r="A175" s="131" t="str">
        <f>IF(B175="","",ROWS($B$6:B175))</f>
        <v/>
      </c>
      <c r="B175" s="42" t="str">
        <f>IF(SANCTION!$E175="","",SANCTION!$E175)</f>
        <v/>
      </c>
      <c r="C175" s="41" t="str">
        <f>IF(SANCTION!$F175="","",SANCTION!$F175)</f>
        <v/>
      </c>
      <c r="D175" s="41" t="str">
        <f>IF(SANCTION!$C175="","",SANCTION!$C175)</f>
        <v/>
      </c>
      <c r="E175" s="41" t="str">
        <f>IF(SANCTION!$J175="","",SANCTION!$J175)</f>
        <v/>
      </c>
      <c r="F175" s="139" t="str">
        <f>IF(SANCTION!$K175="","",SANCTION!$K175)</f>
        <v/>
      </c>
      <c r="G175" s="161" t="str">
        <f>IF(SANCTION!$I175="","",SANCTION!$I175)</f>
        <v/>
      </c>
    </row>
    <row r="176" spans="1:7">
      <c r="A176" s="131" t="str">
        <f>IF(B176="","",ROWS($B$6:B176))</f>
        <v/>
      </c>
      <c r="B176" s="42" t="str">
        <f>IF(SANCTION!$E176="","",SANCTION!$E176)</f>
        <v/>
      </c>
      <c r="C176" s="41" t="str">
        <f>IF(SANCTION!$F176="","",SANCTION!$F176)</f>
        <v/>
      </c>
      <c r="D176" s="41" t="str">
        <f>IF(SANCTION!$C176="","",SANCTION!$C176)</f>
        <v/>
      </c>
      <c r="E176" s="41" t="str">
        <f>IF(SANCTION!$J176="","",SANCTION!$J176)</f>
        <v/>
      </c>
      <c r="F176" s="139" t="str">
        <f>IF(SANCTION!$K176="","",SANCTION!$K176)</f>
        <v/>
      </c>
      <c r="G176" s="161" t="str">
        <f>IF(SANCTION!$I176="","",SANCTION!$I176)</f>
        <v/>
      </c>
    </row>
    <row r="177" spans="1:7">
      <c r="A177" s="131" t="str">
        <f>IF(B177="","",ROWS($B$6:B177))</f>
        <v/>
      </c>
      <c r="B177" s="42" t="str">
        <f>IF(SANCTION!$E177="","",SANCTION!$E177)</f>
        <v/>
      </c>
      <c r="C177" s="41" t="str">
        <f>IF(SANCTION!$F177="","",SANCTION!$F177)</f>
        <v/>
      </c>
      <c r="D177" s="41" t="str">
        <f>IF(SANCTION!$C177="","",SANCTION!$C177)</f>
        <v/>
      </c>
      <c r="E177" s="41" t="str">
        <f>IF(SANCTION!$J177="","",SANCTION!$J177)</f>
        <v/>
      </c>
      <c r="F177" s="139" t="str">
        <f>IF(SANCTION!$K177="","",SANCTION!$K177)</f>
        <v/>
      </c>
      <c r="G177" s="161" t="str">
        <f>IF(SANCTION!$I177="","",SANCTION!$I177)</f>
        <v/>
      </c>
    </row>
    <row r="178" spans="1:7">
      <c r="A178" s="131" t="str">
        <f>IF(B178="","",ROWS($B$6:B178))</f>
        <v/>
      </c>
      <c r="B178" s="42" t="str">
        <f>IF(SANCTION!$E178="","",SANCTION!$E178)</f>
        <v/>
      </c>
      <c r="C178" s="41" t="str">
        <f>IF(SANCTION!$F178="","",SANCTION!$F178)</f>
        <v/>
      </c>
      <c r="D178" s="41" t="str">
        <f>IF(SANCTION!$C178="","",SANCTION!$C178)</f>
        <v/>
      </c>
      <c r="E178" s="41" t="str">
        <f>IF(SANCTION!$J178="","",SANCTION!$J178)</f>
        <v/>
      </c>
      <c r="F178" s="139" t="str">
        <f>IF(SANCTION!$K178="","",SANCTION!$K178)</f>
        <v/>
      </c>
      <c r="G178" s="161" t="str">
        <f>IF(SANCTION!$I178="","",SANCTION!$I178)</f>
        <v/>
      </c>
    </row>
    <row r="179" spans="1:7">
      <c r="A179" s="131" t="str">
        <f>IF(B179="","",ROWS($B$6:B179))</f>
        <v/>
      </c>
      <c r="B179" s="42" t="str">
        <f>IF(SANCTION!$E179="","",SANCTION!$E179)</f>
        <v/>
      </c>
      <c r="C179" s="41" t="str">
        <f>IF(SANCTION!$F179="","",SANCTION!$F179)</f>
        <v/>
      </c>
      <c r="D179" s="41" t="str">
        <f>IF(SANCTION!$C179="","",SANCTION!$C179)</f>
        <v/>
      </c>
      <c r="E179" s="41" t="str">
        <f>IF(SANCTION!$J179="","",SANCTION!$J179)</f>
        <v/>
      </c>
      <c r="F179" s="139" t="str">
        <f>IF(SANCTION!$K179="","",SANCTION!$K179)</f>
        <v/>
      </c>
      <c r="G179" s="161" t="str">
        <f>IF(SANCTION!$I179="","",SANCTION!$I179)</f>
        <v/>
      </c>
    </row>
    <row r="180" spans="1:7">
      <c r="A180" s="131" t="str">
        <f>IF(B180="","",ROWS($B$6:B180))</f>
        <v/>
      </c>
      <c r="B180" s="42" t="str">
        <f>IF(SANCTION!$E180="","",SANCTION!$E180)</f>
        <v/>
      </c>
      <c r="C180" s="41" t="str">
        <f>IF(SANCTION!$F180="","",SANCTION!$F180)</f>
        <v/>
      </c>
      <c r="D180" s="41" t="str">
        <f>IF(SANCTION!$C180="","",SANCTION!$C180)</f>
        <v/>
      </c>
      <c r="E180" s="41" t="str">
        <f>IF(SANCTION!$J180="","",SANCTION!$J180)</f>
        <v/>
      </c>
      <c r="F180" s="139" t="str">
        <f>IF(SANCTION!$K180="","",SANCTION!$K180)</f>
        <v/>
      </c>
      <c r="G180" s="161" t="str">
        <f>IF(SANCTION!$I180="","",SANCTION!$I180)</f>
        <v/>
      </c>
    </row>
    <row r="181" spans="1:7">
      <c r="A181" s="131" t="str">
        <f>IF(B181="","",ROWS($B$6:B181))</f>
        <v/>
      </c>
      <c r="B181" s="42" t="str">
        <f>IF(SANCTION!$E181="","",SANCTION!$E181)</f>
        <v/>
      </c>
      <c r="C181" s="41" t="str">
        <f>IF(SANCTION!$F181="","",SANCTION!$F181)</f>
        <v/>
      </c>
      <c r="D181" s="41" t="str">
        <f>IF(SANCTION!$C181="","",SANCTION!$C181)</f>
        <v/>
      </c>
      <c r="E181" s="41" t="str">
        <f>IF(SANCTION!$J181="","",SANCTION!$J181)</f>
        <v/>
      </c>
      <c r="F181" s="139" t="str">
        <f>IF(SANCTION!$K181="","",SANCTION!$K181)</f>
        <v/>
      </c>
      <c r="G181" s="161" t="str">
        <f>IF(SANCTION!$I181="","",SANCTION!$I181)</f>
        <v/>
      </c>
    </row>
    <row r="182" spans="1:7">
      <c r="A182" s="131" t="str">
        <f>IF(B182="","",ROWS($B$6:B182))</f>
        <v/>
      </c>
      <c r="B182" s="42" t="str">
        <f>IF(SANCTION!$E182="","",SANCTION!$E182)</f>
        <v/>
      </c>
      <c r="C182" s="41" t="str">
        <f>IF(SANCTION!$F182="","",SANCTION!$F182)</f>
        <v/>
      </c>
      <c r="D182" s="41" t="str">
        <f>IF(SANCTION!$C182="","",SANCTION!$C182)</f>
        <v/>
      </c>
      <c r="E182" s="41" t="str">
        <f>IF(SANCTION!$J182="","",SANCTION!$J182)</f>
        <v/>
      </c>
      <c r="F182" s="139" t="str">
        <f>IF(SANCTION!$K182="","",SANCTION!$K182)</f>
        <v/>
      </c>
      <c r="G182" s="161" t="str">
        <f>IF(SANCTION!$I182="","",SANCTION!$I182)</f>
        <v/>
      </c>
    </row>
    <row r="183" spans="1:7">
      <c r="A183" s="131" t="str">
        <f>IF(B183="","",ROWS($B$6:B183))</f>
        <v/>
      </c>
      <c r="B183" s="42" t="str">
        <f>IF(SANCTION!$E183="","",SANCTION!$E183)</f>
        <v/>
      </c>
      <c r="C183" s="41" t="str">
        <f>IF(SANCTION!$F183="","",SANCTION!$F183)</f>
        <v/>
      </c>
      <c r="D183" s="41" t="str">
        <f>IF(SANCTION!$C183="","",SANCTION!$C183)</f>
        <v/>
      </c>
      <c r="E183" s="41" t="str">
        <f>IF(SANCTION!$J183="","",SANCTION!$J183)</f>
        <v/>
      </c>
      <c r="F183" s="139" t="str">
        <f>IF(SANCTION!$K183="","",SANCTION!$K183)</f>
        <v/>
      </c>
      <c r="G183" s="161" t="str">
        <f>IF(SANCTION!$I183="","",SANCTION!$I183)</f>
        <v/>
      </c>
    </row>
    <row r="184" spans="1:7">
      <c r="A184" s="131" t="str">
        <f>IF(B184="","",ROWS($B$6:B184))</f>
        <v/>
      </c>
      <c r="B184" s="42" t="str">
        <f>IF(SANCTION!$E184="","",SANCTION!$E184)</f>
        <v/>
      </c>
      <c r="C184" s="41" t="str">
        <f>IF(SANCTION!$F184="","",SANCTION!$F184)</f>
        <v/>
      </c>
      <c r="D184" s="41" t="str">
        <f>IF(SANCTION!$C184="","",SANCTION!$C184)</f>
        <v/>
      </c>
      <c r="E184" s="41" t="str">
        <f>IF(SANCTION!$J184="","",SANCTION!$J184)</f>
        <v/>
      </c>
      <c r="F184" s="139" t="str">
        <f>IF(SANCTION!$K184="","",SANCTION!$K184)</f>
        <v/>
      </c>
      <c r="G184" s="161" t="str">
        <f>IF(SANCTION!$I184="","",SANCTION!$I184)</f>
        <v/>
      </c>
    </row>
    <row r="185" spans="1:7">
      <c r="A185" s="131" t="str">
        <f>IF(B185="","",ROWS($B$6:B185))</f>
        <v/>
      </c>
      <c r="B185" s="42" t="str">
        <f>IF(SANCTION!$E185="","",SANCTION!$E185)</f>
        <v/>
      </c>
      <c r="C185" s="41" t="str">
        <f>IF(SANCTION!$F185="","",SANCTION!$F185)</f>
        <v/>
      </c>
      <c r="D185" s="41" t="str">
        <f>IF(SANCTION!$C185="","",SANCTION!$C185)</f>
        <v/>
      </c>
      <c r="E185" s="41" t="str">
        <f>IF(SANCTION!$J185="","",SANCTION!$J185)</f>
        <v/>
      </c>
      <c r="F185" s="139" t="str">
        <f>IF(SANCTION!$K185="","",SANCTION!$K185)</f>
        <v/>
      </c>
      <c r="G185" s="161" t="str">
        <f>IF(SANCTION!$I185="","",SANCTION!$I185)</f>
        <v/>
      </c>
    </row>
    <row r="186" spans="1:7">
      <c r="A186" s="131" t="str">
        <f>IF(B186="","",ROWS($B$6:B186))</f>
        <v/>
      </c>
      <c r="B186" s="42" t="str">
        <f>IF(SANCTION!$E186="","",SANCTION!$E186)</f>
        <v/>
      </c>
      <c r="C186" s="41" t="str">
        <f>IF(SANCTION!$F186="","",SANCTION!$F186)</f>
        <v/>
      </c>
      <c r="D186" s="41" t="str">
        <f>IF(SANCTION!$C186="","",SANCTION!$C186)</f>
        <v/>
      </c>
      <c r="E186" s="41" t="str">
        <f>IF(SANCTION!$J186="","",SANCTION!$J186)</f>
        <v/>
      </c>
      <c r="F186" s="139" t="str">
        <f>IF(SANCTION!$K186="","",SANCTION!$K186)</f>
        <v/>
      </c>
      <c r="G186" s="161" t="str">
        <f>IF(SANCTION!$I186="","",SANCTION!$I186)</f>
        <v/>
      </c>
    </row>
    <row r="187" spans="1:7">
      <c r="A187" s="131" t="str">
        <f>IF(B187="","",ROWS($B$6:B187))</f>
        <v/>
      </c>
      <c r="B187" s="42" t="str">
        <f>IF(SANCTION!$E187="","",SANCTION!$E187)</f>
        <v/>
      </c>
      <c r="C187" s="41" t="str">
        <f>IF(SANCTION!$F187="","",SANCTION!$F187)</f>
        <v/>
      </c>
      <c r="D187" s="41" t="str">
        <f>IF(SANCTION!$C187="","",SANCTION!$C187)</f>
        <v/>
      </c>
      <c r="E187" s="41" t="str">
        <f>IF(SANCTION!$J187="","",SANCTION!$J187)</f>
        <v/>
      </c>
      <c r="F187" s="139" t="str">
        <f>IF(SANCTION!$K187="","",SANCTION!$K187)</f>
        <v/>
      </c>
      <c r="G187" s="161" t="str">
        <f>IF(SANCTION!$I187="","",SANCTION!$I187)</f>
        <v/>
      </c>
    </row>
    <row r="188" spans="1:7">
      <c r="A188" s="131" t="str">
        <f>IF(B188="","",ROWS($B$6:B188))</f>
        <v/>
      </c>
      <c r="B188" s="42" t="str">
        <f>IF(SANCTION!$E188="","",SANCTION!$E188)</f>
        <v/>
      </c>
      <c r="C188" s="41" t="str">
        <f>IF(SANCTION!$F188="","",SANCTION!$F188)</f>
        <v/>
      </c>
      <c r="D188" s="41" t="str">
        <f>IF(SANCTION!$C188="","",SANCTION!$C188)</f>
        <v/>
      </c>
      <c r="E188" s="41" t="str">
        <f>IF(SANCTION!$J188="","",SANCTION!$J188)</f>
        <v/>
      </c>
      <c r="F188" s="139" t="str">
        <f>IF(SANCTION!$K188="","",SANCTION!$K188)</f>
        <v/>
      </c>
      <c r="G188" s="161" t="str">
        <f>IF(SANCTION!$I188="","",SANCTION!$I188)</f>
        <v/>
      </c>
    </row>
    <row r="189" spans="1:7">
      <c r="A189" s="131" t="str">
        <f>IF(B189="","",ROWS($B$6:B189))</f>
        <v/>
      </c>
      <c r="B189" s="42" t="str">
        <f>IF(SANCTION!$E189="","",SANCTION!$E189)</f>
        <v/>
      </c>
      <c r="C189" s="41" t="str">
        <f>IF(SANCTION!$F189="","",SANCTION!$F189)</f>
        <v/>
      </c>
      <c r="D189" s="41" t="str">
        <f>IF(SANCTION!$C189="","",SANCTION!$C189)</f>
        <v/>
      </c>
      <c r="E189" s="41" t="str">
        <f>IF(SANCTION!$J189="","",SANCTION!$J189)</f>
        <v/>
      </c>
      <c r="F189" s="139" t="str">
        <f>IF(SANCTION!$K189="","",SANCTION!$K189)</f>
        <v/>
      </c>
      <c r="G189" s="161" t="str">
        <f>IF(SANCTION!$I189="","",SANCTION!$I189)</f>
        <v/>
      </c>
    </row>
    <row r="190" spans="1:7">
      <c r="A190" s="131" t="str">
        <f>IF(B190="","",ROWS($B$6:B190))</f>
        <v/>
      </c>
      <c r="B190" s="42" t="str">
        <f>IF(SANCTION!$E190="","",SANCTION!$E190)</f>
        <v/>
      </c>
      <c r="C190" s="41" t="str">
        <f>IF(SANCTION!$F190="","",SANCTION!$F190)</f>
        <v/>
      </c>
      <c r="D190" s="41" t="str">
        <f>IF(SANCTION!$C190="","",SANCTION!$C190)</f>
        <v/>
      </c>
      <c r="E190" s="41" t="str">
        <f>IF(SANCTION!$J190="","",SANCTION!$J190)</f>
        <v/>
      </c>
      <c r="F190" s="139" t="str">
        <f>IF(SANCTION!$K190="","",SANCTION!$K190)</f>
        <v/>
      </c>
      <c r="G190" s="161" t="str">
        <f>IF(SANCTION!$I190="","",SANCTION!$I190)</f>
        <v/>
      </c>
    </row>
    <row r="191" spans="1:7">
      <c r="A191" s="131" t="str">
        <f>IF(B191="","",ROWS($B$6:B191))</f>
        <v/>
      </c>
      <c r="B191" s="42" t="str">
        <f>IF(SANCTION!$E191="","",SANCTION!$E191)</f>
        <v/>
      </c>
      <c r="C191" s="41" t="str">
        <f>IF(SANCTION!$F191="","",SANCTION!$F191)</f>
        <v/>
      </c>
      <c r="D191" s="41" t="str">
        <f>IF(SANCTION!$C191="","",SANCTION!$C191)</f>
        <v/>
      </c>
      <c r="E191" s="41" t="str">
        <f>IF(SANCTION!$J191="","",SANCTION!$J191)</f>
        <v/>
      </c>
      <c r="F191" s="139" t="str">
        <f>IF(SANCTION!$K191="","",SANCTION!$K191)</f>
        <v/>
      </c>
      <c r="G191" s="161" t="str">
        <f>IF(SANCTION!$I191="","",SANCTION!$I191)</f>
        <v/>
      </c>
    </row>
    <row r="192" spans="1:7">
      <c r="A192" s="131" t="str">
        <f>IF(B192="","",ROWS($B$6:B192))</f>
        <v/>
      </c>
      <c r="B192" s="42" t="str">
        <f>IF(SANCTION!$E192="","",SANCTION!$E192)</f>
        <v/>
      </c>
      <c r="C192" s="41" t="str">
        <f>IF(SANCTION!$F192="","",SANCTION!$F192)</f>
        <v/>
      </c>
      <c r="D192" s="41" t="str">
        <f>IF(SANCTION!$C192="","",SANCTION!$C192)</f>
        <v/>
      </c>
      <c r="E192" s="41" t="str">
        <f>IF(SANCTION!$J192="","",SANCTION!$J192)</f>
        <v/>
      </c>
      <c r="F192" s="139" t="str">
        <f>IF(SANCTION!$K192="","",SANCTION!$K192)</f>
        <v/>
      </c>
      <c r="G192" s="161" t="str">
        <f>IF(SANCTION!$I192="","",SANCTION!$I192)</f>
        <v/>
      </c>
    </row>
    <row r="193" spans="1:7">
      <c r="A193" s="131" t="str">
        <f>IF(B193="","",ROWS($B$6:B193))</f>
        <v/>
      </c>
      <c r="B193" s="42" t="str">
        <f>IF(SANCTION!$E193="","",SANCTION!$E193)</f>
        <v/>
      </c>
      <c r="C193" s="41" t="str">
        <f>IF(SANCTION!$F193="","",SANCTION!$F193)</f>
        <v/>
      </c>
      <c r="D193" s="41" t="str">
        <f>IF(SANCTION!$C193="","",SANCTION!$C193)</f>
        <v/>
      </c>
      <c r="E193" s="41" t="str">
        <f>IF(SANCTION!$J193="","",SANCTION!$J193)</f>
        <v/>
      </c>
      <c r="F193" s="139" t="str">
        <f>IF(SANCTION!$K193="","",SANCTION!$K193)</f>
        <v/>
      </c>
      <c r="G193" s="161" t="str">
        <f>IF(SANCTION!$I193="","",SANCTION!$I193)</f>
        <v/>
      </c>
    </row>
    <row r="194" spans="1:7">
      <c r="A194" s="131" t="str">
        <f>IF(B194="","",ROWS($B$6:B194))</f>
        <v/>
      </c>
      <c r="B194" s="42" t="str">
        <f>IF(SANCTION!$E194="","",SANCTION!$E194)</f>
        <v/>
      </c>
      <c r="C194" s="41" t="str">
        <f>IF(SANCTION!$F194="","",SANCTION!$F194)</f>
        <v/>
      </c>
      <c r="D194" s="41" t="str">
        <f>IF(SANCTION!$C194="","",SANCTION!$C194)</f>
        <v/>
      </c>
      <c r="E194" s="41" t="str">
        <f>IF(SANCTION!$J194="","",SANCTION!$J194)</f>
        <v/>
      </c>
      <c r="F194" s="139" t="str">
        <f>IF(SANCTION!$K194="","",SANCTION!$K194)</f>
        <v/>
      </c>
      <c r="G194" s="161" t="str">
        <f>IF(SANCTION!$I194="","",SANCTION!$I194)</f>
        <v/>
      </c>
    </row>
    <row r="195" spans="1:7">
      <c r="A195" s="131" t="str">
        <f>IF(B195="","",ROWS($B$6:B195))</f>
        <v/>
      </c>
      <c r="B195" s="42" t="str">
        <f>IF(SANCTION!$E195="","",SANCTION!$E195)</f>
        <v/>
      </c>
      <c r="C195" s="41" t="str">
        <f>IF(SANCTION!$F195="","",SANCTION!$F195)</f>
        <v/>
      </c>
      <c r="D195" s="41" t="str">
        <f>IF(SANCTION!$C195="","",SANCTION!$C195)</f>
        <v/>
      </c>
      <c r="E195" s="41" t="str">
        <f>IF(SANCTION!$J195="","",SANCTION!$J195)</f>
        <v/>
      </c>
      <c r="F195" s="139" t="str">
        <f>IF(SANCTION!$K195="","",SANCTION!$K195)</f>
        <v/>
      </c>
      <c r="G195" s="161" t="str">
        <f>IF(SANCTION!$I195="","",SANCTION!$I195)</f>
        <v/>
      </c>
    </row>
    <row r="196" spans="1:7">
      <c r="A196" s="131" t="str">
        <f>IF(B196="","",ROWS($B$6:B196))</f>
        <v/>
      </c>
      <c r="B196" s="42" t="str">
        <f>IF(SANCTION!$E196="","",SANCTION!$E196)</f>
        <v/>
      </c>
      <c r="C196" s="41" t="str">
        <f>IF(SANCTION!$F196="","",SANCTION!$F196)</f>
        <v/>
      </c>
      <c r="D196" s="41" t="str">
        <f>IF(SANCTION!$C196="","",SANCTION!$C196)</f>
        <v/>
      </c>
      <c r="E196" s="41" t="str">
        <f>IF(SANCTION!$J196="","",SANCTION!$J196)</f>
        <v/>
      </c>
      <c r="F196" s="139" t="str">
        <f>IF(SANCTION!$K196="","",SANCTION!$K196)</f>
        <v/>
      </c>
      <c r="G196" s="161" t="str">
        <f>IF(SANCTION!$I196="","",SANCTION!$I196)</f>
        <v/>
      </c>
    </row>
    <row r="197" spans="1:7">
      <c r="A197" s="131" t="str">
        <f>IF(B197="","",ROWS($B$6:B197))</f>
        <v/>
      </c>
      <c r="B197" s="42" t="str">
        <f>IF(SANCTION!$E197="","",SANCTION!$E197)</f>
        <v/>
      </c>
      <c r="C197" s="41" t="str">
        <f>IF(SANCTION!$F197="","",SANCTION!$F197)</f>
        <v/>
      </c>
      <c r="D197" s="41" t="str">
        <f>IF(SANCTION!$C197="","",SANCTION!$C197)</f>
        <v/>
      </c>
      <c r="E197" s="41" t="str">
        <f>IF(SANCTION!$J197="","",SANCTION!$J197)</f>
        <v/>
      </c>
      <c r="F197" s="139" t="str">
        <f>IF(SANCTION!$K197="","",SANCTION!$K197)</f>
        <v/>
      </c>
      <c r="G197" s="161" t="str">
        <f>IF(SANCTION!$I197="","",SANCTION!$I197)</f>
        <v/>
      </c>
    </row>
    <row r="198" spans="1:7">
      <c r="A198" s="131" t="str">
        <f>IF(B198="","",ROWS($B$6:B198))</f>
        <v/>
      </c>
      <c r="B198" s="42" t="str">
        <f>IF(SANCTION!$E198="","",SANCTION!$E198)</f>
        <v/>
      </c>
      <c r="C198" s="41" t="str">
        <f>IF(SANCTION!$F198="","",SANCTION!$F198)</f>
        <v/>
      </c>
      <c r="D198" s="41" t="str">
        <f>IF(SANCTION!$C198="","",SANCTION!$C198)</f>
        <v/>
      </c>
      <c r="E198" s="41" t="str">
        <f>IF(SANCTION!$J198="","",SANCTION!$J198)</f>
        <v/>
      </c>
      <c r="F198" s="139" t="str">
        <f>IF(SANCTION!$K198="","",SANCTION!$K198)</f>
        <v/>
      </c>
      <c r="G198" s="161" t="str">
        <f>IF(SANCTION!$I198="","",SANCTION!$I198)</f>
        <v/>
      </c>
    </row>
    <row r="199" spans="1:7">
      <c r="A199" s="131" t="str">
        <f>IF(B199="","",ROWS($B$6:B199))</f>
        <v/>
      </c>
      <c r="B199" s="42" t="str">
        <f>IF(SANCTION!$E199="","",SANCTION!$E199)</f>
        <v/>
      </c>
      <c r="C199" s="41" t="str">
        <f>IF(SANCTION!$F199="","",SANCTION!$F199)</f>
        <v/>
      </c>
      <c r="D199" s="41" t="str">
        <f>IF(SANCTION!$C199="","",SANCTION!$C199)</f>
        <v/>
      </c>
      <c r="E199" s="41" t="str">
        <f>IF(SANCTION!$J199="","",SANCTION!$J199)</f>
        <v/>
      </c>
      <c r="F199" s="139" t="str">
        <f>IF(SANCTION!$K199="","",SANCTION!$K199)</f>
        <v/>
      </c>
      <c r="G199" s="161" t="str">
        <f>IF(SANCTION!$I199="","",SANCTION!$I199)</f>
        <v/>
      </c>
    </row>
    <row r="200" spans="1:7">
      <c r="A200" s="131" t="str">
        <f>IF(B200="","",ROWS($B$6:B200))</f>
        <v/>
      </c>
      <c r="B200" s="42" t="str">
        <f>IF(SANCTION!$E200="","",SANCTION!$E200)</f>
        <v/>
      </c>
      <c r="C200" s="41" t="str">
        <f>IF(SANCTION!$F200="","",SANCTION!$F200)</f>
        <v/>
      </c>
      <c r="D200" s="41" t="str">
        <f>IF(SANCTION!$C200="","",SANCTION!$C200)</f>
        <v/>
      </c>
      <c r="E200" s="41" t="str">
        <f>IF(SANCTION!$J200="","",SANCTION!$J200)</f>
        <v/>
      </c>
      <c r="F200" s="139" t="str">
        <f>IF(SANCTION!$K200="","",SANCTION!$K200)</f>
        <v/>
      </c>
      <c r="G200" s="161" t="str">
        <f>IF(SANCTION!$I200="","",SANCTION!$I200)</f>
        <v/>
      </c>
    </row>
    <row r="201" spans="1:7">
      <c r="A201" s="131" t="str">
        <f>IF(B201="","",ROWS($B$6:B201))</f>
        <v/>
      </c>
      <c r="B201" s="42" t="str">
        <f>IF(SANCTION!$E201="","",SANCTION!$E201)</f>
        <v/>
      </c>
      <c r="C201" s="41" t="str">
        <f>IF(SANCTION!$F201="","",SANCTION!$F201)</f>
        <v/>
      </c>
      <c r="D201" s="41" t="str">
        <f>IF(SANCTION!$C201="","",SANCTION!$C201)</f>
        <v/>
      </c>
      <c r="E201" s="41" t="str">
        <f>IF(SANCTION!$J201="","",SANCTION!$J201)</f>
        <v/>
      </c>
      <c r="F201" s="139" t="str">
        <f>IF(SANCTION!$K201="","",SANCTION!$K201)</f>
        <v/>
      </c>
      <c r="G201" s="161" t="str">
        <f>IF(SANCTION!$I201="","",SANCTION!$I201)</f>
        <v/>
      </c>
    </row>
    <row r="202" spans="1:7">
      <c r="A202" s="131" t="str">
        <f>IF(B202="","",ROWS($B$6:B202))</f>
        <v/>
      </c>
      <c r="B202" s="42" t="str">
        <f>IF(SANCTION!$E202="","",SANCTION!$E202)</f>
        <v/>
      </c>
      <c r="C202" s="41" t="str">
        <f>IF(SANCTION!$F202="","",SANCTION!$F202)</f>
        <v/>
      </c>
      <c r="D202" s="41" t="str">
        <f>IF(SANCTION!$C202="","",SANCTION!$C202)</f>
        <v/>
      </c>
      <c r="E202" s="41" t="str">
        <f>IF(SANCTION!$J202="","",SANCTION!$J202)</f>
        <v/>
      </c>
      <c r="F202" s="139" t="str">
        <f>IF(SANCTION!$K202="","",SANCTION!$K202)</f>
        <v/>
      </c>
      <c r="G202" s="161" t="str">
        <f>IF(SANCTION!$I202="","",SANCTION!$I202)</f>
        <v/>
      </c>
    </row>
    <row r="203" spans="1:7">
      <c r="A203" s="131" t="str">
        <f>IF(B203="","",ROWS($B$6:B203))</f>
        <v/>
      </c>
      <c r="B203" s="42" t="str">
        <f>IF(SANCTION!$E203="","",SANCTION!$E203)</f>
        <v/>
      </c>
      <c r="C203" s="41" t="str">
        <f>IF(SANCTION!$F203="","",SANCTION!$F203)</f>
        <v/>
      </c>
      <c r="D203" s="41" t="str">
        <f>IF(SANCTION!$C203="","",SANCTION!$C203)</f>
        <v/>
      </c>
      <c r="E203" s="41" t="str">
        <f>IF(SANCTION!$J203="","",SANCTION!$J203)</f>
        <v/>
      </c>
      <c r="F203" s="139" t="str">
        <f>IF(SANCTION!$K203="","",SANCTION!$K203)</f>
        <v/>
      </c>
      <c r="G203" s="161" t="str">
        <f>IF(SANCTION!$I203="","",SANCTION!$I203)</f>
        <v/>
      </c>
    </row>
    <row r="204" spans="1:7">
      <c r="A204" s="131" t="str">
        <f>IF(B204="","",ROWS($B$6:B204))</f>
        <v/>
      </c>
      <c r="B204" s="42" t="str">
        <f>IF(SANCTION!$E204="","",SANCTION!$E204)</f>
        <v/>
      </c>
      <c r="C204" s="41" t="str">
        <f>IF(SANCTION!$F204="","",SANCTION!$F204)</f>
        <v/>
      </c>
      <c r="D204" s="41" t="str">
        <f>IF(SANCTION!$C204="","",SANCTION!$C204)</f>
        <v/>
      </c>
      <c r="E204" s="41" t="str">
        <f>IF(SANCTION!$J204="","",SANCTION!$J204)</f>
        <v/>
      </c>
      <c r="F204" s="139" t="str">
        <f>IF(SANCTION!$K204="","",SANCTION!$K204)</f>
        <v/>
      </c>
      <c r="G204" s="161" t="str">
        <f>IF(SANCTION!$I204="","",SANCTION!$I204)</f>
        <v/>
      </c>
    </row>
    <row r="205" spans="1:7">
      <c r="A205" s="131" t="str">
        <f>IF(B205="","",ROWS($B$6:B205))</f>
        <v/>
      </c>
      <c r="B205" s="42" t="str">
        <f>IF(SANCTION!$E205="","",SANCTION!$E205)</f>
        <v/>
      </c>
      <c r="C205" s="41" t="str">
        <f>IF(SANCTION!$F205="","",SANCTION!$F205)</f>
        <v/>
      </c>
      <c r="D205" s="41" t="str">
        <f>IF(SANCTION!$C205="","",SANCTION!$C205)</f>
        <v/>
      </c>
      <c r="E205" s="41" t="str">
        <f>IF(SANCTION!$J205="","",SANCTION!$J205)</f>
        <v/>
      </c>
      <c r="F205" s="139" t="str">
        <f>IF(SANCTION!$K205="","",SANCTION!$K205)</f>
        <v/>
      </c>
      <c r="G205" s="161" t="str">
        <f>IF(SANCTION!$I205="","",SANCTION!$I205)</f>
        <v/>
      </c>
    </row>
    <row r="206" spans="1:7">
      <c r="A206" s="131" t="str">
        <f>IF(B206="","",ROWS($B$6:B206))</f>
        <v/>
      </c>
      <c r="B206" s="42" t="str">
        <f>IF(SANCTION!$E206="","",SANCTION!$E206)</f>
        <v/>
      </c>
      <c r="C206" s="41" t="str">
        <f>IF(SANCTION!$F206="","",SANCTION!$F206)</f>
        <v/>
      </c>
      <c r="D206" s="41" t="str">
        <f>IF(SANCTION!$C206="","",SANCTION!$C206)</f>
        <v/>
      </c>
      <c r="E206" s="41" t="str">
        <f>IF(SANCTION!$J206="","",SANCTION!$J206)</f>
        <v/>
      </c>
      <c r="F206" s="139" t="str">
        <f>IF(SANCTION!$K206="","",SANCTION!$K206)</f>
        <v/>
      </c>
      <c r="G206" s="161" t="str">
        <f>IF(SANCTION!$I206="","",SANCTION!$I206)</f>
        <v/>
      </c>
    </row>
    <row r="207" spans="1:7">
      <c r="A207" s="131" t="str">
        <f>IF(B207="","",ROWS($B$6:B207))</f>
        <v/>
      </c>
      <c r="B207" s="42" t="str">
        <f>IF(SANCTION!$E207="","",SANCTION!$E207)</f>
        <v/>
      </c>
      <c r="C207" s="41" t="str">
        <f>IF(SANCTION!$F207="","",SANCTION!$F207)</f>
        <v/>
      </c>
      <c r="D207" s="41" t="str">
        <f>IF(SANCTION!$C207="","",SANCTION!$C207)</f>
        <v/>
      </c>
      <c r="E207" s="41" t="str">
        <f>IF(SANCTION!$J207="","",SANCTION!$J207)</f>
        <v/>
      </c>
      <c r="F207" s="139" t="str">
        <f>IF(SANCTION!$K207="","",SANCTION!$K207)</f>
        <v/>
      </c>
      <c r="G207" s="161" t="str">
        <f>IF(SANCTION!$I207="","",SANCTION!$I207)</f>
        <v/>
      </c>
    </row>
    <row r="208" spans="1:7">
      <c r="A208" s="131" t="str">
        <f>IF(B208="","",ROWS($B$6:B208))</f>
        <v/>
      </c>
      <c r="B208" s="42" t="str">
        <f>IF(SANCTION!$E208="","",SANCTION!$E208)</f>
        <v/>
      </c>
      <c r="C208" s="41" t="str">
        <f>IF(SANCTION!$F208="","",SANCTION!$F208)</f>
        <v/>
      </c>
      <c r="D208" s="41" t="str">
        <f>IF(SANCTION!$C208="","",SANCTION!$C208)</f>
        <v/>
      </c>
      <c r="E208" s="41" t="str">
        <f>IF(SANCTION!$J208="","",SANCTION!$J208)</f>
        <v/>
      </c>
      <c r="F208" s="139" t="str">
        <f>IF(SANCTION!$K208="","",SANCTION!$K208)</f>
        <v/>
      </c>
      <c r="G208" s="161" t="str">
        <f>IF(SANCTION!$I208="","",SANCTION!$I208)</f>
        <v/>
      </c>
    </row>
    <row r="209" spans="1:7">
      <c r="A209" s="131" t="str">
        <f>IF(B209="","",ROWS($B$6:B209))</f>
        <v/>
      </c>
      <c r="B209" s="42" t="str">
        <f>IF(SANCTION!$E209="","",SANCTION!$E209)</f>
        <v/>
      </c>
      <c r="C209" s="41" t="str">
        <f>IF(SANCTION!$F209="","",SANCTION!$F209)</f>
        <v/>
      </c>
      <c r="D209" s="41" t="str">
        <f>IF(SANCTION!$C209="","",SANCTION!$C209)</f>
        <v/>
      </c>
      <c r="E209" s="41" t="str">
        <f>IF(SANCTION!$J209="","",SANCTION!$J209)</f>
        <v/>
      </c>
      <c r="F209" s="139" t="str">
        <f>IF(SANCTION!$K209="","",SANCTION!$K209)</f>
        <v/>
      </c>
      <c r="G209" s="161" t="str">
        <f>IF(SANCTION!$I209="","",SANCTION!$I209)</f>
        <v/>
      </c>
    </row>
    <row r="210" spans="1:7">
      <c r="A210" s="131" t="str">
        <f>IF(B210="","",ROWS($B$6:B210))</f>
        <v/>
      </c>
      <c r="B210" s="42" t="str">
        <f>IF(SANCTION!$E210="","",SANCTION!$E210)</f>
        <v/>
      </c>
      <c r="C210" s="41" t="str">
        <f>IF(SANCTION!$F210="","",SANCTION!$F210)</f>
        <v/>
      </c>
      <c r="D210" s="41" t="str">
        <f>IF(SANCTION!$C210="","",SANCTION!$C210)</f>
        <v/>
      </c>
      <c r="E210" s="41" t="str">
        <f>IF(SANCTION!$J210="","",SANCTION!$J210)</f>
        <v/>
      </c>
      <c r="F210" s="139" t="str">
        <f>IF(SANCTION!$K210="","",SANCTION!$K210)</f>
        <v/>
      </c>
      <c r="G210" s="161" t="str">
        <f>IF(SANCTION!$I210="","",SANCTION!$I210)</f>
        <v/>
      </c>
    </row>
    <row r="211" spans="1:7">
      <c r="A211" s="131" t="str">
        <f>IF(B211="","",ROWS($B$6:B211))</f>
        <v/>
      </c>
      <c r="B211" s="42" t="str">
        <f>IF(SANCTION!$E211="","",SANCTION!$E211)</f>
        <v/>
      </c>
      <c r="C211" s="41" t="str">
        <f>IF(SANCTION!$F211="","",SANCTION!$F211)</f>
        <v/>
      </c>
      <c r="D211" s="41" t="str">
        <f>IF(SANCTION!$C211="","",SANCTION!$C211)</f>
        <v/>
      </c>
      <c r="E211" s="41" t="str">
        <f>IF(SANCTION!$J211="","",SANCTION!$J211)</f>
        <v/>
      </c>
      <c r="F211" s="139" t="str">
        <f>IF(SANCTION!$K211="","",SANCTION!$K211)</f>
        <v/>
      </c>
      <c r="G211" s="161" t="str">
        <f>IF(SANCTION!$I211="","",SANCTION!$I211)</f>
        <v/>
      </c>
    </row>
    <row r="212" spans="1:7">
      <c r="A212" s="131" t="str">
        <f>IF(B212="","",ROWS($B$6:B212))</f>
        <v/>
      </c>
      <c r="B212" s="42" t="str">
        <f>IF(SANCTION!$E212="","",SANCTION!$E212)</f>
        <v/>
      </c>
      <c r="C212" s="41" t="str">
        <f>IF(SANCTION!$F212="","",SANCTION!$F212)</f>
        <v/>
      </c>
      <c r="D212" s="41" t="str">
        <f>IF(SANCTION!$C212="","",SANCTION!$C212)</f>
        <v/>
      </c>
      <c r="E212" s="41" t="str">
        <f>IF(SANCTION!$J212="","",SANCTION!$J212)</f>
        <v/>
      </c>
      <c r="F212" s="139" t="str">
        <f>IF(SANCTION!$K212="","",SANCTION!$K212)</f>
        <v/>
      </c>
      <c r="G212" s="161" t="str">
        <f>IF(SANCTION!$I212="","",SANCTION!$I212)</f>
        <v/>
      </c>
    </row>
    <row r="213" spans="1:7">
      <c r="A213" s="131" t="str">
        <f>IF(B213="","",ROWS($B$6:B213))</f>
        <v/>
      </c>
      <c r="B213" s="42" t="str">
        <f>IF(SANCTION!$E213="","",SANCTION!$E213)</f>
        <v/>
      </c>
      <c r="C213" s="41" t="str">
        <f>IF(SANCTION!$F213="","",SANCTION!$F213)</f>
        <v/>
      </c>
      <c r="D213" s="41" t="str">
        <f>IF(SANCTION!$C213="","",SANCTION!$C213)</f>
        <v/>
      </c>
      <c r="E213" s="41" t="str">
        <f>IF(SANCTION!$J213="","",SANCTION!$J213)</f>
        <v/>
      </c>
      <c r="F213" s="139" t="str">
        <f>IF(SANCTION!$K213="","",SANCTION!$K213)</f>
        <v/>
      </c>
      <c r="G213" s="161" t="str">
        <f>IF(SANCTION!$I213="","",SANCTION!$I213)</f>
        <v/>
      </c>
    </row>
    <row r="214" spans="1:7">
      <c r="A214" s="131" t="str">
        <f>IF(B214="","",ROWS($B$6:B214))</f>
        <v/>
      </c>
      <c r="B214" s="42" t="str">
        <f>IF(SANCTION!$E214="","",SANCTION!$E214)</f>
        <v/>
      </c>
      <c r="C214" s="41" t="str">
        <f>IF(SANCTION!$F214="","",SANCTION!$F214)</f>
        <v/>
      </c>
      <c r="D214" s="41" t="str">
        <f>IF(SANCTION!$C214="","",SANCTION!$C214)</f>
        <v/>
      </c>
      <c r="E214" s="41" t="str">
        <f>IF(SANCTION!$J214="","",SANCTION!$J214)</f>
        <v/>
      </c>
      <c r="F214" s="139" t="str">
        <f>IF(SANCTION!$K214="","",SANCTION!$K214)</f>
        <v/>
      </c>
      <c r="G214" s="161" t="str">
        <f>IF(SANCTION!$I214="","",SANCTION!$I214)</f>
        <v/>
      </c>
    </row>
    <row r="215" spans="1:7">
      <c r="A215" s="131" t="str">
        <f>IF(B215="","",ROWS($B$6:B215))</f>
        <v/>
      </c>
      <c r="B215" s="42" t="str">
        <f>IF(SANCTION!$E215="","",SANCTION!$E215)</f>
        <v/>
      </c>
      <c r="C215" s="41" t="str">
        <f>IF(SANCTION!$F215="","",SANCTION!$F215)</f>
        <v/>
      </c>
      <c r="D215" s="41" t="str">
        <f>IF(SANCTION!$C215="","",SANCTION!$C215)</f>
        <v/>
      </c>
      <c r="E215" s="41" t="str">
        <f>IF(SANCTION!$J215="","",SANCTION!$J215)</f>
        <v/>
      </c>
      <c r="F215" s="139" t="str">
        <f>IF(SANCTION!$K215="","",SANCTION!$K215)</f>
        <v/>
      </c>
      <c r="G215" s="161" t="str">
        <f>IF(SANCTION!$I215="","",SANCTION!$I215)</f>
        <v/>
      </c>
    </row>
    <row r="216" spans="1:7">
      <c r="A216" s="131" t="str">
        <f>IF(B216="","",ROWS($B$6:B216))</f>
        <v/>
      </c>
      <c r="B216" s="42" t="str">
        <f>IF(SANCTION!$E216="","",SANCTION!$E216)</f>
        <v/>
      </c>
      <c r="C216" s="41" t="str">
        <f>IF(SANCTION!$F216="","",SANCTION!$F216)</f>
        <v/>
      </c>
      <c r="D216" s="41" t="str">
        <f>IF(SANCTION!$C216="","",SANCTION!$C216)</f>
        <v/>
      </c>
      <c r="E216" s="41" t="str">
        <f>IF(SANCTION!$J216="","",SANCTION!$J216)</f>
        <v/>
      </c>
      <c r="F216" s="139" t="str">
        <f>IF(SANCTION!$K216="","",SANCTION!$K216)</f>
        <v/>
      </c>
      <c r="G216" s="161" t="str">
        <f>IF(SANCTION!$I216="","",SANCTION!$I216)</f>
        <v/>
      </c>
    </row>
    <row r="217" spans="1:7">
      <c r="A217" s="131" t="str">
        <f>IF(B217="","",ROWS($B$6:B217))</f>
        <v/>
      </c>
      <c r="B217" s="42" t="str">
        <f>IF(SANCTION!$E217="","",SANCTION!$E217)</f>
        <v/>
      </c>
      <c r="C217" s="41" t="str">
        <f>IF(SANCTION!$F217="","",SANCTION!$F217)</f>
        <v/>
      </c>
      <c r="D217" s="41" t="str">
        <f>IF(SANCTION!$C217="","",SANCTION!$C217)</f>
        <v/>
      </c>
      <c r="E217" s="41" t="str">
        <f>IF(SANCTION!$J217="","",SANCTION!$J217)</f>
        <v/>
      </c>
      <c r="F217" s="139" t="str">
        <f>IF(SANCTION!$K217="","",SANCTION!$K217)</f>
        <v/>
      </c>
      <c r="G217" s="161" t="str">
        <f>IF(SANCTION!$I217="","",SANCTION!$I217)</f>
        <v/>
      </c>
    </row>
    <row r="218" spans="1:7">
      <c r="A218" s="131" t="str">
        <f>IF(B218="","",ROWS($B$6:B218))</f>
        <v/>
      </c>
      <c r="B218" s="42" t="str">
        <f>IF(SANCTION!$E218="","",SANCTION!$E218)</f>
        <v/>
      </c>
      <c r="C218" s="41" t="str">
        <f>IF(SANCTION!$F218="","",SANCTION!$F218)</f>
        <v/>
      </c>
      <c r="D218" s="41" t="str">
        <f>IF(SANCTION!$C218="","",SANCTION!$C218)</f>
        <v/>
      </c>
      <c r="E218" s="41" t="str">
        <f>IF(SANCTION!$J218="","",SANCTION!$J218)</f>
        <v/>
      </c>
      <c r="F218" s="139" t="str">
        <f>IF(SANCTION!$K218="","",SANCTION!$K218)</f>
        <v/>
      </c>
      <c r="G218" s="161" t="str">
        <f>IF(SANCTION!$I218="","",SANCTION!$I218)</f>
        <v/>
      </c>
    </row>
    <row r="219" spans="1:7">
      <c r="A219" s="131" t="str">
        <f>IF(B219="","",ROWS($B$6:B219))</f>
        <v/>
      </c>
      <c r="B219" s="42" t="str">
        <f>IF(SANCTION!$E219="","",SANCTION!$E219)</f>
        <v/>
      </c>
      <c r="C219" s="41" t="str">
        <f>IF(SANCTION!$F219="","",SANCTION!$F219)</f>
        <v/>
      </c>
      <c r="D219" s="41" t="str">
        <f>IF(SANCTION!$C219="","",SANCTION!$C219)</f>
        <v/>
      </c>
      <c r="E219" s="41" t="str">
        <f>IF(SANCTION!$J219="","",SANCTION!$J219)</f>
        <v/>
      </c>
      <c r="F219" s="139" t="str">
        <f>IF(SANCTION!$K219="","",SANCTION!$K219)</f>
        <v/>
      </c>
      <c r="G219" s="161" t="str">
        <f>IF(SANCTION!$I219="","",SANCTION!$I219)</f>
        <v/>
      </c>
    </row>
    <row r="220" spans="1:7">
      <c r="A220" s="131" t="str">
        <f>IF(B220="","",ROWS($B$6:B220))</f>
        <v/>
      </c>
      <c r="B220" s="42" t="str">
        <f>IF(SANCTION!$E220="","",SANCTION!$E220)</f>
        <v/>
      </c>
      <c r="C220" s="41" t="str">
        <f>IF(SANCTION!$F220="","",SANCTION!$F220)</f>
        <v/>
      </c>
      <c r="D220" s="41" t="str">
        <f>IF(SANCTION!$C220="","",SANCTION!$C220)</f>
        <v/>
      </c>
      <c r="E220" s="41" t="str">
        <f>IF(SANCTION!$J220="","",SANCTION!$J220)</f>
        <v/>
      </c>
      <c r="F220" s="139" t="str">
        <f>IF(SANCTION!$K220="","",SANCTION!$K220)</f>
        <v/>
      </c>
      <c r="G220" s="161" t="str">
        <f>IF(SANCTION!$I220="","",SANCTION!$I220)</f>
        <v/>
      </c>
    </row>
    <row r="221" spans="1:7">
      <c r="A221" s="131" t="str">
        <f>IF(B221="","",ROWS($B$6:B221))</f>
        <v/>
      </c>
      <c r="B221" s="42" t="str">
        <f>IF(SANCTION!$E221="","",SANCTION!$E221)</f>
        <v/>
      </c>
      <c r="C221" s="41" t="str">
        <f>IF(SANCTION!$F221="","",SANCTION!$F221)</f>
        <v/>
      </c>
      <c r="D221" s="41" t="str">
        <f>IF(SANCTION!$C221="","",SANCTION!$C221)</f>
        <v/>
      </c>
      <c r="E221" s="41" t="str">
        <f>IF(SANCTION!$J221="","",SANCTION!$J221)</f>
        <v/>
      </c>
      <c r="F221" s="139" t="str">
        <f>IF(SANCTION!$K221="","",SANCTION!$K221)</f>
        <v/>
      </c>
      <c r="G221" s="161" t="str">
        <f>IF(SANCTION!$I221="","",SANCTION!$I221)</f>
        <v/>
      </c>
    </row>
    <row r="222" spans="1:7">
      <c r="A222" s="131" t="str">
        <f>IF(B222="","",ROWS($B$6:B222))</f>
        <v/>
      </c>
      <c r="B222" s="42" t="str">
        <f>IF(SANCTION!$E222="","",SANCTION!$E222)</f>
        <v/>
      </c>
      <c r="C222" s="41" t="str">
        <f>IF(SANCTION!$F222="","",SANCTION!$F222)</f>
        <v/>
      </c>
      <c r="D222" s="41" t="str">
        <f>IF(SANCTION!$C222="","",SANCTION!$C222)</f>
        <v/>
      </c>
      <c r="E222" s="41" t="str">
        <f>IF(SANCTION!$J222="","",SANCTION!$J222)</f>
        <v/>
      </c>
      <c r="F222" s="139" t="str">
        <f>IF(SANCTION!$K222="","",SANCTION!$K222)</f>
        <v/>
      </c>
      <c r="G222" s="161" t="str">
        <f>IF(SANCTION!$I222="","",SANCTION!$I222)</f>
        <v/>
      </c>
    </row>
    <row r="223" spans="1:7">
      <c r="A223" s="131" t="str">
        <f>IF(B223="","",ROWS($B$6:B223))</f>
        <v/>
      </c>
      <c r="B223" s="42" t="str">
        <f>IF(SANCTION!$E223="","",SANCTION!$E223)</f>
        <v/>
      </c>
      <c r="C223" s="41" t="str">
        <f>IF(SANCTION!$F223="","",SANCTION!$F223)</f>
        <v/>
      </c>
      <c r="D223" s="41" t="str">
        <f>IF(SANCTION!$C223="","",SANCTION!$C223)</f>
        <v/>
      </c>
      <c r="E223" s="41" t="str">
        <f>IF(SANCTION!$J223="","",SANCTION!$J223)</f>
        <v/>
      </c>
      <c r="F223" s="139" t="str">
        <f>IF(SANCTION!$K223="","",SANCTION!$K223)</f>
        <v/>
      </c>
      <c r="G223" s="161" t="str">
        <f>IF(SANCTION!$I223="","",SANCTION!$I223)</f>
        <v/>
      </c>
    </row>
    <row r="224" spans="1:7">
      <c r="A224" s="131" t="str">
        <f>IF(B224="","",ROWS($B$6:B224))</f>
        <v/>
      </c>
      <c r="B224" s="42" t="str">
        <f>IF(SANCTION!$E224="","",SANCTION!$E224)</f>
        <v/>
      </c>
      <c r="C224" s="41" t="str">
        <f>IF(SANCTION!$F224="","",SANCTION!$F224)</f>
        <v/>
      </c>
      <c r="D224" s="41" t="str">
        <f>IF(SANCTION!$C224="","",SANCTION!$C224)</f>
        <v/>
      </c>
      <c r="E224" s="41" t="str">
        <f>IF(SANCTION!$J224="","",SANCTION!$J224)</f>
        <v/>
      </c>
      <c r="F224" s="139" t="str">
        <f>IF(SANCTION!$K224="","",SANCTION!$K224)</f>
        <v/>
      </c>
      <c r="G224" s="161" t="str">
        <f>IF(SANCTION!$I224="","",SANCTION!$I224)</f>
        <v/>
      </c>
    </row>
    <row r="225" spans="1:7">
      <c r="A225" s="131" t="str">
        <f>IF(B225="","",ROWS($B$6:B225))</f>
        <v/>
      </c>
      <c r="B225" s="42" t="str">
        <f>IF(SANCTION!$E225="","",SANCTION!$E225)</f>
        <v/>
      </c>
      <c r="C225" s="41" t="str">
        <f>IF(SANCTION!$F225="","",SANCTION!$F225)</f>
        <v/>
      </c>
      <c r="D225" s="41" t="str">
        <f>IF(SANCTION!$C225="","",SANCTION!$C225)</f>
        <v/>
      </c>
      <c r="E225" s="41" t="str">
        <f>IF(SANCTION!$J225="","",SANCTION!$J225)</f>
        <v/>
      </c>
      <c r="F225" s="139" t="str">
        <f>IF(SANCTION!$K225="","",SANCTION!$K225)</f>
        <v/>
      </c>
      <c r="G225" s="161" t="str">
        <f>IF(SANCTION!$I225="","",SANCTION!$I225)</f>
        <v/>
      </c>
    </row>
    <row r="226" spans="1:7">
      <c r="A226" s="131" t="str">
        <f>IF(B226="","",ROWS($B$6:B226))</f>
        <v/>
      </c>
      <c r="B226" s="42" t="str">
        <f>IF(SANCTION!$E226="","",SANCTION!$E226)</f>
        <v/>
      </c>
      <c r="C226" s="41" t="str">
        <f>IF(SANCTION!$F226="","",SANCTION!$F226)</f>
        <v/>
      </c>
      <c r="D226" s="41" t="str">
        <f>IF(SANCTION!$C226="","",SANCTION!$C226)</f>
        <v/>
      </c>
      <c r="E226" s="41" t="str">
        <f>IF(SANCTION!$J226="","",SANCTION!$J226)</f>
        <v/>
      </c>
      <c r="F226" s="139" t="str">
        <f>IF(SANCTION!$K226="","",SANCTION!$K226)</f>
        <v/>
      </c>
      <c r="G226" s="161" t="str">
        <f>IF(SANCTION!$I226="","",SANCTION!$I226)</f>
        <v/>
      </c>
    </row>
    <row r="227" spans="1:7">
      <c r="A227" s="131" t="str">
        <f>IF(B227="","",ROWS($B$6:B227))</f>
        <v/>
      </c>
      <c r="B227" s="42" t="str">
        <f>IF(SANCTION!$E227="","",SANCTION!$E227)</f>
        <v/>
      </c>
      <c r="C227" s="41" t="str">
        <f>IF(SANCTION!$F227="","",SANCTION!$F227)</f>
        <v/>
      </c>
      <c r="D227" s="41" t="str">
        <f>IF(SANCTION!$C227="","",SANCTION!$C227)</f>
        <v/>
      </c>
      <c r="E227" s="41" t="str">
        <f>IF(SANCTION!$J227="","",SANCTION!$J227)</f>
        <v/>
      </c>
      <c r="F227" s="139" t="str">
        <f>IF(SANCTION!$K227="","",SANCTION!$K227)</f>
        <v/>
      </c>
      <c r="G227" s="161" t="str">
        <f>IF(SANCTION!$I227="","",SANCTION!$I227)</f>
        <v/>
      </c>
    </row>
    <row r="228" spans="1:7">
      <c r="A228" s="131" t="str">
        <f>IF(B228="","",ROWS($B$6:B228))</f>
        <v/>
      </c>
      <c r="B228" s="42" t="str">
        <f>IF(SANCTION!$E228="","",SANCTION!$E228)</f>
        <v/>
      </c>
      <c r="C228" s="41" t="str">
        <f>IF(SANCTION!$F228="","",SANCTION!$F228)</f>
        <v/>
      </c>
      <c r="D228" s="41" t="str">
        <f>IF(SANCTION!$C228="","",SANCTION!$C228)</f>
        <v/>
      </c>
      <c r="E228" s="41" t="str">
        <f>IF(SANCTION!$J228="","",SANCTION!$J228)</f>
        <v/>
      </c>
      <c r="F228" s="139" t="str">
        <f>IF(SANCTION!$K228="","",SANCTION!$K228)</f>
        <v/>
      </c>
      <c r="G228" s="161" t="str">
        <f>IF(SANCTION!$I228="","",SANCTION!$I228)</f>
        <v/>
      </c>
    </row>
    <row r="229" spans="1:7">
      <c r="A229" s="131" t="str">
        <f>IF(B229="","",ROWS($B$6:B229))</f>
        <v/>
      </c>
      <c r="B229" s="42" t="str">
        <f>IF(SANCTION!$E229="","",SANCTION!$E229)</f>
        <v/>
      </c>
      <c r="C229" s="41" t="str">
        <f>IF(SANCTION!$F229="","",SANCTION!$F229)</f>
        <v/>
      </c>
      <c r="D229" s="41" t="str">
        <f>IF(SANCTION!$C229="","",SANCTION!$C229)</f>
        <v/>
      </c>
      <c r="E229" s="41" t="str">
        <f>IF(SANCTION!$J229="","",SANCTION!$J229)</f>
        <v/>
      </c>
      <c r="F229" s="139" t="str">
        <f>IF(SANCTION!$K229="","",SANCTION!$K229)</f>
        <v/>
      </c>
      <c r="G229" s="161" t="str">
        <f>IF(SANCTION!$I229="","",SANCTION!$I229)</f>
        <v/>
      </c>
    </row>
    <row r="230" spans="1:7">
      <c r="A230" s="131" t="str">
        <f>IF(B230="","",ROWS($B$6:B230))</f>
        <v/>
      </c>
      <c r="B230" s="42" t="str">
        <f>IF(SANCTION!$E230="","",SANCTION!$E230)</f>
        <v/>
      </c>
      <c r="C230" s="41" t="str">
        <f>IF(SANCTION!$F230="","",SANCTION!$F230)</f>
        <v/>
      </c>
      <c r="D230" s="41" t="str">
        <f>IF(SANCTION!$C230="","",SANCTION!$C230)</f>
        <v/>
      </c>
      <c r="E230" s="41" t="str">
        <f>IF(SANCTION!$J230="","",SANCTION!$J230)</f>
        <v/>
      </c>
      <c r="F230" s="139" t="str">
        <f>IF(SANCTION!$K230="","",SANCTION!$K230)</f>
        <v/>
      </c>
      <c r="G230" s="161" t="str">
        <f>IF(SANCTION!$I230="","",SANCTION!$I230)</f>
        <v/>
      </c>
    </row>
    <row r="231" spans="1:7">
      <c r="A231" s="131" t="str">
        <f>IF(B231="","",ROWS($B$6:B231))</f>
        <v/>
      </c>
      <c r="B231" s="42" t="str">
        <f>IF(SANCTION!$E231="","",SANCTION!$E231)</f>
        <v/>
      </c>
      <c r="C231" s="41" t="str">
        <f>IF(SANCTION!$F231="","",SANCTION!$F231)</f>
        <v/>
      </c>
      <c r="D231" s="41" t="str">
        <f>IF(SANCTION!$C231="","",SANCTION!$C231)</f>
        <v/>
      </c>
      <c r="E231" s="41" t="str">
        <f>IF(SANCTION!$J231="","",SANCTION!$J231)</f>
        <v/>
      </c>
      <c r="F231" s="139" t="str">
        <f>IF(SANCTION!$K231="","",SANCTION!$K231)</f>
        <v/>
      </c>
      <c r="G231" s="161" t="str">
        <f>IF(SANCTION!$I231="","",SANCTION!$I231)</f>
        <v/>
      </c>
    </row>
    <row r="232" spans="1:7">
      <c r="A232" s="131" t="str">
        <f>IF(B232="","",ROWS($B$6:B232))</f>
        <v/>
      </c>
      <c r="B232" s="42" t="str">
        <f>IF(SANCTION!$E232="","",SANCTION!$E232)</f>
        <v/>
      </c>
      <c r="C232" s="41" t="str">
        <f>IF(SANCTION!$F232="","",SANCTION!$F232)</f>
        <v/>
      </c>
      <c r="D232" s="41" t="str">
        <f>IF(SANCTION!$C232="","",SANCTION!$C232)</f>
        <v/>
      </c>
      <c r="E232" s="41" t="str">
        <f>IF(SANCTION!$J232="","",SANCTION!$J232)</f>
        <v/>
      </c>
      <c r="F232" s="139" t="str">
        <f>IF(SANCTION!$K232="","",SANCTION!$K232)</f>
        <v/>
      </c>
      <c r="G232" s="161" t="str">
        <f>IF(SANCTION!$I232="","",SANCTION!$I232)</f>
        <v/>
      </c>
    </row>
    <row r="233" spans="1:7">
      <c r="A233" s="131" t="str">
        <f>IF(B233="","",ROWS($B$6:B233))</f>
        <v/>
      </c>
      <c r="B233" s="42" t="str">
        <f>IF(SANCTION!$E233="","",SANCTION!$E233)</f>
        <v/>
      </c>
      <c r="C233" s="41" t="str">
        <f>IF(SANCTION!$F233="","",SANCTION!$F233)</f>
        <v/>
      </c>
      <c r="D233" s="41" t="str">
        <f>IF(SANCTION!$C233="","",SANCTION!$C233)</f>
        <v/>
      </c>
      <c r="E233" s="41" t="str">
        <f>IF(SANCTION!$J233="","",SANCTION!$J233)</f>
        <v/>
      </c>
      <c r="F233" s="139" t="str">
        <f>IF(SANCTION!$K233="","",SANCTION!$K233)</f>
        <v/>
      </c>
      <c r="G233" s="161" t="str">
        <f>IF(SANCTION!$I233="","",SANCTION!$I233)</f>
        <v/>
      </c>
    </row>
    <row r="234" spans="1:7">
      <c r="A234" s="131" t="str">
        <f>IF(B234="","",ROWS($B$6:B234))</f>
        <v/>
      </c>
      <c r="B234" s="42" t="str">
        <f>IF(SANCTION!$E234="","",SANCTION!$E234)</f>
        <v/>
      </c>
      <c r="C234" s="41" t="str">
        <f>IF(SANCTION!$F234="","",SANCTION!$F234)</f>
        <v/>
      </c>
      <c r="D234" s="41" t="str">
        <f>IF(SANCTION!$C234="","",SANCTION!$C234)</f>
        <v/>
      </c>
      <c r="E234" s="41" t="str">
        <f>IF(SANCTION!$J234="","",SANCTION!$J234)</f>
        <v/>
      </c>
      <c r="F234" s="139" t="str">
        <f>IF(SANCTION!$K234="","",SANCTION!$K234)</f>
        <v/>
      </c>
      <c r="G234" s="161" t="str">
        <f>IF(SANCTION!$I234="","",SANCTION!$I234)</f>
        <v/>
      </c>
    </row>
    <row r="235" spans="1:7">
      <c r="A235" s="131" t="str">
        <f>IF(B235="","",ROWS($B$6:B235))</f>
        <v/>
      </c>
      <c r="B235" s="42" t="str">
        <f>IF(SANCTION!$E235="","",SANCTION!$E235)</f>
        <v/>
      </c>
      <c r="C235" s="41" t="str">
        <f>IF(SANCTION!$F235="","",SANCTION!$F235)</f>
        <v/>
      </c>
      <c r="D235" s="41" t="str">
        <f>IF(SANCTION!$C235="","",SANCTION!$C235)</f>
        <v/>
      </c>
      <c r="E235" s="41" t="str">
        <f>IF(SANCTION!$J235="","",SANCTION!$J235)</f>
        <v/>
      </c>
      <c r="F235" s="139" t="str">
        <f>IF(SANCTION!$K235="","",SANCTION!$K235)</f>
        <v/>
      </c>
      <c r="G235" s="161" t="str">
        <f>IF(SANCTION!$I235="","",SANCTION!$I235)</f>
        <v/>
      </c>
    </row>
    <row r="236" spans="1:7">
      <c r="A236" s="131" t="str">
        <f>IF(B236="","",ROWS($B$6:B236))</f>
        <v/>
      </c>
      <c r="B236" s="42" t="str">
        <f>IF(SANCTION!$E236="","",SANCTION!$E236)</f>
        <v/>
      </c>
      <c r="C236" s="41" t="str">
        <f>IF(SANCTION!$F236="","",SANCTION!$F236)</f>
        <v/>
      </c>
      <c r="D236" s="41" t="str">
        <f>IF(SANCTION!$C236="","",SANCTION!$C236)</f>
        <v/>
      </c>
      <c r="E236" s="41" t="str">
        <f>IF(SANCTION!$J236="","",SANCTION!$J236)</f>
        <v/>
      </c>
      <c r="F236" s="139" t="str">
        <f>IF(SANCTION!$K236="","",SANCTION!$K236)</f>
        <v/>
      </c>
      <c r="G236" s="161" t="str">
        <f>IF(SANCTION!$I236="","",SANCTION!$I236)</f>
        <v/>
      </c>
    </row>
    <row r="237" spans="1:7">
      <c r="A237" s="131" t="str">
        <f>IF(B237="","",ROWS($B$6:B237))</f>
        <v/>
      </c>
      <c r="B237" s="42" t="str">
        <f>IF(SANCTION!$E237="","",SANCTION!$E237)</f>
        <v/>
      </c>
      <c r="C237" s="41" t="str">
        <f>IF(SANCTION!$F237="","",SANCTION!$F237)</f>
        <v/>
      </c>
      <c r="D237" s="41" t="str">
        <f>IF(SANCTION!$C237="","",SANCTION!$C237)</f>
        <v/>
      </c>
      <c r="E237" s="41" t="str">
        <f>IF(SANCTION!$J237="","",SANCTION!$J237)</f>
        <v/>
      </c>
      <c r="F237" s="139" t="str">
        <f>IF(SANCTION!$K237="","",SANCTION!$K237)</f>
        <v/>
      </c>
      <c r="G237" s="161" t="str">
        <f>IF(SANCTION!$I237="","",SANCTION!$I237)</f>
        <v/>
      </c>
    </row>
    <row r="238" spans="1:7">
      <c r="A238" s="131" t="str">
        <f>IF(B238="","",ROWS($B$6:B238))</f>
        <v/>
      </c>
      <c r="B238" s="42" t="str">
        <f>IF(SANCTION!$E238="","",SANCTION!$E238)</f>
        <v/>
      </c>
      <c r="C238" s="41" t="str">
        <f>IF(SANCTION!$F238="","",SANCTION!$F238)</f>
        <v/>
      </c>
      <c r="D238" s="41" t="str">
        <f>IF(SANCTION!$C238="","",SANCTION!$C238)</f>
        <v/>
      </c>
      <c r="E238" s="41" t="str">
        <f>IF(SANCTION!$J238="","",SANCTION!$J238)</f>
        <v/>
      </c>
      <c r="F238" s="139" t="str">
        <f>IF(SANCTION!$K238="","",SANCTION!$K238)</f>
        <v/>
      </c>
      <c r="G238" s="161" t="str">
        <f>IF(SANCTION!$I238="","",SANCTION!$I238)</f>
        <v/>
      </c>
    </row>
    <row r="239" spans="1:7">
      <c r="A239" s="131" t="str">
        <f>IF(B239="","",ROWS($B$6:B239))</f>
        <v/>
      </c>
      <c r="B239" s="42" t="str">
        <f>IF(SANCTION!$E239="","",SANCTION!$E239)</f>
        <v/>
      </c>
      <c r="C239" s="41" t="str">
        <f>IF(SANCTION!$F239="","",SANCTION!$F239)</f>
        <v/>
      </c>
      <c r="D239" s="41" t="str">
        <f>IF(SANCTION!$C239="","",SANCTION!$C239)</f>
        <v/>
      </c>
      <c r="E239" s="41" t="str">
        <f>IF(SANCTION!$J239="","",SANCTION!$J239)</f>
        <v/>
      </c>
      <c r="F239" s="139" t="str">
        <f>IF(SANCTION!$K239="","",SANCTION!$K239)</f>
        <v/>
      </c>
      <c r="G239" s="161" t="str">
        <f>IF(SANCTION!$I239="","",SANCTION!$I239)</f>
        <v/>
      </c>
    </row>
    <row r="240" spans="1:7">
      <c r="A240" s="131" t="str">
        <f>IF(B240="","",ROWS($B$6:B240))</f>
        <v/>
      </c>
      <c r="B240" s="42" t="str">
        <f>IF(SANCTION!$E240="","",SANCTION!$E240)</f>
        <v/>
      </c>
      <c r="C240" s="41" t="str">
        <f>IF(SANCTION!$F240="","",SANCTION!$F240)</f>
        <v/>
      </c>
      <c r="D240" s="41" t="str">
        <f>IF(SANCTION!$C240="","",SANCTION!$C240)</f>
        <v/>
      </c>
      <c r="E240" s="41" t="str">
        <f>IF(SANCTION!$J240="","",SANCTION!$J240)</f>
        <v/>
      </c>
      <c r="F240" s="139" t="str">
        <f>IF(SANCTION!$K240="","",SANCTION!$K240)</f>
        <v/>
      </c>
      <c r="G240" s="161" t="str">
        <f>IF(SANCTION!$I240="","",SANCTION!$I240)</f>
        <v/>
      </c>
    </row>
    <row r="241" spans="1:7">
      <c r="A241" s="131" t="str">
        <f>IF(B241="","",ROWS($B$6:B241))</f>
        <v/>
      </c>
      <c r="B241" s="42" t="str">
        <f>IF(SANCTION!$E241="","",SANCTION!$E241)</f>
        <v/>
      </c>
      <c r="C241" s="41" t="str">
        <f>IF(SANCTION!$F241="","",SANCTION!$F241)</f>
        <v/>
      </c>
      <c r="D241" s="41" t="str">
        <f>IF(SANCTION!$C241="","",SANCTION!$C241)</f>
        <v/>
      </c>
      <c r="E241" s="41" t="str">
        <f>IF(SANCTION!$J241="","",SANCTION!$J241)</f>
        <v/>
      </c>
      <c r="F241" s="139" t="str">
        <f>IF(SANCTION!$K241="","",SANCTION!$K241)</f>
        <v/>
      </c>
      <c r="G241" s="161" t="str">
        <f>IF(SANCTION!$I241="","",SANCTION!$I241)</f>
        <v/>
      </c>
    </row>
    <row r="242" spans="1:7">
      <c r="A242" s="131" t="str">
        <f>IF(B242="","",ROWS($B$6:B242))</f>
        <v/>
      </c>
      <c r="B242" s="42" t="str">
        <f>IF(SANCTION!$E242="","",SANCTION!$E242)</f>
        <v/>
      </c>
      <c r="C242" s="41" t="str">
        <f>IF(SANCTION!$F242="","",SANCTION!$F242)</f>
        <v/>
      </c>
      <c r="D242" s="41" t="str">
        <f>IF(SANCTION!$C242="","",SANCTION!$C242)</f>
        <v/>
      </c>
      <c r="E242" s="41" t="str">
        <f>IF(SANCTION!$J242="","",SANCTION!$J242)</f>
        <v/>
      </c>
      <c r="F242" s="139" t="str">
        <f>IF(SANCTION!$K242="","",SANCTION!$K242)</f>
        <v/>
      </c>
      <c r="G242" s="161" t="str">
        <f>IF(SANCTION!$I242="","",SANCTION!$I242)</f>
        <v/>
      </c>
    </row>
    <row r="243" spans="1:7">
      <c r="A243" s="131" t="str">
        <f>IF(B243="","",ROWS($B$6:B243))</f>
        <v/>
      </c>
      <c r="B243" s="42" t="str">
        <f>IF(SANCTION!$E243="","",SANCTION!$E243)</f>
        <v/>
      </c>
      <c r="C243" s="41" t="str">
        <f>IF(SANCTION!$F243="","",SANCTION!$F243)</f>
        <v/>
      </c>
      <c r="D243" s="41" t="str">
        <f>IF(SANCTION!$C243="","",SANCTION!$C243)</f>
        <v/>
      </c>
      <c r="E243" s="41" t="str">
        <f>IF(SANCTION!$J243="","",SANCTION!$J243)</f>
        <v/>
      </c>
      <c r="F243" s="139" t="str">
        <f>IF(SANCTION!$K243="","",SANCTION!$K243)</f>
        <v/>
      </c>
      <c r="G243" s="161" t="str">
        <f>IF(SANCTION!$I243="","",SANCTION!$I243)</f>
        <v/>
      </c>
    </row>
    <row r="244" spans="1:7">
      <c r="A244" s="131" t="str">
        <f>IF(B244="","",ROWS($B$6:B244))</f>
        <v/>
      </c>
      <c r="B244" s="42" t="str">
        <f>IF(SANCTION!$E244="","",SANCTION!$E244)</f>
        <v/>
      </c>
      <c r="C244" s="41" t="str">
        <f>IF(SANCTION!$F244="","",SANCTION!$F244)</f>
        <v/>
      </c>
      <c r="D244" s="41" t="str">
        <f>IF(SANCTION!$C244="","",SANCTION!$C244)</f>
        <v/>
      </c>
      <c r="E244" s="41" t="str">
        <f>IF(SANCTION!$J244="","",SANCTION!$J244)</f>
        <v/>
      </c>
      <c r="F244" s="139" t="str">
        <f>IF(SANCTION!$K244="","",SANCTION!$K244)</f>
        <v/>
      </c>
      <c r="G244" s="161" t="str">
        <f>IF(SANCTION!$I244="","",SANCTION!$I244)</f>
        <v/>
      </c>
    </row>
    <row r="245" spans="1:7">
      <c r="A245" s="131" t="str">
        <f>IF(B245="","",ROWS($B$6:B245))</f>
        <v/>
      </c>
      <c r="B245" s="42" t="str">
        <f>IF(SANCTION!$E245="","",SANCTION!$E245)</f>
        <v/>
      </c>
      <c r="C245" s="41" t="str">
        <f>IF(SANCTION!$F245="","",SANCTION!$F245)</f>
        <v/>
      </c>
      <c r="D245" s="41" t="str">
        <f>IF(SANCTION!$C245="","",SANCTION!$C245)</f>
        <v/>
      </c>
      <c r="E245" s="41" t="str">
        <f>IF(SANCTION!$J245="","",SANCTION!$J245)</f>
        <v/>
      </c>
      <c r="F245" s="139" t="str">
        <f>IF(SANCTION!$K245="","",SANCTION!$K245)</f>
        <v/>
      </c>
      <c r="G245" s="161" t="str">
        <f>IF(SANCTION!$I245="","",SANCTION!$I245)</f>
        <v/>
      </c>
    </row>
    <row r="246" spans="1:7">
      <c r="A246" s="131" t="str">
        <f>IF(B246="","",ROWS($B$6:B246))</f>
        <v/>
      </c>
      <c r="B246" s="42" t="str">
        <f>IF(SANCTION!$E246="","",SANCTION!$E246)</f>
        <v/>
      </c>
      <c r="C246" s="41" t="str">
        <f>IF(SANCTION!$F246="","",SANCTION!$F246)</f>
        <v/>
      </c>
      <c r="D246" s="41" t="str">
        <f>IF(SANCTION!$C246="","",SANCTION!$C246)</f>
        <v/>
      </c>
      <c r="E246" s="41" t="str">
        <f>IF(SANCTION!$J246="","",SANCTION!$J246)</f>
        <v/>
      </c>
      <c r="F246" s="139" t="str">
        <f>IF(SANCTION!$K246="","",SANCTION!$K246)</f>
        <v/>
      </c>
      <c r="G246" s="161" t="str">
        <f>IF(SANCTION!$I246="","",SANCTION!$I246)</f>
        <v/>
      </c>
    </row>
    <row r="247" spans="1:7">
      <c r="A247" s="131" t="str">
        <f>IF(B247="","",ROWS($B$6:B247))</f>
        <v/>
      </c>
      <c r="B247" s="42" t="str">
        <f>IF(SANCTION!$E247="","",SANCTION!$E247)</f>
        <v/>
      </c>
      <c r="C247" s="41" t="str">
        <f>IF(SANCTION!$F247="","",SANCTION!$F247)</f>
        <v/>
      </c>
      <c r="D247" s="41" t="str">
        <f>IF(SANCTION!$C247="","",SANCTION!$C247)</f>
        <v/>
      </c>
      <c r="E247" s="41" t="str">
        <f>IF(SANCTION!$J247="","",SANCTION!$J247)</f>
        <v/>
      </c>
      <c r="F247" s="139" t="str">
        <f>IF(SANCTION!$K247="","",SANCTION!$K247)</f>
        <v/>
      </c>
      <c r="G247" s="161" t="str">
        <f>IF(SANCTION!$I247="","",SANCTION!$I247)</f>
        <v/>
      </c>
    </row>
    <row r="248" spans="1:7">
      <c r="A248" s="131" t="str">
        <f>IF(B248="","",ROWS($B$6:B248))</f>
        <v/>
      </c>
      <c r="B248" s="42" t="str">
        <f>IF(SANCTION!$E248="","",SANCTION!$E248)</f>
        <v/>
      </c>
      <c r="C248" s="41" t="str">
        <f>IF(SANCTION!$F248="","",SANCTION!$F248)</f>
        <v/>
      </c>
      <c r="D248" s="41" t="str">
        <f>IF(SANCTION!$C248="","",SANCTION!$C248)</f>
        <v/>
      </c>
      <c r="E248" s="41" t="str">
        <f>IF(SANCTION!$J248="","",SANCTION!$J248)</f>
        <v/>
      </c>
      <c r="F248" s="139" t="str">
        <f>IF(SANCTION!$K248="","",SANCTION!$K248)</f>
        <v/>
      </c>
      <c r="G248" s="161" t="str">
        <f>IF(SANCTION!$I248="","",SANCTION!$I248)</f>
        <v/>
      </c>
    </row>
    <row r="249" spans="1:7">
      <c r="A249" s="131" t="str">
        <f>IF(B249="","",ROWS($B$6:B249))</f>
        <v/>
      </c>
      <c r="B249" s="42" t="str">
        <f>IF(SANCTION!$E249="","",SANCTION!$E249)</f>
        <v/>
      </c>
      <c r="C249" s="41" t="str">
        <f>IF(SANCTION!$F249="","",SANCTION!$F249)</f>
        <v/>
      </c>
      <c r="D249" s="41" t="str">
        <f>IF(SANCTION!$C249="","",SANCTION!$C249)</f>
        <v/>
      </c>
      <c r="E249" s="41" t="str">
        <f>IF(SANCTION!$J249="","",SANCTION!$J249)</f>
        <v/>
      </c>
      <c r="F249" s="139" t="str">
        <f>IF(SANCTION!$K249="","",SANCTION!$K249)</f>
        <v/>
      </c>
      <c r="G249" s="161" t="str">
        <f>IF(SANCTION!$I249="","",SANCTION!$I249)</f>
        <v/>
      </c>
    </row>
    <row r="250" spans="1:7">
      <c r="A250" s="131" t="str">
        <f>IF(B250="","",ROWS($B$6:B250))</f>
        <v/>
      </c>
      <c r="B250" s="42" t="str">
        <f>IF(SANCTION!$E250="","",SANCTION!$E250)</f>
        <v/>
      </c>
      <c r="C250" s="41" t="str">
        <f>IF(SANCTION!$F250="","",SANCTION!$F250)</f>
        <v/>
      </c>
      <c r="D250" s="41" t="str">
        <f>IF(SANCTION!$C250="","",SANCTION!$C250)</f>
        <v/>
      </c>
      <c r="E250" s="41" t="str">
        <f>IF(SANCTION!$J250="","",SANCTION!$J250)</f>
        <v/>
      </c>
      <c r="F250" s="139" t="str">
        <f>IF(SANCTION!$K250="","",SANCTION!$K250)</f>
        <v/>
      </c>
      <c r="G250" s="161" t="str">
        <f>IF(SANCTION!$I250="","",SANCTION!$I250)</f>
        <v/>
      </c>
    </row>
    <row r="251" spans="1:7">
      <c r="A251" s="131" t="str">
        <f>IF(B251="","",ROWS($B$6:B251))</f>
        <v/>
      </c>
      <c r="B251" s="42" t="str">
        <f>IF(SANCTION!$E251="","",SANCTION!$E251)</f>
        <v/>
      </c>
      <c r="C251" s="41" t="str">
        <f>IF(SANCTION!$F251="","",SANCTION!$F251)</f>
        <v/>
      </c>
      <c r="D251" s="41" t="str">
        <f>IF(SANCTION!$C251="","",SANCTION!$C251)</f>
        <v/>
      </c>
      <c r="E251" s="41" t="str">
        <f>IF(SANCTION!$J251="","",SANCTION!$J251)</f>
        <v/>
      </c>
      <c r="F251" s="139" t="str">
        <f>IF(SANCTION!$K251="","",SANCTION!$K251)</f>
        <v/>
      </c>
      <c r="G251" s="161" t="str">
        <f>IF(SANCTION!$I251="","",SANCTION!$I251)</f>
        <v/>
      </c>
    </row>
    <row r="252" spans="1:7">
      <c r="A252" s="131" t="str">
        <f>IF(B252="","",ROWS($B$6:B252))</f>
        <v/>
      </c>
      <c r="B252" s="42" t="str">
        <f>IF(SANCTION!$E252="","",SANCTION!$E252)</f>
        <v/>
      </c>
      <c r="C252" s="41" t="str">
        <f>IF(SANCTION!$F252="","",SANCTION!$F252)</f>
        <v/>
      </c>
      <c r="D252" s="41" t="str">
        <f>IF(SANCTION!$C252="","",SANCTION!$C252)</f>
        <v/>
      </c>
      <c r="E252" s="41" t="str">
        <f>IF(SANCTION!$J252="","",SANCTION!$J252)</f>
        <v/>
      </c>
      <c r="F252" s="139" t="str">
        <f>IF(SANCTION!$K252="","",SANCTION!$K252)</f>
        <v/>
      </c>
      <c r="G252" s="161" t="str">
        <f>IF(SANCTION!$I252="","",SANCTION!$I252)</f>
        <v/>
      </c>
    </row>
    <row r="253" spans="1:7">
      <c r="A253" s="131" t="str">
        <f>IF(B253="","",ROWS($B$6:B253))</f>
        <v/>
      </c>
      <c r="B253" s="42" t="str">
        <f>IF(SANCTION!$E253="","",SANCTION!$E253)</f>
        <v/>
      </c>
      <c r="C253" s="41" t="str">
        <f>IF(SANCTION!$F253="","",SANCTION!$F253)</f>
        <v/>
      </c>
      <c r="D253" s="41" t="str">
        <f>IF(SANCTION!$C253="","",SANCTION!$C253)</f>
        <v/>
      </c>
      <c r="E253" s="41" t="str">
        <f>IF(SANCTION!$J253="","",SANCTION!$J253)</f>
        <v/>
      </c>
      <c r="F253" s="139" t="str">
        <f>IF(SANCTION!$K253="","",SANCTION!$K253)</f>
        <v/>
      </c>
      <c r="G253" s="161" t="str">
        <f>IF(SANCTION!$I253="","",SANCTION!$I253)</f>
        <v/>
      </c>
    </row>
    <row r="254" spans="1:7">
      <c r="A254" s="131" t="str">
        <f>IF(B254="","",ROWS($B$6:B254))</f>
        <v/>
      </c>
      <c r="B254" s="42" t="str">
        <f>IF(SANCTION!$E254="","",SANCTION!$E254)</f>
        <v/>
      </c>
      <c r="C254" s="41" t="str">
        <f>IF(SANCTION!$F254="","",SANCTION!$F254)</f>
        <v/>
      </c>
      <c r="D254" s="41" t="str">
        <f>IF(SANCTION!$C254="","",SANCTION!$C254)</f>
        <v/>
      </c>
      <c r="E254" s="41" t="str">
        <f>IF(SANCTION!$J254="","",SANCTION!$J254)</f>
        <v/>
      </c>
      <c r="F254" s="139" t="str">
        <f>IF(SANCTION!$K254="","",SANCTION!$K254)</f>
        <v/>
      </c>
      <c r="G254" s="161" t="str">
        <f>IF(SANCTION!$I254="","",SANCTION!$I254)</f>
        <v/>
      </c>
    </row>
    <row r="255" spans="1:7">
      <c r="A255" s="131" t="str">
        <f>IF(B255="","",ROWS($B$6:B255))</f>
        <v/>
      </c>
      <c r="B255" s="42" t="str">
        <f>IF(SANCTION!$E255="","",SANCTION!$E255)</f>
        <v/>
      </c>
      <c r="C255" s="41" t="str">
        <f>IF(SANCTION!$F255="","",SANCTION!$F255)</f>
        <v/>
      </c>
      <c r="D255" s="41" t="str">
        <f>IF(SANCTION!$C255="","",SANCTION!$C255)</f>
        <v/>
      </c>
      <c r="E255" s="41" t="str">
        <f>IF(SANCTION!$J255="","",SANCTION!$J255)</f>
        <v/>
      </c>
      <c r="F255" s="139" t="str">
        <f>IF(SANCTION!$K255="","",SANCTION!$K255)</f>
        <v/>
      </c>
      <c r="G255" s="161" t="str">
        <f>IF(SANCTION!$I255="","",SANCTION!$I255)</f>
        <v/>
      </c>
    </row>
    <row r="256" spans="1:7">
      <c r="A256" s="131" t="str">
        <f>IF(B256="","",ROWS($B$6:B256))</f>
        <v/>
      </c>
      <c r="B256" s="42" t="str">
        <f>IF(SANCTION!$E256="","",SANCTION!$E256)</f>
        <v/>
      </c>
      <c r="C256" s="41" t="str">
        <f>IF(SANCTION!$F256="","",SANCTION!$F256)</f>
        <v/>
      </c>
      <c r="D256" s="41" t="str">
        <f>IF(SANCTION!$C256="","",SANCTION!$C256)</f>
        <v/>
      </c>
      <c r="E256" s="41" t="str">
        <f>IF(SANCTION!$J256="","",SANCTION!$J256)</f>
        <v/>
      </c>
      <c r="F256" s="139" t="str">
        <f>IF(SANCTION!$K256="","",SANCTION!$K256)</f>
        <v/>
      </c>
      <c r="G256" s="161" t="str">
        <f>IF(SANCTION!$I256="","",SANCTION!$I256)</f>
        <v/>
      </c>
    </row>
    <row r="257" spans="1:7">
      <c r="A257" s="131" t="str">
        <f>IF(B257="","",ROWS($B$6:B257))</f>
        <v/>
      </c>
      <c r="B257" s="42" t="str">
        <f>IF(SANCTION!$E257="","",SANCTION!$E257)</f>
        <v/>
      </c>
      <c r="C257" s="41" t="str">
        <f>IF(SANCTION!$F257="","",SANCTION!$F257)</f>
        <v/>
      </c>
      <c r="D257" s="41" t="str">
        <f>IF(SANCTION!$C257="","",SANCTION!$C257)</f>
        <v/>
      </c>
      <c r="E257" s="41" t="str">
        <f>IF(SANCTION!$J257="","",SANCTION!$J257)</f>
        <v/>
      </c>
      <c r="F257" s="139" t="str">
        <f>IF(SANCTION!$K257="","",SANCTION!$K257)</f>
        <v/>
      </c>
      <c r="G257" s="161" t="str">
        <f>IF(SANCTION!$I257="","",SANCTION!$I257)</f>
        <v/>
      </c>
    </row>
    <row r="258" spans="1:7">
      <c r="A258" s="131" t="str">
        <f>IF(B258="","",ROWS($B$6:B258))</f>
        <v/>
      </c>
      <c r="B258" s="42" t="str">
        <f>IF(SANCTION!$E258="","",SANCTION!$E258)</f>
        <v/>
      </c>
      <c r="C258" s="41" t="str">
        <f>IF(SANCTION!$F258="","",SANCTION!$F258)</f>
        <v/>
      </c>
      <c r="D258" s="41" t="str">
        <f>IF(SANCTION!$C258="","",SANCTION!$C258)</f>
        <v/>
      </c>
      <c r="E258" s="41" t="str">
        <f>IF(SANCTION!$J258="","",SANCTION!$J258)</f>
        <v/>
      </c>
      <c r="F258" s="139" t="str">
        <f>IF(SANCTION!$K258="","",SANCTION!$K258)</f>
        <v/>
      </c>
      <c r="G258" s="161" t="str">
        <f>IF(SANCTION!$I258="","",SANCTION!$I258)</f>
        <v/>
      </c>
    </row>
    <row r="259" spans="1:7">
      <c r="A259" s="131" t="str">
        <f>IF(B259="","",ROWS($B$6:B259))</f>
        <v/>
      </c>
      <c r="B259" s="42" t="str">
        <f>IF(SANCTION!$E259="","",SANCTION!$E259)</f>
        <v/>
      </c>
      <c r="C259" s="41" t="str">
        <f>IF(SANCTION!$F259="","",SANCTION!$F259)</f>
        <v/>
      </c>
      <c r="D259" s="41" t="str">
        <f>IF(SANCTION!$C259="","",SANCTION!$C259)</f>
        <v/>
      </c>
      <c r="E259" s="41" t="str">
        <f>IF(SANCTION!$J259="","",SANCTION!$J259)</f>
        <v/>
      </c>
      <c r="F259" s="139" t="str">
        <f>IF(SANCTION!$K259="","",SANCTION!$K259)</f>
        <v/>
      </c>
      <c r="G259" s="161" t="str">
        <f>IF(SANCTION!$I259="","",SANCTION!$I259)</f>
        <v/>
      </c>
    </row>
    <row r="260" spans="1:7">
      <c r="A260" s="131" t="str">
        <f>IF(B260="","",ROWS($B$6:B260))</f>
        <v/>
      </c>
      <c r="B260" s="42" t="str">
        <f>IF(SANCTION!$E260="","",SANCTION!$E260)</f>
        <v/>
      </c>
      <c r="C260" s="41" t="str">
        <f>IF(SANCTION!$F260="","",SANCTION!$F260)</f>
        <v/>
      </c>
      <c r="D260" s="41" t="str">
        <f>IF(SANCTION!$C260="","",SANCTION!$C260)</f>
        <v/>
      </c>
      <c r="E260" s="41" t="str">
        <f>IF(SANCTION!$J260="","",SANCTION!$J260)</f>
        <v/>
      </c>
      <c r="F260" s="139" t="str">
        <f>IF(SANCTION!$K260="","",SANCTION!$K260)</f>
        <v/>
      </c>
      <c r="G260" s="161" t="str">
        <f>IF(SANCTION!$I260="","",SANCTION!$I260)</f>
        <v/>
      </c>
    </row>
    <row r="261" spans="1:7">
      <c r="A261" s="131" t="str">
        <f>IF(B261="","",ROWS($B$6:B261))</f>
        <v/>
      </c>
      <c r="B261" s="42" t="str">
        <f>IF(SANCTION!$E261="","",SANCTION!$E261)</f>
        <v/>
      </c>
      <c r="C261" s="41" t="str">
        <f>IF(SANCTION!$F261="","",SANCTION!$F261)</f>
        <v/>
      </c>
      <c r="D261" s="41" t="str">
        <f>IF(SANCTION!$C261="","",SANCTION!$C261)</f>
        <v/>
      </c>
      <c r="E261" s="41" t="str">
        <f>IF(SANCTION!$J261="","",SANCTION!$J261)</f>
        <v/>
      </c>
      <c r="F261" s="139" t="str">
        <f>IF(SANCTION!$K261="","",SANCTION!$K261)</f>
        <v/>
      </c>
      <c r="G261" s="161" t="str">
        <f>IF(SANCTION!$I261="","",SANCTION!$I261)</f>
        <v/>
      </c>
    </row>
    <row r="262" spans="1:7">
      <c r="A262" s="131" t="str">
        <f>IF(B262="","",ROWS($B$6:B262))</f>
        <v/>
      </c>
      <c r="B262" s="42" t="str">
        <f>IF(SANCTION!$E262="","",SANCTION!$E262)</f>
        <v/>
      </c>
      <c r="C262" s="41" t="str">
        <f>IF(SANCTION!$F262="","",SANCTION!$F262)</f>
        <v/>
      </c>
      <c r="D262" s="41" t="str">
        <f>IF(SANCTION!$C262="","",SANCTION!$C262)</f>
        <v/>
      </c>
      <c r="E262" s="41" t="str">
        <f>IF(SANCTION!$J262="","",SANCTION!$J262)</f>
        <v/>
      </c>
      <c r="F262" s="139" t="str">
        <f>IF(SANCTION!$K262="","",SANCTION!$K262)</f>
        <v/>
      </c>
      <c r="G262" s="161" t="str">
        <f>IF(SANCTION!$I262="","",SANCTION!$I262)</f>
        <v/>
      </c>
    </row>
    <row r="263" spans="1:7">
      <c r="A263" s="131" t="str">
        <f>IF(B263="","",ROWS($B$6:B263))</f>
        <v/>
      </c>
      <c r="B263" s="42" t="str">
        <f>IF(SANCTION!$E263="","",SANCTION!$E263)</f>
        <v/>
      </c>
      <c r="C263" s="41" t="str">
        <f>IF(SANCTION!$F263="","",SANCTION!$F263)</f>
        <v/>
      </c>
      <c r="D263" s="41" t="str">
        <f>IF(SANCTION!$C263="","",SANCTION!$C263)</f>
        <v/>
      </c>
      <c r="E263" s="41" t="str">
        <f>IF(SANCTION!$J263="","",SANCTION!$J263)</f>
        <v/>
      </c>
      <c r="F263" s="139" t="str">
        <f>IF(SANCTION!$K263="","",SANCTION!$K263)</f>
        <v/>
      </c>
      <c r="G263" s="161" t="str">
        <f>IF(SANCTION!$I263="","",SANCTION!$I263)</f>
        <v/>
      </c>
    </row>
    <row r="264" spans="1:7">
      <c r="A264" s="131" t="str">
        <f>IF(B264="","",ROWS($B$6:B264))</f>
        <v/>
      </c>
      <c r="B264" s="42" t="str">
        <f>IF(SANCTION!$E264="","",SANCTION!$E264)</f>
        <v/>
      </c>
      <c r="C264" s="41" t="str">
        <f>IF(SANCTION!$F264="","",SANCTION!$F264)</f>
        <v/>
      </c>
      <c r="D264" s="41" t="str">
        <f>IF(SANCTION!$C264="","",SANCTION!$C264)</f>
        <v/>
      </c>
      <c r="E264" s="41" t="str">
        <f>IF(SANCTION!$J264="","",SANCTION!$J264)</f>
        <v/>
      </c>
      <c r="F264" s="139" t="str">
        <f>IF(SANCTION!$K264="","",SANCTION!$K264)</f>
        <v/>
      </c>
      <c r="G264" s="161" t="str">
        <f>IF(SANCTION!$I264="","",SANCTION!$I264)</f>
        <v/>
      </c>
    </row>
    <row r="265" spans="1:7">
      <c r="A265" s="131" t="str">
        <f>IF(B265="","",ROWS($B$6:B265))</f>
        <v/>
      </c>
      <c r="B265" s="42" t="str">
        <f>IF(SANCTION!$E265="","",SANCTION!$E265)</f>
        <v/>
      </c>
      <c r="C265" s="41" t="str">
        <f>IF(SANCTION!$F265="","",SANCTION!$F265)</f>
        <v/>
      </c>
      <c r="D265" s="41" t="str">
        <f>IF(SANCTION!$C265="","",SANCTION!$C265)</f>
        <v/>
      </c>
      <c r="E265" s="41" t="str">
        <f>IF(SANCTION!$J265="","",SANCTION!$J265)</f>
        <v/>
      </c>
      <c r="F265" s="139" t="str">
        <f>IF(SANCTION!$K265="","",SANCTION!$K265)</f>
        <v/>
      </c>
      <c r="G265" s="161" t="str">
        <f>IF(SANCTION!$I265="","",SANCTION!$I265)</f>
        <v/>
      </c>
    </row>
    <row r="266" spans="1:7">
      <c r="A266" s="131" t="str">
        <f>IF(B266="","",ROWS($B$6:B266))</f>
        <v/>
      </c>
      <c r="B266" s="42" t="str">
        <f>IF(SANCTION!$E266="","",SANCTION!$E266)</f>
        <v/>
      </c>
      <c r="C266" s="41" t="str">
        <f>IF(SANCTION!$F266="","",SANCTION!$F266)</f>
        <v/>
      </c>
      <c r="D266" s="41" t="str">
        <f>IF(SANCTION!$C266="","",SANCTION!$C266)</f>
        <v/>
      </c>
      <c r="E266" s="41" t="str">
        <f>IF(SANCTION!$J266="","",SANCTION!$J266)</f>
        <v/>
      </c>
      <c r="F266" s="139" t="str">
        <f>IF(SANCTION!$K266="","",SANCTION!$K266)</f>
        <v/>
      </c>
      <c r="G266" s="161" t="str">
        <f>IF(SANCTION!$I266="","",SANCTION!$I266)</f>
        <v/>
      </c>
    </row>
    <row r="267" spans="1:7">
      <c r="A267" s="131" t="str">
        <f>IF(B267="","",ROWS($B$6:B267))</f>
        <v/>
      </c>
      <c r="B267" s="42" t="str">
        <f>IF(SANCTION!$E267="","",SANCTION!$E267)</f>
        <v/>
      </c>
      <c r="C267" s="41" t="str">
        <f>IF(SANCTION!$F267="","",SANCTION!$F267)</f>
        <v/>
      </c>
      <c r="D267" s="41" t="str">
        <f>IF(SANCTION!$C267="","",SANCTION!$C267)</f>
        <v/>
      </c>
      <c r="E267" s="41" t="str">
        <f>IF(SANCTION!$J267="","",SANCTION!$J267)</f>
        <v/>
      </c>
      <c r="F267" s="139" t="str">
        <f>IF(SANCTION!$K267="","",SANCTION!$K267)</f>
        <v/>
      </c>
      <c r="G267" s="161" t="str">
        <f>IF(SANCTION!$I267="","",SANCTION!$I267)</f>
        <v/>
      </c>
    </row>
    <row r="268" spans="1:7">
      <c r="A268" s="131" t="str">
        <f>IF(B268="","",ROWS($B$6:B268))</f>
        <v/>
      </c>
      <c r="B268" s="42" t="str">
        <f>IF(SANCTION!$E268="","",SANCTION!$E268)</f>
        <v/>
      </c>
      <c r="C268" s="41" t="str">
        <f>IF(SANCTION!$F268="","",SANCTION!$F268)</f>
        <v/>
      </c>
      <c r="D268" s="41" t="str">
        <f>IF(SANCTION!$C268="","",SANCTION!$C268)</f>
        <v/>
      </c>
      <c r="E268" s="41" t="str">
        <f>IF(SANCTION!$J268="","",SANCTION!$J268)</f>
        <v/>
      </c>
      <c r="F268" s="139" t="str">
        <f>IF(SANCTION!$K268="","",SANCTION!$K268)</f>
        <v/>
      </c>
      <c r="G268" s="161" t="str">
        <f>IF(SANCTION!$I268="","",SANCTION!$I268)</f>
        <v/>
      </c>
    </row>
    <row r="269" spans="1:7">
      <c r="A269" s="131" t="str">
        <f>IF(B269="","",ROWS($B$6:B269))</f>
        <v/>
      </c>
      <c r="B269" s="42" t="str">
        <f>IF(SANCTION!$E269="","",SANCTION!$E269)</f>
        <v/>
      </c>
      <c r="C269" s="41" t="str">
        <f>IF(SANCTION!$F269="","",SANCTION!$F269)</f>
        <v/>
      </c>
      <c r="D269" s="41" t="str">
        <f>IF(SANCTION!$C269="","",SANCTION!$C269)</f>
        <v/>
      </c>
      <c r="E269" s="41" t="str">
        <f>IF(SANCTION!$J269="","",SANCTION!$J269)</f>
        <v/>
      </c>
      <c r="F269" s="139" t="str">
        <f>IF(SANCTION!$K269="","",SANCTION!$K269)</f>
        <v/>
      </c>
      <c r="G269" s="161" t="str">
        <f>IF(SANCTION!$I269="","",SANCTION!$I269)</f>
        <v/>
      </c>
    </row>
    <row r="270" spans="1:7">
      <c r="A270" s="131" t="str">
        <f>IF(B270="","",ROWS($B$6:B270))</f>
        <v/>
      </c>
      <c r="B270" s="42" t="str">
        <f>IF(SANCTION!$E270="","",SANCTION!$E270)</f>
        <v/>
      </c>
      <c r="C270" s="41" t="str">
        <f>IF(SANCTION!$F270="","",SANCTION!$F270)</f>
        <v/>
      </c>
      <c r="D270" s="41" t="str">
        <f>IF(SANCTION!$C270="","",SANCTION!$C270)</f>
        <v/>
      </c>
      <c r="E270" s="41" t="str">
        <f>IF(SANCTION!$J270="","",SANCTION!$J270)</f>
        <v/>
      </c>
      <c r="F270" s="139" t="str">
        <f>IF(SANCTION!$K270="","",SANCTION!$K270)</f>
        <v/>
      </c>
      <c r="G270" s="161" t="str">
        <f>IF(SANCTION!$I270="","",SANCTION!$I270)</f>
        <v/>
      </c>
    </row>
    <row r="271" spans="1:7">
      <c r="A271" s="131" t="str">
        <f>IF(B271="","",ROWS($B$6:B271))</f>
        <v/>
      </c>
      <c r="B271" s="42" t="str">
        <f>IF(SANCTION!$E271="","",SANCTION!$E271)</f>
        <v/>
      </c>
      <c r="C271" s="41" t="str">
        <f>IF(SANCTION!$F271="","",SANCTION!$F271)</f>
        <v/>
      </c>
      <c r="D271" s="41" t="str">
        <f>IF(SANCTION!$C271="","",SANCTION!$C271)</f>
        <v/>
      </c>
      <c r="E271" s="41" t="str">
        <f>IF(SANCTION!$J271="","",SANCTION!$J271)</f>
        <v/>
      </c>
      <c r="F271" s="139" t="str">
        <f>IF(SANCTION!$K271="","",SANCTION!$K271)</f>
        <v/>
      </c>
      <c r="G271" s="161" t="str">
        <f>IF(SANCTION!$I271="","",SANCTION!$I271)</f>
        <v/>
      </c>
    </row>
    <row r="272" spans="1:7">
      <c r="A272" s="131" t="str">
        <f>IF(B272="","",ROWS($B$6:B272))</f>
        <v/>
      </c>
      <c r="B272" s="42" t="str">
        <f>IF(SANCTION!$E272="","",SANCTION!$E272)</f>
        <v/>
      </c>
      <c r="C272" s="41" t="str">
        <f>IF(SANCTION!$F272="","",SANCTION!$F272)</f>
        <v/>
      </c>
      <c r="D272" s="41" t="str">
        <f>IF(SANCTION!$C272="","",SANCTION!$C272)</f>
        <v/>
      </c>
      <c r="E272" s="41" t="str">
        <f>IF(SANCTION!$J272="","",SANCTION!$J272)</f>
        <v/>
      </c>
      <c r="F272" s="139" t="str">
        <f>IF(SANCTION!$K272="","",SANCTION!$K272)</f>
        <v/>
      </c>
      <c r="G272" s="161" t="str">
        <f>IF(SANCTION!$I272="","",SANCTION!$I272)</f>
        <v/>
      </c>
    </row>
    <row r="273" spans="1:7">
      <c r="A273" s="131" t="str">
        <f>IF(B273="","",ROWS($B$6:B273))</f>
        <v/>
      </c>
      <c r="B273" s="42" t="str">
        <f>IF(SANCTION!$E273="","",SANCTION!$E273)</f>
        <v/>
      </c>
      <c r="C273" s="41" t="str">
        <f>IF(SANCTION!$F273="","",SANCTION!$F273)</f>
        <v/>
      </c>
      <c r="D273" s="41" t="str">
        <f>IF(SANCTION!$C273="","",SANCTION!$C273)</f>
        <v/>
      </c>
      <c r="E273" s="41" t="str">
        <f>IF(SANCTION!$J273="","",SANCTION!$J273)</f>
        <v/>
      </c>
      <c r="F273" s="139" t="str">
        <f>IF(SANCTION!$K273="","",SANCTION!$K273)</f>
        <v/>
      </c>
      <c r="G273" s="161" t="str">
        <f>IF(SANCTION!$I273="","",SANCTION!$I273)</f>
        <v/>
      </c>
    </row>
    <row r="274" spans="1:7">
      <c r="A274" s="131" t="str">
        <f>IF(B274="","",ROWS($B$6:B274))</f>
        <v/>
      </c>
      <c r="B274" s="42" t="str">
        <f>IF(SANCTION!$E274="","",SANCTION!$E274)</f>
        <v/>
      </c>
      <c r="C274" s="41" t="str">
        <f>IF(SANCTION!$F274="","",SANCTION!$F274)</f>
        <v/>
      </c>
      <c r="D274" s="41" t="str">
        <f>IF(SANCTION!$C274="","",SANCTION!$C274)</f>
        <v/>
      </c>
      <c r="E274" s="41" t="str">
        <f>IF(SANCTION!$J274="","",SANCTION!$J274)</f>
        <v/>
      </c>
      <c r="F274" s="139" t="str">
        <f>IF(SANCTION!$K274="","",SANCTION!$K274)</f>
        <v/>
      </c>
      <c r="G274" s="161" t="str">
        <f>IF(SANCTION!$I274="","",SANCTION!$I274)</f>
        <v/>
      </c>
    </row>
    <row r="275" spans="1:7">
      <c r="A275" s="131" t="str">
        <f>IF(B275="","",ROWS($B$6:B275))</f>
        <v/>
      </c>
      <c r="B275" s="42" t="str">
        <f>IF(SANCTION!$E275="","",SANCTION!$E275)</f>
        <v/>
      </c>
      <c r="C275" s="41" t="str">
        <f>IF(SANCTION!$F275="","",SANCTION!$F275)</f>
        <v/>
      </c>
      <c r="D275" s="41" t="str">
        <f>IF(SANCTION!$C275="","",SANCTION!$C275)</f>
        <v/>
      </c>
      <c r="E275" s="41" t="str">
        <f>IF(SANCTION!$J275="","",SANCTION!$J275)</f>
        <v/>
      </c>
      <c r="F275" s="139" t="str">
        <f>IF(SANCTION!$K275="","",SANCTION!$K275)</f>
        <v/>
      </c>
      <c r="G275" s="161" t="str">
        <f>IF(SANCTION!$I275="","",SANCTION!$I275)</f>
        <v/>
      </c>
    </row>
    <row r="276" spans="1:7">
      <c r="A276" s="131" t="str">
        <f>IF(B276="","",ROWS($B$6:B276))</f>
        <v/>
      </c>
      <c r="B276" s="42" t="str">
        <f>IF(SANCTION!$E276="","",SANCTION!$E276)</f>
        <v/>
      </c>
      <c r="C276" s="41" t="str">
        <f>IF(SANCTION!$F276="","",SANCTION!$F276)</f>
        <v/>
      </c>
      <c r="D276" s="41" t="str">
        <f>IF(SANCTION!$C276="","",SANCTION!$C276)</f>
        <v/>
      </c>
      <c r="E276" s="41" t="str">
        <f>IF(SANCTION!$J276="","",SANCTION!$J276)</f>
        <v/>
      </c>
      <c r="F276" s="139" t="str">
        <f>IF(SANCTION!$K276="","",SANCTION!$K276)</f>
        <v/>
      </c>
      <c r="G276" s="161" t="str">
        <f>IF(SANCTION!$I276="","",SANCTION!$I276)</f>
        <v/>
      </c>
    </row>
    <row r="277" spans="1:7">
      <c r="A277" s="131" t="str">
        <f>IF(B277="","",ROWS($B$6:B277))</f>
        <v/>
      </c>
      <c r="B277" s="42" t="str">
        <f>IF(SANCTION!$E277="","",SANCTION!$E277)</f>
        <v/>
      </c>
      <c r="C277" s="41" t="str">
        <f>IF(SANCTION!$F277="","",SANCTION!$F277)</f>
        <v/>
      </c>
      <c r="D277" s="41" t="str">
        <f>IF(SANCTION!$C277="","",SANCTION!$C277)</f>
        <v/>
      </c>
      <c r="E277" s="41" t="str">
        <f>IF(SANCTION!$J277="","",SANCTION!$J277)</f>
        <v/>
      </c>
      <c r="F277" s="139" t="str">
        <f>IF(SANCTION!$K277="","",SANCTION!$K277)</f>
        <v/>
      </c>
      <c r="G277" s="161" t="str">
        <f>IF(SANCTION!$I277="","",SANCTION!$I277)</f>
        <v/>
      </c>
    </row>
    <row r="278" spans="1:7">
      <c r="A278" s="131" t="str">
        <f>IF(B278="","",ROWS($B$6:B278))</f>
        <v/>
      </c>
      <c r="B278" s="42" t="str">
        <f>IF(SANCTION!$E278="","",SANCTION!$E278)</f>
        <v/>
      </c>
      <c r="C278" s="41" t="str">
        <f>IF(SANCTION!$F278="","",SANCTION!$F278)</f>
        <v/>
      </c>
      <c r="D278" s="41" t="str">
        <f>IF(SANCTION!$C278="","",SANCTION!$C278)</f>
        <v/>
      </c>
      <c r="E278" s="41" t="str">
        <f>IF(SANCTION!$J278="","",SANCTION!$J278)</f>
        <v/>
      </c>
      <c r="F278" s="139" t="str">
        <f>IF(SANCTION!$K278="","",SANCTION!$K278)</f>
        <v/>
      </c>
      <c r="G278" s="161" t="str">
        <f>IF(SANCTION!$I278="","",SANCTION!$I278)</f>
        <v/>
      </c>
    </row>
    <row r="279" spans="1:7">
      <c r="A279" s="131" t="str">
        <f>IF(B279="","",ROWS($B$6:B279))</f>
        <v/>
      </c>
      <c r="B279" s="42" t="str">
        <f>IF(SANCTION!$E279="","",SANCTION!$E279)</f>
        <v/>
      </c>
      <c r="C279" s="41" t="str">
        <f>IF(SANCTION!$F279="","",SANCTION!$F279)</f>
        <v/>
      </c>
      <c r="D279" s="41" t="str">
        <f>IF(SANCTION!$C279="","",SANCTION!$C279)</f>
        <v/>
      </c>
      <c r="E279" s="41" t="str">
        <f>IF(SANCTION!$J279="","",SANCTION!$J279)</f>
        <v/>
      </c>
      <c r="F279" s="139" t="str">
        <f>IF(SANCTION!$K279="","",SANCTION!$K279)</f>
        <v/>
      </c>
      <c r="G279" s="161" t="str">
        <f>IF(SANCTION!$I279="","",SANCTION!$I279)</f>
        <v/>
      </c>
    </row>
    <row r="280" spans="1:7">
      <c r="A280" s="131" t="str">
        <f>IF(B280="","",ROWS($B$6:B280))</f>
        <v/>
      </c>
      <c r="B280" s="42" t="str">
        <f>IF(SANCTION!$E280="","",SANCTION!$E280)</f>
        <v/>
      </c>
      <c r="C280" s="41" t="str">
        <f>IF(SANCTION!$F280="","",SANCTION!$F280)</f>
        <v/>
      </c>
      <c r="D280" s="41" t="str">
        <f>IF(SANCTION!$C280="","",SANCTION!$C280)</f>
        <v/>
      </c>
      <c r="E280" s="41" t="str">
        <f>IF(SANCTION!$J280="","",SANCTION!$J280)</f>
        <v/>
      </c>
      <c r="F280" s="139" t="str">
        <f>IF(SANCTION!$K280="","",SANCTION!$K280)</f>
        <v/>
      </c>
      <c r="G280" s="161" t="str">
        <f>IF(SANCTION!$I280="","",SANCTION!$I280)</f>
        <v/>
      </c>
    </row>
    <row r="281" spans="1:7">
      <c r="A281" s="131" t="str">
        <f>IF(B281="","",ROWS($B$6:B281))</f>
        <v/>
      </c>
      <c r="B281" s="42" t="str">
        <f>IF(SANCTION!$E281="","",SANCTION!$E281)</f>
        <v/>
      </c>
      <c r="C281" s="41" t="str">
        <f>IF(SANCTION!$F281="","",SANCTION!$F281)</f>
        <v/>
      </c>
      <c r="D281" s="41" t="str">
        <f>IF(SANCTION!$C281="","",SANCTION!$C281)</f>
        <v/>
      </c>
      <c r="E281" s="41" t="str">
        <f>IF(SANCTION!$J281="","",SANCTION!$J281)</f>
        <v/>
      </c>
      <c r="F281" s="139" t="str">
        <f>IF(SANCTION!$K281="","",SANCTION!$K281)</f>
        <v/>
      </c>
      <c r="G281" s="161" t="str">
        <f>IF(SANCTION!$I281="","",SANCTION!$I281)</f>
        <v/>
      </c>
    </row>
    <row r="282" spans="1:7">
      <c r="A282" s="131" t="str">
        <f>IF(B282="","",ROWS($B$6:B282))</f>
        <v/>
      </c>
      <c r="B282" s="42" t="str">
        <f>IF(SANCTION!$E282="","",SANCTION!$E282)</f>
        <v/>
      </c>
      <c r="C282" s="41" t="str">
        <f>IF(SANCTION!$F282="","",SANCTION!$F282)</f>
        <v/>
      </c>
      <c r="D282" s="41" t="str">
        <f>IF(SANCTION!$C282="","",SANCTION!$C282)</f>
        <v/>
      </c>
      <c r="E282" s="41" t="str">
        <f>IF(SANCTION!$J282="","",SANCTION!$J282)</f>
        <v/>
      </c>
      <c r="F282" s="139" t="str">
        <f>IF(SANCTION!$K282="","",SANCTION!$K282)</f>
        <v/>
      </c>
      <c r="G282" s="161" t="str">
        <f>IF(SANCTION!$I282="","",SANCTION!$I282)</f>
        <v/>
      </c>
    </row>
    <row r="283" spans="1:7">
      <c r="A283" s="131" t="str">
        <f>IF(B283="","",ROWS($B$6:B283))</f>
        <v/>
      </c>
      <c r="B283" s="42" t="str">
        <f>IF(SANCTION!$E283="","",SANCTION!$E283)</f>
        <v/>
      </c>
      <c r="C283" s="41" t="str">
        <f>IF(SANCTION!$F283="","",SANCTION!$F283)</f>
        <v/>
      </c>
      <c r="D283" s="41" t="str">
        <f>IF(SANCTION!$C283="","",SANCTION!$C283)</f>
        <v/>
      </c>
      <c r="E283" s="41" t="str">
        <f>IF(SANCTION!$J283="","",SANCTION!$J283)</f>
        <v/>
      </c>
      <c r="F283" s="139" t="str">
        <f>IF(SANCTION!$K283="","",SANCTION!$K283)</f>
        <v/>
      </c>
      <c r="G283" s="161" t="str">
        <f>IF(SANCTION!$I283="","",SANCTION!$I283)</f>
        <v/>
      </c>
    </row>
    <row r="284" spans="1:7">
      <c r="A284" s="131" t="str">
        <f>IF(B284="","",ROWS($B$6:B284))</f>
        <v/>
      </c>
      <c r="B284" s="42" t="str">
        <f>IF(SANCTION!$E284="","",SANCTION!$E284)</f>
        <v/>
      </c>
      <c r="C284" s="41" t="str">
        <f>IF(SANCTION!$F284="","",SANCTION!$F284)</f>
        <v/>
      </c>
      <c r="D284" s="41" t="str">
        <f>IF(SANCTION!$C284="","",SANCTION!$C284)</f>
        <v/>
      </c>
      <c r="E284" s="41" t="str">
        <f>IF(SANCTION!$J284="","",SANCTION!$J284)</f>
        <v/>
      </c>
      <c r="F284" s="139" t="str">
        <f>IF(SANCTION!$K284="","",SANCTION!$K284)</f>
        <v/>
      </c>
      <c r="G284" s="161" t="str">
        <f>IF(SANCTION!$I284="","",SANCTION!$I284)</f>
        <v/>
      </c>
    </row>
    <row r="285" spans="1:7">
      <c r="A285" s="131" t="str">
        <f>IF(B285="","",ROWS($B$6:B285))</f>
        <v/>
      </c>
      <c r="B285" s="42" t="str">
        <f>IF(SANCTION!$E285="","",SANCTION!$E285)</f>
        <v/>
      </c>
      <c r="C285" s="41" t="str">
        <f>IF(SANCTION!$F285="","",SANCTION!$F285)</f>
        <v/>
      </c>
      <c r="D285" s="41" t="str">
        <f>IF(SANCTION!$C285="","",SANCTION!$C285)</f>
        <v/>
      </c>
      <c r="E285" s="41" t="str">
        <f>IF(SANCTION!$J285="","",SANCTION!$J285)</f>
        <v/>
      </c>
      <c r="F285" s="139" t="str">
        <f>IF(SANCTION!$K285="","",SANCTION!$K285)</f>
        <v/>
      </c>
      <c r="G285" s="161" t="str">
        <f>IF(SANCTION!$I285="","",SANCTION!$I285)</f>
        <v/>
      </c>
    </row>
    <row r="286" spans="1:7">
      <c r="A286" s="131" t="str">
        <f>IF(B286="","",ROWS($B$6:B286))</f>
        <v/>
      </c>
      <c r="B286" s="42" t="str">
        <f>IF(SANCTION!$E286="","",SANCTION!$E286)</f>
        <v/>
      </c>
      <c r="C286" s="41" t="str">
        <f>IF(SANCTION!$F286="","",SANCTION!$F286)</f>
        <v/>
      </c>
      <c r="D286" s="41" t="str">
        <f>IF(SANCTION!$C286="","",SANCTION!$C286)</f>
        <v/>
      </c>
      <c r="E286" s="41" t="str">
        <f>IF(SANCTION!$J286="","",SANCTION!$J286)</f>
        <v/>
      </c>
      <c r="F286" s="139" t="str">
        <f>IF(SANCTION!$K286="","",SANCTION!$K286)</f>
        <v/>
      </c>
      <c r="G286" s="161" t="str">
        <f>IF(SANCTION!$I286="","",SANCTION!$I286)</f>
        <v/>
      </c>
    </row>
    <row r="287" spans="1:7">
      <c r="A287" s="131" t="str">
        <f>IF(B287="","",ROWS($B$6:B287))</f>
        <v/>
      </c>
      <c r="B287" s="42" t="str">
        <f>IF(SANCTION!$E287="","",SANCTION!$E287)</f>
        <v/>
      </c>
      <c r="C287" s="41" t="str">
        <f>IF(SANCTION!$F287="","",SANCTION!$F287)</f>
        <v/>
      </c>
      <c r="D287" s="41" t="str">
        <f>IF(SANCTION!$C287="","",SANCTION!$C287)</f>
        <v/>
      </c>
      <c r="E287" s="41" t="str">
        <f>IF(SANCTION!$J287="","",SANCTION!$J287)</f>
        <v/>
      </c>
      <c r="F287" s="139" t="str">
        <f>IF(SANCTION!$K287="","",SANCTION!$K287)</f>
        <v/>
      </c>
      <c r="G287" s="161" t="str">
        <f>IF(SANCTION!$I287="","",SANCTION!$I287)</f>
        <v/>
      </c>
    </row>
    <row r="288" spans="1:7">
      <c r="A288" s="131" t="str">
        <f>IF(B288="","",ROWS($B$6:B288))</f>
        <v/>
      </c>
      <c r="B288" s="42" t="str">
        <f>IF(SANCTION!$E288="","",SANCTION!$E288)</f>
        <v/>
      </c>
      <c r="C288" s="41" t="str">
        <f>IF(SANCTION!$F288="","",SANCTION!$F288)</f>
        <v/>
      </c>
      <c r="D288" s="41" t="str">
        <f>IF(SANCTION!$C288="","",SANCTION!$C288)</f>
        <v/>
      </c>
      <c r="E288" s="41" t="str">
        <f>IF(SANCTION!$J288="","",SANCTION!$J288)</f>
        <v/>
      </c>
      <c r="F288" s="139" t="str">
        <f>IF(SANCTION!$K288="","",SANCTION!$K288)</f>
        <v/>
      </c>
      <c r="G288" s="161" t="str">
        <f>IF(SANCTION!$I288="","",SANCTION!$I288)</f>
        <v/>
      </c>
    </row>
    <row r="289" spans="1:7">
      <c r="A289" s="131" t="str">
        <f>IF(B289="","",ROWS($B$6:B289))</f>
        <v/>
      </c>
      <c r="B289" s="42" t="str">
        <f>IF(SANCTION!$E289="","",SANCTION!$E289)</f>
        <v/>
      </c>
      <c r="C289" s="41" t="str">
        <f>IF(SANCTION!$F289="","",SANCTION!$F289)</f>
        <v/>
      </c>
      <c r="D289" s="41" t="str">
        <f>IF(SANCTION!$C289="","",SANCTION!$C289)</f>
        <v/>
      </c>
      <c r="E289" s="41" t="str">
        <f>IF(SANCTION!$J289="","",SANCTION!$J289)</f>
        <v/>
      </c>
      <c r="F289" s="139" t="str">
        <f>IF(SANCTION!$K289="","",SANCTION!$K289)</f>
        <v/>
      </c>
      <c r="G289" s="161" t="str">
        <f>IF(SANCTION!$I289="","",SANCTION!$I289)</f>
        <v/>
      </c>
    </row>
    <row r="290" spans="1:7">
      <c r="A290" s="131" t="str">
        <f>IF(B290="","",ROWS($B$6:B290))</f>
        <v/>
      </c>
      <c r="B290" s="42" t="str">
        <f>IF(SANCTION!$E290="","",SANCTION!$E290)</f>
        <v/>
      </c>
      <c r="C290" s="41" t="str">
        <f>IF(SANCTION!$F290="","",SANCTION!$F290)</f>
        <v/>
      </c>
      <c r="D290" s="41" t="str">
        <f>IF(SANCTION!$C290="","",SANCTION!$C290)</f>
        <v/>
      </c>
      <c r="E290" s="41" t="str">
        <f>IF(SANCTION!$J290="","",SANCTION!$J290)</f>
        <v/>
      </c>
      <c r="F290" s="139" t="str">
        <f>IF(SANCTION!$K290="","",SANCTION!$K290)</f>
        <v/>
      </c>
      <c r="G290" s="161" t="str">
        <f>IF(SANCTION!$I290="","",SANCTION!$I290)</f>
        <v/>
      </c>
    </row>
    <row r="291" spans="1:7">
      <c r="A291" s="131" t="str">
        <f>IF(B291="","",ROWS($B$6:B291))</f>
        <v/>
      </c>
      <c r="B291" s="42" t="str">
        <f>IF(SANCTION!$E291="","",SANCTION!$E291)</f>
        <v/>
      </c>
      <c r="C291" s="41" t="str">
        <f>IF(SANCTION!$F291="","",SANCTION!$F291)</f>
        <v/>
      </c>
      <c r="D291" s="41" t="str">
        <f>IF(SANCTION!$C291="","",SANCTION!$C291)</f>
        <v/>
      </c>
      <c r="E291" s="41" t="str">
        <f>IF(SANCTION!$J291="","",SANCTION!$J291)</f>
        <v/>
      </c>
      <c r="F291" s="139" t="str">
        <f>IF(SANCTION!$K291="","",SANCTION!$K291)</f>
        <v/>
      </c>
      <c r="G291" s="161" t="str">
        <f>IF(SANCTION!$I291="","",SANCTION!$I291)</f>
        <v/>
      </c>
    </row>
    <row r="292" spans="1:7">
      <c r="A292" s="131" t="str">
        <f>IF(B292="","",ROWS($B$6:B292))</f>
        <v/>
      </c>
      <c r="B292" s="42" t="str">
        <f>IF(SANCTION!$E292="","",SANCTION!$E292)</f>
        <v/>
      </c>
      <c r="C292" s="41" t="str">
        <f>IF(SANCTION!$F292="","",SANCTION!$F292)</f>
        <v/>
      </c>
      <c r="D292" s="41" t="str">
        <f>IF(SANCTION!$C292="","",SANCTION!$C292)</f>
        <v/>
      </c>
      <c r="E292" s="41" t="str">
        <f>IF(SANCTION!$J292="","",SANCTION!$J292)</f>
        <v/>
      </c>
      <c r="F292" s="139" t="str">
        <f>IF(SANCTION!$K292="","",SANCTION!$K292)</f>
        <v/>
      </c>
      <c r="G292" s="161" t="str">
        <f>IF(SANCTION!$I292="","",SANCTION!$I292)</f>
        <v/>
      </c>
    </row>
    <row r="293" spans="1:7">
      <c r="A293" s="131" t="str">
        <f>IF(B293="","",ROWS($B$6:B293))</f>
        <v/>
      </c>
      <c r="B293" s="42" t="str">
        <f>IF(SANCTION!$E293="","",SANCTION!$E293)</f>
        <v/>
      </c>
      <c r="C293" s="41" t="str">
        <f>IF(SANCTION!$F293="","",SANCTION!$F293)</f>
        <v/>
      </c>
      <c r="D293" s="41" t="str">
        <f>IF(SANCTION!$C293="","",SANCTION!$C293)</f>
        <v/>
      </c>
      <c r="E293" s="41" t="str">
        <f>IF(SANCTION!$J293="","",SANCTION!$J293)</f>
        <v/>
      </c>
      <c r="F293" s="139" t="str">
        <f>IF(SANCTION!$K293="","",SANCTION!$K293)</f>
        <v/>
      </c>
      <c r="G293" s="161" t="str">
        <f>IF(SANCTION!$I293="","",SANCTION!$I293)</f>
        <v/>
      </c>
    </row>
    <row r="294" spans="1:7">
      <c r="A294" s="131" t="str">
        <f>IF(B294="","",ROWS($B$6:B294))</f>
        <v/>
      </c>
      <c r="B294" s="42" t="str">
        <f>IF(SANCTION!$E294="","",SANCTION!$E294)</f>
        <v/>
      </c>
      <c r="C294" s="41" t="str">
        <f>IF(SANCTION!$F294="","",SANCTION!$F294)</f>
        <v/>
      </c>
      <c r="D294" s="41" t="str">
        <f>IF(SANCTION!$C294="","",SANCTION!$C294)</f>
        <v/>
      </c>
      <c r="E294" s="41" t="str">
        <f>IF(SANCTION!$J294="","",SANCTION!$J294)</f>
        <v/>
      </c>
      <c r="F294" s="139" t="str">
        <f>IF(SANCTION!$K294="","",SANCTION!$K294)</f>
        <v/>
      </c>
      <c r="G294" s="161" t="str">
        <f>IF(SANCTION!$I294="","",SANCTION!$I294)</f>
        <v/>
      </c>
    </row>
    <row r="295" spans="1:7">
      <c r="A295" s="131" t="str">
        <f>IF(B295="","",ROWS($B$6:B295))</f>
        <v/>
      </c>
      <c r="B295" s="42" t="str">
        <f>IF(SANCTION!$E295="","",SANCTION!$E295)</f>
        <v/>
      </c>
      <c r="C295" s="41" t="str">
        <f>IF(SANCTION!$F295="","",SANCTION!$F295)</f>
        <v/>
      </c>
      <c r="D295" s="41" t="str">
        <f>IF(SANCTION!$C295="","",SANCTION!$C295)</f>
        <v/>
      </c>
      <c r="E295" s="41" t="str">
        <f>IF(SANCTION!$J295="","",SANCTION!$J295)</f>
        <v/>
      </c>
      <c r="F295" s="139" t="str">
        <f>IF(SANCTION!$K295="","",SANCTION!$K295)</f>
        <v/>
      </c>
      <c r="G295" s="161" t="str">
        <f>IF(SANCTION!$I295="","",SANCTION!$I295)</f>
        <v/>
      </c>
    </row>
    <row r="296" spans="1:7">
      <c r="A296" s="131" t="str">
        <f>IF(B296="","",ROWS($B$6:B296))</f>
        <v/>
      </c>
      <c r="B296" s="42" t="str">
        <f>IF(SANCTION!$E296="","",SANCTION!$E296)</f>
        <v/>
      </c>
      <c r="C296" s="41" t="str">
        <f>IF(SANCTION!$F296="","",SANCTION!$F296)</f>
        <v/>
      </c>
      <c r="D296" s="41" t="str">
        <f>IF(SANCTION!$C296="","",SANCTION!$C296)</f>
        <v/>
      </c>
      <c r="E296" s="41" t="str">
        <f>IF(SANCTION!$J296="","",SANCTION!$J296)</f>
        <v/>
      </c>
      <c r="F296" s="139" t="str">
        <f>IF(SANCTION!$K296="","",SANCTION!$K296)</f>
        <v/>
      </c>
      <c r="G296" s="161" t="str">
        <f>IF(SANCTION!$I296="","",SANCTION!$I296)</f>
        <v/>
      </c>
    </row>
    <row r="297" spans="1:7">
      <c r="A297" s="131" t="str">
        <f>IF(B297="","",ROWS($B$6:B297))</f>
        <v/>
      </c>
      <c r="B297" s="42" t="str">
        <f>IF(SANCTION!$E297="","",SANCTION!$E297)</f>
        <v/>
      </c>
      <c r="C297" s="41" t="str">
        <f>IF(SANCTION!$F297="","",SANCTION!$F297)</f>
        <v/>
      </c>
      <c r="D297" s="41" t="str">
        <f>IF(SANCTION!$C297="","",SANCTION!$C297)</f>
        <v/>
      </c>
      <c r="E297" s="41" t="str">
        <f>IF(SANCTION!$J297="","",SANCTION!$J297)</f>
        <v/>
      </c>
      <c r="F297" s="139" t="str">
        <f>IF(SANCTION!$K297="","",SANCTION!$K297)</f>
        <v/>
      </c>
      <c r="G297" s="161" t="str">
        <f>IF(SANCTION!$I297="","",SANCTION!$I297)</f>
        <v/>
      </c>
    </row>
    <row r="298" spans="1:7">
      <c r="A298" s="131" t="str">
        <f>IF(B298="","",ROWS($B$6:B298))</f>
        <v/>
      </c>
      <c r="B298" s="42" t="str">
        <f>IF(SANCTION!$E298="","",SANCTION!$E298)</f>
        <v/>
      </c>
      <c r="C298" s="41" t="str">
        <f>IF(SANCTION!$F298="","",SANCTION!$F298)</f>
        <v/>
      </c>
      <c r="D298" s="41" t="str">
        <f>IF(SANCTION!$C298="","",SANCTION!$C298)</f>
        <v/>
      </c>
      <c r="E298" s="41" t="str">
        <f>IF(SANCTION!$J298="","",SANCTION!$J298)</f>
        <v/>
      </c>
      <c r="F298" s="139" t="str">
        <f>IF(SANCTION!$K298="","",SANCTION!$K298)</f>
        <v/>
      </c>
      <c r="G298" s="161" t="str">
        <f>IF(SANCTION!$I298="","",SANCTION!$I298)</f>
        <v/>
      </c>
    </row>
    <row r="299" spans="1:7">
      <c r="A299" s="131" t="str">
        <f>IF(B299="","",ROWS($B$6:B299))</f>
        <v/>
      </c>
      <c r="B299" s="42" t="str">
        <f>IF(SANCTION!$E299="","",SANCTION!$E299)</f>
        <v/>
      </c>
      <c r="C299" s="41" t="str">
        <f>IF(SANCTION!$F299="","",SANCTION!$F299)</f>
        <v/>
      </c>
      <c r="D299" s="41" t="str">
        <f>IF(SANCTION!$C299="","",SANCTION!$C299)</f>
        <v/>
      </c>
      <c r="E299" s="41" t="str">
        <f>IF(SANCTION!$J299="","",SANCTION!$J299)</f>
        <v/>
      </c>
      <c r="F299" s="139" t="str">
        <f>IF(SANCTION!$K299="","",SANCTION!$K299)</f>
        <v/>
      </c>
      <c r="G299" s="161" t="str">
        <f>IF(SANCTION!$I299="","",SANCTION!$I299)</f>
        <v/>
      </c>
    </row>
    <row r="300" spans="1:7">
      <c r="A300" s="131" t="str">
        <f>IF(B300="","",ROWS($B$6:B300))</f>
        <v/>
      </c>
      <c r="B300" s="42" t="str">
        <f>IF(SANCTION!$E300="","",SANCTION!$E300)</f>
        <v/>
      </c>
      <c r="C300" s="41" t="str">
        <f>IF(SANCTION!$F300="","",SANCTION!$F300)</f>
        <v/>
      </c>
      <c r="D300" s="41" t="str">
        <f>IF(SANCTION!$C300="","",SANCTION!$C300)</f>
        <v/>
      </c>
      <c r="E300" s="41" t="str">
        <f>IF(SANCTION!$J300="","",SANCTION!$J300)</f>
        <v/>
      </c>
      <c r="F300" s="139" t="str">
        <f>IF(SANCTION!$K300="","",SANCTION!$K300)</f>
        <v/>
      </c>
      <c r="G300" s="161" t="str">
        <f>IF(SANCTION!$I300="","",SANCTION!$I300)</f>
        <v/>
      </c>
    </row>
    <row r="301" spans="1:7">
      <c r="A301" s="131" t="str">
        <f>IF(B301="","",ROWS($B$6:B301))</f>
        <v/>
      </c>
      <c r="B301" s="42" t="str">
        <f>IF(SANCTION!$E301="","",SANCTION!$E301)</f>
        <v/>
      </c>
      <c r="C301" s="41" t="str">
        <f>IF(SANCTION!$F301="","",SANCTION!$F301)</f>
        <v/>
      </c>
      <c r="D301" s="41" t="str">
        <f>IF(SANCTION!$C301="","",SANCTION!$C301)</f>
        <v/>
      </c>
      <c r="E301" s="41" t="str">
        <f>IF(SANCTION!$J301="","",SANCTION!$J301)</f>
        <v/>
      </c>
      <c r="F301" s="139" t="str">
        <f>IF(SANCTION!$K301="","",SANCTION!$K301)</f>
        <v/>
      </c>
      <c r="G301" s="161" t="str">
        <f>IF(SANCTION!$I301="","",SANCTION!$I301)</f>
        <v/>
      </c>
    </row>
    <row r="302" spans="1:7">
      <c r="A302" s="131" t="str">
        <f>IF(B302="","",ROWS($B$6:B302))</f>
        <v/>
      </c>
      <c r="B302" s="42" t="str">
        <f>IF(SANCTION!$E302="","",SANCTION!$E302)</f>
        <v/>
      </c>
      <c r="C302" s="41" t="str">
        <f>IF(SANCTION!$F302="","",SANCTION!$F302)</f>
        <v/>
      </c>
      <c r="D302" s="41" t="str">
        <f>IF(SANCTION!$C302="","",SANCTION!$C302)</f>
        <v/>
      </c>
      <c r="E302" s="41" t="str">
        <f>IF(SANCTION!$J302="","",SANCTION!$J302)</f>
        <v/>
      </c>
      <c r="F302" s="139" t="str">
        <f>IF(SANCTION!$K302="","",SANCTION!$K302)</f>
        <v/>
      </c>
      <c r="G302" s="161" t="str">
        <f>IF(SANCTION!$I302="","",SANCTION!$I302)</f>
        <v/>
      </c>
    </row>
    <row r="303" spans="1:7">
      <c r="A303" s="131" t="str">
        <f>IF(B303="","",ROWS($B$6:B303))</f>
        <v/>
      </c>
      <c r="B303" s="42" t="str">
        <f>IF(SANCTION!$E303="","",SANCTION!$E303)</f>
        <v/>
      </c>
      <c r="C303" s="41" t="str">
        <f>IF(SANCTION!$F303="","",SANCTION!$F303)</f>
        <v/>
      </c>
      <c r="D303" s="41" t="str">
        <f>IF(SANCTION!$C303="","",SANCTION!$C303)</f>
        <v/>
      </c>
      <c r="E303" s="41" t="str">
        <f>IF(SANCTION!$J303="","",SANCTION!$J303)</f>
        <v/>
      </c>
      <c r="F303" s="139" t="str">
        <f>IF(SANCTION!$K303="","",SANCTION!$K303)</f>
        <v/>
      </c>
      <c r="G303" s="161" t="str">
        <f>IF(SANCTION!$I303="","",SANCTION!$I303)</f>
        <v/>
      </c>
    </row>
    <row r="304" spans="1:7">
      <c r="A304" s="131" t="str">
        <f>IF(B304="","",ROWS($B$6:B304))</f>
        <v/>
      </c>
      <c r="B304" s="42" t="str">
        <f>IF(SANCTION!$E304="","",SANCTION!$E304)</f>
        <v/>
      </c>
      <c r="C304" s="41" t="str">
        <f>IF(SANCTION!$F304="","",SANCTION!$F304)</f>
        <v/>
      </c>
      <c r="D304" s="41" t="str">
        <f>IF(SANCTION!$C304="","",SANCTION!$C304)</f>
        <v/>
      </c>
      <c r="E304" s="41" t="str">
        <f>IF(SANCTION!$J304="","",SANCTION!$J304)</f>
        <v/>
      </c>
      <c r="F304" s="139" t="str">
        <f>IF(SANCTION!$K304="","",SANCTION!$K304)</f>
        <v/>
      </c>
      <c r="G304" s="161" t="str">
        <f>IF(SANCTION!$I304="","",SANCTION!$I304)</f>
        <v/>
      </c>
    </row>
    <row r="305" spans="1:7">
      <c r="A305" s="131" t="str">
        <f>IF(B305="","",ROWS($B$6:B305))</f>
        <v/>
      </c>
      <c r="B305" s="42" t="str">
        <f>IF(SANCTION!$E305="","",SANCTION!$E305)</f>
        <v/>
      </c>
      <c r="C305" s="41" t="str">
        <f>IF(SANCTION!$F305="","",SANCTION!$F305)</f>
        <v/>
      </c>
      <c r="D305" s="41" t="str">
        <f>IF(SANCTION!$C305="","",SANCTION!$C305)</f>
        <v/>
      </c>
      <c r="E305" s="41" t="str">
        <f>IF(SANCTION!$J305="","",SANCTION!$J305)</f>
        <v/>
      </c>
      <c r="F305" s="139" t="str">
        <f>IF(SANCTION!$K305="","",SANCTION!$K305)</f>
        <v/>
      </c>
      <c r="G305" s="161" t="str">
        <f>IF(SANCTION!$I305="","",SANCTION!$I305)</f>
        <v/>
      </c>
    </row>
    <row r="306" spans="1:7">
      <c r="A306" s="131" t="str">
        <f>IF(B306="","",ROWS($B$6:B306))</f>
        <v/>
      </c>
      <c r="B306" s="42" t="str">
        <f>IF(SANCTION!$E306="","",SANCTION!$E306)</f>
        <v/>
      </c>
      <c r="C306" s="41" t="str">
        <f>IF(SANCTION!$F306="","",SANCTION!$F306)</f>
        <v/>
      </c>
      <c r="D306" s="41" t="str">
        <f>IF(SANCTION!$C306="","",SANCTION!$C306)</f>
        <v/>
      </c>
      <c r="E306" s="41" t="str">
        <f>IF(SANCTION!$J306="","",SANCTION!$J306)</f>
        <v/>
      </c>
      <c r="F306" s="139" t="str">
        <f>IF(SANCTION!$K306="","",SANCTION!$K306)</f>
        <v/>
      </c>
      <c r="G306" s="161" t="str">
        <f>IF(SANCTION!$I306="","",SANCTION!$I306)</f>
        <v/>
      </c>
    </row>
    <row r="307" spans="1:7">
      <c r="A307" s="131" t="str">
        <f>IF(B307="","",ROWS($B$6:B307))</f>
        <v/>
      </c>
      <c r="B307" s="42" t="str">
        <f>IF(SANCTION!$E307="","",SANCTION!$E307)</f>
        <v/>
      </c>
      <c r="C307" s="41" t="str">
        <f>IF(SANCTION!$F307="","",SANCTION!$F307)</f>
        <v/>
      </c>
      <c r="D307" s="41" t="str">
        <f>IF(SANCTION!$C307="","",SANCTION!$C307)</f>
        <v/>
      </c>
      <c r="E307" s="41" t="str">
        <f>IF(SANCTION!$J307="","",SANCTION!$J307)</f>
        <v/>
      </c>
      <c r="F307" s="139" t="str">
        <f>IF(SANCTION!$K307="","",SANCTION!$K307)</f>
        <v/>
      </c>
      <c r="G307" s="161" t="str">
        <f>IF(SANCTION!$I307="","",SANCTION!$I307)</f>
        <v/>
      </c>
    </row>
    <row r="308" spans="1:7">
      <c r="A308" s="131" t="str">
        <f>IF(B308="","",ROWS($B$6:B308))</f>
        <v/>
      </c>
      <c r="B308" s="42" t="str">
        <f>IF(SANCTION!$E308="","",SANCTION!$E308)</f>
        <v/>
      </c>
      <c r="C308" s="41" t="str">
        <f>IF(SANCTION!$F308="","",SANCTION!$F308)</f>
        <v/>
      </c>
      <c r="D308" s="41" t="str">
        <f>IF(SANCTION!$C308="","",SANCTION!$C308)</f>
        <v/>
      </c>
      <c r="E308" s="41" t="str">
        <f>IF(SANCTION!$J308="","",SANCTION!$J308)</f>
        <v/>
      </c>
      <c r="F308" s="139" t="str">
        <f>IF(SANCTION!$K308="","",SANCTION!$K308)</f>
        <v/>
      </c>
      <c r="G308" s="161" t="str">
        <f>IF(SANCTION!$I308="","",SANCTION!$I308)</f>
        <v/>
      </c>
    </row>
    <row r="309" spans="1:7">
      <c r="A309" s="131" t="str">
        <f>IF(B309="","",ROWS($B$6:B309))</f>
        <v/>
      </c>
      <c r="B309" s="42" t="str">
        <f>IF(SANCTION!$E309="","",SANCTION!$E309)</f>
        <v/>
      </c>
      <c r="C309" s="41" t="str">
        <f>IF(SANCTION!$F309="","",SANCTION!$F309)</f>
        <v/>
      </c>
      <c r="D309" s="41" t="str">
        <f>IF(SANCTION!$C309="","",SANCTION!$C309)</f>
        <v/>
      </c>
      <c r="E309" s="41" t="str">
        <f>IF(SANCTION!$J309="","",SANCTION!$J309)</f>
        <v/>
      </c>
      <c r="F309" s="139" t="str">
        <f>IF(SANCTION!$K309="","",SANCTION!$K309)</f>
        <v/>
      </c>
      <c r="G309" s="161" t="str">
        <f>IF(SANCTION!$I309="","",SANCTION!$I309)</f>
        <v/>
      </c>
    </row>
    <row r="310" spans="1:7">
      <c r="A310" s="131" t="str">
        <f>IF(B310="","",ROWS($B$6:B310))</f>
        <v/>
      </c>
      <c r="B310" s="42" t="str">
        <f>IF(SANCTION!$E310="","",SANCTION!$E310)</f>
        <v/>
      </c>
      <c r="C310" s="41" t="str">
        <f>IF(SANCTION!$F310="","",SANCTION!$F310)</f>
        <v/>
      </c>
      <c r="D310" s="41" t="str">
        <f>IF(SANCTION!$C310="","",SANCTION!$C310)</f>
        <v/>
      </c>
      <c r="E310" s="41" t="str">
        <f>IF(SANCTION!$J310="","",SANCTION!$J310)</f>
        <v/>
      </c>
      <c r="F310" s="139" t="str">
        <f>IF(SANCTION!$K310="","",SANCTION!$K310)</f>
        <v/>
      </c>
      <c r="G310" s="161" t="str">
        <f>IF(SANCTION!$I310="","",SANCTION!$I310)</f>
        <v/>
      </c>
    </row>
    <row r="311" spans="1:7">
      <c r="A311" s="131" t="str">
        <f>IF(B311="","",ROWS($B$6:B311))</f>
        <v/>
      </c>
      <c r="B311" s="42" t="str">
        <f>IF(SANCTION!$E311="","",SANCTION!$E311)</f>
        <v/>
      </c>
      <c r="C311" s="41" t="str">
        <f>IF(SANCTION!$F311="","",SANCTION!$F311)</f>
        <v/>
      </c>
      <c r="D311" s="41" t="str">
        <f>IF(SANCTION!$C311="","",SANCTION!$C311)</f>
        <v/>
      </c>
      <c r="E311" s="41" t="str">
        <f>IF(SANCTION!$J311="","",SANCTION!$J311)</f>
        <v/>
      </c>
      <c r="F311" s="139" t="str">
        <f>IF(SANCTION!$K311="","",SANCTION!$K311)</f>
        <v/>
      </c>
      <c r="G311" s="161" t="str">
        <f>IF(SANCTION!$I311="","",SANCTION!$I311)</f>
        <v/>
      </c>
    </row>
    <row r="312" spans="1:7">
      <c r="A312" s="131" t="str">
        <f>IF(B312="","",ROWS($B$6:B312))</f>
        <v/>
      </c>
      <c r="B312" s="42" t="str">
        <f>IF(SANCTION!$E312="","",SANCTION!$E312)</f>
        <v/>
      </c>
      <c r="C312" s="41" t="str">
        <f>IF(SANCTION!$F312="","",SANCTION!$F312)</f>
        <v/>
      </c>
      <c r="D312" s="41" t="str">
        <f>IF(SANCTION!$C312="","",SANCTION!$C312)</f>
        <v/>
      </c>
      <c r="E312" s="41" t="str">
        <f>IF(SANCTION!$J312="","",SANCTION!$J312)</f>
        <v/>
      </c>
      <c r="F312" s="139" t="str">
        <f>IF(SANCTION!$K312="","",SANCTION!$K312)</f>
        <v/>
      </c>
      <c r="G312" s="161" t="str">
        <f>IF(SANCTION!$I312="","",SANCTION!$I312)</f>
        <v/>
      </c>
    </row>
    <row r="313" spans="1:7">
      <c r="A313" s="131" t="str">
        <f>IF(B313="","",ROWS($B$6:B313))</f>
        <v/>
      </c>
      <c r="B313" s="42" t="str">
        <f>IF(SANCTION!$E313="","",SANCTION!$E313)</f>
        <v/>
      </c>
      <c r="C313" s="41" t="str">
        <f>IF(SANCTION!$F313="","",SANCTION!$F313)</f>
        <v/>
      </c>
      <c r="D313" s="41" t="str">
        <f>IF(SANCTION!$C313="","",SANCTION!$C313)</f>
        <v/>
      </c>
      <c r="E313" s="41" t="str">
        <f>IF(SANCTION!$J313="","",SANCTION!$J313)</f>
        <v/>
      </c>
      <c r="F313" s="139" t="str">
        <f>IF(SANCTION!$K313="","",SANCTION!$K313)</f>
        <v/>
      </c>
      <c r="G313" s="161" t="str">
        <f>IF(SANCTION!$I313="","",SANCTION!$I313)</f>
        <v/>
      </c>
    </row>
    <row r="314" spans="1:7">
      <c r="A314" s="131" t="str">
        <f>IF(B314="","",ROWS($B$6:B314))</f>
        <v/>
      </c>
      <c r="B314" s="42" t="str">
        <f>IF(SANCTION!$E314="","",SANCTION!$E314)</f>
        <v/>
      </c>
      <c r="C314" s="41" t="str">
        <f>IF(SANCTION!$F314="","",SANCTION!$F314)</f>
        <v/>
      </c>
      <c r="D314" s="41" t="str">
        <f>IF(SANCTION!$C314="","",SANCTION!$C314)</f>
        <v/>
      </c>
      <c r="E314" s="41" t="str">
        <f>IF(SANCTION!$J314="","",SANCTION!$J314)</f>
        <v/>
      </c>
      <c r="F314" s="139" t="str">
        <f>IF(SANCTION!$K314="","",SANCTION!$K314)</f>
        <v/>
      </c>
      <c r="G314" s="161" t="str">
        <f>IF(SANCTION!$I314="","",SANCTION!$I314)</f>
        <v/>
      </c>
    </row>
    <row r="315" spans="1:7">
      <c r="A315" s="131" t="str">
        <f>IF(B315="","",ROWS($B$6:B315))</f>
        <v/>
      </c>
      <c r="B315" s="42" t="str">
        <f>IF(SANCTION!$E315="","",SANCTION!$E315)</f>
        <v/>
      </c>
      <c r="C315" s="41" t="str">
        <f>IF(SANCTION!$F315="","",SANCTION!$F315)</f>
        <v/>
      </c>
      <c r="D315" s="41" t="str">
        <f>IF(SANCTION!$C315="","",SANCTION!$C315)</f>
        <v/>
      </c>
      <c r="E315" s="41" t="str">
        <f>IF(SANCTION!$J315="","",SANCTION!$J315)</f>
        <v/>
      </c>
      <c r="F315" s="139" t="str">
        <f>IF(SANCTION!$K315="","",SANCTION!$K315)</f>
        <v/>
      </c>
      <c r="G315" s="161" t="str">
        <f>IF(SANCTION!$I315="","",SANCTION!$I315)</f>
        <v/>
      </c>
    </row>
    <row r="316" spans="1:7">
      <c r="A316" s="131" t="str">
        <f>IF(B316="","",ROWS($B$6:B316))</f>
        <v/>
      </c>
      <c r="B316" s="42" t="str">
        <f>IF(SANCTION!$E316="","",SANCTION!$E316)</f>
        <v/>
      </c>
      <c r="C316" s="41" t="str">
        <f>IF(SANCTION!$F316="","",SANCTION!$F316)</f>
        <v/>
      </c>
      <c r="D316" s="41" t="str">
        <f>IF(SANCTION!$C316="","",SANCTION!$C316)</f>
        <v/>
      </c>
      <c r="E316" s="41" t="str">
        <f>IF(SANCTION!$J316="","",SANCTION!$J316)</f>
        <v/>
      </c>
      <c r="F316" s="139" t="str">
        <f>IF(SANCTION!$K316="","",SANCTION!$K316)</f>
        <v/>
      </c>
      <c r="G316" s="161" t="str">
        <f>IF(SANCTION!$I316="","",SANCTION!$I316)</f>
        <v/>
      </c>
    </row>
    <row r="317" spans="1:7">
      <c r="A317" s="131" t="str">
        <f>IF(B317="","",ROWS($B$6:B317))</f>
        <v/>
      </c>
      <c r="B317" s="42" t="str">
        <f>IF(SANCTION!$E317="","",SANCTION!$E317)</f>
        <v/>
      </c>
      <c r="C317" s="41" t="str">
        <f>IF(SANCTION!$F317="","",SANCTION!$F317)</f>
        <v/>
      </c>
      <c r="D317" s="41" t="str">
        <f>IF(SANCTION!$C317="","",SANCTION!$C317)</f>
        <v/>
      </c>
      <c r="E317" s="41" t="str">
        <f>IF(SANCTION!$J317="","",SANCTION!$J317)</f>
        <v/>
      </c>
      <c r="F317" s="139" t="str">
        <f>IF(SANCTION!$K317="","",SANCTION!$K317)</f>
        <v/>
      </c>
      <c r="G317" s="161" t="str">
        <f>IF(SANCTION!$I317="","",SANCTION!$I317)</f>
        <v/>
      </c>
    </row>
    <row r="318" spans="1:7">
      <c r="A318" s="131" t="str">
        <f>IF(B318="","",ROWS($B$6:B318))</f>
        <v/>
      </c>
      <c r="B318" s="42" t="str">
        <f>IF(SANCTION!$E318="","",SANCTION!$E318)</f>
        <v/>
      </c>
      <c r="C318" s="41" t="str">
        <f>IF(SANCTION!$F318="","",SANCTION!$F318)</f>
        <v/>
      </c>
      <c r="D318" s="41" t="str">
        <f>IF(SANCTION!$C318="","",SANCTION!$C318)</f>
        <v/>
      </c>
      <c r="E318" s="41" t="str">
        <f>IF(SANCTION!$J318="","",SANCTION!$J318)</f>
        <v/>
      </c>
      <c r="F318" s="139" t="str">
        <f>IF(SANCTION!$K318="","",SANCTION!$K318)</f>
        <v/>
      </c>
      <c r="G318" s="161" t="str">
        <f>IF(SANCTION!$I318="","",SANCTION!$I318)</f>
        <v/>
      </c>
    </row>
    <row r="319" spans="1:7">
      <c r="A319" s="131" t="str">
        <f>IF(B319="","",ROWS($B$6:B319))</f>
        <v/>
      </c>
      <c r="B319" s="42" t="str">
        <f>IF(SANCTION!$E319="","",SANCTION!$E319)</f>
        <v/>
      </c>
      <c r="C319" s="41" t="str">
        <f>IF(SANCTION!$F319="","",SANCTION!$F319)</f>
        <v/>
      </c>
      <c r="D319" s="41" t="str">
        <f>IF(SANCTION!$C319="","",SANCTION!$C319)</f>
        <v/>
      </c>
      <c r="E319" s="41" t="str">
        <f>IF(SANCTION!$J319="","",SANCTION!$J319)</f>
        <v/>
      </c>
      <c r="F319" s="139" t="str">
        <f>IF(SANCTION!$K319="","",SANCTION!$K319)</f>
        <v/>
      </c>
      <c r="G319" s="161" t="str">
        <f>IF(SANCTION!$I319="","",SANCTION!$I319)</f>
        <v/>
      </c>
    </row>
    <row r="320" spans="1:7">
      <c r="A320" s="131" t="str">
        <f>IF(B320="","",ROWS($B$6:B320))</f>
        <v/>
      </c>
      <c r="B320" s="42" t="str">
        <f>IF(SANCTION!$E320="","",SANCTION!$E320)</f>
        <v/>
      </c>
      <c r="C320" s="41" t="str">
        <f>IF(SANCTION!$F320="","",SANCTION!$F320)</f>
        <v/>
      </c>
      <c r="D320" s="41" t="str">
        <f>IF(SANCTION!$C320="","",SANCTION!$C320)</f>
        <v/>
      </c>
      <c r="E320" s="41" t="str">
        <f>IF(SANCTION!$J320="","",SANCTION!$J320)</f>
        <v/>
      </c>
      <c r="F320" s="139" t="str">
        <f>IF(SANCTION!$K320="","",SANCTION!$K320)</f>
        <v/>
      </c>
      <c r="G320" s="161" t="str">
        <f>IF(SANCTION!$I320="","",SANCTION!$I320)</f>
        <v/>
      </c>
    </row>
    <row r="321" spans="1:7">
      <c r="A321" s="131" t="str">
        <f>IF(B321="","",ROWS($B$6:B321))</f>
        <v/>
      </c>
      <c r="B321" s="42" t="str">
        <f>IF(SANCTION!$E321="","",SANCTION!$E321)</f>
        <v/>
      </c>
      <c r="C321" s="41" t="str">
        <f>IF(SANCTION!$F321="","",SANCTION!$F321)</f>
        <v/>
      </c>
      <c r="D321" s="41" t="str">
        <f>IF(SANCTION!$C321="","",SANCTION!$C321)</f>
        <v/>
      </c>
      <c r="E321" s="41" t="str">
        <f>IF(SANCTION!$J321="","",SANCTION!$J321)</f>
        <v/>
      </c>
      <c r="F321" s="139" t="str">
        <f>IF(SANCTION!$K321="","",SANCTION!$K321)</f>
        <v/>
      </c>
      <c r="G321" s="161" t="str">
        <f>IF(SANCTION!$I321="","",SANCTION!$I321)</f>
        <v/>
      </c>
    </row>
    <row r="322" spans="1:7">
      <c r="A322" s="131" t="str">
        <f>IF(B322="","",ROWS($B$6:B322))</f>
        <v/>
      </c>
      <c r="B322" s="42" t="str">
        <f>IF(SANCTION!$E322="","",SANCTION!$E322)</f>
        <v/>
      </c>
      <c r="C322" s="41" t="str">
        <f>IF(SANCTION!$F322="","",SANCTION!$F322)</f>
        <v/>
      </c>
      <c r="D322" s="41" t="str">
        <f>IF(SANCTION!$C322="","",SANCTION!$C322)</f>
        <v/>
      </c>
      <c r="E322" s="41" t="str">
        <f>IF(SANCTION!$J322="","",SANCTION!$J322)</f>
        <v/>
      </c>
      <c r="F322" s="139" t="str">
        <f>IF(SANCTION!$K322="","",SANCTION!$K322)</f>
        <v/>
      </c>
      <c r="G322" s="161" t="str">
        <f>IF(SANCTION!$I322="","",SANCTION!$I322)</f>
        <v/>
      </c>
    </row>
    <row r="323" spans="1:7">
      <c r="A323" s="131" t="str">
        <f>IF(B323="","",ROWS($B$6:B323))</f>
        <v/>
      </c>
      <c r="B323" s="42" t="str">
        <f>IF(SANCTION!$E323="","",SANCTION!$E323)</f>
        <v/>
      </c>
      <c r="C323" s="41" t="str">
        <f>IF(SANCTION!$F323="","",SANCTION!$F323)</f>
        <v/>
      </c>
      <c r="D323" s="41" t="str">
        <f>IF(SANCTION!$C323="","",SANCTION!$C323)</f>
        <v/>
      </c>
      <c r="E323" s="41" t="str">
        <f>IF(SANCTION!$J323="","",SANCTION!$J323)</f>
        <v/>
      </c>
      <c r="F323" s="139" t="str">
        <f>IF(SANCTION!$K323="","",SANCTION!$K323)</f>
        <v/>
      </c>
      <c r="G323" s="161" t="str">
        <f>IF(SANCTION!$I323="","",SANCTION!$I323)</f>
        <v/>
      </c>
    </row>
    <row r="324" spans="1:7">
      <c r="A324" s="131" t="str">
        <f>IF(B324="","",ROWS($B$6:B324))</f>
        <v/>
      </c>
      <c r="B324" s="42" t="str">
        <f>IF(SANCTION!$E324="","",SANCTION!$E324)</f>
        <v/>
      </c>
      <c r="C324" s="41" t="str">
        <f>IF(SANCTION!$F324="","",SANCTION!$F324)</f>
        <v/>
      </c>
      <c r="D324" s="41" t="str">
        <f>IF(SANCTION!$C324="","",SANCTION!$C324)</f>
        <v/>
      </c>
      <c r="E324" s="41" t="str">
        <f>IF(SANCTION!$J324="","",SANCTION!$J324)</f>
        <v/>
      </c>
      <c r="F324" s="139" t="str">
        <f>IF(SANCTION!$K324="","",SANCTION!$K324)</f>
        <v/>
      </c>
      <c r="G324" s="161" t="str">
        <f>IF(SANCTION!$I324="","",SANCTION!$I324)</f>
        <v/>
      </c>
    </row>
    <row r="325" spans="1:7">
      <c r="A325" s="131" t="str">
        <f>IF(B325="","",ROWS($B$6:B325))</f>
        <v/>
      </c>
      <c r="B325" s="42" t="str">
        <f>IF(SANCTION!$E325="","",SANCTION!$E325)</f>
        <v/>
      </c>
      <c r="C325" s="41" t="str">
        <f>IF(SANCTION!$F325="","",SANCTION!$F325)</f>
        <v/>
      </c>
      <c r="D325" s="41" t="str">
        <f>IF(SANCTION!$C325="","",SANCTION!$C325)</f>
        <v/>
      </c>
      <c r="E325" s="41" t="str">
        <f>IF(SANCTION!$J325="","",SANCTION!$J325)</f>
        <v/>
      </c>
      <c r="F325" s="139" t="str">
        <f>IF(SANCTION!$K325="","",SANCTION!$K325)</f>
        <v/>
      </c>
      <c r="G325" s="161" t="str">
        <f>IF(SANCTION!$I325="","",SANCTION!$I325)</f>
        <v/>
      </c>
    </row>
    <row r="326" spans="1:7">
      <c r="A326" s="131" t="str">
        <f>IF(B326="","",ROWS($B$6:B326))</f>
        <v/>
      </c>
      <c r="B326" s="42" t="str">
        <f>IF(SANCTION!$E326="","",SANCTION!$E326)</f>
        <v/>
      </c>
      <c r="C326" s="41" t="str">
        <f>IF(SANCTION!$F326="","",SANCTION!$F326)</f>
        <v/>
      </c>
      <c r="D326" s="41" t="str">
        <f>IF(SANCTION!$C326="","",SANCTION!$C326)</f>
        <v/>
      </c>
      <c r="E326" s="41" t="str">
        <f>IF(SANCTION!$J326="","",SANCTION!$J326)</f>
        <v/>
      </c>
      <c r="F326" s="139" t="str">
        <f>IF(SANCTION!$K326="","",SANCTION!$K326)</f>
        <v/>
      </c>
      <c r="G326" s="161" t="str">
        <f>IF(SANCTION!$I326="","",SANCTION!$I326)</f>
        <v/>
      </c>
    </row>
    <row r="327" spans="1:7">
      <c r="A327" s="131" t="str">
        <f>IF(B327="","",ROWS($B$6:B327))</f>
        <v/>
      </c>
      <c r="B327" s="42" t="str">
        <f>IF(SANCTION!$E327="","",SANCTION!$E327)</f>
        <v/>
      </c>
      <c r="C327" s="41" t="str">
        <f>IF(SANCTION!$F327="","",SANCTION!$F327)</f>
        <v/>
      </c>
      <c r="D327" s="41" t="str">
        <f>IF(SANCTION!$C327="","",SANCTION!$C327)</f>
        <v/>
      </c>
      <c r="E327" s="41" t="str">
        <f>IF(SANCTION!$J327="","",SANCTION!$J327)</f>
        <v/>
      </c>
      <c r="F327" s="139" t="str">
        <f>IF(SANCTION!$K327="","",SANCTION!$K327)</f>
        <v/>
      </c>
      <c r="G327" s="161" t="str">
        <f>IF(SANCTION!$I327="","",SANCTION!$I327)</f>
        <v/>
      </c>
    </row>
    <row r="328" spans="1:7">
      <c r="A328" s="131" t="str">
        <f>IF(B328="","",ROWS($B$6:B328))</f>
        <v/>
      </c>
      <c r="B328" s="42" t="str">
        <f>IF(SANCTION!$E328="","",SANCTION!$E328)</f>
        <v/>
      </c>
      <c r="C328" s="41" t="str">
        <f>IF(SANCTION!$F328="","",SANCTION!$F328)</f>
        <v/>
      </c>
      <c r="D328" s="41" t="str">
        <f>IF(SANCTION!$C328="","",SANCTION!$C328)</f>
        <v/>
      </c>
      <c r="E328" s="41" t="str">
        <f>IF(SANCTION!$J328="","",SANCTION!$J328)</f>
        <v/>
      </c>
      <c r="F328" s="139" t="str">
        <f>IF(SANCTION!$K328="","",SANCTION!$K328)</f>
        <v/>
      </c>
      <c r="G328" s="161" t="str">
        <f>IF(SANCTION!$I328="","",SANCTION!$I328)</f>
        <v/>
      </c>
    </row>
    <row r="329" spans="1:7">
      <c r="A329" s="131" t="str">
        <f>IF(B329="","",ROWS($B$6:B329))</f>
        <v/>
      </c>
      <c r="B329" s="42" t="str">
        <f>IF(SANCTION!$E329="","",SANCTION!$E329)</f>
        <v/>
      </c>
      <c r="C329" s="41" t="str">
        <f>IF(SANCTION!$F329="","",SANCTION!$F329)</f>
        <v/>
      </c>
      <c r="D329" s="41" t="str">
        <f>IF(SANCTION!$C329="","",SANCTION!$C329)</f>
        <v/>
      </c>
      <c r="E329" s="41" t="str">
        <f>IF(SANCTION!$J329="","",SANCTION!$J329)</f>
        <v/>
      </c>
      <c r="F329" s="139" t="str">
        <f>IF(SANCTION!$K329="","",SANCTION!$K329)</f>
        <v/>
      </c>
      <c r="G329" s="161" t="str">
        <f>IF(SANCTION!$I329="","",SANCTION!$I329)</f>
        <v/>
      </c>
    </row>
    <row r="330" spans="1:7">
      <c r="A330" s="131" t="str">
        <f>IF(B330="","",ROWS($B$6:B330))</f>
        <v/>
      </c>
      <c r="B330" s="42" t="str">
        <f>IF(SANCTION!$E330="","",SANCTION!$E330)</f>
        <v/>
      </c>
      <c r="C330" s="41" t="str">
        <f>IF(SANCTION!$F330="","",SANCTION!$F330)</f>
        <v/>
      </c>
      <c r="D330" s="41" t="str">
        <f>IF(SANCTION!$C330="","",SANCTION!$C330)</f>
        <v/>
      </c>
      <c r="E330" s="41" t="str">
        <f>IF(SANCTION!$J330="","",SANCTION!$J330)</f>
        <v/>
      </c>
      <c r="F330" s="139" t="str">
        <f>IF(SANCTION!$K330="","",SANCTION!$K330)</f>
        <v/>
      </c>
      <c r="G330" s="161" t="str">
        <f>IF(SANCTION!$I330="","",SANCTION!$I330)</f>
        <v/>
      </c>
    </row>
    <row r="331" spans="1:7">
      <c r="A331" s="131" t="str">
        <f>IF(B331="","",ROWS($B$6:B331))</f>
        <v/>
      </c>
      <c r="B331" s="42" t="str">
        <f>IF(SANCTION!$E331="","",SANCTION!$E331)</f>
        <v/>
      </c>
      <c r="C331" s="41" t="str">
        <f>IF(SANCTION!$F331="","",SANCTION!$F331)</f>
        <v/>
      </c>
      <c r="D331" s="41" t="str">
        <f>IF(SANCTION!$C331="","",SANCTION!$C331)</f>
        <v/>
      </c>
      <c r="E331" s="41" t="str">
        <f>IF(SANCTION!$J331="","",SANCTION!$J331)</f>
        <v/>
      </c>
      <c r="F331" s="139" t="str">
        <f>IF(SANCTION!$K331="","",SANCTION!$K331)</f>
        <v/>
      </c>
      <c r="G331" s="161" t="str">
        <f>IF(SANCTION!$I331="","",SANCTION!$I331)</f>
        <v/>
      </c>
    </row>
    <row r="332" spans="1:7">
      <c r="A332" s="131" t="str">
        <f>IF(B332="","",ROWS($B$6:B332))</f>
        <v/>
      </c>
      <c r="B332" s="42" t="str">
        <f>IF(SANCTION!$E332="","",SANCTION!$E332)</f>
        <v/>
      </c>
      <c r="C332" s="41" t="str">
        <f>IF(SANCTION!$F332="","",SANCTION!$F332)</f>
        <v/>
      </c>
      <c r="D332" s="41" t="str">
        <f>IF(SANCTION!$C332="","",SANCTION!$C332)</f>
        <v/>
      </c>
      <c r="E332" s="41" t="str">
        <f>IF(SANCTION!$J332="","",SANCTION!$J332)</f>
        <v/>
      </c>
      <c r="F332" s="139" t="str">
        <f>IF(SANCTION!$K332="","",SANCTION!$K332)</f>
        <v/>
      </c>
      <c r="G332" s="161" t="str">
        <f>IF(SANCTION!$I332="","",SANCTION!$I332)</f>
        <v/>
      </c>
    </row>
    <row r="333" spans="1:7">
      <c r="A333" s="131" t="str">
        <f>IF(B333="","",ROWS($B$6:B333))</f>
        <v/>
      </c>
      <c r="B333" s="42" t="str">
        <f>IF(SANCTION!$E333="","",SANCTION!$E333)</f>
        <v/>
      </c>
      <c r="C333" s="41" t="str">
        <f>IF(SANCTION!$F333="","",SANCTION!$F333)</f>
        <v/>
      </c>
      <c r="D333" s="41" t="str">
        <f>IF(SANCTION!$C333="","",SANCTION!$C333)</f>
        <v/>
      </c>
      <c r="E333" s="41" t="str">
        <f>IF(SANCTION!$J333="","",SANCTION!$J333)</f>
        <v/>
      </c>
      <c r="F333" s="139" t="str">
        <f>IF(SANCTION!$K333="","",SANCTION!$K333)</f>
        <v/>
      </c>
      <c r="G333" s="161" t="str">
        <f>IF(SANCTION!$I333="","",SANCTION!$I333)</f>
        <v/>
      </c>
    </row>
    <row r="334" spans="1:7">
      <c r="A334" s="131" t="str">
        <f>IF(B334="","",ROWS($B$6:B334))</f>
        <v/>
      </c>
      <c r="B334" s="42" t="str">
        <f>IF(SANCTION!$E334="","",SANCTION!$E334)</f>
        <v/>
      </c>
      <c r="C334" s="41" t="str">
        <f>IF(SANCTION!$F334="","",SANCTION!$F334)</f>
        <v/>
      </c>
      <c r="D334" s="41" t="str">
        <f>IF(SANCTION!$C334="","",SANCTION!$C334)</f>
        <v/>
      </c>
      <c r="E334" s="41" t="str">
        <f>IF(SANCTION!$J334="","",SANCTION!$J334)</f>
        <v/>
      </c>
      <c r="F334" s="139" t="str">
        <f>IF(SANCTION!$K334="","",SANCTION!$K334)</f>
        <v/>
      </c>
      <c r="G334" s="161" t="str">
        <f>IF(SANCTION!$I334="","",SANCTION!$I334)</f>
        <v/>
      </c>
    </row>
    <row r="335" spans="1:7">
      <c r="A335" s="131" t="str">
        <f>IF(B335="","",ROWS($B$6:B335))</f>
        <v/>
      </c>
      <c r="B335" s="42" t="str">
        <f>IF(SANCTION!$E335="","",SANCTION!$E335)</f>
        <v/>
      </c>
      <c r="C335" s="41" t="str">
        <f>IF(SANCTION!$F335="","",SANCTION!$F335)</f>
        <v/>
      </c>
      <c r="D335" s="41" t="str">
        <f>IF(SANCTION!$C335="","",SANCTION!$C335)</f>
        <v/>
      </c>
      <c r="E335" s="41" t="str">
        <f>IF(SANCTION!$J335="","",SANCTION!$J335)</f>
        <v/>
      </c>
      <c r="F335" s="139" t="str">
        <f>IF(SANCTION!$K335="","",SANCTION!$K335)</f>
        <v/>
      </c>
      <c r="G335" s="161" t="str">
        <f>IF(SANCTION!$I335="","",SANCTION!$I335)</f>
        <v/>
      </c>
    </row>
    <row r="336" spans="1:7">
      <c r="A336" s="131" t="str">
        <f>IF(B336="","",ROWS($B$6:B336))</f>
        <v/>
      </c>
      <c r="B336" s="42" t="str">
        <f>IF(SANCTION!$E336="","",SANCTION!$E336)</f>
        <v/>
      </c>
      <c r="C336" s="41" t="str">
        <f>IF(SANCTION!$F336="","",SANCTION!$F336)</f>
        <v/>
      </c>
      <c r="D336" s="41" t="str">
        <f>IF(SANCTION!$C336="","",SANCTION!$C336)</f>
        <v/>
      </c>
      <c r="E336" s="41" t="str">
        <f>IF(SANCTION!$J336="","",SANCTION!$J336)</f>
        <v/>
      </c>
      <c r="F336" s="139" t="str">
        <f>IF(SANCTION!$K336="","",SANCTION!$K336)</f>
        <v/>
      </c>
      <c r="G336" s="161" t="str">
        <f>IF(SANCTION!$I336="","",SANCTION!$I336)</f>
        <v/>
      </c>
    </row>
    <row r="337" spans="1:7">
      <c r="A337" s="131" t="str">
        <f>IF(B337="","",ROWS($B$6:B337))</f>
        <v/>
      </c>
      <c r="B337" s="42" t="str">
        <f>IF(SANCTION!$E337="","",SANCTION!$E337)</f>
        <v/>
      </c>
      <c r="C337" s="41" t="str">
        <f>IF(SANCTION!$F337="","",SANCTION!$F337)</f>
        <v/>
      </c>
      <c r="D337" s="41" t="str">
        <f>IF(SANCTION!$C337="","",SANCTION!$C337)</f>
        <v/>
      </c>
      <c r="E337" s="41" t="str">
        <f>IF(SANCTION!$J337="","",SANCTION!$J337)</f>
        <v/>
      </c>
      <c r="F337" s="139" t="str">
        <f>IF(SANCTION!$K337="","",SANCTION!$K337)</f>
        <v/>
      </c>
      <c r="G337" s="161" t="str">
        <f>IF(SANCTION!$I337="","",SANCTION!$I337)</f>
        <v/>
      </c>
    </row>
    <row r="338" spans="1:7">
      <c r="A338" s="131" t="str">
        <f>IF(B338="","",ROWS($B$6:B338))</f>
        <v/>
      </c>
      <c r="B338" s="42" t="str">
        <f>IF(SANCTION!$E338="","",SANCTION!$E338)</f>
        <v/>
      </c>
      <c r="C338" s="41" t="str">
        <f>IF(SANCTION!$F338="","",SANCTION!$F338)</f>
        <v/>
      </c>
      <c r="D338" s="41" t="str">
        <f>IF(SANCTION!$C338="","",SANCTION!$C338)</f>
        <v/>
      </c>
      <c r="E338" s="41" t="str">
        <f>IF(SANCTION!$J338="","",SANCTION!$J338)</f>
        <v/>
      </c>
      <c r="F338" s="139" t="str">
        <f>IF(SANCTION!$K338="","",SANCTION!$K338)</f>
        <v/>
      </c>
      <c r="G338" s="161" t="str">
        <f>IF(SANCTION!$I338="","",SANCTION!$I338)</f>
        <v/>
      </c>
    </row>
    <row r="339" spans="1:7">
      <c r="A339" s="131" t="str">
        <f>IF(B339="","",ROWS($B$6:B339))</f>
        <v/>
      </c>
      <c r="B339" s="42" t="str">
        <f>IF(SANCTION!$E339="","",SANCTION!$E339)</f>
        <v/>
      </c>
      <c r="C339" s="41" t="str">
        <f>IF(SANCTION!$F339="","",SANCTION!$F339)</f>
        <v/>
      </c>
      <c r="D339" s="41" t="str">
        <f>IF(SANCTION!$C339="","",SANCTION!$C339)</f>
        <v/>
      </c>
      <c r="E339" s="41" t="str">
        <f>IF(SANCTION!$J339="","",SANCTION!$J339)</f>
        <v/>
      </c>
      <c r="F339" s="139" t="str">
        <f>IF(SANCTION!$K339="","",SANCTION!$K339)</f>
        <v/>
      </c>
      <c r="G339" s="161" t="str">
        <f>IF(SANCTION!$I339="","",SANCTION!$I339)</f>
        <v/>
      </c>
    </row>
    <row r="340" spans="1:7">
      <c r="A340" s="131" t="str">
        <f>IF(B340="","",ROWS($B$6:B340))</f>
        <v/>
      </c>
      <c r="B340" s="42" t="str">
        <f>IF(SANCTION!$E340="","",SANCTION!$E340)</f>
        <v/>
      </c>
      <c r="C340" s="41" t="str">
        <f>IF(SANCTION!$F340="","",SANCTION!$F340)</f>
        <v/>
      </c>
      <c r="D340" s="41" t="str">
        <f>IF(SANCTION!$C340="","",SANCTION!$C340)</f>
        <v/>
      </c>
      <c r="E340" s="41" t="str">
        <f>IF(SANCTION!$J340="","",SANCTION!$J340)</f>
        <v/>
      </c>
      <c r="F340" s="139" t="str">
        <f>IF(SANCTION!$K340="","",SANCTION!$K340)</f>
        <v/>
      </c>
      <c r="G340" s="161" t="str">
        <f>IF(SANCTION!$I340="","",SANCTION!$I340)</f>
        <v/>
      </c>
    </row>
    <row r="341" spans="1:7">
      <c r="A341" s="131" t="str">
        <f>IF(B341="","",ROWS($B$6:B341))</f>
        <v/>
      </c>
      <c r="B341" s="42" t="str">
        <f>IF(SANCTION!$E341="","",SANCTION!$E341)</f>
        <v/>
      </c>
      <c r="C341" s="41" t="str">
        <f>IF(SANCTION!$F341="","",SANCTION!$F341)</f>
        <v/>
      </c>
      <c r="D341" s="41" t="str">
        <f>IF(SANCTION!$C341="","",SANCTION!$C341)</f>
        <v/>
      </c>
      <c r="E341" s="41" t="str">
        <f>IF(SANCTION!$J341="","",SANCTION!$J341)</f>
        <v/>
      </c>
      <c r="F341" s="139" t="str">
        <f>IF(SANCTION!$K341="","",SANCTION!$K341)</f>
        <v/>
      </c>
      <c r="G341" s="161" t="str">
        <f>IF(SANCTION!$I341="","",SANCTION!$I341)</f>
        <v/>
      </c>
    </row>
    <row r="342" spans="1:7">
      <c r="A342" s="131" t="str">
        <f>IF(B342="","",ROWS($B$6:B342))</f>
        <v/>
      </c>
      <c r="B342" s="42" t="str">
        <f>IF(SANCTION!$E342="","",SANCTION!$E342)</f>
        <v/>
      </c>
      <c r="C342" s="41" t="str">
        <f>IF(SANCTION!$F342="","",SANCTION!$F342)</f>
        <v/>
      </c>
      <c r="D342" s="41" t="str">
        <f>IF(SANCTION!$C342="","",SANCTION!$C342)</f>
        <v/>
      </c>
      <c r="E342" s="41" t="str">
        <f>IF(SANCTION!$J342="","",SANCTION!$J342)</f>
        <v/>
      </c>
      <c r="F342" s="139" t="str">
        <f>IF(SANCTION!$K342="","",SANCTION!$K342)</f>
        <v/>
      </c>
      <c r="G342" s="161" t="str">
        <f>IF(SANCTION!$I342="","",SANCTION!$I342)</f>
        <v/>
      </c>
    </row>
    <row r="343" spans="1:7">
      <c r="A343" s="131" t="str">
        <f>IF(B343="","",ROWS($B$6:B343))</f>
        <v/>
      </c>
      <c r="B343" s="42" t="str">
        <f>IF(SANCTION!$E343="","",SANCTION!$E343)</f>
        <v/>
      </c>
      <c r="C343" s="41" t="str">
        <f>IF(SANCTION!$F343="","",SANCTION!$F343)</f>
        <v/>
      </c>
      <c r="D343" s="41" t="str">
        <f>IF(SANCTION!$C343="","",SANCTION!$C343)</f>
        <v/>
      </c>
      <c r="E343" s="41" t="str">
        <f>IF(SANCTION!$J343="","",SANCTION!$J343)</f>
        <v/>
      </c>
      <c r="F343" s="139" t="str">
        <f>IF(SANCTION!$K343="","",SANCTION!$K343)</f>
        <v/>
      </c>
      <c r="G343" s="161" t="str">
        <f>IF(SANCTION!$I343="","",SANCTION!$I343)</f>
        <v/>
      </c>
    </row>
    <row r="344" spans="1:7">
      <c r="A344" s="131" t="str">
        <f>IF(B344="","",ROWS($B$6:B344))</f>
        <v/>
      </c>
      <c r="B344" s="42" t="str">
        <f>IF(SANCTION!$E344="","",SANCTION!$E344)</f>
        <v/>
      </c>
      <c r="C344" s="41" t="str">
        <f>IF(SANCTION!$F344="","",SANCTION!$F344)</f>
        <v/>
      </c>
      <c r="D344" s="41" t="str">
        <f>IF(SANCTION!$C344="","",SANCTION!$C344)</f>
        <v/>
      </c>
      <c r="E344" s="41" t="str">
        <f>IF(SANCTION!$J344="","",SANCTION!$J344)</f>
        <v/>
      </c>
      <c r="F344" s="139" t="str">
        <f>IF(SANCTION!$K344="","",SANCTION!$K344)</f>
        <v/>
      </c>
      <c r="G344" s="161" t="str">
        <f>IF(SANCTION!$I344="","",SANCTION!$I344)</f>
        <v/>
      </c>
    </row>
    <row r="345" spans="1:7">
      <c r="A345" s="131" t="str">
        <f>IF(B345="","",ROWS($B$6:B345))</f>
        <v/>
      </c>
      <c r="B345" s="42" t="str">
        <f>IF(SANCTION!$E345="","",SANCTION!$E345)</f>
        <v/>
      </c>
      <c r="C345" s="41" t="str">
        <f>IF(SANCTION!$F345="","",SANCTION!$F345)</f>
        <v/>
      </c>
      <c r="D345" s="41" t="str">
        <f>IF(SANCTION!$C345="","",SANCTION!$C345)</f>
        <v/>
      </c>
      <c r="E345" s="41" t="str">
        <f>IF(SANCTION!$J345="","",SANCTION!$J345)</f>
        <v/>
      </c>
      <c r="F345" s="139" t="str">
        <f>IF(SANCTION!$K345="","",SANCTION!$K345)</f>
        <v/>
      </c>
      <c r="G345" s="161" t="str">
        <f>IF(SANCTION!$I345="","",SANCTION!$I345)</f>
        <v/>
      </c>
    </row>
    <row r="346" spans="1:7">
      <c r="A346" s="131" t="str">
        <f>IF(B346="","",ROWS($B$6:B346))</f>
        <v/>
      </c>
      <c r="B346" s="42" t="str">
        <f>IF(SANCTION!$E346="","",SANCTION!$E346)</f>
        <v/>
      </c>
      <c r="C346" s="41" t="str">
        <f>IF(SANCTION!$F346="","",SANCTION!$F346)</f>
        <v/>
      </c>
      <c r="D346" s="41" t="str">
        <f>IF(SANCTION!$C346="","",SANCTION!$C346)</f>
        <v/>
      </c>
      <c r="E346" s="41" t="str">
        <f>IF(SANCTION!$J346="","",SANCTION!$J346)</f>
        <v/>
      </c>
      <c r="F346" s="139" t="str">
        <f>IF(SANCTION!$K346="","",SANCTION!$K346)</f>
        <v/>
      </c>
      <c r="G346" s="161" t="str">
        <f>IF(SANCTION!$I346="","",SANCTION!$I346)</f>
        <v/>
      </c>
    </row>
    <row r="347" spans="1:7">
      <c r="A347" s="131" t="str">
        <f>IF(B347="","",ROWS($B$6:B347))</f>
        <v/>
      </c>
      <c r="B347" s="42" t="str">
        <f>IF(SANCTION!$E347="","",SANCTION!$E347)</f>
        <v/>
      </c>
      <c r="C347" s="41" t="str">
        <f>IF(SANCTION!$F347="","",SANCTION!$F347)</f>
        <v/>
      </c>
      <c r="D347" s="41" t="str">
        <f>IF(SANCTION!$C347="","",SANCTION!$C347)</f>
        <v/>
      </c>
      <c r="E347" s="41" t="str">
        <f>IF(SANCTION!$J347="","",SANCTION!$J347)</f>
        <v/>
      </c>
      <c r="F347" s="139" t="str">
        <f>IF(SANCTION!$K347="","",SANCTION!$K347)</f>
        <v/>
      </c>
      <c r="G347" s="161" t="str">
        <f>IF(SANCTION!$I347="","",SANCTION!$I347)</f>
        <v/>
      </c>
    </row>
    <row r="348" spans="1:7">
      <c r="A348" s="131" t="str">
        <f>IF(B348="","",ROWS($B$6:B348))</f>
        <v/>
      </c>
      <c r="B348" s="42" t="str">
        <f>IF(SANCTION!$E348="","",SANCTION!$E348)</f>
        <v/>
      </c>
      <c r="C348" s="41" t="str">
        <f>IF(SANCTION!$F348="","",SANCTION!$F348)</f>
        <v/>
      </c>
      <c r="D348" s="41" t="str">
        <f>IF(SANCTION!$C348="","",SANCTION!$C348)</f>
        <v/>
      </c>
      <c r="E348" s="41" t="str">
        <f>IF(SANCTION!$J348="","",SANCTION!$J348)</f>
        <v/>
      </c>
      <c r="F348" s="139" t="str">
        <f>IF(SANCTION!$K348="","",SANCTION!$K348)</f>
        <v/>
      </c>
      <c r="G348" s="161" t="str">
        <f>IF(SANCTION!$I348="","",SANCTION!$I348)</f>
        <v/>
      </c>
    </row>
    <row r="349" spans="1:7">
      <c r="A349" s="131" t="str">
        <f>IF(B349="","",ROWS($B$6:B349))</f>
        <v/>
      </c>
      <c r="B349" s="42" t="str">
        <f>IF(SANCTION!$E349="","",SANCTION!$E349)</f>
        <v/>
      </c>
      <c r="C349" s="41" t="str">
        <f>IF(SANCTION!$F349="","",SANCTION!$F349)</f>
        <v/>
      </c>
      <c r="D349" s="41" t="str">
        <f>IF(SANCTION!$C349="","",SANCTION!$C349)</f>
        <v/>
      </c>
      <c r="E349" s="41" t="str">
        <f>IF(SANCTION!$J349="","",SANCTION!$J349)</f>
        <v/>
      </c>
      <c r="F349" s="139" t="str">
        <f>IF(SANCTION!$K349="","",SANCTION!$K349)</f>
        <v/>
      </c>
      <c r="G349" s="161" t="str">
        <f>IF(SANCTION!$I349="","",SANCTION!$I349)</f>
        <v/>
      </c>
    </row>
    <row r="350" spans="1:7">
      <c r="A350" s="131" t="str">
        <f>IF(B350="","",ROWS($B$6:B350))</f>
        <v/>
      </c>
      <c r="B350" s="42" t="str">
        <f>IF(SANCTION!$E350="","",SANCTION!$E350)</f>
        <v/>
      </c>
      <c r="C350" s="41" t="str">
        <f>IF(SANCTION!$F350="","",SANCTION!$F350)</f>
        <v/>
      </c>
      <c r="D350" s="41" t="str">
        <f>IF(SANCTION!$C350="","",SANCTION!$C350)</f>
        <v/>
      </c>
      <c r="E350" s="41" t="str">
        <f>IF(SANCTION!$J350="","",SANCTION!$J350)</f>
        <v/>
      </c>
      <c r="F350" s="139" t="str">
        <f>IF(SANCTION!$K350="","",SANCTION!$K350)</f>
        <v/>
      </c>
      <c r="G350" s="161" t="str">
        <f>IF(SANCTION!$I350="","",SANCTION!$I350)</f>
        <v/>
      </c>
    </row>
    <row r="351" spans="1:7">
      <c r="A351" s="131" t="str">
        <f>IF(B351="","",ROWS($B$6:B351))</f>
        <v/>
      </c>
      <c r="B351" s="42" t="str">
        <f>IF(SANCTION!$E351="","",SANCTION!$E351)</f>
        <v/>
      </c>
      <c r="C351" s="41" t="str">
        <f>IF(SANCTION!$F351="","",SANCTION!$F351)</f>
        <v/>
      </c>
      <c r="D351" s="41" t="str">
        <f>IF(SANCTION!$C351="","",SANCTION!$C351)</f>
        <v/>
      </c>
      <c r="E351" s="41" t="str">
        <f>IF(SANCTION!$J351="","",SANCTION!$J351)</f>
        <v/>
      </c>
      <c r="F351" s="139" t="str">
        <f>IF(SANCTION!$K351="","",SANCTION!$K351)</f>
        <v/>
      </c>
      <c r="G351" s="161" t="str">
        <f>IF(SANCTION!$I351="","",SANCTION!$I351)</f>
        <v/>
      </c>
    </row>
    <row r="352" spans="1:7">
      <c r="A352" s="131" t="str">
        <f>IF(B352="","",ROWS($B$6:B352))</f>
        <v/>
      </c>
      <c r="B352" s="42" t="str">
        <f>IF(SANCTION!$E352="","",SANCTION!$E352)</f>
        <v/>
      </c>
      <c r="C352" s="41" t="str">
        <f>IF(SANCTION!$F352="","",SANCTION!$F352)</f>
        <v/>
      </c>
      <c r="D352" s="41" t="str">
        <f>IF(SANCTION!$C352="","",SANCTION!$C352)</f>
        <v/>
      </c>
      <c r="E352" s="41" t="str">
        <f>IF(SANCTION!$J352="","",SANCTION!$J352)</f>
        <v/>
      </c>
      <c r="F352" s="139" t="str">
        <f>IF(SANCTION!$K352="","",SANCTION!$K352)</f>
        <v/>
      </c>
      <c r="G352" s="161" t="str">
        <f>IF(SANCTION!$I352="","",SANCTION!$I352)</f>
        <v/>
      </c>
    </row>
    <row r="353" spans="1:7">
      <c r="A353" s="131" t="str">
        <f>IF(B353="","",ROWS($B$6:B353))</f>
        <v/>
      </c>
      <c r="B353" s="42" t="str">
        <f>IF(SANCTION!$E353="","",SANCTION!$E353)</f>
        <v/>
      </c>
      <c r="C353" s="41" t="str">
        <f>IF(SANCTION!$F353="","",SANCTION!$F353)</f>
        <v/>
      </c>
      <c r="D353" s="41" t="str">
        <f>IF(SANCTION!$C353="","",SANCTION!$C353)</f>
        <v/>
      </c>
      <c r="E353" s="41" t="str">
        <f>IF(SANCTION!$J353="","",SANCTION!$J353)</f>
        <v/>
      </c>
      <c r="F353" s="139" t="str">
        <f>IF(SANCTION!$K353="","",SANCTION!$K353)</f>
        <v/>
      </c>
      <c r="G353" s="161" t="str">
        <f>IF(SANCTION!$I353="","",SANCTION!$I353)</f>
        <v/>
      </c>
    </row>
    <row r="354" spans="1:7">
      <c r="A354" s="131" t="str">
        <f>IF(B354="","",ROWS($B$6:B354))</f>
        <v/>
      </c>
      <c r="B354" s="42" t="str">
        <f>IF(SANCTION!$E354="","",SANCTION!$E354)</f>
        <v/>
      </c>
      <c r="C354" s="41" t="str">
        <f>IF(SANCTION!$F354="","",SANCTION!$F354)</f>
        <v/>
      </c>
      <c r="D354" s="41" t="str">
        <f>IF(SANCTION!$C354="","",SANCTION!$C354)</f>
        <v/>
      </c>
      <c r="E354" s="41" t="str">
        <f>IF(SANCTION!$J354="","",SANCTION!$J354)</f>
        <v/>
      </c>
      <c r="F354" s="139" t="str">
        <f>IF(SANCTION!$K354="","",SANCTION!$K354)</f>
        <v/>
      </c>
      <c r="G354" s="161" t="str">
        <f>IF(SANCTION!$I354="","",SANCTION!$I354)</f>
        <v/>
      </c>
    </row>
    <row r="355" spans="1:7">
      <c r="A355" s="131" t="str">
        <f>IF(B355="","",ROWS($B$6:B355))</f>
        <v/>
      </c>
      <c r="B355" s="42" t="str">
        <f>IF(SANCTION!$E355="","",SANCTION!$E355)</f>
        <v/>
      </c>
      <c r="C355" s="41" t="str">
        <f>IF(SANCTION!$F355="","",SANCTION!$F355)</f>
        <v/>
      </c>
      <c r="D355" s="41" t="str">
        <f>IF(SANCTION!$C355="","",SANCTION!$C355)</f>
        <v/>
      </c>
      <c r="E355" s="41" t="str">
        <f>IF(SANCTION!$J355="","",SANCTION!$J355)</f>
        <v/>
      </c>
      <c r="F355" s="139" t="str">
        <f>IF(SANCTION!$K355="","",SANCTION!$K355)</f>
        <v/>
      </c>
      <c r="G355" s="161" t="str">
        <f>IF(SANCTION!$I355="","",SANCTION!$I355)</f>
        <v/>
      </c>
    </row>
    <row r="356" spans="1:7">
      <c r="A356" s="131" t="str">
        <f>IF(B356="","",ROWS($B$6:B356))</f>
        <v/>
      </c>
      <c r="B356" s="42" t="str">
        <f>IF(SANCTION!$E356="","",SANCTION!$E356)</f>
        <v/>
      </c>
      <c r="C356" s="41" t="str">
        <f>IF(SANCTION!$F356="","",SANCTION!$F356)</f>
        <v/>
      </c>
      <c r="D356" s="41" t="str">
        <f>IF(SANCTION!$C356="","",SANCTION!$C356)</f>
        <v/>
      </c>
      <c r="E356" s="41" t="str">
        <f>IF(SANCTION!$J356="","",SANCTION!$J356)</f>
        <v/>
      </c>
      <c r="F356" s="139" t="str">
        <f>IF(SANCTION!$K356="","",SANCTION!$K356)</f>
        <v/>
      </c>
      <c r="G356" s="161" t="str">
        <f>IF(SANCTION!$I356="","",SANCTION!$I356)</f>
        <v/>
      </c>
    </row>
    <row r="357" spans="1:7">
      <c r="A357" s="131" t="str">
        <f>IF(B357="","",ROWS($B$6:B357))</f>
        <v/>
      </c>
      <c r="B357" s="42" t="str">
        <f>IF(SANCTION!$E357="","",SANCTION!$E357)</f>
        <v/>
      </c>
      <c r="C357" s="41" t="str">
        <f>IF(SANCTION!$F357="","",SANCTION!$F357)</f>
        <v/>
      </c>
      <c r="D357" s="41" t="str">
        <f>IF(SANCTION!$C357="","",SANCTION!$C357)</f>
        <v/>
      </c>
      <c r="E357" s="41" t="str">
        <f>IF(SANCTION!$J357="","",SANCTION!$J357)</f>
        <v/>
      </c>
      <c r="F357" s="139" t="str">
        <f>IF(SANCTION!$K357="","",SANCTION!$K357)</f>
        <v/>
      </c>
      <c r="G357" s="161" t="str">
        <f>IF(SANCTION!$I357="","",SANCTION!$I357)</f>
        <v/>
      </c>
    </row>
    <row r="358" spans="1:7">
      <c r="A358" s="131" t="str">
        <f>IF(B358="","",ROWS($B$6:B358))</f>
        <v/>
      </c>
      <c r="B358" s="42" t="str">
        <f>IF(SANCTION!$E358="","",SANCTION!$E358)</f>
        <v/>
      </c>
      <c r="C358" s="41" t="str">
        <f>IF(SANCTION!$F358="","",SANCTION!$F358)</f>
        <v/>
      </c>
      <c r="D358" s="41" t="str">
        <f>IF(SANCTION!$C358="","",SANCTION!$C358)</f>
        <v/>
      </c>
      <c r="E358" s="41" t="str">
        <f>IF(SANCTION!$J358="","",SANCTION!$J358)</f>
        <v/>
      </c>
      <c r="F358" s="139" t="str">
        <f>IF(SANCTION!$K358="","",SANCTION!$K358)</f>
        <v/>
      </c>
      <c r="G358" s="161" t="str">
        <f>IF(SANCTION!$I358="","",SANCTION!$I358)</f>
        <v/>
      </c>
    </row>
    <row r="359" spans="1:7">
      <c r="A359" s="131" t="str">
        <f>IF(B359="","",ROWS($B$6:B359))</f>
        <v/>
      </c>
      <c r="B359" s="42" t="str">
        <f>IF(SANCTION!$E359="","",SANCTION!$E359)</f>
        <v/>
      </c>
      <c r="C359" s="41" t="str">
        <f>IF(SANCTION!$F359="","",SANCTION!$F359)</f>
        <v/>
      </c>
      <c r="D359" s="41" t="str">
        <f>IF(SANCTION!$C359="","",SANCTION!$C359)</f>
        <v/>
      </c>
      <c r="E359" s="41" t="str">
        <f>IF(SANCTION!$J359="","",SANCTION!$J359)</f>
        <v/>
      </c>
      <c r="F359" s="139" t="str">
        <f>IF(SANCTION!$K359="","",SANCTION!$K359)</f>
        <v/>
      </c>
      <c r="G359" s="161" t="str">
        <f>IF(SANCTION!$I359="","",SANCTION!$I359)</f>
        <v/>
      </c>
    </row>
    <row r="360" spans="1:7">
      <c r="A360" s="131" t="str">
        <f>IF(B360="","",ROWS($B$6:B360))</f>
        <v/>
      </c>
      <c r="B360" s="42" t="str">
        <f>IF(SANCTION!$E360="","",SANCTION!$E360)</f>
        <v/>
      </c>
      <c r="C360" s="41" t="str">
        <f>IF(SANCTION!$F360="","",SANCTION!$F360)</f>
        <v/>
      </c>
      <c r="D360" s="41" t="str">
        <f>IF(SANCTION!$C360="","",SANCTION!$C360)</f>
        <v/>
      </c>
      <c r="E360" s="41" t="str">
        <f>IF(SANCTION!$J360="","",SANCTION!$J360)</f>
        <v/>
      </c>
      <c r="F360" s="139" t="str">
        <f>IF(SANCTION!$K360="","",SANCTION!$K360)</f>
        <v/>
      </c>
      <c r="G360" s="161" t="str">
        <f>IF(SANCTION!$I360="","",SANCTION!$I360)</f>
        <v/>
      </c>
    </row>
    <row r="361" spans="1:7">
      <c r="A361" s="131" t="str">
        <f>IF(B361="","",ROWS($B$6:B361))</f>
        <v/>
      </c>
      <c r="B361" s="42" t="str">
        <f>IF(SANCTION!$E361="","",SANCTION!$E361)</f>
        <v/>
      </c>
      <c r="C361" s="41" t="str">
        <f>IF(SANCTION!$F361="","",SANCTION!$F361)</f>
        <v/>
      </c>
      <c r="D361" s="41" t="str">
        <f>IF(SANCTION!$C361="","",SANCTION!$C361)</f>
        <v/>
      </c>
      <c r="E361" s="41" t="str">
        <f>IF(SANCTION!$J361="","",SANCTION!$J361)</f>
        <v/>
      </c>
      <c r="F361" s="139" t="str">
        <f>IF(SANCTION!$K361="","",SANCTION!$K361)</f>
        <v/>
      </c>
      <c r="G361" s="161" t="str">
        <f>IF(SANCTION!$I361="","",SANCTION!$I361)</f>
        <v/>
      </c>
    </row>
    <row r="362" spans="1:7">
      <c r="A362" s="131" t="str">
        <f>IF(B362="","",ROWS($B$6:B362))</f>
        <v/>
      </c>
      <c r="B362" s="42" t="str">
        <f>IF(SANCTION!$E362="","",SANCTION!$E362)</f>
        <v/>
      </c>
      <c r="C362" s="41" t="str">
        <f>IF(SANCTION!$F362="","",SANCTION!$F362)</f>
        <v/>
      </c>
      <c r="D362" s="41" t="str">
        <f>IF(SANCTION!$C362="","",SANCTION!$C362)</f>
        <v/>
      </c>
      <c r="E362" s="41" t="str">
        <f>IF(SANCTION!$J362="","",SANCTION!$J362)</f>
        <v/>
      </c>
      <c r="F362" s="139" t="str">
        <f>IF(SANCTION!$K362="","",SANCTION!$K362)</f>
        <v/>
      </c>
      <c r="G362" s="161" t="str">
        <f>IF(SANCTION!$I362="","",SANCTION!$I362)</f>
        <v/>
      </c>
    </row>
    <row r="363" spans="1:7">
      <c r="A363" s="131" t="str">
        <f>IF(B363="","",ROWS($B$6:B363))</f>
        <v/>
      </c>
      <c r="B363" s="42" t="str">
        <f>IF(SANCTION!$E363="","",SANCTION!$E363)</f>
        <v/>
      </c>
      <c r="C363" s="41" t="str">
        <f>IF(SANCTION!$F363="","",SANCTION!$F363)</f>
        <v/>
      </c>
      <c r="D363" s="41" t="str">
        <f>IF(SANCTION!$C363="","",SANCTION!$C363)</f>
        <v/>
      </c>
      <c r="E363" s="41" t="str">
        <f>IF(SANCTION!$J363="","",SANCTION!$J363)</f>
        <v/>
      </c>
      <c r="F363" s="139" t="str">
        <f>IF(SANCTION!$K363="","",SANCTION!$K363)</f>
        <v/>
      </c>
      <c r="G363" s="161" t="str">
        <f>IF(SANCTION!$I363="","",SANCTION!$I363)</f>
        <v/>
      </c>
    </row>
    <row r="364" spans="1:7">
      <c r="A364" s="131" t="str">
        <f>IF(B364="","",ROWS($B$6:B364))</f>
        <v/>
      </c>
      <c r="B364" s="42" t="str">
        <f>IF(SANCTION!$E364="","",SANCTION!$E364)</f>
        <v/>
      </c>
      <c r="C364" s="41" t="str">
        <f>IF(SANCTION!$F364="","",SANCTION!$F364)</f>
        <v/>
      </c>
      <c r="D364" s="41" t="str">
        <f>IF(SANCTION!$C364="","",SANCTION!$C364)</f>
        <v/>
      </c>
      <c r="E364" s="41" t="str">
        <f>IF(SANCTION!$J364="","",SANCTION!$J364)</f>
        <v/>
      </c>
      <c r="F364" s="139" t="str">
        <f>IF(SANCTION!$K364="","",SANCTION!$K364)</f>
        <v/>
      </c>
      <c r="G364" s="161" t="str">
        <f>IF(SANCTION!$I364="","",SANCTION!$I364)</f>
        <v/>
      </c>
    </row>
    <row r="365" spans="1:7">
      <c r="A365" s="131" t="str">
        <f>IF(B365="","",ROWS($B$6:B365))</f>
        <v/>
      </c>
      <c r="B365" s="42" t="str">
        <f>IF(SANCTION!$E365="","",SANCTION!$E365)</f>
        <v/>
      </c>
      <c r="C365" s="41" t="str">
        <f>IF(SANCTION!$F365="","",SANCTION!$F365)</f>
        <v/>
      </c>
      <c r="D365" s="41" t="str">
        <f>IF(SANCTION!$C365="","",SANCTION!$C365)</f>
        <v/>
      </c>
      <c r="E365" s="41" t="str">
        <f>IF(SANCTION!$J365="","",SANCTION!$J365)</f>
        <v/>
      </c>
      <c r="F365" s="139" t="str">
        <f>IF(SANCTION!$K365="","",SANCTION!$K365)</f>
        <v/>
      </c>
      <c r="G365" s="161" t="str">
        <f>IF(SANCTION!$I365="","",SANCTION!$I365)</f>
        <v/>
      </c>
    </row>
    <row r="366" spans="1:7">
      <c r="A366" s="131" t="str">
        <f>IF(B366="","",ROWS($B$6:B366))</f>
        <v/>
      </c>
      <c r="B366" s="42" t="str">
        <f>IF(SANCTION!$E366="","",SANCTION!$E366)</f>
        <v/>
      </c>
      <c r="C366" s="41" t="str">
        <f>IF(SANCTION!$F366="","",SANCTION!$F366)</f>
        <v/>
      </c>
      <c r="D366" s="41" t="str">
        <f>IF(SANCTION!$C366="","",SANCTION!$C366)</f>
        <v/>
      </c>
      <c r="E366" s="41" t="str">
        <f>IF(SANCTION!$J366="","",SANCTION!$J366)</f>
        <v/>
      </c>
      <c r="F366" s="139" t="str">
        <f>IF(SANCTION!$K366="","",SANCTION!$K366)</f>
        <v/>
      </c>
      <c r="G366" s="161" t="str">
        <f>IF(SANCTION!$I366="","",SANCTION!$I366)</f>
        <v/>
      </c>
    </row>
    <row r="367" spans="1:7">
      <c r="A367" s="131" t="str">
        <f>IF(B367="","",ROWS($B$6:B367))</f>
        <v/>
      </c>
      <c r="B367" s="42" t="str">
        <f>IF(SANCTION!$E367="","",SANCTION!$E367)</f>
        <v/>
      </c>
      <c r="C367" s="41" t="str">
        <f>IF(SANCTION!$F367="","",SANCTION!$F367)</f>
        <v/>
      </c>
      <c r="D367" s="41" t="str">
        <f>IF(SANCTION!$C367="","",SANCTION!$C367)</f>
        <v/>
      </c>
      <c r="E367" s="41" t="str">
        <f>IF(SANCTION!$J367="","",SANCTION!$J367)</f>
        <v/>
      </c>
      <c r="F367" s="139" t="str">
        <f>IF(SANCTION!$K367="","",SANCTION!$K367)</f>
        <v/>
      </c>
      <c r="G367" s="161" t="str">
        <f>IF(SANCTION!$I367="","",SANCTION!$I367)</f>
        <v/>
      </c>
    </row>
    <row r="368" spans="1:7">
      <c r="A368" s="131" t="str">
        <f>IF(B368="","",ROWS($B$6:B368))</f>
        <v/>
      </c>
      <c r="B368" s="42" t="str">
        <f>IF(SANCTION!$E368="","",SANCTION!$E368)</f>
        <v/>
      </c>
      <c r="C368" s="41" t="str">
        <f>IF(SANCTION!$F368="","",SANCTION!$F368)</f>
        <v/>
      </c>
      <c r="D368" s="41" t="str">
        <f>IF(SANCTION!$C368="","",SANCTION!$C368)</f>
        <v/>
      </c>
      <c r="E368" s="41" t="str">
        <f>IF(SANCTION!$J368="","",SANCTION!$J368)</f>
        <v/>
      </c>
      <c r="F368" s="139" t="str">
        <f>IF(SANCTION!$K368="","",SANCTION!$K368)</f>
        <v/>
      </c>
      <c r="G368" s="161" t="str">
        <f>IF(SANCTION!$I368="","",SANCTION!$I368)</f>
        <v/>
      </c>
    </row>
    <row r="369" spans="1:7">
      <c r="A369" s="131" t="str">
        <f>IF(B369="","",ROWS($B$6:B369))</f>
        <v/>
      </c>
      <c r="B369" s="42" t="str">
        <f>IF(SANCTION!$E369="","",SANCTION!$E369)</f>
        <v/>
      </c>
      <c r="C369" s="41" t="str">
        <f>IF(SANCTION!$F369="","",SANCTION!$F369)</f>
        <v/>
      </c>
      <c r="D369" s="41" t="str">
        <f>IF(SANCTION!$C369="","",SANCTION!$C369)</f>
        <v/>
      </c>
      <c r="E369" s="41" t="str">
        <f>IF(SANCTION!$J369="","",SANCTION!$J369)</f>
        <v/>
      </c>
      <c r="F369" s="139" t="str">
        <f>IF(SANCTION!$K369="","",SANCTION!$K369)</f>
        <v/>
      </c>
      <c r="G369" s="161" t="str">
        <f>IF(SANCTION!$I369="","",SANCTION!$I369)</f>
        <v/>
      </c>
    </row>
    <row r="370" spans="1:7">
      <c r="A370" s="131" t="str">
        <f>IF(B370="","",ROWS($B$6:B370))</f>
        <v/>
      </c>
      <c r="B370" s="42" t="str">
        <f>IF(SANCTION!$E370="","",SANCTION!$E370)</f>
        <v/>
      </c>
      <c r="C370" s="41" t="str">
        <f>IF(SANCTION!$F370="","",SANCTION!$F370)</f>
        <v/>
      </c>
      <c r="D370" s="41" t="str">
        <f>IF(SANCTION!$C370="","",SANCTION!$C370)</f>
        <v/>
      </c>
      <c r="E370" s="41" t="str">
        <f>IF(SANCTION!$J370="","",SANCTION!$J370)</f>
        <v/>
      </c>
      <c r="F370" s="139" t="str">
        <f>IF(SANCTION!$K370="","",SANCTION!$K370)</f>
        <v/>
      </c>
      <c r="G370" s="161" t="str">
        <f>IF(SANCTION!$I370="","",SANCTION!$I370)</f>
        <v/>
      </c>
    </row>
    <row r="371" spans="1:7">
      <c r="A371" s="131" t="str">
        <f>IF(B371="","",ROWS($B$6:B371))</f>
        <v/>
      </c>
      <c r="B371" s="42" t="str">
        <f>IF(SANCTION!$E371="","",SANCTION!$E371)</f>
        <v/>
      </c>
      <c r="C371" s="41" t="str">
        <f>IF(SANCTION!$F371="","",SANCTION!$F371)</f>
        <v/>
      </c>
      <c r="D371" s="41" t="str">
        <f>IF(SANCTION!$C371="","",SANCTION!$C371)</f>
        <v/>
      </c>
      <c r="E371" s="41" t="str">
        <f>IF(SANCTION!$J371="","",SANCTION!$J371)</f>
        <v/>
      </c>
      <c r="F371" s="139" t="str">
        <f>IF(SANCTION!$K371="","",SANCTION!$K371)</f>
        <v/>
      </c>
      <c r="G371" s="161" t="str">
        <f>IF(SANCTION!$I371="","",SANCTION!$I371)</f>
        <v/>
      </c>
    </row>
    <row r="372" spans="1:7">
      <c r="A372" s="131" t="str">
        <f>IF(B372="","",ROWS($B$6:B372))</f>
        <v/>
      </c>
      <c r="B372" s="42" t="str">
        <f>IF(SANCTION!$E372="","",SANCTION!$E372)</f>
        <v/>
      </c>
      <c r="C372" s="41" t="str">
        <f>IF(SANCTION!$F372="","",SANCTION!$F372)</f>
        <v/>
      </c>
      <c r="D372" s="41" t="str">
        <f>IF(SANCTION!$C372="","",SANCTION!$C372)</f>
        <v/>
      </c>
      <c r="E372" s="41" t="str">
        <f>IF(SANCTION!$J372="","",SANCTION!$J372)</f>
        <v/>
      </c>
      <c r="F372" s="139" t="str">
        <f>IF(SANCTION!$K372="","",SANCTION!$K372)</f>
        <v/>
      </c>
      <c r="G372" s="161" t="str">
        <f>IF(SANCTION!$I372="","",SANCTION!$I372)</f>
        <v/>
      </c>
    </row>
    <row r="373" spans="1:7">
      <c r="A373" s="131" t="str">
        <f>IF(B373="","",ROWS($B$6:B373))</f>
        <v/>
      </c>
      <c r="B373" s="42" t="str">
        <f>IF(SANCTION!$E373="","",SANCTION!$E373)</f>
        <v/>
      </c>
      <c r="C373" s="41" t="str">
        <f>IF(SANCTION!$F373="","",SANCTION!$F373)</f>
        <v/>
      </c>
      <c r="D373" s="41" t="str">
        <f>IF(SANCTION!$C373="","",SANCTION!$C373)</f>
        <v/>
      </c>
      <c r="E373" s="41" t="str">
        <f>IF(SANCTION!$J373="","",SANCTION!$J373)</f>
        <v/>
      </c>
      <c r="F373" s="139" t="str">
        <f>IF(SANCTION!$K373="","",SANCTION!$K373)</f>
        <v/>
      </c>
      <c r="G373" s="161" t="str">
        <f>IF(SANCTION!$I373="","",SANCTION!$I373)</f>
        <v/>
      </c>
    </row>
    <row r="374" spans="1:7">
      <c r="A374" s="131" t="str">
        <f>IF(B374="","",ROWS($B$6:B374))</f>
        <v/>
      </c>
      <c r="B374" s="42" t="str">
        <f>IF(SANCTION!$E374="","",SANCTION!$E374)</f>
        <v/>
      </c>
      <c r="C374" s="41" t="str">
        <f>IF(SANCTION!$F374="","",SANCTION!$F374)</f>
        <v/>
      </c>
      <c r="D374" s="41" t="str">
        <f>IF(SANCTION!$C374="","",SANCTION!$C374)</f>
        <v/>
      </c>
      <c r="E374" s="41" t="str">
        <f>IF(SANCTION!$J374="","",SANCTION!$J374)</f>
        <v/>
      </c>
      <c r="F374" s="139" t="str">
        <f>IF(SANCTION!$K374="","",SANCTION!$K374)</f>
        <v/>
      </c>
      <c r="G374" s="161" t="str">
        <f>IF(SANCTION!$I374="","",SANCTION!$I374)</f>
        <v/>
      </c>
    </row>
    <row r="375" spans="1:7">
      <c r="A375" s="131" t="str">
        <f>IF(B375="","",ROWS($B$6:B375))</f>
        <v/>
      </c>
      <c r="B375" s="42" t="str">
        <f>IF(SANCTION!$E375="","",SANCTION!$E375)</f>
        <v/>
      </c>
      <c r="C375" s="41" t="str">
        <f>IF(SANCTION!$F375="","",SANCTION!$F375)</f>
        <v/>
      </c>
      <c r="D375" s="41" t="str">
        <f>IF(SANCTION!$C375="","",SANCTION!$C375)</f>
        <v/>
      </c>
      <c r="E375" s="41" t="str">
        <f>IF(SANCTION!$J375="","",SANCTION!$J375)</f>
        <v/>
      </c>
      <c r="F375" s="139" t="str">
        <f>IF(SANCTION!$K375="","",SANCTION!$K375)</f>
        <v/>
      </c>
      <c r="G375" s="161" t="str">
        <f>IF(SANCTION!$I375="","",SANCTION!$I375)</f>
        <v/>
      </c>
    </row>
    <row r="376" spans="1:7">
      <c r="A376" s="131" t="str">
        <f>IF(B376="","",ROWS($B$6:B376))</f>
        <v/>
      </c>
      <c r="B376" s="42" t="str">
        <f>IF(SANCTION!$E376="","",SANCTION!$E376)</f>
        <v/>
      </c>
      <c r="C376" s="41" t="str">
        <f>IF(SANCTION!$F376="","",SANCTION!$F376)</f>
        <v/>
      </c>
      <c r="D376" s="41" t="str">
        <f>IF(SANCTION!$C376="","",SANCTION!$C376)</f>
        <v/>
      </c>
      <c r="E376" s="41" t="str">
        <f>IF(SANCTION!$J376="","",SANCTION!$J376)</f>
        <v/>
      </c>
      <c r="F376" s="139" t="str">
        <f>IF(SANCTION!$K376="","",SANCTION!$K376)</f>
        <v/>
      </c>
      <c r="G376" s="161" t="str">
        <f>IF(SANCTION!$I376="","",SANCTION!$I376)</f>
        <v/>
      </c>
    </row>
    <row r="377" spans="1:7">
      <c r="A377" s="131" t="str">
        <f>IF(B377="","",ROWS($B$6:B377))</f>
        <v/>
      </c>
      <c r="B377" s="42" t="str">
        <f>IF(SANCTION!$E377="","",SANCTION!$E377)</f>
        <v/>
      </c>
      <c r="C377" s="41" t="str">
        <f>IF(SANCTION!$F377="","",SANCTION!$F377)</f>
        <v/>
      </c>
      <c r="D377" s="41" t="str">
        <f>IF(SANCTION!$C377="","",SANCTION!$C377)</f>
        <v/>
      </c>
      <c r="E377" s="41" t="str">
        <f>IF(SANCTION!$J377="","",SANCTION!$J377)</f>
        <v/>
      </c>
      <c r="F377" s="139" t="str">
        <f>IF(SANCTION!$K377="","",SANCTION!$K377)</f>
        <v/>
      </c>
      <c r="G377" s="161" t="str">
        <f>IF(SANCTION!$I377="","",SANCTION!$I377)</f>
        <v/>
      </c>
    </row>
    <row r="378" spans="1:7">
      <c r="A378" s="131" t="str">
        <f>IF(B378="","",ROWS($B$6:B378))</f>
        <v/>
      </c>
      <c r="B378" s="42" t="str">
        <f>IF(SANCTION!$E378="","",SANCTION!$E378)</f>
        <v/>
      </c>
      <c r="C378" s="41" t="str">
        <f>IF(SANCTION!$F378="","",SANCTION!$F378)</f>
        <v/>
      </c>
      <c r="D378" s="41" t="str">
        <f>IF(SANCTION!$C378="","",SANCTION!$C378)</f>
        <v/>
      </c>
      <c r="E378" s="41" t="str">
        <f>IF(SANCTION!$J378="","",SANCTION!$J378)</f>
        <v/>
      </c>
      <c r="F378" s="139" t="str">
        <f>IF(SANCTION!$K378="","",SANCTION!$K378)</f>
        <v/>
      </c>
      <c r="G378" s="161" t="str">
        <f>IF(SANCTION!$I378="","",SANCTION!$I378)</f>
        <v/>
      </c>
    </row>
    <row r="379" spans="1:7">
      <c r="A379" s="131" t="str">
        <f>IF(B379="","",ROWS($B$6:B379))</f>
        <v/>
      </c>
      <c r="B379" s="42" t="str">
        <f>IF(SANCTION!$E379="","",SANCTION!$E379)</f>
        <v/>
      </c>
      <c r="C379" s="41" t="str">
        <f>IF(SANCTION!$F379="","",SANCTION!$F379)</f>
        <v/>
      </c>
      <c r="D379" s="41" t="str">
        <f>IF(SANCTION!$C379="","",SANCTION!$C379)</f>
        <v/>
      </c>
      <c r="E379" s="41" t="str">
        <f>IF(SANCTION!$J379="","",SANCTION!$J379)</f>
        <v/>
      </c>
      <c r="F379" s="139" t="str">
        <f>IF(SANCTION!$K379="","",SANCTION!$K379)</f>
        <v/>
      </c>
      <c r="G379" s="161" t="str">
        <f>IF(SANCTION!$I379="","",SANCTION!$I379)</f>
        <v/>
      </c>
    </row>
    <row r="380" spans="1:7">
      <c r="A380" s="131" t="str">
        <f>IF(B380="","",ROWS($B$6:B380))</f>
        <v/>
      </c>
      <c r="B380" s="42" t="str">
        <f>IF(SANCTION!$E380="","",SANCTION!$E380)</f>
        <v/>
      </c>
      <c r="C380" s="41" t="str">
        <f>IF(SANCTION!$F380="","",SANCTION!$F380)</f>
        <v/>
      </c>
      <c r="D380" s="41" t="str">
        <f>IF(SANCTION!$C380="","",SANCTION!$C380)</f>
        <v/>
      </c>
      <c r="E380" s="41" t="str">
        <f>IF(SANCTION!$J380="","",SANCTION!$J380)</f>
        <v/>
      </c>
      <c r="F380" s="139" t="str">
        <f>IF(SANCTION!$K380="","",SANCTION!$K380)</f>
        <v/>
      </c>
      <c r="G380" s="161" t="str">
        <f>IF(SANCTION!$I380="","",SANCTION!$I380)</f>
        <v/>
      </c>
    </row>
    <row r="381" spans="1:7">
      <c r="A381" s="131" t="str">
        <f>IF(B381="","",ROWS($B$6:B381))</f>
        <v/>
      </c>
      <c r="B381" s="42" t="str">
        <f>IF(SANCTION!$E381="","",SANCTION!$E381)</f>
        <v/>
      </c>
      <c r="C381" s="41" t="str">
        <f>IF(SANCTION!$F381="","",SANCTION!$F381)</f>
        <v/>
      </c>
      <c r="D381" s="41" t="str">
        <f>IF(SANCTION!$C381="","",SANCTION!$C381)</f>
        <v/>
      </c>
      <c r="E381" s="41" t="str">
        <f>IF(SANCTION!$J381="","",SANCTION!$J381)</f>
        <v/>
      </c>
      <c r="F381" s="139" t="str">
        <f>IF(SANCTION!$K381="","",SANCTION!$K381)</f>
        <v/>
      </c>
      <c r="G381" s="161" t="str">
        <f>IF(SANCTION!$I381="","",SANCTION!$I381)</f>
        <v/>
      </c>
    </row>
    <row r="382" spans="1:7">
      <c r="A382" s="131" t="str">
        <f>IF(B382="","",ROWS($B$6:B382))</f>
        <v/>
      </c>
      <c r="B382" s="42" t="str">
        <f>IF(SANCTION!$E382="","",SANCTION!$E382)</f>
        <v/>
      </c>
      <c r="C382" s="41" t="str">
        <f>IF(SANCTION!$F382="","",SANCTION!$F382)</f>
        <v/>
      </c>
      <c r="D382" s="41" t="str">
        <f>IF(SANCTION!$C382="","",SANCTION!$C382)</f>
        <v/>
      </c>
      <c r="E382" s="41" t="str">
        <f>IF(SANCTION!$J382="","",SANCTION!$J382)</f>
        <v/>
      </c>
      <c r="F382" s="139" t="str">
        <f>IF(SANCTION!$K382="","",SANCTION!$K382)</f>
        <v/>
      </c>
      <c r="G382" s="161" t="str">
        <f>IF(SANCTION!$I382="","",SANCTION!$I382)</f>
        <v/>
      </c>
    </row>
    <row r="383" spans="1:7">
      <c r="A383" s="131" t="str">
        <f>IF(B383="","",ROWS($B$6:B383))</f>
        <v/>
      </c>
      <c r="B383" s="42" t="str">
        <f>IF(SANCTION!$E383="","",SANCTION!$E383)</f>
        <v/>
      </c>
      <c r="C383" s="41" t="str">
        <f>IF(SANCTION!$F383="","",SANCTION!$F383)</f>
        <v/>
      </c>
      <c r="D383" s="41" t="str">
        <f>IF(SANCTION!$C383="","",SANCTION!$C383)</f>
        <v/>
      </c>
      <c r="E383" s="41" t="str">
        <f>IF(SANCTION!$J383="","",SANCTION!$J383)</f>
        <v/>
      </c>
      <c r="F383" s="139" t="str">
        <f>IF(SANCTION!$K383="","",SANCTION!$K383)</f>
        <v/>
      </c>
      <c r="G383" s="161" t="str">
        <f>IF(SANCTION!$I383="","",SANCTION!$I383)</f>
        <v/>
      </c>
    </row>
    <row r="384" spans="1:7">
      <c r="A384" s="131" t="str">
        <f>IF(B384="","",ROWS($B$6:B384))</f>
        <v/>
      </c>
      <c r="B384" s="42" t="str">
        <f>IF(SANCTION!$E384="","",SANCTION!$E384)</f>
        <v/>
      </c>
      <c r="C384" s="41" t="str">
        <f>IF(SANCTION!$F384="","",SANCTION!$F384)</f>
        <v/>
      </c>
      <c r="D384" s="41" t="str">
        <f>IF(SANCTION!$C384="","",SANCTION!$C384)</f>
        <v/>
      </c>
      <c r="E384" s="41" t="str">
        <f>IF(SANCTION!$J384="","",SANCTION!$J384)</f>
        <v/>
      </c>
      <c r="F384" s="139" t="str">
        <f>IF(SANCTION!$K384="","",SANCTION!$K384)</f>
        <v/>
      </c>
      <c r="G384" s="161" t="str">
        <f>IF(SANCTION!$I384="","",SANCTION!$I384)</f>
        <v/>
      </c>
    </row>
    <row r="385" spans="1:7">
      <c r="A385" s="131" t="str">
        <f>IF(B385="","",ROWS($B$6:B385))</f>
        <v/>
      </c>
      <c r="B385" s="42" t="str">
        <f>IF(SANCTION!$E385="","",SANCTION!$E385)</f>
        <v/>
      </c>
      <c r="C385" s="41" t="str">
        <f>IF(SANCTION!$F385="","",SANCTION!$F385)</f>
        <v/>
      </c>
      <c r="D385" s="41" t="str">
        <f>IF(SANCTION!$C385="","",SANCTION!$C385)</f>
        <v/>
      </c>
      <c r="E385" s="41" t="str">
        <f>IF(SANCTION!$J385="","",SANCTION!$J385)</f>
        <v/>
      </c>
      <c r="F385" s="139" t="str">
        <f>IF(SANCTION!$K385="","",SANCTION!$K385)</f>
        <v/>
      </c>
      <c r="G385" s="161" t="str">
        <f>IF(SANCTION!$I385="","",SANCTION!$I385)</f>
        <v/>
      </c>
    </row>
    <row r="386" spans="1:7">
      <c r="A386" s="131" t="str">
        <f>IF(B386="","",ROWS($B$6:B386))</f>
        <v/>
      </c>
      <c r="B386" s="42" t="str">
        <f>IF(SANCTION!$E386="","",SANCTION!$E386)</f>
        <v/>
      </c>
      <c r="C386" s="41" t="str">
        <f>IF(SANCTION!$F386="","",SANCTION!$F386)</f>
        <v/>
      </c>
      <c r="D386" s="41" t="str">
        <f>IF(SANCTION!$C386="","",SANCTION!$C386)</f>
        <v/>
      </c>
      <c r="E386" s="41" t="str">
        <f>IF(SANCTION!$J386="","",SANCTION!$J386)</f>
        <v/>
      </c>
      <c r="F386" s="139" t="str">
        <f>IF(SANCTION!$K386="","",SANCTION!$K386)</f>
        <v/>
      </c>
      <c r="G386" s="161" t="str">
        <f>IF(SANCTION!$I386="","",SANCTION!$I386)</f>
        <v/>
      </c>
    </row>
    <row r="387" spans="1:7">
      <c r="A387" s="131" t="str">
        <f>IF(B387="","",ROWS($B$6:B387))</f>
        <v/>
      </c>
      <c r="B387" s="42" t="str">
        <f>IF(SANCTION!$E387="","",SANCTION!$E387)</f>
        <v/>
      </c>
      <c r="C387" s="41" t="str">
        <f>IF(SANCTION!$F387="","",SANCTION!$F387)</f>
        <v/>
      </c>
      <c r="D387" s="41" t="str">
        <f>IF(SANCTION!$C387="","",SANCTION!$C387)</f>
        <v/>
      </c>
      <c r="E387" s="41" t="str">
        <f>IF(SANCTION!$J387="","",SANCTION!$J387)</f>
        <v/>
      </c>
      <c r="F387" s="139" t="str">
        <f>IF(SANCTION!$K387="","",SANCTION!$K387)</f>
        <v/>
      </c>
      <c r="G387" s="161" t="str">
        <f>IF(SANCTION!$I387="","",SANCTION!$I387)</f>
        <v/>
      </c>
    </row>
    <row r="388" spans="1:7">
      <c r="A388" s="131" t="str">
        <f>IF(B388="","",ROWS($B$6:B388))</f>
        <v/>
      </c>
      <c r="B388" s="42" t="str">
        <f>IF(SANCTION!$E388="","",SANCTION!$E388)</f>
        <v/>
      </c>
      <c r="C388" s="41" t="str">
        <f>IF(SANCTION!$F388="","",SANCTION!$F388)</f>
        <v/>
      </c>
      <c r="D388" s="41" t="str">
        <f>IF(SANCTION!$C388="","",SANCTION!$C388)</f>
        <v/>
      </c>
      <c r="E388" s="41" t="str">
        <f>IF(SANCTION!$J388="","",SANCTION!$J388)</f>
        <v/>
      </c>
      <c r="F388" s="139" t="str">
        <f>IF(SANCTION!$K388="","",SANCTION!$K388)</f>
        <v/>
      </c>
      <c r="G388" s="161" t="str">
        <f>IF(SANCTION!$I388="","",SANCTION!$I388)</f>
        <v/>
      </c>
    </row>
    <row r="389" spans="1:7">
      <c r="A389" s="131" t="str">
        <f>IF(B389="","",ROWS($B$6:B389))</f>
        <v/>
      </c>
      <c r="B389" s="42" t="str">
        <f>IF(SANCTION!$E389="","",SANCTION!$E389)</f>
        <v/>
      </c>
      <c r="C389" s="41" t="str">
        <f>IF(SANCTION!$F389="","",SANCTION!$F389)</f>
        <v/>
      </c>
      <c r="D389" s="41" t="str">
        <f>IF(SANCTION!$C389="","",SANCTION!$C389)</f>
        <v/>
      </c>
      <c r="E389" s="41" t="str">
        <f>IF(SANCTION!$J389="","",SANCTION!$J389)</f>
        <v/>
      </c>
      <c r="F389" s="139" t="str">
        <f>IF(SANCTION!$K389="","",SANCTION!$K389)</f>
        <v/>
      </c>
      <c r="G389" s="161" t="str">
        <f>IF(SANCTION!$I389="","",SANCTION!$I389)</f>
        <v/>
      </c>
    </row>
    <row r="390" spans="1:7">
      <c r="A390" s="131" t="str">
        <f>IF(B390="","",ROWS($B$6:B390))</f>
        <v/>
      </c>
      <c r="B390" s="42" t="str">
        <f>IF(SANCTION!$E390="","",SANCTION!$E390)</f>
        <v/>
      </c>
      <c r="C390" s="41" t="str">
        <f>IF(SANCTION!$F390="","",SANCTION!$F390)</f>
        <v/>
      </c>
      <c r="D390" s="41" t="str">
        <f>IF(SANCTION!$C390="","",SANCTION!$C390)</f>
        <v/>
      </c>
      <c r="E390" s="41" t="str">
        <f>IF(SANCTION!$J390="","",SANCTION!$J390)</f>
        <v/>
      </c>
      <c r="F390" s="139" t="str">
        <f>IF(SANCTION!$K390="","",SANCTION!$K390)</f>
        <v/>
      </c>
      <c r="G390" s="161" t="str">
        <f>IF(SANCTION!$I390="","",SANCTION!$I390)</f>
        <v/>
      </c>
    </row>
    <row r="391" spans="1:7">
      <c r="A391" s="131" t="str">
        <f>IF(B391="","",ROWS($B$6:B391))</f>
        <v/>
      </c>
      <c r="B391" s="42" t="str">
        <f>IF(SANCTION!$E391="","",SANCTION!$E391)</f>
        <v/>
      </c>
      <c r="C391" s="41" t="str">
        <f>IF(SANCTION!$F391="","",SANCTION!$F391)</f>
        <v/>
      </c>
      <c r="D391" s="41" t="str">
        <f>IF(SANCTION!$C391="","",SANCTION!$C391)</f>
        <v/>
      </c>
      <c r="E391" s="41" t="str">
        <f>IF(SANCTION!$J391="","",SANCTION!$J391)</f>
        <v/>
      </c>
      <c r="F391" s="139" t="str">
        <f>IF(SANCTION!$K391="","",SANCTION!$K391)</f>
        <v/>
      </c>
      <c r="G391" s="161" t="str">
        <f>IF(SANCTION!$I391="","",SANCTION!$I391)</f>
        <v/>
      </c>
    </row>
    <row r="392" spans="1:7">
      <c r="A392" s="131" t="str">
        <f>IF(B392="","",ROWS($B$6:B392))</f>
        <v/>
      </c>
      <c r="B392" s="42" t="str">
        <f>IF(SANCTION!$E392="","",SANCTION!$E392)</f>
        <v/>
      </c>
      <c r="C392" s="41" t="str">
        <f>IF(SANCTION!$F392="","",SANCTION!$F392)</f>
        <v/>
      </c>
      <c r="D392" s="41" t="str">
        <f>IF(SANCTION!$C392="","",SANCTION!$C392)</f>
        <v/>
      </c>
      <c r="E392" s="41" t="str">
        <f>IF(SANCTION!$J392="","",SANCTION!$J392)</f>
        <v/>
      </c>
      <c r="F392" s="139" t="str">
        <f>IF(SANCTION!$K392="","",SANCTION!$K392)</f>
        <v/>
      </c>
      <c r="G392" s="161" t="str">
        <f>IF(SANCTION!$I392="","",SANCTION!$I392)</f>
        <v/>
      </c>
    </row>
    <row r="393" spans="1:7">
      <c r="A393" s="131" t="str">
        <f>IF(B393="","",ROWS($B$6:B393))</f>
        <v/>
      </c>
      <c r="B393" s="42" t="str">
        <f>IF(SANCTION!$E393="","",SANCTION!$E393)</f>
        <v/>
      </c>
      <c r="C393" s="41" t="str">
        <f>IF(SANCTION!$F393="","",SANCTION!$F393)</f>
        <v/>
      </c>
      <c r="D393" s="41" t="str">
        <f>IF(SANCTION!$C393="","",SANCTION!$C393)</f>
        <v/>
      </c>
      <c r="E393" s="41" t="str">
        <f>IF(SANCTION!$J393="","",SANCTION!$J393)</f>
        <v/>
      </c>
      <c r="F393" s="139" t="str">
        <f>IF(SANCTION!$K393="","",SANCTION!$K393)</f>
        <v/>
      </c>
      <c r="G393" s="161" t="str">
        <f>IF(SANCTION!$I393="","",SANCTION!$I393)</f>
        <v/>
      </c>
    </row>
    <row r="394" spans="1:7">
      <c r="A394" s="131" t="str">
        <f>IF(B394="","",ROWS($B$6:B394))</f>
        <v/>
      </c>
      <c r="B394" s="42" t="str">
        <f>IF(SANCTION!$E394="","",SANCTION!$E394)</f>
        <v/>
      </c>
      <c r="C394" s="41" t="str">
        <f>IF(SANCTION!$F394="","",SANCTION!$F394)</f>
        <v/>
      </c>
      <c r="D394" s="41" t="str">
        <f>IF(SANCTION!$C394="","",SANCTION!$C394)</f>
        <v/>
      </c>
      <c r="E394" s="41" t="str">
        <f>IF(SANCTION!$J394="","",SANCTION!$J394)</f>
        <v/>
      </c>
      <c r="F394" s="139" t="str">
        <f>IF(SANCTION!$K394="","",SANCTION!$K394)</f>
        <v/>
      </c>
      <c r="G394" s="161" t="str">
        <f>IF(SANCTION!$I394="","",SANCTION!$I394)</f>
        <v/>
      </c>
    </row>
    <row r="395" spans="1:7">
      <c r="A395" s="131" t="str">
        <f>IF(B395="","",ROWS($B$6:B395))</f>
        <v/>
      </c>
      <c r="B395" s="42" t="str">
        <f>IF(SANCTION!$E395="","",SANCTION!$E395)</f>
        <v/>
      </c>
      <c r="C395" s="41" t="str">
        <f>IF(SANCTION!$F395="","",SANCTION!$F395)</f>
        <v/>
      </c>
      <c r="D395" s="41" t="str">
        <f>IF(SANCTION!$C395="","",SANCTION!$C395)</f>
        <v/>
      </c>
      <c r="E395" s="41" t="str">
        <f>IF(SANCTION!$J395="","",SANCTION!$J395)</f>
        <v/>
      </c>
      <c r="F395" s="139" t="str">
        <f>IF(SANCTION!$K395="","",SANCTION!$K395)</f>
        <v/>
      </c>
      <c r="G395" s="161" t="str">
        <f>IF(SANCTION!$I395="","",SANCTION!$I395)</f>
        <v/>
      </c>
    </row>
    <row r="396" spans="1:7">
      <c r="A396" s="131" t="str">
        <f>IF(B396="","",ROWS($B$6:B396))</f>
        <v/>
      </c>
      <c r="B396" s="42" t="str">
        <f>IF(SANCTION!$E396="","",SANCTION!$E396)</f>
        <v/>
      </c>
      <c r="C396" s="41" t="str">
        <f>IF(SANCTION!$F396="","",SANCTION!$F396)</f>
        <v/>
      </c>
      <c r="D396" s="41" t="str">
        <f>IF(SANCTION!$C396="","",SANCTION!$C396)</f>
        <v/>
      </c>
      <c r="E396" s="41" t="str">
        <f>IF(SANCTION!$J396="","",SANCTION!$J396)</f>
        <v/>
      </c>
      <c r="F396" s="139" t="str">
        <f>IF(SANCTION!$K396="","",SANCTION!$K396)</f>
        <v/>
      </c>
      <c r="G396" s="161" t="str">
        <f>IF(SANCTION!$I396="","",SANCTION!$I396)</f>
        <v/>
      </c>
    </row>
    <row r="397" spans="1:7">
      <c r="A397" s="131" t="str">
        <f>IF(B397="","",ROWS($B$6:B397))</f>
        <v/>
      </c>
      <c r="B397" s="42" t="str">
        <f>IF(SANCTION!$E397="","",SANCTION!$E397)</f>
        <v/>
      </c>
      <c r="C397" s="41" t="str">
        <f>IF(SANCTION!$F397="","",SANCTION!$F397)</f>
        <v/>
      </c>
      <c r="D397" s="41" t="str">
        <f>IF(SANCTION!$C397="","",SANCTION!$C397)</f>
        <v/>
      </c>
      <c r="E397" s="41" t="str">
        <f>IF(SANCTION!$J397="","",SANCTION!$J397)</f>
        <v/>
      </c>
      <c r="F397" s="139" t="str">
        <f>IF(SANCTION!$K397="","",SANCTION!$K397)</f>
        <v/>
      </c>
      <c r="G397" s="161" t="str">
        <f>IF(SANCTION!$I397="","",SANCTION!$I397)</f>
        <v/>
      </c>
    </row>
    <row r="398" spans="1:7">
      <c r="A398" s="131" t="str">
        <f>IF(B398="","",ROWS($B$6:B398))</f>
        <v/>
      </c>
      <c r="B398" s="42" t="str">
        <f>IF(SANCTION!$E398="","",SANCTION!$E398)</f>
        <v/>
      </c>
      <c r="C398" s="41" t="str">
        <f>IF(SANCTION!$F398="","",SANCTION!$F398)</f>
        <v/>
      </c>
      <c r="D398" s="41" t="str">
        <f>IF(SANCTION!$C398="","",SANCTION!$C398)</f>
        <v/>
      </c>
      <c r="E398" s="41" t="str">
        <f>IF(SANCTION!$J398="","",SANCTION!$J398)</f>
        <v/>
      </c>
      <c r="F398" s="139" t="str">
        <f>IF(SANCTION!$K398="","",SANCTION!$K398)</f>
        <v/>
      </c>
      <c r="G398" s="161" t="str">
        <f>IF(SANCTION!$I398="","",SANCTION!$I398)</f>
        <v/>
      </c>
    </row>
    <row r="399" spans="1:7">
      <c r="A399" s="131" t="str">
        <f>IF(B399="","",ROWS($B$6:B399))</f>
        <v/>
      </c>
      <c r="B399" s="42" t="str">
        <f>IF(SANCTION!$E399="","",SANCTION!$E399)</f>
        <v/>
      </c>
      <c r="C399" s="41" t="str">
        <f>IF(SANCTION!$F399="","",SANCTION!$F399)</f>
        <v/>
      </c>
      <c r="D399" s="41" t="str">
        <f>IF(SANCTION!$C399="","",SANCTION!$C399)</f>
        <v/>
      </c>
      <c r="E399" s="41" t="str">
        <f>IF(SANCTION!$J399="","",SANCTION!$J399)</f>
        <v/>
      </c>
      <c r="F399" s="139" t="str">
        <f>IF(SANCTION!$K399="","",SANCTION!$K399)</f>
        <v/>
      </c>
      <c r="G399" s="161" t="str">
        <f>IF(SANCTION!$I399="","",SANCTION!$I399)</f>
        <v/>
      </c>
    </row>
    <row r="400" spans="1:7">
      <c r="A400" s="131" t="str">
        <f>IF(B400="","",ROWS($B$6:B400))</f>
        <v/>
      </c>
      <c r="B400" s="42" t="str">
        <f>IF(SANCTION!$E400="","",SANCTION!$E400)</f>
        <v/>
      </c>
      <c r="C400" s="41" t="str">
        <f>IF(SANCTION!$F400="","",SANCTION!$F400)</f>
        <v/>
      </c>
      <c r="D400" s="41" t="str">
        <f>IF(SANCTION!$C400="","",SANCTION!$C400)</f>
        <v/>
      </c>
      <c r="E400" s="41" t="str">
        <f>IF(SANCTION!$J400="","",SANCTION!$J400)</f>
        <v/>
      </c>
      <c r="F400" s="139" t="str">
        <f>IF(SANCTION!$K400="","",SANCTION!$K400)</f>
        <v/>
      </c>
      <c r="G400" s="161" t="str">
        <f>IF(SANCTION!$I400="","",SANCTION!$I400)</f>
        <v/>
      </c>
    </row>
    <row r="401" spans="1:7">
      <c r="A401" s="131" t="str">
        <f>IF(B401="","",ROWS($B$6:B401))</f>
        <v/>
      </c>
      <c r="B401" s="42" t="str">
        <f>IF(SANCTION!$E401="","",SANCTION!$E401)</f>
        <v/>
      </c>
      <c r="C401" s="41" t="str">
        <f>IF(SANCTION!$F401="","",SANCTION!$F401)</f>
        <v/>
      </c>
      <c r="D401" s="41" t="str">
        <f>IF(SANCTION!$C401="","",SANCTION!$C401)</f>
        <v/>
      </c>
      <c r="E401" s="41" t="str">
        <f>IF(SANCTION!$J401="","",SANCTION!$J401)</f>
        <v/>
      </c>
      <c r="F401" s="139" t="str">
        <f>IF(SANCTION!$K401="","",SANCTION!$K401)</f>
        <v/>
      </c>
      <c r="G401" s="161" t="str">
        <f>IF(SANCTION!$I401="","",SANCTION!$I401)</f>
        <v/>
      </c>
    </row>
    <row r="402" spans="1:7">
      <c r="A402" s="131" t="str">
        <f>IF(B402="","",ROWS($B$6:B402))</f>
        <v/>
      </c>
      <c r="B402" s="42" t="str">
        <f>IF(SANCTION!$E402="","",SANCTION!$E402)</f>
        <v/>
      </c>
      <c r="C402" s="41" t="str">
        <f>IF(SANCTION!$F402="","",SANCTION!$F402)</f>
        <v/>
      </c>
      <c r="D402" s="41" t="str">
        <f>IF(SANCTION!$C402="","",SANCTION!$C402)</f>
        <v/>
      </c>
      <c r="E402" s="41" t="str">
        <f>IF(SANCTION!$J402="","",SANCTION!$J402)</f>
        <v/>
      </c>
      <c r="F402" s="139" t="str">
        <f>IF(SANCTION!$K402="","",SANCTION!$K402)</f>
        <v/>
      </c>
      <c r="G402" s="161" t="str">
        <f>IF(SANCTION!$I402="","",SANCTION!$I402)</f>
        <v/>
      </c>
    </row>
    <row r="403" spans="1:7">
      <c r="A403" s="131" t="str">
        <f>IF(B403="","",ROWS($B$6:B403))</f>
        <v/>
      </c>
      <c r="B403" s="42" t="str">
        <f>IF(SANCTION!$E403="","",SANCTION!$E403)</f>
        <v/>
      </c>
      <c r="C403" s="41" t="str">
        <f>IF(SANCTION!$F403="","",SANCTION!$F403)</f>
        <v/>
      </c>
      <c r="D403" s="41" t="str">
        <f>IF(SANCTION!$C403="","",SANCTION!$C403)</f>
        <v/>
      </c>
      <c r="E403" s="41" t="str">
        <f>IF(SANCTION!$J403="","",SANCTION!$J403)</f>
        <v/>
      </c>
      <c r="F403" s="139" t="str">
        <f>IF(SANCTION!$K403="","",SANCTION!$K403)</f>
        <v/>
      </c>
      <c r="G403" s="161" t="str">
        <f>IF(SANCTION!$I403="","",SANCTION!$I403)</f>
        <v/>
      </c>
    </row>
    <row r="404" spans="1:7">
      <c r="A404" s="131" t="str">
        <f>IF(B404="","",ROWS($B$6:B404))</f>
        <v/>
      </c>
      <c r="B404" s="42" t="str">
        <f>IF(SANCTION!$E404="","",SANCTION!$E404)</f>
        <v/>
      </c>
      <c r="C404" s="41" t="str">
        <f>IF(SANCTION!$F404="","",SANCTION!$F404)</f>
        <v/>
      </c>
      <c r="D404" s="41" t="str">
        <f>IF(SANCTION!$C404="","",SANCTION!$C404)</f>
        <v/>
      </c>
      <c r="E404" s="41" t="str">
        <f>IF(SANCTION!$J404="","",SANCTION!$J404)</f>
        <v/>
      </c>
      <c r="F404" s="139" t="str">
        <f>IF(SANCTION!$K404="","",SANCTION!$K404)</f>
        <v/>
      </c>
      <c r="G404" s="161" t="str">
        <f>IF(SANCTION!$I404="","",SANCTION!$I404)</f>
        <v/>
      </c>
    </row>
    <row r="405" spans="1:7">
      <c r="A405" s="131" t="str">
        <f>IF(B405="","",ROWS($B$6:B405))</f>
        <v/>
      </c>
      <c r="B405" s="42" t="str">
        <f>IF(SANCTION!$E405="","",SANCTION!$E405)</f>
        <v/>
      </c>
      <c r="C405" s="41" t="str">
        <f>IF(SANCTION!$F405="","",SANCTION!$F405)</f>
        <v/>
      </c>
      <c r="D405" s="41" t="str">
        <f>IF(SANCTION!$C405="","",SANCTION!$C405)</f>
        <v/>
      </c>
      <c r="E405" s="41" t="str">
        <f>IF(SANCTION!$J405="","",SANCTION!$J405)</f>
        <v/>
      </c>
      <c r="F405" s="139" t="str">
        <f>IF(SANCTION!$K405="","",SANCTION!$K405)</f>
        <v/>
      </c>
      <c r="G405" s="161" t="str">
        <f>IF(SANCTION!$I405="","",SANCTION!$I405)</f>
        <v/>
      </c>
    </row>
    <row r="406" spans="1:7">
      <c r="A406" s="131" t="str">
        <f>IF(B406="","",ROWS($B$6:B406))</f>
        <v/>
      </c>
      <c r="B406" s="42" t="str">
        <f>IF(SANCTION!$E406="","",SANCTION!$E406)</f>
        <v/>
      </c>
      <c r="C406" s="41" t="str">
        <f>IF(SANCTION!$F406="","",SANCTION!$F406)</f>
        <v/>
      </c>
      <c r="D406" s="41" t="str">
        <f>IF(SANCTION!$C406="","",SANCTION!$C406)</f>
        <v/>
      </c>
      <c r="E406" s="41" t="str">
        <f>IF(SANCTION!$J406="","",SANCTION!$J406)</f>
        <v/>
      </c>
      <c r="F406" s="139" t="str">
        <f>IF(SANCTION!$K406="","",SANCTION!$K406)</f>
        <v/>
      </c>
      <c r="G406" s="161" t="str">
        <f>IF(SANCTION!$I406="","",SANCTION!$I406)</f>
        <v/>
      </c>
    </row>
    <row r="407" spans="1:7">
      <c r="A407" s="131" t="str">
        <f>IF(B407="","",ROWS($B$6:B407))</f>
        <v/>
      </c>
      <c r="B407" s="42" t="str">
        <f>IF(SANCTION!$E407="","",SANCTION!$E407)</f>
        <v/>
      </c>
      <c r="C407" s="41" t="str">
        <f>IF(SANCTION!$F407="","",SANCTION!$F407)</f>
        <v/>
      </c>
      <c r="D407" s="41" t="str">
        <f>IF(SANCTION!$C407="","",SANCTION!$C407)</f>
        <v/>
      </c>
      <c r="E407" s="41" t="str">
        <f>IF(SANCTION!$J407="","",SANCTION!$J407)</f>
        <v/>
      </c>
      <c r="F407" s="139" t="str">
        <f>IF(SANCTION!$K407="","",SANCTION!$K407)</f>
        <v/>
      </c>
      <c r="G407" s="161" t="str">
        <f>IF(SANCTION!$I407="","",SANCTION!$I407)</f>
        <v/>
      </c>
    </row>
    <row r="408" spans="1:7">
      <c r="A408" s="131" t="str">
        <f>IF(B408="","",ROWS($B$6:B408))</f>
        <v/>
      </c>
      <c r="B408" s="42" t="str">
        <f>IF(SANCTION!$E408="","",SANCTION!$E408)</f>
        <v/>
      </c>
      <c r="C408" s="41" t="str">
        <f>IF(SANCTION!$F408="","",SANCTION!$F408)</f>
        <v/>
      </c>
      <c r="D408" s="41" t="str">
        <f>IF(SANCTION!$C408="","",SANCTION!$C408)</f>
        <v/>
      </c>
      <c r="E408" s="41" t="str">
        <f>IF(SANCTION!$J408="","",SANCTION!$J408)</f>
        <v/>
      </c>
      <c r="F408" s="139" t="str">
        <f>IF(SANCTION!$K408="","",SANCTION!$K408)</f>
        <v/>
      </c>
      <c r="G408" s="161" t="str">
        <f>IF(SANCTION!$I408="","",SANCTION!$I408)</f>
        <v/>
      </c>
    </row>
    <row r="409" spans="1:7">
      <c r="A409" s="131" t="str">
        <f>IF(B409="","",ROWS($B$6:B409))</f>
        <v/>
      </c>
      <c r="B409" s="42" t="str">
        <f>IF(SANCTION!$E409="","",SANCTION!$E409)</f>
        <v/>
      </c>
      <c r="C409" s="41" t="str">
        <f>IF(SANCTION!$F409="","",SANCTION!$F409)</f>
        <v/>
      </c>
      <c r="D409" s="41" t="str">
        <f>IF(SANCTION!$C409="","",SANCTION!$C409)</f>
        <v/>
      </c>
      <c r="E409" s="41" t="str">
        <f>IF(SANCTION!$J409="","",SANCTION!$J409)</f>
        <v/>
      </c>
      <c r="F409" s="139" t="str">
        <f>IF(SANCTION!$K409="","",SANCTION!$K409)</f>
        <v/>
      </c>
      <c r="G409" s="161" t="str">
        <f>IF(SANCTION!$I409="","",SANCTION!$I409)</f>
        <v/>
      </c>
    </row>
    <row r="410" spans="1:7">
      <c r="A410" s="131" t="str">
        <f>IF(B410="","",ROWS($B$6:B410))</f>
        <v/>
      </c>
      <c r="B410" s="42" t="str">
        <f>IF(SANCTION!$E410="","",SANCTION!$E410)</f>
        <v/>
      </c>
      <c r="C410" s="41" t="str">
        <f>IF(SANCTION!$F410="","",SANCTION!$F410)</f>
        <v/>
      </c>
      <c r="D410" s="41" t="str">
        <f>IF(SANCTION!$C410="","",SANCTION!$C410)</f>
        <v/>
      </c>
      <c r="E410" s="41" t="str">
        <f>IF(SANCTION!$J410="","",SANCTION!$J410)</f>
        <v/>
      </c>
      <c r="F410" s="139" t="str">
        <f>IF(SANCTION!$K410="","",SANCTION!$K410)</f>
        <v/>
      </c>
      <c r="G410" s="161" t="str">
        <f>IF(SANCTION!$I410="","",SANCTION!$I410)</f>
        <v/>
      </c>
    </row>
    <row r="411" spans="1:7">
      <c r="A411" s="131" t="str">
        <f>IF(B411="","",ROWS($B$6:B411))</f>
        <v/>
      </c>
      <c r="B411" s="42" t="str">
        <f>IF(SANCTION!$E411="","",SANCTION!$E411)</f>
        <v/>
      </c>
      <c r="C411" s="41" t="str">
        <f>IF(SANCTION!$F411="","",SANCTION!$F411)</f>
        <v/>
      </c>
      <c r="D411" s="41" t="str">
        <f>IF(SANCTION!$C411="","",SANCTION!$C411)</f>
        <v/>
      </c>
      <c r="E411" s="41" t="str">
        <f>IF(SANCTION!$J411="","",SANCTION!$J411)</f>
        <v/>
      </c>
      <c r="F411" s="139" t="str">
        <f>IF(SANCTION!$K411="","",SANCTION!$K411)</f>
        <v/>
      </c>
      <c r="G411" s="161" t="str">
        <f>IF(SANCTION!$I411="","",SANCTION!$I411)</f>
        <v/>
      </c>
    </row>
    <row r="412" spans="1:7">
      <c r="A412" s="131" t="str">
        <f>IF(B412="","",ROWS($B$6:B412))</f>
        <v/>
      </c>
      <c r="B412" s="42" t="str">
        <f>IF(SANCTION!$E412="","",SANCTION!$E412)</f>
        <v/>
      </c>
      <c r="C412" s="41" t="str">
        <f>IF(SANCTION!$F412="","",SANCTION!$F412)</f>
        <v/>
      </c>
      <c r="D412" s="41" t="str">
        <f>IF(SANCTION!$C412="","",SANCTION!$C412)</f>
        <v/>
      </c>
      <c r="E412" s="41" t="str">
        <f>IF(SANCTION!$J412="","",SANCTION!$J412)</f>
        <v/>
      </c>
      <c r="F412" s="139" t="str">
        <f>IF(SANCTION!$K412="","",SANCTION!$K412)</f>
        <v/>
      </c>
      <c r="G412" s="161" t="str">
        <f>IF(SANCTION!$I412="","",SANCTION!$I412)</f>
        <v/>
      </c>
    </row>
    <row r="413" spans="1:7">
      <c r="A413" s="131" t="str">
        <f>IF(B413="","",ROWS($B$6:B413))</f>
        <v/>
      </c>
      <c r="B413" s="42" t="str">
        <f>IF(SANCTION!$E413="","",SANCTION!$E413)</f>
        <v/>
      </c>
      <c r="C413" s="41" t="str">
        <f>IF(SANCTION!$F413="","",SANCTION!$F413)</f>
        <v/>
      </c>
      <c r="D413" s="41" t="str">
        <f>IF(SANCTION!$C413="","",SANCTION!$C413)</f>
        <v/>
      </c>
      <c r="E413" s="41" t="str">
        <f>IF(SANCTION!$J413="","",SANCTION!$J413)</f>
        <v/>
      </c>
      <c r="F413" s="139" t="str">
        <f>IF(SANCTION!$K413="","",SANCTION!$K413)</f>
        <v/>
      </c>
      <c r="G413" s="161" t="str">
        <f>IF(SANCTION!$I413="","",SANCTION!$I413)</f>
        <v/>
      </c>
    </row>
    <row r="414" spans="1:7">
      <c r="A414" s="131" t="str">
        <f>IF(B414="","",ROWS($B$6:B414))</f>
        <v/>
      </c>
      <c r="B414" s="42" t="str">
        <f>IF(SANCTION!$E414="","",SANCTION!$E414)</f>
        <v/>
      </c>
      <c r="C414" s="41" t="str">
        <f>IF(SANCTION!$F414="","",SANCTION!$F414)</f>
        <v/>
      </c>
      <c r="D414" s="41" t="str">
        <f>IF(SANCTION!$C414="","",SANCTION!$C414)</f>
        <v/>
      </c>
      <c r="E414" s="41" t="str">
        <f>IF(SANCTION!$J414="","",SANCTION!$J414)</f>
        <v/>
      </c>
      <c r="F414" s="139" t="str">
        <f>IF(SANCTION!$K414="","",SANCTION!$K414)</f>
        <v/>
      </c>
      <c r="G414" s="161" t="str">
        <f>IF(SANCTION!$I414="","",SANCTION!$I414)</f>
        <v/>
      </c>
    </row>
    <row r="415" spans="1:7">
      <c r="A415" s="131" t="str">
        <f>IF(B415="","",ROWS($B$6:B415))</f>
        <v/>
      </c>
      <c r="B415" s="42" t="str">
        <f>IF(SANCTION!$E415="","",SANCTION!$E415)</f>
        <v/>
      </c>
      <c r="C415" s="41" t="str">
        <f>IF(SANCTION!$F415="","",SANCTION!$F415)</f>
        <v/>
      </c>
      <c r="D415" s="41" t="str">
        <f>IF(SANCTION!$C415="","",SANCTION!$C415)</f>
        <v/>
      </c>
      <c r="E415" s="41" t="str">
        <f>IF(SANCTION!$J415="","",SANCTION!$J415)</f>
        <v/>
      </c>
      <c r="F415" s="139" t="str">
        <f>IF(SANCTION!$K415="","",SANCTION!$K415)</f>
        <v/>
      </c>
      <c r="G415" s="161" t="str">
        <f>IF(SANCTION!$I415="","",SANCTION!$I415)</f>
        <v/>
      </c>
    </row>
    <row r="416" spans="1:7">
      <c r="A416" s="131" t="str">
        <f>IF(B416="","",ROWS($B$6:B416))</f>
        <v/>
      </c>
      <c r="B416" s="42" t="str">
        <f>IF(SANCTION!$E416="","",SANCTION!$E416)</f>
        <v/>
      </c>
      <c r="C416" s="41" t="str">
        <f>IF(SANCTION!$F416="","",SANCTION!$F416)</f>
        <v/>
      </c>
      <c r="D416" s="41" t="str">
        <f>IF(SANCTION!$C416="","",SANCTION!$C416)</f>
        <v/>
      </c>
      <c r="E416" s="41" t="str">
        <f>IF(SANCTION!$J416="","",SANCTION!$J416)</f>
        <v/>
      </c>
      <c r="F416" s="139" t="str">
        <f>IF(SANCTION!$K416="","",SANCTION!$K416)</f>
        <v/>
      </c>
      <c r="G416" s="161" t="str">
        <f>IF(SANCTION!$I416="","",SANCTION!$I416)</f>
        <v/>
      </c>
    </row>
    <row r="417" spans="1:7">
      <c r="A417" s="131" t="str">
        <f>IF(B417="","",ROWS($B$6:B417))</f>
        <v/>
      </c>
      <c r="B417" s="42" t="str">
        <f>IF(SANCTION!$E417="","",SANCTION!$E417)</f>
        <v/>
      </c>
      <c r="C417" s="41" t="str">
        <f>IF(SANCTION!$F417="","",SANCTION!$F417)</f>
        <v/>
      </c>
      <c r="D417" s="41" t="str">
        <f>IF(SANCTION!$C417="","",SANCTION!$C417)</f>
        <v/>
      </c>
      <c r="E417" s="41" t="str">
        <f>IF(SANCTION!$J417="","",SANCTION!$J417)</f>
        <v/>
      </c>
      <c r="F417" s="139" t="str">
        <f>IF(SANCTION!$K417="","",SANCTION!$K417)</f>
        <v/>
      </c>
      <c r="G417" s="161" t="str">
        <f>IF(SANCTION!$I417="","",SANCTION!$I417)</f>
        <v/>
      </c>
    </row>
    <row r="418" spans="1:7">
      <c r="A418" s="131" t="str">
        <f>IF(B418="","",ROWS($B$6:B418))</f>
        <v/>
      </c>
      <c r="B418" s="42" t="str">
        <f>IF(SANCTION!$E418="","",SANCTION!$E418)</f>
        <v/>
      </c>
      <c r="C418" s="41" t="str">
        <f>IF(SANCTION!$F418="","",SANCTION!$F418)</f>
        <v/>
      </c>
      <c r="D418" s="41" t="str">
        <f>IF(SANCTION!$C418="","",SANCTION!$C418)</f>
        <v/>
      </c>
      <c r="E418" s="41" t="str">
        <f>IF(SANCTION!$J418="","",SANCTION!$J418)</f>
        <v/>
      </c>
      <c r="F418" s="139" t="str">
        <f>IF(SANCTION!$K418="","",SANCTION!$K418)</f>
        <v/>
      </c>
      <c r="G418" s="161" t="str">
        <f>IF(SANCTION!$I418="","",SANCTION!$I418)</f>
        <v/>
      </c>
    </row>
    <row r="419" spans="1:7">
      <c r="A419" s="131" t="str">
        <f>IF(B419="","",ROWS($B$6:B419))</f>
        <v/>
      </c>
      <c r="B419" s="42" t="str">
        <f>IF(SANCTION!$E419="","",SANCTION!$E419)</f>
        <v/>
      </c>
      <c r="C419" s="41" t="str">
        <f>IF(SANCTION!$F419="","",SANCTION!$F419)</f>
        <v/>
      </c>
      <c r="D419" s="41" t="str">
        <f>IF(SANCTION!$C419="","",SANCTION!$C419)</f>
        <v/>
      </c>
      <c r="E419" s="41" t="str">
        <f>IF(SANCTION!$J419="","",SANCTION!$J419)</f>
        <v/>
      </c>
      <c r="F419" s="139" t="str">
        <f>IF(SANCTION!$K419="","",SANCTION!$K419)</f>
        <v/>
      </c>
      <c r="G419" s="161" t="str">
        <f>IF(SANCTION!$I419="","",SANCTION!$I419)</f>
        <v/>
      </c>
    </row>
    <row r="420" spans="1:7">
      <c r="A420" s="131" t="str">
        <f>IF(B420="","",ROWS($B$6:B420))</f>
        <v/>
      </c>
      <c r="B420" s="42" t="str">
        <f>IF(SANCTION!$E420="","",SANCTION!$E420)</f>
        <v/>
      </c>
      <c r="C420" s="41" t="str">
        <f>IF(SANCTION!$F420="","",SANCTION!$F420)</f>
        <v/>
      </c>
      <c r="D420" s="41" t="str">
        <f>IF(SANCTION!$C420="","",SANCTION!$C420)</f>
        <v/>
      </c>
      <c r="E420" s="41" t="str">
        <f>IF(SANCTION!$J420="","",SANCTION!$J420)</f>
        <v/>
      </c>
      <c r="F420" s="139" t="str">
        <f>IF(SANCTION!$K420="","",SANCTION!$K420)</f>
        <v/>
      </c>
      <c r="G420" s="161" t="str">
        <f>IF(SANCTION!$I420="","",SANCTION!$I420)</f>
        <v/>
      </c>
    </row>
    <row r="421" spans="1:7">
      <c r="A421" s="131" t="str">
        <f>IF(B421="","",ROWS($B$6:B421))</f>
        <v/>
      </c>
      <c r="B421" s="42" t="str">
        <f>IF(SANCTION!$E421="","",SANCTION!$E421)</f>
        <v/>
      </c>
      <c r="C421" s="41" t="str">
        <f>IF(SANCTION!$F421="","",SANCTION!$F421)</f>
        <v/>
      </c>
      <c r="D421" s="41" t="str">
        <f>IF(SANCTION!$C421="","",SANCTION!$C421)</f>
        <v/>
      </c>
      <c r="E421" s="41" t="str">
        <f>IF(SANCTION!$J421="","",SANCTION!$J421)</f>
        <v/>
      </c>
      <c r="F421" s="139" t="str">
        <f>IF(SANCTION!$K421="","",SANCTION!$K421)</f>
        <v/>
      </c>
      <c r="G421" s="161" t="str">
        <f>IF(SANCTION!$I421="","",SANCTION!$I421)</f>
        <v/>
      </c>
    </row>
    <row r="422" spans="1:7">
      <c r="A422" s="131" t="str">
        <f>IF(B422="","",ROWS($B$6:B422))</f>
        <v/>
      </c>
      <c r="B422" s="42" t="str">
        <f>IF(SANCTION!$E422="","",SANCTION!$E422)</f>
        <v/>
      </c>
      <c r="C422" s="41" t="str">
        <f>IF(SANCTION!$F422="","",SANCTION!$F422)</f>
        <v/>
      </c>
      <c r="D422" s="41" t="str">
        <f>IF(SANCTION!$C422="","",SANCTION!$C422)</f>
        <v/>
      </c>
      <c r="E422" s="41" t="str">
        <f>IF(SANCTION!$J422="","",SANCTION!$J422)</f>
        <v/>
      </c>
      <c r="F422" s="139" t="str">
        <f>IF(SANCTION!$K422="","",SANCTION!$K422)</f>
        <v/>
      </c>
      <c r="G422" s="161" t="str">
        <f>IF(SANCTION!$I422="","",SANCTION!$I422)</f>
        <v/>
      </c>
    </row>
    <row r="423" spans="1:7">
      <c r="A423" s="131" t="str">
        <f>IF(B423="","",ROWS($B$6:B423))</f>
        <v/>
      </c>
      <c r="B423" s="42" t="str">
        <f>IF(SANCTION!$E423="","",SANCTION!$E423)</f>
        <v/>
      </c>
      <c r="C423" s="41" t="str">
        <f>IF(SANCTION!$F423="","",SANCTION!$F423)</f>
        <v/>
      </c>
      <c r="D423" s="41" t="str">
        <f>IF(SANCTION!$C423="","",SANCTION!$C423)</f>
        <v/>
      </c>
      <c r="E423" s="41" t="str">
        <f>IF(SANCTION!$J423="","",SANCTION!$J423)</f>
        <v/>
      </c>
      <c r="F423" s="139" t="str">
        <f>IF(SANCTION!$K423="","",SANCTION!$K423)</f>
        <v/>
      </c>
      <c r="G423" s="161" t="str">
        <f>IF(SANCTION!$I423="","",SANCTION!$I423)</f>
        <v/>
      </c>
    </row>
    <row r="424" spans="1:7">
      <c r="A424" s="131" t="str">
        <f>IF(B424="","",ROWS($B$6:B424))</f>
        <v/>
      </c>
      <c r="B424" s="42" t="str">
        <f>IF(SANCTION!$E424="","",SANCTION!$E424)</f>
        <v/>
      </c>
      <c r="C424" s="41" t="str">
        <f>IF(SANCTION!$F424="","",SANCTION!$F424)</f>
        <v/>
      </c>
      <c r="D424" s="41" t="str">
        <f>IF(SANCTION!$C424="","",SANCTION!$C424)</f>
        <v/>
      </c>
      <c r="E424" s="41" t="str">
        <f>IF(SANCTION!$J424="","",SANCTION!$J424)</f>
        <v/>
      </c>
      <c r="F424" s="139" t="str">
        <f>IF(SANCTION!$K424="","",SANCTION!$K424)</f>
        <v/>
      </c>
      <c r="G424" s="161" t="str">
        <f>IF(SANCTION!$I424="","",SANCTION!$I424)</f>
        <v/>
      </c>
    </row>
    <row r="425" spans="1:7">
      <c r="A425" s="131" t="str">
        <f>IF(B425="","",ROWS($B$6:B425))</f>
        <v/>
      </c>
      <c r="B425" s="42" t="str">
        <f>IF(SANCTION!$E425="","",SANCTION!$E425)</f>
        <v/>
      </c>
      <c r="C425" s="41" t="str">
        <f>IF(SANCTION!$F425="","",SANCTION!$F425)</f>
        <v/>
      </c>
      <c r="D425" s="41" t="str">
        <f>IF(SANCTION!$C425="","",SANCTION!$C425)</f>
        <v/>
      </c>
      <c r="E425" s="41" t="str">
        <f>IF(SANCTION!$J425="","",SANCTION!$J425)</f>
        <v/>
      </c>
      <c r="F425" s="139" t="str">
        <f>IF(SANCTION!$K425="","",SANCTION!$K425)</f>
        <v/>
      </c>
      <c r="G425" s="161" t="str">
        <f>IF(SANCTION!$I425="","",SANCTION!$I425)</f>
        <v/>
      </c>
    </row>
    <row r="426" spans="1:7">
      <c r="A426" s="131" t="str">
        <f>IF(B426="","",ROWS($B$6:B426))</f>
        <v/>
      </c>
      <c r="B426" s="42" t="str">
        <f>IF(SANCTION!$E426="","",SANCTION!$E426)</f>
        <v/>
      </c>
      <c r="C426" s="41" t="str">
        <f>IF(SANCTION!$F426="","",SANCTION!$F426)</f>
        <v/>
      </c>
      <c r="D426" s="41" t="str">
        <f>IF(SANCTION!$C426="","",SANCTION!$C426)</f>
        <v/>
      </c>
      <c r="E426" s="41" t="str">
        <f>IF(SANCTION!$J426="","",SANCTION!$J426)</f>
        <v/>
      </c>
      <c r="F426" s="139" t="str">
        <f>IF(SANCTION!$K426="","",SANCTION!$K426)</f>
        <v/>
      </c>
      <c r="G426" s="161" t="str">
        <f>IF(SANCTION!$I426="","",SANCTION!$I426)</f>
        <v/>
      </c>
    </row>
    <row r="427" spans="1:7">
      <c r="A427" s="131" t="str">
        <f>IF(B427="","",ROWS($B$6:B427))</f>
        <v/>
      </c>
      <c r="B427" s="42" t="str">
        <f>IF(SANCTION!$E427="","",SANCTION!$E427)</f>
        <v/>
      </c>
      <c r="C427" s="41" t="str">
        <f>IF(SANCTION!$F427="","",SANCTION!$F427)</f>
        <v/>
      </c>
      <c r="D427" s="41" t="str">
        <f>IF(SANCTION!$C427="","",SANCTION!$C427)</f>
        <v/>
      </c>
      <c r="E427" s="41" t="str">
        <f>IF(SANCTION!$J427="","",SANCTION!$J427)</f>
        <v/>
      </c>
      <c r="F427" s="139" t="str">
        <f>IF(SANCTION!$K427="","",SANCTION!$K427)</f>
        <v/>
      </c>
      <c r="G427" s="161" t="str">
        <f>IF(SANCTION!$I427="","",SANCTION!$I427)</f>
        <v/>
      </c>
    </row>
    <row r="428" spans="1:7">
      <c r="A428" s="131" t="str">
        <f>IF(B428="","",ROWS($B$6:B428))</f>
        <v/>
      </c>
      <c r="B428" s="42" t="str">
        <f>IF(SANCTION!$E428="","",SANCTION!$E428)</f>
        <v/>
      </c>
      <c r="C428" s="41" t="str">
        <f>IF(SANCTION!$F428="","",SANCTION!$F428)</f>
        <v/>
      </c>
      <c r="D428" s="41" t="str">
        <f>IF(SANCTION!$C428="","",SANCTION!$C428)</f>
        <v/>
      </c>
      <c r="E428" s="41" t="str">
        <f>IF(SANCTION!$J428="","",SANCTION!$J428)</f>
        <v/>
      </c>
      <c r="F428" s="139" t="str">
        <f>IF(SANCTION!$K428="","",SANCTION!$K428)</f>
        <v/>
      </c>
      <c r="G428" s="161" t="str">
        <f>IF(SANCTION!$I428="","",SANCTION!$I428)</f>
        <v/>
      </c>
    </row>
    <row r="429" spans="1:7">
      <c r="A429" s="131" t="str">
        <f>IF(B429="","",ROWS($B$6:B429))</f>
        <v/>
      </c>
      <c r="B429" s="42" t="str">
        <f>IF(SANCTION!$E429="","",SANCTION!$E429)</f>
        <v/>
      </c>
      <c r="C429" s="41" t="str">
        <f>IF(SANCTION!$F429="","",SANCTION!$F429)</f>
        <v/>
      </c>
      <c r="D429" s="41" t="str">
        <f>IF(SANCTION!$C429="","",SANCTION!$C429)</f>
        <v/>
      </c>
      <c r="E429" s="41" t="str">
        <f>IF(SANCTION!$J429="","",SANCTION!$J429)</f>
        <v/>
      </c>
      <c r="F429" s="139" t="str">
        <f>IF(SANCTION!$K429="","",SANCTION!$K429)</f>
        <v/>
      </c>
      <c r="G429" s="161" t="str">
        <f>IF(SANCTION!$I429="","",SANCTION!$I429)</f>
        <v/>
      </c>
    </row>
    <row r="430" spans="1:7">
      <c r="A430" s="131" t="str">
        <f>IF(B430="","",ROWS($B$6:B430))</f>
        <v/>
      </c>
      <c r="B430" s="42" t="str">
        <f>IF(SANCTION!$E430="","",SANCTION!$E430)</f>
        <v/>
      </c>
      <c r="C430" s="41" t="str">
        <f>IF(SANCTION!$F430="","",SANCTION!$F430)</f>
        <v/>
      </c>
      <c r="D430" s="41" t="str">
        <f>IF(SANCTION!$C430="","",SANCTION!$C430)</f>
        <v/>
      </c>
      <c r="E430" s="41" t="str">
        <f>IF(SANCTION!$J430="","",SANCTION!$J430)</f>
        <v/>
      </c>
      <c r="F430" s="139" t="str">
        <f>IF(SANCTION!$K430="","",SANCTION!$K430)</f>
        <v/>
      </c>
      <c r="G430" s="161" t="str">
        <f>IF(SANCTION!$I430="","",SANCTION!$I430)</f>
        <v/>
      </c>
    </row>
    <row r="431" spans="1:7">
      <c r="A431" s="131" t="str">
        <f>IF(B431="","",ROWS($B$6:B431))</f>
        <v/>
      </c>
      <c r="B431" s="42" t="str">
        <f>IF(SANCTION!$E431="","",SANCTION!$E431)</f>
        <v/>
      </c>
      <c r="C431" s="41" t="str">
        <f>IF(SANCTION!$F431="","",SANCTION!$F431)</f>
        <v/>
      </c>
      <c r="D431" s="41" t="str">
        <f>IF(SANCTION!$C431="","",SANCTION!$C431)</f>
        <v/>
      </c>
      <c r="E431" s="41" t="str">
        <f>IF(SANCTION!$J431="","",SANCTION!$J431)</f>
        <v/>
      </c>
      <c r="F431" s="139" t="str">
        <f>IF(SANCTION!$K431="","",SANCTION!$K431)</f>
        <v/>
      </c>
      <c r="G431" s="161" t="str">
        <f>IF(SANCTION!$I431="","",SANCTION!$I431)</f>
        <v/>
      </c>
    </row>
    <row r="432" spans="1:7">
      <c r="A432" s="131" t="str">
        <f>IF(B432="","",ROWS($B$6:B432))</f>
        <v/>
      </c>
      <c r="B432" s="42" t="str">
        <f>IF(SANCTION!$E432="","",SANCTION!$E432)</f>
        <v/>
      </c>
      <c r="C432" s="41" t="str">
        <f>IF(SANCTION!$F432="","",SANCTION!$F432)</f>
        <v/>
      </c>
      <c r="D432" s="41" t="str">
        <f>IF(SANCTION!$C432="","",SANCTION!$C432)</f>
        <v/>
      </c>
      <c r="E432" s="41" t="str">
        <f>IF(SANCTION!$J432="","",SANCTION!$J432)</f>
        <v/>
      </c>
      <c r="F432" s="139" t="str">
        <f>IF(SANCTION!$K432="","",SANCTION!$K432)</f>
        <v/>
      </c>
      <c r="G432" s="161" t="str">
        <f>IF(SANCTION!$I432="","",SANCTION!$I432)</f>
        <v/>
      </c>
    </row>
    <row r="433" spans="1:7">
      <c r="A433" s="131" t="str">
        <f>IF(B433="","",ROWS($B$6:B433))</f>
        <v/>
      </c>
      <c r="B433" s="42" t="str">
        <f>IF(SANCTION!$E433="","",SANCTION!$E433)</f>
        <v/>
      </c>
      <c r="C433" s="41" t="str">
        <f>IF(SANCTION!$F433="","",SANCTION!$F433)</f>
        <v/>
      </c>
      <c r="D433" s="41" t="str">
        <f>IF(SANCTION!$C433="","",SANCTION!$C433)</f>
        <v/>
      </c>
      <c r="E433" s="41" t="str">
        <f>IF(SANCTION!$J433="","",SANCTION!$J433)</f>
        <v/>
      </c>
      <c r="F433" s="139" t="str">
        <f>IF(SANCTION!$K433="","",SANCTION!$K433)</f>
        <v/>
      </c>
      <c r="G433" s="161" t="str">
        <f>IF(SANCTION!$I433="","",SANCTION!$I433)</f>
        <v/>
      </c>
    </row>
    <row r="434" spans="1:7">
      <c r="A434" s="131" t="str">
        <f>IF(B434="","",ROWS($B$6:B434))</f>
        <v/>
      </c>
      <c r="B434" s="42" t="str">
        <f>IF(SANCTION!$E434="","",SANCTION!$E434)</f>
        <v/>
      </c>
      <c r="C434" s="41" t="str">
        <f>IF(SANCTION!$F434="","",SANCTION!$F434)</f>
        <v/>
      </c>
      <c r="D434" s="41" t="str">
        <f>IF(SANCTION!$C434="","",SANCTION!$C434)</f>
        <v/>
      </c>
      <c r="E434" s="41" t="str">
        <f>IF(SANCTION!$J434="","",SANCTION!$J434)</f>
        <v/>
      </c>
      <c r="F434" s="139" t="str">
        <f>IF(SANCTION!$K434="","",SANCTION!$K434)</f>
        <v/>
      </c>
      <c r="G434" s="161" t="str">
        <f>IF(SANCTION!$I434="","",SANCTION!$I434)</f>
        <v/>
      </c>
    </row>
    <row r="435" spans="1:7">
      <c r="A435" s="131" t="str">
        <f>IF(B435="","",ROWS($B$6:B435))</f>
        <v/>
      </c>
      <c r="B435" s="42" t="str">
        <f>IF(SANCTION!$E435="","",SANCTION!$E435)</f>
        <v/>
      </c>
      <c r="C435" s="41" t="str">
        <f>IF(SANCTION!$F435="","",SANCTION!$F435)</f>
        <v/>
      </c>
      <c r="D435" s="41" t="str">
        <f>IF(SANCTION!$C435="","",SANCTION!$C435)</f>
        <v/>
      </c>
      <c r="E435" s="41" t="str">
        <f>IF(SANCTION!$J435="","",SANCTION!$J435)</f>
        <v/>
      </c>
      <c r="F435" s="139" t="str">
        <f>IF(SANCTION!$K435="","",SANCTION!$K435)</f>
        <v/>
      </c>
      <c r="G435" s="161" t="str">
        <f>IF(SANCTION!$I435="","",SANCTION!$I435)</f>
        <v/>
      </c>
    </row>
    <row r="436" spans="1:7">
      <c r="A436" s="131" t="str">
        <f>IF(B436="","",ROWS($B$6:B436))</f>
        <v/>
      </c>
      <c r="B436" s="42" t="str">
        <f>IF(SANCTION!$E436="","",SANCTION!$E436)</f>
        <v/>
      </c>
      <c r="C436" s="41" t="str">
        <f>IF(SANCTION!$F436="","",SANCTION!$F436)</f>
        <v/>
      </c>
      <c r="D436" s="41" t="str">
        <f>IF(SANCTION!$C436="","",SANCTION!$C436)</f>
        <v/>
      </c>
      <c r="E436" s="41" t="str">
        <f>IF(SANCTION!$J436="","",SANCTION!$J436)</f>
        <v/>
      </c>
      <c r="F436" s="139" t="str">
        <f>IF(SANCTION!$K436="","",SANCTION!$K436)</f>
        <v/>
      </c>
      <c r="G436" s="161" t="str">
        <f>IF(SANCTION!$I436="","",SANCTION!$I436)</f>
        <v/>
      </c>
    </row>
    <row r="437" spans="1:7">
      <c r="A437" s="131" t="str">
        <f>IF(B437="","",ROWS($B$6:B437))</f>
        <v/>
      </c>
      <c r="B437" s="42" t="str">
        <f>IF(SANCTION!$E437="","",SANCTION!$E437)</f>
        <v/>
      </c>
      <c r="C437" s="41" t="str">
        <f>IF(SANCTION!$F437="","",SANCTION!$F437)</f>
        <v/>
      </c>
      <c r="D437" s="41" t="str">
        <f>IF(SANCTION!$C437="","",SANCTION!$C437)</f>
        <v/>
      </c>
      <c r="E437" s="41" t="str">
        <f>IF(SANCTION!$J437="","",SANCTION!$J437)</f>
        <v/>
      </c>
      <c r="F437" s="139" t="str">
        <f>IF(SANCTION!$K437="","",SANCTION!$K437)</f>
        <v/>
      </c>
      <c r="G437" s="161" t="str">
        <f>IF(SANCTION!$I437="","",SANCTION!$I437)</f>
        <v/>
      </c>
    </row>
    <row r="438" spans="1:7">
      <c r="A438" s="131" t="str">
        <f>IF(B438="","",ROWS($B$6:B438))</f>
        <v/>
      </c>
      <c r="B438" s="42" t="str">
        <f>IF(SANCTION!$E438="","",SANCTION!$E438)</f>
        <v/>
      </c>
      <c r="C438" s="41" t="str">
        <f>IF(SANCTION!$F438="","",SANCTION!$F438)</f>
        <v/>
      </c>
      <c r="D438" s="41" t="str">
        <f>IF(SANCTION!$C438="","",SANCTION!$C438)</f>
        <v/>
      </c>
      <c r="E438" s="41" t="str">
        <f>IF(SANCTION!$J438="","",SANCTION!$J438)</f>
        <v/>
      </c>
      <c r="F438" s="139" t="str">
        <f>IF(SANCTION!$K438="","",SANCTION!$K438)</f>
        <v/>
      </c>
      <c r="G438" s="161" t="str">
        <f>IF(SANCTION!$I438="","",SANCTION!$I438)</f>
        <v/>
      </c>
    </row>
    <row r="439" spans="1:7">
      <c r="A439" s="131" t="str">
        <f>IF(B439="","",ROWS($B$6:B439))</f>
        <v/>
      </c>
      <c r="B439" s="42" t="str">
        <f>IF(SANCTION!$E439="","",SANCTION!$E439)</f>
        <v/>
      </c>
      <c r="C439" s="41" t="str">
        <f>IF(SANCTION!$F439="","",SANCTION!$F439)</f>
        <v/>
      </c>
      <c r="D439" s="41" t="str">
        <f>IF(SANCTION!$C439="","",SANCTION!$C439)</f>
        <v/>
      </c>
      <c r="E439" s="41" t="str">
        <f>IF(SANCTION!$J439="","",SANCTION!$J439)</f>
        <v/>
      </c>
      <c r="F439" s="139" t="str">
        <f>IF(SANCTION!$K439="","",SANCTION!$K439)</f>
        <v/>
      </c>
      <c r="G439" s="161" t="str">
        <f>IF(SANCTION!$I439="","",SANCTION!$I439)</f>
        <v/>
      </c>
    </row>
    <row r="440" spans="1:7">
      <c r="A440" s="131" t="str">
        <f>IF(B440="","",ROWS($B$6:B440))</f>
        <v/>
      </c>
      <c r="B440" s="42" t="str">
        <f>IF(SANCTION!$E440="","",SANCTION!$E440)</f>
        <v/>
      </c>
      <c r="C440" s="41" t="str">
        <f>IF(SANCTION!$F440="","",SANCTION!$F440)</f>
        <v/>
      </c>
      <c r="D440" s="41" t="str">
        <f>IF(SANCTION!$C440="","",SANCTION!$C440)</f>
        <v/>
      </c>
      <c r="E440" s="41" t="str">
        <f>IF(SANCTION!$J440="","",SANCTION!$J440)</f>
        <v/>
      </c>
      <c r="F440" s="139" t="str">
        <f>IF(SANCTION!$K440="","",SANCTION!$K440)</f>
        <v/>
      </c>
      <c r="G440" s="161" t="str">
        <f>IF(SANCTION!$I440="","",SANCTION!$I440)</f>
        <v/>
      </c>
    </row>
    <row r="441" spans="1:7">
      <c r="A441" s="131" t="str">
        <f>IF(B441="","",ROWS($B$6:B441))</f>
        <v/>
      </c>
      <c r="B441" s="42" t="str">
        <f>IF(SANCTION!$E441="","",SANCTION!$E441)</f>
        <v/>
      </c>
      <c r="C441" s="41" t="str">
        <f>IF(SANCTION!$F441="","",SANCTION!$F441)</f>
        <v/>
      </c>
      <c r="D441" s="41" t="str">
        <f>IF(SANCTION!$C441="","",SANCTION!$C441)</f>
        <v/>
      </c>
      <c r="E441" s="41" t="str">
        <f>IF(SANCTION!$J441="","",SANCTION!$J441)</f>
        <v/>
      </c>
      <c r="F441" s="139" t="str">
        <f>IF(SANCTION!$K441="","",SANCTION!$K441)</f>
        <v/>
      </c>
      <c r="G441" s="161" t="str">
        <f>IF(SANCTION!$I441="","",SANCTION!$I441)</f>
        <v/>
      </c>
    </row>
    <row r="442" spans="1:7">
      <c r="A442" s="131" t="str">
        <f>IF(B442="","",ROWS($B$6:B442))</f>
        <v/>
      </c>
      <c r="B442" s="42" t="str">
        <f>IF(SANCTION!$E442="","",SANCTION!$E442)</f>
        <v/>
      </c>
      <c r="C442" s="41" t="str">
        <f>IF(SANCTION!$F442="","",SANCTION!$F442)</f>
        <v/>
      </c>
      <c r="D442" s="41" t="str">
        <f>IF(SANCTION!$C442="","",SANCTION!$C442)</f>
        <v/>
      </c>
      <c r="E442" s="41" t="str">
        <f>IF(SANCTION!$J442="","",SANCTION!$J442)</f>
        <v/>
      </c>
      <c r="F442" s="139" t="str">
        <f>IF(SANCTION!$K442="","",SANCTION!$K442)</f>
        <v/>
      </c>
      <c r="G442" s="161" t="str">
        <f>IF(SANCTION!$I442="","",SANCTION!$I442)</f>
        <v/>
      </c>
    </row>
    <row r="443" spans="1:7">
      <c r="A443" s="131" t="str">
        <f>IF(B443="","",ROWS($B$6:B443))</f>
        <v/>
      </c>
      <c r="B443" s="42" t="str">
        <f>IF(SANCTION!$E443="","",SANCTION!$E443)</f>
        <v/>
      </c>
      <c r="C443" s="41" t="str">
        <f>IF(SANCTION!$F443="","",SANCTION!$F443)</f>
        <v/>
      </c>
      <c r="D443" s="41" t="str">
        <f>IF(SANCTION!$C443="","",SANCTION!$C443)</f>
        <v/>
      </c>
      <c r="E443" s="41" t="str">
        <f>IF(SANCTION!$J443="","",SANCTION!$J443)</f>
        <v/>
      </c>
      <c r="F443" s="139" t="str">
        <f>IF(SANCTION!$K443="","",SANCTION!$K443)</f>
        <v/>
      </c>
      <c r="G443" s="161" t="str">
        <f>IF(SANCTION!$I443="","",SANCTION!$I443)</f>
        <v/>
      </c>
    </row>
    <row r="444" spans="1:7">
      <c r="A444" s="131" t="str">
        <f>IF(B444="","",ROWS($B$6:B444))</f>
        <v/>
      </c>
      <c r="B444" s="42" t="str">
        <f>IF(SANCTION!$E444="","",SANCTION!$E444)</f>
        <v/>
      </c>
      <c r="C444" s="41" t="str">
        <f>IF(SANCTION!$F444="","",SANCTION!$F444)</f>
        <v/>
      </c>
      <c r="D444" s="41" t="str">
        <f>IF(SANCTION!$C444="","",SANCTION!$C444)</f>
        <v/>
      </c>
      <c r="E444" s="41" t="str">
        <f>IF(SANCTION!$J444="","",SANCTION!$J444)</f>
        <v/>
      </c>
      <c r="F444" s="139" t="str">
        <f>IF(SANCTION!$K444="","",SANCTION!$K444)</f>
        <v/>
      </c>
      <c r="G444" s="161" t="str">
        <f>IF(SANCTION!$I444="","",SANCTION!$I444)</f>
        <v/>
      </c>
    </row>
    <row r="445" spans="1:7">
      <c r="A445" s="131" t="str">
        <f>IF(B445="","",ROWS($B$6:B445))</f>
        <v/>
      </c>
      <c r="B445" s="42" t="str">
        <f>IF(SANCTION!$E445="","",SANCTION!$E445)</f>
        <v/>
      </c>
      <c r="C445" s="41" t="str">
        <f>IF(SANCTION!$F445="","",SANCTION!$F445)</f>
        <v/>
      </c>
      <c r="D445" s="41" t="str">
        <f>IF(SANCTION!$C445="","",SANCTION!$C445)</f>
        <v/>
      </c>
      <c r="E445" s="41" t="str">
        <f>IF(SANCTION!$J445="","",SANCTION!$J445)</f>
        <v/>
      </c>
      <c r="F445" s="139" t="str">
        <f>IF(SANCTION!$K445="","",SANCTION!$K445)</f>
        <v/>
      </c>
      <c r="G445" s="161" t="str">
        <f>IF(SANCTION!$I445="","",SANCTION!$I445)</f>
        <v/>
      </c>
    </row>
    <row r="446" spans="1:7">
      <c r="A446" s="131" t="str">
        <f>IF(B446="","",ROWS($B$6:B446))</f>
        <v/>
      </c>
      <c r="B446" s="42" t="str">
        <f>IF(SANCTION!$E446="","",SANCTION!$E446)</f>
        <v/>
      </c>
      <c r="C446" s="41" t="str">
        <f>IF(SANCTION!$F446="","",SANCTION!$F446)</f>
        <v/>
      </c>
      <c r="D446" s="41" t="str">
        <f>IF(SANCTION!$C446="","",SANCTION!$C446)</f>
        <v/>
      </c>
      <c r="E446" s="41" t="str">
        <f>IF(SANCTION!$J446="","",SANCTION!$J446)</f>
        <v/>
      </c>
      <c r="F446" s="139" t="str">
        <f>IF(SANCTION!$K446="","",SANCTION!$K446)</f>
        <v/>
      </c>
      <c r="G446" s="161" t="str">
        <f>IF(SANCTION!$I446="","",SANCTION!$I446)</f>
        <v/>
      </c>
    </row>
    <row r="447" spans="1:7">
      <c r="A447" s="131" t="str">
        <f>IF(B447="","",ROWS($B$6:B447))</f>
        <v/>
      </c>
      <c r="B447" s="42" t="str">
        <f>IF(SANCTION!$E447="","",SANCTION!$E447)</f>
        <v/>
      </c>
      <c r="C447" s="41" t="str">
        <f>IF(SANCTION!$F447="","",SANCTION!$F447)</f>
        <v/>
      </c>
      <c r="D447" s="41" t="str">
        <f>IF(SANCTION!$C447="","",SANCTION!$C447)</f>
        <v/>
      </c>
      <c r="E447" s="41" t="str">
        <f>IF(SANCTION!$J447="","",SANCTION!$J447)</f>
        <v/>
      </c>
      <c r="F447" s="139" t="str">
        <f>IF(SANCTION!$K447="","",SANCTION!$K447)</f>
        <v/>
      </c>
      <c r="G447" s="161" t="str">
        <f>IF(SANCTION!$I447="","",SANCTION!$I447)</f>
        <v/>
      </c>
    </row>
    <row r="448" spans="1:7">
      <c r="A448" s="131" t="str">
        <f>IF(B448="","",ROWS($B$6:B448))</f>
        <v/>
      </c>
      <c r="B448" s="42" t="str">
        <f>IF(SANCTION!$E448="","",SANCTION!$E448)</f>
        <v/>
      </c>
      <c r="C448" s="41" t="str">
        <f>IF(SANCTION!$F448="","",SANCTION!$F448)</f>
        <v/>
      </c>
      <c r="D448" s="41" t="str">
        <f>IF(SANCTION!$C448="","",SANCTION!$C448)</f>
        <v/>
      </c>
      <c r="E448" s="41" t="str">
        <f>IF(SANCTION!$J448="","",SANCTION!$J448)</f>
        <v/>
      </c>
      <c r="F448" s="139" t="str">
        <f>IF(SANCTION!$K448="","",SANCTION!$K448)</f>
        <v/>
      </c>
      <c r="G448" s="161" t="str">
        <f>IF(SANCTION!$I448="","",SANCTION!$I448)</f>
        <v/>
      </c>
    </row>
    <row r="449" spans="1:7">
      <c r="A449" s="131" t="str">
        <f>IF(B449="","",ROWS($B$6:B449))</f>
        <v/>
      </c>
      <c r="B449" s="42" t="str">
        <f>IF(SANCTION!$E449="","",SANCTION!$E449)</f>
        <v/>
      </c>
      <c r="C449" s="41" t="str">
        <f>IF(SANCTION!$F449="","",SANCTION!$F449)</f>
        <v/>
      </c>
      <c r="D449" s="41" t="str">
        <f>IF(SANCTION!$C449="","",SANCTION!$C449)</f>
        <v/>
      </c>
      <c r="E449" s="41" t="str">
        <f>IF(SANCTION!$J449="","",SANCTION!$J449)</f>
        <v/>
      </c>
      <c r="F449" s="139" t="str">
        <f>IF(SANCTION!$K449="","",SANCTION!$K449)</f>
        <v/>
      </c>
      <c r="G449" s="161" t="str">
        <f>IF(SANCTION!$I449="","",SANCTION!$I449)</f>
        <v/>
      </c>
    </row>
    <row r="450" spans="1:7">
      <c r="A450" s="131" t="str">
        <f>IF(B450="","",ROWS($B$6:B450))</f>
        <v/>
      </c>
      <c r="B450" s="42" t="str">
        <f>IF(SANCTION!$E450="","",SANCTION!$E450)</f>
        <v/>
      </c>
      <c r="C450" s="41" t="str">
        <f>IF(SANCTION!$F450="","",SANCTION!$F450)</f>
        <v/>
      </c>
      <c r="D450" s="41" t="str">
        <f>IF(SANCTION!$C450="","",SANCTION!$C450)</f>
        <v/>
      </c>
      <c r="E450" s="41" t="str">
        <f>IF(SANCTION!$J450="","",SANCTION!$J450)</f>
        <v/>
      </c>
      <c r="F450" s="139" t="str">
        <f>IF(SANCTION!$K450="","",SANCTION!$K450)</f>
        <v/>
      </c>
      <c r="G450" s="161" t="str">
        <f>IF(SANCTION!$I450="","",SANCTION!$I450)</f>
        <v/>
      </c>
    </row>
    <row r="451" spans="1:7">
      <c r="A451" s="131" t="str">
        <f>IF(B451="","",ROWS($B$6:B451))</f>
        <v/>
      </c>
      <c r="B451" s="42" t="str">
        <f>IF(SANCTION!$E451="","",SANCTION!$E451)</f>
        <v/>
      </c>
      <c r="C451" s="41" t="str">
        <f>IF(SANCTION!$F451="","",SANCTION!$F451)</f>
        <v/>
      </c>
      <c r="D451" s="41" t="str">
        <f>IF(SANCTION!$C451="","",SANCTION!$C451)</f>
        <v/>
      </c>
      <c r="E451" s="41" t="str">
        <f>IF(SANCTION!$J451="","",SANCTION!$J451)</f>
        <v/>
      </c>
      <c r="F451" s="139" t="str">
        <f>IF(SANCTION!$K451="","",SANCTION!$K451)</f>
        <v/>
      </c>
      <c r="G451" s="161" t="str">
        <f>IF(SANCTION!$I451="","",SANCTION!$I451)</f>
        <v/>
      </c>
    </row>
    <row r="452" spans="1:7">
      <c r="A452" s="131" t="str">
        <f>IF(B452="","",ROWS($B$6:B452))</f>
        <v/>
      </c>
      <c r="B452" s="42" t="str">
        <f>IF(SANCTION!$E452="","",SANCTION!$E452)</f>
        <v/>
      </c>
      <c r="C452" s="41" t="str">
        <f>IF(SANCTION!$F452="","",SANCTION!$F452)</f>
        <v/>
      </c>
      <c r="D452" s="41" t="str">
        <f>IF(SANCTION!$C452="","",SANCTION!$C452)</f>
        <v/>
      </c>
      <c r="E452" s="41" t="str">
        <f>IF(SANCTION!$J452="","",SANCTION!$J452)</f>
        <v/>
      </c>
      <c r="F452" s="139" t="str">
        <f>IF(SANCTION!$K452="","",SANCTION!$K452)</f>
        <v/>
      </c>
      <c r="G452" s="161" t="str">
        <f>IF(SANCTION!$I452="","",SANCTION!$I452)</f>
        <v/>
      </c>
    </row>
    <row r="453" spans="1:7">
      <c r="A453" s="131" t="str">
        <f>IF(B453="","",ROWS($B$6:B453))</f>
        <v/>
      </c>
      <c r="B453" s="42" t="str">
        <f>IF(SANCTION!$E453="","",SANCTION!$E453)</f>
        <v/>
      </c>
      <c r="C453" s="41" t="str">
        <f>IF(SANCTION!$F453="","",SANCTION!$F453)</f>
        <v/>
      </c>
      <c r="D453" s="41" t="str">
        <f>IF(SANCTION!$C453="","",SANCTION!$C453)</f>
        <v/>
      </c>
      <c r="E453" s="41" t="str">
        <f>IF(SANCTION!$J453="","",SANCTION!$J453)</f>
        <v/>
      </c>
      <c r="F453" s="139" t="str">
        <f>IF(SANCTION!$K453="","",SANCTION!$K453)</f>
        <v/>
      </c>
      <c r="G453" s="161" t="str">
        <f>IF(SANCTION!$I453="","",SANCTION!$I453)</f>
        <v/>
      </c>
    </row>
    <row r="454" spans="1:7">
      <c r="A454" s="131" t="str">
        <f>IF(B454="","",ROWS($B$6:B454))</f>
        <v/>
      </c>
      <c r="B454" s="42" t="str">
        <f>IF(SANCTION!$E454="","",SANCTION!$E454)</f>
        <v/>
      </c>
      <c r="C454" s="41" t="str">
        <f>IF(SANCTION!$F454="","",SANCTION!$F454)</f>
        <v/>
      </c>
      <c r="D454" s="41" t="str">
        <f>IF(SANCTION!$C454="","",SANCTION!$C454)</f>
        <v/>
      </c>
      <c r="E454" s="41" t="str">
        <f>IF(SANCTION!$J454="","",SANCTION!$J454)</f>
        <v/>
      </c>
      <c r="F454" s="139" t="str">
        <f>IF(SANCTION!$K454="","",SANCTION!$K454)</f>
        <v/>
      </c>
      <c r="G454" s="161" t="str">
        <f>IF(SANCTION!$I454="","",SANCTION!$I454)</f>
        <v/>
      </c>
    </row>
    <row r="455" spans="1:7">
      <c r="A455" s="131" t="str">
        <f>IF(B455="","",ROWS($B$6:B455))</f>
        <v/>
      </c>
      <c r="B455" s="42" t="str">
        <f>IF(SANCTION!$E455="","",SANCTION!$E455)</f>
        <v/>
      </c>
      <c r="C455" s="41" t="str">
        <f>IF(SANCTION!$F455="","",SANCTION!$F455)</f>
        <v/>
      </c>
      <c r="D455" s="41" t="str">
        <f>IF(SANCTION!$C455="","",SANCTION!$C455)</f>
        <v/>
      </c>
      <c r="E455" s="41" t="str">
        <f>IF(SANCTION!$J455="","",SANCTION!$J455)</f>
        <v/>
      </c>
      <c r="F455" s="139" t="str">
        <f>IF(SANCTION!$K455="","",SANCTION!$K455)</f>
        <v/>
      </c>
      <c r="G455" s="161" t="str">
        <f>IF(SANCTION!$I455="","",SANCTION!$I455)</f>
        <v/>
      </c>
    </row>
    <row r="456" spans="1:7">
      <c r="A456" s="131" t="str">
        <f>IF(B456="","",ROWS($B$6:B456))</f>
        <v/>
      </c>
      <c r="B456" s="42" t="str">
        <f>IF(SANCTION!$E456="","",SANCTION!$E456)</f>
        <v/>
      </c>
      <c r="C456" s="41" t="str">
        <f>IF(SANCTION!$F456="","",SANCTION!$F456)</f>
        <v/>
      </c>
      <c r="D456" s="41" t="str">
        <f>IF(SANCTION!$C456="","",SANCTION!$C456)</f>
        <v/>
      </c>
      <c r="E456" s="41" t="str">
        <f>IF(SANCTION!$J456="","",SANCTION!$J456)</f>
        <v/>
      </c>
      <c r="F456" s="139" t="str">
        <f>IF(SANCTION!$K456="","",SANCTION!$K456)</f>
        <v/>
      </c>
      <c r="G456" s="161" t="str">
        <f>IF(SANCTION!$I456="","",SANCTION!$I456)</f>
        <v/>
      </c>
    </row>
    <row r="457" spans="1:7">
      <c r="A457" s="131" t="str">
        <f>IF(B457="","",ROWS($B$6:B457))</f>
        <v/>
      </c>
      <c r="B457" s="42" t="str">
        <f>IF(SANCTION!$E457="","",SANCTION!$E457)</f>
        <v/>
      </c>
      <c r="C457" s="41" t="str">
        <f>IF(SANCTION!$F457="","",SANCTION!$F457)</f>
        <v/>
      </c>
      <c r="D457" s="41" t="str">
        <f>IF(SANCTION!$C457="","",SANCTION!$C457)</f>
        <v/>
      </c>
      <c r="E457" s="41" t="str">
        <f>IF(SANCTION!$J457="","",SANCTION!$J457)</f>
        <v/>
      </c>
      <c r="F457" s="139" t="str">
        <f>IF(SANCTION!$K457="","",SANCTION!$K457)</f>
        <v/>
      </c>
      <c r="G457" s="161" t="str">
        <f>IF(SANCTION!$I457="","",SANCTION!$I457)</f>
        <v/>
      </c>
    </row>
    <row r="458" spans="1:7">
      <c r="A458" s="131" t="str">
        <f>IF(B458="","",ROWS($B$6:B458))</f>
        <v/>
      </c>
      <c r="B458" s="42" t="str">
        <f>IF(SANCTION!$E458="","",SANCTION!$E458)</f>
        <v/>
      </c>
      <c r="C458" s="41" t="str">
        <f>IF(SANCTION!$F458="","",SANCTION!$F458)</f>
        <v/>
      </c>
      <c r="D458" s="41" t="str">
        <f>IF(SANCTION!$C458="","",SANCTION!$C458)</f>
        <v/>
      </c>
      <c r="E458" s="41" t="str">
        <f>IF(SANCTION!$J458="","",SANCTION!$J458)</f>
        <v/>
      </c>
      <c r="F458" s="139" t="str">
        <f>IF(SANCTION!$K458="","",SANCTION!$K458)</f>
        <v/>
      </c>
      <c r="G458" s="161" t="str">
        <f>IF(SANCTION!$I458="","",SANCTION!$I458)</f>
        <v/>
      </c>
    </row>
    <row r="459" spans="1:7">
      <c r="A459" s="131" t="str">
        <f>IF(B459="","",ROWS($B$6:B459))</f>
        <v/>
      </c>
      <c r="B459" s="42" t="str">
        <f>IF(SANCTION!$E459="","",SANCTION!$E459)</f>
        <v/>
      </c>
      <c r="C459" s="41" t="str">
        <f>IF(SANCTION!$F459="","",SANCTION!$F459)</f>
        <v/>
      </c>
      <c r="D459" s="41" t="str">
        <f>IF(SANCTION!$C459="","",SANCTION!$C459)</f>
        <v/>
      </c>
      <c r="E459" s="41" t="str">
        <f>IF(SANCTION!$J459="","",SANCTION!$J459)</f>
        <v/>
      </c>
      <c r="F459" s="139" t="str">
        <f>IF(SANCTION!$K459="","",SANCTION!$K459)</f>
        <v/>
      </c>
      <c r="G459" s="161" t="str">
        <f>IF(SANCTION!$I459="","",SANCTION!$I459)</f>
        <v/>
      </c>
    </row>
    <row r="460" spans="1:7">
      <c r="A460" s="131" t="str">
        <f>IF(B460="","",ROWS($B$6:B460))</f>
        <v/>
      </c>
      <c r="B460" s="42" t="str">
        <f>IF(SANCTION!$E460="","",SANCTION!$E460)</f>
        <v/>
      </c>
      <c r="C460" s="41" t="str">
        <f>IF(SANCTION!$F460="","",SANCTION!$F460)</f>
        <v/>
      </c>
      <c r="D460" s="41" t="str">
        <f>IF(SANCTION!$C460="","",SANCTION!$C460)</f>
        <v/>
      </c>
      <c r="E460" s="41" t="str">
        <f>IF(SANCTION!$J460="","",SANCTION!$J460)</f>
        <v/>
      </c>
      <c r="F460" s="139" t="str">
        <f>IF(SANCTION!$K460="","",SANCTION!$K460)</f>
        <v/>
      </c>
      <c r="G460" s="161" t="str">
        <f>IF(SANCTION!$I460="","",SANCTION!$I460)</f>
        <v/>
      </c>
    </row>
    <row r="461" spans="1:7">
      <c r="A461" s="131" t="str">
        <f>IF(B461="","",ROWS($B$6:B461))</f>
        <v/>
      </c>
      <c r="B461" s="42" t="str">
        <f>IF(SANCTION!$E461="","",SANCTION!$E461)</f>
        <v/>
      </c>
      <c r="C461" s="41" t="str">
        <f>IF(SANCTION!$F461="","",SANCTION!$F461)</f>
        <v/>
      </c>
      <c r="D461" s="41" t="str">
        <f>IF(SANCTION!$C461="","",SANCTION!$C461)</f>
        <v/>
      </c>
      <c r="E461" s="41" t="str">
        <f>IF(SANCTION!$J461="","",SANCTION!$J461)</f>
        <v/>
      </c>
      <c r="F461" s="139" t="str">
        <f>IF(SANCTION!$K461="","",SANCTION!$K461)</f>
        <v/>
      </c>
      <c r="G461" s="161" t="str">
        <f>IF(SANCTION!$I461="","",SANCTION!$I461)</f>
        <v/>
      </c>
    </row>
    <row r="462" spans="1:7">
      <c r="A462" s="131" t="str">
        <f>IF(B462="","",ROWS($B$6:B462))</f>
        <v/>
      </c>
      <c r="B462" s="42" t="str">
        <f>IF(SANCTION!$E462="","",SANCTION!$E462)</f>
        <v/>
      </c>
      <c r="C462" s="41" t="str">
        <f>IF(SANCTION!$F462="","",SANCTION!$F462)</f>
        <v/>
      </c>
      <c r="D462" s="41" t="str">
        <f>IF(SANCTION!$C462="","",SANCTION!$C462)</f>
        <v/>
      </c>
      <c r="E462" s="41" t="str">
        <f>IF(SANCTION!$J462="","",SANCTION!$J462)</f>
        <v/>
      </c>
      <c r="F462" s="139" t="str">
        <f>IF(SANCTION!$K462="","",SANCTION!$K462)</f>
        <v/>
      </c>
      <c r="G462" s="161" t="str">
        <f>IF(SANCTION!$I462="","",SANCTION!$I462)</f>
        <v/>
      </c>
    </row>
    <row r="463" spans="1:7">
      <c r="A463" s="131" t="str">
        <f>IF(B463="","",ROWS($B$6:B463))</f>
        <v/>
      </c>
      <c r="B463" s="42" t="str">
        <f>IF(SANCTION!$E463="","",SANCTION!$E463)</f>
        <v/>
      </c>
      <c r="C463" s="41" t="str">
        <f>IF(SANCTION!$F463="","",SANCTION!$F463)</f>
        <v/>
      </c>
      <c r="D463" s="41" t="str">
        <f>IF(SANCTION!$C463="","",SANCTION!$C463)</f>
        <v/>
      </c>
      <c r="E463" s="41" t="str">
        <f>IF(SANCTION!$J463="","",SANCTION!$J463)</f>
        <v/>
      </c>
      <c r="F463" s="139" t="str">
        <f>IF(SANCTION!$K463="","",SANCTION!$K463)</f>
        <v/>
      </c>
      <c r="G463" s="161" t="str">
        <f>IF(SANCTION!$I463="","",SANCTION!$I463)</f>
        <v/>
      </c>
    </row>
    <row r="464" spans="1:7">
      <c r="A464" s="131" t="str">
        <f>IF(B464="","",ROWS($B$6:B464))</f>
        <v/>
      </c>
      <c r="B464" s="42" t="str">
        <f>IF(SANCTION!$E464="","",SANCTION!$E464)</f>
        <v/>
      </c>
      <c r="C464" s="41" t="str">
        <f>IF(SANCTION!$F464="","",SANCTION!$F464)</f>
        <v/>
      </c>
      <c r="D464" s="41" t="str">
        <f>IF(SANCTION!$C464="","",SANCTION!$C464)</f>
        <v/>
      </c>
      <c r="E464" s="41" t="str">
        <f>IF(SANCTION!$J464="","",SANCTION!$J464)</f>
        <v/>
      </c>
      <c r="F464" s="139" t="str">
        <f>IF(SANCTION!$K464="","",SANCTION!$K464)</f>
        <v/>
      </c>
      <c r="G464" s="161" t="str">
        <f>IF(SANCTION!$I464="","",SANCTION!$I464)</f>
        <v/>
      </c>
    </row>
    <row r="465" spans="1:7">
      <c r="A465" s="131" t="str">
        <f>IF(B465="","",ROWS($B$6:B465))</f>
        <v/>
      </c>
      <c r="B465" s="42" t="str">
        <f>IF(SANCTION!$E465="","",SANCTION!$E465)</f>
        <v/>
      </c>
      <c r="C465" s="41" t="str">
        <f>IF(SANCTION!$F465="","",SANCTION!$F465)</f>
        <v/>
      </c>
      <c r="D465" s="41" t="str">
        <f>IF(SANCTION!$C465="","",SANCTION!$C465)</f>
        <v/>
      </c>
      <c r="E465" s="41" t="str">
        <f>IF(SANCTION!$J465="","",SANCTION!$J465)</f>
        <v/>
      </c>
      <c r="F465" s="139" t="str">
        <f>IF(SANCTION!$K465="","",SANCTION!$K465)</f>
        <v/>
      </c>
      <c r="G465" s="161" t="str">
        <f>IF(SANCTION!$I465="","",SANCTION!$I465)</f>
        <v/>
      </c>
    </row>
    <row r="466" spans="1:7">
      <c r="A466" s="131" t="str">
        <f>IF(B466="","",ROWS($B$6:B466))</f>
        <v/>
      </c>
      <c r="B466" s="42" t="str">
        <f>IF(SANCTION!$E466="","",SANCTION!$E466)</f>
        <v/>
      </c>
      <c r="C466" s="41" t="str">
        <f>IF(SANCTION!$F466="","",SANCTION!$F466)</f>
        <v/>
      </c>
      <c r="D466" s="41" t="str">
        <f>IF(SANCTION!$C466="","",SANCTION!$C466)</f>
        <v/>
      </c>
      <c r="E466" s="41" t="str">
        <f>IF(SANCTION!$J466="","",SANCTION!$J466)</f>
        <v/>
      </c>
      <c r="F466" s="139" t="str">
        <f>IF(SANCTION!$K466="","",SANCTION!$K466)</f>
        <v/>
      </c>
      <c r="G466" s="161" t="str">
        <f>IF(SANCTION!$I466="","",SANCTION!$I466)</f>
        <v/>
      </c>
    </row>
    <row r="467" spans="1:7">
      <c r="A467" s="131" t="str">
        <f>IF(B467="","",ROWS($B$6:B467))</f>
        <v/>
      </c>
      <c r="B467" s="42" t="str">
        <f>IF(SANCTION!$E467="","",SANCTION!$E467)</f>
        <v/>
      </c>
      <c r="C467" s="41" t="str">
        <f>IF(SANCTION!$F467="","",SANCTION!$F467)</f>
        <v/>
      </c>
      <c r="D467" s="41" t="str">
        <f>IF(SANCTION!$C467="","",SANCTION!$C467)</f>
        <v/>
      </c>
      <c r="E467" s="41" t="str">
        <f>IF(SANCTION!$J467="","",SANCTION!$J467)</f>
        <v/>
      </c>
      <c r="F467" s="139" t="str">
        <f>IF(SANCTION!$K467="","",SANCTION!$K467)</f>
        <v/>
      </c>
      <c r="G467" s="161" t="str">
        <f>IF(SANCTION!$I467="","",SANCTION!$I467)</f>
        <v/>
      </c>
    </row>
    <row r="468" spans="1:7">
      <c r="A468" s="131" t="str">
        <f>IF(B468="","",ROWS($B$6:B468))</f>
        <v/>
      </c>
      <c r="B468" s="42" t="str">
        <f>IF(SANCTION!$E468="","",SANCTION!$E468)</f>
        <v/>
      </c>
      <c r="C468" s="41" t="str">
        <f>IF(SANCTION!$F468="","",SANCTION!$F468)</f>
        <v/>
      </c>
      <c r="D468" s="41" t="str">
        <f>IF(SANCTION!$C468="","",SANCTION!$C468)</f>
        <v/>
      </c>
      <c r="E468" s="41" t="str">
        <f>IF(SANCTION!$J468="","",SANCTION!$J468)</f>
        <v/>
      </c>
      <c r="F468" s="139" t="str">
        <f>IF(SANCTION!$K468="","",SANCTION!$K468)</f>
        <v/>
      </c>
      <c r="G468" s="161" t="str">
        <f>IF(SANCTION!$I468="","",SANCTION!$I468)</f>
        <v/>
      </c>
    </row>
    <row r="469" spans="1:7">
      <c r="A469" s="131" t="str">
        <f>IF(B469="","",ROWS($B$6:B469))</f>
        <v/>
      </c>
      <c r="B469" s="42" t="str">
        <f>IF(SANCTION!$E469="","",SANCTION!$E469)</f>
        <v/>
      </c>
      <c r="C469" s="41" t="str">
        <f>IF(SANCTION!$F469="","",SANCTION!$F469)</f>
        <v/>
      </c>
      <c r="D469" s="41" t="str">
        <f>IF(SANCTION!$C469="","",SANCTION!$C469)</f>
        <v/>
      </c>
      <c r="E469" s="41" t="str">
        <f>IF(SANCTION!$J469="","",SANCTION!$J469)</f>
        <v/>
      </c>
      <c r="F469" s="139" t="str">
        <f>IF(SANCTION!$K469="","",SANCTION!$K469)</f>
        <v/>
      </c>
      <c r="G469" s="161" t="str">
        <f>IF(SANCTION!$I469="","",SANCTION!$I469)</f>
        <v/>
      </c>
    </row>
    <row r="470" spans="1:7">
      <c r="A470" s="131" t="str">
        <f>IF(B470="","",ROWS($B$6:B470))</f>
        <v/>
      </c>
      <c r="B470" s="42" t="str">
        <f>IF(SANCTION!$E470="","",SANCTION!$E470)</f>
        <v/>
      </c>
      <c r="C470" s="41" t="str">
        <f>IF(SANCTION!$F470="","",SANCTION!$F470)</f>
        <v/>
      </c>
      <c r="D470" s="41" t="str">
        <f>IF(SANCTION!$C470="","",SANCTION!$C470)</f>
        <v/>
      </c>
      <c r="E470" s="41" t="str">
        <f>IF(SANCTION!$J470="","",SANCTION!$J470)</f>
        <v/>
      </c>
      <c r="F470" s="139" t="str">
        <f>IF(SANCTION!$K470="","",SANCTION!$K470)</f>
        <v/>
      </c>
      <c r="G470" s="161" t="str">
        <f>IF(SANCTION!$I470="","",SANCTION!$I470)</f>
        <v/>
      </c>
    </row>
    <row r="471" spans="1:7">
      <c r="A471" s="131" t="str">
        <f>IF(B471="","",ROWS($B$6:B471))</f>
        <v/>
      </c>
      <c r="B471" s="42" t="str">
        <f>IF(SANCTION!$E471="","",SANCTION!$E471)</f>
        <v/>
      </c>
      <c r="C471" s="41" t="str">
        <f>IF(SANCTION!$F471="","",SANCTION!$F471)</f>
        <v/>
      </c>
      <c r="D471" s="41" t="str">
        <f>IF(SANCTION!$C471="","",SANCTION!$C471)</f>
        <v/>
      </c>
      <c r="E471" s="41" t="str">
        <f>IF(SANCTION!$J471="","",SANCTION!$J471)</f>
        <v/>
      </c>
      <c r="F471" s="139" t="str">
        <f>IF(SANCTION!$K471="","",SANCTION!$K471)</f>
        <v/>
      </c>
      <c r="G471" s="161" t="str">
        <f>IF(SANCTION!$I471="","",SANCTION!$I471)</f>
        <v/>
      </c>
    </row>
    <row r="472" spans="1:7">
      <c r="A472" s="131" t="str">
        <f>IF(B472="","",ROWS($B$6:B472))</f>
        <v/>
      </c>
      <c r="B472" s="42" t="str">
        <f>IF(SANCTION!$E472="","",SANCTION!$E472)</f>
        <v/>
      </c>
      <c r="C472" s="41" t="str">
        <f>IF(SANCTION!$F472="","",SANCTION!$F472)</f>
        <v/>
      </c>
      <c r="D472" s="41" t="str">
        <f>IF(SANCTION!$C472="","",SANCTION!$C472)</f>
        <v/>
      </c>
      <c r="E472" s="41" t="str">
        <f>IF(SANCTION!$J472="","",SANCTION!$J472)</f>
        <v/>
      </c>
      <c r="F472" s="139" t="str">
        <f>IF(SANCTION!$K472="","",SANCTION!$K472)</f>
        <v/>
      </c>
      <c r="G472" s="161" t="str">
        <f>IF(SANCTION!$I472="","",SANCTION!$I472)</f>
        <v/>
      </c>
    </row>
    <row r="473" spans="1:7">
      <c r="A473" s="131" t="str">
        <f>IF(B473="","",ROWS($B$6:B473))</f>
        <v/>
      </c>
      <c r="B473" s="42" t="str">
        <f>IF(SANCTION!$E473="","",SANCTION!$E473)</f>
        <v/>
      </c>
      <c r="C473" s="41" t="str">
        <f>IF(SANCTION!$F473="","",SANCTION!$F473)</f>
        <v/>
      </c>
      <c r="D473" s="41" t="str">
        <f>IF(SANCTION!$C473="","",SANCTION!$C473)</f>
        <v/>
      </c>
      <c r="E473" s="41" t="str">
        <f>IF(SANCTION!$J473="","",SANCTION!$J473)</f>
        <v/>
      </c>
      <c r="F473" s="139" t="str">
        <f>IF(SANCTION!$K473="","",SANCTION!$K473)</f>
        <v/>
      </c>
      <c r="G473" s="161" t="str">
        <f>IF(SANCTION!$I473="","",SANCTION!$I473)</f>
        <v/>
      </c>
    </row>
    <row r="474" spans="1:7">
      <c r="A474" s="131" t="str">
        <f>IF(B474="","",ROWS($B$6:B474))</f>
        <v/>
      </c>
      <c r="B474" s="42" t="str">
        <f>IF(SANCTION!$E474="","",SANCTION!$E474)</f>
        <v/>
      </c>
      <c r="C474" s="41" t="str">
        <f>IF(SANCTION!$F474="","",SANCTION!$F474)</f>
        <v/>
      </c>
      <c r="D474" s="41" t="str">
        <f>IF(SANCTION!$C474="","",SANCTION!$C474)</f>
        <v/>
      </c>
      <c r="E474" s="41" t="str">
        <f>IF(SANCTION!$J474="","",SANCTION!$J474)</f>
        <v/>
      </c>
      <c r="F474" s="139" t="str">
        <f>IF(SANCTION!$K474="","",SANCTION!$K474)</f>
        <v/>
      </c>
      <c r="G474" s="161" t="str">
        <f>IF(SANCTION!$I474="","",SANCTION!$I474)</f>
        <v/>
      </c>
    </row>
    <row r="475" spans="1:7">
      <c r="A475" s="131" t="str">
        <f>IF(B475="","",ROWS($B$6:B475))</f>
        <v/>
      </c>
      <c r="B475" s="42" t="str">
        <f>IF(SANCTION!$E475="","",SANCTION!$E475)</f>
        <v/>
      </c>
      <c r="C475" s="41" t="str">
        <f>IF(SANCTION!$F475="","",SANCTION!$F475)</f>
        <v/>
      </c>
      <c r="D475" s="41" t="str">
        <f>IF(SANCTION!$C475="","",SANCTION!$C475)</f>
        <v/>
      </c>
      <c r="E475" s="41" t="str">
        <f>IF(SANCTION!$J475="","",SANCTION!$J475)</f>
        <v/>
      </c>
      <c r="F475" s="139" t="str">
        <f>IF(SANCTION!$K475="","",SANCTION!$K475)</f>
        <v/>
      </c>
      <c r="G475" s="161" t="str">
        <f>IF(SANCTION!$I475="","",SANCTION!$I475)</f>
        <v/>
      </c>
    </row>
    <row r="476" spans="1:7">
      <c r="A476" s="131" t="str">
        <f>IF(B476="","",ROWS($B$6:B476))</f>
        <v/>
      </c>
      <c r="B476" s="42" t="str">
        <f>IF(SANCTION!$E476="","",SANCTION!$E476)</f>
        <v/>
      </c>
      <c r="C476" s="41" t="str">
        <f>IF(SANCTION!$F476="","",SANCTION!$F476)</f>
        <v/>
      </c>
      <c r="D476" s="41" t="str">
        <f>IF(SANCTION!$C476="","",SANCTION!$C476)</f>
        <v/>
      </c>
      <c r="E476" s="41" t="str">
        <f>IF(SANCTION!$J476="","",SANCTION!$J476)</f>
        <v/>
      </c>
      <c r="F476" s="139" t="str">
        <f>IF(SANCTION!$K476="","",SANCTION!$K476)</f>
        <v/>
      </c>
      <c r="G476" s="161" t="str">
        <f>IF(SANCTION!$I476="","",SANCTION!$I476)</f>
        <v/>
      </c>
    </row>
    <row r="477" spans="1:7">
      <c r="A477" s="131" t="str">
        <f>IF(B477="","",ROWS($B$6:B477))</f>
        <v/>
      </c>
      <c r="B477" s="42" t="str">
        <f>IF(SANCTION!$E477="","",SANCTION!$E477)</f>
        <v/>
      </c>
      <c r="C477" s="41" t="str">
        <f>IF(SANCTION!$F477="","",SANCTION!$F477)</f>
        <v/>
      </c>
      <c r="D477" s="41" t="str">
        <f>IF(SANCTION!$C477="","",SANCTION!$C477)</f>
        <v/>
      </c>
      <c r="E477" s="41" t="str">
        <f>IF(SANCTION!$J477="","",SANCTION!$J477)</f>
        <v/>
      </c>
      <c r="F477" s="139" t="str">
        <f>IF(SANCTION!$K477="","",SANCTION!$K477)</f>
        <v/>
      </c>
      <c r="G477" s="161" t="str">
        <f>IF(SANCTION!$I477="","",SANCTION!$I477)</f>
        <v/>
      </c>
    </row>
    <row r="478" spans="1:7">
      <c r="A478" s="131" t="str">
        <f>IF(B478="","",ROWS($B$6:B478))</f>
        <v/>
      </c>
      <c r="B478" s="42" t="str">
        <f>IF(SANCTION!$E478="","",SANCTION!$E478)</f>
        <v/>
      </c>
      <c r="C478" s="41" t="str">
        <f>IF(SANCTION!$F478="","",SANCTION!$F478)</f>
        <v/>
      </c>
      <c r="D478" s="41" t="str">
        <f>IF(SANCTION!$C478="","",SANCTION!$C478)</f>
        <v/>
      </c>
      <c r="E478" s="41" t="str">
        <f>IF(SANCTION!$J478="","",SANCTION!$J478)</f>
        <v/>
      </c>
      <c r="F478" s="139" t="str">
        <f>IF(SANCTION!$K478="","",SANCTION!$K478)</f>
        <v/>
      </c>
      <c r="G478" s="161" t="str">
        <f>IF(SANCTION!$I478="","",SANCTION!$I478)</f>
        <v/>
      </c>
    </row>
    <row r="479" spans="1:7">
      <c r="A479" s="131" t="str">
        <f>IF(B479="","",ROWS($B$6:B479))</f>
        <v/>
      </c>
      <c r="B479" s="42" t="str">
        <f>IF(SANCTION!$E479="","",SANCTION!$E479)</f>
        <v/>
      </c>
      <c r="C479" s="41" t="str">
        <f>IF(SANCTION!$F479="","",SANCTION!$F479)</f>
        <v/>
      </c>
      <c r="D479" s="41" t="str">
        <f>IF(SANCTION!$C479="","",SANCTION!$C479)</f>
        <v/>
      </c>
      <c r="E479" s="41" t="str">
        <f>IF(SANCTION!$J479="","",SANCTION!$J479)</f>
        <v/>
      </c>
      <c r="F479" s="139" t="str">
        <f>IF(SANCTION!$K479="","",SANCTION!$K479)</f>
        <v/>
      </c>
      <c r="G479" s="161" t="str">
        <f>IF(SANCTION!$I479="","",SANCTION!$I479)</f>
        <v/>
      </c>
    </row>
    <row r="480" spans="1:7">
      <c r="A480" s="131" t="str">
        <f>IF(B480="","",ROWS($B$6:B480))</f>
        <v/>
      </c>
      <c r="B480" s="42" t="str">
        <f>IF(SANCTION!$E480="","",SANCTION!$E480)</f>
        <v/>
      </c>
      <c r="C480" s="41" t="str">
        <f>IF(SANCTION!$F480="","",SANCTION!$F480)</f>
        <v/>
      </c>
      <c r="D480" s="41" t="str">
        <f>IF(SANCTION!$C480="","",SANCTION!$C480)</f>
        <v/>
      </c>
      <c r="E480" s="41" t="str">
        <f>IF(SANCTION!$J480="","",SANCTION!$J480)</f>
        <v/>
      </c>
      <c r="F480" s="139" t="str">
        <f>IF(SANCTION!$K480="","",SANCTION!$K480)</f>
        <v/>
      </c>
      <c r="G480" s="161" t="str">
        <f>IF(SANCTION!$I480="","",SANCTION!$I480)</f>
        <v/>
      </c>
    </row>
    <row r="481" spans="1:7">
      <c r="A481" s="131" t="str">
        <f>IF(B481="","",ROWS($B$6:B481))</f>
        <v/>
      </c>
      <c r="B481" s="42" t="str">
        <f>IF(SANCTION!$E481="","",SANCTION!$E481)</f>
        <v/>
      </c>
      <c r="C481" s="41" t="str">
        <f>IF(SANCTION!$F481="","",SANCTION!$F481)</f>
        <v/>
      </c>
      <c r="D481" s="41" t="str">
        <f>IF(SANCTION!$C481="","",SANCTION!$C481)</f>
        <v/>
      </c>
      <c r="E481" s="41" t="str">
        <f>IF(SANCTION!$J481="","",SANCTION!$J481)</f>
        <v/>
      </c>
      <c r="F481" s="139" t="str">
        <f>IF(SANCTION!$K481="","",SANCTION!$K481)</f>
        <v/>
      </c>
      <c r="G481" s="161" t="str">
        <f>IF(SANCTION!$I481="","",SANCTION!$I481)</f>
        <v/>
      </c>
    </row>
    <row r="482" spans="1:7">
      <c r="A482" s="131" t="str">
        <f>IF(B482="","",ROWS($B$6:B482))</f>
        <v/>
      </c>
      <c r="B482" s="42" t="str">
        <f>IF(SANCTION!$E482="","",SANCTION!$E482)</f>
        <v/>
      </c>
      <c r="C482" s="41" t="str">
        <f>IF(SANCTION!$F482="","",SANCTION!$F482)</f>
        <v/>
      </c>
      <c r="D482" s="41" t="str">
        <f>IF(SANCTION!$C482="","",SANCTION!$C482)</f>
        <v/>
      </c>
      <c r="E482" s="41" t="str">
        <f>IF(SANCTION!$J482="","",SANCTION!$J482)</f>
        <v/>
      </c>
      <c r="F482" s="139" t="str">
        <f>IF(SANCTION!$K482="","",SANCTION!$K482)</f>
        <v/>
      </c>
      <c r="G482" s="161" t="str">
        <f>IF(SANCTION!$I482="","",SANCTION!$I482)</f>
        <v/>
      </c>
    </row>
    <row r="483" spans="1:7">
      <c r="A483" s="131" t="str">
        <f>IF(B483="","",ROWS($B$6:B483))</f>
        <v/>
      </c>
      <c r="B483" s="42" t="str">
        <f>IF(SANCTION!$E483="","",SANCTION!$E483)</f>
        <v/>
      </c>
      <c r="C483" s="41" t="str">
        <f>IF(SANCTION!$F483="","",SANCTION!$F483)</f>
        <v/>
      </c>
      <c r="D483" s="41" t="str">
        <f>IF(SANCTION!$C483="","",SANCTION!$C483)</f>
        <v/>
      </c>
      <c r="E483" s="41" t="str">
        <f>IF(SANCTION!$J483="","",SANCTION!$J483)</f>
        <v/>
      </c>
      <c r="F483" s="139" t="str">
        <f>IF(SANCTION!$K483="","",SANCTION!$K483)</f>
        <v/>
      </c>
      <c r="G483" s="161" t="str">
        <f>IF(SANCTION!$I483="","",SANCTION!$I483)</f>
        <v/>
      </c>
    </row>
    <row r="484" spans="1:7">
      <c r="A484" s="174" t="str">
        <f>IF(B484="","",ROWS($B$6:B485))</f>
        <v/>
      </c>
      <c r="B484" s="42" t="str">
        <f>IF(SANCTION!$E484="","",SANCTION!$E484)</f>
        <v/>
      </c>
      <c r="C484" s="41" t="str">
        <f>IF(SANCTION!$F484="","",SANCTION!$F484)</f>
        <v/>
      </c>
      <c r="D484" s="41" t="str">
        <f>IF(SANCTION!$C484="","",SANCTION!$C484)</f>
        <v/>
      </c>
      <c r="E484" s="41" t="str">
        <f>IF(SANCTION!$J484="","",SANCTION!$J484)</f>
        <v/>
      </c>
      <c r="F484" s="139" t="str">
        <f>IF(SANCTION!$K484="","",SANCTION!$K484)</f>
        <v/>
      </c>
      <c r="G484" s="161" t="str">
        <f>IF(SANCTION!$I484="","",SANCTION!$I484)</f>
        <v/>
      </c>
    </row>
    <row r="485" spans="1:7">
      <c r="A485" s="175" t="str">
        <f>IF(B485="","",ROWS($B$6:B485))</f>
        <v/>
      </c>
      <c r="B485" s="176" t="str">
        <f>IF(SANCTION!$E485="","",SANCTION!$E485)</f>
        <v/>
      </c>
      <c r="C485" s="177" t="str">
        <f>IF(SANCTION!$F485="","",SANCTION!$F485)</f>
        <v/>
      </c>
      <c r="D485" s="178" t="str">
        <f>IF(SANCTION!$C485="","",SANCTION!$C485)</f>
        <v/>
      </c>
      <c r="E485" s="178" t="str">
        <f>IF(SANCTION!$J485="","",SANCTION!$J485)</f>
        <v/>
      </c>
      <c r="F485" s="139" t="str">
        <f>IF(SANCTION!$K485="","",SANCTION!$K485)</f>
        <v/>
      </c>
      <c r="G485" s="161" t="str">
        <f>IF(SANCTION!$I485="","",SANCTION!$I485)</f>
        <v/>
      </c>
    </row>
  </sheetData>
  <sheetProtection password="CE76" sheet="1" objects="1" scenarios="1"/>
  <mergeCells count="4">
    <mergeCell ref="A4:G4"/>
    <mergeCell ref="A2:G2"/>
    <mergeCell ref="A3:G3"/>
    <mergeCell ref="A1:G1"/>
  </mergeCells>
  <pageMargins left="0.70866141732283472" right="0.70866141732283472" top="0.74803149606299213" bottom="0.74803149606299213" header="0.31496062992125984" footer="0.31496062992125984"/>
  <pageSetup scale="95"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sheetPr codeName="Sheet18">
    <tabColor rgb="FF002060"/>
    <pageSetUpPr fitToPage="1"/>
  </sheetPr>
  <dimension ref="A1:J8"/>
  <sheetViews>
    <sheetView showGridLines="0" workbookViewId="0">
      <selection activeCell="G27" sqref="G27"/>
    </sheetView>
  </sheetViews>
  <sheetFormatPr defaultRowHeight="14.5"/>
  <cols>
    <col min="10" max="10" width="7.81640625" customWidth="1"/>
  </cols>
  <sheetData>
    <row r="1" spans="1:10">
      <c r="A1" s="354" t="str">
        <f>MASTER!A1</f>
        <v>कार्यालय प्रधानाचार्य राजकीय उच्च माध्यमिक विद्यालय 13डीओएल(घडसाना) जिला श्री गंगानगर</v>
      </c>
      <c r="B1" s="354"/>
      <c r="C1" s="354"/>
      <c r="D1" s="354"/>
      <c r="E1" s="354"/>
      <c r="F1" s="354"/>
      <c r="G1" s="354"/>
      <c r="H1" s="354"/>
      <c r="I1" s="354"/>
      <c r="J1" s="354"/>
    </row>
    <row r="2" spans="1:10">
      <c r="A2" s="350" t="s">
        <v>1049</v>
      </c>
      <c r="B2" s="350"/>
      <c r="C2" s="350"/>
      <c r="D2" s="350"/>
      <c r="E2" s="350"/>
      <c r="F2" s="350"/>
      <c r="G2" s="350"/>
      <c r="H2" s="350"/>
      <c r="I2" s="350"/>
      <c r="J2" s="350"/>
    </row>
    <row r="3" spans="1:10" ht="31" customHeight="1">
      <c r="A3" s="351" t="s">
        <v>1050</v>
      </c>
      <c r="B3" s="351"/>
      <c r="C3" s="351"/>
      <c r="D3" s="351"/>
      <c r="E3" s="351"/>
      <c r="F3" s="351"/>
      <c r="G3" s="351"/>
      <c r="H3" s="351"/>
      <c r="I3" s="351"/>
      <c r="J3" s="351"/>
    </row>
    <row r="4" spans="1:10" ht="80.5" customHeight="1">
      <c r="A4" s="352" t="s">
        <v>1072</v>
      </c>
      <c r="B4" s="352"/>
      <c r="C4" s="352"/>
      <c r="D4" s="352"/>
      <c r="E4" s="352"/>
      <c r="F4" s="352"/>
      <c r="G4" s="352"/>
      <c r="H4" s="352"/>
      <c r="I4" s="352"/>
      <c r="J4" s="352"/>
    </row>
    <row r="5" spans="1:10">
      <c r="A5" s="353"/>
      <c r="B5" s="353"/>
      <c r="C5" s="353"/>
      <c r="D5" s="353"/>
      <c r="E5" s="353"/>
      <c r="F5" s="353"/>
      <c r="G5" s="353"/>
      <c r="H5" s="353"/>
      <c r="I5" s="353"/>
      <c r="J5" s="353"/>
    </row>
    <row r="7" spans="1:10">
      <c r="H7" t="s">
        <v>1051</v>
      </c>
    </row>
    <row r="8" spans="1:10">
      <c r="H8" t="s">
        <v>1052</v>
      </c>
    </row>
  </sheetData>
  <sheetProtection password="CE76" sheet="1" objects="1" scenarios="1"/>
  <mergeCells count="5">
    <mergeCell ref="A2:J2"/>
    <mergeCell ref="A3:J3"/>
    <mergeCell ref="A4:J4"/>
    <mergeCell ref="A5:J5"/>
    <mergeCell ref="A1:J1"/>
  </mergeCells>
  <pageMargins left="0.70866141732283472" right="0.70866141732283472" top="0.74803149606299213" bottom="0.74803149606299213" header="0.31496062992125984" footer="0.31496062992125984"/>
  <pageSetup orientation="portrait" r:id="rId1"/>
  <drawing r:id="rId2"/>
</worksheet>
</file>

<file path=xl/worksheets/sheet14.xml><?xml version="1.0" encoding="utf-8"?>
<worksheet xmlns="http://schemas.openxmlformats.org/spreadsheetml/2006/main" xmlns:r="http://schemas.openxmlformats.org/officeDocument/2006/relationships">
  <sheetPr codeName="Sheet19">
    <tabColor rgb="FF00B050"/>
  </sheetPr>
  <dimension ref="A1:K99"/>
  <sheetViews>
    <sheetView showGridLines="0" workbookViewId="0">
      <pane xSplit="3" ySplit="6" topLeftCell="D7" activePane="bottomRight" state="frozen"/>
      <selection activeCell="G27" sqref="G27"/>
      <selection pane="topRight" activeCell="G27" sqref="G27"/>
      <selection pane="bottomLeft" activeCell="G27" sqref="G27"/>
      <selection pane="bottomRight" activeCell="G27" sqref="G27"/>
    </sheetView>
  </sheetViews>
  <sheetFormatPr defaultRowHeight="14.5"/>
  <cols>
    <col min="1" max="1" width="5.453125" customWidth="1"/>
    <col min="2" max="2" width="19.1796875" customWidth="1"/>
    <col min="3" max="3" width="17.54296875" customWidth="1"/>
    <col min="4" max="4" width="19.81640625" customWidth="1"/>
    <col min="5" max="5" width="9.1796875" customWidth="1"/>
    <col min="6" max="6" width="6.1796875" customWidth="1"/>
    <col min="7" max="7" width="8.7265625" customWidth="1"/>
    <col min="8" max="8" width="9.54296875" bestFit="1" customWidth="1"/>
    <col min="9" max="9" width="13.453125" customWidth="1"/>
    <col min="10" max="10" width="10.54296875" customWidth="1"/>
  </cols>
  <sheetData>
    <row r="1" spans="1:11">
      <c r="A1" s="359" t="s">
        <v>1036</v>
      </c>
      <c r="B1" s="359"/>
      <c r="C1" s="359"/>
      <c r="D1" s="359"/>
      <c r="E1" s="359"/>
      <c r="F1" s="359"/>
      <c r="G1" s="359"/>
      <c r="H1" s="359"/>
      <c r="I1" s="359"/>
      <c r="J1" s="359"/>
    </row>
    <row r="2" spans="1:11">
      <c r="A2" s="358" t="s">
        <v>1022</v>
      </c>
      <c r="B2" s="358"/>
      <c r="C2" s="358"/>
      <c r="D2" s="358"/>
      <c r="E2" s="358"/>
      <c r="F2" s="358"/>
      <c r="G2" s="358"/>
      <c r="H2" s="358"/>
      <c r="I2" s="358"/>
      <c r="J2" s="358"/>
    </row>
    <row r="3" spans="1:11">
      <c r="A3" s="357" t="s">
        <v>1023</v>
      </c>
      <c r="B3" s="357"/>
      <c r="C3" s="357"/>
      <c r="D3" s="357"/>
      <c r="E3" s="357"/>
      <c r="F3" s="357"/>
      <c r="G3" s="357"/>
      <c r="H3" s="357"/>
      <c r="I3" s="357"/>
      <c r="J3" s="357"/>
    </row>
    <row r="4" spans="1:11" ht="14.15" customHeight="1">
      <c r="A4" s="356" t="s">
        <v>1024</v>
      </c>
      <c r="B4" s="356"/>
      <c r="C4" s="356"/>
      <c r="D4" s="356"/>
      <c r="E4" s="356"/>
      <c r="F4" s="356"/>
      <c r="G4" s="356"/>
      <c r="H4" s="356"/>
      <c r="I4" s="356"/>
      <c r="J4" s="356"/>
    </row>
    <row r="5" spans="1:11" ht="40.5" customHeight="1">
      <c r="A5" s="355" t="s">
        <v>1025</v>
      </c>
      <c r="B5" s="355"/>
      <c r="C5" s="355"/>
      <c r="D5" s="355"/>
      <c r="E5" s="355"/>
      <c r="F5" s="355"/>
      <c r="G5" s="355"/>
      <c r="H5" s="355"/>
      <c r="I5" s="355"/>
      <c r="J5" s="355"/>
      <c r="K5" s="5"/>
    </row>
    <row r="6" spans="1:11" ht="40" customHeight="1">
      <c r="A6" s="199" t="s">
        <v>1026</v>
      </c>
      <c r="B6" s="199" t="s">
        <v>1027</v>
      </c>
      <c r="C6" s="199" t="s">
        <v>1028</v>
      </c>
      <c r="D6" s="199" t="s">
        <v>939</v>
      </c>
      <c r="E6" s="199" t="s">
        <v>1029</v>
      </c>
      <c r="F6" s="199" t="s">
        <v>1030</v>
      </c>
      <c r="G6" s="199" t="s">
        <v>1033</v>
      </c>
      <c r="H6" s="199" t="s">
        <v>1034</v>
      </c>
      <c r="I6" s="200" t="s">
        <v>1031</v>
      </c>
      <c r="J6" s="199" t="s">
        <v>1032</v>
      </c>
    </row>
    <row r="7" spans="1:11">
      <c r="A7" s="58">
        <f>IF(C7="","",ROWS($A$7:A7))</f>
        <v>1</v>
      </c>
      <c r="B7" s="201" t="s">
        <v>1035</v>
      </c>
      <c r="C7" s="58" t="str">
        <f>IF(SANCTION!E6="","",SANCTION!E6)</f>
        <v>PREETI</v>
      </c>
      <c r="D7" s="58" t="str">
        <f>IF(SANCTION!F6="","",SANCTION!F6)</f>
        <v>NAVEEN KUMAR</v>
      </c>
      <c r="E7" s="58">
        <f>IF(SANCTION!D6="","",SANCTION!D6)</f>
        <v>505</v>
      </c>
      <c r="F7" s="58">
        <f>IF(SANCTION!C6="","",SANCTION!C6)</f>
        <v>1</v>
      </c>
      <c r="G7" s="202" t="str">
        <f>IF(C7="","",MASTER!$C$5)</f>
        <v>नव.  2020</v>
      </c>
      <c r="H7" s="202" t="str">
        <f>IF(C7="","",MASTER!$D$5)</f>
        <v>अप्रैल 2021</v>
      </c>
      <c r="I7" s="194">
        <v>2</v>
      </c>
      <c r="J7" s="58">
        <f>IF(C7="","",SANCTION!Z6)</f>
        <v>780</v>
      </c>
    </row>
    <row r="8" spans="1:11">
      <c r="A8" s="58">
        <f>IF(C8="","",ROWS($A$7:A8))</f>
        <v>2</v>
      </c>
      <c r="B8" s="203" t="str">
        <f t="shared" ref="B8:B71" si="0">IF(A8="","",B7)</f>
        <v>GSSS 13DOL</v>
      </c>
      <c r="C8" s="58" t="str">
        <f>IF(SANCTION!E7="","",SANCTION!E7)</f>
        <v>Vishwas</v>
      </c>
      <c r="D8" s="58" t="str">
        <f>IF(SANCTION!F7="","",SANCTION!F7)</f>
        <v>Naveen Kumar</v>
      </c>
      <c r="E8" s="58">
        <f>IF(SANCTION!D7="","",SANCTION!D7)</f>
        <v>509</v>
      </c>
      <c r="F8" s="58">
        <f>IF(SANCTION!C7="","",SANCTION!C7)</f>
        <v>1</v>
      </c>
      <c r="G8" s="202" t="str">
        <f>IF(C8="","",MASTER!$C$5)</f>
        <v>नव.  2020</v>
      </c>
      <c r="H8" s="202" t="str">
        <f>IF(C8="","",MASTER!$D$5)</f>
        <v>अप्रैल 2021</v>
      </c>
      <c r="I8" s="194">
        <v>1</v>
      </c>
      <c r="J8" s="58">
        <f>IF(C8="","",SANCTION!Z7)</f>
        <v>710</v>
      </c>
    </row>
    <row r="9" spans="1:11">
      <c r="A9" s="58">
        <f>IF(C9="","",ROWS($A$7:A9))</f>
        <v>3</v>
      </c>
      <c r="B9" s="203" t="str">
        <f t="shared" si="0"/>
        <v>GSSS 13DOL</v>
      </c>
      <c r="C9" s="58" t="str">
        <f>IF(SANCTION!E8="","",SANCTION!E8)</f>
        <v>ANKUSH</v>
      </c>
      <c r="D9" s="58" t="str">
        <f>IF(SANCTION!F8="","",SANCTION!F8)</f>
        <v>MOHANLAL</v>
      </c>
      <c r="E9" s="58">
        <f>IF(SANCTION!D8="","",SANCTION!D8)</f>
        <v>513</v>
      </c>
      <c r="F9" s="58">
        <f>IF(SANCTION!C8="","",SANCTION!C8)</f>
        <v>2</v>
      </c>
      <c r="G9" s="202" t="str">
        <f>IF(C9="","",MASTER!$C$5)</f>
        <v>नव.  2020</v>
      </c>
      <c r="H9" s="202" t="str">
        <f>IF(C9="","",MASTER!$D$5)</f>
        <v>अप्रैल 2021</v>
      </c>
      <c r="I9" s="194">
        <v>1</v>
      </c>
      <c r="J9" s="58">
        <f>IF(C9="","",SANCTION!Z8)</f>
        <v>670</v>
      </c>
    </row>
    <row r="10" spans="1:11">
      <c r="A10" s="58">
        <f>IF(C10="","",ROWS($A$7:A10))</f>
        <v>4</v>
      </c>
      <c r="B10" s="203" t="str">
        <f t="shared" si="0"/>
        <v>GSSS 13DOL</v>
      </c>
      <c r="C10" s="58" t="str">
        <f>IF(SANCTION!E9="","",SANCTION!E9)</f>
        <v>ANMOL</v>
      </c>
      <c r="D10" s="58" t="str">
        <f>IF(SANCTION!F9="","",SANCTION!F9)</f>
        <v>SONU</v>
      </c>
      <c r="E10" s="58">
        <f>IF(SANCTION!D9="","",SANCTION!D9)</f>
        <v>514</v>
      </c>
      <c r="F10" s="58">
        <f>IF(SANCTION!C9="","",SANCTION!C9)</f>
        <v>2</v>
      </c>
      <c r="G10" s="202" t="str">
        <f>IF(C10="","",MASTER!$C$5)</f>
        <v>नव.  2020</v>
      </c>
      <c r="H10" s="202" t="str">
        <f>IF(C10="","",MASTER!$D$5)</f>
        <v>अप्रैल 2021</v>
      </c>
      <c r="I10" s="194">
        <v>1</v>
      </c>
      <c r="J10" s="58">
        <f>IF(C10="","",SANCTION!Z9)</f>
        <v>740</v>
      </c>
    </row>
    <row r="11" spans="1:11">
      <c r="A11" s="58">
        <f>IF(C11="","",ROWS($A$7:A11))</f>
        <v>5</v>
      </c>
      <c r="B11" s="203" t="str">
        <f t="shared" si="0"/>
        <v>GSSS 13DOL</v>
      </c>
      <c r="C11" s="58" t="str">
        <f>IF(SANCTION!E10="","",SANCTION!E10)</f>
        <v>PRINCE KUMAR</v>
      </c>
      <c r="D11" s="58" t="str">
        <f>IF(SANCTION!F10="","",SANCTION!F10)</f>
        <v>NAVEEEN KUMAR</v>
      </c>
      <c r="E11" s="58">
        <f>IF(SANCTION!D10="","",SANCTION!D10)</f>
        <v>519</v>
      </c>
      <c r="F11" s="58">
        <f>IF(SANCTION!C10="","",SANCTION!C10)</f>
        <v>2</v>
      </c>
      <c r="G11" s="202" t="str">
        <f>IF(C11="","",MASTER!$C$5)</f>
        <v>नव.  2020</v>
      </c>
      <c r="H11" s="202" t="str">
        <f>IF(C11="","",MASTER!$D$5)</f>
        <v>अप्रैल 2021</v>
      </c>
      <c r="I11" s="194">
        <v>1</v>
      </c>
      <c r="J11" s="58">
        <f>IF(C11="","",SANCTION!Z10)</f>
        <v>760</v>
      </c>
    </row>
    <row r="12" spans="1:11">
      <c r="A12" s="58">
        <f>IF(C12="","",ROWS($A$7:A12))</f>
        <v>6</v>
      </c>
      <c r="B12" s="203" t="str">
        <f t="shared" si="0"/>
        <v>GSSS 13DOL</v>
      </c>
      <c r="C12" s="58" t="str">
        <f>IF(SANCTION!E11="","",SANCTION!E11)</f>
        <v>SAHAJDEEP</v>
      </c>
      <c r="D12" s="58" t="str">
        <f>IF(SANCTION!F11="","",SANCTION!F11)</f>
        <v>BUTA SINGH</v>
      </c>
      <c r="E12" s="58">
        <f>IF(SANCTION!D11="","",SANCTION!D11)</f>
        <v>522</v>
      </c>
      <c r="F12" s="58">
        <f>IF(SANCTION!C11="","",SANCTION!C11)</f>
        <v>2</v>
      </c>
      <c r="G12" s="202" t="str">
        <f>IF(C12="","",MASTER!$C$5)</f>
        <v>नव.  2020</v>
      </c>
      <c r="H12" s="202" t="str">
        <f>IF(C12="","",MASTER!$D$5)</f>
        <v>अप्रैल 2021</v>
      </c>
      <c r="I12" s="194">
        <v>1</v>
      </c>
      <c r="J12" s="58">
        <f>IF(C12="","",SANCTION!Z11)</f>
        <v>810</v>
      </c>
    </row>
    <row r="13" spans="1:11">
      <c r="A13" s="58">
        <f>IF(C13="","",ROWS($A$7:A13))</f>
        <v>7</v>
      </c>
      <c r="B13" s="203" t="str">
        <f t="shared" si="0"/>
        <v>GSSS 13DOL</v>
      </c>
      <c r="C13" s="58" t="str">
        <f>IF(SANCTION!E12="","",SANCTION!E12)</f>
        <v>SIMRANPREET KOUR</v>
      </c>
      <c r="D13" s="58" t="str">
        <f>IF(SANCTION!F12="","",SANCTION!F12)</f>
        <v>IQBAL SINGH</v>
      </c>
      <c r="E13" s="58">
        <f>IF(SANCTION!D12="","",SANCTION!D12)</f>
        <v>524</v>
      </c>
      <c r="F13" s="58">
        <f>IF(SANCTION!C12="","",SANCTION!C12)</f>
        <v>2</v>
      </c>
      <c r="G13" s="202" t="str">
        <f>IF(C13="","",MASTER!$C$5)</f>
        <v>नव.  2020</v>
      </c>
      <c r="H13" s="202" t="str">
        <f>IF(C13="","",MASTER!$D$5)</f>
        <v>अप्रैल 2021</v>
      </c>
      <c r="I13" s="194">
        <v>1</v>
      </c>
      <c r="J13" s="58">
        <f>IF(C13="","",SANCTION!Z12)</f>
        <v>860</v>
      </c>
    </row>
    <row r="14" spans="1:11">
      <c r="A14" s="58">
        <f>IF(C14="","",ROWS($A$7:A14))</f>
        <v>8</v>
      </c>
      <c r="B14" s="203" t="str">
        <f t="shared" si="0"/>
        <v>GSSS 13DOL</v>
      </c>
      <c r="C14" s="58" t="str">
        <f>IF(SANCTION!E13="","",SANCTION!E13)</f>
        <v>PAVAN SINGH</v>
      </c>
      <c r="D14" s="58" t="str">
        <f>IF(SANCTION!F13="","",SANCTION!F13)</f>
        <v>SURJEET SINGH</v>
      </c>
      <c r="E14" s="58">
        <f>IF(SANCTION!D13="","",SANCTION!D13)</f>
        <v>548</v>
      </c>
      <c r="F14" s="58">
        <f>IF(SANCTION!C13="","",SANCTION!C13)</f>
        <v>4</v>
      </c>
      <c r="G14" s="202" t="str">
        <f>IF(C14="","",MASTER!$C$5)</f>
        <v>नव.  2020</v>
      </c>
      <c r="H14" s="202" t="str">
        <f>IF(C14="","",MASTER!$D$5)</f>
        <v>अप्रैल 2021</v>
      </c>
      <c r="I14" s="194">
        <v>1</v>
      </c>
      <c r="J14" s="58">
        <f>IF(C14="","",SANCTION!Z13)</f>
        <v>910</v>
      </c>
    </row>
    <row r="15" spans="1:11">
      <c r="A15" s="58">
        <f>IF(C15="","",ROWS($A$7:A15))</f>
        <v>9</v>
      </c>
      <c r="B15" s="203" t="str">
        <f t="shared" si="0"/>
        <v>GSSS 13DOL</v>
      </c>
      <c r="C15" s="58" t="str">
        <f>IF(SANCTION!E14="","",SANCTION!E14)</f>
        <v>RANI</v>
      </c>
      <c r="D15" s="58" t="str">
        <f>IF(SANCTION!F14="","",SANCTION!F14)</f>
        <v>VAJEET RAM</v>
      </c>
      <c r="E15" s="58">
        <f>IF(SANCTION!D14="","",SANCTION!D14)</f>
        <v>550</v>
      </c>
      <c r="F15" s="58">
        <f>IF(SANCTION!C14="","",SANCTION!C14)</f>
        <v>4</v>
      </c>
      <c r="G15" s="202" t="str">
        <f>IF(C15="","",MASTER!$C$5)</f>
        <v>नव.  2020</v>
      </c>
      <c r="H15" s="202" t="str">
        <f>IF(C15="","",MASTER!$D$5)</f>
        <v>अप्रैल 2021</v>
      </c>
      <c r="I15" s="194">
        <v>1</v>
      </c>
      <c r="J15" s="58">
        <f>IF(C15="","",SANCTION!Z14)</f>
        <v>800</v>
      </c>
    </row>
    <row r="16" spans="1:11">
      <c r="A16" s="58">
        <f>IF(C16="","",ROWS($A$7:A16))</f>
        <v>10</v>
      </c>
      <c r="B16" s="203" t="str">
        <f t="shared" si="0"/>
        <v>GSSS 13DOL</v>
      </c>
      <c r="C16" s="58" t="str">
        <f>IF(SANCTION!E15="","",SANCTION!E15)</f>
        <v>AMANDEEP</v>
      </c>
      <c r="D16" s="58" t="str">
        <f>IF(SANCTION!F15="","",SANCTION!F15)</f>
        <v>SONU</v>
      </c>
      <c r="E16" s="58">
        <f>IF(SANCTION!D15="","",SANCTION!D15)</f>
        <v>555</v>
      </c>
      <c r="F16" s="58">
        <f>IF(SANCTION!C15="","",SANCTION!C15)</f>
        <v>5</v>
      </c>
      <c r="G16" s="202" t="str">
        <f>IF(C16="","",MASTER!$C$5)</f>
        <v>नव.  2020</v>
      </c>
      <c r="H16" s="202" t="str">
        <f>IF(C16="","",MASTER!$D$5)</f>
        <v>अप्रैल 2021</v>
      </c>
      <c r="I16" s="194">
        <v>1</v>
      </c>
      <c r="J16" s="58">
        <f>IF(C16="","",SANCTION!Z15)</f>
        <v>810</v>
      </c>
    </row>
    <row r="17" spans="1:10">
      <c r="A17" s="58">
        <f>IF(C17="","",ROWS($A$7:A17))</f>
        <v>11</v>
      </c>
      <c r="B17" s="203" t="str">
        <f t="shared" si="0"/>
        <v>GSSS 13DOL</v>
      </c>
      <c r="C17" s="58" t="str">
        <f>IF(SANCTION!E16="","",SANCTION!E16)</f>
        <v>KHUSHMAN SINGH</v>
      </c>
      <c r="D17" s="58" t="str">
        <f>IF(SANCTION!F16="","",SANCTION!F16)</f>
        <v>IQBAL SINGH</v>
      </c>
      <c r="E17" s="58">
        <f>IF(SANCTION!D16="","",SANCTION!D16)</f>
        <v>562</v>
      </c>
      <c r="F17" s="58">
        <f>IF(SANCTION!C16="","",SANCTION!C16)</f>
        <v>5</v>
      </c>
      <c r="G17" s="202" t="str">
        <f>IF(C17="","",MASTER!$C$5)</f>
        <v>नव.  2020</v>
      </c>
      <c r="H17" s="202" t="str">
        <f>IF(C17="","",MASTER!$D$5)</f>
        <v>अप्रैल 2021</v>
      </c>
      <c r="I17" s="194">
        <v>1</v>
      </c>
      <c r="J17" s="58">
        <f>IF(C17="","",SANCTION!Z16)</f>
        <v>870</v>
      </c>
    </row>
    <row r="18" spans="1:10">
      <c r="A18" s="58">
        <f>IF(C18="","",ROWS($A$7:A18))</f>
        <v>12</v>
      </c>
      <c r="B18" s="203" t="str">
        <f t="shared" si="0"/>
        <v>GSSS 13DOL</v>
      </c>
      <c r="C18" s="58" t="str">
        <f>IF(SANCTION!E17="","",SANCTION!E17)</f>
        <v>RAKESH</v>
      </c>
      <c r="D18" s="58" t="str">
        <f>IF(SANCTION!F17="","",SANCTION!F17)</f>
        <v>SURJEET SINGH</v>
      </c>
      <c r="E18" s="58">
        <f>IF(SANCTION!D17="","",SANCTION!D17)</f>
        <v>566</v>
      </c>
      <c r="F18" s="58">
        <f>IF(SANCTION!C17="","",SANCTION!C17)</f>
        <v>5</v>
      </c>
      <c r="G18" s="202" t="str">
        <f>IF(C18="","",MASTER!$C$5)</f>
        <v>नव.  2020</v>
      </c>
      <c r="H18" s="202" t="str">
        <f>IF(C18="","",MASTER!$D$5)</f>
        <v>अप्रैल 2021</v>
      </c>
      <c r="I18" s="194">
        <v>1</v>
      </c>
      <c r="J18" s="58">
        <f>IF(C18="","",SANCTION!Z17)</f>
        <v>910</v>
      </c>
    </row>
    <row r="19" spans="1:10">
      <c r="A19" s="58">
        <f>IF(C19="","",ROWS($A$7:A19))</f>
        <v>13</v>
      </c>
      <c r="B19" s="203" t="str">
        <f t="shared" si="0"/>
        <v>GSSS 13DOL</v>
      </c>
      <c r="C19" s="58" t="str">
        <f>IF(SANCTION!E18="","",SANCTION!E18)</f>
        <v>Anju</v>
      </c>
      <c r="D19" s="58" t="str">
        <f>IF(SANCTION!F18="","",SANCTION!F18)</f>
        <v>Omprakash</v>
      </c>
      <c r="E19" s="58">
        <f>IF(SANCTION!D18="","",SANCTION!D18)</f>
        <v>570</v>
      </c>
      <c r="F19" s="58">
        <f>IF(SANCTION!C18="","",SANCTION!C18)</f>
        <v>6</v>
      </c>
      <c r="G19" s="202" t="str">
        <f>IF(C19="","",MASTER!$C$5)</f>
        <v>नव.  2020</v>
      </c>
      <c r="H19" s="202" t="str">
        <f>IF(C19="","",MASTER!$D$5)</f>
        <v>अप्रैल 2021</v>
      </c>
      <c r="I19" s="194">
        <v>1</v>
      </c>
      <c r="J19" s="58">
        <f>IF(C19="","",SANCTION!Z18)</f>
        <v>1380</v>
      </c>
    </row>
    <row r="20" spans="1:10">
      <c r="A20" s="58">
        <f>IF(C20="","",ROWS($A$7:A20))</f>
        <v>14</v>
      </c>
      <c r="B20" s="203" t="str">
        <f t="shared" si="0"/>
        <v>GSSS 13DOL</v>
      </c>
      <c r="C20" s="58" t="str">
        <f>IF(SANCTION!E19="","",SANCTION!E19)</f>
        <v>DHANVEER</v>
      </c>
      <c r="D20" s="58" t="str">
        <f>IF(SANCTION!F19="","",SANCTION!F19)</f>
        <v>HARPAL SINGH</v>
      </c>
      <c r="E20" s="58">
        <f>IF(SANCTION!D19="","",SANCTION!D19)</f>
        <v>572</v>
      </c>
      <c r="F20" s="58">
        <f>IF(SANCTION!C19="","",SANCTION!C19)</f>
        <v>6</v>
      </c>
      <c r="G20" s="202" t="str">
        <f>IF(C20="","",MASTER!$C$5)</f>
        <v>नव.  2020</v>
      </c>
      <c r="H20" s="202" t="str">
        <f>IF(C20="","",MASTER!$D$5)</f>
        <v>अप्रैल 2021</v>
      </c>
      <c r="I20" s="194">
        <v>1</v>
      </c>
      <c r="J20" s="58">
        <f>IF(C20="","",SANCTION!Z19)</f>
        <v>1380</v>
      </c>
    </row>
    <row r="21" spans="1:10">
      <c r="A21" s="58">
        <f>IF(C21="","",ROWS($A$7:A21))</f>
        <v>15</v>
      </c>
      <c r="B21" s="203" t="str">
        <f t="shared" si="0"/>
        <v>GSSS 13DOL</v>
      </c>
      <c r="C21" s="58" t="str">
        <f>IF(SANCTION!E20="","",SANCTION!E20)</f>
        <v>Manju</v>
      </c>
      <c r="D21" s="58" t="str">
        <f>IF(SANCTION!F20="","",SANCTION!F20)</f>
        <v>Omprakash</v>
      </c>
      <c r="E21" s="58">
        <f>IF(SANCTION!D20="","",SANCTION!D20)</f>
        <v>576</v>
      </c>
      <c r="F21" s="58">
        <f>IF(SANCTION!C20="","",SANCTION!C20)</f>
        <v>6</v>
      </c>
      <c r="G21" s="202" t="str">
        <f>IF(C21="","",MASTER!$C$5)</f>
        <v>नव.  2020</v>
      </c>
      <c r="H21" s="202" t="str">
        <f>IF(C21="","",MASTER!$D$5)</f>
        <v>अप्रैल 2021</v>
      </c>
      <c r="I21" s="194">
        <v>1</v>
      </c>
      <c r="J21" s="58">
        <f>IF(C21="","",SANCTION!Z20)</f>
        <v>1380</v>
      </c>
    </row>
    <row r="22" spans="1:10">
      <c r="A22" s="58">
        <f>IF(C22="","",ROWS($A$7:A22))</f>
        <v>16</v>
      </c>
      <c r="B22" s="203" t="str">
        <f t="shared" si="0"/>
        <v>GSSS 13DOL</v>
      </c>
      <c r="C22" s="58" t="str">
        <f>IF(SANCTION!E21="","",SANCTION!E21)</f>
        <v>Saloni</v>
      </c>
      <c r="D22" s="58" t="str">
        <f>IF(SANCTION!F21="","",SANCTION!F21)</f>
        <v>Ramchandra</v>
      </c>
      <c r="E22" s="58">
        <f>IF(SANCTION!D21="","",SANCTION!D21)</f>
        <v>579</v>
      </c>
      <c r="F22" s="58">
        <f>IF(SANCTION!C21="","",SANCTION!C21)</f>
        <v>6</v>
      </c>
      <c r="G22" s="202" t="str">
        <f>IF(C22="","",MASTER!$C$5)</f>
        <v>नव.  2020</v>
      </c>
      <c r="H22" s="202" t="str">
        <f>IF(C22="","",MASTER!$D$5)</f>
        <v>अप्रैल 2021</v>
      </c>
      <c r="I22" s="194">
        <v>1</v>
      </c>
      <c r="J22" s="58">
        <f>IF(C22="","",SANCTION!Z21)</f>
        <v>1380</v>
      </c>
    </row>
    <row r="23" spans="1:10">
      <c r="A23" s="58">
        <f>IF(C23="","",ROWS($A$7:A23))</f>
        <v>17</v>
      </c>
      <c r="B23" s="203" t="str">
        <f t="shared" si="0"/>
        <v>GSSS 13DOL</v>
      </c>
      <c r="C23" s="58" t="str">
        <f>IF(SANCTION!E22="","",SANCTION!E22)</f>
        <v>SUMAN</v>
      </c>
      <c r="D23" s="58" t="str">
        <f>IF(SANCTION!F22="","",SANCTION!F22)</f>
        <v>VAJEET RAM</v>
      </c>
      <c r="E23" s="58">
        <f>IF(SANCTION!D22="","",SANCTION!D22)</f>
        <v>581</v>
      </c>
      <c r="F23" s="58">
        <f>IF(SANCTION!C22="","",SANCTION!C22)</f>
        <v>6</v>
      </c>
      <c r="G23" s="202" t="str">
        <f>IF(C23="","",MASTER!$C$5)</f>
        <v>नव.  2020</v>
      </c>
      <c r="H23" s="202" t="str">
        <f>IF(C23="","",MASTER!$D$5)</f>
        <v>अप्रैल 2021</v>
      </c>
      <c r="I23" s="194">
        <v>1</v>
      </c>
      <c r="J23" s="58">
        <f>IF(C23="","",SANCTION!Z22)</f>
        <v>1395</v>
      </c>
    </row>
    <row r="24" spans="1:10">
      <c r="A24" s="58">
        <f>IF(C24="","",ROWS($A$7:A24))</f>
        <v>18</v>
      </c>
      <c r="B24" s="203" t="str">
        <f t="shared" si="0"/>
        <v>GSSS 13DOL</v>
      </c>
      <c r="C24" s="58" t="str">
        <f>IF(SANCTION!E23="","",SANCTION!E23)</f>
        <v>VEENA</v>
      </c>
      <c r="D24" s="58" t="str">
        <f>IF(SANCTION!F23="","",SANCTION!F23)</f>
        <v>JASWANT SINGH</v>
      </c>
      <c r="E24" s="58">
        <f>IF(SANCTION!D23="","",SANCTION!D23)</f>
        <v>584</v>
      </c>
      <c r="F24" s="58">
        <f>IF(SANCTION!C23="","",SANCTION!C23)</f>
        <v>6</v>
      </c>
      <c r="G24" s="202" t="str">
        <f>IF(C24="","",MASTER!$C$5)</f>
        <v>नव.  2020</v>
      </c>
      <c r="H24" s="202" t="str">
        <f>IF(C24="","",MASTER!$D$5)</f>
        <v>अप्रैल 2021</v>
      </c>
      <c r="I24" s="194">
        <v>1</v>
      </c>
      <c r="J24" s="58">
        <f>IF(C24="","",SANCTION!Z23)</f>
        <v>1380</v>
      </c>
    </row>
    <row r="25" spans="1:10">
      <c r="A25" s="58">
        <f>IF(C25="","",ROWS($A$7:A25))</f>
        <v>19</v>
      </c>
      <c r="B25" s="203" t="str">
        <f t="shared" si="0"/>
        <v>GSSS 13DOL</v>
      </c>
      <c r="C25" s="58" t="str">
        <f>IF(SANCTION!E24="","",SANCTION!E24)</f>
        <v>MALKEET SINGH</v>
      </c>
      <c r="D25" s="58" t="str">
        <f>IF(SANCTION!F24="","",SANCTION!F24)</f>
        <v>VAJEET RAM</v>
      </c>
      <c r="E25" s="58">
        <f>IF(SANCTION!D24="","",SANCTION!D24)</f>
        <v>595</v>
      </c>
      <c r="F25" s="58">
        <f>IF(SANCTION!C24="","",SANCTION!C24)</f>
        <v>7</v>
      </c>
      <c r="G25" s="202" t="str">
        <f>IF(C25="","",MASTER!$C$5)</f>
        <v>नव.  2020</v>
      </c>
      <c r="H25" s="202" t="str">
        <f>IF(C25="","",MASTER!$D$5)</f>
        <v>अप्रैल 2021</v>
      </c>
      <c r="I25" s="194">
        <v>1</v>
      </c>
      <c r="J25" s="58">
        <f>IF(C25="","",SANCTION!Z24)</f>
        <v>1395</v>
      </c>
    </row>
    <row r="26" spans="1:10">
      <c r="A26" s="58">
        <f>IF(C26="","",ROWS($A$7:A26))</f>
        <v>20</v>
      </c>
      <c r="B26" s="203" t="str">
        <f t="shared" si="0"/>
        <v>GSSS 13DOL</v>
      </c>
      <c r="C26" s="58" t="str">
        <f>IF(SANCTION!E25="","",SANCTION!E25)</f>
        <v>RADHA</v>
      </c>
      <c r="D26" s="58" t="str">
        <f>IF(SANCTION!F25="","",SANCTION!F25)</f>
        <v>SHYOPAT RAM</v>
      </c>
      <c r="E26" s="58">
        <f>IF(SANCTION!D25="","",SANCTION!D25)</f>
        <v>597</v>
      </c>
      <c r="F26" s="58">
        <f>IF(SANCTION!C25="","",SANCTION!C25)</f>
        <v>7</v>
      </c>
      <c r="G26" s="202" t="str">
        <f>IF(C26="","",MASTER!$C$5)</f>
        <v>नव.  2020</v>
      </c>
      <c r="H26" s="202" t="str">
        <f>IF(C26="","",MASTER!$D$5)</f>
        <v>अप्रैल 2021</v>
      </c>
      <c r="I26" s="194">
        <v>1</v>
      </c>
      <c r="J26" s="58">
        <f>IF(C26="","",SANCTION!Z25)</f>
        <v>1365</v>
      </c>
    </row>
    <row r="27" spans="1:10">
      <c r="A27" s="58">
        <f>IF(C27="","",ROWS($A$7:A27))</f>
        <v>21</v>
      </c>
      <c r="B27" s="203" t="str">
        <f t="shared" si="0"/>
        <v>GSSS 13DOL</v>
      </c>
      <c r="C27" s="58" t="str">
        <f>IF(SANCTION!E26="","",SANCTION!E26)</f>
        <v>ROSHANI</v>
      </c>
      <c r="D27" s="58" t="str">
        <f>IF(SANCTION!F26="","",SANCTION!F26)</f>
        <v>HARPAL SINGH</v>
      </c>
      <c r="E27" s="58">
        <f>IF(SANCTION!D26="","",SANCTION!D26)</f>
        <v>602</v>
      </c>
      <c r="F27" s="58">
        <f>IF(SANCTION!C26="","",SANCTION!C26)</f>
        <v>7</v>
      </c>
      <c r="G27" s="202" t="str">
        <f>IF(C27="","",MASTER!$C$5)</f>
        <v>नव.  2020</v>
      </c>
      <c r="H27" s="202" t="str">
        <f>IF(C27="","",MASTER!$D$5)</f>
        <v>अप्रैल 2021</v>
      </c>
      <c r="I27" s="194">
        <v>1</v>
      </c>
      <c r="J27" s="58">
        <f>IF(C27="","",SANCTION!Z26)</f>
        <v>1380</v>
      </c>
    </row>
    <row r="28" spans="1:10">
      <c r="A28" s="58">
        <f>IF(C28="","",ROWS($A$7:A28))</f>
        <v>22</v>
      </c>
      <c r="B28" s="203" t="str">
        <f t="shared" si="0"/>
        <v>GSSS 13DOL</v>
      </c>
      <c r="C28" s="58" t="str">
        <f>IF(SANCTION!E27="","",SANCTION!E27)</f>
        <v>ANKIT</v>
      </c>
      <c r="D28" s="58" t="str">
        <f>IF(SANCTION!F27="","",SANCTION!F27)</f>
        <v>RAMNIWAS</v>
      </c>
      <c r="E28" s="58">
        <f>IF(SANCTION!D27="","",SANCTION!D27)</f>
        <v>605</v>
      </c>
      <c r="F28" s="58">
        <f>IF(SANCTION!C27="","",SANCTION!C27)</f>
        <v>8</v>
      </c>
      <c r="G28" s="202" t="str">
        <f>IF(C28="","",MASTER!$C$5)</f>
        <v>नव.  2020</v>
      </c>
      <c r="H28" s="202" t="str">
        <f>IF(C28="","",MASTER!$D$5)</f>
        <v>अप्रैल 2021</v>
      </c>
      <c r="I28" s="194">
        <v>1</v>
      </c>
      <c r="J28" s="58">
        <f>IF(C28="","",SANCTION!Z27)</f>
        <v>1320</v>
      </c>
    </row>
    <row r="29" spans="1:10">
      <c r="A29" s="58">
        <f>IF(C29="","",ROWS($A$7:A29))</f>
        <v>23</v>
      </c>
      <c r="B29" s="203" t="str">
        <f t="shared" si="0"/>
        <v>GSSS 13DOL</v>
      </c>
      <c r="C29" s="58" t="str">
        <f>IF(SANCTION!E28="","",SANCTION!E28)</f>
        <v>ARTI</v>
      </c>
      <c r="D29" s="58" t="str">
        <f>IF(SANCTION!F28="","",SANCTION!F28)</f>
        <v>OMPRAKASH</v>
      </c>
      <c r="E29" s="58">
        <f>IF(SANCTION!D28="","",SANCTION!D28)</f>
        <v>606</v>
      </c>
      <c r="F29" s="58">
        <f>IF(SANCTION!C28="","",SANCTION!C28)</f>
        <v>8</v>
      </c>
      <c r="G29" s="202" t="str">
        <f>IF(C29="","",MASTER!$C$5)</f>
        <v>नव.  2020</v>
      </c>
      <c r="H29" s="202" t="str">
        <f>IF(C29="","",MASTER!$D$5)</f>
        <v>अप्रैल 2021</v>
      </c>
      <c r="I29" s="194">
        <v>1</v>
      </c>
      <c r="J29" s="58">
        <f>IF(C29="","",SANCTION!Z28)</f>
        <v>1320</v>
      </c>
    </row>
    <row r="30" spans="1:10">
      <c r="A30" s="58">
        <f>IF(C30="","",ROWS($A$7:A30))</f>
        <v>24</v>
      </c>
      <c r="B30" s="203" t="str">
        <f t="shared" si="0"/>
        <v>GSSS 13DOL</v>
      </c>
      <c r="C30" s="58" t="str">
        <f>IF(SANCTION!E29="","",SANCTION!E29)</f>
        <v>JASVINDER SINGH</v>
      </c>
      <c r="D30" s="58" t="str">
        <f>IF(SANCTION!F29="","",SANCTION!F29)</f>
        <v>RAMCHANDER</v>
      </c>
      <c r="E30" s="58">
        <f>IF(SANCTION!D29="","",SANCTION!D29)</f>
        <v>609</v>
      </c>
      <c r="F30" s="58">
        <f>IF(SANCTION!C29="","",SANCTION!C29)</f>
        <v>8</v>
      </c>
      <c r="G30" s="202" t="str">
        <f>IF(C30="","",MASTER!$C$5)</f>
        <v>नव.  2020</v>
      </c>
      <c r="H30" s="202" t="str">
        <f>IF(C30="","",MASTER!$D$5)</f>
        <v>अप्रैल 2021</v>
      </c>
      <c r="I30" s="194">
        <v>1</v>
      </c>
      <c r="J30" s="58">
        <f>IF(C30="","",SANCTION!Z29)</f>
        <v>1320</v>
      </c>
    </row>
    <row r="31" spans="1:10">
      <c r="A31" s="58">
        <f>IF(C31="","",ROWS($A$7:A31))</f>
        <v>25</v>
      </c>
      <c r="B31" s="203" t="str">
        <f t="shared" si="0"/>
        <v>GSSS 13DOL</v>
      </c>
      <c r="C31" s="58" t="str">
        <f>IF(SANCTION!E30="","",SANCTION!E30)</f>
        <v>KAMALDEEP</v>
      </c>
      <c r="D31" s="58" t="str">
        <f>IF(SANCTION!F30="","",SANCTION!F30)</f>
        <v>JASKARAN SINGH</v>
      </c>
      <c r="E31" s="58">
        <f>IF(SANCTION!D30="","",SANCTION!D30)</f>
        <v>610</v>
      </c>
      <c r="F31" s="58">
        <f>IF(SANCTION!C30="","",SANCTION!C30)</f>
        <v>8</v>
      </c>
      <c r="G31" s="202" t="str">
        <f>IF(C31="","",MASTER!$C$5)</f>
        <v>नव.  2020</v>
      </c>
      <c r="H31" s="202" t="str">
        <f>IF(C31="","",MASTER!$D$5)</f>
        <v>अप्रैल 2021</v>
      </c>
      <c r="I31" s="194">
        <v>1</v>
      </c>
      <c r="J31" s="58">
        <f>IF(C31="","",SANCTION!Z30)</f>
        <v>1290</v>
      </c>
    </row>
    <row r="32" spans="1:10">
      <c r="A32" s="58">
        <f>IF(C32="","",ROWS($A$7:A32))</f>
        <v>26</v>
      </c>
      <c r="B32" s="203" t="str">
        <f t="shared" si="0"/>
        <v>GSSS 13DOL</v>
      </c>
      <c r="C32" s="58" t="str">
        <f>IF(SANCTION!E31="","",SANCTION!E31)</f>
        <v>MANJU KUMARI</v>
      </c>
      <c r="D32" s="58" t="str">
        <f>IF(SANCTION!F31="","",SANCTION!F31)</f>
        <v>SYOPAT RAM</v>
      </c>
      <c r="E32" s="58">
        <f>IF(SANCTION!D31="","",SANCTION!D31)</f>
        <v>614</v>
      </c>
      <c r="F32" s="58">
        <f>IF(SANCTION!C31="","",SANCTION!C31)</f>
        <v>8</v>
      </c>
      <c r="G32" s="202" t="str">
        <f>IF(C32="","",MASTER!$C$5)</f>
        <v>नव.  2020</v>
      </c>
      <c r="H32" s="202" t="str">
        <f>IF(C32="","",MASTER!$D$5)</f>
        <v>अप्रैल 2021</v>
      </c>
      <c r="I32" s="194">
        <v>1</v>
      </c>
      <c r="J32" s="58">
        <f>IF(C32="","",SANCTION!Z31)</f>
        <v>1305</v>
      </c>
    </row>
    <row r="33" spans="1:10">
      <c r="A33" s="58">
        <f>IF(C33="","",ROWS($A$7:A33))</f>
        <v>27</v>
      </c>
      <c r="B33" s="203" t="str">
        <f t="shared" si="0"/>
        <v>GSSS 13DOL</v>
      </c>
      <c r="C33" s="58" t="str">
        <f>IF(SANCTION!E32="","",SANCTION!E32)</f>
        <v>RAJPAL SINGH</v>
      </c>
      <c r="D33" s="58" t="str">
        <f>IF(SANCTION!F32="","",SANCTION!F32)</f>
        <v>GURDEEP SINGH</v>
      </c>
      <c r="E33" s="58">
        <f>IF(SANCTION!D32="","",SANCTION!D32)</f>
        <v>619</v>
      </c>
      <c r="F33" s="58">
        <f>IF(SANCTION!C32="","",SANCTION!C32)</f>
        <v>8</v>
      </c>
      <c r="G33" s="202" t="str">
        <f>IF(C33="","",MASTER!$C$5)</f>
        <v>नव.  2020</v>
      </c>
      <c r="H33" s="202" t="str">
        <f>IF(C33="","",MASTER!$D$5)</f>
        <v>अप्रैल 2021</v>
      </c>
      <c r="I33" s="194">
        <v>1</v>
      </c>
      <c r="J33" s="58">
        <f>IF(C33="","",SANCTION!Z32)</f>
        <v>1305</v>
      </c>
    </row>
    <row r="34" spans="1:10">
      <c r="A34" s="58">
        <f>IF(C34="","",ROWS($A$7:A34))</f>
        <v>28</v>
      </c>
      <c r="B34" s="203" t="str">
        <f t="shared" si="0"/>
        <v>GSSS 13DOL</v>
      </c>
      <c r="C34" s="58" t="str">
        <f>IF(SANCTION!E33="","",SANCTION!E33)</f>
        <v>SANDEEP SINGH</v>
      </c>
      <c r="D34" s="58" t="str">
        <f>IF(SANCTION!F33="","",SANCTION!F33)</f>
        <v>GURPAL SINGH</v>
      </c>
      <c r="E34" s="58">
        <f>IF(SANCTION!D33="","",SANCTION!D33)</f>
        <v>621</v>
      </c>
      <c r="F34" s="58">
        <f>IF(SANCTION!C33="","",SANCTION!C33)</f>
        <v>8</v>
      </c>
      <c r="G34" s="202" t="str">
        <f>IF(C34="","",MASTER!$C$5)</f>
        <v>नव.  2020</v>
      </c>
      <c r="H34" s="202" t="str">
        <f>IF(C34="","",MASTER!$D$5)</f>
        <v>अप्रैल 2021</v>
      </c>
      <c r="I34" s="194">
        <v>1</v>
      </c>
      <c r="J34" s="58">
        <f>IF(C34="","",SANCTION!Z33)</f>
        <v>1290</v>
      </c>
    </row>
    <row r="35" spans="1:10">
      <c r="A35" s="58">
        <f>IF(C35="","",ROWS($A$7:A35))</f>
        <v>29</v>
      </c>
      <c r="B35" s="203" t="str">
        <f t="shared" si="0"/>
        <v>GSSS 13DOL</v>
      </c>
      <c r="C35" s="58" t="str">
        <f>IF(SANCTION!E34="","",SANCTION!E34)</f>
        <v>SATPAL SINGH</v>
      </c>
      <c r="D35" s="58" t="str">
        <f>IF(SANCTION!F34="","",SANCTION!F34)</f>
        <v>HARPAL SINGH</v>
      </c>
      <c r="E35" s="58">
        <f>IF(SANCTION!D34="","",SANCTION!D34)</f>
        <v>624</v>
      </c>
      <c r="F35" s="58">
        <f>IF(SANCTION!C34="","",SANCTION!C34)</f>
        <v>8</v>
      </c>
      <c r="G35" s="202" t="str">
        <f>IF(C35="","",MASTER!$C$5)</f>
        <v>नव.  2020</v>
      </c>
      <c r="H35" s="202" t="str">
        <f>IF(C35="","",MASTER!$D$5)</f>
        <v>अप्रैल 2021</v>
      </c>
      <c r="I35" s="194">
        <v>1</v>
      </c>
      <c r="J35" s="58">
        <f>IF(C35="","",SANCTION!Z34)</f>
        <v>1320</v>
      </c>
    </row>
    <row r="36" spans="1:10">
      <c r="A36" s="58">
        <f>IF(C36="","",ROWS($A$7:A36))</f>
        <v>30</v>
      </c>
      <c r="B36" s="203" t="str">
        <f t="shared" si="0"/>
        <v>GSSS 13DOL</v>
      </c>
      <c r="C36" s="58" t="str">
        <f>IF(SANCTION!E35="","",SANCTION!E35)</f>
        <v>SHARDA</v>
      </c>
      <c r="D36" s="58" t="str">
        <f>IF(SANCTION!F35="","",SANCTION!F35)</f>
        <v>DANARAM</v>
      </c>
      <c r="E36" s="58">
        <f>IF(SANCTION!D35="","",SANCTION!D35)</f>
        <v>626</v>
      </c>
      <c r="F36" s="58">
        <f>IF(SANCTION!C35="","",SANCTION!C35)</f>
        <v>8</v>
      </c>
      <c r="G36" s="202" t="str">
        <f>IF(C36="","",MASTER!$C$5)</f>
        <v>नव.  2020</v>
      </c>
      <c r="H36" s="202" t="str">
        <f>IF(C36="","",MASTER!$D$5)</f>
        <v>अप्रैल 2021</v>
      </c>
      <c r="I36" s="194">
        <v>1</v>
      </c>
      <c r="J36" s="58">
        <f>IF(C36="","",SANCTION!Z35)</f>
        <v>1290</v>
      </c>
    </row>
    <row r="37" spans="1:10">
      <c r="A37" s="58">
        <f>IF(C37="","",ROWS($A$7:A37))</f>
        <v>31</v>
      </c>
      <c r="B37" s="203" t="str">
        <f t="shared" si="0"/>
        <v>GSSS 13DOL</v>
      </c>
      <c r="C37" s="58" t="str">
        <f>IF(SANCTION!E36="","",SANCTION!E36)</f>
        <v>HARMAN DEEP</v>
      </c>
      <c r="D37" s="58" t="str">
        <f>IF(SANCTION!F36="","",SANCTION!F36)</f>
        <v>BHOLA SINGH</v>
      </c>
      <c r="E37" s="58">
        <f>IF(SANCTION!D36="","",SANCTION!D36)</f>
        <v>640</v>
      </c>
      <c r="F37" s="58">
        <f>IF(SANCTION!C36="","",SANCTION!C36)</f>
        <v>9</v>
      </c>
      <c r="G37" s="202" t="str">
        <f>IF(C37="","",MASTER!$C$5)</f>
        <v>नव.  2020</v>
      </c>
      <c r="H37" s="202" t="str">
        <f>IF(C37="","",MASTER!$D$5)</f>
        <v>अप्रैल 2021</v>
      </c>
      <c r="I37" s="194"/>
      <c r="J37" s="58">
        <f>IF(C37="","",SANCTION!Z36)</f>
        <v>0</v>
      </c>
    </row>
    <row r="38" spans="1:10">
      <c r="A38" s="58" t="str">
        <f>IF(C38="","",ROWS($A$7:A38))</f>
        <v/>
      </c>
      <c r="B38" s="203" t="str">
        <f t="shared" si="0"/>
        <v/>
      </c>
      <c r="C38" s="58" t="str">
        <f>IF(SANCTION!E37="","",SANCTION!E37)</f>
        <v/>
      </c>
      <c r="D38" s="58" t="str">
        <f>IF(SANCTION!F37="","",SANCTION!F37)</f>
        <v/>
      </c>
      <c r="E38" s="58" t="str">
        <f>IF(SANCTION!D37="","",SANCTION!D37)</f>
        <v/>
      </c>
      <c r="F38" s="58" t="str">
        <f>IF(SANCTION!C37="","",SANCTION!C37)</f>
        <v/>
      </c>
      <c r="G38" s="202" t="str">
        <f>IF(C38="","",MASTER!$C$5)</f>
        <v/>
      </c>
      <c r="H38" s="202" t="str">
        <f>IF(C38="","",MASTER!$D$5)</f>
        <v/>
      </c>
      <c r="I38" s="194"/>
      <c r="J38" s="58" t="str">
        <f>IF(C38="","",SANCTION!Z37)</f>
        <v/>
      </c>
    </row>
    <row r="39" spans="1:10">
      <c r="A39" s="58" t="str">
        <f>IF(C39="","",ROWS($A$7:A39))</f>
        <v/>
      </c>
      <c r="B39" s="203" t="str">
        <f t="shared" si="0"/>
        <v/>
      </c>
      <c r="C39" s="58" t="str">
        <f>IF(SANCTION!E38="","",SANCTION!E38)</f>
        <v/>
      </c>
      <c r="D39" s="58" t="str">
        <f>IF(SANCTION!F38="","",SANCTION!F38)</f>
        <v/>
      </c>
      <c r="E39" s="58" t="str">
        <f>IF(SANCTION!D38="","",SANCTION!D38)</f>
        <v/>
      </c>
      <c r="F39" s="58" t="str">
        <f>IF(SANCTION!C38="","",SANCTION!C38)</f>
        <v/>
      </c>
      <c r="G39" s="202" t="str">
        <f>IF(C39="","",MASTER!$C$5)</f>
        <v/>
      </c>
      <c r="H39" s="202" t="str">
        <f>IF(C39="","",MASTER!$D$5)</f>
        <v/>
      </c>
      <c r="I39" s="194"/>
      <c r="J39" s="58" t="str">
        <f>IF(C39="","",SANCTION!Z38)</f>
        <v/>
      </c>
    </row>
    <row r="40" spans="1:10">
      <c r="A40" s="58" t="str">
        <f>IF(C40="","",ROWS($A$7:A40))</f>
        <v/>
      </c>
      <c r="B40" s="203" t="str">
        <f t="shared" si="0"/>
        <v/>
      </c>
      <c r="C40" s="58" t="str">
        <f>IF(SANCTION!E39="","",SANCTION!E39)</f>
        <v/>
      </c>
      <c r="D40" s="58" t="str">
        <f>IF(SANCTION!F39="","",SANCTION!F39)</f>
        <v/>
      </c>
      <c r="E40" s="58" t="str">
        <f>IF(SANCTION!D39="","",SANCTION!D39)</f>
        <v/>
      </c>
      <c r="F40" s="58" t="str">
        <f>IF(SANCTION!C39="","",SANCTION!C39)</f>
        <v/>
      </c>
      <c r="G40" s="202" t="str">
        <f>IF(C40="","",MASTER!$C$5)</f>
        <v/>
      </c>
      <c r="H40" s="202" t="str">
        <f>IF(C40="","",MASTER!$D$5)</f>
        <v/>
      </c>
      <c r="I40" s="194"/>
      <c r="J40" s="58" t="str">
        <f>IF(C40="","",SANCTION!Z39)</f>
        <v/>
      </c>
    </row>
    <row r="41" spans="1:10">
      <c r="A41" s="58" t="str">
        <f>IF(C41="","",ROWS($A$7:A41))</f>
        <v/>
      </c>
      <c r="B41" s="203" t="str">
        <f t="shared" si="0"/>
        <v/>
      </c>
      <c r="C41" s="58" t="str">
        <f>IF(SANCTION!E40="","",SANCTION!E40)</f>
        <v/>
      </c>
      <c r="D41" s="58" t="str">
        <f>IF(SANCTION!F40="","",SANCTION!F40)</f>
        <v/>
      </c>
      <c r="E41" s="58" t="str">
        <f>IF(SANCTION!D40="","",SANCTION!D40)</f>
        <v/>
      </c>
      <c r="F41" s="58" t="str">
        <f>IF(SANCTION!C40="","",SANCTION!C40)</f>
        <v/>
      </c>
      <c r="G41" s="202" t="str">
        <f>IF(C41="","",MASTER!$C$5)</f>
        <v/>
      </c>
      <c r="H41" s="202" t="str">
        <f>IF(C41="","",MASTER!$D$5)</f>
        <v/>
      </c>
      <c r="I41" s="194"/>
      <c r="J41" s="58" t="str">
        <f>IF(C41="","",SANCTION!Z40)</f>
        <v/>
      </c>
    </row>
    <row r="42" spans="1:10">
      <c r="A42" s="58" t="str">
        <f>IF(C42="","",ROWS($A$7:A42))</f>
        <v/>
      </c>
      <c r="B42" s="203" t="str">
        <f t="shared" si="0"/>
        <v/>
      </c>
      <c r="C42" s="58" t="str">
        <f>IF(SANCTION!E41="","",SANCTION!E41)</f>
        <v/>
      </c>
      <c r="D42" s="58" t="str">
        <f>IF(SANCTION!F41="","",SANCTION!F41)</f>
        <v/>
      </c>
      <c r="E42" s="58" t="str">
        <f>IF(SANCTION!D41="","",SANCTION!D41)</f>
        <v/>
      </c>
      <c r="F42" s="58" t="str">
        <f>IF(SANCTION!C41="","",SANCTION!C41)</f>
        <v/>
      </c>
      <c r="G42" s="202" t="str">
        <f>IF(C42="","",MASTER!$C$5)</f>
        <v/>
      </c>
      <c r="H42" s="202" t="str">
        <f>IF(C42="","",MASTER!$D$5)</f>
        <v/>
      </c>
      <c r="I42" s="194"/>
      <c r="J42" s="58" t="str">
        <f>IF(C42="","",SANCTION!Z41)</f>
        <v/>
      </c>
    </row>
    <row r="43" spans="1:10">
      <c r="A43" s="58" t="str">
        <f>IF(C43="","",ROWS($A$7:A43))</f>
        <v/>
      </c>
      <c r="B43" s="203" t="str">
        <f t="shared" si="0"/>
        <v/>
      </c>
      <c r="C43" s="58" t="str">
        <f>IF(SANCTION!E42="","",SANCTION!E42)</f>
        <v/>
      </c>
      <c r="D43" s="58" t="str">
        <f>IF(SANCTION!F42="","",SANCTION!F42)</f>
        <v/>
      </c>
      <c r="E43" s="58" t="str">
        <f>IF(SANCTION!D42="","",SANCTION!D42)</f>
        <v/>
      </c>
      <c r="F43" s="58" t="str">
        <f>IF(SANCTION!C42="","",SANCTION!C42)</f>
        <v/>
      </c>
      <c r="G43" s="202" t="str">
        <f>IF(C43="","",MASTER!$C$5)</f>
        <v/>
      </c>
      <c r="H43" s="202" t="str">
        <f>IF(C43="","",MASTER!$D$5)</f>
        <v/>
      </c>
      <c r="I43" s="194"/>
      <c r="J43" s="58" t="str">
        <f>IF(C43="","",SANCTION!Z42)</f>
        <v/>
      </c>
    </row>
    <row r="44" spans="1:10">
      <c r="A44" s="58" t="str">
        <f>IF(C44="","",ROWS($A$7:A44))</f>
        <v/>
      </c>
      <c r="B44" s="203" t="str">
        <f t="shared" si="0"/>
        <v/>
      </c>
      <c r="C44" s="58" t="str">
        <f>IF(SANCTION!E43="","",SANCTION!E43)</f>
        <v/>
      </c>
      <c r="D44" s="58" t="str">
        <f>IF(SANCTION!F43="","",SANCTION!F43)</f>
        <v/>
      </c>
      <c r="E44" s="58" t="str">
        <f>IF(SANCTION!D43="","",SANCTION!D43)</f>
        <v/>
      </c>
      <c r="F44" s="58" t="str">
        <f>IF(SANCTION!C43="","",SANCTION!C43)</f>
        <v/>
      </c>
      <c r="G44" s="202" t="str">
        <f>IF(C44="","",MASTER!$C$5)</f>
        <v/>
      </c>
      <c r="H44" s="202" t="str">
        <f>IF(C44="","",MASTER!$D$5)</f>
        <v/>
      </c>
      <c r="I44" s="194"/>
      <c r="J44" s="58" t="str">
        <f>IF(C44="","",SANCTION!Z43)</f>
        <v/>
      </c>
    </row>
    <row r="45" spans="1:10">
      <c r="A45" s="58" t="str">
        <f>IF(C45="","",ROWS($A$7:A45))</f>
        <v/>
      </c>
      <c r="B45" s="203" t="str">
        <f t="shared" si="0"/>
        <v/>
      </c>
      <c r="C45" s="58" t="str">
        <f>IF(SANCTION!E44="","",SANCTION!E44)</f>
        <v/>
      </c>
      <c r="D45" s="58" t="str">
        <f>IF(SANCTION!F44="","",SANCTION!F44)</f>
        <v/>
      </c>
      <c r="E45" s="58" t="str">
        <f>IF(SANCTION!D44="","",SANCTION!D44)</f>
        <v/>
      </c>
      <c r="F45" s="58" t="str">
        <f>IF(SANCTION!C44="","",SANCTION!C44)</f>
        <v/>
      </c>
      <c r="G45" s="202" t="str">
        <f>IF(C45="","",MASTER!$C$5)</f>
        <v/>
      </c>
      <c r="H45" s="202" t="str">
        <f>IF(C45="","",MASTER!$D$5)</f>
        <v/>
      </c>
      <c r="I45" s="194"/>
      <c r="J45" s="58" t="str">
        <f>IF(C45="","",SANCTION!Z44)</f>
        <v/>
      </c>
    </row>
    <row r="46" spans="1:10">
      <c r="A46" s="58" t="str">
        <f>IF(C46="","",ROWS($A$7:A46))</f>
        <v/>
      </c>
      <c r="B46" s="203" t="str">
        <f t="shared" si="0"/>
        <v/>
      </c>
      <c r="C46" s="58" t="str">
        <f>IF(SANCTION!E45="","",SANCTION!E45)</f>
        <v/>
      </c>
      <c r="D46" s="58" t="str">
        <f>IF(SANCTION!F45="","",SANCTION!F45)</f>
        <v/>
      </c>
      <c r="E46" s="58" t="str">
        <f>IF(SANCTION!D45="","",SANCTION!D45)</f>
        <v/>
      </c>
      <c r="F46" s="58" t="str">
        <f>IF(SANCTION!C45="","",SANCTION!C45)</f>
        <v/>
      </c>
      <c r="G46" s="202" t="str">
        <f>IF(C46="","",MASTER!$C$5)</f>
        <v/>
      </c>
      <c r="H46" s="202" t="str">
        <f>IF(C46="","",MASTER!$D$5)</f>
        <v/>
      </c>
      <c r="I46" s="194"/>
      <c r="J46" s="58" t="str">
        <f>IF(C46="","",SANCTION!Z45)</f>
        <v/>
      </c>
    </row>
    <row r="47" spans="1:10">
      <c r="A47" s="58" t="str">
        <f>IF(C47="","",ROWS($A$7:A47))</f>
        <v/>
      </c>
      <c r="B47" s="203" t="str">
        <f t="shared" si="0"/>
        <v/>
      </c>
      <c r="C47" s="58" t="str">
        <f>IF(SANCTION!E46="","",SANCTION!E46)</f>
        <v/>
      </c>
      <c r="D47" s="58" t="str">
        <f>IF(SANCTION!F46="","",SANCTION!F46)</f>
        <v/>
      </c>
      <c r="E47" s="58" t="str">
        <f>IF(SANCTION!D46="","",SANCTION!D46)</f>
        <v/>
      </c>
      <c r="F47" s="58" t="str">
        <f>IF(SANCTION!C46="","",SANCTION!C46)</f>
        <v/>
      </c>
      <c r="G47" s="202" t="str">
        <f>IF(C47="","",MASTER!$C$5)</f>
        <v/>
      </c>
      <c r="H47" s="202" t="str">
        <f>IF(C47="","",MASTER!$D$5)</f>
        <v/>
      </c>
      <c r="I47" s="194"/>
      <c r="J47" s="58" t="str">
        <f>IF(C47="","",SANCTION!Z46)</f>
        <v/>
      </c>
    </row>
    <row r="48" spans="1:10">
      <c r="A48" s="58" t="str">
        <f>IF(C48="","",ROWS($A$7:A48))</f>
        <v/>
      </c>
      <c r="B48" s="203" t="str">
        <f t="shared" si="0"/>
        <v/>
      </c>
      <c r="C48" s="58" t="str">
        <f>IF(SANCTION!E47="","",SANCTION!E47)</f>
        <v/>
      </c>
      <c r="D48" s="58" t="str">
        <f>IF(SANCTION!F47="","",SANCTION!F47)</f>
        <v/>
      </c>
      <c r="E48" s="58" t="str">
        <f>IF(SANCTION!D47="","",SANCTION!D47)</f>
        <v/>
      </c>
      <c r="F48" s="58" t="str">
        <f>IF(SANCTION!C47="","",SANCTION!C47)</f>
        <v/>
      </c>
      <c r="G48" s="202" t="str">
        <f>IF(C48="","",MASTER!$C$5)</f>
        <v/>
      </c>
      <c r="H48" s="202" t="str">
        <f>IF(C48="","",MASTER!$D$5)</f>
        <v/>
      </c>
      <c r="I48" s="194"/>
      <c r="J48" s="58" t="str">
        <f>IF(C48="","",SANCTION!Z47)</f>
        <v/>
      </c>
    </row>
    <row r="49" spans="1:10">
      <c r="A49" s="58" t="str">
        <f>IF(C49="","",ROWS($A$7:A49))</f>
        <v/>
      </c>
      <c r="B49" s="203" t="str">
        <f t="shared" si="0"/>
        <v/>
      </c>
      <c r="C49" s="58" t="str">
        <f>IF(SANCTION!E48="","",SANCTION!E48)</f>
        <v/>
      </c>
      <c r="D49" s="58" t="str">
        <f>IF(SANCTION!F48="","",SANCTION!F48)</f>
        <v/>
      </c>
      <c r="E49" s="58" t="str">
        <f>IF(SANCTION!D48="","",SANCTION!D48)</f>
        <v/>
      </c>
      <c r="F49" s="58" t="str">
        <f>IF(SANCTION!C48="","",SANCTION!C48)</f>
        <v/>
      </c>
      <c r="G49" s="202" t="str">
        <f>IF(C49="","",MASTER!$C$5)</f>
        <v/>
      </c>
      <c r="H49" s="202" t="str">
        <f>IF(C49="","",MASTER!$D$5)</f>
        <v/>
      </c>
      <c r="I49" s="194"/>
      <c r="J49" s="58" t="str">
        <f>IF(C49="","",SANCTION!Z48)</f>
        <v/>
      </c>
    </row>
    <row r="50" spans="1:10">
      <c r="A50" s="58" t="str">
        <f>IF(C50="","",ROWS($A$7:A50))</f>
        <v/>
      </c>
      <c r="B50" s="203" t="str">
        <f t="shared" si="0"/>
        <v/>
      </c>
      <c r="C50" s="58" t="str">
        <f>IF(SANCTION!E49="","",SANCTION!E49)</f>
        <v/>
      </c>
      <c r="D50" s="58" t="str">
        <f>IF(SANCTION!F49="","",SANCTION!F49)</f>
        <v/>
      </c>
      <c r="E50" s="58" t="str">
        <f>IF(SANCTION!D49="","",SANCTION!D49)</f>
        <v/>
      </c>
      <c r="F50" s="58" t="str">
        <f>IF(SANCTION!C49="","",SANCTION!C49)</f>
        <v/>
      </c>
      <c r="G50" s="202" t="str">
        <f>IF(C50="","",MASTER!$C$5)</f>
        <v/>
      </c>
      <c r="H50" s="202" t="str">
        <f>IF(C50="","",MASTER!$D$5)</f>
        <v/>
      </c>
      <c r="I50" s="194"/>
      <c r="J50" s="58" t="str">
        <f>IF(C50="","",SANCTION!Z49)</f>
        <v/>
      </c>
    </row>
    <row r="51" spans="1:10">
      <c r="A51" s="58" t="str">
        <f>IF(C51="","",ROWS($A$7:A51))</f>
        <v/>
      </c>
      <c r="B51" s="203" t="str">
        <f t="shared" si="0"/>
        <v/>
      </c>
      <c r="C51" s="58" t="str">
        <f>IF(SANCTION!E50="","",SANCTION!E50)</f>
        <v/>
      </c>
      <c r="D51" s="58" t="str">
        <f>IF(SANCTION!F50="","",SANCTION!F50)</f>
        <v/>
      </c>
      <c r="E51" s="58" t="str">
        <f>IF(SANCTION!D50="","",SANCTION!D50)</f>
        <v/>
      </c>
      <c r="F51" s="58" t="str">
        <f>IF(SANCTION!C50="","",SANCTION!C50)</f>
        <v/>
      </c>
      <c r="G51" s="202" t="str">
        <f>IF(C51="","",MASTER!$C$5)</f>
        <v/>
      </c>
      <c r="H51" s="202" t="str">
        <f>IF(C51="","",MASTER!$D$5)</f>
        <v/>
      </c>
      <c r="I51" s="194"/>
      <c r="J51" s="58" t="str">
        <f>IF(C51="","",SANCTION!Z50)</f>
        <v/>
      </c>
    </row>
    <row r="52" spans="1:10">
      <c r="A52" s="58" t="str">
        <f>IF(C52="","",ROWS($A$7:A52))</f>
        <v/>
      </c>
      <c r="B52" s="203" t="str">
        <f t="shared" si="0"/>
        <v/>
      </c>
      <c r="C52" s="58" t="str">
        <f>IF(SANCTION!E51="","",SANCTION!E51)</f>
        <v/>
      </c>
      <c r="D52" s="58" t="str">
        <f>IF(SANCTION!F51="","",SANCTION!F51)</f>
        <v/>
      </c>
      <c r="E52" s="58" t="str">
        <f>IF(SANCTION!D51="","",SANCTION!D51)</f>
        <v/>
      </c>
      <c r="F52" s="58" t="str">
        <f>IF(SANCTION!C51="","",SANCTION!C51)</f>
        <v/>
      </c>
      <c r="G52" s="202" t="str">
        <f>IF(C52="","",MASTER!$C$5)</f>
        <v/>
      </c>
      <c r="H52" s="202" t="str">
        <f>IF(C52="","",MASTER!$D$5)</f>
        <v/>
      </c>
      <c r="I52" s="194"/>
      <c r="J52" s="58" t="str">
        <f>IF(C52="","",SANCTION!Z51)</f>
        <v/>
      </c>
    </row>
    <row r="53" spans="1:10">
      <c r="A53" s="58" t="str">
        <f>IF(C53="","",ROWS($A$7:A53))</f>
        <v/>
      </c>
      <c r="B53" s="203" t="str">
        <f t="shared" si="0"/>
        <v/>
      </c>
      <c r="C53" s="58" t="str">
        <f>IF(SANCTION!E52="","",SANCTION!E52)</f>
        <v/>
      </c>
      <c r="D53" s="58" t="str">
        <f>IF(SANCTION!F52="","",SANCTION!F52)</f>
        <v/>
      </c>
      <c r="E53" s="58" t="str">
        <f>IF(SANCTION!D52="","",SANCTION!D52)</f>
        <v/>
      </c>
      <c r="F53" s="58" t="str">
        <f>IF(SANCTION!C52="","",SANCTION!C52)</f>
        <v/>
      </c>
      <c r="G53" s="202" t="str">
        <f>IF(C53="","",MASTER!$C$5)</f>
        <v/>
      </c>
      <c r="H53" s="202" t="str">
        <f>IF(C53="","",MASTER!$D$5)</f>
        <v/>
      </c>
      <c r="I53" s="194"/>
      <c r="J53" s="58" t="str">
        <f>IF(C53="","",SANCTION!Z52)</f>
        <v/>
      </c>
    </row>
    <row r="54" spans="1:10">
      <c r="A54" s="58" t="str">
        <f>IF(C54="","",ROWS($A$7:A54))</f>
        <v/>
      </c>
      <c r="B54" s="203" t="str">
        <f t="shared" si="0"/>
        <v/>
      </c>
      <c r="C54" s="58" t="str">
        <f>IF(SANCTION!E53="","",SANCTION!E53)</f>
        <v/>
      </c>
      <c r="D54" s="58" t="str">
        <f>IF(SANCTION!F53="","",SANCTION!F53)</f>
        <v/>
      </c>
      <c r="E54" s="58" t="str">
        <f>IF(SANCTION!D53="","",SANCTION!D53)</f>
        <v/>
      </c>
      <c r="F54" s="58" t="str">
        <f>IF(SANCTION!C53="","",SANCTION!C53)</f>
        <v/>
      </c>
      <c r="G54" s="202" t="str">
        <f>IF(C54="","",MASTER!$C$5)</f>
        <v/>
      </c>
      <c r="H54" s="202" t="str">
        <f>IF(C54="","",MASTER!$D$5)</f>
        <v/>
      </c>
      <c r="I54" s="194"/>
      <c r="J54" s="58" t="str">
        <f>IF(C54="","",SANCTION!Z53)</f>
        <v/>
      </c>
    </row>
    <row r="55" spans="1:10">
      <c r="A55" s="58" t="str">
        <f>IF(C55="","",ROWS($A$7:A55))</f>
        <v/>
      </c>
      <c r="B55" s="203" t="str">
        <f t="shared" si="0"/>
        <v/>
      </c>
      <c r="C55" s="58" t="str">
        <f>IF(SANCTION!E54="","",SANCTION!E54)</f>
        <v/>
      </c>
      <c r="D55" s="58" t="str">
        <f>IF(SANCTION!F54="","",SANCTION!F54)</f>
        <v/>
      </c>
      <c r="E55" s="58" t="str">
        <f>IF(SANCTION!D54="","",SANCTION!D54)</f>
        <v/>
      </c>
      <c r="F55" s="58" t="str">
        <f>IF(SANCTION!C54="","",SANCTION!C54)</f>
        <v/>
      </c>
      <c r="G55" s="202" t="str">
        <f>IF(C55="","",MASTER!$C$5)</f>
        <v/>
      </c>
      <c r="H55" s="202" t="str">
        <f>IF(C55="","",MASTER!$D$5)</f>
        <v/>
      </c>
      <c r="I55" s="194"/>
      <c r="J55" s="58" t="str">
        <f>IF(C55="","",SANCTION!Z54)</f>
        <v/>
      </c>
    </row>
    <row r="56" spans="1:10">
      <c r="A56" s="58" t="str">
        <f>IF(C56="","",ROWS($A$7:A56))</f>
        <v/>
      </c>
      <c r="B56" s="203" t="str">
        <f t="shared" si="0"/>
        <v/>
      </c>
      <c r="C56" s="58" t="str">
        <f>IF(SANCTION!E55="","",SANCTION!E55)</f>
        <v/>
      </c>
      <c r="D56" s="58" t="str">
        <f>IF(SANCTION!F55="","",SANCTION!F55)</f>
        <v/>
      </c>
      <c r="E56" s="58" t="str">
        <f>IF(SANCTION!D55="","",SANCTION!D55)</f>
        <v/>
      </c>
      <c r="F56" s="58" t="str">
        <f>IF(SANCTION!C55="","",SANCTION!C55)</f>
        <v/>
      </c>
      <c r="G56" s="202" t="str">
        <f>IF(C56="","",MASTER!$C$5)</f>
        <v/>
      </c>
      <c r="H56" s="202" t="str">
        <f>IF(C56="","",MASTER!$D$5)</f>
        <v/>
      </c>
      <c r="I56" s="194"/>
      <c r="J56" s="58" t="str">
        <f>IF(C56="","",SANCTION!Z55)</f>
        <v/>
      </c>
    </row>
    <row r="57" spans="1:10">
      <c r="A57" s="58" t="str">
        <f>IF(C57="","",ROWS($A$7:A57))</f>
        <v/>
      </c>
      <c r="B57" s="203" t="str">
        <f t="shared" si="0"/>
        <v/>
      </c>
      <c r="C57" s="58" t="str">
        <f>IF(SANCTION!E56="","",SANCTION!E56)</f>
        <v/>
      </c>
      <c r="D57" s="58" t="str">
        <f>IF(SANCTION!F56="","",SANCTION!F56)</f>
        <v/>
      </c>
      <c r="E57" s="58" t="str">
        <f>IF(SANCTION!D56="","",SANCTION!D56)</f>
        <v/>
      </c>
      <c r="F57" s="58" t="str">
        <f>IF(SANCTION!C56="","",SANCTION!C56)</f>
        <v/>
      </c>
      <c r="G57" s="202" t="str">
        <f>IF(C57="","",MASTER!$C$5)</f>
        <v/>
      </c>
      <c r="H57" s="202" t="str">
        <f>IF(C57="","",MASTER!$D$5)</f>
        <v/>
      </c>
      <c r="I57" s="194"/>
      <c r="J57" s="58" t="str">
        <f>IF(C57="","",SANCTION!Z56)</f>
        <v/>
      </c>
    </row>
    <row r="58" spans="1:10">
      <c r="A58" s="58" t="str">
        <f>IF(C58="","",ROWS($A$7:A58))</f>
        <v/>
      </c>
      <c r="B58" s="203" t="str">
        <f t="shared" si="0"/>
        <v/>
      </c>
      <c r="C58" s="58" t="str">
        <f>IF(SANCTION!E57="","",SANCTION!E57)</f>
        <v/>
      </c>
      <c r="D58" s="58" t="str">
        <f>IF(SANCTION!F57="","",SANCTION!F57)</f>
        <v/>
      </c>
      <c r="E58" s="58" t="str">
        <f>IF(SANCTION!D57="","",SANCTION!D57)</f>
        <v/>
      </c>
      <c r="F58" s="58" t="str">
        <f>IF(SANCTION!C57="","",SANCTION!C57)</f>
        <v/>
      </c>
      <c r="G58" s="202" t="str">
        <f>IF(C58="","",MASTER!$C$5)</f>
        <v/>
      </c>
      <c r="H58" s="202" t="str">
        <f>IF(C58="","",MASTER!$D$5)</f>
        <v/>
      </c>
      <c r="I58" s="194"/>
      <c r="J58" s="58" t="str">
        <f>IF(C58="","",SANCTION!Z57)</f>
        <v/>
      </c>
    </row>
    <row r="59" spans="1:10">
      <c r="A59" s="58" t="str">
        <f>IF(C59="","",ROWS($A$7:A59))</f>
        <v/>
      </c>
      <c r="B59" s="203" t="str">
        <f t="shared" si="0"/>
        <v/>
      </c>
      <c r="C59" s="58" t="str">
        <f>IF(SANCTION!E58="","",SANCTION!E58)</f>
        <v/>
      </c>
      <c r="D59" s="58" t="str">
        <f>IF(SANCTION!F58="","",SANCTION!F58)</f>
        <v/>
      </c>
      <c r="E59" s="58" t="str">
        <f>IF(SANCTION!D58="","",SANCTION!D58)</f>
        <v/>
      </c>
      <c r="F59" s="58" t="str">
        <f>IF(SANCTION!C58="","",SANCTION!C58)</f>
        <v/>
      </c>
      <c r="G59" s="202" t="str">
        <f>IF(C59="","",MASTER!$C$5)</f>
        <v/>
      </c>
      <c r="H59" s="202" t="str">
        <f>IF(C59="","",MASTER!$D$5)</f>
        <v/>
      </c>
      <c r="I59" s="194"/>
      <c r="J59" s="58" t="str">
        <f>IF(C59="","",SANCTION!Z58)</f>
        <v/>
      </c>
    </row>
    <row r="60" spans="1:10">
      <c r="A60" s="58" t="str">
        <f>IF(C60="","",ROWS($A$7:A60))</f>
        <v/>
      </c>
      <c r="B60" s="203" t="str">
        <f t="shared" si="0"/>
        <v/>
      </c>
      <c r="C60" s="58" t="str">
        <f>IF(SANCTION!E59="","",SANCTION!E59)</f>
        <v/>
      </c>
      <c r="D60" s="58" t="str">
        <f>IF(SANCTION!F59="","",SANCTION!F59)</f>
        <v/>
      </c>
      <c r="E60" s="58" t="str">
        <f>IF(SANCTION!D59="","",SANCTION!D59)</f>
        <v/>
      </c>
      <c r="F60" s="58" t="str">
        <f>IF(SANCTION!C59="","",SANCTION!C59)</f>
        <v/>
      </c>
      <c r="G60" s="202" t="str">
        <f>IF(C60="","",MASTER!$C$5)</f>
        <v/>
      </c>
      <c r="H60" s="202" t="str">
        <f>IF(C60="","",MASTER!$D$5)</f>
        <v/>
      </c>
      <c r="I60" s="194"/>
      <c r="J60" s="58" t="str">
        <f>IF(C60="","",SANCTION!Z59)</f>
        <v/>
      </c>
    </row>
    <row r="61" spans="1:10">
      <c r="A61" s="58" t="str">
        <f>IF(C61="","",ROWS($A$7:A61))</f>
        <v/>
      </c>
      <c r="B61" s="203" t="str">
        <f t="shared" si="0"/>
        <v/>
      </c>
      <c r="C61" s="58" t="str">
        <f>IF(SANCTION!E60="","",SANCTION!E60)</f>
        <v/>
      </c>
      <c r="D61" s="58" t="str">
        <f>IF(SANCTION!F60="","",SANCTION!F60)</f>
        <v/>
      </c>
      <c r="E61" s="58" t="str">
        <f>IF(SANCTION!D60="","",SANCTION!D60)</f>
        <v/>
      </c>
      <c r="F61" s="58" t="str">
        <f>IF(SANCTION!C60="","",SANCTION!C60)</f>
        <v/>
      </c>
      <c r="G61" s="202" t="str">
        <f>IF(C61="","",MASTER!$C$5)</f>
        <v/>
      </c>
      <c r="H61" s="202" t="str">
        <f>IF(C61="","",MASTER!$D$5)</f>
        <v/>
      </c>
      <c r="I61" s="194"/>
      <c r="J61" s="58" t="str">
        <f>IF(C61="","",SANCTION!Z60)</f>
        <v/>
      </c>
    </row>
    <row r="62" spans="1:10">
      <c r="A62" s="58" t="str">
        <f>IF(C62="","",ROWS($A$7:A62))</f>
        <v/>
      </c>
      <c r="B62" s="203" t="str">
        <f t="shared" si="0"/>
        <v/>
      </c>
      <c r="C62" s="58" t="str">
        <f>IF(SANCTION!E61="","",SANCTION!E61)</f>
        <v/>
      </c>
      <c r="D62" s="58" t="str">
        <f>IF(SANCTION!F61="","",SANCTION!F61)</f>
        <v/>
      </c>
      <c r="E62" s="58" t="str">
        <f>IF(SANCTION!D61="","",SANCTION!D61)</f>
        <v/>
      </c>
      <c r="F62" s="58" t="str">
        <f>IF(SANCTION!C61="","",SANCTION!C61)</f>
        <v/>
      </c>
      <c r="G62" s="202" t="str">
        <f>IF(C62="","",MASTER!$C$5)</f>
        <v/>
      </c>
      <c r="H62" s="202" t="str">
        <f>IF(C62="","",MASTER!$D$5)</f>
        <v/>
      </c>
      <c r="I62" s="194"/>
      <c r="J62" s="58" t="str">
        <f>IF(C62="","",SANCTION!Z61)</f>
        <v/>
      </c>
    </row>
    <row r="63" spans="1:10">
      <c r="A63" s="58" t="str">
        <f>IF(C63="","",ROWS($A$7:A63))</f>
        <v/>
      </c>
      <c r="B63" s="203" t="str">
        <f t="shared" si="0"/>
        <v/>
      </c>
      <c r="C63" s="58" t="str">
        <f>IF(SANCTION!E62="","",SANCTION!E62)</f>
        <v/>
      </c>
      <c r="D63" s="58" t="str">
        <f>IF(SANCTION!F62="","",SANCTION!F62)</f>
        <v/>
      </c>
      <c r="E63" s="58" t="str">
        <f>IF(SANCTION!D62="","",SANCTION!D62)</f>
        <v/>
      </c>
      <c r="F63" s="58" t="str">
        <f>IF(SANCTION!C62="","",SANCTION!C62)</f>
        <v/>
      </c>
      <c r="G63" s="202" t="str">
        <f>IF(C63="","",MASTER!$C$5)</f>
        <v/>
      </c>
      <c r="H63" s="202" t="str">
        <f>IF(C63="","",MASTER!$D$5)</f>
        <v/>
      </c>
      <c r="I63" s="194"/>
      <c r="J63" s="58" t="str">
        <f>IF(C63="","",SANCTION!Z62)</f>
        <v/>
      </c>
    </row>
    <row r="64" spans="1:10">
      <c r="A64" s="58" t="str">
        <f>IF(C64="","",ROWS($A$7:A64))</f>
        <v/>
      </c>
      <c r="B64" s="203" t="str">
        <f t="shared" si="0"/>
        <v/>
      </c>
      <c r="C64" s="58" t="str">
        <f>IF(SANCTION!E63="","",SANCTION!E63)</f>
        <v/>
      </c>
      <c r="D64" s="58" t="str">
        <f>IF(SANCTION!F63="","",SANCTION!F63)</f>
        <v/>
      </c>
      <c r="E64" s="58" t="str">
        <f>IF(SANCTION!D63="","",SANCTION!D63)</f>
        <v/>
      </c>
      <c r="F64" s="58" t="str">
        <f>IF(SANCTION!C63="","",SANCTION!C63)</f>
        <v/>
      </c>
      <c r="G64" s="202" t="str">
        <f>IF(C64="","",MASTER!$C$5)</f>
        <v/>
      </c>
      <c r="H64" s="202" t="str">
        <f>IF(C64="","",MASTER!$D$5)</f>
        <v/>
      </c>
      <c r="I64" s="194"/>
      <c r="J64" s="58" t="str">
        <f>IF(C64="","",SANCTION!Z63)</f>
        <v/>
      </c>
    </row>
    <row r="65" spans="1:10">
      <c r="A65" s="58" t="str">
        <f>IF(C65="","",ROWS($A$7:A65))</f>
        <v/>
      </c>
      <c r="B65" s="203" t="str">
        <f t="shared" si="0"/>
        <v/>
      </c>
      <c r="C65" s="58" t="str">
        <f>IF(SANCTION!E64="","",SANCTION!E64)</f>
        <v/>
      </c>
      <c r="D65" s="58" t="str">
        <f>IF(SANCTION!F64="","",SANCTION!F64)</f>
        <v/>
      </c>
      <c r="E65" s="58" t="str">
        <f>IF(SANCTION!D64="","",SANCTION!D64)</f>
        <v/>
      </c>
      <c r="F65" s="58" t="str">
        <f>IF(SANCTION!C64="","",SANCTION!C64)</f>
        <v/>
      </c>
      <c r="G65" s="202" t="str">
        <f>IF(C65="","",MASTER!$C$5)</f>
        <v/>
      </c>
      <c r="H65" s="202" t="str">
        <f>IF(C65="","",MASTER!$D$5)</f>
        <v/>
      </c>
      <c r="I65" s="194"/>
      <c r="J65" s="58" t="str">
        <f>IF(C65="","",SANCTION!Z64)</f>
        <v/>
      </c>
    </row>
    <row r="66" spans="1:10">
      <c r="A66" s="58" t="str">
        <f>IF(C66="","",ROWS($A$7:A66))</f>
        <v/>
      </c>
      <c r="B66" s="203" t="str">
        <f t="shared" si="0"/>
        <v/>
      </c>
      <c r="C66" s="58" t="str">
        <f>IF(SANCTION!E65="","",SANCTION!E65)</f>
        <v/>
      </c>
      <c r="D66" s="58" t="str">
        <f>IF(SANCTION!F65="","",SANCTION!F65)</f>
        <v/>
      </c>
      <c r="E66" s="58" t="str">
        <f>IF(SANCTION!D65="","",SANCTION!D65)</f>
        <v/>
      </c>
      <c r="F66" s="58" t="str">
        <f>IF(SANCTION!C65="","",SANCTION!C65)</f>
        <v/>
      </c>
      <c r="G66" s="202" t="str">
        <f>IF(C66="","",MASTER!$C$5)</f>
        <v/>
      </c>
      <c r="H66" s="202" t="str">
        <f>IF(C66="","",MASTER!$D$5)</f>
        <v/>
      </c>
      <c r="I66" s="194"/>
      <c r="J66" s="58" t="str">
        <f>IF(C66="","",SANCTION!Z65)</f>
        <v/>
      </c>
    </row>
    <row r="67" spans="1:10">
      <c r="A67" s="58" t="str">
        <f>IF(C67="","",ROWS($A$7:A67))</f>
        <v/>
      </c>
      <c r="B67" s="203" t="str">
        <f t="shared" si="0"/>
        <v/>
      </c>
      <c r="C67" s="58" t="str">
        <f>IF(SANCTION!E66="","",SANCTION!E66)</f>
        <v/>
      </c>
      <c r="D67" s="58" t="str">
        <f>IF(SANCTION!F66="","",SANCTION!F66)</f>
        <v/>
      </c>
      <c r="E67" s="58" t="str">
        <f>IF(SANCTION!D66="","",SANCTION!D66)</f>
        <v/>
      </c>
      <c r="F67" s="58" t="str">
        <f>IF(SANCTION!C66="","",SANCTION!C66)</f>
        <v/>
      </c>
      <c r="G67" s="202" t="str">
        <f>IF(C67="","",MASTER!$C$5)</f>
        <v/>
      </c>
      <c r="H67" s="202" t="str">
        <f>IF(C67="","",MASTER!$D$5)</f>
        <v/>
      </c>
      <c r="I67" s="194"/>
      <c r="J67" s="58" t="str">
        <f>IF(C67="","",SANCTION!Z66)</f>
        <v/>
      </c>
    </row>
    <row r="68" spans="1:10">
      <c r="A68" s="58" t="str">
        <f>IF(C68="","",ROWS($A$7:A68))</f>
        <v/>
      </c>
      <c r="B68" s="203" t="str">
        <f t="shared" si="0"/>
        <v/>
      </c>
      <c r="C68" s="58" t="str">
        <f>IF(SANCTION!E67="","",SANCTION!E67)</f>
        <v/>
      </c>
      <c r="D68" s="58" t="str">
        <f>IF(SANCTION!F67="","",SANCTION!F67)</f>
        <v/>
      </c>
      <c r="E68" s="58" t="str">
        <f>IF(SANCTION!D67="","",SANCTION!D67)</f>
        <v/>
      </c>
      <c r="F68" s="58" t="str">
        <f>IF(SANCTION!C67="","",SANCTION!C67)</f>
        <v/>
      </c>
      <c r="G68" s="202" t="str">
        <f>IF(C68="","",MASTER!$C$5)</f>
        <v/>
      </c>
      <c r="H68" s="202" t="str">
        <f>IF(C68="","",MASTER!$D$5)</f>
        <v/>
      </c>
      <c r="I68" s="194"/>
      <c r="J68" s="58" t="str">
        <f>IF(C68="","",SANCTION!Z67)</f>
        <v/>
      </c>
    </row>
    <row r="69" spans="1:10">
      <c r="A69" s="58" t="str">
        <f>IF(C69="","",ROWS($A$7:A69))</f>
        <v/>
      </c>
      <c r="B69" s="203" t="str">
        <f t="shared" si="0"/>
        <v/>
      </c>
      <c r="C69" s="58" t="str">
        <f>IF(SANCTION!E68="","",SANCTION!E68)</f>
        <v/>
      </c>
      <c r="D69" s="58" t="str">
        <f>IF(SANCTION!F68="","",SANCTION!F68)</f>
        <v/>
      </c>
      <c r="E69" s="58" t="str">
        <f>IF(SANCTION!D68="","",SANCTION!D68)</f>
        <v/>
      </c>
      <c r="F69" s="58" t="str">
        <f>IF(SANCTION!C68="","",SANCTION!C68)</f>
        <v/>
      </c>
      <c r="G69" s="202" t="str">
        <f>IF(C69="","",MASTER!$C$5)</f>
        <v/>
      </c>
      <c r="H69" s="202" t="str">
        <f>IF(C69="","",MASTER!$D$5)</f>
        <v/>
      </c>
      <c r="I69" s="194"/>
      <c r="J69" s="58" t="str">
        <f>IF(C69="","",SANCTION!Z68)</f>
        <v/>
      </c>
    </row>
    <row r="70" spans="1:10">
      <c r="A70" s="58" t="str">
        <f>IF(C70="","",ROWS($A$7:A70))</f>
        <v/>
      </c>
      <c r="B70" s="203" t="str">
        <f t="shared" si="0"/>
        <v/>
      </c>
      <c r="C70" s="58" t="str">
        <f>IF(SANCTION!E69="","",SANCTION!E69)</f>
        <v/>
      </c>
      <c r="D70" s="58" t="str">
        <f>IF(SANCTION!F69="","",SANCTION!F69)</f>
        <v/>
      </c>
      <c r="E70" s="58" t="str">
        <f>IF(SANCTION!D69="","",SANCTION!D69)</f>
        <v/>
      </c>
      <c r="F70" s="58" t="str">
        <f>IF(SANCTION!C69="","",SANCTION!C69)</f>
        <v/>
      </c>
      <c r="G70" s="202" t="str">
        <f>IF(C70="","",MASTER!$C$5)</f>
        <v/>
      </c>
      <c r="H70" s="202" t="str">
        <f>IF(C70="","",MASTER!$D$5)</f>
        <v/>
      </c>
      <c r="I70" s="194"/>
      <c r="J70" s="58" t="str">
        <f>IF(C70="","",SANCTION!Z69)</f>
        <v/>
      </c>
    </row>
    <row r="71" spans="1:10">
      <c r="A71" s="58" t="str">
        <f>IF(C71="","",ROWS($A$7:A71))</f>
        <v/>
      </c>
      <c r="B71" s="203" t="str">
        <f t="shared" si="0"/>
        <v/>
      </c>
      <c r="C71" s="58" t="str">
        <f>IF(SANCTION!E70="","",SANCTION!E70)</f>
        <v/>
      </c>
      <c r="D71" s="58" t="str">
        <f>IF(SANCTION!F70="","",SANCTION!F70)</f>
        <v/>
      </c>
      <c r="E71" s="58" t="str">
        <f>IF(SANCTION!D70="","",SANCTION!D70)</f>
        <v/>
      </c>
      <c r="F71" s="58" t="str">
        <f>IF(SANCTION!C70="","",SANCTION!C70)</f>
        <v/>
      </c>
      <c r="G71" s="202" t="str">
        <f>IF(C71="","",MASTER!$C$5)</f>
        <v/>
      </c>
      <c r="H71" s="202" t="str">
        <f>IF(C71="","",MASTER!$D$5)</f>
        <v/>
      </c>
      <c r="I71" s="194"/>
      <c r="J71" s="58" t="str">
        <f>IF(C71="","",SANCTION!Z70)</f>
        <v/>
      </c>
    </row>
    <row r="72" spans="1:10">
      <c r="A72" s="58" t="str">
        <f>IF(C72="","",ROWS($A$7:A72))</f>
        <v/>
      </c>
      <c r="B72" s="203" t="str">
        <f t="shared" ref="B72:B94" si="1">IF(A72="","",B71)</f>
        <v/>
      </c>
      <c r="C72" s="58" t="str">
        <f>IF(SANCTION!E71="","",SANCTION!E71)</f>
        <v/>
      </c>
      <c r="D72" s="58" t="str">
        <f>IF(SANCTION!F71="","",SANCTION!F71)</f>
        <v/>
      </c>
      <c r="E72" s="58" t="str">
        <f>IF(SANCTION!D71="","",SANCTION!D71)</f>
        <v/>
      </c>
      <c r="F72" s="58" t="str">
        <f>IF(SANCTION!C71="","",SANCTION!C71)</f>
        <v/>
      </c>
      <c r="G72" s="202" t="str">
        <f>IF(C72="","",MASTER!$C$5)</f>
        <v/>
      </c>
      <c r="H72" s="202" t="str">
        <f>IF(C72="","",MASTER!$D$5)</f>
        <v/>
      </c>
      <c r="I72" s="194"/>
      <c r="J72" s="58" t="str">
        <f>IF(C72="","",SANCTION!Z71)</f>
        <v/>
      </c>
    </row>
    <row r="73" spans="1:10">
      <c r="A73" s="58" t="str">
        <f>IF(C73="","",ROWS($A$7:A73))</f>
        <v/>
      </c>
      <c r="B73" s="203" t="str">
        <f t="shared" si="1"/>
        <v/>
      </c>
      <c r="C73" s="58" t="str">
        <f>IF(SANCTION!E72="","",SANCTION!E72)</f>
        <v/>
      </c>
      <c r="D73" s="58" t="str">
        <f>IF(SANCTION!F72="","",SANCTION!F72)</f>
        <v/>
      </c>
      <c r="E73" s="58" t="str">
        <f>IF(SANCTION!D72="","",SANCTION!D72)</f>
        <v/>
      </c>
      <c r="F73" s="58" t="str">
        <f>IF(SANCTION!C72="","",SANCTION!C72)</f>
        <v/>
      </c>
      <c r="G73" s="202" t="str">
        <f>IF(C73="","",MASTER!$C$5)</f>
        <v/>
      </c>
      <c r="H73" s="202" t="str">
        <f>IF(C73="","",MASTER!$D$5)</f>
        <v/>
      </c>
      <c r="I73" s="194"/>
      <c r="J73" s="58" t="str">
        <f>IF(C73="","",SANCTION!Z72)</f>
        <v/>
      </c>
    </row>
    <row r="74" spans="1:10">
      <c r="A74" s="58" t="str">
        <f>IF(C74="","",ROWS($A$7:A74))</f>
        <v/>
      </c>
      <c r="B74" s="203" t="str">
        <f t="shared" si="1"/>
        <v/>
      </c>
      <c r="C74" s="58" t="str">
        <f>IF(SANCTION!E73="","",SANCTION!E73)</f>
        <v/>
      </c>
      <c r="D74" s="58" t="str">
        <f>IF(SANCTION!F73="","",SANCTION!F73)</f>
        <v/>
      </c>
      <c r="E74" s="58" t="str">
        <f>IF(SANCTION!D73="","",SANCTION!D73)</f>
        <v/>
      </c>
      <c r="F74" s="58" t="str">
        <f>IF(SANCTION!C73="","",SANCTION!C73)</f>
        <v/>
      </c>
      <c r="G74" s="202" t="str">
        <f>IF(C74="","",MASTER!$C$5)</f>
        <v/>
      </c>
      <c r="H74" s="202" t="str">
        <f>IF(C74="","",MASTER!$D$5)</f>
        <v/>
      </c>
      <c r="I74" s="194"/>
      <c r="J74" s="58" t="str">
        <f>IF(C74="","",SANCTION!Z73)</f>
        <v/>
      </c>
    </row>
    <row r="75" spans="1:10">
      <c r="A75" s="58" t="str">
        <f>IF(C75="","",ROWS($A$7:A75))</f>
        <v/>
      </c>
      <c r="B75" s="203" t="str">
        <f t="shared" si="1"/>
        <v/>
      </c>
      <c r="C75" s="58" t="str">
        <f>IF(SANCTION!E74="","",SANCTION!E74)</f>
        <v/>
      </c>
      <c r="D75" s="58" t="str">
        <f>IF(SANCTION!F74="","",SANCTION!F74)</f>
        <v/>
      </c>
      <c r="E75" s="58" t="str">
        <f>IF(SANCTION!D74="","",SANCTION!D74)</f>
        <v/>
      </c>
      <c r="F75" s="58" t="str">
        <f>IF(SANCTION!C74="","",SANCTION!C74)</f>
        <v/>
      </c>
      <c r="G75" s="202" t="str">
        <f>IF(C75="","",MASTER!$C$5)</f>
        <v/>
      </c>
      <c r="H75" s="202" t="str">
        <f>IF(C75="","",MASTER!$D$5)</f>
        <v/>
      </c>
      <c r="I75" s="194"/>
      <c r="J75" s="58" t="str">
        <f>IF(C75="","",SANCTION!Z74)</f>
        <v/>
      </c>
    </row>
    <row r="76" spans="1:10">
      <c r="A76" s="58" t="str">
        <f>IF(C76="","",ROWS($A$7:A76))</f>
        <v/>
      </c>
      <c r="B76" s="203" t="str">
        <f t="shared" si="1"/>
        <v/>
      </c>
      <c r="C76" s="58" t="str">
        <f>IF(SANCTION!E75="","",SANCTION!E75)</f>
        <v/>
      </c>
      <c r="D76" s="58" t="str">
        <f>IF(SANCTION!F75="","",SANCTION!F75)</f>
        <v/>
      </c>
      <c r="E76" s="58" t="str">
        <f>IF(SANCTION!D75="","",SANCTION!D75)</f>
        <v/>
      </c>
      <c r="F76" s="58" t="str">
        <f>IF(SANCTION!C75="","",SANCTION!C75)</f>
        <v/>
      </c>
      <c r="G76" s="202" t="str">
        <f>IF(C76="","",MASTER!$C$5)</f>
        <v/>
      </c>
      <c r="H76" s="202" t="str">
        <f>IF(C76="","",MASTER!$D$5)</f>
        <v/>
      </c>
      <c r="I76" s="194"/>
      <c r="J76" s="58" t="str">
        <f>IF(C76="","",SANCTION!Z75)</f>
        <v/>
      </c>
    </row>
    <row r="77" spans="1:10">
      <c r="A77" s="58" t="str">
        <f>IF(C77="","",ROWS($A$7:A77))</f>
        <v/>
      </c>
      <c r="B77" s="203" t="str">
        <f t="shared" si="1"/>
        <v/>
      </c>
      <c r="C77" s="58" t="str">
        <f>IF(SANCTION!E76="","",SANCTION!E76)</f>
        <v/>
      </c>
      <c r="D77" s="58" t="str">
        <f>IF(SANCTION!F76="","",SANCTION!F76)</f>
        <v/>
      </c>
      <c r="E77" s="58" t="str">
        <f>IF(SANCTION!D76="","",SANCTION!D76)</f>
        <v/>
      </c>
      <c r="F77" s="58" t="str">
        <f>IF(SANCTION!C76="","",SANCTION!C76)</f>
        <v/>
      </c>
      <c r="G77" s="202" t="str">
        <f>IF(C77="","",MASTER!$C$5)</f>
        <v/>
      </c>
      <c r="H77" s="202" t="str">
        <f>IF(C77="","",MASTER!$D$5)</f>
        <v/>
      </c>
      <c r="I77" s="194"/>
      <c r="J77" s="58" t="str">
        <f>IF(C77="","",SANCTION!Z76)</f>
        <v/>
      </c>
    </row>
    <row r="78" spans="1:10">
      <c r="A78" s="58" t="str">
        <f>IF(C78="","",ROWS($A$7:A78))</f>
        <v/>
      </c>
      <c r="B78" s="203" t="str">
        <f t="shared" si="1"/>
        <v/>
      </c>
      <c r="C78" s="58" t="str">
        <f>IF(SANCTION!E77="","",SANCTION!E77)</f>
        <v/>
      </c>
      <c r="D78" s="58" t="str">
        <f>IF(SANCTION!F77="","",SANCTION!F77)</f>
        <v/>
      </c>
      <c r="E78" s="58" t="str">
        <f>IF(SANCTION!D77="","",SANCTION!D77)</f>
        <v/>
      </c>
      <c r="F78" s="58" t="str">
        <f>IF(SANCTION!C77="","",SANCTION!C77)</f>
        <v/>
      </c>
      <c r="G78" s="202" t="str">
        <f>IF(C78="","",MASTER!$C$5)</f>
        <v/>
      </c>
      <c r="H78" s="202" t="str">
        <f>IF(C78="","",MASTER!$D$5)</f>
        <v/>
      </c>
      <c r="I78" s="194"/>
      <c r="J78" s="58" t="str">
        <f>IF(C78="","",SANCTION!Z77)</f>
        <v/>
      </c>
    </row>
    <row r="79" spans="1:10">
      <c r="A79" s="58" t="str">
        <f>IF(C79="","",ROWS($A$7:A79))</f>
        <v/>
      </c>
      <c r="B79" s="203" t="str">
        <f t="shared" si="1"/>
        <v/>
      </c>
      <c r="C79" s="58" t="str">
        <f>IF(SANCTION!E78="","",SANCTION!E78)</f>
        <v/>
      </c>
      <c r="D79" s="58" t="str">
        <f>IF(SANCTION!F78="","",SANCTION!F78)</f>
        <v/>
      </c>
      <c r="E79" s="58" t="str">
        <f>IF(SANCTION!D78="","",SANCTION!D78)</f>
        <v/>
      </c>
      <c r="F79" s="58" t="str">
        <f>IF(SANCTION!C78="","",SANCTION!C78)</f>
        <v/>
      </c>
      <c r="G79" s="202" t="str">
        <f>IF(C79="","",MASTER!$C$5)</f>
        <v/>
      </c>
      <c r="H79" s="202" t="str">
        <f>IF(C79="","",MASTER!$D$5)</f>
        <v/>
      </c>
      <c r="I79" s="194"/>
      <c r="J79" s="58" t="str">
        <f>IF(C79="","",SANCTION!Z78)</f>
        <v/>
      </c>
    </row>
    <row r="80" spans="1:10">
      <c r="A80" s="58" t="str">
        <f>IF(C80="","",ROWS($A$7:A80))</f>
        <v/>
      </c>
      <c r="B80" s="203" t="str">
        <f t="shared" si="1"/>
        <v/>
      </c>
      <c r="C80" s="58" t="str">
        <f>IF(SANCTION!E79="","",SANCTION!E79)</f>
        <v/>
      </c>
      <c r="D80" s="58" t="str">
        <f>IF(SANCTION!F79="","",SANCTION!F79)</f>
        <v/>
      </c>
      <c r="E80" s="58" t="str">
        <f>IF(SANCTION!D79="","",SANCTION!D79)</f>
        <v/>
      </c>
      <c r="F80" s="58" t="str">
        <f>IF(SANCTION!C79="","",SANCTION!C79)</f>
        <v/>
      </c>
      <c r="G80" s="202" t="str">
        <f>IF(C80="","",MASTER!$C$5)</f>
        <v/>
      </c>
      <c r="H80" s="202" t="str">
        <f>IF(C80="","",MASTER!$D$5)</f>
        <v/>
      </c>
      <c r="I80" s="194"/>
      <c r="J80" s="58" t="str">
        <f>IF(C80="","",SANCTION!Z79)</f>
        <v/>
      </c>
    </row>
    <row r="81" spans="1:10">
      <c r="A81" s="58" t="str">
        <f>IF(C81="","",ROWS($A$7:A81))</f>
        <v/>
      </c>
      <c r="B81" s="203" t="str">
        <f t="shared" si="1"/>
        <v/>
      </c>
      <c r="C81" s="58" t="str">
        <f>IF(SANCTION!E80="","",SANCTION!E80)</f>
        <v/>
      </c>
      <c r="D81" s="58" t="str">
        <f>IF(SANCTION!F80="","",SANCTION!F80)</f>
        <v/>
      </c>
      <c r="E81" s="58" t="str">
        <f>IF(SANCTION!D80="","",SANCTION!D80)</f>
        <v/>
      </c>
      <c r="F81" s="58" t="str">
        <f>IF(SANCTION!C80="","",SANCTION!C80)</f>
        <v/>
      </c>
      <c r="G81" s="202" t="str">
        <f>IF(C81="","",MASTER!$C$5)</f>
        <v/>
      </c>
      <c r="H81" s="202" t="str">
        <f>IF(C81="","",MASTER!$D$5)</f>
        <v/>
      </c>
      <c r="I81" s="194"/>
      <c r="J81" s="58" t="str">
        <f>IF(C81="","",SANCTION!Z80)</f>
        <v/>
      </c>
    </row>
    <row r="82" spans="1:10">
      <c r="A82" s="58" t="str">
        <f>IF(C82="","",ROWS($A$7:A82))</f>
        <v/>
      </c>
      <c r="B82" s="203" t="str">
        <f t="shared" si="1"/>
        <v/>
      </c>
      <c r="C82" s="58" t="str">
        <f>IF(SANCTION!E81="","",SANCTION!E81)</f>
        <v/>
      </c>
      <c r="D82" s="58" t="str">
        <f>IF(SANCTION!F81="","",SANCTION!F81)</f>
        <v/>
      </c>
      <c r="E82" s="58" t="str">
        <f>IF(SANCTION!D81="","",SANCTION!D81)</f>
        <v/>
      </c>
      <c r="F82" s="58" t="str">
        <f>IF(SANCTION!C81="","",SANCTION!C81)</f>
        <v/>
      </c>
      <c r="G82" s="202" t="str">
        <f>IF(C82="","",MASTER!$C$5)</f>
        <v/>
      </c>
      <c r="H82" s="202" t="str">
        <f>IF(C82="","",MASTER!$D$5)</f>
        <v/>
      </c>
      <c r="I82" s="194"/>
      <c r="J82" s="58" t="str">
        <f>IF(C82="","",SANCTION!Z81)</f>
        <v/>
      </c>
    </row>
    <row r="83" spans="1:10">
      <c r="A83" s="58" t="str">
        <f>IF(C83="","",ROWS($A$7:A83))</f>
        <v/>
      </c>
      <c r="B83" s="203" t="str">
        <f t="shared" si="1"/>
        <v/>
      </c>
      <c r="C83" s="58" t="str">
        <f>IF(SANCTION!E82="","",SANCTION!E82)</f>
        <v/>
      </c>
      <c r="D83" s="58" t="str">
        <f>IF(SANCTION!F82="","",SANCTION!F82)</f>
        <v/>
      </c>
      <c r="E83" s="58" t="str">
        <f>IF(SANCTION!D82="","",SANCTION!D82)</f>
        <v/>
      </c>
      <c r="F83" s="58" t="str">
        <f>IF(SANCTION!C82="","",SANCTION!C82)</f>
        <v/>
      </c>
      <c r="G83" s="202" t="str">
        <f>IF(C83="","",MASTER!$C$5)</f>
        <v/>
      </c>
      <c r="H83" s="202" t="str">
        <f>IF(C83="","",MASTER!$D$5)</f>
        <v/>
      </c>
      <c r="I83" s="194"/>
      <c r="J83" s="58" t="str">
        <f>IF(C83="","",SANCTION!Z82)</f>
        <v/>
      </c>
    </row>
    <row r="84" spans="1:10">
      <c r="A84" s="58" t="str">
        <f>IF(C84="","",ROWS($A$7:A84))</f>
        <v/>
      </c>
      <c r="B84" s="203" t="str">
        <f t="shared" si="1"/>
        <v/>
      </c>
      <c r="C84" s="58" t="str">
        <f>IF(SANCTION!E83="","",SANCTION!E83)</f>
        <v/>
      </c>
      <c r="D84" s="58" t="str">
        <f>IF(SANCTION!F83="","",SANCTION!F83)</f>
        <v/>
      </c>
      <c r="E84" s="58" t="str">
        <f>IF(SANCTION!D83="","",SANCTION!D83)</f>
        <v/>
      </c>
      <c r="F84" s="58" t="str">
        <f>IF(SANCTION!C83="","",SANCTION!C83)</f>
        <v/>
      </c>
      <c r="G84" s="202" t="str">
        <f>IF(C84="","",MASTER!$C$5)</f>
        <v/>
      </c>
      <c r="H84" s="202" t="str">
        <f>IF(C84="","",MASTER!$D$5)</f>
        <v/>
      </c>
      <c r="I84" s="194"/>
      <c r="J84" s="58" t="str">
        <f>IF(C84="","",SANCTION!Z83)</f>
        <v/>
      </c>
    </row>
    <row r="85" spans="1:10">
      <c r="A85" s="58" t="str">
        <f>IF(C85="","",ROWS($A$7:A85))</f>
        <v/>
      </c>
      <c r="B85" s="203" t="str">
        <f t="shared" si="1"/>
        <v/>
      </c>
      <c r="C85" s="58" t="str">
        <f>IF(SANCTION!E84="","",SANCTION!E84)</f>
        <v/>
      </c>
      <c r="D85" s="58" t="str">
        <f>IF(SANCTION!F84="","",SANCTION!F84)</f>
        <v/>
      </c>
      <c r="E85" s="58" t="str">
        <f>IF(SANCTION!D84="","",SANCTION!D84)</f>
        <v/>
      </c>
      <c r="F85" s="58" t="str">
        <f>IF(SANCTION!C84="","",SANCTION!C84)</f>
        <v/>
      </c>
      <c r="G85" s="202" t="str">
        <f>IF(C85="","",MASTER!$C$5)</f>
        <v/>
      </c>
      <c r="H85" s="202" t="str">
        <f>IF(C85="","",MASTER!$D$5)</f>
        <v/>
      </c>
      <c r="I85" s="194"/>
      <c r="J85" s="58" t="str">
        <f>IF(C85="","",SANCTION!Z84)</f>
        <v/>
      </c>
    </row>
    <row r="86" spans="1:10">
      <c r="A86" s="58" t="str">
        <f>IF(C86="","",ROWS($A$7:A86))</f>
        <v/>
      </c>
      <c r="B86" s="203" t="str">
        <f t="shared" si="1"/>
        <v/>
      </c>
      <c r="C86" s="58" t="str">
        <f>IF(SANCTION!E85="","",SANCTION!E85)</f>
        <v/>
      </c>
      <c r="D86" s="58" t="str">
        <f>IF(SANCTION!F85="","",SANCTION!F85)</f>
        <v/>
      </c>
      <c r="E86" s="58" t="str">
        <f>IF(SANCTION!D85="","",SANCTION!D85)</f>
        <v/>
      </c>
      <c r="F86" s="58" t="str">
        <f>IF(SANCTION!C85="","",SANCTION!C85)</f>
        <v/>
      </c>
      <c r="G86" s="202" t="str">
        <f>IF(C86="","",MASTER!$C$5)</f>
        <v/>
      </c>
      <c r="H86" s="202" t="str">
        <f>IF(C86="","",MASTER!$D$5)</f>
        <v/>
      </c>
      <c r="I86" s="194"/>
      <c r="J86" s="58" t="str">
        <f>IF(C86="","",SANCTION!Z85)</f>
        <v/>
      </c>
    </row>
    <row r="87" spans="1:10">
      <c r="A87" s="58" t="str">
        <f>IF(C87="","",ROWS($A$7:A87))</f>
        <v/>
      </c>
      <c r="B87" s="203" t="str">
        <f t="shared" si="1"/>
        <v/>
      </c>
      <c r="C87" s="58" t="str">
        <f>IF(SANCTION!E86="","",SANCTION!E86)</f>
        <v/>
      </c>
      <c r="D87" s="58" t="str">
        <f>IF(SANCTION!F86="","",SANCTION!F86)</f>
        <v/>
      </c>
      <c r="E87" s="58" t="str">
        <f>IF(SANCTION!D86="","",SANCTION!D86)</f>
        <v/>
      </c>
      <c r="F87" s="58" t="str">
        <f>IF(SANCTION!C86="","",SANCTION!C86)</f>
        <v/>
      </c>
      <c r="G87" s="202" t="str">
        <f>IF(C87="","",MASTER!$C$5)</f>
        <v/>
      </c>
      <c r="H87" s="202" t="str">
        <f>IF(C87="","",MASTER!$D$5)</f>
        <v/>
      </c>
      <c r="I87" s="194"/>
      <c r="J87" s="58" t="str">
        <f>IF(C87="","",SANCTION!Z86)</f>
        <v/>
      </c>
    </row>
    <row r="88" spans="1:10">
      <c r="A88" s="58" t="str">
        <f>IF(C88="","",ROWS($A$7:A88))</f>
        <v/>
      </c>
      <c r="B88" s="203" t="str">
        <f t="shared" si="1"/>
        <v/>
      </c>
      <c r="C88" s="58" t="str">
        <f>IF(SANCTION!E87="","",SANCTION!E87)</f>
        <v/>
      </c>
      <c r="D88" s="58" t="str">
        <f>IF(SANCTION!F87="","",SANCTION!F87)</f>
        <v/>
      </c>
      <c r="E88" s="58" t="str">
        <f>IF(SANCTION!D87="","",SANCTION!D87)</f>
        <v/>
      </c>
      <c r="F88" s="58" t="str">
        <f>IF(SANCTION!C87="","",SANCTION!C87)</f>
        <v/>
      </c>
      <c r="G88" s="202" t="str">
        <f>IF(C88="","",MASTER!$C$5)</f>
        <v/>
      </c>
      <c r="H88" s="202" t="str">
        <f>IF(C88="","",MASTER!$D$5)</f>
        <v/>
      </c>
      <c r="I88" s="194"/>
      <c r="J88" s="58" t="str">
        <f>IF(C88="","",SANCTION!Z87)</f>
        <v/>
      </c>
    </row>
    <row r="89" spans="1:10">
      <c r="A89" s="58" t="str">
        <f>IF(C89="","",ROWS($A$7:A89))</f>
        <v/>
      </c>
      <c r="B89" s="203" t="str">
        <f t="shared" si="1"/>
        <v/>
      </c>
      <c r="C89" s="58" t="str">
        <f>IF(SANCTION!E88="","",SANCTION!E88)</f>
        <v/>
      </c>
      <c r="D89" s="58" t="str">
        <f>IF(SANCTION!F88="","",SANCTION!F88)</f>
        <v/>
      </c>
      <c r="E89" s="58" t="str">
        <f>IF(SANCTION!D88="","",SANCTION!D88)</f>
        <v/>
      </c>
      <c r="F89" s="58" t="str">
        <f>IF(SANCTION!C88="","",SANCTION!C88)</f>
        <v/>
      </c>
      <c r="G89" s="202" t="str">
        <f>IF(C89="","",MASTER!$C$5)</f>
        <v/>
      </c>
      <c r="H89" s="202" t="str">
        <f>IF(C89="","",MASTER!$D$5)</f>
        <v/>
      </c>
      <c r="I89" s="194"/>
      <c r="J89" s="58" t="str">
        <f>IF(C89="","",SANCTION!Z88)</f>
        <v/>
      </c>
    </row>
    <row r="90" spans="1:10">
      <c r="A90" s="58" t="str">
        <f>IF(C90="","",ROWS($A$7:A90))</f>
        <v/>
      </c>
      <c r="B90" s="203" t="str">
        <f t="shared" si="1"/>
        <v/>
      </c>
      <c r="C90" s="58" t="str">
        <f>IF(SANCTION!E89="","",SANCTION!E89)</f>
        <v/>
      </c>
      <c r="D90" s="58" t="str">
        <f>IF(SANCTION!F89="","",SANCTION!F89)</f>
        <v/>
      </c>
      <c r="E90" s="58" t="str">
        <f>IF(SANCTION!D89="","",SANCTION!D89)</f>
        <v/>
      </c>
      <c r="F90" s="58" t="str">
        <f>IF(SANCTION!C89="","",SANCTION!C89)</f>
        <v/>
      </c>
      <c r="G90" s="202" t="str">
        <f>IF(C90="","",MASTER!$C$5)</f>
        <v/>
      </c>
      <c r="H90" s="202" t="str">
        <f>IF(C90="","",MASTER!$D$5)</f>
        <v/>
      </c>
      <c r="I90" s="194"/>
      <c r="J90" s="58" t="str">
        <f>IF(C90="","",SANCTION!Z89)</f>
        <v/>
      </c>
    </row>
    <row r="91" spans="1:10">
      <c r="A91" s="58" t="str">
        <f>IF(C91="","",ROWS($A$7:A91))</f>
        <v/>
      </c>
      <c r="B91" s="203" t="str">
        <f t="shared" si="1"/>
        <v/>
      </c>
      <c r="C91" s="58" t="str">
        <f>IF(SANCTION!E90="","",SANCTION!E90)</f>
        <v/>
      </c>
      <c r="D91" s="58" t="str">
        <f>IF(SANCTION!F90="","",SANCTION!F90)</f>
        <v/>
      </c>
      <c r="E91" s="58" t="str">
        <f>IF(SANCTION!D90="","",SANCTION!D90)</f>
        <v/>
      </c>
      <c r="F91" s="58" t="str">
        <f>IF(SANCTION!C90="","",SANCTION!C90)</f>
        <v/>
      </c>
      <c r="G91" s="202" t="str">
        <f>IF(C91="","",MASTER!$C$5)</f>
        <v/>
      </c>
      <c r="H91" s="202" t="str">
        <f>IF(C91="","",MASTER!$D$5)</f>
        <v/>
      </c>
      <c r="I91" s="194"/>
      <c r="J91" s="58" t="str">
        <f>IF(C91="","",SANCTION!Z90)</f>
        <v/>
      </c>
    </row>
    <row r="92" spans="1:10">
      <c r="A92" s="58" t="str">
        <f>IF(C92="","",ROWS($A$7:A92))</f>
        <v/>
      </c>
      <c r="B92" s="203" t="str">
        <f t="shared" si="1"/>
        <v/>
      </c>
      <c r="C92" s="58" t="str">
        <f>IF(SANCTION!E91="","",SANCTION!E91)</f>
        <v/>
      </c>
      <c r="D92" s="58" t="str">
        <f>IF(SANCTION!F91="","",SANCTION!F91)</f>
        <v/>
      </c>
      <c r="E92" s="58" t="str">
        <f>IF(SANCTION!D91="","",SANCTION!D91)</f>
        <v/>
      </c>
      <c r="F92" s="58" t="str">
        <f>IF(SANCTION!C91="","",SANCTION!C91)</f>
        <v/>
      </c>
      <c r="G92" s="202" t="str">
        <f>IF(C92="","",MASTER!$C$5)</f>
        <v/>
      </c>
      <c r="H92" s="202" t="str">
        <f>IF(C92="","",MASTER!$D$5)</f>
        <v/>
      </c>
      <c r="I92" s="194"/>
      <c r="J92" s="58" t="str">
        <f>IF(C92="","",SANCTION!Z91)</f>
        <v/>
      </c>
    </row>
    <row r="93" spans="1:10">
      <c r="A93" s="58" t="str">
        <f>IF(C93="","",ROWS($A$7:A93))</f>
        <v/>
      </c>
      <c r="B93" s="203" t="str">
        <f t="shared" si="1"/>
        <v/>
      </c>
      <c r="C93" s="58" t="str">
        <f>IF(SANCTION!E92="","",SANCTION!E92)</f>
        <v/>
      </c>
      <c r="D93" s="58" t="str">
        <f>IF(SANCTION!F92="","",SANCTION!F92)</f>
        <v/>
      </c>
      <c r="E93" s="58" t="str">
        <f>IF(SANCTION!D92="","",SANCTION!D92)</f>
        <v/>
      </c>
      <c r="F93" s="58" t="str">
        <f>IF(SANCTION!C92="","",SANCTION!C92)</f>
        <v/>
      </c>
      <c r="G93" s="202" t="str">
        <f>IF(C93="","",MASTER!$C$5)</f>
        <v/>
      </c>
      <c r="H93" s="202" t="str">
        <f>IF(C93="","",MASTER!$D$5)</f>
        <v/>
      </c>
      <c r="I93" s="194"/>
      <c r="J93" s="58" t="str">
        <f>IF(C93="","",SANCTION!Z92)</f>
        <v/>
      </c>
    </row>
    <row r="94" spans="1:10">
      <c r="A94" s="58" t="str">
        <f>IF(C94="","",ROWS($A$7:A94))</f>
        <v/>
      </c>
      <c r="B94" s="203" t="str">
        <f t="shared" si="1"/>
        <v/>
      </c>
      <c r="C94" s="58" t="str">
        <f>IF(SANCTION!E93="","",SANCTION!E93)</f>
        <v/>
      </c>
      <c r="D94" s="58" t="str">
        <f>IF(SANCTION!F93="","",SANCTION!F93)</f>
        <v/>
      </c>
      <c r="E94" s="58" t="str">
        <f>IF(SANCTION!D93="","",SANCTION!D93)</f>
        <v/>
      </c>
      <c r="F94" s="58" t="str">
        <f>IF(SANCTION!C93="","",SANCTION!C93)</f>
        <v/>
      </c>
      <c r="G94" s="202" t="str">
        <f>IF(C94="","",MASTER!$C$5)</f>
        <v/>
      </c>
      <c r="H94" s="202" t="str">
        <f>IF(C94="","",MASTER!$D$5)</f>
        <v/>
      </c>
      <c r="I94" s="194"/>
      <c r="J94" s="58" t="str">
        <f>IF(C94="","",SANCTION!Z93)</f>
        <v/>
      </c>
    </row>
    <row r="95" spans="1:10">
      <c r="A95" s="58" t="str">
        <f>IF(C95="","",ROWS($A$7:A95))</f>
        <v/>
      </c>
      <c r="B95" s="203" t="str">
        <f t="shared" ref="B95:B98" si="2">IF(A95="","",B94)</f>
        <v/>
      </c>
      <c r="C95" s="58" t="str">
        <f>IF(SANCTION!E94="","",SANCTION!E94)</f>
        <v/>
      </c>
      <c r="D95" s="58" t="str">
        <f>IF(SANCTION!F94="","",SANCTION!F94)</f>
        <v/>
      </c>
      <c r="E95" s="58" t="str">
        <f>IF(SANCTION!D94="","",SANCTION!D94)</f>
        <v/>
      </c>
      <c r="F95" s="58" t="str">
        <f>IF(SANCTION!C94="","",SANCTION!C94)</f>
        <v/>
      </c>
      <c r="G95" s="202" t="str">
        <f>IF(C95="","",MASTER!$C$5)</f>
        <v/>
      </c>
      <c r="H95" s="202" t="str">
        <f>IF(C95="","",MASTER!$D$5)</f>
        <v/>
      </c>
      <c r="I95" s="194"/>
      <c r="J95" s="58" t="str">
        <f>IF(C95="","",SANCTION!Z94)</f>
        <v/>
      </c>
    </row>
    <row r="96" spans="1:10">
      <c r="A96" s="58" t="str">
        <f>IF(C96="","",ROWS($A$7:A96))</f>
        <v/>
      </c>
      <c r="B96" s="203" t="str">
        <f t="shared" si="2"/>
        <v/>
      </c>
      <c r="C96" s="58" t="str">
        <f>IF(SANCTION!E95="","",SANCTION!E95)</f>
        <v/>
      </c>
      <c r="D96" s="58" t="str">
        <f>IF(SANCTION!F95="","",SANCTION!F95)</f>
        <v/>
      </c>
      <c r="E96" s="58" t="str">
        <f>IF(SANCTION!D95="","",SANCTION!D95)</f>
        <v/>
      </c>
      <c r="F96" s="58" t="str">
        <f>IF(SANCTION!C95="","",SANCTION!C95)</f>
        <v/>
      </c>
      <c r="G96" s="202" t="str">
        <f>IF(C96="","",MASTER!$C$5)</f>
        <v/>
      </c>
      <c r="H96" s="202" t="str">
        <f>IF(C96="","",MASTER!$D$5)</f>
        <v/>
      </c>
      <c r="I96" s="194"/>
      <c r="J96" s="58" t="str">
        <f>IF(C96="","",SANCTION!Z95)</f>
        <v/>
      </c>
    </row>
    <row r="97" spans="1:10">
      <c r="A97" s="58" t="str">
        <f>IF(C97="","",ROWS($A$7:A97))</f>
        <v/>
      </c>
      <c r="B97" s="203" t="str">
        <f t="shared" si="2"/>
        <v/>
      </c>
      <c r="C97" s="58" t="str">
        <f>IF(SANCTION!E96="","",SANCTION!E96)</f>
        <v/>
      </c>
      <c r="D97" s="58" t="str">
        <f>IF(SANCTION!F96="","",SANCTION!F96)</f>
        <v/>
      </c>
      <c r="E97" s="58" t="str">
        <f>IF(SANCTION!D96="","",SANCTION!D96)</f>
        <v/>
      </c>
      <c r="F97" s="58" t="str">
        <f>IF(SANCTION!C96="","",SANCTION!C96)</f>
        <v/>
      </c>
      <c r="G97" s="202" t="str">
        <f>IF(C97="","",MASTER!$C$5)</f>
        <v/>
      </c>
      <c r="H97" s="202" t="str">
        <f>IF(C97="","",MASTER!$D$5)</f>
        <v/>
      </c>
      <c r="I97" s="194"/>
      <c r="J97" s="58" t="str">
        <f>IF(C97="","",SANCTION!Z96)</f>
        <v/>
      </c>
    </row>
    <row r="98" spans="1:10" ht="15" thickBot="1">
      <c r="A98" s="204" t="str">
        <f>IF(C98="","",ROWS($A$7:A98))</f>
        <v/>
      </c>
      <c r="B98" s="205" t="str">
        <f t="shared" si="2"/>
        <v/>
      </c>
      <c r="C98" s="204" t="str">
        <f>IF(SANCTION!E97="","",SANCTION!E97)</f>
        <v/>
      </c>
      <c r="D98" s="204" t="str">
        <f>IF(SANCTION!F97="","",SANCTION!F97)</f>
        <v/>
      </c>
      <c r="E98" s="204" t="str">
        <f>IF(SANCTION!D97="","",SANCTION!D97)</f>
        <v/>
      </c>
      <c r="F98" s="204" t="str">
        <f>IF(SANCTION!C97="","",SANCTION!C97)</f>
        <v/>
      </c>
      <c r="G98" s="206" t="str">
        <f>IF(C98="","",MASTER!$C$5)</f>
        <v/>
      </c>
      <c r="H98" s="206" t="str">
        <f>IF(C98="","",MASTER!$D$5)</f>
        <v/>
      </c>
      <c r="I98" s="207"/>
      <c r="J98" s="204" t="str">
        <f>IF(C98="","",SANCTION!Z97)</f>
        <v/>
      </c>
    </row>
    <row r="99" spans="1:10" ht="15" thickBot="1">
      <c r="A99" s="208"/>
      <c r="B99" s="209"/>
      <c r="C99" s="209"/>
      <c r="D99" s="209" t="s">
        <v>2</v>
      </c>
      <c r="E99" s="209"/>
      <c r="F99" s="209"/>
      <c r="G99" s="209"/>
      <c r="H99" s="209"/>
      <c r="I99" s="209"/>
      <c r="J99" s="210">
        <f>SUM(J7:J98)</f>
        <v>33825</v>
      </c>
    </row>
  </sheetData>
  <sheetProtection password="CE76" sheet="1" objects="1" scenarios="1" insertRows="0"/>
  <mergeCells count="5">
    <mergeCell ref="A5:J5"/>
    <mergeCell ref="A4:J4"/>
    <mergeCell ref="A3:J3"/>
    <mergeCell ref="A2:J2"/>
    <mergeCell ref="A1:J1"/>
  </mergeCells>
  <dataValidations count="1">
    <dataValidation type="list" allowBlank="1" showInputMessage="1" showErrorMessage="1" sqref="I7:I99">
      <formula1>"1,2"</formula1>
    </dataValidation>
  </dataValidation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sheetPr codeName="Sheet14">
    <tabColor rgb="FFC00000"/>
  </sheetPr>
  <dimension ref="A1:J14"/>
  <sheetViews>
    <sheetView topLeftCell="A16" workbookViewId="0">
      <selection activeCell="G27" sqref="G27"/>
    </sheetView>
  </sheetViews>
  <sheetFormatPr defaultColWidth="9.1796875" defaultRowHeight="14.5"/>
  <cols>
    <col min="1" max="1" width="15.7265625" style="89" bestFit="1" customWidth="1"/>
    <col min="2" max="5" width="25.7265625" style="89" customWidth="1"/>
    <col min="6" max="16384" width="9.1796875" style="89"/>
  </cols>
  <sheetData>
    <row r="1" spans="1:10" ht="15.5">
      <c r="A1" s="362" t="s">
        <v>978</v>
      </c>
      <c r="B1" s="362"/>
      <c r="C1" s="362"/>
      <c r="D1" s="362"/>
      <c r="E1" s="362"/>
      <c r="F1" s="132"/>
      <c r="G1" s="132"/>
      <c r="H1" s="132"/>
      <c r="I1" s="132"/>
      <c r="J1" s="132"/>
    </row>
    <row r="2" spans="1:10" ht="15.5">
      <c r="A2" s="133"/>
      <c r="B2" s="134"/>
      <c r="C2" s="135" t="s">
        <v>990</v>
      </c>
      <c r="D2" s="136"/>
      <c r="E2" s="133"/>
      <c r="F2" s="137"/>
      <c r="G2" s="137"/>
      <c r="H2" s="137"/>
      <c r="I2" s="137"/>
      <c r="J2" s="137"/>
    </row>
    <row r="3" spans="1:10" ht="21.75" customHeight="1">
      <c r="A3" s="363" t="s">
        <v>941</v>
      </c>
      <c r="B3" s="363"/>
      <c r="C3" s="363"/>
      <c r="D3" s="363"/>
      <c r="E3" s="363"/>
      <c r="F3" s="138"/>
      <c r="G3" s="138"/>
      <c r="H3" s="138"/>
      <c r="I3" s="138"/>
      <c r="J3" s="138"/>
    </row>
    <row r="4" spans="1:10" ht="21">
      <c r="A4" s="139" t="s">
        <v>979</v>
      </c>
      <c r="B4" s="160" t="str">
        <f>MASTER!C4</f>
        <v xml:space="preserve">राजकीय उच्च माध्यमिक विद्यालय 13डीओएल </v>
      </c>
      <c r="C4" s="125"/>
      <c r="D4" s="126" t="s">
        <v>980</v>
      </c>
      <c r="E4" s="127" t="str">
        <f>MASTER!C6</f>
        <v>08010649502</v>
      </c>
      <c r="F4" s="140"/>
      <c r="G4" s="140"/>
      <c r="H4" s="140"/>
      <c r="I4" s="140"/>
      <c r="J4" s="140"/>
    </row>
    <row r="5" spans="1:10">
      <c r="A5" s="89" t="s">
        <v>981</v>
      </c>
      <c r="B5" s="89" t="s">
        <v>982</v>
      </c>
    </row>
    <row r="6" spans="1:10" ht="15.5">
      <c r="A6" s="306" t="s">
        <v>983</v>
      </c>
      <c r="B6" s="306"/>
      <c r="C6" s="124">
        <f>MASTER!B22</f>
        <v>43370</v>
      </c>
      <c r="D6" s="89" t="s">
        <v>984</v>
      </c>
    </row>
    <row r="7" spans="1:10" ht="68.25" customHeight="1">
      <c r="A7" s="364" t="s">
        <v>985</v>
      </c>
      <c r="B7" s="364"/>
      <c r="C7" s="364"/>
      <c r="D7" s="364"/>
      <c r="E7" s="364"/>
      <c r="F7" s="142"/>
      <c r="G7" s="142"/>
      <c r="H7" s="142"/>
      <c r="I7" s="142"/>
      <c r="J7" s="142"/>
    </row>
    <row r="8" spans="1:10" ht="52" customHeight="1">
      <c r="A8" s="361" t="s">
        <v>1042</v>
      </c>
      <c r="B8" s="361" t="s">
        <v>986</v>
      </c>
      <c r="C8" s="361"/>
      <c r="D8" s="361"/>
      <c r="E8" s="360" t="s">
        <v>942</v>
      </c>
      <c r="F8" s="143"/>
      <c r="G8" s="143"/>
      <c r="H8" s="143"/>
      <c r="I8" s="143"/>
      <c r="J8" s="143"/>
    </row>
    <row r="9" spans="1:10" ht="26">
      <c r="A9" s="361"/>
      <c r="B9" s="144" t="s">
        <v>987</v>
      </c>
      <c r="C9" s="144" t="s">
        <v>988</v>
      </c>
      <c r="D9" s="144" t="s">
        <v>989</v>
      </c>
      <c r="E9" s="360"/>
      <c r="F9" s="143"/>
      <c r="G9" s="143"/>
      <c r="H9" s="143"/>
      <c r="I9" s="143"/>
      <c r="J9" s="143"/>
    </row>
    <row r="10" spans="1:10" ht="18.5">
      <c r="A10" s="145">
        <f>MASTER!B22</f>
        <v>43370</v>
      </c>
      <c r="B10" s="43">
        <f ca="1">SUMIF('प्रपत्र-3'!I7:J98,2,'प्रपत्र-3'!J7:J97)</f>
        <v>780</v>
      </c>
      <c r="C10" s="43">
        <f ca="1">SUMIF('प्रपत्र-3'!I7:I98,1,'प्रपत्र-3'!J7:J97)</f>
        <v>33045</v>
      </c>
      <c r="D10" s="43">
        <f ca="1">SUM(B10:C10)</f>
        <v>33825</v>
      </c>
      <c r="E10" s="44">
        <f ca="1">A10-D10</f>
        <v>9545</v>
      </c>
    </row>
    <row r="12" spans="1:10" ht="35.25" customHeight="1"/>
    <row r="13" spans="1:10">
      <c r="A13" s="89" t="s">
        <v>943</v>
      </c>
      <c r="E13" s="146" t="s">
        <v>944</v>
      </c>
    </row>
    <row r="14" spans="1:10">
      <c r="E14" s="146" t="s">
        <v>945</v>
      </c>
    </row>
  </sheetData>
  <sheetProtection password="CE76" sheet="1" objects="1" scenarios="1"/>
  <mergeCells count="7">
    <mergeCell ref="E8:E9"/>
    <mergeCell ref="A8:A9"/>
    <mergeCell ref="B8:D8"/>
    <mergeCell ref="A1:E1"/>
    <mergeCell ref="A3:E3"/>
    <mergeCell ref="A7:E7"/>
    <mergeCell ref="A6:B6"/>
  </mergeCells>
  <dataValidations count="1">
    <dataValidation type="list" allowBlank="1" showInputMessage="1" showErrorMessage="1" sqref="B5">
      <formula1>"पीईईओ,राउमावि,मावि ,उप्रावि,प्रावि "</formula1>
    </dataValidation>
  </dataValidation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sheetPr codeName="Sheet17">
    <tabColor rgb="FFFFFF00"/>
    <pageSetUpPr fitToPage="1"/>
  </sheetPr>
  <dimension ref="B1:H20"/>
  <sheetViews>
    <sheetView showGridLines="0" zoomScale="80" zoomScaleNormal="80" workbookViewId="0">
      <selection activeCell="N18" sqref="N18"/>
    </sheetView>
  </sheetViews>
  <sheetFormatPr defaultRowHeight="14.5"/>
  <cols>
    <col min="1" max="1" width="0.54296875" customWidth="1"/>
    <col min="2" max="2" width="13.7265625" customWidth="1"/>
    <col min="3" max="3" width="13.1796875" customWidth="1"/>
    <col min="4" max="4" width="10.81640625" customWidth="1"/>
    <col min="5" max="5" width="11.81640625" customWidth="1"/>
    <col min="6" max="6" width="10.54296875" customWidth="1"/>
    <col min="7" max="7" width="12.54296875" customWidth="1"/>
    <col min="8" max="8" width="12.1796875" customWidth="1"/>
  </cols>
  <sheetData>
    <row r="1" spans="2:8" ht="24.65" customHeight="1">
      <c r="B1" s="370" t="str">
        <f>MASTER!A1</f>
        <v>कार्यालय प्रधानाचार्य राजकीय उच्च माध्यमिक विद्यालय 13डीओएल(घडसाना) जिला श्री गंगानगर</v>
      </c>
      <c r="C1" s="370"/>
      <c r="D1" s="370"/>
      <c r="E1" s="370"/>
      <c r="F1" s="370"/>
      <c r="G1" s="370"/>
      <c r="H1" s="370"/>
    </row>
    <row r="2" spans="2:8" ht="24" customHeight="1" thickBot="1">
      <c r="B2" s="71"/>
      <c r="C2" s="71"/>
      <c r="D2" s="371" t="s">
        <v>968</v>
      </c>
      <c r="E2" s="372"/>
      <c r="F2" s="372"/>
      <c r="G2" s="71"/>
      <c r="H2" s="71"/>
    </row>
    <row r="3" spans="2:8" ht="20">
      <c r="B3" s="365" t="s">
        <v>950</v>
      </c>
      <c r="C3" s="366"/>
      <c r="D3" s="366"/>
      <c r="E3" s="367"/>
      <c r="F3" s="368" t="s">
        <v>967</v>
      </c>
      <c r="G3" s="368"/>
      <c r="H3" s="369"/>
    </row>
    <row r="4" spans="2:8" ht="17.5">
      <c r="B4" s="72" t="s">
        <v>57</v>
      </c>
      <c r="C4" s="72" t="s">
        <v>89</v>
      </c>
      <c r="D4" s="73" t="s">
        <v>96</v>
      </c>
      <c r="E4" s="72" t="s">
        <v>242</v>
      </c>
      <c r="F4" s="72" t="s">
        <v>89</v>
      </c>
      <c r="G4" s="72" t="s">
        <v>96</v>
      </c>
      <c r="H4" s="72" t="s">
        <v>242</v>
      </c>
    </row>
    <row r="5" spans="2:8" ht="17.5">
      <c r="B5" s="74">
        <v>1</v>
      </c>
      <c r="C5" s="74">
        <f>COUNTIFS(STU_DATA!$B$5:$B$1004,"1",STU_DATA!$F$5:$F$1004,"M")</f>
        <v>3</v>
      </c>
      <c r="D5" s="74">
        <f>COUNTIFS(STU_DATA!$B$5:$B$1004,"1",STU_DATA!$F$5:$F$1004,"F")</f>
        <v>6</v>
      </c>
      <c r="E5" s="74">
        <f>SUM(C5:D5)</f>
        <v>9</v>
      </c>
      <c r="F5" s="74">
        <f>COUNTIFS(SANCTION!$C$6:$C$1004,"1",SANCTION!$G$6:$G$1004,"M")</f>
        <v>1</v>
      </c>
      <c r="G5" s="74">
        <f>COUNTIFS(SANCTION!$C$6:$C$1004,"1",SANCTION!$G$6:$G$1004,"F")</f>
        <v>1</v>
      </c>
      <c r="H5" s="75">
        <f t="shared" ref="H5:H13" si="0">SUM(F5:G5)</f>
        <v>2</v>
      </c>
    </row>
    <row r="6" spans="2:8" ht="18">
      <c r="B6" s="74">
        <v>2</v>
      </c>
      <c r="C6" s="74">
        <f>COUNTIFS(STU_DATA!$B$5:$B$1004,"2",STU_DATA!$F$5:$F$1004,"M")</f>
        <v>9</v>
      </c>
      <c r="D6" s="74">
        <f>COUNTIFS(STU_DATA!$B$5:$B$1004,"2",STU_DATA!$F$5:$F$1004,"F")</f>
        <v>8</v>
      </c>
      <c r="E6" s="76">
        <f t="shared" ref="E6:E19" si="1">SUM(C6:D6)</f>
        <v>17</v>
      </c>
      <c r="F6" s="74">
        <f>COUNTIFS(SANCTION!$C$6:$C$1004,"2",SANCTION!$G$6:$G$1004,"M")</f>
        <v>4</v>
      </c>
      <c r="G6" s="74">
        <f>COUNTIFS(SANCTION!$C$6:$C$1004,"2",SANCTION!$G$6:$G$1004,"F")</f>
        <v>1</v>
      </c>
      <c r="H6" s="75">
        <f t="shared" si="0"/>
        <v>5</v>
      </c>
    </row>
    <row r="7" spans="2:8" ht="17.5">
      <c r="B7" s="74">
        <v>3</v>
      </c>
      <c r="C7" s="74">
        <f>COUNTIFS(STU_DATA!$B$5:$B$1004,"3",STU_DATA!$F$5:$F$1004,"M")</f>
        <v>7</v>
      </c>
      <c r="D7" s="74">
        <f>COUNTIFS(STU_DATA!$B$5:$B$1004,"3",STU_DATA!$F$5:$F$1004,"F")</f>
        <v>8</v>
      </c>
      <c r="E7" s="74">
        <f t="shared" si="1"/>
        <v>15</v>
      </c>
      <c r="F7" s="74">
        <f>COUNTIFS(SANCTION!$C$6:$C$1004,"3",SANCTION!$G$6:$G$1004,"M")</f>
        <v>0</v>
      </c>
      <c r="G7" s="74">
        <f>COUNTIFS(SANCTION!$C$6:$C$1004,"3",SANCTION!$G$6:$G$1004,"F")</f>
        <v>0</v>
      </c>
      <c r="H7" s="75">
        <f t="shared" si="0"/>
        <v>0</v>
      </c>
    </row>
    <row r="8" spans="2:8" ht="17.5">
      <c r="B8" s="74">
        <v>4</v>
      </c>
      <c r="C8" s="74">
        <f>COUNTIFS(STU_DATA!$B$5:$B$1004,"4",STU_DATA!$F$5:$F$1004,"M")</f>
        <v>2</v>
      </c>
      <c r="D8" s="74">
        <f>COUNTIFS(STU_DATA!$B$5:$B$1004,"4",STU_DATA!$F$5:$F$1004,"F")</f>
        <v>11</v>
      </c>
      <c r="E8" s="74">
        <f t="shared" si="1"/>
        <v>13</v>
      </c>
      <c r="F8" s="74">
        <f>COUNTIFS(SANCTION!$C$6:$C$1004,"4",SANCTION!$G$6:$G$1004,"M")</f>
        <v>1</v>
      </c>
      <c r="G8" s="74">
        <f>COUNTIFS(SANCTION!$C$6:$C$1004,"4",SANCTION!$G$6:$G$1004,"F")</f>
        <v>1</v>
      </c>
      <c r="H8" s="75">
        <f t="shared" si="0"/>
        <v>2</v>
      </c>
    </row>
    <row r="9" spans="2:8" ht="17.5">
      <c r="B9" s="74">
        <v>5</v>
      </c>
      <c r="C9" s="74">
        <f>COUNTIFS(STU_DATA!$B$5:$B$1004,"5",STU_DATA!$F$5:$F$1004,"M")</f>
        <v>6</v>
      </c>
      <c r="D9" s="74">
        <f>COUNTIFS(STU_DATA!$B$5:$B$1004,"5",STU_DATA!$F$5:$F$1004,"F")</f>
        <v>7</v>
      </c>
      <c r="E9" s="74">
        <f t="shared" si="1"/>
        <v>13</v>
      </c>
      <c r="F9" s="74">
        <f>COUNTIFS(SANCTION!$C$6:$C$1004,"5",SANCTION!$G$6:$G$1004,"M")</f>
        <v>3</v>
      </c>
      <c r="G9" s="74">
        <f>COUNTIFS(SANCTION!$C$6:$C$1004,"5",SANCTION!$G$6:$G$1004,"F")</f>
        <v>0</v>
      </c>
      <c r="H9" s="75">
        <f t="shared" si="0"/>
        <v>3</v>
      </c>
    </row>
    <row r="10" spans="2:8" ht="17.5">
      <c r="B10" s="77" t="s">
        <v>951</v>
      </c>
      <c r="C10" s="77">
        <f>SUM(C5:C9)</f>
        <v>27</v>
      </c>
      <c r="D10" s="78">
        <f>SUM(D5:D9)</f>
        <v>40</v>
      </c>
      <c r="E10" s="78">
        <f t="shared" si="1"/>
        <v>67</v>
      </c>
      <c r="F10" s="78">
        <f>SUM(F5:F9)</f>
        <v>9</v>
      </c>
      <c r="G10" s="78">
        <f>SUM(G5:G9)</f>
        <v>3</v>
      </c>
      <c r="H10" s="78">
        <f t="shared" si="0"/>
        <v>12</v>
      </c>
    </row>
    <row r="11" spans="2:8" ht="18">
      <c r="B11" s="76">
        <v>6</v>
      </c>
      <c r="C11" s="79">
        <f>COUNTIFS(STU_DATA!$B$5:$B$1004,"6",STU_DATA!$F$5:$F$1004,"M")</f>
        <v>1</v>
      </c>
      <c r="D11" s="79">
        <f>COUNTIFS(STU_DATA!$B$5:$B$1004,"6",STU_DATA!$F$5:$F$1004,"F")</f>
        <v>16</v>
      </c>
      <c r="E11" s="74">
        <f t="shared" si="1"/>
        <v>17</v>
      </c>
      <c r="F11" s="74">
        <f>COUNTIFS(SANCTION!$C$6:$C$1004,"6",SANCTION!$G$6:$G$1004,"M")</f>
        <v>0</v>
      </c>
      <c r="G11" s="74">
        <f>COUNTIFS(SANCTION!$C$6:$C$1004,"6",SANCTION!$G$6:$G$1004,"F")</f>
        <v>6</v>
      </c>
      <c r="H11" s="74">
        <f t="shared" si="0"/>
        <v>6</v>
      </c>
    </row>
    <row r="12" spans="2:8" ht="17.5">
      <c r="B12" s="74">
        <v>7</v>
      </c>
      <c r="C12" s="79">
        <f>COUNTIFS(STU_DATA!$B$5:$B$1004,"7",STU_DATA!$F$5:$F$1004,"M")</f>
        <v>10</v>
      </c>
      <c r="D12" s="79">
        <f>COUNTIFS(STU_DATA!$B$5:$B$1004,"7",STU_DATA!$F$5:$F$1004,"F")</f>
        <v>8</v>
      </c>
      <c r="E12" s="74">
        <f t="shared" si="1"/>
        <v>18</v>
      </c>
      <c r="F12" s="74">
        <f>COUNTIFS(SANCTION!$C$6:$C$1004,"7",SANCTION!$G$6:$G$1004,"M")</f>
        <v>1</v>
      </c>
      <c r="G12" s="74">
        <f>COUNTIFS(SANCTION!$C$6:$C$1004,"7",SANCTION!$G$6:$G$1004,"F")</f>
        <v>2</v>
      </c>
      <c r="H12" s="74">
        <f t="shared" si="0"/>
        <v>3</v>
      </c>
    </row>
    <row r="13" spans="2:8" ht="17.5">
      <c r="B13" s="74">
        <v>8</v>
      </c>
      <c r="C13" s="79">
        <f>COUNTIFS(STU_DATA!$B$5:$B$1004,"8",STU_DATA!$F$5:$F$1004,"M")</f>
        <v>13</v>
      </c>
      <c r="D13" s="79">
        <f>COUNTIFS(STU_DATA!$B$5:$B$1004,"8",STU_DATA!$F$5:$F$1004,"F")</f>
        <v>14</v>
      </c>
      <c r="E13" s="74">
        <f t="shared" si="1"/>
        <v>27</v>
      </c>
      <c r="F13" s="74">
        <f>COUNTIFS(SANCTION!$C$6:$C$1004,"8",SANCTION!$G$6:$G$1004,"M")</f>
        <v>5</v>
      </c>
      <c r="G13" s="74">
        <f>COUNTIFS(SANCTION!$C$6:$C$1004,"8",SANCTION!$G$6:$G$1004,"F")</f>
        <v>4</v>
      </c>
      <c r="H13" s="74">
        <f t="shared" si="0"/>
        <v>9</v>
      </c>
    </row>
    <row r="14" spans="2:8" ht="17.5">
      <c r="B14" s="77" t="s">
        <v>952</v>
      </c>
      <c r="C14" s="77">
        <f t="shared" ref="C14:H14" si="2">SUM(C11:C13)</f>
        <v>24</v>
      </c>
      <c r="D14" s="78">
        <f>SUM(D11:D13)</f>
        <v>38</v>
      </c>
      <c r="E14" s="78">
        <f t="shared" si="1"/>
        <v>62</v>
      </c>
      <c r="F14" s="78">
        <f t="shared" si="2"/>
        <v>6</v>
      </c>
      <c r="G14" s="77">
        <f t="shared" si="2"/>
        <v>12</v>
      </c>
      <c r="H14" s="77">
        <f t="shared" si="2"/>
        <v>18</v>
      </c>
    </row>
    <row r="15" spans="2:8" ht="18">
      <c r="B15" s="74">
        <v>9</v>
      </c>
      <c r="C15" s="74">
        <f>COUNTIFS(STU_DATA!$B$5:$B$1004,"9",STU_DATA!$F$5:$F$1004,"M")</f>
        <v>25</v>
      </c>
      <c r="D15" s="74">
        <f>COUNTIFS(STU_DATA!$B$5:$B$1004,"9",STU_DATA!$F$5:$F$1004,"F")</f>
        <v>22</v>
      </c>
      <c r="E15" s="76">
        <f t="shared" si="1"/>
        <v>47</v>
      </c>
      <c r="F15" s="74">
        <f>COUNTIFS(SANCTION!$C$6:$C$1004,"9",SANCTION!$G$6:$G$1004,"M")</f>
        <v>0</v>
      </c>
      <c r="G15" s="74">
        <f>COUNTIFS(SANCTION!$C$6:$C$1004,"9",SANCTION!$G$6:$G$1004,"F")</f>
        <v>1</v>
      </c>
      <c r="H15" s="76">
        <f>SUM(F15:G15)</f>
        <v>1</v>
      </c>
    </row>
    <row r="16" spans="2:8" ht="18">
      <c r="B16" s="74">
        <v>10</v>
      </c>
      <c r="C16" s="74">
        <f>COUNTIFS(STU_DATA!$B$5:$B$1004,"10",STU_DATA!$F$5:$F$1004,"M")</f>
        <v>19</v>
      </c>
      <c r="D16" s="74">
        <f>COUNTIFS(STU_DATA!$B$5:$B$1004,"10",STU_DATA!$F$5:$F$1004,"F")</f>
        <v>13</v>
      </c>
      <c r="E16" s="76">
        <f t="shared" si="1"/>
        <v>32</v>
      </c>
      <c r="F16" s="74">
        <f>COUNTIFS(SANCTION!$C$6:$C$1004,"10",SANCTION!$G$6:$G$1004,"M")</f>
        <v>0</v>
      </c>
      <c r="G16" s="74">
        <f>COUNTIFS(SANCTION!$C$6:$C$1004,"10",SANCTION!$G$6:$G$1004,"F")</f>
        <v>0</v>
      </c>
      <c r="H16" s="76">
        <f>SUM(F16:G16)</f>
        <v>0</v>
      </c>
    </row>
    <row r="17" spans="2:8" ht="18">
      <c r="B17" s="76">
        <v>11</v>
      </c>
      <c r="C17" s="74">
        <f>COUNTIFS(STU_DATA!$B$5:$B$1004,"11",STU_DATA!$F$5:$F$1004,"M")</f>
        <v>8</v>
      </c>
      <c r="D17" s="74">
        <f>COUNTIFS(STU_DATA!$B$5:$B$1004,"11",STU_DATA!$F$5:$F$1004,"F")</f>
        <v>14</v>
      </c>
      <c r="E17" s="76">
        <f t="shared" si="1"/>
        <v>22</v>
      </c>
      <c r="F17" s="74">
        <f>COUNTIFS(SANCTION!$C$6:$C$1004,"11",SANCTION!$G$6:$G$1004,"M")</f>
        <v>0</v>
      </c>
      <c r="G17" s="74">
        <f>COUNTIFS(SANCTION!$C$6:$C$1004,"11",SANCTION!$G$6:$G$1004,"F")</f>
        <v>0</v>
      </c>
      <c r="H17" s="76">
        <f>SUM(F17:G17)</f>
        <v>0</v>
      </c>
    </row>
    <row r="18" spans="2:8" ht="18">
      <c r="B18" s="76">
        <v>12</v>
      </c>
      <c r="C18" s="74">
        <f>COUNTIFS(STU_DATA!$B$5:$B$1004,"12",STU_DATA!$F$5:$F$1004,"M")</f>
        <v>10</v>
      </c>
      <c r="D18" s="74">
        <f>COUNTIFS(STU_DATA!$B$5:$B$1004,"12",STU_DATA!$F$5:$F$1004,"F")</f>
        <v>6</v>
      </c>
      <c r="E18" s="76">
        <f t="shared" si="1"/>
        <v>16</v>
      </c>
      <c r="F18" s="74">
        <f>COUNTIFS(SANCTION!$C$6:$C$1004,"12",SANCTION!$G$6:$G$1004,"M")</f>
        <v>0</v>
      </c>
      <c r="G18" s="74">
        <f>COUNTIFS(SANCTION!$C$6:$C$1004,"12",SANCTION!$G$6:$G$1004,"F")</f>
        <v>0</v>
      </c>
      <c r="H18" s="76">
        <f>SUM(F18:G18)</f>
        <v>0</v>
      </c>
    </row>
    <row r="19" spans="2:8" ht="17.5">
      <c r="B19" s="77" t="s">
        <v>953</v>
      </c>
      <c r="C19" s="77">
        <f>SUM(C15:C18)</f>
        <v>62</v>
      </c>
      <c r="D19" s="78">
        <f>SUM(D15:D18)</f>
        <v>55</v>
      </c>
      <c r="E19" s="78">
        <f t="shared" si="1"/>
        <v>117</v>
      </c>
      <c r="F19" s="78">
        <f>SUM(F15:F18)</f>
        <v>0</v>
      </c>
      <c r="G19" s="77">
        <f>SUM(G15:G18)</f>
        <v>1</v>
      </c>
      <c r="H19" s="77">
        <f>SUM(H15:H18)</f>
        <v>1</v>
      </c>
    </row>
    <row r="20" spans="2:8" ht="42">
      <c r="B20" s="80" t="s">
        <v>969</v>
      </c>
      <c r="C20" s="81">
        <f t="shared" ref="C20:H20" si="3">SUM(C10+C14+C19)</f>
        <v>113</v>
      </c>
      <c r="D20" s="81">
        <f t="shared" si="3"/>
        <v>133</v>
      </c>
      <c r="E20" s="81">
        <f t="shared" si="3"/>
        <v>246</v>
      </c>
      <c r="F20" s="81">
        <f t="shared" si="3"/>
        <v>15</v>
      </c>
      <c r="G20" s="81">
        <f t="shared" si="3"/>
        <v>16</v>
      </c>
      <c r="H20" s="81">
        <f t="shared" si="3"/>
        <v>31</v>
      </c>
    </row>
  </sheetData>
  <sheetProtection password="CE76" sheet="1" objects="1" scenarios="1"/>
  <mergeCells count="4">
    <mergeCell ref="B3:E3"/>
    <mergeCell ref="F3:H3"/>
    <mergeCell ref="B1:H1"/>
    <mergeCell ref="D2:F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16">
    <tabColor rgb="FFFF0000"/>
  </sheetPr>
  <dimension ref="A1:R22"/>
  <sheetViews>
    <sheetView showGridLines="0" tabSelected="1" workbookViewId="0">
      <selection activeCell="G27" sqref="G27"/>
    </sheetView>
  </sheetViews>
  <sheetFormatPr defaultRowHeight="14.5"/>
  <cols>
    <col min="1" max="1" width="17.90625" customWidth="1"/>
    <col min="9" max="9" width="9.54296875" customWidth="1"/>
  </cols>
  <sheetData>
    <row r="1" spans="1:18" ht="23.5">
      <c r="A1" s="269" t="s">
        <v>948</v>
      </c>
      <c r="B1" s="270"/>
      <c r="C1" s="270"/>
      <c r="D1" s="270"/>
      <c r="E1" s="270"/>
      <c r="F1" s="270"/>
      <c r="G1" s="270"/>
      <c r="H1" s="270"/>
      <c r="I1" s="270"/>
      <c r="J1" s="270"/>
      <c r="K1" s="270"/>
      <c r="L1" s="270"/>
      <c r="M1" s="270"/>
      <c r="N1" s="270"/>
      <c r="O1" s="270"/>
      <c r="P1" s="270"/>
      <c r="Q1" s="270"/>
      <c r="R1" s="270"/>
    </row>
    <row r="2" spans="1:18" ht="20.5" customHeight="1">
      <c r="A2" s="254" t="s">
        <v>949</v>
      </c>
      <c r="B2" s="254"/>
      <c r="C2" s="254"/>
      <c r="D2" s="254"/>
      <c r="E2" s="254"/>
      <c r="F2" s="254"/>
      <c r="G2" s="254"/>
      <c r="H2" s="254"/>
      <c r="I2" s="254"/>
      <c r="J2" s="254"/>
      <c r="K2" s="254"/>
      <c r="L2" s="254"/>
      <c r="M2" s="254"/>
      <c r="N2" s="254"/>
      <c r="O2" s="254"/>
      <c r="P2" s="254"/>
      <c r="Q2" s="254"/>
      <c r="R2" s="254"/>
    </row>
    <row r="3" spans="1:18" ht="43" customHeight="1">
      <c r="A3" s="271" t="s">
        <v>1100</v>
      </c>
      <c r="B3" s="271"/>
      <c r="C3" s="271"/>
      <c r="D3" s="271"/>
      <c r="E3" s="271"/>
      <c r="F3" s="271"/>
      <c r="G3" s="271"/>
      <c r="H3" s="271"/>
      <c r="I3" s="271"/>
      <c r="J3" s="271"/>
      <c r="K3" s="271"/>
      <c r="L3" s="271"/>
      <c r="M3" s="271"/>
      <c r="N3" s="271"/>
      <c r="O3" s="271"/>
      <c r="P3" s="271"/>
      <c r="Q3" s="271"/>
      <c r="R3" s="271"/>
    </row>
    <row r="4" spans="1:18" ht="38.5" customHeight="1">
      <c r="A4" s="240" t="s">
        <v>970</v>
      </c>
      <c r="B4" s="255" t="s">
        <v>1047</v>
      </c>
      <c r="C4" s="256"/>
      <c r="D4" s="256"/>
      <c r="E4" s="256"/>
      <c r="F4" s="256"/>
      <c r="G4" s="256"/>
      <c r="H4" s="256"/>
      <c r="I4" s="256"/>
      <c r="J4" s="256"/>
      <c r="K4" s="256"/>
      <c r="L4" s="256"/>
      <c r="M4" s="256"/>
      <c r="N4" s="256"/>
      <c r="O4" s="256"/>
      <c r="P4" s="256"/>
      <c r="Q4" s="256"/>
      <c r="R4" s="256"/>
    </row>
    <row r="5" spans="1:18" ht="35.15" customHeight="1">
      <c r="A5" s="241" t="s">
        <v>972</v>
      </c>
      <c r="B5" s="272" t="s">
        <v>971</v>
      </c>
      <c r="C5" s="273"/>
      <c r="D5" s="273"/>
      <c r="E5" s="273"/>
      <c r="F5" s="273"/>
      <c r="G5" s="273"/>
      <c r="H5" s="273"/>
      <c r="I5" s="273"/>
      <c r="J5" s="273"/>
      <c r="K5" s="273"/>
      <c r="L5" s="273"/>
      <c r="M5" s="273"/>
      <c r="N5" s="273"/>
      <c r="O5" s="273"/>
      <c r="P5" s="273"/>
      <c r="Q5" s="273"/>
      <c r="R5" s="273"/>
    </row>
    <row r="6" spans="1:18" ht="49" customHeight="1">
      <c r="A6" s="242" t="s">
        <v>1063</v>
      </c>
      <c r="B6" s="274" t="s">
        <v>1074</v>
      </c>
      <c r="C6" s="275"/>
      <c r="D6" s="275"/>
      <c r="E6" s="275"/>
      <c r="F6" s="275"/>
      <c r="G6" s="275"/>
      <c r="H6" s="275"/>
      <c r="I6" s="275"/>
      <c r="J6" s="275"/>
      <c r="K6" s="275"/>
      <c r="L6" s="275"/>
      <c r="M6" s="275"/>
      <c r="N6" s="275"/>
      <c r="O6" s="275"/>
      <c r="P6" s="275"/>
      <c r="Q6" s="275"/>
      <c r="R6" s="275"/>
    </row>
    <row r="7" spans="1:18" s="86" customFormat="1" ht="48.65" customHeight="1">
      <c r="A7" s="243" t="s">
        <v>1073</v>
      </c>
      <c r="B7" s="276" t="s">
        <v>1092</v>
      </c>
      <c r="C7" s="277"/>
      <c r="D7" s="277"/>
      <c r="E7" s="277"/>
      <c r="F7" s="277"/>
      <c r="G7" s="277"/>
      <c r="H7" s="277"/>
      <c r="I7" s="277"/>
      <c r="J7" s="277"/>
      <c r="K7" s="277"/>
      <c r="L7" s="277"/>
      <c r="M7" s="277"/>
      <c r="N7" s="277"/>
      <c r="O7" s="277"/>
      <c r="P7" s="277"/>
      <c r="Q7" s="277"/>
      <c r="R7" s="277"/>
    </row>
    <row r="8" spans="1:18" s="86" customFormat="1" ht="26" customHeight="1">
      <c r="A8" s="244" t="s">
        <v>1076</v>
      </c>
      <c r="B8" s="266" t="s">
        <v>1075</v>
      </c>
      <c r="C8" s="267"/>
      <c r="D8" s="267"/>
      <c r="E8" s="267"/>
      <c r="F8" s="267"/>
      <c r="G8" s="267"/>
      <c r="H8" s="267"/>
      <c r="I8" s="267"/>
      <c r="J8" s="267"/>
      <c r="K8" s="267"/>
      <c r="L8" s="267"/>
      <c r="M8" s="267"/>
      <c r="N8" s="267"/>
      <c r="O8" s="267"/>
      <c r="P8" s="267"/>
      <c r="Q8" s="267"/>
      <c r="R8" s="268"/>
    </row>
    <row r="9" spans="1:18" s="88" customFormat="1" ht="36.5" customHeight="1">
      <c r="A9" s="245" t="s">
        <v>1077</v>
      </c>
      <c r="B9" s="259" t="s">
        <v>1094</v>
      </c>
      <c r="C9" s="260"/>
      <c r="D9" s="260"/>
      <c r="E9" s="260"/>
      <c r="F9" s="260"/>
      <c r="G9" s="260"/>
      <c r="H9" s="260"/>
      <c r="I9" s="260"/>
      <c r="J9" s="260"/>
      <c r="K9" s="260"/>
      <c r="L9" s="260"/>
      <c r="M9" s="260"/>
      <c r="N9" s="260"/>
      <c r="O9" s="260"/>
      <c r="P9" s="260"/>
      <c r="Q9" s="260"/>
      <c r="R9" s="260"/>
    </row>
    <row r="10" spans="1:18">
      <c r="A10" s="246" t="s">
        <v>1078</v>
      </c>
      <c r="B10" s="262" t="s">
        <v>974</v>
      </c>
      <c r="C10" s="262"/>
      <c r="D10" s="262"/>
      <c r="E10" s="262"/>
      <c r="F10" s="262"/>
      <c r="G10" s="262"/>
      <c r="H10" s="262"/>
      <c r="I10" s="262"/>
      <c r="J10" s="262"/>
      <c r="K10" s="262"/>
      <c r="L10" s="262"/>
      <c r="M10" s="262"/>
      <c r="N10" s="262"/>
      <c r="O10" s="262"/>
      <c r="P10" s="262"/>
      <c r="Q10" s="262"/>
      <c r="R10" s="262"/>
    </row>
    <row r="11" spans="1:18">
      <c r="A11" s="247" t="s">
        <v>1079</v>
      </c>
      <c r="B11" s="263" t="s">
        <v>1083</v>
      </c>
      <c r="C11" s="263"/>
      <c r="D11" s="263"/>
      <c r="E11" s="263"/>
      <c r="F11" s="263"/>
      <c r="G11" s="263"/>
      <c r="H11" s="263"/>
      <c r="I11" s="263"/>
      <c r="J11" s="263"/>
      <c r="K11" s="263"/>
      <c r="L11" s="263"/>
      <c r="M11" s="263"/>
      <c r="N11" s="263"/>
      <c r="O11" s="263"/>
      <c r="P11" s="263"/>
      <c r="Q11" s="263"/>
      <c r="R11" s="263"/>
    </row>
    <row r="12" spans="1:18" ht="17" customHeight="1">
      <c r="A12" s="248" t="s">
        <v>1080</v>
      </c>
      <c r="B12" s="264" t="s">
        <v>1040</v>
      </c>
      <c r="C12" s="264"/>
      <c r="D12" s="264"/>
      <c r="E12" s="264"/>
      <c r="F12" s="264"/>
      <c r="G12" s="264"/>
      <c r="H12" s="264"/>
      <c r="I12" s="264"/>
      <c r="J12" s="264"/>
      <c r="K12" s="264"/>
      <c r="L12" s="264"/>
      <c r="M12" s="264"/>
      <c r="N12" s="264"/>
      <c r="O12" s="264"/>
      <c r="P12" s="264"/>
      <c r="Q12" s="264"/>
      <c r="R12" s="264"/>
    </row>
    <row r="13" spans="1:18">
      <c r="A13" s="248" t="s">
        <v>1081</v>
      </c>
      <c r="B13" s="265" t="s">
        <v>975</v>
      </c>
      <c r="C13" s="265"/>
      <c r="D13" s="265"/>
      <c r="E13" s="265"/>
      <c r="F13" s="265"/>
      <c r="G13" s="265"/>
      <c r="H13" s="265"/>
      <c r="I13" s="265"/>
      <c r="J13" s="265"/>
      <c r="K13" s="265"/>
      <c r="L13" s="265"/>
      <c r="M13" s="265"/>
      <c r="N13" s="265"/>
      <c r="O13" s="265"/>
      <c r="P13" s="265"/>
      <c r="Q13" s="265"/>
      <c r="R13" s="265"/>
    </row>
    <row r="14" spans="1:18">
      <c r="A14" s="249" t="s">
        <v>1082</v>
      </c>
      <c r="B14" s="261" t="s">
        <v>973</v>
      </c>
      <c r="C14" s="261"/>
      <c r="D14" s="261"/>
      <c r="E14" s="261"/>
      <c r="F14" s="261"/>
      <c r="G14" s="261"/>
      <c r="H14" s="261"/>
      <c r="I14" s="261"/>
      <c r="J14" s="261"/>
      <c r="K14" s="261"/>
      <c r="L14" s="261"/>
      <c r="M14" s="261"/>
      <c r="N14" s="261"/>
      <c r="O14" s="261"/>
      <c r="P14" s="261"/>
      <c r="Q14" s="261"/>
      <c r="R14" s="261"/>
    </row>
    <row r="15" spans="1:18">
      <c r="A15" s="122"/>
      <c r="B15" s="122"/>
      <c r="C15" s="122"/>
      <c r="D15" s="122"/>
      <c r="E15" s="122"/>
      <c r="F15" s="122"/>
      <c r="G15" s="122"/>
      <c r="H15" s="122"/>
      <c r="I15" s="123"/>
      <c r="J15" s="253"/>
      <c r="K15" s="253"/>
      <c r="L15" s="253"/>
      <c r="M15" s="253"/>
      <c r="N15" s="253"/>
      <c r="O15" s="253"/>
      <c r="P15" s="253"/>
      <c r="Q15" s="253"/>
    </row>
    <row r="16" spans="1:18">
      <c r="A16" s="122"/>
      <c r="B16" s="257" t="s">
        <v>977</v>
      </c>
      <c r="C16" s="257"/>
      <c r="D16" s="257"/>
      <c r="E16" s="257"/>
      <c r="F16" s="257"/>
      <c r="G16" s="257"/>
      <c r="H16" s="122"/>
      <c r="I16" s="123"/>
      <c r="J16" s="253"/>
      <c r="K16" s="253"/>
      <c r="L16" s="253"/>
      <c r="M16" s="253"/>
      <c r="N16" s="253"/>
      <c r="O16" s="253"/>
      <c r="P16" s="253"/>
      <c r="Q16" s="253"/>
    </row>
    <row r="17" spans="1:17">
      <c r="A17" s="122"/>
      <c r="B17" s="258"/>
      <c r="C17" s="258"/>
      <c r="D17" s="258"/>
      <c r="E17" s="258"/>
      <c r="F17" s="258"/>
      <c r="G17" s="258"/>
      <c r="H17" s="122"/>
      <c r="I17" s="123"/>
      <c r="J17" s="253"/>
      <c r="K17" s="253"/>
      <c r="L17" s="253"/>
      <c r="M17" s="253"/>
      <c r="N17" s="253"/>
      <c r="O17" s="253"/>
      <c r="P17" s="253"/>
      <c r="Q17" s="253"/>
    </row>
    <row r="18" spans="1:17">
      <c r="A18" s="122"/>
      <c r="B18" s="258"/>
      <c r="C18" s="258"/>
      <c r="D18" s="258"/>
      <c r="E18" s="258"/>
      <c r="F18" s="258"/>
      <c r="G18" s="258"/>
      <c r="H18" s="122"/>
      <c r="I18" s="123"/>
      <c r="J18" s="253"/>
      <c r="K18" s="253"/>
      <c r="L18" s="253"/>
      <c r="M18" s="253"/>
      <c r="N18" s="253"/>
      <c r="O18" s="253"/>
      <c r="P18" s="253"/>
      <c r="Q18" s="253"/>
    </row>
    <row r="19" spans="1:17">
      <c r="A19" s="122"/>
      <c r="B19" s="258"/>
      <c r="C19" s="258"/>
      <c r="D19" s="258"/>
      <c r="E19" s="258"/>
      <c r="F19" s="258"/>
      <c r="G19" s="258"/>
      <c r="H19" s="122"/>
      <c r="I19" s="123"/>
      <c r="J19" s="253"/>
      <c r="K19" s="253"/>
      <c r="L19" s="253"/>
      <c r="M19" s="253"/>
      <c r="N19" s="253"/>
      <c r="O19" s="253"/>
      <c r="P19" s="253"/>
      <c r="Q19" s="253"/>
    </row>
    <row r="20" spans="1:17">
      <c r="A20" s="122"/>
      <c r="B20" s="258"/>
      <c r="C20" s="258"/>
      <c r="D20" s="258"/>
      <c r="E20" s="258"/>
      <c r="F20" s="258"/>
      <c r="G20" s="258"/>
      <c r="H20" s="122"/>
      <c r="I20" s="123"/>
      <c r="J20" s="253"/>
      <c r="K20" s="253"/>
      <c r="L20" s="253"/>
      <c r="M20" s="253"/>
      <c r="N20" s="253"/>
      <c r="O20" s="253"/>
      <c r="P20" s="253"/>
      <c r="Q20" s="253"/>
    </row>
    <row r="21" spans="1:17">
      <c r="A21" s="122"/>
      <c r="B21" s="258"/>
      <c r="C21" s="258"/>
      <c r="D21" s="258"/>
      <c r="E21" s="257" t="s">
        <v>976</v>
      </c>
      <c r="F21" s="257"/>
      <c r="G21" s="257"/>
      <c r="H21" s="122"/>
      <c r="I21" s="122"/>
      <c r="J21" s="253"/>
      <c r="K21" s="253"/>
      <c r="L21" s="253"/>
      <c r="M21" s="253"/>
      <c r="N21" s="253"/>
      <c r="O21" s="253"/>
      <c r="P21" s="253"/>
      <c r="Q21" s="253"/>
    </row>
    <row r="22" spans="1:17">
      <c r="A22" s="251" t="s">
        <v>1102</v>
      </c>
    </row>
  </sheetData>
  <sheetProtection password="CE76" sheet="1" objects="1" scenarios="1"/>
  <mergeCells count="19">
    <mergeCell ref="A1:R1"/>
    <mergeCell ref="A3:R3"/>
    <mergeCell ref="B5:R5"/>
    <mergeCell ref="B6:R6"/>
    <mergeCell ref="B7:R7"/>
    <mergeCell ref="J15:Q21"/>
    <mergeCell ref="A2:R2"/>
    <mergeCell ref="B4:R4"/>
    <mergeCell ref="E21:G21"/>
    <mergeCell ref="E17:G20"/>
    <mergeCell ref="B17:D21"/>
    <mergeCell ref="B16:G16"/>
    <mergeCell ref="B9:R9"/>
    <mergeCell ref="B14:R14"/>
    <mergeCell ref="B10:R10"/>
    <mergeCell ref="B11:R11"/>
    <mergeCell ref="B12:R12"/>
    <mergeCell ref="B13:R13"/>
    <mergeCell ref="B8:R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1">
    <tabColor rgb="FF00B0F0"/>
  </sheetPr>
  <dimension ref="A1:K22"/>
  <sheetViews>
    <sheetView showGridLines="0" workbookViewId="0">
      <selection activeCell="D5" sqref="D5"/>
    </sheetView>
  </sheetViews>
  <sheetFormatPr defaultRowHeight="14.5"/>
  <cols>
    <col min="1" max="1" width="10.54296875" bestFit="1" customWidth="1"/>
    <col min="2" max="2" width="19.81640625" customWidth="1"/>
    <col min="3" max="3" width="18.81640625" customWidth="1"/>
    <col min="4" max="4" width="18.1796875" customWidth="1"/>
    <col min="5" max="5" width="17.81640625" bestFit="1" customWidth="1"/>
    <col min="6" max="6" width="10.1796875" customWidth="1"/>
    <col min="7" max="7" width="10.54296875" bestFit="1" customWidth="1"/>
    <col min="9" max="11" width="0" hidden="1" customWidth="1"/>
    <col min="14" max="14" width="15.26953125" customWidth="1"/>
    <col min="15" max="15" width="11.54296875" customWidth="1"/>
  </cols>
  <sheetData>
    <row r="1" spans="1:11" ht="18.5">
      <c r="A1" s="280" t="s">
        <v>42</v>
      </c>
      <c r="B1" s="280"/>
      <c r="C1" s="280"/>
      <c r="D1" s="280"/>
      <c r="E1" s="280"/>
      <c r="F1" s="280"/>
      <c r="G1" s="280"/>
    </row>
    <row r="2" spans="1:11" ht="20.149999999999999" customHeight="1">
      <c r="A2" s="279" t="s">
        <v>43</v>
      </c>
      <c r="B2" s="279"/>
      <c r="C2" s="279"/>
      <c r="D2" s="279"/>
      <c r="E2" s="279"/>
      <c r="F2" s="279"/>
      <c r="G2" s="279"/>
    </row>
    <row r="3" spans="1:11" ht="20.149999999999999" customHeight="1">
      <c r="A3" s="38"/>
      <c r="B3" s="38"/>
      <c r="C3" s="38"/>
      <c r="D3" s="17"/>
      <c r="E3" s="198" t="s">
        <v>249</v>
      </c>
      <c r="F3" s="198" t="s">
        <v>1103</v>
      </c>
      <c r="G3" s="17"/>
    </row>
    <row r="4" spans="1:11" ht="15.65" customHeight="1">
      <c r="A4" s="11"/>
      <c r="B4" s="103" t="s">
        <v>45</v>
      </c>
      <c r="C4" s="104" t="s">
        <v>46</v>
      </c>
      <c r="D4" s="105"/>
      <c r="E4" s="252" t="s">
        <v>51</v>
      </c>
      <c r="F4" s="252"/>
      <c r="G4" s="252"/>
    </row>
    <row r="5" spans="1:11">
      <c r="A5" s="11"/>
      <c r="B5" s="82" t="s">
        <v>47</v>
      </c>
      <c r="C5" s="106" t="s">
        <v>1104</v>
      </c>
      <c r="D5" s="105" t="s">
        <v>1105</v>
      </c>
      <c r="E5" s="87" t="s">
        <v>52</v>
      </c>
      <c r="F5" s="87" t="s">
        <v>53</v>
      </c>
      <c r="G5" s="87" t="s">
        <v>54</v>
      </c>
      <c r="I5" t="s">
        <v>1054</v>
      </c>
      <c r="K5" t="s">
        <v>1055</v>
      </c>
    </row>
    <row r="6" spans="1:11">
      <c r="A6" s="11"/>
      <c r="B6" s="159" t="s">
        <v>991</v>
      </c>
      <c r="C6" s="158" t="s">
        <v>1041</v>
      </c>
      <c r="D6" s="83"/>
      <c r="E6" s="107" t="s">
        <v>25</v>
      </c>
      <c r="F6" s="107">
        <v>111111</v>
      </c>
      <c r="G6" s="108">
        <v>44058</v>
      </c>
      <c r="I6" s="278" t="s">
        <v>1053</v>
      </c>
      <c r="J6" s="278"/>
      <c r="K6" s="278"/>
    </row>
    <row r="7" spans="1:11">
      <c r="A7" s="63" t="s">
        <v>41</v>
      </c>
      <c r="B7" s="65" t="s">
        <v>4</v>
      </c>
      <c r="C7" s="64" t="s">
        <v>247</v>
      </c>
      <c r="D7" s="3"/>
      <c r="E7" s="107" t="s">
        <v>25</v>
      </c>
      <c r="F7" s="107">
        <v>222222</v>
      </c>
      <c r="G7" s="108">
        <v>44057</v>
      </c>
    </row>
    <row r="8" spans="1:11">
      <c r="A8" s="121">
        <f>IF(Table3[[#This Row],[BANK NAME]]="","",ROWS($A$8:A8))</f>
        <v>1</v>
      </c>
      <c r="B8" s="109" t="s">
        <v>956</v>
      </c>
      <c r="C8" s="110" t="s">
        <v>1070</v>
      </c>
      <c r="D8" s="285"/>
      <c r="E8" s="107" t="s">
        <v>25</v>
      </c>
      <c r="F8" s="107">
        <v>333333</v>
      </c>
      <c r="G8" s="108">
        <v>44057</v>
      </c>
    </row>
    <row r="9" spans="1:11">
      <c r="A9" s="121">
        <f>IF(Table3[[#This Row],[BANK NAME]]="","",ROWS($A$8:A9))</f>
        <v>2</v>
      </c>
      <c r="B9" s="111" t="s">
        <v>930</v>
      </c>
      <c r="C9" s="112" t="s">
        <v>1068</v>
      </c>
      <c r="D9" s="286"/>
      <c r="E9" s="107" t="s">
        <v>956</v>
      </c>
      <c r="F9" s="107">
        <v>444444</v>
      </c>
      <c r="G9" s="108">
        <v>44062</v>
      </c>
    </row>
    <row r="10" spans="1:11">
      <c r="A10" s="121">
        <f>IF(Table3[[#This Row],[BANK NAME]]="","",ROWS($A$8:A10))</f>
        <v>3</v>
      </c>
      <c r="B10" s="109" t="s">
        <v>248</v>
      </c>
      <c r="C10" s="110" t="s">
        <v>1069</v>
      </c>
      <c r="D10" s="286"/>
      <c r="E10" s="107"/>
      <c r="F10" s="107">
        <v>55555</v>
      </c>
      <c r="G10" s="108">
        <v>44134</v>
      </c>
    </row>
    <row r="11" spans="1:11">
      <c r="A11" s="121">
        <f>IF(Table3[[#This Row],[BANK NAME]]="","",ROWS($A$8:A11))</f>
        <v>4</v>
      </c>
      <c r="B11" s="120" t="s">
        <v>25</v>
      </c>
      <c r="C11" s="112" t="s">
        <v>1067</v>
      </c>
      <c r="D11" s="286"/>
      <c r="E11" s="107"/>
      <c r="F11" s="107"/>
      <c r="G11" s="108"/>
    </row>
    <row r="12" spans="1:11">
      <c r="A12" s="121" t="str">
        <f>IF(Table3[[#This Row],[BANK NAME]]="","",ROWS($A$8:A12))</f>
        <v/>
      </c>
      <c r="B12" s="250"/>
      <c r="C12" s="119"/>
      <c r="D12" s="286"/>
      <c r="E12" s="107"/>
      <c r="F12" s="107"/>
      <c r="G12" s="108"/>
    </row>
    <row r="13" spans="1:11">
      <c r="A13" s="121" t="str">
        <f>IF(Table3[[#This Row],[BANK NAME]]="","",ROWS($A$8:A13))</f>
        <v/>
      </c>
      <c r="B13" s="113"/>
      <c r="C13" s="113"/>
      <c r="D13" s="286"/>
      <c r="E13" s="107"/>
      <c r="F13" s="107"/>
      <c r="G13" s="108"/>
    </row>
    <row r="14" spans="1:11">
      <c r="A14" s="121" t="str">
        <f>IF(Table3[[#This Row],[BANK NAME]]="","",ROWS($A$8:A14))</f>
        <v/>
      </c>
      <c r="B14" s="113"/>
      <c r="C14" s="113"/>
      <c r="D14" s="286"/>
      <c r="E14" s="107"/>
      <c r="F14" s="107"/>
      <c r="G14" s="108"/>
    </row>
    <row r="15" spans="1:11">
      <c r="A15" s="121" t="str">
        <f>IF(Table3[[#This Row],[BANK NAME]]="","",ROWS($A$8:A15))</f>
        <v/>
      </c>
      <c r="B15" s="113"/>
      <c r="C15" s="113"/>
      <c r="D15" s="287"/>
      <c r="E15" s="107"/>
      <c r="F15" s="107"/>
      <c r="G15" s="108"/>
    </row>
    <row r="16" spans="1:11">
      <c r="A16" s="118" t="s">
        <v>54</v>
      </c>
      <c r="B16" s="118" t="s">
        <v>946</v>
      </c>
      <c r="C16" s="281"/>
      <c r="D16" s="282"/>
      <c r="E16" s="107"/>
      <c r="F16" s="107"/>
      <c r="G16" s="108"/>
    </row>
    <row r="17" spans="1:7">
      <c r="A17" s="114">
        <v>43955</v>
      </c>
      <c r="B17" s="115">
        <v>43370</v>
      </c>
      <c r="C17" s="283"/>
      <c r="D17" s="284"/>
      <c r="E17" s="107"/>
      <c r="F17" s="107"/>
      <c r="G17" s="107"/>
    </row>
    <row r="18" spans="1:7">
      <c r="A18" s="116"/>
      <c r="B18" s="115"/>
      <c r="C18" s="283"/>
      <c r="D18" s="284"/>
      <c r="E18" s="107"/>
      <c r="F18" s="107"/>
      <c r="G18" s="107"/>
    </row>
    <row r="19" spans="1:7">
      <c r="A19" s="116"/>
      <c r="B19" s="115"/>
      <c r="C19" s="283"/>
      <c r="D19" s="284"/>
      <c r="E19" s="107"/>
      <c r="F19" s="107"/>
      <c r="G19" s="107"/>
    </row>
    <row r="20" spans="1:7">
      <c r="A20" s="116"/>
      <c r="B20" s="115"/>
      <c r="C20" s="283"/>
      <c r="D20" s="284"/>
      <c r="E20" s="107"/>
      <c r="F20" s="107"/>
      <c r="G20" s="107"/>
    </row>
    <row r="21" spans="1:7">
      <c r="A21" s="107"/>
      <c r="B21" s="117"/>
      <c r="C21" s="283"/>
      <c r="D21" s="284"/>
      <c r="E21" s="107"/>
      <c r="F21" s="107"/>
      <c r="G21" s="107"/>
    </row>
    <row r="22" spans="1:7" ht="15.5">
      <c r="A22" s="66" t="s">
        <v>2</v>
      </c>
      <c r="B22" s="70">
        <f>SUM(B17:B21)</f>
        <v>43370</v>
      </c>
      <c r="C22" s="283"/>
      <c r="D22" s="284"/>
      <c r="E22" s="107"/>
      <c r="F22" s="107"/>
      <c r="G22" s="107"/>
    </row>
  </sheetData>
  <sheetProtection password="CE76" sheet="1" objects="1" scenarios="1"/>
  <mergeCells count="6">
    <mergeCell ref="I6:K6"/>
    <mergeCell ref="E4:G4"/>
    <mergeCell ref="A2:G2"/>
    <mergeCell ref="A1:G1"/>
    <mergeCell ref="C16:D22"/>
    <mergeCell ref="D8:D15"/>
  </mergeCells>
  <dataValidations count="1">
    <dataValidation type="list" allowBlank="1" showInputMessage="1" showErrorMessage="1" sqref="E6:E22">
      <formula1>$B$8:$B$15</formula1>
    </dataValidation>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sheetPr codeName="Sheet7">
    <tabColor rgb="FF00B050"/>
  </sheetPr>
  <dimension ref="A1:AD247"/>
  <sheetViews>
    <sheetView workbookViewId="0">
      <pane xSplit="5" ySplit="1" topLeftCell="F2" activePane="bottomRight" state="frozen"/>
      <selection activeCell="G27" sqref="G27"/>
      <selection pane="topRight" activeCell="G27" sqref="G27"/>
      <selection pane="bottomLeft" activeCell="G27" sqref="G27"/>
      <selection pane="bottomRight"/>
    </sheetView>
  </sheetViews>
  <sheetFormatPr defaultRowHeight="14.5"/>
  <cols>
    <col min="1" max="1" width="5" bestFit="1" customWidth="1"/>
    <col min="2" max="2" width="6.90625" bestFit="1" customWidth="1"/>
    <col min="3" max="3" width="5.453125" bestFit="1" customWidth="1"/>
    <col min="4" max="4" width="10.453125" bestFit="1" customWidth="1"/>
    <col min="5" max="5" width="18" bestFit="1" customWidth="1"/>
    <col min="6" max="6" width="10.08984375" bestFit="1" customWidth="1"/>
    <col min="7" max="7" width="18.90625" bestFit="1" customWidth="1"/>
    <col min="8" max="8" width="18.1796875" bestFit="1" customWidth="1"/>
    <col min="9" max="9" width="7" bestFit="1" customWidth="1"/>
    <col min="10" max="11" width="10.453125" bestFit="1" customWidth="1"/>
    <col min="12" max="12" width="15.36328125" bestFit="1" customWidth="1"/>
    <col min="13" max="13" width="23.26953125" bestFit="1" customWidth="1"/>
    <col min="14" max="14" width="22.6328125" bestFit="1" customWidth="1"/>
    <col min="15" max="15" width="8.26953125" bestFit="1" customWidth="1"/>
    <col min="16" max="16" width="7.36328125" bestFit="1" customWidth="1"/>
    <col min="17" max="17" width="18.08984375" bestFit="1" customWidth="1"/>
    <col min="18" max="18" width="22.6328125" bestFit="1" customWidth="1"/>
    <col min="19" max="19" width="16.36328125" bestFit="1" customWidth="1"/>
    <col min="20" max="20" width="19.1796875" bestFit="1" customWidth="1"/>
    <col min="21" max="21" width="15.90625" bestFit="1" customWidth="1"/>
    <col min="22" max="23" width="34.90625" bestFit="1" customWidth="1"/>
    <col min="24" max="24" width="21.1796875" bestFit="1" customWidth="1"/>
    <col min="25" max="25" width="11.6328125" bestFit="1" customWidth="1"/>
    <col min="26" max="26" width="9.54296875" bestFit="1" customWidth="1"/>
    <col min="27" max="27" width="13.81640625" bestFit="1" customWidth="1"/>
    <col min="28" max="28" width="21.90625" bestFit="1" customWidth="1"/>
    <col min="29" max="29" width="18.6328125" bestFit="1" customWidth="1"/>
    <col min="30" max="30" width="18.90625" bestFit="1" customWidth="1"/>
  </cols>
  <sheetData>
    <row r="1" spans="1:30" ht="29">
      <c r="A1" s="12" t="s">
        <v>57</v>
      </c>
      <c r="B1" s="12" t="s">
        <v>58</v>
      </c>
      <c r="C1" s="12" t="s">
        <v>59</v>
      </c>
      <c r="D1" s="12" t="s">
        <v>60</v>
      </c>
      <c r="E1" s="12" t="s">
        <v>61</v>
      </c>
      <c r="F1" s="12" t="s">
        <v>62</v>
      </c>
      <c r="G1" s="12" t="s">
        <v>63</v>
      </c>
      <c r="H1" s="12" t="s">
        <v>64</v>
      </c>
      <c r="I1" s="12" t="s">
        <v>65</v>
      </c>
      <c r="J1" s="12" t="s">
        <v>66</v>
      </c>
      <c r="K1" s="12" t="s">
        <v>67</v>
      </c>
      <c r="L1" s="12" t="s">
        <v>68</v>
      </c>
      <c r="M1" s="12" t="s">
        <v>69</v>
      </c>
      <c r="N1" s="12" t="s">
        <v>70</v>
      </c>
      <c r="O1" s="12" t="s">
        <v>71</v>
      </c>
      <c r="P1" s="12" t="s">
        <v>72</v>
      </c>
      <c r="Q1" s="12" t="s">
        <v>73</v>
      </c>
      <c r="R1" s="12" t="s">
        <v>74</v>
      </c>
      <c r="S1" s="12" t="s">
        <v>75</v>
      </c>
      <c r="T1" s="12" t="s">
        <v>76</v>
      </c>
      <c r="U1" s="12" t="s">
        <v>77</v>
      </c>
      <c r="V1" s="12" t="s">
        <v>78</v>
      </c>
      <c r="W1" s="12" t="s">
        <v>79</v>
      </c>
      <c r="X1" s="12" t="s">
        <v>80</v>
      </c>
      <c r="Y1" s="12" t="s">
        <v>81</v>
      </c>
      <c r="Z1" s="12" t="s">
        <v>82</v>
      </c>
      <c r="AA1" s="12" t="s">
        <v>83</v>
      </c>
      <c r="AB1" s="12" t="s">
        <v>84</v>
      </c>
      <c r="AC1" s="12" t="s">
        <v>85</v>
      </c>
      <c r="AD1" s="12" t="s">
        <v>86</v>
      </c>
    </row>
    <row r="2" spans="1:30" ht="29">
      <c r="A2" s="13">
        <v>1</v>
      </c>
      <c r="B2" s="13" t="s">
        <v>87</v>
      </c>
      <c r="C2" s="13">
        <v>501</v>
      </c>
      <c r="D2" s="14">
        <v>43675</v>
      </c>
      <c r="E2" s="13" t="s">
        <v>263</v>
      </c>
      <c r="F2" s="13"/>
      <c r="G2" s="13" t="s">
        <v>264</v>
      </c>
      <c r="H2" s="13" t="s">
        <v>265</v>
      </c>
      <c r="I2" s="13" t="s">
        <v>89</v>
      </c>
      <c r="J2" s="14">
        <v>41644</v>
      </c>
      <c r="K2" s="13">
        <v>101</v>
      </c>
      <c r="L2" s="13"/>
      <c r="M2" s="13">
        <v>89</v>
      </c>
      <c r="N2" s="13">
        <v>60</v>
      </c>
      <c r="O2" s="13" t="s">
        <v>98</v>
      </c>
      <c r="P2" s="13"/>
      <c r="Q2" s="13"/>
      <c r="R2" s="13" t="s">
        <v>266</v>
      </c>
      <c r="S2" s="13">
        <v>12345678910</v>
      </c>
      <c r="T2" s="13"/>
      <c r="U2" s="13" t="s">
        <v>1099</v>
      </c>
      <c r="V2" s="13">
        <v>9999999999</v>
      </c>
      <c r="W2" s="13" t="s">
        <v>267</v>
      </c>
      <c r="X2" s="13">
        <v>42000</v>
      </c>
      <c r="Y2" s="13" t="s">
        <v>92</v>
      </c>
      <c r="Z2" s="13" t="s">
        <v>92</v>
      </c>
      <c r="AA2" s="13"/>
      <c r="AB2" s="13">
        <v>5</v>
      </c>
      <c r="AC2" s="13" t="s">
        <v>94</v>
      </c>
      <c r="AD2" s="13">
        <v>0</v>
      </c>
    </row>
    <row r="3" spans="1:30" ht="29">
      <c r="A3" s="13">
        <v>1</v>
      </c>
      <c r="B3" s="13" t="s">
        <v>87</v>
      </c>
      <c r="C3" s="13">
        <v>502</v>
      </c>
      <c r="D3" s="14">
        <v>43724</v>
      </c>
      <c r="E3" s="13" t="s">
        <v>268</v>
      </c>
      <c r="F3" s="13"/>
      <c r="G3" s="13" t="s">
        <v>269</v>
      </c>
      <c r="H3" s="13" t="s">
        <v>270</v>
      </c>
      <c r="I3" s="13" t="s">
        <v>96</v>
      </c>
      <c r="J3" s="14">
        <v>41645</v>
      </c>
      <c r="K3" s="13">
        <v>102</v>
      </c>
      <c r="L3" s="13"/>
      <c r="M3" s="13">
        <v>89</v>
      </c>
      <c r="N3" s="13">
        <v>16</v>
      </c>
      <c r="O3" s="13" t="s">
        <v>98</v>
      </c>
      <c r="P3" s="13" t="s">
        <v>99</v>
      </c>
      <c r="Q3" s="13"/>
      <c r="R3" s="13" t="s">
        <v>266</v>
      </c>
      <c r="S3" s="13">
        <v>12345678910</v>
      </c>
      <c r="T3" s="13" t="s">
        <v>271</v>
      </c>
      <c r="U3" s="13" t="s">
        <v>1099</v>
      </c>
      <c r="V3" s="13">
        <v>9999999999</v>
      </c>
      <c r="W3" s="13" t="s">
        <v>272</v>
      </c>
      <c r="X3" s="13">
        <v>40000</v>
      </c>
      <c r="Y3" s="13" t="s">
        <v>92</v>
      </c>
      <c r="Z3" s="13" t="s">
        <v>92</v>
      </c>
      <c r="AA3" s="13" t="s">
        <v>100</v>
      </c>
      <c r="AB3" s="13">
        <v>5</v>
      </c>
      <c r="AC3" s="13" t="s">
        <v>94</v>
      </c>
      <c r="AD3" s="13">
        <v>0</v>
      </c>
    </row>
    <row r="4" spans="1:30">
      <c r="A4" s="13">
        <v>1</v>
      </c>
      <c r="B4" s="13" t="s">
        <v>87</v>
      </c>
      <c r="C4" s="13">
        <v>503</v>
      </c>
      <c r="D4" s="14">
        <v>43655</v>
      </c>
      <c r="E4" s="13" t="s">
        <v>273</v>
      </c>
      <c r="F4" s="13"/>
      <c r="G4" s="13" t="s">
        <v>167</v>
      </c>
      <c r="H4" s="13" t="s">
        <v>203</v>
      </c>
      <c r="I4" s="13" t="s">
        <v>96</v>
      </c>
      <c r="J4" s="14">
        <v>41646</v>
      </c>
      <c r="K4" s="13">
        <v>104</v>
      </c>
      <c r="L4" s="13"/>
      <c r="M4" s="13">
        <v>89</v>
      </c>
      <c r="N4" s="13">
        <v>76</v>
      </c>
      <c r="O4" s="13" t="s">
        <v>90</v>
      </c>
      <c r="P4" s="13" t="s">
        <v>99</v>
      </c>
      <c r="Q4" s="13"/>
      <c r="R4" s="13" t="s">
        <v>266</v>
      </c>
      <c r="S4" s="13">
        <v>12345678910</v>
      </c>
      <c r="T4" s="13" t="s">
        <v>274</v>
      </c>
      <c r="U4" s="13" t="s">
        <v>1099</v>
      </c>
      <c r="V4" s="13">
        <v>9999999999</v>
      </c>
      <c r="W4" s="13" t="s">
        <v>275</v>
      </c>
      <c r="X4" s="13"/>
      <c r="Y4" s="13" t="s">
        <v>92</v>
      </c>
      <c r="Z4" s="13" t="s">
        <v>92</v>
      </c>
      <c r="AA4" s="13" t="s">
        <v>100</v>
      </c>
      <c r="AB4" s="13">
        <v>6</v>
      </c>
      <c r="AC4" s="13" t="s">
        <v>94</v>
      </c>
      <c r="AD4" s="13">
        <v>0</v>
      </c>
    </row>
    <row r="5" spans="1:30">
      <c r="A5" s="13">
        <v>1</v>
      </c>
      <c r="B5" s="13" t="s">
        <v>87</v>
      </c>
      <c r="C5" s="13">
        <v>504</v>
      </c>
      <c r="D5" s="14" t="b">
        <f>IF(SD!E2="","")</f>
        <v>0</v>
      </c>
      <c r="E5" s="13" t="s">
        <v>164</v>
      </c>
      <c r="F5" s="13"/>
      <c r="G5" s="13" t="s">
        <v>186</v>
      </c>
      <c r="H5" s="13" t="s">
        <v>153</v>
      </c>
      <c r="I5" s="13" t="s">
        <v>96</v>
      </c>
      <c r="J5" s="14">
        <v>41647</v>
      </c>
      <c r="K5" s="13">
        <v>105</v>
      </c>
      <c r="L5" s="13"/>
      <c r="M5" s="13">
        <v>89</v>
      </c>
      <c r="N5" s="13">
        <v>67</v>
      </c>
      <c r="O5" s="13" t="s">
        <v>90</v>
      </c>
      <c r="P5" s="13" t="s">
        <v>91</v>
      </c>
      <c r="Q5" s="13"/>
      <c r="R5" s="13" t="s">
        <v>266</v>
      </c>
      <c r="S5" s="13">
        <v>12345678910</v>
      </c>
      <c r="T5" s="13" t="s">
        <v>276</v>
      </c>
      <c r="U5" s="13" t="s">
        <v>1099</v>
      </c>
      <c r="V5" s="13">
        <v>9999999999</v>
      </c>
      <c r="W5" s="13" t="s">
        <v>275</v>
      </c>
      <c r="X5" s="13">
        <v>40000</v>
      </c>
      <c r="Y5" s="13" t="s">
        <v>92</v>
      </c>
      <c r="Z5" s="13" t="s">
        <v>92</v>
      </c>
      <c r="AA5" s="13" t="s">
        <v>93</v>
      </c>
      <c r="AB5" s="13">
        <v>5</v>
      </c>
      <c r="AC5" s="13" t="s">
        <v>94</v>
      </c>
      <c r="AD5" s="13">
        <v>0</v>
      </c>
    </row>
    <row r="6" spans="1:30" ht="29">
      <c r="A6" s="13">
        <v>1</v>
      </c>
      <c r="B6" s="13" t="s">
        <v>87</v>
      </c>
      <c r="C6" s="13">
        <v>505</v>
      </c>
      <c r="D6" s="14">
        <v>43673</v>
      </c>
      <c r="E6" s="13" t="s">
        <v>204</v>
      </c>
      <c r="F6" s="13"/>
      <c r="G6" s="13" t="s">
        <v>205</v>
      </c>
      <c r="H6" s="13" t="s">
        <v>21</v>
      </c>
      <c r="I6" s="13" t="s">
        <v>96</v>
      </c>
      <c r="J6" s="14">
        <v>41648</v>
      </c>
      <c r="K6" s="13">
        <v>106</v>
      </c>
      <c r="L6" s="13"/>
      <c r="M6" s="13">
        <v>89</v>
      </c>
      <c r="N6" s="13">
        <v>57</v>
      </c>
      <c r="O6" s="13" t="s">
        <v>90</v>
      </c>
      <c r="P6" s="13" t="s">
        <v>91</v>
      </c>
      <c r="Q6" s="13"/>
      <c r="R6" s="13" t="s">
        <v>266</v>
      </c>
      <c r="S6" s="13">
        <v>12345678910</v>
      </c>
      <c r="T6" s="13"/>
      <c r="U6" s="13" t="s">
        <v>1099</v>
      </c>
      <c r="V6" s="13">
        <v>9999999999</v>
      </c>
      <c r="W6" s="13" t="s">
        <v>277</v>
      </c>
      <c r="X6" s="13">
        <v>40000</v>
      </c>
      <c r="Y6" s="13" t="s">
        <v>92</v>
      </c>
      <c r="Z6" s="13" t="s">
        <v>92</v>
      </c>
      <c r="AA6" s="13" t="s">
        <v>93</v>
      </c>
      <c r="AB6" s="13">
        <v>6</v>
      </c>
      <c r="AC6" s="13" t="s">
        <v>94</v>
      </c>
      <c r="AD6" s="13">
        <v>3</v>
      </c>
    </row>
    <row r="7" spans="1:30">
      <c r="A7" s="13">
        <v>1</v>
      </c>
      <c r="B7" s="13" t="s">
        <v>87</v>
      </c>
      <c r="C7" s="13">
        <v>506</v>
      </c>
      <c r="D7" s="14">
        <v>43668</v>
      </c>
      <c r="E7" s="13" t="s">
        <v>173</v>
      </c>
      <c r="F7" s="13"/>
      <c r="G7" s="13" t="s">
        <v>278</v>
      </c>
      <c r="H7" s="13" t="s">
        <v>279</v>
      </c>
      <c r="I7" s="13" t="s">
        <v>96</v>
      </c>
      <c r="J7" s="14">
        <v>41649</v>
      </c>
      <c r="K7" s="13">
        <v>107</v>
      </c>
      <c r="L7" s="13"/>
      <c r="M7" s="13">
        <v>89</v>
      </c>
      <c r="N7" s="13">
        <v>62</v>
      </c>
      <c r="O7" s="13" t="s">
        <v>280</v>
      </c>
      <c r="P7" s="13" t="s">
        <v>91</v>
      </c>
      <c r="Q7" s="13"/>
      <c r="R7" s="13" t="s">
        <v>266</v>
      </c>
      <c r="S7" s="13">
        <v>12345678910</v>
      </c>
      <c r="T7" s="13"/>
      <c r="U7" s="13" t="s">
        <v>1099</v>
      </c>
      <c r="V7" s="13">
        <v>9999999999</v>
      </c>
      <c r="W7" s="13" t="s">
        <v>275</v>
      </c>
      <c r="X7" s="13"/>
      <c r="Y7" s="13" t="s">
        <v>92</v>
      </c>
      <c r="Z7" s="13" t="s">
        <v>92</v>
      </c>
      <c r="AA7" s="13" t="s">
        <v>93</v>
      </c>
      <c r="AB7" s="13">
        <v>6</v>
      </c>
      <c r="AC7" s="13" t="s">
        <v>94</v>
      </c>
      <c r="AD7" s="13">
        <v>0</v>
      </c>
    </row>
    <row r="8" spans="1:30">
      <c r="A8" s="13">
        <v>1</v>
      </c>
      <c r="B8" s="13" t="s">
        <v>87</v>
      </c>
      <c r="C8" s="13">
        <v>507</v>
      </c>
      <c r="D8" s="14">
        <v>43658</v>
      </c>
      <c r="E8" s="13" t="s">
        <v>281</v>
      </c>
      <c r="F8" s="13"/>
      <c r="G8" s="13" t="s">
        <v>282</v>
      </c>
      <c r="H8" s="13" t="s">
        <v>163</v>
      </c>
      <c r="I8" s="13" t="s">
        <v>96</v>
      </c>
      <c r="J8" s="14">
        <v>41650</v>
      </c>
      <c r="K8" s="13">
        <v>108</v>
      </c>
      <c r="L8" s="13"/>
      <c r="M8" s="13">
        <v>89</v>
      </c>
      <c r="N8" s="13">
        <v>75</v>
      </c>
      <c r="O8" s="13" t="s">
        <v>98</v>
      </c>
      <c r="P8" s="13" t="s">
        <v>91</v>
      </c>
      <c r="Q8" s="13"/>
      <c r="R8" s="13" t="s">
        <v>266</v>
      </c>
      <c r="S8" s="13">
        <v>12345678910</v>
      </c>
      <c r="T8" s="13" t="s">
        <v>283</v>
      </c>
      <c r="U8" s="13" t="s">
        <v>1099</v>
      </c>
      <c r="V8" s="13">
        <v>9999999999</v>
      </c>
      <c r="W8" s="13" t="s">
        <v>275</v>
      </c>
      <c r="X8" s="13">
        <v>40000</v>
      </c>
      <c r="Y8" s="13" t="s">
        <v>92</v>
      </c>
      <c r="Z8" s="13" t="s">
        <v>92</v>
      </c>
      <c r="AA8" s="13" t="s">
        <v>93</v>
      </c>
      <c r="AB8" s="13">
        <v>5</v>
      </c>
      <c r="AC8" s="13" t="s">
        <v>94</v>
      </c>
      <c r="AD8" s="13">
        <v>0</v>
      </c>
    </row>
    <row r="9" spans="1:30">
      <c r="A9" s="13">
        <v>1</v>
      </c>
      <c r="B9" s="13" t="s">
        <v>87</v>
      </c>
      <c r="C9" s="13">
        <v>508</v>
      </c>
      <c r="D9" s="14">
        <v>43648</v>
      </c>
      <c r="E9" s="13" t="s">
        <v>284</v>
      </c>
      <c r="F9" s="13"/>
      <c r="G9" s="13" t="s">
        <v>138</v>
      </c>
      <c r="H9" s="13" t="s">
        <v>285</v>
      </c>
      <c r="I9" s="13" t="s">
        <v>89</v>
      </c>
      <c r="J9" s="14">
        <v>41651</v>
      </c>
      <c r="K9" s="13">
        <v>109</v>
      </c>
      <c r="L9" s="13"/>
      <c r="M9" s="13">
        <v>89</v>
      </c>
      <c r="N9" s="13">
        <v>74</v>
      </c>
      <c r="O9" s="13" t="s">
        <v>98</v>
      </c>
      <c r="P9" s="13"/>
      <c r="Q9" s="13"/>
      <c r="R9" s="13" t="s">
        <v>266</v>
      </c>
      <c r="S9" s="13">
        <v>12345678910</v>
      </c>
      <c r="T9" s="13" t="s">
        <v>286</v>
      </c>
      <c r="U9" s="13" t="s">
        <v>1099</v>
      </c>
      <c r="V9" s="13">
        <v>9999999999</v>
      </c>
      <c r="W9" s="13" t="s">
        <v>287</v>
      </c>
      <c r="X9" s="13">
        <v>40000</v>
      </c>
      <c r="Y9" s="13" t="s">
        <v>92</v>
      </c>
      <c r="Z9" s="13" t="s">
        <v>92</v>
      </c>
      <c r="AA9" s="13"/>
      <c r="AB9" s="13">
        <v>6</v>
      </c>
      <c r="AC9" s="13" t="s">
        <v>94</v>
      </c>
      <c r="AD9" s="13">
        <v>0</v>
      </c>
    </row>
    <row r="10" spans="1:30">
      <c r="A10" s="13">
        <v>1</v>
      </c>
      <c r="B10" s="13" t="s">
        <v>87</v>
      </c>
      <c r="C10" s="13">
        <v>509</v>
      </c>
      <c r="D10" s="14">
        <v>43721</v>
      </c>
      <c r="E10" s="13" t="s">
        <v>206</v>
      </c>
      <c r="F10" s="13"/>
      <c r="G10" s="13" t="s">
        <v>207</v>
      </c>
      <c r="H10" s="13" t="s">
        <v>288</v>
      </c>
      <c r="I10" s="13" t="s">
        <v>89</v>
      </c>
      <c r="J10" s="14">
        <v>41652</v>
      </c>
      <c r="K10" s="13">
        <v>110</v>
      </c>
      <c r="L10" s="13"/>
      <c r="M10" s="13">
        <v>89</v>
      </c>
      <c r="N10" s="13">
        <v>24</v>
      </c>
      <c r="O10" s="13" t="s">
        <v>90</v>
      </c>
      <c r="P10" s="13" t="s">
        <v>91</v>
      </c>
      <c r="Q10" s="13"/>
      <c r="R10" s="13" t="s">
        <v>266</v>
      </c>
      <c r="S10" s="13">
        <v>12345678910</v>
      </c>
      <c r="T10" s="13" t="s">
        <v>289</v>
      </c>
      <c r="U10" s="13" t="s">
        <v>1099</v>
      </c>
      <c r="V10" s="13">
        <v>9999999999</v>
      </c>
      <c r="W10" s="13" t="s">
        <v>290</v>
      </c>
      <c r="X10" s="13">
        <v>40000</v>
      </c>
      <c r="Y10" s="13" t="s">
        <v>92</v>
      </c>
      <c r="Z10" s="13" t="s">
        <v>92</v>
      </c>
      <c r="AA10" s="13" t="s">
        <v>93</v>
      </c>
      <c r="AB10" s="13">
        <v>5</v>
      </c>
      <c r="AC10" s="13" t="s">
        <v>94</v>
      </c>
      <c r="AD10" s="13">
        <v>3</v>
      </c>
    </row>
    <row r="11" spans="1:30" ht="29">
      <c r="A11" s="13">
        <v>2</v>
      </c>
      <c r="B11" s="13" t="s">
        <v>87</v>
      </c>
      <c r="C11" s="13">
        <v>510</v>
      </c>
      <c r="D11" s="14">
        <v>43342</v>
      </c>
      <c r="E11" s="13" t="s">
        <v>291</v>
      </c>
      <c r="F11" s="13"/>
      <c r="G11" s="13" t="s">
        <v>292</v>
      </c>
      <c r="H11" s="13" t="s">
        <v>170</v>
      </c>
      <c r="I11" s="13" t="s">
        <v>96</v>
      </c>
      <c r="J11" s="14">
        <v>41653</v>
      </c>
      <c r="K11" s="13">
        <v>201</v>
      </c>
      <c r="L11" s="13"/>
      <c r="M11" s="13">
        <v>89</v>
      </c>
      <c r="N11" s="13">
        <v>77</v>
      </c>
      <c r="O11" s="13" t="s">
        <v>90</v>
      </c>
      <c r="P11" s="13" t="s">
        <v>91</v>
      </c>
      <c r="Q11" s="13"/>
      <c r="R11" s="13" t="s">
        <v>266</v>
      </c>
      <c r="S11" s="13">
        <v>12345678910</v>
      </c>
      <c r="T11" s="13" t="s">
        <v>293</v>
      </c>
      <c r="U11" s="13" t="s">
        <v>1099</v>
      </c>
      <c r="V11" s="13">
        <v>9999999999</v>
      </c>
      <c r="W11" s="13" t="s">
        <v>294</v>
      </c>
      <c r="X11" s="13">
        <v>40000</v>
      </c>
      <c r="Y11" s="13" t="s">
        <v>92</v>
      </c>
      <c r="Z11" s="13" t="s">
        <v>92</v>
      </c>
      <c r="AA11" s="13" t="s">
        <v>93</v>
      </c>
      <c r="AB11" s="13">
        <v>6</v>
      </c>
      <c r="AC11" s="13" t="s">
        <v>94</v>
      </c>
      <c r="AD11" s="13">
        <v>1</v>
      </c>
    </row>
    <row r="12" spans="1:30" ht="29">
      <c r="A12" s="13">
        <v>2</v>
      </c>
      <c r="B12" s="13" t="s">
        <v>87</v>
      </c>
      <c r="C12" s="13">
        <v>511</v>
      </c>
      <c r="D12" s="14">
        <v>43655</v>
      </c>
      <c r="E12" s="13" t="s">
        <v>295</v>
      </c>
      <c r="F12" s="13"/>
      <c r="G12" s="13" t="s">
        <v>296</v>
      </c>
      <c r="H12" s="13" t="s">
        <v>111</v>
      </c>
      <c r="I12" s="13" t="s">
        <v>96</v>
      </c>
      <c r="J12" s="14">
        <v>41654</v>
      </c>
      <c r="K12" s="13">
        <v>202</v>
      </c>
      <c r="L12" s="13"/>
      <c r="M12" s="13">
        <v>89</v>
      </c>
      <c r="N12" s="13">
        <v>59</v>
      </c>
      <c r="O12" s="13" t="s">
        <v>90</v>
      </c>
      <c r="P12" s="13"/>
      <c r="Q12" s="13"/>
      <c r="R12" s="13" t="s">
        <v>266</v>
      </c>
      <c r="S12" s="13">
        <v>12345678910</v>
      </c>
      <c r="T12" s="13" t="s">
        <v>297</v>
      </c>
      <c r="U12" s="13" t="s">
        <v>1099</v>
      </c>
      <c r="V12" s="13">
        <v>9999999999</v>
      </c>
      <c r="W12" s="13" t="s">
        <v>298</v>
      </c>
      <c r="X12" s="13">
        <v>0</v>
      </c>
      <c r="Y12" s="13" t="s">
        <v>92</v>
      </c>
      <c r="Z12" s="13" t="s">
        <v>92</v>
      </c>
      <c r="AA12" s="13"/>
      <c r="AB12" s="13">
        <v>8</v>
      </c>
      <c r="AC12" s="13" t="s">
        <v>94</v>
      </c>
      <c r="AD12" s="13">
        <v>0</v>
      </c>
    </row>
    <row r="13" spans="1:30" ht="29">
      <c r="A13" s="13">
        <v>2</v>
      </c>
      <c r="B13" s="13" t="s">
        <v>87</v>
      </c>
      <c r="C13" s="13">
        <v>512</v>
      </c>
      <c r="D13" s="14">
        <v>43299</v>
      </c>
      <c r="E13" s="13" t="s">
        <v>299</v>
      </c>
      <c r="F13" s="13"/>
      <c r="G13" s="13" t="s">
        <v>300</v>
      </c>
      <c r="H13" s="13" t="s">
        <v>147</v>
      </c>
      <c r="I13" s="13" t="s">
        <v>96</v>
      </c>
      <c r="J13" s="14">
        <v>41655</v>
      </c>
      <c r="K13" s="13">
        <v>203</v>
      </c>
      <c r="L13" s="13"/>
      <c r="M13" s="13">
        <v>89</v>
      </c>
      <c r="N13" s="13">
        <v>78</v>
      </c>
      <c r="O13" s="13" t="s">
        <v>280</v>
      </c>
      <c r="P13" s="13" t="s">
        <v>99</v>
      </c>
      <c r="Q13" s="13"/>
      <c r="R13" s="13" t="s">
        <v>266</v>
      </c>
      <c r="S13" s="13">
        <v>12345678910</v>
      </c>
      <c r="T13" s="13" t="s">
        <v>176</v>
      </c>
      <c r="U13" s="13" t="s">
        <v>1099</v>
      </c>
      <c r="V13" s="13">
        <v>9999999999</v>
      </c>
      <c r="W13" s="13" t="s">
        <v>301</v>
      </c>
      <c r="X13" s="13">
        <v>40000</v>
      </c>
      <c r="Y13" s="13" t="s">
        <v>92</v>
      </c>
      <c r="Z13" s="13" t="s">
        <v>92</v>
      </c>
      <c r="AA13" s="13" t="s">
        <v>100</v>
      </c>
      <c r="AB13" s="13">
        <v>6</v>
      </c>
      <c r="AC13" s="13" t="s">
        <v>94</v>
      </c>
      <c r="AD13" s="13">
        <v>0</v>
      </c>
    </row>
    <row r="14" spans="1:30" ht="29">
      <c r="A14" s="13">
        <v>2</v>
      </c>
      <c r="B14" s="13" t="s">
        <v>87</v>
      </c>
      <c r="C14" s="13">
        <v>513</v>
      </c>
      <c r="D14" s="14">
        <v>43294</v>
      </c>
      <c r="E14" s="13" t="s">
        <v>208</v>
      </c>
      <c r="F14" s="13"/>
      <c r="G14" s="13" t="s">
        <v>209</v>
      </c>
      <c r="H14" s="13" t="s">
        <v>115</v>
      </c>
      <c r="I14" s="13" t="s">
        <v>89</v>
      </c>
      <c r="J14" s="14">
        <v>41656</v>
      </c>
      <c r="K14" s="13">
        <v>204</v>
      </c>
      <c r="L14" s="13"/>
      <c r="M14" s="13">
        <v>89</v>
      </c>
      <c r="N14" s="13">
        <v>53</v>
      </c>
      <c r="O14" s="13" t="s">
        <v>90</v>
      </c>
      <c r="P14" s="13" t="s">
        <v>91</v>
      </c>
      <c r="Q14" s="13"/>
      <c r="R14" s="13" t="s">
        <v>266</v>
      </c>
      <c r="S14" s="13">
        <v>12345678910</v>
      </c>
      <c r="T14" s="13" t="s">
        <v>302</v>
      </c>
      <c r="U14" s="13" t="s">
        <v>1099</v>
      </c>
      <c r="V14" s="13">
        <v>9999999999</v>
      </c>
      <c r="W14" s="13" t="s">
        <v>294</v>
      </c>
      <c r="X14" s="13">
        <v>40000</v>
      </c>
      <c r="Y14" s="13" t="s">
        <v>92</v>
      </c>
      <c r="Z14" s="13" t="s">
        <v>92</v>
      </c>
      <c r="AA14" s="13" t="s">
        <v>93</v>
      </c>
      <c r="AB14" s="13">
        <v>6</v>
      </c>
      <c r="AC14" s="13" t="s">
        <v>94</v>
      </c>
      <c r="AD14" s="13">
        <v>2</v>
      </c>
    </row>
    <row r="15" spans="1:30">
      <c r="A15" s="13">
        <v>2</v>
      </c>
      <c r="B15" s="13" t="s">
        <v>87</v>
      </c>
      <c r="C15" s="13">
        <v>514</v>
      </c>
      <c r="D15" s="14">
        <v>43673</v>
      </c>
      <c r="E15" s="13" t="s">
        <v>169</v>
      </c>
      <c r="F15" s="13"/>
      <c r="G15" s="13" t="s">
        <v>210</v>
      </c>
      <c r="H15" s="13" t="s">
        <v>303</v>
      </c>
      <c r="I15" s="13" t="s">
        <v>89</v>
      </c>
      <c r="J15" s="14">
        <v>41657</v>
      </c>
      <c r="K15" s="13">
        <v>205</v>
      </c>
      <c r="L15" s="13"/>
      <c r="M15" s="13">
        <v>89</v>
      </c>
      <c r="N15" s="13">
        <v>53</v>
      </c>
      <c r="O15" s="13" t="s">
        <v>90</v>
      </c>
      <c r="P15" s="13"/>
      <c r="Q15" s="13"/>
      <c r="R15" s="13" t="s">
        <v>266</v>
      </c>
      <c r="S15" s="13">
        <v>12345678910</v>
      </c>
      <c r="T15" s="13" t="s">
        <v>304</v>
      </c>
      <c r="U15" s="13" t="s">
        <v>1099</v>
      </c>
      <c r="V15" s="13">
        <v>9999999999</v>
      </c>
      <c r="W15" s="13" t="s">
        <v>287</v>
      </c>
      <c r="X15" s="13">
        <v>40000</v>
      </c>
      <c r="Y15" s="13" t="s">
        <v>92</v>
      </c>
      <c r="Z15" s="13" t="s">
        <v>92</v>
      </c>
      <c r="AA15" s="13"/>
      <c r="AB15" s="13">
        <v>8</v>
      </c>
      <c r="AC15" s="13" t="s">
        <v>94</v>
      </c>
      <c r="AD15" s="13">
        <v>3</v>
      </c>
    </row>
    <row r="16" spans="1:30" ht="29">
      <c r="A16" s="13">
        <v>2</v>
      </c>
      <c r="B16" s="13" t="s">
        <v>87</v>
      </c>
      <c r="C16" s="13">
        <v>515</v>
      </c>
      <c r="D16" s="14">
        <v>43298</v>
      </c>
      <c r="E16" s="13" t="s">
        <v>305</v>
      </c>
      <c r="F16" s="13"/>
      <c r="G16" s="13" t="s">
        <v>306</v>
      </c>
      <c r="H16" s="13" t="s">
        <v>265</v>
      </c>
      <c r="I16" s="13" t="s">
        <v>89</v>
      </c>
      <c r="J16" s="14">
        <v>41658</v>
      </c>
      <c r="K16" s="13">
        <v>206</v>
      </c>
      <c r="L16" s="13"/>
      <c r="M16" s="13">
        <v>89</v>
      </c>
      <c r="N16" s="13">
        <v>72</v>
      </c>
      <c r="O16" s="13" t="s">
        <v>98</v>
      </c>
      <c r="P16" s="13" t="s">
        <v>91</v>
      </c>
      <c r="Q16" s="13"/>
      <c r="R16" s="13" t="s">
        <v>266</v>
      </c>
      <c r="S16" s="13">
        <v>12345678910</v>
      </c>
      <c r="T16" s="13" t="s">
        <v>307</v>
      </c>
      <c r="U16" s="13" t="s">
        <v>1099</v>
      </c>
      <c r="V16" s="13">
        <v>9999999999</v>
      </c>
      <c r="W16" s="13" t="s">
        <v>294</v>
      </c>
      <c r="X16" s="13">
        <v>40000</v>
      </c>
      <c r="Y16" s="13" t="s">
        <v>92</v>
      </c>
      <c r="Z16" s="13" t="s">
        <v>92</v>
      </c>
      <c r="AA16" s="13" t="s">
        <v>93</v>
      </c>
      <c r="AB16" s="13">
        <v>7</v>
      </c>
      <c r="AC16" s="13" t="s">
        <v>94</v>
      </c>
      <c r="AD16" s="13">
        <v>0</v>
      </c>
    </row>
    <row r="17" spans="1:30" ht="29">
      <c r="A17" s="13">
        <v>2</v>
      </c>
      <c r="B17" s="13" t="s">
        <v>87</v>
      </c>
      <c r="C17" s="13">
        <v>516</v>
      </c>
      <c r="D17" s="14">
        <v>43284</v>
      </c>
      <c r="E17" s="13" t="s">
        <v>113</v>
      </c>
      <c r="F17" s="13"/>
      <c r="G17" s="13" t="s">
        <v>308</v>
      </c>
      <c r="H17" s="13" t="s">
        <v>309</v>
      </c>
      <c r="I17" s="13" t="s">
        <v>96</v>
      </c>
      <c r="J17" s="14">
        <v>41659</v>
      </c>
      <c r="K17" s="13">
        <v>207</v>
      </c>
      <c r="L17" s="13"/>
      <c r="M17" s="13">
        <v>89</v>
      </c>
      <c r="N17" s="13">
        <v>74</v>
      </c>
      <c r="O17" s="13" t="s">
        <v>98</v>
      </c>
      <c r="P17" s="13" t="s">
        <v>99</v>
      </c>
      <c r="Q17" s="13"/>
      <c r="R17" s="13" t="s">
        <v>266</v>
      </c>
      <c r="S17" s="13">
        <v>12345678910</v>
      </c>
      <c r="T17" s="13" t="s">
        <v>310</v>
      </c>
      <c r="U17" s="13" t="s">
        <v>1099</v>
      </c>
      <c r="V17" s="13">
        <v>9999999999</v>
      </c>
      <c r="W17" s="13" t="s">
        <v>294</v>
      </c>
      <c r="X17" s="13">
        <v>40000</v>
      </c>
      <c r="Y17" s="13" t="s">
        <v>92</v>
      </c>
      <c r="Z17" s="13" t="s">
        <v>92</v>
      </c>
      <c r="AA17" s="13" t="s">
        <v>100</v>
      </c>
      <c r="AB17" s="13">
        <v>7</v>
      </c>
      <c r="AC17" s="13" t="s">
        <v>94</v>
      </c>
      <c r="AD17" s="13">
        <v>0</v>
      </c>
    </row>
    <row r="18" spans="1:30" ht="29">
      <c r="A18" s="13">
        <v>2</v>
      </c>
      <c r="B18" s="13" t="s">
        <v>87</v>
      </c>
      <c r="C18" s="13">
        <v>517</v>
      </c>
      <c r="D18" s="14">
        <v>43298</v>
      </c>
      <c r="E18" s="13" t="s">
        <v>311</v>
      </c>
      <c r="F18" s="13"/>
      <c r="G18" s="13" t="s">
        <v>199</v>
      </c>
      <c r="H18" s="13" t="s">
        <v>312</v>
      </c>
      <c r="I18" s="13" t="s">
        <v>89</v>
      </c>
      <c r="J18" s="14">
        <v>41660</v>
      </c>
      <c r="K18" s="13">
        <v>208</v>
      </c>
      <c r="L18" s="13"/>
      <c r="M18" s="13">
        <v>89</v>
      </c>
      <c r="N18" s="13">
        <v>71</v>
      </c>
      <c r="O18" s="13" t="s">
        <v>98</v>
      </c>
      <c r="P18" s="13" t="s">
        <v>91</v>
      </c>
      <c r="Q18" s="13"/>
      <c r="R18" s="13" t="s">
        <v>266</v>
      </c>
      <c r="S18" s="13">
        <v>12345678910</v>
      </c>
      <c r="T18" s="13" t="s">
        <v>313</v>
      </c>
      <c r="U18" s="13" t="s">
        <v>1099</v>
      </c>
      <c r="V18" s="13">
        <v>9999999999</v>
      </c>
      <c r="W18" s="13" t="s">
        <v>294</v>
      </c>
      <c r="X18" s="13">
        <v>40000</v>
      </c>
      <c r="Y18" s="13" t="s">
        <v>92</v>
      </c>
      <c r="Z18" s="13" t="s">
        <v>92</v>
      </c>
      <c r="AA18" s="13" t="s">
        <v>93</v>
      </c>
      <c r="AB18" s="13">
        <v>6</v>
      </c>
      <c r="AC18" s="13" t="s">
        <v>94</v>
      </c>
      <c r="AD18" s="13">
        <v>0</v>
      </c>
    </row>
    <row r="19" spans="1:30" ht="29">
      <c r="A19" s="13">
        <v>2</v>
      </c>
      <c r="B19" s="13" t="s">
        <v>87</v>
      </c>
      <c r="C19" s="13">
        <v>518</v>
      </c>
      <c r="D19" s="14">
        <v>43293</v>
      </c>
      <c r="E19" s="13" t="s">
        <v>314</v>
      </c>
      <c r="F19" s="13"/>
      <c r="G19" s="13" t="s">
        <v>315</v>
      </c>
      <c r="H19" s="13" t="s">
        <v>21</v>
      </c>
      <c r="I19" s="13" t="s">
        <v>96</v>
      </c>
      <c r="J19" s="14">
        <v>41661</v>
      </c>
      <c r="K19" s="13">
        <v>209</v>
      </c>
      <c r="L19" s="13"/>
      <c r="M19" s="13">
        <v>89</v>
      </c>
      <c r="N19" s="13">
        <v>83</v>
      </c>
      <c r="O19" s="13" t="s">
        <v>98</v>
      </c>
      <c r="P19" s="13" t="s">
        <v>91</v>
      </c>
      <c r="Q19" s="13"/>
      <c r="R19" s="13" t="s">
        <v>266</v>
      </c>
      <c r="S19" s="13">
        <v>12345678910</v>
      </c>
      <c r="T19" s="13" t="s">
        <v>316</v>
      </c>
      <c r="U19" s="13" t="s">
        <v>1099</v>
      </c>
      <c r="V19" s="13">
        <v>9999999999</v>
      </c>
      <c r="W19" s="13" t="s">
        <v>294</v>
      </c>
      <c r="X19" s="13">
        <v>40000</v>
      </c>
      <c r="Y19" s="13" t="s">
        <v>92</v>
      </c>
      <c r="Z19" s="13" t="s">
        <v>92</v>
      </c>
      <c r="AA19" s="13" t="s">
        <v>93</v>
      </c>
      <c r="AB19" s="13">
        <v>7</v>
      </c>
      <c r="AC19" s="13" t="s">
        <v>94</v>
      </c>
      <c r="AD19" s="13">
        <v>0</v>
      </c>
    </row>
    <row r="20" spans="1:30" ht="29">
      <c r="A20" s="13">
        <v>2</v>
      </c>
      <c r="B20" s="13" t="s">
        <v>87</v>
      </c>
      <c r="C20" s="13">
        <v>519</v>
      </c>
      <c r="D20" s="14">
        <v>43319</v>
      </c>
      <c r="E20" s="13" t="s">
        <v>211</v>
      </c>
      <c r="F20" s="13"/>
      <c r="G20" s="13" t="s">
        <v>212</v>
      </c>
      <c r="H20" s="13" t="s">
        <v>317</v>
      </c>
      <c r="I20" s="13" t="s">
        <v>89</v>
      </c>
      <c r="J20" s="14">
        <v>41662</v>
      </c>
      <c r="K20" s="13">
        <v>210</v>
      </c>
      <c r="L20" s="13"/>
      <c r="M20" s="13">
        <v>89</v>
      </c>
      <c r="N20" s="13">
        <v>76</v>
      </c>
      <c r="O20" s="13" t="s">
        <v>90</v>
      </c>
      <c r="P20" s="13" t="s">
        <v>91</v>
      </c>
      <c r="Q20" s="13"/>
      <c r="R20" s="13" t="s">
        <v>266</v>
      </c>
      <c r="S20" s="13">
        <v>12345678910</v>
      </c>
      <c r="T20" s="13" t="s">
        <v>318</v>
      </c>
      <c r="U20" s="13" t="s">
        <v>1099</v>
      </c>
      <c r="V20" s="13">
        <v>9999999999</v>
      </c>
      <c r="W20" s="13" t="s">
        <v>319</v>
      </c>
      <c r="X20" s="13">
        <v>40000</v>
      </c>
      <c r="Y20" s="13" t="s">
        <v>92</v>
      </c>
      <c r="Z20" s="13" t="s">
        <v>92</v>
      </c>
      <c r="AA20" s="13" t="s">
        <v>93</v>
      </c>
      <c r="AB20" s="13">
        <v>7</v>
      </c>
      <c r="AC20" s="13" t="s">
        <v>94</v>
      </c>
      <c r="AD20" s="13">
        <v>2</v>
      </c>
    </row>
    <row r="21" spans="1:30">
      <c r="A21" s="13">
        <v>2</v>
      </c>
      <c r="B21" s="13" t="s">
        <v>87</v>
      </c>
      <c r="C21" s="13">
        <v>520</v>
      </c>
      <c r="D21" s="14">
        <v>43339</v>
      </c>
      <c r="E21" s="13" t="s">
        <v>320</v>
      </c>
      <c r="F21" s="13"/>
      <c r="G21" s="13" t="s">
        <v>321</v>
      </c>
      <c r="H21" s="13" t="s">
        <v>161</v>
      </c>
      <c r="I21" s="13" t="s">
        <v>96</v>
      </c>
      <c r="J21" s="14">
        <v>41663</v>
      </c>
      <c r="K21" s="13">
        <v>211</v>
      </c>
      <c r="L21" s="13"/>
      <c r="M21" s="13">
        <v>89</v>
      </c>
      <c r="N21" s="13">
        <v>71</v>
      </c>
      <c r="O21" s="13" t="s">
        <v>90</v>
      </c>
      <c r="P21" s="13"/>
      <c r="Q21" s="13"/>
      <c r="R21" s="13" t="s">
        <v>266</v>
      </c>
      <c r="S21" s="13">
        <v>12345678910</v>
      </c>
      <c r="T21" s="13"/>
      <c r="U21" s="13" t="s">
        <v>1099</v>
      </c>
      <c r="V21" s="13">
        <v>9999999999</v>
      </c>
      <c r="W21" s="13" t="s">
        <v>322</v>
      </c>
      <c r="X21" s="13">
        <v>40000</v>
      </c>
      <c r="Y21" s="13" t="s">
        <v>92</v>
      </c>
      <c r="Z21" s="13" t="s">
        <v>92</v>
      </c>
      <c r="AA21" s="13"/>
      <c r="AB21" s="13">
        <v>6</v>
      </c>
      <c r="AC21" s="13" t="s">
        <v>94</v>
      </c>
      <c r="AD21" s="13">
        <v>0</v>
      </c>
    </row>
    <row r="22" spans="1:30" ht="29">
      <c r="A22" s="13">
        <v>2</v>
      </c>
      <c r="B22" s="13" t="s">
        <v>87</v>
      </c>
      <c r="C22" s="13">
        <v>521</v>
      </c>
      <c r="D22" s="14">
        <v>43285</v>
      </c>
      <c r="E22" s="13" t="s">
        <v>323</v>
      </c>
      <c r="F22" s="13"/>
      <c r="G22" s="13" t="s">
        <v>186</v>
      </c>
      <c r="H22" s="13" t="s">
        <v>324</v>
      </c>
      <c r="I22" s="13" t="s">
        <v>96</v>
      </c>
      <c r="J22" s="14">
        <v>41664</v>
      </c>
      <c r="K22" s="13">
        <v>212</v>
      </c>
      <c r="L22" s="13"/>
      <c r="M22" s="13">
        <v>89</v>
      </c>
      <c r="N22" s="13">
        <v>68</v>
      </c>
      <c r="O22" s="13" t="s">
        <v>90</v>
      </c>
      <c r="P22" s="13" t="s">
        <v>91</v>
      </c>
      <c r="Q22" s="13"/>
      <c r="R22" s="13" t="s">
        <v>266</v>
      </c>
      <c r="S22" s="13">
        <v>12345678910</v>
      </c>
      <c r="T22" s="13" t="s">
        <v>325</v>
      </c>
      <c r="U22" s="13" t="s">
        <v>1099</v>
      </c>
      <c r="V22" s="13">
        <v>9999999999</v>
      </c>
      <c r="W22" s="13" t="s">
        <v>294</v>
      </c>
      <c r="X22" s="13">
        <v>40000</v>
      </c>
      <c r="Y22" s="13" t="s">
        <v>92</v>
      </c>
      <c r="Z22" s="13" t="s">
        <v>92</v>
      </c>
      <c r="AA22" s="13" t="s">
        <v>93</v>
      </c>
      <c r="AB22" s="13">
        <v>8</v>
      </c>
      <c r="AC22" s="13" t="s">
        <v>94</v>
      </c>
      <c r="AD22" s="13">
        <v>0</v>
      </c>
    </row>
    <row r="23" spans="1:30" ht="29">
      <c r="A23" s="13">
        <v>2</v>
      </c>
      <c r="B23" s="13" t="s">
        <v>87</v>
      </c>
      <c r="C23" s="13">
        <v>522</v>
      </c>
      <c r="D23" s="14">
        <v>43301</v>
      </c>
      <c r="E23" s="13" t="s">
        <v>213</v>
      </c>
      <c r="F23" s="13"/>
      <c r="G23" s="13" t="s">
        <v>214</v>
      </c>
      <c r="H23" s="13" t="s">
        <v>107</v>
      </c>
      <c r="I23" s="13" t="s">
        <v>89</v>
      </c>
      <c r="J23" s="14">
        <v>41665</v>
      </c>
      <c r="K23" s="13">
        <v>213</v>
      </c>
      <c r="L23" s="13"/>
      <c r="M23" s="13">
        <v>89</v>
      </c>
      <c r="N23" s="13">
        <v>63</v>
      </c>
      <c r="O23" s="13" t="s">
        <v>90</v>
      </c>
      <c r="P23" s="13" t="s">
        <v>99</v>
      </c>
      <c r="Q23" s="13"/>
      <c r="R23" s="13" t="s">
        <v>266</v>
      </c>
      <c r="S23" s="13">
        <v>12345678910</v>
      </c>
      <c r="T23" s="13" t="s">
        <v>326</v>
      </c>
      <c r="U23" s="13" t="s">
        <v>1099</v>
      </c>
      <c r="V23" s="13">
        <v>9999999999</v>
      </c>
      <c r="W23" s="13" t="s">
        <v>327</v>
      </c>
      <c r="X23" s="13">
        <v>40000</v>
      </c>
      <c r="Y23" s="13" t="s">
        <v>92</v>
      </c>
      <c r="Z23" s="13" t="s">
        <v>92</v>
      </c>
      <c r="AA23" s="13" t="s">
        <v>100</v>
      </c>
      <c r="AB23" s="13">
        <v>7</v>
      </c>
      <c r="AC23" s="13" t="s">
        <v>94</v>
      </c>
      <c r="AD23" s="13">
        <v>4</v>
      </c>
    </row>
    <row r="24" spans="1:30" ht="29">
      <c r="A24" s="13">
        <v>2</v>
      </c>
      <c r="B24" s="13" t="s">
        <v>87</v>
      </c>
      <c r="C24" s="13">
        <v>523</v>
      </c>
      <c r="D24" s="14">
        <v>43299</v>
      </c>
      <c r="E24" s="13" t="s">
        <v>328</v>
      </c>
      <c r="F24" s="13"/>
      <c r="G24" s="13" t="s">
        <v>300</v>
      </c>
      <c r="H24" s="13" t="s">
        <v>147</v>
      </c>
      <c r="I24" s="13" t="s">
        <v>89</v>
      </c>
      <c r="J24" s="14">
        <v>41666</v>
      </c>
      <c r="K24" s="13">
        <v>214</v>
      </c>
      <c r="L24" s="13"/>
      <c r="M24" s="13">
        <v>89</v>
      </c>
      <c r="N24" s="13">
        <v>77</v>
      </c>
      <c r="O24" s="13" t="s">
        <v>280</v>
      </c>
      <c r="P24" s="13" t="s">
        <v>91</v>
      </c>
      <c r="Q24" s="13"/>
      <c r="R24" s="13" t="s">
        <v>266</v>
      </c>
      <c r="S24" s="13">
        <v>12345678910</v>
      </c>
      <c r="T24" s="13" t="s">
        <v>329</v>
      </c>
      <c r="U24" s="13" t="s">
        <v>1099</v>
      </c>
      <c r="V24" s="13">
        <v>9999999999</v>
      </c>
      <c r="W24" s="13" t="s">
        <v>294</v>
      </c>
      <c r="X24" s="13">
        <v>40000</v>
      </c>
      <c r="Y24" s="13" t="s">
        <v>102</v>
      </c>
      <c r="Z24" s="13" t="s">
        <v>92</v>
      </c>
      <c r="AA24" s="13" t="s">
        <v>93</v>
      </c>
      <c r="AB24" s="13">
        <v>8</v>
      </c>
      <c r="AC24" s="13" t="s">
        <v>94</v>
      </c>
      <c r="AD24" s="13">
        <v>0</v>
      </c>
    </row>
    <row r="25" spans="1:30">
      <c r="A25" s="13">
        <v>2</v>
      </c>
      <c r="B25" s="13" t="s">
        <v>87</v>
      </c>
      <c r="C25" s="13">
        <v>524</v>
      </c>
      <c r="D25" s="14">
        <v>43648</v>
      </c>
      <c r="E25" s="13" t="s">
        <v>215</v>
      </c>
      <c r="F25" s="13"/>
      <c r="G25" s="13" t="s">
        <v>29</v>
      </c>
      <c r="H25" s="13" t="s">
        <v>330</v>
      </c>
      <c r="I25" s="13" t="s">
        <v>96</v>
      </c>
      <c r="J25" s="14">
        <v>41667</v>
      </c>
      <c r="K25" s="13">
        <v>215</v>
      </c>
      <c r="L25" s="13"/>
      <c r="M25" s="13">
        <v>89</v>
      </c>
      <c r="N25" s="13">
        <v>77</v>
      </c>
      <c r="O25" s="13" t="s">
        <v>98</v>
      </c>
      <c r="P25" s="13"/>
      <c r="Q25" s="13"/>
      <c r="R25" s="13" t="s">
        <v>266</v>
      </c>
      <c r="S25" s="13">
        <v>12345678910</v>
      </c>
      <c r="T25" s="13" t="s">
        <v>331</v>
      </c>
      <c r="U25" s="13" t="s">
        <v>1099</v>
      </c>
      <c r="V25" s="13">
        <v>9999999999</v>
      </c>
      <c r="W25" s="13" t="s">
        <v>332</v>
      </c>
      <c r="X25" s="13">
        <v>50000</v>
      </c>
      <c r="Y25" s="13" t="s">
        <v>92</v>
      </c>
      <c r="Z25" s="13" t="s">
        <v>92</v>
      </c>
      <c r="AA25" s="13"/>
      <c r="AB25" s="13">
        <v>7</v>
      </c>
      <c r="AC25" s="13" t="s">
        <v>94</v>
      </c>
      <c r="AD25" s="13">
        <v>6</v>
      </c>
    </row>
    <row r="26" spans="1:30" ht="29">
      <c r="A26" s="13">
        <v>2</v>
      </c>
      <c r="B26" s="13" t="s">
        <v>87</v>
      </c>
      <c r="C26" s="13">
        <v>525</v>
      </c>
      <c r="D26" s="14">
        <v>43280</v>
      </c>
      <c r="E26" s="13" t="s">
        <v>333</v>
      </c>
      <c r="F26" s="13"/>
      <c r="G26" s="13" t="s">
        <v>109</v>
      </c>
      <c r="H26" s="13" t="s">
        <v>184</v>
      </c>
      <c r="I26" s="13" t="s">
        <v>89</v>
      </c>
      <c r="J26" s="14">
        <v>41668</v>
      </c>
      <c r="K26" s="13">
        <v>217</v>
      </c>
      <c r="L26" s="13"/>
      <c r="M26" s="13">
        <v>89</v>
      </c>
      <c r="N26" s="13">
        <v>38</v>
      </c>
      <c r="O26" s="13" t="s">
        <v>90</v>
      </c>
      <c r="P26" s="13" t="s">
        <v>99</v>
      </c>
      <c r="Q26" s="13"/>
      <c r="R26" s="13" t="s">
        <v>266</v>
      </c>
      <c r="S26" s="13">
        <v>12345678910</v>
      </c>
      <c r="T26" s="13" t="s">
        <v>334</v>
      </c>
      <c r="U26" s="13" t="s">
        <v>1099</v>
      </c>
      <c r="V26" s="13">
        <v>9999999999</v>
      </c>
      <c r="W26" s="13" t="s">
        <v>294</v>
      </c>
      <c r="X26" s="13">
        <v>40000</v>
      </c>
      <c r="Y26" s="13" t="s">
        <v>92</v>
      </c>
      <c r="Z26" s="13" t="s">
        <v>92</v>
      </c>
      <c r="AA26" s="13" t="s">
        <v>100</v>
      </c>
      <c r="AB26" s="13">
        <v>7</v>
      </c>
      <c r="AC26" s="13" t="s">
        <v>94</v>
      </c>
      <c r="AD26" s="13">
        <v>0</v>
      </c>
    </row>
    <row r="27" spans="1:30" ht="29">
      <c r="A27" s="13">
        <v>2</v>
      </c>
      <c r="B27" s="13" t="s">
        <v>87</v>
      </c>
      <c r="C27" s="13">
        <v>526</v>
      </c>
      <c r="D27" s="14">
        <v>43285</v>
      </c>
      <c r="E27" s="13" t="s">
        <v>335</v>
      </c>
      <c r="F27" s="13"/>
      <c r="G27" s="13" t="s">
        <v>336</v>
      </c>
      <c r="H27" s="13" t="s">
        <v>154</v>
      </c>
      <c r="I27" s="13" t="s">
        <v>89</v>
      </c>
      <c r="J27" s="14">
        <v>41669</v>
      </c>
      <c r="K27" s="13">
        <v>218</v>
      </c>
      <c r="L27" s="13"/>
      <c r="M27" s="13">
        <v>89</v>
      </c>
      <c r="N27" s="13">
        <v>6</v>
      </c>
      <c r="O27" s="13" t="s">
        <v>90</v>
      </c>
      <c r="P27" s="13" t="s">
        <v>91</v>
      </c>
      <c r="Q27" s="13"/>
      <c r="R27" s="13" t="s">
        <v>266</v>
      </c>
      <c r="S27" s="13">
        <v>12345678910</v>
      </c>
      <c r="T27" s="13"/>
      <c r="U27" s="13" t="s">
        <v>1099</v>
      </c>
      <c r="V27" s="13">
        <v>9999999999</v>
      </c>
      <c r="W27" s="13" t="s">
        <v>294</v>
      </c>
      <c r="X27" s="13">
        <v>40000</v>
      </c>
      <c r="Y27" s="13" t="s">
        <v>92</v>
      </c>
      <c r="Z27" s="13" t="s">
        <v>92</v>
      </c>
      <c r="AA27" s="13" t="s">
        <v>93</v>
      </c>
      <c r="AB27" s="13">
        <v>7</v>
      </c>
      <c r="AC27" s="13" t="s">
        <v>94</v>
      </c>
      <c r="AD27" s="13">
        <v>0</v>
      </c>
    </row>
    <row r="28" spans="1:30">
      <c r="A28" s="13">
        <v>3</v>
      </c>
      <c r="B28" s="13" t="s">
        <v>87</v>
      </c>
      <c r="C28" s="13">
        <v>527</v>
      </c>
      <c r="D28" s="14">
        <v>42923</v>
      </c>
      <c r="E28" s="13" t="s">
        <v>337</v>
      </c>
      <c r="F28" s="13"/>
      <c r="G28" s="13" t="s">
        <v>282</v>
      </c>
      <c r="H28" s="13" t="s">
        <v>163</v>
      </c>
      <c r="I28" s="13" t="s">
        <v>96</v>
      </c>
      <c r="J28" s="14">
        <v>41670</v>
      </c>
      <c r="K28" s="13">
        <v>301</v>
      </c>
      <c r="L28" s="13"/>
      <c r="M28" s="13">
        <v>89</v>
      </c>
      <c r="N28" s="13">
        <v>83</v>
      </c>
      <c r="O28" s="13" t="s">
        <v>98</v>
      </c>
      <c r="P28" s="13" t="s">
        <v>91</v>
      </c>
      <c r="Q28" s="13"/>
      <c r="R28" s="13" t="s">
        <v>266</v>
      </c>
      <c r="S28" s="13">
        <v>12345678910</v>
      </c>
      <c r="T28" s="13" t="s">
        <v>338</v>
      </c>
      <c r="U28" s="13" t="s">
        <v>1099</v>
      </c>
      <c r="V28" s="13">
        <v>9999999999</v>
      </c>
      <c r="W28" s="13" t="s">
        <v>339</v>
      </c>
      <c r="X28" s="13">
        <v>42000</v>
      </c>
      <c r="Y28" s="13" t="s">
        <v>92</v>
      </c>
      <c r="Z28" s="13" t="s">
        <v>92</v>
      </c>
      <c r="AA28" s="13" t="s">
        <v>93</v>
      </c>
      <c r="AB28" s="13">
        <v>7</v>
      </c>
      <c r="AC28" s="13" t="s">
        <v>94</v>
      </c>
      <c r="AD28" s="13">
        <v>0</v>
      </c>
    </row>
    <row r="29" spans="1:30">
      <c r="A29" s="13">
        <v>3</v>
      </c>
      <c r="B29" s="13" t="s">
        <v>87</v>
      </c>
      <c r="C29" s="13">
        <v>528</v>
      </c>
      <c r="D29" s="14">
        <v>42926</v>
      </c>
      <c r="E29" s="13" t="s">
        <v>169</v>
      </c>
      <c r="F29" s="13"/>
      <c r="G29" s="13" t="s">
        <v>340</v>
      </c>
      <c r="H29" s="13" t="s">
        <v>341</v>
      </c>
      <c r="I29" s="13" t="s">
        <v>89</v>
      </c>
      <c r="J29" s="14">
        <v>41671</v>
      </c>
      <c r="K29" s="13">
        <v>302</v>
      </c>
      <c r="L29" s="13"/>
      <c r="M29" s="13">
        <v>89</v>
      </c>
      <c r="N29" s="13">
        <v>55</v>
      </c>
      <c r="O29" s="13" t="s">
        <v>90</v>
      </c>
      <c r="P29" s="13" t="s">
        <v>91</v>
      </c>
      <c r="Q29" s="13"/>
      <c r="R29" s="13" t="s">
        <v>266</v>
      </c>
      <c r="S29" s="13">
        <v>12345678910</v>
      </c>
      <c r="T29" s="13" t="s">
        <v>342</v>
      </c>
      <c r="U29" s="13" t="s">
        <v>1099</v>
      </c>
      <c r="V29" s="13">
        <v>9999999999</v>
      </c>
      <c r="W29" s="13" t="s">
        <v>339</v>
      </c>
      <c r="X29" s="13">
        <v>40000</v>
      </c>
      <c r="Y29" s="13" t="s">
        <v>92</v>
      </c>
      <c r="Z29" s="13" t="s">
        <v>102</v>
      </c>
      <c r="AA29" s="13" t="s">
        <v>93</v>
      </c>
      <c r="AB29" s="13">
        <v>8</v>
      </c>
      <c r="AC29" s="13" t="s">
        <v>94</v>
      </c>
      <c r="AD29" s="13">
        <v>1</v>
      </c>
    </row>
    <row r="30" spans="1:30" ht="29">
      <c r="A30" s="13">
        <v>3</v>
      </c>
      <c r="B30" s="13" t="s">
        <v>87</v>
      </c>
      <c r="C30" s="13">
        <v>529</v>
      </c>
      <c r="D30" s="14">
        <v>43283</v>
      </c>
      <c r="E30" s="13" t="s">
        <v>343</v>
      </c>
      <c r="F30" s="13"/>
      <c r="G30" s="13" t="s">
        <v>344</v>
      </c>
      <c r="H30" s="13" t="s">
        <v>345</v>
      </c>
      <c r="I30" s="13" t="s">
        <v>96</v>
      </c>
      <c r="J30" s="14">
        <v>41672</v>
      </c>
      <c r="K30" s="13">
        <v>303</v>
      </c>
      <c r="L30" s="13"/>
      <c r="M30" s="13">
        <v>89</v>
      </c>
      <c r="N30" s="13">
        <v>78</v>
      </c>
      <c r="O30" s="13" t="s">
        <v>98</v>
      </c>
      <c r="P30" s="13" t="s">
        <v>91</v>
      </c>
      <c r="Q30" s="13"/>
      <c r="R30" s="13" t="s">
        <v>266</v>
      </c>
      <c r="S30" s="13">
        <v>12345678910</v>
      </c>
      <c r="T30" s="13" t="s">
        <v>346</v>
      </c>
      <c r="U30" s="13" t="s">
        <v>1099</v>
      </c>
      <c r="V30" s="13">
        <v>9999999999</v>
      </c>
      <c r="W30" s="13" t="s">
        <v>347</v>
      </c>
      <c r="X30" s="13">
        <v>40000</v>
      </c>
      <c r="Y30" s="13" t="s">
        <v>92</v>
      </c>
      <c r="Z30" s="13" t="s">
        <v>92</v>
      </c>
      <c r="AA30" s="13" t="s">
        <v>93</v>
      </c>
      <c r="AB30" s="13">
        <v>9</v>
      </c>
      <c r="AC30" s="13" t="s">
        <v>94</v>
      </c>
      <c r="AD30" s="13">
        <v>0</v>
      </c>
    </row>
    <row r="31" spans="1:30">
      <c r="A31" s="13">
        <v>3</v>
      </c>
      <c r="B31" s="13" t="s">
        <v>87</v>
      </c>
      <c r="C31" s="13">
        <v>530</v>
      </c>
      <c r="D31" s="14">
        <v>42913</v>
      </c>
      <c r="E31" s="13" t="s">
        <v>348</v>
      </c>
      <c r="F31" s="13"/>
      <c r="G31" s="13" t="s">
        <v>349</v>
      </c>
      <c r="H31" s="13" t="s">
        <v>139</v>
      </c>
      <c r="I31" s="13" t="s">
        <v>89</v>
      </c>
      <c r="J31" s="14">
        <v>41673</v>
      </c>
      <c r="K31" s="13">
        <v>304</v>
      </c>
      <c r="L31" s="13"/>
      <c r="M31" s="13">
        <v>89</v>
      </c>
      <c r="N31" s="13">
        <v>80</v>
      </c>
      <c r="O31" s="13" t="s">
        <v>98</v>
      </c>
      <c r="P31" s="13" t="s">
        <v>91</v>
      </c>
      <c r="Q31" s="13"/>
      <c r="R31" s="13" t="s">
        <v>266</v>
      </c>
      <c r="S31" s="13">
        <v>12345678910</v>
      </c>
      <c r="T31" s="13" t="s">
        <v>350</v>
      </c>
      <c r="U31" s="13" t="s">
        <v>1099</v>
      </c>
      <c r="V31" s="13">
        <v>9999999999</v>
      </c>
      <c r="W31" s="13" t="s">
        <v>339</v>
      </c>
      <c r="X31" s="13">
        <v>42000</v>
      </c>
      <c r="Y31" s="13" t="s">
        <v>92</v>
      </c>
      <c r="Z31" s="13" t="s">
        <v>92</v>
      </c>
      <c r="AA31" s="13" t="s">
        <v>93</v>
      </c>
      <c r="AB31" s="13">
        <v>8</v>
      </c>
      <c r="AC31" s="13" t="s">
        <v>94</v>
      </c>
      <c r="AD31" s="13">
        <v>0</v>
      </c>
    </row>
    <row r="32" spans="1:30" ht="29">
      <c r="A32" s="13">
        <v>3</v>
      </c>
      <c r="B32" s="13" t="s">
        <v>87</v>
      </c>
      <c r="C32" s="13">
        <v>531</v>
      </c>
      <c r="D32" s="14">
        <v>43286</v>
      </c>
      <c r="E32" s="13" t="s">
        <v>88</v>
      </c>
      <c r="F32" s="13"/>
      <c r="G32" s="13" t="s">
        <v>351</v>
      </c>
      <c r="H32" s="13" t="s">
        <v>139</v>
      </c>
      <c r="I32" s="13" t="s">
        <v>96</v>
      </c>
      <c r="J32" s="14">
        <v>41674</v>
      </c>
      <c r="K32" s="13">
        <v>305</v>
      </c>
      <c r="L32" s="13"/>
      <c r="M32" s="13">
        <v>89</v>
      </c>
      <c r="N32" s="13">
        <v>79</v>
      </c>
      <c r="O32" s="13" t="s">
        <v>90</v>
      </c>
      <c r="P32" s="13" t="s">
        <v>91</v>
      </c>
      <c r="Q32" s="13"/>
      <c r="R32" s="13" t="s">
        <v>266</v>
      </c>
      <c r="S32" s="13">
        <v>12345678910</v>
      </c>
      <c r="T32" s="13" t="s">
        <v>352</v>
      </c>
      <c r="U32" s="13" t="s">
        <v>1099</v>
      </c>
      <c r="V32" s="13">
        <v>9999999999</v>
      </c>
      <c r="W32" s="13" t="s">
        <v>347</v>
      </c>
      <c r="X32" s="13">
        <v>42000</v>
      </c>
      <c r="Y32" s="13" t="s">
        <v>92</v>
      </c>
      <c r="Z32" s="13" t="s">
        <v>92</v>
      </c>
      <c r="AA32" s="13" t="s">
        <v>93</v>
      </c>
      <c r="AB32" s="13">
        <v>10</v>
      </c>
      <c r="AC32" s="13" t="s">
        <v>94</v>
      </c>
      <c r="AD32" s="13">
        <v>0</v>
      </c>
    </row>
    <row r="33" spans="1:30">
      <c r="A33" s="13">
        <v>3</v>
      </c>
      <c r="B33" s="13" t="s">
        <v>87</v>
      </c>
      <c r="C33" s="13">
        <v>532</v>
      </c>
      <c r="D33" s="14">
        <v>42931</v>
      </c>
      <c r="E33" s="13" t="s">
        <v>353</v>
      </c>
      <c r="F33" s="13"/>
      <c r="G33" s="13" t="s">
        <v>354</v>
      </c>
      <c r="H33" s="13" t="s">
        <v>123</v>
      </c>
      <c r="I33" s="13" t="s">
        <v>96</v>
      </c>
      <c r="J33" s="14">
        <v>41675</v>
      </c>
      <c r="K33" s="13">
        <v>306</v>
      </c>
      <c r="L33" s="13"/>
      <c r="M33" s="13">
        <v>89</v>
      </c>
      <c r="N33" s="13">
        <v>82</v>
      </c>
      <c r="O33" s="13" t="s">
        <v>90</v>
      </c>
      <c r="P33" s="13" t="s">
        <v>91</v>
      </c>
      <c r="Q33" s="13"/>
      <c r="R33" s="13" t="s">
        <v>266</v>
      </c>
      <c r="S33" s="13">
        <v>12345678910</v>
      </c>
      <c r="T33" s="13" t="s">
        <v>355</v>
      </c>
      <c r="U33" s="13" t="s">
        <v>1099</v>
      </c>
      <c r="V33" s="13">
        <v>9999999999</v>
      </c>
      <c r="W33" s="13" t="s">
        <v>339</v>
      </c>
      <c r="X33" s="13">
        <v>40000</v>
      </c>
      <c r="Y33" s="13" t="s">
        <v>92</v>
      </c>
      <c r="Z33" s="13" t="s">
        <v>92</v>
      </c>
      <c r="AA33" s="13" t="s">
        <v>93</v>
      </c>
      <c r="AB33" s="13">
        <v>7</v>
      </c>
      <c r="AC33" s="13" t="s">
        <v>94</v>
      </c>
      <c r="AD33" s="13">
        <v>0</v>
      </c>
    </row>
    <row r="34" spans="1:30" ht="29">
      <c r="A34" s="13">
        <v>3</v>
      </c>
      <c r="B34" s="13" t="s">
        <v>87</v>
      </c>
      <c r="C34" s="13">
        <v>533</v>
      </c>
      <c r="D34" s="14">
        <v>43652</v>
      </c>
      <c r="E34" s="13" t="s">
        <v>28</v>
      </c>
      <c r="F34" s="13" t="s">
        <v>155</v>
      </c>
      <c r="G34" s="13" t="s">
        <v>129</v>
      </c>
      <c r="H34" s="13" t="s">
        <v>356</v>
      </c>
      <c r="I34" s="13" t="s">
        <v>89</v>
      </c>
      <c r="J34" s="14">
        <v>41676</v>
      </c>
      <c r="K34" s="13">
        <v>307</v>
      </c>
      <c r="L34" s="13"/>
      <c r="M34" s="13">
        <v>89</v>
      </c>
      <c r="N34" s="13">
        <v>78</v>
      </c>
      <c r="O34" s="13" t="s">
        <v>90</v>
      </c>
      <c r="P34" s="13"/>
      <c r="Q34" s="13"/>
      <c r="R34" s="13" t="s">
        <v>266</v>
      </c>
      <c r="S34" s="13">
        <v>12345678910</v>
      </c>
      <c r="T34" s="13" t="s">
        <v>357</v>
      </c>
      <c r="U34" s="13" t="s">
        <v>1099</v>
      </c>
      <c r="V34" s="13">
        <v>9999999999</v>
      </c>
      <c r="W34" s="13" t="s">
        <v>298</v>
      </c>
      <c r="X34" s="13">
        <v>0</v>
      </c>
      <c r="Y34" s="13" t="s">
        <v>92</v>
      </c>
      <c r="Z34" s="13" t="s">
        <v>92</v>
      </c>
      <c r="AA34" s="13"/>
      <c r="AB34" s="13">
        <v>7</v>
      </c>
      <c r="AC34" s="13" t="s">
        <v>94</v>
      </c>
      <c r="AD34" s="13">
        <v>0</v>
      </c>
    </row>
    <row r="35" spans="1:30">
      <c r="A35" s="13">
        <v>3</v>
      </c>
      <c r="B35" s="13" t="s">
        <v>87</v>
      </c>
      <c r="C35" s="13">
        <v>534</v>
      </c>
      <c r="D35" s="14">
        <v>42933</v>
      </c>
      <c r="E35" s="13" t="s">
        <v>358</v>
      </c>
      <c r="F35" s="13"/>
      <c r="G35" s="13" t="s">
        <v>185</v>
      </c>
      <c r="H35" s="13" t="s">
        <v>161</v>
      </c>
      <c r="I35" s="13" t="s">
        <v>89</v>
      </c>
      <c r="J35" s="14">
        <v>41677</v>
      </c>
      <c r="K35" s="13">
        <v>308</v>
      </c>
      <c r="L35" s="13"/>
      <c r="M35" s="13">
        <v>89</v>
      </c>
      <c r="N35" s="13">
        <v>16</v>
      </c>
      <c r="O35" s="13" t="s">
        <v>90</v>
      </c>
      <c r="P35" s="13" t="s">
        <v>91</v>
      </c>
      <c r="Q35" s="13"/>
      <c r="R35" s="13" t="s">
        <v>266</v>
      </c>
      <c r="S35" s="13">
        <v>12345678910</v>
      </c>
      <c r="T35" s="13" t="s">
        <v>359</v>
      </c>
      <c r="U35" s="13" t="s">
        <v>1099</v>
      </c>
      <c r="V35" s="13">
        <v>9999999999</v>
      </c>
      <c r="W35" s="13" t="s">
        <v>339</v>
      </c>
      <c r="X35" s="13">
        <v>40000</v>
      </c>
      <c r="Y35" s="13" t="s">
        <v>92</v>
      </c>
      <c r="Z35" s="13" t="s">
        <v>92</v>
      </c>
      <c r="AA35" s="13" t="s">
        <v>93</v>
      </c>
      <c r="AB35" s="13">
        <v>7</v>
      </c>
      <c r="AC35" s="13" t="s">
        <v>94</v>
      </c>
      <c r="AD35" s="13">
        <v>0</v>
      </c>
    </row>
    <row r="36" spans="1:30">
      <c r="A36" s="13">
        <v>3</v>
      </c>
      <c r="B36" s="13" t="s">
        <v>87</v>
      </c>
      <c r="C36" s="13">
        <v>535</v>
      </c>
      <c r="D36" s="14">
        <v>42940</v>
      </c>
      <c r="E36" s="13" t="s">
        <v>360</v>
      </c>
      <c r="F36" s="13"/>
      <c r="G36" s="13" t="s">
        <v>119</v>
      </c>
      <c r="H36" s="13" t="s">
        <v>130</v>
      </c>
      <c r="I36" s="13" t="s">
        <v>89</v>
      </c>
      <c r="J36" s="14">
        <v>40391</v>
      </c>
      <c r="K36" s="13">
        <v>309</v>
      </c>
      <c r="L36" s="13"/>
      <c r="M36" s="13">
        <v>89</v>
      </c>
      <c r="N36" s="13">
        <v>26</v>
      </c>
      <c r="O36" s="13" t="s">
        <v>98</v>
      </c>
      <c r="P36" s="13" t="s">
        <v>99</v>
      </c>
      <c r="Q36" s="13"/>
      <c r="R36" s="13" t="s">
        <v>266</v>
      </c>
      <c r="S36" s="13">
        <v>12345678910</v>
      </c>
      <c r="T36" s="13" t="s">
        <v>361</v>
      </c>
      <c r="U36" s="13" t="s">
        <v>1099</v>
      </c>
      <c r="V36" s="13">
        <v>9999999999</v>
      </c>
      <c r="W36" s="13" t="s">
        <v>339</v>
      </c>
      <c r="X36" s="13">
        <v>40000</v>
      </c>
      <c r="Y36" s="13" t="s">
        <v>92</v>
      </c>
      <c r="Z36" s="13" t="s">
        <v>92</v>
      </c>
      <c r="AA36" s="13" t="s">
        <v>100</v>
      </c>
      <c r="AB36" s="13">
        <v>9</v>
      </c>
      <c r="AC36" s="13" t="s">
        <v>94</v>
      </c>
      <c r="AD36" s="13">
        <v>0</v>
      </c>
    </row>
    <row r="37" spans="1:30">
      <c r="A37" s="13">
        <v>3</v>
      </c>
      <c r="B37" s="13" t="s">
        <v>87</v>
      </c>
      <c r="C37" s="13">
        <v>536</v>
      </c>
      <c r="D37" s="14">
        <v>42924</v>
      </c>
      <c r="E37" s="13" t="s">
        <v>362</v>
      </c>
      <c r="F37" s="13"/>
      <c r="G37" s="13" t="s">
        <v>363</v>
      </c>
      <c r="H37" s="13" t="s">
        <v>364</v>
      </c>
      <c r="I37" s="13" t="s">
        <v>96</v>
      </c>
      <c r="J37" s="14">
        <v>40392</v>
      </c>
      <c r="K37" s="13">
        <v>310</v>
      </c>
      <c r="L37" s="13"/>
      <c r="M37" s="13">
        <v>89</v>
      </c>
      <c r="N37" s="13">
        <v>88</v>
      </c>
      <c r="O37" s="13" t="s">
        <v>98</v>
      </c>
      <c r="P37" s="13" t="s">
        <v>91</v>
      </c>
      <c r="Q37" s="13"/>
      <c r="R37" s="13" t="s">
        <v>266</v>
      </c>
      <c r="S37" s="13">
        <v>12345678910</v>
      </c>
      <c r="T37" s="13" t="s">
        <v>365</v>
      </c>
      <c r="U37" s="13" t="s">
        <v>1099</v>
      </c>
      <c r="V37" s="13">
        <v>9999999999</v>
      </c>
      <c r="W37" s="13" t="s">
        <v>339</v>
      </c>
      <c r="X37" s="13">
        <v>42000</v>
      </c>
      <c r="Y37" s="13" t="s">
        <v>92</v>
      </c>
      <c r="Z37" s="13" t="s">
        <v>92</v>
      </c>
      <c r="AA37" s="13" t="s">
        <v>93</v>
      </c>
      <c r="AB37" s="13">
        <v>7</v>
      </c>
      <c r="AC37" s="13" t="s">
        <v>94</v>
      </c>
      <c r="AD37" s="13">
        <v>0</v>
      </c>
    </row>
    <row r="38" spans="1:30">
      <c r="A38" s="13">
        <v>3</v>
      </c>
      <c r="B38" s="13" t="s">
        <v>87</v>
      </c>
      <c r="C38" s="13">
        <v>537</v>
      </c>
      <c r="D38" s="14">
        <v>42926</v>
      </c>
      <c r="E38" s="13" t="s">
        <v>366</v>
      </c>
      <c r="F38" s="13"/>
      <c r="G38" s="13" t="s">
        <v>351</v>
      </c>
      <c r="H38" s="13" t="s">
        <v>139</v>
      </c>
      <c r="I38" s="13" t="s">
        <v>89</v>
      </c>
      <c r="J38" s="14">
        <v>40393</v>
      </c>
      <c r="K38" s="13">
        <v>311</v>
      </c>
      <c r="L38" s="13"/>
      <c r="M38" s="13">
        <v>89</v>
      </c>
      <c r="N38" s="13">
        <v>22</v>
      </c>
      <c r="O38" s="13" t="s">
        <v>90</v>
      </c>
      <c r="P38" s="13" t="s">
        <v>91</v>
      </c>
      <c r="Q38" s="13"/>
      <c r="R38" s="13" t="s">
        <v>266</v>
      </c>
      <c r="S38" s="13">
        <v>12345678910</v>
      </c>
      <c r="T38" s="13" t="s">
        <v>367</v>
      </c>
      <c r="U38" s="13" t="s">
        <v>1099</v>
      </c>
      <c r="V38" s="13">
        <v>9999999999</v>
      </c>
      <c r="W38" s="13" t="s">
        <v>339</v>
      </c>
      <c r="X38" s="13">
        <v>40000</v>
      </c>
      <c r="Y38" s="13" t="s">
        <v>92</v>
      </c>
      <c r="Z38" s="13" t="s">
        <v>92</v>
      </c>
      <c r="AA38" s="13" t="s">
        <v>93</v>
      </c>
      <c r="AB38" s="13">
        <v>8</v>
      </c>
      <c r="AC38" s="13" t="s">
        <v>94</v>
      </c>
      <c r="AD38" s="13">
        <v>1</v>
      </c>
    </row>
    <row r="39" spans="1:30">
      <c r="A39" s="13">
        <v>3</v>
      </c>
      <c r="B39" s="13" t="s">
        <v>87</v>
      </c>
      <c r="C39" s="13">
        <v>538</v>
      </c>
      <c r="D39" s="14">
        <v>42923</v>
      </c>
      <c r="E39" s="13" t="s">
        <v>320</v>
      </c>
      <c r="F39" s="13"/>
      <c r="G39" s="13" t="s">
        <v>368</v>
      </c>
      <c r="H39" s="13" t="s">
        <v>126</v>
      </c>
      <c r="I39" s="13" t="s">
        <v>96</v>
      </c>
      <c r="J39" s="14">
        <v>40394</v>
      </c>
      <c r="K39" s="13">
        <v>312</v>
      </c>
      <c r="L39" s="13"/>
      <c r="M39" s="13">
        <v>89</v>
      </c>
      <c r="N39" s="13">
        <v>88</v>
      </c>
      <c r="O39" s="13" t="s">
        <v>98</v>
      </c>
      <c r="P39" s="13" t="s">
        <v>91</v>
      </c>
      <c r="Q39" s="13"/>
      <c r="R39" s="13" t="s">
        <v>266</v>
      </c>
      <c r="S39" s="13">
        <v>12345678910</v>
      </c>
      <c r="T39" s="13" t="s">
        <v>105</v>
      </c>
      <c r="U39" s="13" t="s">
        <v>1099</v>
      </c>
      <c r="V39" s="13">
        <v>9999999999</v>
      </c>
      <c r="W39" s="13" t="s">
        <v>339</v>
      </c>
      <c r="X39" s="13">
        <v>40000</v>
      </c>
      <c r="Y39" s="13" t="s">
        <v>92</v>
      </c>
      <c r="Z39" s="13" t="s">
        <v>92</v>
      </c>
      <c r="AA39" s="13" t="s">
        <v>93</v>
      </c>
      <c r="AB39" s="13">
        <v>9</v>
      </c>
      <c r="AC39" s="13" t="s">
        <v>94</v>
      </c>
      <c r="AD39" s="13">
        <v>0</v>
      </c>
    </row>
    <row r="40" spans="1:30">
      <c r="A40" s="13">
        <v>3</v>
      </c>
      <c r="B40" s="13" t="s">
        <v>87</v>
      </c>
      <c r="C40" s="13">
        <v>539</v>
      </c>
      <c r="D40" s="14">
        <v>43064</v>
      </c>
      <c r="E40" s="13" t="s">
        <v>369</v>
      </c>
      <c r="F40" s="13"/>
      <c r="G40" s="13" t="s">
        <v>370</v>
      </c>
      <c r="H40" s="13" t="s">
        <v>142</v>
      </c>
      <c r="I40" s="13" t="s">
        <v>96</v>
      </c>
      <c r="J40" s="14">
        <v>40395</v>
      </c>
      <c r="K40" s="13">
        <v>314</v>
      </c>
      <c r="L40" s="13"/>
      <c r="M40" s="13">
        <v>89</v>
      </c>
      <c r="N40" s="13">
        <v>88</v>
      </c>
      <c r="O40" s="13" t="s">
        <v>90</v>
      </c>
      <c r="P40" s="13" t="s">
        <v>91</v>
      </c>
      <c r="Q40" s="13"/>
      <c r="R40" s="13" t="s">
        <v>266</v>
      </c>
      <c r="S40" s="13">
        <v>12345678910</v>
      </c>
      <c r="T40" s="13" t="s">
        <v>371</v>
      </c>
      <c r="U40" s="13" t="s">
        <v>1099</v>
      </c>
      <c r="V40" s="13">
        <v>9999999999</v>
      </c>
      <c r="W40" s="13" t="s">
        <v>372</v>
      </c>
      <c r="X40" s="13">
        <v>40000</v>
      </c>
      <c r="Y40" s="13" t="s">
        <v>92</v>
      </c>
      <c r="Z40" s="13" t="s">
        <v>92</v>
      </c>
      <c r="AA40" s="13" t="s">
        <v>93</v>
      </c>
      <c r="AB40" s="13">
        <v>7</v>
      </c>
      <c r="AC40" s="13" t="s">
        <v>94</v>
      </c>
      <c r="AD40" s="13">
        <v>0</v>
      </c>
    </row>
    <row r="41" spans="1:30" ht="29">
      <c r="A41" s="13">
        <v>3</v>
      </c>
      <c r="B41" s="13" t="s">
        <v>87</v>
      </c>
      <c r="C41" s="13">
        <v>540</v>
      </c>
      <c r="D41" s="14">
        <v>43651</v>
      </c>
      <c r="E41" s="13" t="s">
        <v>373</v>
      </c>
      <c r="F41" s="13"/>
      <c r="G41" s="13" t="s">
        <v>140</v>
      </c>
      <c r="H41" s="13" t="s">
        <v>374</v>
      </c>
      <c r="I41" s="13" t="s">
        <v>96</v>
      </c>
      <c r="J41" s="14">
        <v>40396</v>
      </c>
      <c r="K41" s="13">
        <v>315</v>
      </c>
      <c r="L41" s="13"/>
      <c r="M41" s="13">
        <v>89</v>
      </c>
      <c r="N41" s="13">
        <v>82</v>
      </c>
      <c r="O41" s="13" t="s">
        <v>90</v>
      </c>
      <c r="P41" s="13"/>
      <c r="Q41" s="13"/>
      <c r="R41" s="13" t="s">
        <v>266</v>
      </c>
      <c r="S41" s="13">
        <v>12345678910</v>
      </c>
      <c r="T41" s="13" t="s">
        <v>375</v>
      </c>
      <c r="U41" s="13" t="s">
        <v>1099</v>
      </c>
      <c r="V41" s="13">
        <v>9999999999</v>
      </c>
      <c r="W41" s="13" t="s">
        <v>376</v>
      </c>
      <c r="X41" s="13">
        <v>40000</v>
      </c>
      <c r="Y41" s="13" t="s">
        <v>92</v>
      </c>
      <c r="Z41" s="13" t="s">
        <v>92</v>
      </c>
      <c r="AA41" s="13"/>
      <c r="AB41" s="13">
        <v>8</v>
      </c>
      <c r="AC41" s="13" t="s">
        <v>94</v>
      </c>
      <c r="AD41" s="13">
        <v>0</v>
      </c>
    </row>
    <row r="42" spans="1:30">
      <c r="A42" s="13">
        <v>3</v>
      </c>
      <c r="B42" s="13" t="s">
        <v>87</v>
      </c>
      <c r="C42" s="13">
        <v>541</v>
      </c>
      <c r="D42" s="14">
        <v>42923</v>
      </c>
      <c r="E42" s="13" t="s">
        <v>151</v>
      </c>
      <c r="F42" s="13"/>
      <c r="G42" s="13" t="s">
        <v>368</v>
      </c>
      <c r="H42" s="13" t="s">
        <v>126</v>
      </c>
      <c r="I42" s="13" t="s">
        <v>89</v>
      </c>
      <c r="J42" s="14">
        <v>40397</v>
      </c>
      <c r="K42" s="13">
        <v>316</v>
      </c>
      <c r="L42" s="13"/>
      <c r="M42" s="13">
        <v>89</v>
      </c>
      <c r="N42" s="13">
        <v>85</v>
      </c>
      <c r="O42" s="13" t="s">
        <v>98</v>
      </c>
      <c r="P42" s="13" t="s">
        <v>91</v>
      </c>
      <c r="Q42" s="13"/>
      <c r="R42" s="13" t="s">
        <v>266</v>
      </c>
      <c r="S42" s="13">
        <v>12345678910</v>
      </c>
      <c r="T42" s="13" t="s">
        <v>377</v>
      </c>
      <c r="U42" s="13" t="s">
        <v>1099</v>
      </c>
      <c r="V42" s="13">
        <v>9999999999</v>
      </c>
      <c r="W42" s="13" t="s">
        <v>339</v>
      </c>
      <c r="X42" s="13">
        <v>35000</v>
      </c>
      <c r="Y42" s="13" t="s">
        <v>92</v>
      </c>
      <c r="Z42" s="13" t="s">
        <v>92</v>
      </c>
      <c r="AA42" s="13" t="s">
        <v>93</v>
      </c>
      <c r="AB42" s="13">
        <v>7</v>
      </c>
      <c r="AC42" s="13" t="s">
        <v>94</v>
      </c>
      <c r="AD42" s="13">
        <v>1</v>
      </c>
    </row>
    <row r="43" spans="1:30" ht="29">
      <c r="A43" s="13">
        <v>4</v>
      </c>
      <c r="B43" s="13" t="s">
        <v>87</v>
      </c>
      <c r="C43" s="13">
        <v>542</v>
      </c>
      <c r="D43" s="14">
        <v>42499</v>
      </c>
      <c r="E43" s="13" t="s">
        <v>378</v>
      </c>
      <c r="F43" s="13"/>
      <c r="G43" s="13" t="s">
        <v>363</v>
      </c>
      <c r="H43" s="13" t="s">
        <v>379</v>
      </c>
      <c r="I43" s="13" t="s">
        <v>96</v>
      </c>
      <c r="J43" s="14">
        <v>40398</v>
      </c>
      <c r="K43" s="13">
        <v>402</v>
      </c>
      <c r="L43" s="13"/>
      <c r="M43" s="13">
        <v>89</v>
      </c>
      <c r="N43" s="13">
        <v>82</v>
      </c>
      <c r="O43" s="13" t="s">
        <v>98</v>
      </c>
      <c r="P43" s="13" t="s">
        <v>91</v>
      </c>
      <c r="Q43" s="13"/>
      <c r="R43" s="13" t="s">
        <v>266</v>
      </c>
      <c r="S43" s="13">
        <v>12345678910</v>
      </c>
      <c r="T43" s="13" t="s">
        <v>380</v>
      </c>
      <c r="U43" s="13" t="s">
        <v>1099</v>
      </c>
      <c r="V43" s="13">
        <v>9999999999</v>
      </c>
      <c r="W43" s="13" t="s">
        <v>381</v>
      </c>
      <c r="X43" s="13">
        <v>44000</v>
      </c>
      <c r="Y43" s="13" t="s">
        <v>92</v>
      </c>
      <c r="Z43" s="13" t="s">
        <v>92</v>
      </c>
      <c r="AA43" s="13" t="s">
        <v>93</v>
      </c>
      <c r="AB43" s="13">
        <v>9</v>
      </c>
      <c r="AC43" s="13" t="s">
        <v>94</v>
      </c>
      <c r="AD43" s="13">
        <v>0</v>
      </c>
    </row>
    <row r="44" spans="1:30" ht="29">
      <c r="A44" s="13">
        <v>4</v>
      </c>
      <c r="B44" s="13" t="s">
        <v>87</v>
      </c>
      <c r="C44" s="13">
        <v>543</v>
      </c>
      <c r="D44" s="14">
        <v>42588</v>
      </c>
      <c r="E44" s="13" t="s">
        <v>378</v>
      </c>
      <c r="F44" s="13"/>
      <c r="G44" s="13" t="s">
        <v>382</v>
      </c>
      <c r="H44" s="13" t="s">
        <v>279</v>
      </c>
      <c r="I44" s="13" t="s">
        <v>96</v>
      </c>
      <c r="J44" s="14">
        <v>40399</v>
      </c>
      <c r="K44" s="13">
        <v>401</v>
      </c>
      <c r="L44" s="13"/>
      <c r="M44" s="13">
        <v>89</v>
      </c>
      <c r="N44" s="13">
        <v>84</v>
      </c>
      <c r="O44" s="13" t="s">
        <v>280</v>
      </c>
      <c r="P44" s="13" t="s">
        <v>91</v>
      </c>
      <c r="Q44" s="13"/>
      <c r="R44" s="13" t="s">
        <v>266</v>
      </c>
      <c r="S44" s="13">
        <v>12345678910</v>
      </c>
      <c r="T44" s="13" t="s">
        <v>383</v>
      </c>
      <c r="U44" s="13" t="s">
        <v>1099</v>
      </c>
      <c r="V44" s="13">
        <v>9999999999</v>
      </c>
      <c r="W44" s="13" t="s">
        <v>381</v>
      </c>
      <c r="X44" s="13">
        <v>38000</v>
      </c>
      <c r="Y44" s="13" t="s">
        <v>92</v>
      </c>
      <c r="Z44" s="13" t="s">
        <v>92</v>
      </c>
      <c r="AA44" s="13" t="s">
        <v>93</v>
      </c>
      <c r="AB44" s="13">
        <v>11</v>
      </c>
      <c r="AC44" s="13" t="s">
        <v>94</v>
      </c>
      <c r="AD44" s="13">
        <v>0</v>
      </c>
    </row>
    <row r="45" spans="1:30" ht="29">
      <c r="A45" s="13">
        <v>4</v>
      </c>
      <c r="B45" s="13" t="s">
        <v>87</v>
      </c>
      <c r="C45" s="13">
        <v>544</v>
      </c>
      <c r="D45" s="14">
        <v>42588</v>
      </c>
      <c r="E45" s="13" t="s">
        <v>384</v>
      </c>
      <c r="F45" s="13"/>
      <c r="G45" s="13" t="s">
        <v>385</v>
      </c>
      <c r="H45" s="13" t="s">
        <v>279</v>
      </c>
      <c r="I45" s="13" t="s">
        <v>96</v>
      </c>
      <c r="J45" s="14">
        <v>40400</v>
      </c>
      <c r="K45" s="13">
        <v>403</v>
      </c>
      <c r="L45" s="13"/>
      <c r="M45" s="13">
        <v>89</v>
      </c>
      <c r="N45" s="13">
        <v>83</v>
      </c>
      <c r="O45" s="13" t="s">
        <v>280</v>
      </c>
      <c r="P45" s="13" t="s">
        <v>91</v>
      </c>
      <c r="Q45" s="13"/>
      <c r="R45" s="13" t="s">
        <v>266</v>
      </c>
      <c r="S45" s="13">
        <v>12345678910</v>
      </c>
      <c r="T45" s="13" t="s">
        <v>386</v>
      </c>
      <c r="U45" s="13" t="s">
        <v>1099</v>
      </c>
      <c r="V45" s="13">
        <v>9999999999</v>
      </c>
      <c r="W45" s="13" t="s">
        <v>381</v>
      </c>
      <c r="X45" s="13">
        <v>40000</v>
      </c>
      <c r="Y45" s="13" t="s">
        <v>92</v>
      </c>
      <c r="Z45" s="13" t="s">
        <v>92</v>
      </c>
      <c r="AA45" s="13" t="s">
        <v>93</v>
      </c>
      <c r="AB45" s="13">
        <v>9</v>
      </c>
      <c r="AC45" s="13" t="s">
        <v>94</v>
      </c>
      <c r="AD45" s="13">
        <v>0</v>
      </c>
    </row>
    <row r="46" spans="1:30" ht="29">
      <c r="A46" s="13">
        <v>4</v>
      </c>
      <c r="B46" s="13" t="s">
        <v>87</v>
      </c>
      <c r="C46" s="13">
        <v>545</v>
      </c>
      <c r="D46" s="14">
        <v>42555</v>
      </c>
      <c r="E46" s="13" t="s">
        <v>387</v>
      </c>
      <c r="F46" s="13"/>
      <c r="G46" s="13" t="s">
        <v>388</v>
      </c>
      <c r="H46" s="13" t="s">
        <v>150</v>
      </c>
      <c r="I46" s="13" t="s">
        <v>89</v>
      </c>
      <c r="J46" s="14">
        <v>40401</v>
      </c>
      <c r="K46" s="13">
        <v>404</v>
      </c>
      <c r="L46" s="13"/>
      <c r="M46" s="13">
        <v>89</v>
      </c>
      <c r="N46" s="13">
        <v>65</v>
      </c>
      <c r="O46" s="13" t="s">
        <v>90</v>
      </c>
      <c r="P46" s="13" t="s">
        <v>91</v>
      </c>
      <c r="Q46" s="13"/>
      <c r="R46" s="13" t="s">
        <v>266</v>
      </c>
      <c r="S46" s="13">
        <v>12345678910</v>
      </c>
      <c r="T46" s="13" t="s">
        <v>389</v>
      </c>
      <c r="U46" s="13" t="s">
        <v>1099</v>
      </c>
      <c r="V46" s="13">
        <v>9999999999</v>
      </c>
      <c r="W46" s="13" t="s">
        <v>390</v>
      </c>
      <c r="X46" s="13">
        <v>42000</v>
      </c>
      <c r="Y46" s="13" t="s">
        <v>92</v>
      </c>
      <c r="Z46" s="13" t="s">
        <v>92</v>
      </c>
      <c r="AA46" s="13" t="s">
        <v>93</v>
      </c>
      <c r="AB46" s="13">
        <v>9</v>
      </c>
      <c r="AC46" s="13" t="s">
        <v>94</v>
      </c>
      <c r="AD46" s="13">
        <v>0</v>
      </c>
    </row>
    <row r="47" spans="1:30">
      <c r="A47" s="13">
        <v>4</v>
      </c>
      <c r="B47" s="13" t="s">
        <v>87</v>
      </c>
      <c r="C47" s="13">
        <v>546</v>
      </c>
      <c r="D47" s="14">
        <v>42929</v>
      </c>
      <c r="E47" s="13" t="s">
        <v>391</v>
      </c>
      <c r="F47" s="13"/>
      <c r="G47" s="13" t="s">
        <v>392</v>
      </c>
      <c r="H47" s="13" t="s">
        <v>21</v>
      </c>
      <c r="I47" s="13" t="s">
        <v>96</v>
      </c>
      <c r="J47" s="14">
        <v>40402</v>
      </c>
      <c r="K47" s="13">
        <v>405</v>
      </c>
      <c r="L47" s="13"/>
      <c r="M47" s="13">
        <v>89</v>
      </c>
      <c r="N47" s="13">
        <v>77</v>
      </c>
      <c r="O47" s="13" t="s">
        <v>98</v>
      </c>
      <c r="P47" s="13" t="s">
        <v>91</v>
      </c>
      <c r="Q47" s="13"/>
      <c r="R47" s="13" t="s">
        <v>266</v>
      </c>
      <c r="S47" s="13">
        <v>12345678910</v>
      </c>
      <c r="T47" s="13" t="s">
        <v>393</v>
      </c>
      <c r="U47" s="13" t="s">
        <v>1099</v>
      </c>
      <c r="V47" s="13">
        <v>9999999999</v>
      </c>
      <c r="W47" s="13" t="s">
        <v>339</v>
      </c>
      <c r="X47" s="13">
        <v>40000</v>
      </c>
      <c r="Y47" s="13" t="s">
        <v>92</v>
      </c>
      <c r="Z47" s="13" t="s">
        <v>92</v>
      </c>
      <c r="AA47" s="13" t="s">
        <v>93</v>
      </c>
      <c r="AB47" s="13">
        <v>9</v>
      </c>
      <c r="AC47" s="13" t="s">
        <v>94</v>
      </c>
      <c r="AD47" s="13">
        <v>0</v>
      </c>
    </row>
    <row r="48" spans="1:30" ht="29">
      <c r="A48" s="13">
        <v>4</v>
      </c>
      <c r="B48" s="13" t="s">
        <v>87</v>
      </c>
      <c r="C48" s="13">
        <v>547</v>
      </c>
      <c r="D48" s="14">
        <v>42611</v>
      </c>
      <c r="E48" s="13" t="s">
        <v>394</v>
      </c>
      <c r="F48" s="13"/>
      <c r="G48" s="13" t="s">
        <v>395</v>
      </c>
      <c r="H48" s="13" t="s">
        <v>396</v>
      </c>
      <c r="I48" s="13" t="s">
        <v>96</v>
      </c>
      <c r="J48" s="14">
        <v>40403</v>
      </c>
      <c r="K48" s="13">
        <v>406</v>
      </c>
      <c r="L48" s="13"/>
      <c r="M48" s="13">
        <v>89</v>
      </c>
      <c r="N48" s="13">
        <v>83</v>
      </c>
      <c r="O48" s="13" t="s">
        <v>98</v>
      </c>
      <c r="P48" s="13" t="s">
        <v>91</v>
      </c>
      <c r="Q48" s="13"/>
      <c r="R48" s="13" t="s">
        <v>266</v>
      </c>
      <c r="S48" s="13">
        <v>12345678910</v>
      </c>
      <c r="T48" s="13" t="s">
        <v>397</v>
      </c>
      <c r="U48" s="13" t="s">
        <v>1099</v>
      </c>
      <c r="V48" s="13">
        <v>9999999999</v>
      </c>
      <c r="W48" s="13" t="s">
        <v>381</v>
      </c>
      <c r="X48" s="13">
        <v>50000</v>
      </c>
      <c r="Y48" s="13" t="s">
        <v>92</v>
      </c>
      <c r="Z48" s="13" t="s">
        <v>92</v>
      </c>
      <c r="AA48" s="13" t="s">
        <v>93</v>
      </c>
      <c r="AB48" s="13">
        <v>10</v>
      </c>
      <c r="AC48" s="13" t="s">
        <v>94</v>
      </c>
      <c r="AD48" s="13">
        <v>0</v>
      </c>
    </row>
    <row r="49" spans="1:30" ht="29">
      <c r="A49" s="13">
        <v>4</v>
      </c>
      <c r="B49" s="13" t="s">
        <v>87</v>
      </c>
      <c r="C49" s="13">
        <v>548</v>
      </c>
      <c r="D49" s="14">
        <v>42559</v>
      </c>
      <c r="E49" s="13" t="s">
        <v>216</v>
      </c>
      <c r="F49" s="13"/>
      <c r="G49" s="13" t="s">
        <v>217</v>
      </c>
      <c r="H49" s="13" t="s">
        <v>127</v>
      </c>
      <c r="I49" s="13" t="s">
        <v>89</v>
      </c>
      <c r="J49" s="14">
        <v>40404</v>
      </c>
      <c r="K49" s="13">
        <v>407</v>
      </c>
      <c r="L49" s="13"/>
      <c r="M49" s="13">
        <v>89</v>
      </c>
      <c r="N49" s="13">
        <v>87</v>
      </c>
      <c r="O49" s="13" t="s">
        <v>98</v>
      </c>
      <c r="P49" s="13" t="s">
        <v>91</v>
      </c>
      <c r="Q49" s="13"/>
      <c r="R49" s="13" t="s">
        <v>266</v>
      </c>
      <c r="S49" s="13">
        <v>12345678910</v>
      </c>
      <c r="T49" s="13" t="s">
        <v>398</v>
      </c>
      <c r="U49" s="13" t="s">
        <v>1099</v>
      </c>
      <c r="V49" s="13">
        <v>9999999999</v>
      </c>
      <c r="W49" s="13" t="s">
        <v>381</v>
      </c>
      <c r="X49" s="13">
        <v>44000</v>
      </c>
      <c r="Y49" s="13" t="s">
        <v>92</v>
      </c>
      <c r="Z49" s="13" t="s">
        <v>92</v>
      </c>
      <c r="AA49" s="13" t="s">
        <v>93</v>
      </c>
      <c r="AB49" s="13">
        <v>9</v>
      </c>
      <c r="AC49" s="13" t="s">
        <v>94</v>
      </c>
      <c r="AD49" s="13">
        <v>3</v>
      </c>
    </row>
    <row r="50" spans="1:30" ht="29">
      <c r="A50" s="13">
        <v>4</v>
      </c>
      <c r="B50" s="13" t="s">
        <v>87</v>
      </c>
      <c r="C50" s="13">
        <v>549</v>
      </c>
      <c r="D50" s="14">
        <v>42548</v>
      </c>
      <c r="E50" s="13" t="s">
        <v>399</v>
      </c>
      <c r="F50" s="13"/>
      <c r="G50" s="13" t="s">
        <v>354</v>
      </c>
      <c r="H50" s="13" t="s">
        <v>123</v>
      </c>
      <c r="I50" s="13" t="s">
        <v>96</v>
      </c>
      <c r="J50" s="14">
        <v>40405</v>
      </c>
      <c r="K50" s="13">
        <v>408</v>
      </c>
      <c r="L50" s="13"/>
      <c r="M50" s="13">
        <v>89</v>
      </c>
      <c r="N50" s="13">
        <v>86</v>
      </c>
      <c r="O50" s="13" t="s">
        <v>90</v>
      </c>
      <c r="P50" s="13" t="s">
        <v>91</v>
      </c>
      <c r="Q50" s="13"/>
      <c r="R50" s="13" t="s">
        <v>266</v>
      </c>
      <c r="S50" s="13">
        <v>12345678910</v>
      </c>
      <c r="T50" s="13" t="s">
        <v>400</v>
      </c>
      <c r="U50" s="13" t="s">
        <v>1099</v>
      </c>
      <c r="V50" s="13">
        <v>9999999999</v>
      </c>
      <c r="W50" s="13" t="s">
        <v>381</v>
      </c>
      <c r="X50" s="13">
        <v>50000</v>
      </c>
      <c r="Y50" s="13" t="s">
        <v>92</v>
      </c>
      <c r="Z50" s="13" t="s">
        <v>92</v>
      </c>
      <c r="AA50" s="13" t="s">
        <v>93</v>
      </c>
      <c r="AB50" s="13">
        <v>9</v>
      </c>
      <c r="AC50" s="13" t="s">
        <v>94</v>
      </c>
      <c r="AD50" s="13">
        <v>0</v>
      </c>
    </row>
    <row r="51" spans="1:30" ht="29">
      <c r="A51" s="13">
        <v>4</v>
      </c>
      <c r="B51" s="13" t="s">
        <v>87</v>
      </c>
      <c r="C51" s="13">
        <v>550</v>
      </c>
      <c r="D51" s="14">
        <v>43301</v>
      </c>
      <c r="E51" s="13" t="s">
        <v>173</v>
      </c>
      <c r="F51" s="13"/>
      <c r="G51" s="13" t="s">
        <v>218</v>
      </c>
      <c r="H51" s="13" t="s">
        <v>401</v>
      </c>
      <c r="I51" s="13" t="s">
        <v>96</v>
      </c>
      <c r="J51" s="14">
        <v>40406</v>
      </c>
      <c r="K51" s="13">
        <v>409</v>
      </c>
      <c r="L51" s="13"/>
      <c r="M51" s="13">
        <v>89</v>
      </c>
      <c r="N51" s="13">
        <v>72</v>
      </c>
      <c r="O51" s="13" t="s">
        <v>90</v>
      </c>
      <c r="P51" s="13" t="s">
        <v>91</v>
      </c>
      <c r="Q51" s="13"/>
      <c r="R51" s="13" t="s">
        <v>266</v>
      </c>
      <c r="S51" s="13">
        <v>12345678910</v>
      </c>
      <c r="T51" s="13" t="s">
        <v>402</v>
      </c>
      <c r="U51" s="13" t="s">
        <v>1099</v>
      </c>
      <c r="V51" s="13">
        <v>9999999999</v>
      </c>
      <c r="W51" s="13" t="s">
        <v>403</v>
      </c>
      <c r="X51" s="13">
        <v>40000</v>
      </c>
      <c r="Y51" s="13" t="s">
        <v>92</v>
      </c>
      <c r="Z51" s="13" t="s">
        <v>102</v>
      </c>
      <c r="AA51" s="13" t="s">
        <v>93</v>
      </c>
      <c r="AB51" s="13">
        <v>9</v>
      </c>
      <c r="AC51" s="13" t="s">
        <v>94</v>
      </c>
      <c r="AD51" s="13">
        <v>3</v>
      </c>
    </row>
    <row r="52" spans="1:30" ht="29">
      <c r="A52" s="13">
        <v>4</v>
      </c>
      <c r="B52" s="13" t="s">
        <v>87</v>
      </c>
      <c r="C52" s="13">
        <v>551</v>
      </c>
      <c r="D52" s="14">
        <v>42686</v>
      </c>
      <c r="E52" s="13" t="s">
        <v>404</v>
      </c>
      <c r="F52" s="13"/>
      <c r="G52" s="13" t="s">
        <v>308</v>
      </c>
      <c r="H52" s="13" t="s">
        <v>126</v>
      </c>
      <c r="I52" s="13" t="s">
        <v>96</v>
      </c>
      <c r="J52" s="14">
        <v>40407</v>
      </c>
      <c r="K52" s="13">
        <v>410</v>
      </c>
      <c r="L52" s="13"/>
      <c r="M52" s="13">
        <v>89</v>
      </c>
      <c r="N52" s="13">
        <v>79</v>
      </c>
      <c r="O52" s="13" t="s">
        <v>98</v>
      </c>
      <c r="P52" s="13" t="s">
        <v>91</v>
      </c>
      <c r="Q52" s="13"/>
      <c r="R52" s="13" t="s">
        <v>266</v>
      </c>
      <c r="S52" s="13">
        <v>12345678910</v>
      </c>
      <c r="T52" s="13" t="s">
        <v>405</v>
      </c>
      <c r="U52" s="13" t="s">
        <v>1099</v>
      </c>
      <c r="V52" s="13">
        <v>9999999999</v>
      </c>
      <c r="W52" s="13" t="s">
        <v>381</v>
      </c>
      <c r="X52" s="13">
        <v>40000</v>
      </c>
      <c r="Y52" s="13" t="s">
        <v>92</v>
      </c>
      <c r="Z52" s="13" t="s">
        <v>92</v>
      </c>
      <c r="AA52" s="13" t="s">
        <v>93</v>
      </c>
      <c r="AB52" s="13">
        <v>10</v>
      </c>
      <c r="AC52" s="13" t="s">
        <v>94</v>
      </c>
      <c r="AD52" s="13">
        <v>0</v>
      </c>
    </row>
    <row r="53" spans="1:30">
      <c r="A53" s="13">
        <v>4</v>
      </c>
      <c r="B53" s="13" t="s">
        <v>87</v>
      </c>
      <c r="C53" s="13">
        <v>552</v>
      </c>
      <c r="D53" s="14">
        <v>42929</v>
      </c>
      <c r="E53" s="13" t="s">
        <v>130</v>
      </c>
      <c r="F53" s="13"/>
      <c r="G53" s="13" t="s">
        <v>406</v>
      </c>
      <c r="H53" s="13" t="s">
        <v>407</v>
      </c>
      <c r="I53" s="13" t="s">
        <v>96</v>
      </c>
      <c r="J53" s="14">
        <v>40408</v>
      </c>
      <c r="K53" s="13">
        <v>411</v>
      </c>
      <c r="L53" s="13"/>
      <c r="M53" s="13">
        <v>89</v>
      </c>
      <c r="N53" s="13">
        <v>89</v>
      </c>
      <c r="O53" s="13" t="s">
        <v>90</v>
      </c>
      <c r="P53" s="13" t="s">
        <v>91</v>
      </c>
      <c r="Q53" s="13"/>
      <c r="R53" s="13" t="s">
        <v>266</v>
      </c>
      <c r="S53" s="13">
        <v>12345678910</v>
      </c>
      <c r="T53" s="13" t="s">
        <v>408</v>
      </c>
      <c r="U53" s="13" t="s">
        <v>1099</v>
      </c>
      <c r="V53" s="13">
        <v>9999999999</v>
      </c>
      <c r="W53" s="13" t="s">
        <v>339</v>
      </c>
      <c r="X53" s="13">
        <v>42000</v>
      </c>
      <c r="Y53" s="13" t="s">
        <v>92</v>
      </c>
      <c r="Z53" s="13" t="s">
        <v>92</v>
      </c>
      <c r="AA53" s="13" t="s">
        <v>93</v>
      </c>
      <c r="AB53" s="13">
        <v>9</v>
      </c>
      <c r="AC53" s="13" t="s">
        <v>94</v>
      </c>
      <c r="AD53" s="13">
        <v>0</v>
      </c>
    </row>
    <row r="54" spans="1:30" ht="29">
      <c r="A54" s="13">
        <v>4</v>
      </c>
      <c r="B54" s="13" t="s">
        <v>87</v>
      </c>
      <c r="C54" s="13">
        <v>553</v>
      </c>
      <c r="D54" s="14">
        <v>43652</v>
      </c>
      <c r="E54" s="13" t="s">
        <v>409</v>
      </c>
      <c r="F54" s="13" t="s">
        <v>155</v>
      </c>
      <c r="G54" s="13" t="s">
        <v>129</v>
      </c>
      <c r="H54" s="13" t="s">
        <v>356</v>
      </c>
      <c r="I54" s="13" t="s">
        <v>96</v>
      </c>
      <c r="J54" s="14">
        <v>40409</v>
      </c>
      <c r="K54" s="13">
        <v>412</v>
      </c>
      <c r="L54" s="13"/>
      <c r="M54" s="13">
        <v>89</v>
      </c>
      <c r="N54" s="13">
        <v>85</v>
      </c>
      <c r="O54" s="13" t="s">
        <v>90</v>
      </c>
      <c r="P54" s="13"/>
      <c r="Q54" s="13"/>
      <c r="R54" s="13" t="s">
        <v>266</v>
      </c>
      <c r="S54" s="13">
        <v>12345678910</v>
      </c>
      <c r="T54" s="13" t="s">
        <v>410</v>
      </c>
      <c r="U54" s="13" t="s">
        <v>1099</v>
      </c>
      <c r="V54" s="13">
        <v>9999999999</v>
      </c>
      <c r="W54" s="13" t="s">
        <v>411</v>
      </c>
      <c r="X54" s="13">
        <v>0</v>
      </c>
      <c r="Y54" s="13" t="s">
        <v>92</v>
      </c>
      <c r="Z54" s="13" t="s">
        <v>92</v>
      </c>
      <c r="AA54" s="13"/>
      <c r="AB54" s="13">
        <v>9</v>
      </c>
      <c r="AC54" s="13" t="s">
        <v>94</v>
      </c>
      <c r="AD54" s="13">
        <v>0</v>
      </c>
    </row>
    <row r="55" spans="1:30" ht="29">
      <c r="A55" s="13">
        <v>4</v>
      </c>
      <c r="B55" s="13" t="s">
        <v>87</v>
      </c>
      <c r="C55" s="13">
        <v>554</v>
      </c>
      <c r="D55" s="14">
        <v>42559</v>
      </c>
      <c r="E55" s="13" t="s">
        <v>125</v>
      </c>
      <c r="F55" s="13"/>
      <c r="G55" s="13" t="s">
        <v>412</v>
      </c>
      <c r="H55" s="13" t="s">
        <v>413</v>
      </c>
      <c r="I55" s="13" t="s">
        <v>96</v>
      </c>
      <c r="J55" s="14">
        <v>40410</v>
      </c>
      <c r="K55" s="13">
        <v>413</v>
      </c>
      <c r="L55" s="13"/>
      <c r="M55" s="13">
        <v>89</v>
      </c>
      <c r="N55" s="13">
        <v>87</v>
      </c>
      <c r="O55" s="13" t="s">
        <v>98</v>
      </c>
      <c r="P55" s="13" t="s">
        <v>91</v>
      </c>
      <c r="Q55" s="13"/>
      <c r="R55" s="13" t="s">
        <v>266</v>
      </c>
      <c r="S55" s="13">
        <v>12345678910</v>
      </c>
      <c r="T55" s="13" t="s">
        <v>414</v>
      </c>
      <c r="U55" s="13" t="s">
        <v>1099</v>
      </c>
      <c r="V55" s="13">
        <v>9999999999</v>
      </c>
      <c r="W55" s="13" t="s">
        <v>381</v>
      </c>
      <c r="X55" s="13">
        <v>40000</v>
      </c>
      <c r="Y55" s="13" t="s">
        <v>92</v>
      </c>
      <c r="Z55" s="13" t="s">
        <v>92</v>
      </c>
      <c r="AA55" s="13" t="s">
        <v>93</v>
      </c>
      <c r="AB55" s="13">
        <v>9</v>
      </c>
      <c r="AC55" s="13" t="s">
        <v>94</v>
      </c>
      <c r="AD55" s="13">
        <v>0</v>
      </c>
    </row>
    <row r="56" spans="1:30" ht="29">
      <c r="A56" s="13">
        <v>5</v>
      </c>
      <c r="B56" s="13" t="s">
        <v>87</v>
      </c>
      <c r="C56" s="13">
        <v>555</v>
      </c>
      <c r="D56" s="14">
        <v>42200</v>
      </c>
      <c r="E56" s="13" t="s">
        <v>219</v>
      </c>
      <c r="F56" s="13"/>
      <c r="G56" s="13" t="s">
        <v>210</v>
      </c>
      <c r="H56" s="13" t="s">
        <v>303</v>
      </c>
      <c r="I56" s="13" t="s">
        <v>89</v>
      </c>
      <c r="J56" s="14">
        <v>40411</v>
      </c>
      <c r="K56" s="13">
        <v>503</v>
      </c>
      <c r="L56" s="13"/>
      <c r="M56" s="13">
        <v>89</v>
      </c>
      <c r="N56" s="13">
        <v>71</v>
      </c>
      <c r="O56" s="13" t="s">
        <v>90</v>
      </c>
      <c r="P56" s="13" t="s">
        <v>91</v>
      </c>
      <c r="Q56" s="13"/>
      <c r="R56" s="13" t="s">
        <v>266</v>
      </c>
      <c r="S56" s="13">
        <v>12345678910</v>
      </c>
      <c r="T56" s="13" t="s">
        <v>415</v>
      </c>
      <c r="U56" s="13" t="s">
        <v>1099</v>
      </c>
      <c r="V56" s="13">
        <v>9999999999</v>
      </c>
      <c r="W56" s="13" t="s">
        <v>416</v>
      </c>
      <c r="X56" s="13">
        <v>40000</v>
      </c>
      <c r="Y56" s="13" t="s">
        <v>92</v>
      </c>
      <c r="Z56" s="13" t="s">
        <v>92</v>
      </c>
      <c r="AA56" s="13" t="s">
        <v>93</v>
      </c>
      <c r="AB56" s="13">
        <v>10</v>
      </c>
      <c r="AC56" s="13" t="s">
        <v>94</v>
      </c>
      <c r="AD56" s="13">
        <v>3</v>
      </c>
    </row>
    <row r="57" spans="1:30">
      <c r="A57" s="13">
        <v>5</v>
      </c>
      <c r="B57" s="13" t="s">
        <v>87</v>
      </c>
      <c r="C57" s="13">
        <v>556</v>
      </c>
      <c r="D57" s="14">
        <v>43652</v>
      </c>
      <c r="E57" s="13" t="s">
        <v>219</v>
      </c>
      <c r="F57" s="13" t="s">
        <v>155</v>
      </c>
      <c r="G57" s="13" t="s">
        <v>129</v>
      </c>
      <c r="H57" s="13" t="s">
        <v>417</v>
      </c>
      <c r="I57" s="13" t="s">
        <v>96</v>
      </c>
      <c r="J57" s="14">
        <v>40412</v>
      </c>
      <c r="K57" s="13">
        <v>502</v>
      </c>
      <c r="L57" s="13"/>
      <c r="M57" s="13">
        <v>89</v>
      </c>
      <c r="N57" s="13">
        <v>76</v>
      </c>
      <c r="O57" s="13" t="s">
        <v>90</v>
      </c>
      <c r="P57" s="13"/>
      <c r="Q57" s="13"/>
      <c r="R57" s="13" t="s">
        <v>266</v>
      </c>
      <c r="S57" s="13">
        <v>12345678910</v>
      </c>
      <c r="T57" s="13" t="s">
        <v>418</v>
      </c>
      <c r="U57" s="13" t="s">
        <v>1099</v>
      </c>
      <c r="V57" s="13">
        <v>9999999999</v>
      </c>
      <c r="W57" s="13" t="s">
        <v>419</v>
      </c>
      <c r="X57" s="13">
        <v>0</v>
      </c>
      <c r="Y57" s="13" t="s">
        <v>92</v>
      </c>
      <c r="Z57" s="13" t="s">
        <v>92</v>
      </c>
      <c r="AA57" s="13"/>
      <c r="AB57" s="13">
        <v>11</v>
      </c>
      <c r="AC57" s="13" t="s">
        <v>94</v>
      </c>
      <c r="AD57" s="13">
        <v>0</v>
      </c>
    </row>
    <row r="58" spans="1:30" ht="29">
      <c r="A58" s="13">
        <v>5</v>
      </c>
      <c r="B58" s="13" t="s">
        <v>87</v>
      </c>
      <c r="C58" s="13">
        <v>557</v>
      </c>
      <c r="D58" s="14">
        <v>43661</v>
      </c>
      <c r="E58" s="13" t="s">
        <v>188</v>
      </c>
      <c r="F58" s="13"/>
      <c r="G58" s="13" t="s">
        <v>420</v>
      </c>
      <c r="H58" s="13" t="s">
        <v>144</v>
      </c>
      <c r="I58" s="13" t="s">
        <v>89</v>
      </c>
      <c r="J58" s="14">
        <v>40413</v>
      </c>
      <c r="K58" s="13">
        <v>504</v>
      </c>
      <c r="L58" s="13"/>
      <c r="M58" s="13">
        <v>89</v>
      </c>
      <c r="N58" s="13">
        <v>67</v>
      </c>
      <c r="O58" s="13" t="s">
        <v>90</v>
      </c>
      <c r="P58" s="13"/>
      <c r="Q58" s="13"/>
      <c r="R58" s="13" t="s">
        <v>266</v>
      </c>
      <c r="S58" s="13">
        <v>12345678910</v>
      </c>
      <c r="T58" s="13" t="s">
        <v>421</v>
      </c>
      <c r="U58" s="13" t="s">
        <v>1099</v>
      </c>
      <c r="V58" s="13">
        <v>9999999999</v>
      </c>
      <c r="W58" s="13" t="s">
        <v>422</v>
      </c>
      <c r="X58" s="13">
        <v>40000</v>
      </c>
      <c r="Y58" s="13" t="s">
        <v>92</v>
      </c>
      <c r="Z58" s="13" t="s">
        <v>92</v>
      </c>
      <c r="AA58" s="13"/>
      <c r="AB58" s="13">
        <v>11</v>
      </c>
      <c r="AC58" s="13" t="s">
        <v>94</v>
      </c>
      <c r="AD58" s="13">
        <v>0</v>
      </c>
    </row>
    <row r="59" spans="1:30" ht="29">
      <c r="A59" s="13">
        <v>5</v>
      </c>
      <c r="B59" s="13" t="s">
        <v>87</v>
      </c>
      <c r="C59" s="13">
        <v>558</v>
      </c>
      <c r="D59" s="14">
        <v>42191</v>
      </c>
      <c r="E59" s="13" t="s">
        <v>423</v>
      </c>
      <c r="F59" s="13"/>
      <c r="G59" s="13" t="s">
        <v>424</v>
      </c>
      <c r="H59" s="13" t="s">
        <v>184</v>
      </c>
      <c r="I59" s="13" t="s">
        <v>96</v>
      </c>
      <c r="J59" s="14">
        <v>40414</v>
      </c>
      <c r="K59" s="13">
        <v>501</v>
      </c>
      <c r="L59" s="13"/>
      <c r="M59" s="13">
        <v>89</v>
      </c>
      <c r="N59" s="13">
        <v>78</v>
      </c>
      <c r="O59" s="13" t="s">
        <v>90</v>
      </c>
      <c r="P59" s="13" t="s">
        <v>91</v>
      </c>
      <c r="Q59" s="13"/>
      <c r="R59" s="13" t="s">
        <v>266</v>
      </c>
      <c r="S59" s="13">
        <v>12345678910</v>
      </c>
      <c r="T59" s="13" t="s">
        <v>425</v>
      </c>
      <c r="U59" s="13" t="s">
        <v>1099</v>
      </c>
      <c r="V59" s="13">
        <v>9999999999</v>
      </c>
      <c r="W59" s="13" t="s">
        <v>416</v>
      </c>
      <c r="X59" s="13">
        <v>40000</v>
      </c>
      <c r="Y59" s="13" t="s">
        <v>92</v>
      </c>
      <c r="Z59" s="13" t="s">
        <v>92</v>
      </c>
      <c r="AA59" s="13" t="s">
        <v>93</v>
      </c>
      <c r="AB59" s="13">
        <v>10</v>
      </c>
      <c r="AC59" s="13" t="s">
        <v>94</v>
      </c>
      <c r="AD59" s="13">
        <v>0</v>
      </c>
    </row>
    <row r="60" spans="1:30" ht="29">
      <c r="A60" s="13">
        <v>5</v>
      </c>
      <c r="B60" s="13" t="s">
        <v>87</v>
      </c>
      <c r="C60" s="13">
        <v>559</v>
      </c>
      <c r="D60" s="14">
        <v>42566</v>
      </c>
      <c r="E60" s="13" t="s">
        <v>426</v>
      </c>
      <c r="F60" s="13"/>
      <c r="G60" s="13" t="s">
        <v>300</v>
      </c>
      <c r="H60" s="13" t="s">
        <v>147</v>
      </c>
      <c r="I60" s="13" t="s">
        <v>96</v>
      </c>
      <c r="J60" s="14">
        <v>40415</v>
      </c>
      <c r="K60" s="13">
        <v>505</v>
      </c>
      <c r="L60" s="13"/>
      <c r="M60" s="13">
        <v>89</v>
      </c>
      <c r="N60" s="13">
        <v>73</v>
      </c>
      <c r="O60" s="13" t="s">
        <v>90</v>
      </c>
      <c r="P60" s="13" t="s">
        <v>91</v>
      </c>
      <c r="Q60" s="13"/>
      <c r="R60" s="13" t="s">
        <v>266</v>
      </c>
      <c r="S60" s="13">
        <v>12345678910</v>
      </c>
      <c r="T60" s="13" t="s">
        <v>427</v>
      </c>
      <c r="U60" s="13" t="s">
        <v>1099</v>
      </c>
      <c r="V60" s="13">
        <v>9999999999</v>
      </c>
      <c r="W60" s="13" t="s">
        <v>381</v>
      </c>
      <c r="X60" s="13">
        <v>46000</v>
      </c>
      <c r="Y60" s="13" t="s">
        <v>92</v>
      </c>
      <c r="Z60" s="13" t="s">
        <v>92</v>
      </c>
      <c r="AA60" s="13" t="s">
        <v>93</v>
      </c>
      <c r="AB60" s="13">
        <v>10</v>
      </c>
      <c r="AC60" s="13" t="s">
        <v>94</v>
      </c>
      <c r="AD60" s="13">
        <v>0</v>
      </c>
    </row>
    <row r="61" spans="1:30" ht="29">
      <c r="A61" s="13">
        <v>5</v>
      </c>
      <c r="B61" s="13" t="s">
        <v>87</v>
      </c>
      <c r="C61" s="13">
        <v>560</v>
      </c>
      <c r="D61" s="14">
        <v>42571</v>
      </c>
      <c r="E61" s="13" t="s">
        <v>428</v>
      </c>
      <c r="F61" s="13"/>
      <c r="G61" s="13" t="s">
        <v>149</v>
      </c>
      <c r="H61" s="13" t="s">
        <v>429</v>
      </c>
      <c r="I61" s="13" t="s">
        <v>96</v>
      </c>
      <c r="J61" s="14">
        <v>40416</v>
      </c>
      <c r="K61" s="13">
        <v>506</v>
      </c>
      <c r="L61" s="13"/>
      <c r="M61" s="13">
        <v>89</v>
      </c>
      <c r="N61" s="13">
        <v>68</v>
      </c>
      <c r="O61" s="13" t="s">
        <v>90</v>
      </c>
      <c r="P61" s="13" t="s">
        <v>91</v>
      </c>
      <c r="Q61" s="13"/>
      <c r="R61" s="13" t="s">
        <v>266</v>
      </c>
      <c r="S61" s="13">
        <v>12345678910</v>
      </c>
      <c r="T61" s="13" t="s">
        <v>430</v>
      </c>
      <c r="U61" s="13" t="s">
        <v>1099</v>
      </c>
      <c r="V61" s="13">
        <v>9999999999</v>
      </c>
      <c r="W61" s="13" t="s">
        <v>381</v>
      </c>
      <c r="X61" s="13">
        <v>46000</v>
      </c>
      <c r="Y61" s="13" t="s">
        <v>92</v>
      </c>
      <c r="Z61" s="13" t="s">
        <v>92</v>
      </c>
      <c r="AA61" s="13" t="s">
        <v>93</v>
      </c>
      <c r="AB61" s="13">
        <v>11</v>
      </c>
      <c r="AC61" s="13" t="s">
        <v>94</v>
      </c>
      <c r="AD61" s="13">
        <v>0</v>
      </c>
    </row>
    <row r="62" spans="1:30" ht="29">
      <c r="A62" s="13">
        <v>5</v>
      </c>
      <c r="B62" s="13" t="s">
        <v>87</v>
      </c>
      <c r="C62" s="13">
        <v>561</v>
      </c>
      <c r="D62" s="14">
        <v>43298</v>
      </c>
      <c r="E62" s="13" t="s">
        <v>431</v>
      </c>
      <c r="F62" s="13"/>
      <c r="G62" s="13" t="s">
        <v>199</v>
      </c>
      <c r="H62" s="13" t="s">
        <v>312</v>
      </c>
      <c r="I62" s="13" t="s">
        <v>89</v>
      </c>
      <c r="J62" s="14">
        <v>40417</v>
      </c>
      <c r="K62" s="13">
        <v>507</v>
      </c>
      <c r="L62" s="13"/>
      <c r="M62" s="13">
        <v>89</v>
      </c>
      <c r="N62" s="13">
        <v>81</v>
      </c>
      <c r="O62" s="13" t="s">
        <v>98</v>
      </c>
      <c r="P62" s="13" t="s">
        <v>91</v>
      </c>
      <c r="Q62" s="13"/>
      <c r="R62" s="13" t="s">
        <v>266</v>
      </c>
      <c r="S62" s="13">
        <v>12345678910</v>
      </c>
      <c r="T62" s="13" t="s">
        <v>432</v>
      </c>
      <c r="U62" s="13" t="s">
        <v>1099</v>
      </c>
      <c r="V62" s="13">
        <v>9999999999</v>
      </c>
      <c r="W62" s="13" t="s">
        <v>433</v>
      </c>
      <c r="X62" s="13">
        <v>40000</v>
      </c>
      <c r="Y62" s="13" t="s">
        <v>92</v>
      </c>
      <c r="Z62" s="13" t="s">
        <v>92</v>
      </c>
      <c r="AA62" s="13" t="s">
        <v>93</v>
      </c>
      <c r="AB62" s="13">
        <v>9</v>
      </c>
      <c r="AC62" s="13" t="s">
        <v>94</v>
      </c>
      <c r="AD62" s="13">
        <v>0</v>
      </c>
    </row>
    <row r="63" spans="1:30" ht="29">
      <c r="A63" s="13">
        <v>5</v>
      </c>
      <c r="B63" s="13" t="s">
        <v>87</v>
      </c>
      <c r="C63" s="13">
        <v>562</v>
      </c>
      <c r="D63" s="14">
        <v>43661</v>
      </c>
      <c r="E63" s="13" t="s">
        <v>220</v>
      </c>
      <c r="F63" s="13"/>
      <c r="G63" s="13" t="s">
        <v>29</v>
      </c>
      <c r="H63" s="13" t="s">
        <v>330</v>
      </c>
      <c r="I63" s="13" t="s">
        <v>89</v>
      </c>
      <c r="J63" s="14">
        <v>40418</v>
      </c>
      <c r="K63" s="13">
        <v>508</v>
      </c>
      <c r="L63" s="13"/>
      <c r="M63" s="13">
        <v>89</v>
      </c>
      <c r="N63" s="13">
        <v>75</v>
      </c>
      <c r="O63" s="13" t="s">
        <v>98</v>
      </c>
      <c r="P63" s="13"/>
      <c r="Q63" s="13"/>
      <c r="R63" s="13" t="s">
        <v>266</v>
      </c>
      <c r="S63" s="13">
        <v>12345678910</v>
      </c>
      <c r="T63" s="13" t="s">
        <v>434</v>
      </c>
      <c r="U63" s="13" t="s">
        <v>1099</v>
      </c>
      <c r="V63" s="13">
        <v>9999999999</v>
      </c>
      <c r="W63" s="13" t="s">
        <v>435</v>
      </c>
      <c r="X63" s="13">
        <v>50000</v>
      </c>
      <c r="Y63" s="13" t="s">
        <v>92</v>
      </c>
      <c r="Z63" s="13" t="s">
        <v>92</v>
      </c>
      <c r="AA63" s="13"/>
      <c r="AB63" s="13">
        <v>10</v>
      </c>
      <c r="AC63" s="13" t="s">
        <v>94</v>
      </c>
      <c r="AD63" s="13">
        <v>6</v>
      </c>
    </row>
    <row r="64" spans="1:30">
      <c r="A64" s="13">
        <v>5</v>
      </c>
      <c r="B64" s="13" t="s">
        <v>87</v>
      </c>
      <c r="C64" s="13">
        <v>563</v>
      </c>
      <c r="D64" s="14">
        <v>42927</v>
      </c>
      <c r="E64" s="13" t="s">
        <v>436</v>
      </c>
      <c r="F64" s="13"/>
      <c r="G64" s="13" t="s">
        <v>392</v>
      </c>
      <c r="H64" s="13" t="s">
        <v>21</v>
      </c>
      <c r="I64" s="13" t="s">
        <v>96</v>
      </c>
      <c r="J64" s="14">
        <v>40419</v>
      </c>
      <c r="K64" s="13">
        <v>509</v>
      </c>
      <c r="L64" s="13"/>
      <c r="M64" s="13">
        <v>89</v>
      </c>
      <c r="N64" s="13">
        <v>84</v>
      </c>
      <c r="O64" s="13" t="s">
        <v>98</v>
      </c>
      <c r="P64" s="13" t="s">
        <v>91</v>
      </c>
      <c r="Q64" s="13"/>
      <c r="R64" s="13" t="s">
        <v>266</v>
      </c>
      <c r="S64" s="13">
        <v>12345678910</v>
      </c>
      <c r="T64" s="13" t="s">
        <v>437</v>
      </c>
      <c r="U64" s="13" t="s">
        <v>1099</v>
      </c>
      <c r="V64" s="13">
        <v>9999999999</v>
      </c>
      <c r="W64" s="13" t="s">
        <v>339</v>
      </c>
      <c r="X64" s="13">
        <v>40000</v>
      </c>
      <c r="Y64" s="13" t="s">
        <v>92</v>
      </c>
      <c r="Z64" s="13" t="s">
        <v>92</v>
      </c>
      <c r="AA64" s="13" t="s">
        <v>93</v>
      </c>
      <c r="AB64" s="13">
        <v>10</v>
      </c>
      <c r="AC64" s="13" t="s">
        <v>94</v>
      </c>
      <c r="AD64" s="13">
        <v>0</v>
      </c>
    </row>
    <row r="65" spans="1:30" ht="29">
      <c r="A65" s="13">
        <v>5</v>
      </c>
      <c r="B65" s="13" t="s">
        <v>87</v>
      </c>
      <c r="C65" s="13">
        <v>564</v>
      </c>
      <c r="D65" s="14">
        <v>43298</v>
      </c>
      <c r="E65" s="13" t="s">
        <v>438</v>
      </c>
      <c r="F65" s="13"/>
      <c r="G65" s="13" t="s">
        <v>439</v>
      </c>
      <c r="H65" s="13" t="s">
        <v>345</v>
      </c>
      <c r="I65" s="13" t="s">
        <v>89</v>
      </c>
      <c r="J65" s="14">
        <v>40420</v>
      </c>
      <c r="K65" s="13">
        <v>510</v>
      </c>
      <c r="L65" s="13"/>
      <c r="M65" s="13">
        <v>89</v>
      </c>
      <c r="N65" s="13">
        <v>82</v>
      </c>
      <c r="O65" s="13" t="s">
        <v>98</v>
      </c>
      <c r="P65" s="13" t="s">
        <v>99</v>
      </c>
      <c r="Q65" s="13"/>
      <c r="R65" s="13" t="s">
        <v>266</v>
      </c>
      <c r="S65" s="13">
        <v>12345678910</v>
      </c>
      <c r="T65" s="13" t="s">
        <v>440</v>
      </c>
      <c r="U65" s="13" t="s">
        <v>1099</v>
      </c>
      <c r="V65" s="13">
        <v>9999999999</v>
      </c>
      <c r="W65" s="13" t="s">
        <v>433</v>
      </c>
      <c r="X65" s="13">
        <v>40000</v>
      </c>
      <c r="Y65" s="13" t="s">
        <v>92</v>
      </c>
      <c r="Z65" s="13" t="s">
        <v>102</v>
      </c>
      <c r="AA65" s="13" t="s">
        <v>100</v>
      </c>
      <c r="AB65" s="13">
        <v>10</v>
      </c>
      <c r="AC65" s="13" t="s">
        <v>94</v>
      </c>
      <c r="AD65" s="13">
        <v>0</v>
      </c>
    </row>
    <row r="66" spans="1:30" ht="29">
      <c r="A66" s="13">
        <v>5</v>
      </c>
      <c r="B66" s="13" t="s">
        <v>87</v>
      </c>
      <c r="C66" s="13">
        <v>565</v>
      </c>
      <c r="D66" s="14">
        <v>42200</v>
      </c>
      <c r="E66" s="13" t="s">
        <v>441</v>
      </c>
      <c r="F66" s="13"/>
      <c r="G66" s="13" t="s">
        <v>119</v>
      </c>
      <c r="H66" s="13" t="s">
        <v>130</v>
      </c>
      <c r="I66" s="13" t="s">
        <v>96</v>
      </c>
      <c r="J66" s="14">
        <v>40421</v>
      </c>
      <c r="K66" s="13">
        <v>511</v>
      </c>
      <c r="L66" s="13"/>
      <c r="M66" s="13">
        <v>89</v>
      </c>
      <c r="N66" s="13">
        <v>46</v>
      </c>
      <c r="O66" s="13" t="s">
        <v>98</v>
      </c>
      <c r="P66" s="13" t="s">
        <v>99</v>
      </c>
      <c r="Q66" s="13"/>
      <c r="R66" s="13" t="s">
        <v>266</v>
      </c>
      <c r="S66" s="13">
        <v>12345678910</v>
      </c>
      <c r="T66" s="13" t="s">
        <v>442</v>
      </c>
      <c r="U66" s="13" t="s">
        <v>1099</v>
      </c>
      <c r="V66" s="13">
        <v>9999999999</v>
      </c>
      <c r="W66" s="13" t="s">
        <v>416</v>
      </c>
      <c r="X66" s="13">
        <v>40000</v>
      </c>
      <c r="Y66" s="13" t="s">
        <v>92</v>
      </c>
      <c r="Z66" s="13" t="s">
        <v>92</v>
      </c>
      <c r="AA66" s="13" t="s">
        <v>100</v>
      </c>
      <c r="AB66" s="13">
        <v>10</v>
      </c>
      <c r="AC66" s="13" t="s">
        <v>94</v>
      </c>
      <c r="AD66" s="13">
        <v>0</v>
      </c>
    </row>
    <row r="67" spans="1:30">
      <c r="A67" s="13">
        <v>5</v>
      </c>
      <c r="B67" s="13" t="s">
        <v>87</v>
      </c>
      <c r="C67" s="13">
        <v>566</v>
      </c>
      <c r="D67" s="14">
        <v>42193</v>
      </c>
      <c r="E67" s="13" t="s">
        <v>221</v>
      </c>
      <c r="F67" s="13"/>
      <c r="G67" s="13" t="s">
        <v>217</v>
      </c>
      <c r="H67" s="13" t="s">
        <v>127</v>
      </c>
      <c r="I67" s="13" t="s">
        <v>89</v>
      </c>
      <c r="J67" s="14">
        <v>40422</v>
      </c>
      <c r="K67" s="13">
        <v>512</v>
      </c>
      <c r="L67" s="13"/>
      <c r="M67" s="13">
        <v>89</v>
      </c>
      <c r="N67" s="13">
        <v>89</v>
      </c>
      <c r="O67" s="13" t="s">
        <v>98</v>
      </c>
      <c r="P67" s="13" t="s">
        <v>91</v>
      </c>
      <c r="Q67" s="13"/>
      <c r="R67" s="13" t="s">
        <v>266</v>
      </c>
      <c r="S67" s="13">
        <v>12345678910</v>
      </c>
      <c r="T67" s="13" t="s">
        <v>443</v>
      </c>
      <c r="U67" s="13" t="s">
        <v>1099</v>
      </c>
      <c r="V67" s="13">
        <v>9999999999</v>
      </c>
      <c r="W67" s="13" t="s">
        <v>444</v>
      </c>
      <c r="X67" s="13">
        <v>40000</v>
      </c>
      <c r="Y67" s="13" t="s">
        <v>92</v>
      </c>
      <c r="Z67" s="13" t="s">
        <v>92</v>
      </c>
      <c r="AA67" s="13" t="s">
        <v>93</v>
      </c>
      <c r="AB67" s="13">
        <v>11</v>
      </c>
      <c r="AC67" s="13" t="s">
        <v>94</v>
      </c>
      <c r="AD67" s="13">
        <v>3</v>
      </c>
    </row>
    <row r="68" spans="1:30" ht="29">
      <c r="A68" s="13">
        <v>5</v>
      </c>
      <c r="B68" s="13" t="s">
        <v>87</v>
      </c>
      <c r="C68" s="13">
        <v>567</v>
      </c>
      <c r="D68" s="14">
        <v>42193</v>
      </c>
      <c r="E68" s="13" t="s">
        <v>445</v>
      </c>
      <c r="F68" s="13"/>
      <c r="G68" s="13" t="s">
        <v>340</v>
      </c>
      <c r="H68" s="13" t="s">
        <v>446</v>
      </c>
      <c r="I68" s="13" t="s">
        <v>96</v>
      </c>
      <c r="J68" s="14">
        <v>40423</v>
      </c>
      <c r="K68" s="13">
        <v>513</v>
      </c>
      <c r="L68" s="13"/>
      <c r="M68" s="13">
        <v>89</v>
      </c>
      <c r="N68" s="13">
        <v>68</v>
      </c>
      <c r="O68" s="13" t="s">
        <v>90</v>
      </c>
      <c r="P68" s="13" t="s">
        <v>91</v>
      </c>
      <c r="Q68" s="13"/>
      <c r="R68" s="13" t="s">
        <v>266</v>
      </c>
      <c r="S68" s="13">
        <v>12345678910</v>
      </c>
      <c r="T68" s="13" t="s">
        <v>447</v>
      </c>
      <c r="U68" s="13" t="s">
        <v>1099</v>
      </c>
      <c r="V68" s="13">
        <v>9999999999</v>
      </c>
      <c r="W68" s="13" t="s">
        <v>416</v>
      </c>
      <c r="X68" s="13">
        <v>40000</v>
      </c>
      <c r="Y68" s="13" t="s">
        <v>92</v>
      </c>
      <c r="Z68" s="13" t="s">
        <v>92</v>
      </c>
      <c r="AA68" s="13" t="s">
        <v>93</v>
      </c>
      <c r="AB68" s="13">
        <v>10</v>
      </c>
      <c r="AC68" s="13" t="s">
        <v>94</v>
      </c>
      <c r="AD68" s="13">
        <v>0</v>
      </c>
    </row>
    <row r="69" spans="1:30" ht="29">
      <c r="A69" s="13">
        <v>6</v>
      </c>
      <c r="B69" s="13" t="s">
        <v>87</v>
      </c>
      <c r="C69" s="13">
        <v>568</v>
      </c>
      <c r="D69" s="14">
        <v>42217</v>
      </c>
      <c r="E69" s="13" t="s">
        <v>448</v>
      </c>
      <c r="F69" s="13"/>
      <c r="G69" s="13" t="s">
        <v>282</v>
      </c>
      <c r="H69" s="13" t="s">
        <v>163</v>
      </c>
      <c r="I69" s="13" t="s">
        <v>96</v>
      </c>
      <c r="J69" s="14">
        <v>40424</v>
      </c>
      <c r="K69" s="13">
        <v>601</v>
      </c>
      <c r="L69" s="13"/>
      <c r="M69" s="13">
        <v>89</v>
      </c>
      <c r="N69" s="13">
        <v>85</v>
      </c>
      <c r="O69" s="13" t="s">
        <v>98</v>
      </c>
      <c r="P69" s="13" t="s">
        <v>91</v>
      </c>
      <c r="Q69" s="13"/>
      <c r="R69" s="13" t="s">
        <v>266</v>
      </c>
      <c r="S69" s="13">
        <v>12345678910</v>
      </c>
      <c r="T69" s="13" t="s">
        <v>449</v>
      </c>
      <c r="U69" s="13" t="s">
        <v>1099</v>
      </c>
      <c r="V69" s="13">
        <v>9999999999</v>
      </c>
      <c r="W69" s="13" t="s">
        <v>450</v>
      </c>
      <c r="X69" s="13">
        <v>45000</v>
      </c>
      <c r="Y69" s="13" t="s">
        <v>92</v>
      </c>
      <c r="Z69" s="13" t="s">
        <v>92</v>
      </c>
      <c r="AA69" s="13" t="s">
        <v>93</v>
      </c>
      <c r="AB69" s="13">
        <v>9</v>
      </c>
      <c r="AC69" s="13" t="s">
        <v>94</v>
      </c>
      <c r="AD69" s="13">
        <v>0</v>
      </c>
    </row>
    <row r="70" spans="1:30" ht="29">
      <c r="A70" s="13">
        <v>6</v>
      </c>
      <c r="B70" s="13" t="s">
        <v>87</v>
      </c>
      <c r="C70" s="13">
        <v>569</v>
      </c>
      <c r="D70" s="14">
        <v>42559</v>
      </c>
      <c r="E70" s="13" t="s">
        <v>133</v>
      </c>
      <c r="F70" s="13"/>
      <c r="G70" s="13" t="s">
        <v>451</v>
      </c>
      <c r="H70" s="13" t="s">
        <v>279</v>
      </c>
      <c r="I70" s="13" t="s">
        <v>96</v>
      </c>
      <c r="J70" s="14">
        <v>40425</v>
      </c>
      <c r="K70" s="13">
        <v>602</v>
      </c>
      <c r="L70" s="13"/>
      <c r="M70" s="13">
        <v>89</v>
      </c>
      <c r="N70" s="13">
        <v>88</v>
      </c>
      <c r="O70" s="13" t="s">
        <v>280</v>
      </c>
      <c r="P70" s="13" t="s">
        <v>91</v>
      </c>
      <c r="Q70" s="13"/>
      <c r="R70" s="13" t="s">
        <v>266</v>
      </c>
      <c r="S70" s="13">
        <v>12345678910</v>
      </c>
      <c r="T70" s="13" t="s">
        <v>452</v>
      </c>
      <c r="U70" s="13" t="s">
        <v>1099</v>
      </c>
      <c r="V70" s="13">
        <v>9999999999</v>
      </c>
      <c r="W70" s="13" t="s">
        <v>381</v>
      </c>
      <c r="X70" s="13">
        <v>40000</v>
      </c>
      <c r="Y70" s="13" t="s">
        <v>92</v>
      </c>
      <c r="Z70" s="13" t="s">
        <v>92</v>
      </c>
      <c r="AA70" s="13" t="s">
        <v>93</v>
      </c>
      <c r="AB70" s="13">
        <v>12</v>
      </c>
      <c r="AC70" s="13" t="s">
        <v>94</v>
      </c>
      <c r="AD70" s="13">
        <v>0</v>
      </c>
    </row>
    <row r="71" spans="1:30" ht="29">
      <c r="A71" s="13">
        <v>6</v>
      </c>
      <c r="B71" s="13" t="s">
        <v>87</v>
      </c>
      <c r="C71" s="13">
        <v>570</v>
      </c>
      <c r="D71" s="14">
        <v>43721</v>
      </c>
      <c r="E71" s="13" t="s">
        <v>222</v>
      </c>
      <c r="F71" s="13"/>
      <c r="G71" s="13" t="s">
        <v>223</v>
      </c>
      <c r="H71" s="13" t="s">
        <v>453</v>
      </c>
      <c r="I71" s="13" t="s">
        <v>96</v>
      </c>
      <c r="J71" s="14">
        <v>40426</v>
      </c>
      <c r="K71" s="13">
        <v>614</v>
      </c>
      <c r="L71" s="13"/>
      <c r="M71" s="13">
        <v>89</v>
      </c>
      <c r="N71" s="13">
        <v>28</v>
      </c>
      <c r="O71" s="13" t="s">
        <v>90</v>
      </c>
      <c r="P71" s="13" t="s">
        <v>91</v>
      </c>
      <c r="Q71" s="13"/>
      <c r="R71" s="13" t="s">
        <v>266</v>
      </c>
      <c r="S71" s="13">
        <v>12345678910</v>
      </c>
      <c r="T71" s="13" t="s">
        <v>454</v>
      </c>
      <c r="U71" s="13" t="s">
        <v>1099</v>
      </c>
      <c r="V71" s="13">
        <v>9999999999</v>
      </c>
      <c r="W71" s="13" t="s">
        <v>455</v>
      </c>
      <c r="X71" s="13">
        <v>40000</v>
      </c>
      <c r="Y71" s="13" t="s">
        <v>92</v>
      </c>
      <c r="Z71" s="13" t="s">
        <v>92</v>
      </c>
      <c r="AA71" s="13" t="s">
        <v>93</v>
      </c>
      <c r="AB71" s="13">
        <v>11</v>
      </c>
      <c r="AC71" s="13" t="s">
        <v>94</v>
      </c>
      <c r="AD71" s="13">
        <v>4</v>
      </c>
    </row>
    <row r="72" spans="1:30" ht="29">
      <c r="A72" s="13">
        <v>6</v>
      </c>
      <c r="B72" s="13" t="s">
        <v>87</v>
      </c>
      <c r="C72" s="13">
        <v>571</v>
      </c>
      <c r="D72" s="14">
        <v>41871</v>
      </c>
      <c r="E72" s="13" t="s">
        <v>456</v>
      </c>
      <c r="F72" s="13"/>
      <c r="G72" s="13" t="s">
        <v>457</v>
      </c>
      <c r="H72" s="13" t="s">
        <v>139</v>
      </c>
      <c r="I72" s="13" t="s">
        <v>96</v>
      </c>
      <c r="J72" s="14">
        <v>40427</v>
      </c>
      <c r="K72" s="13">
        <v>603</v>
      </c>
      <c r="L72" s="13"/>
      <c r="M72" s="13">
        <v>89</v>
      </c>
      <c r="N72" s="13">
        <v>87</v>
      </c>
      <c r="O72" s="13" t="s">
        <v>90</v>
      </c>
      <c r="P72" s="13" t="s">
        <v>91</v>
      </c>
      <c r="Q72" s="13"/>
      <c r="R72" s="13" t="s">
        <v>266</v>
      </c>
      <c r="S72" s="13">
        <v>12345678910</v>
      </c>
      <c r="T72" s="13" t="s">
        <v>458</v>
      </c>
      <c r="U72" s="13" t="s">
        <v>1099</v>
      </c>
      <c r="V72" s="13">
        <v>9999999999</v>
      </c>
      <c r="W72" s="13" t="s">
        <v>416</v>
      </c>
      <c r="X72" s="13">
        <v>40000</v>
      </c>
      <c r="Y72" s="13" t="s">
        <v>92</v>
      </c>
      <c r="Z72" s="13" t="s">
        <v>92</v>
      </c>
      <c r="AA72" s="13" t="s">
        <v>93</v>
      </c>
      <c r="AB72" s="13">
        <v>12</v>
      </c>
      <c r="AC72" s="13" t="s">
        <v>94</v>
      </c>
      <c r="AD72" s="13">
        <v>0</v>
      </c>
    </row>
    <row r="73" spans="1:30" ht="29">
      <c r="A73" s="13">
        <v>6</v>
      </c>
      <c r="B73" s="13" t="s">
        <v>87</v>
      </c>
      <c r="C73" s="13">
        <v>572</v>
      </c>
      <c r="D73" s="14">
        <v>43297</v>
      </c>
      <c r="E73" s="13" t="s">
        <v>224</v>
      </c>
      <c r="F73" s="13" t="s">
        <v>155</v>
      </c>
      <c r="G73" s="13" t="s">
        <v>225</v>
      </c>
      <c r="H73" s="13" t="s">
        <v>459</v>
      </c>
      <c r="I73" s="13" t="s">
        <v>96</v>
      </c>
      <c r="J73" s="14">
        <v>40428</v>
      </c>
      <c r="K73" s="13">
        <v>604</v>
      </c>
      <c r="L73" s="13"/>
      <c r="M73" s="13">
        <v>89</v>
      </c>
      <c r="N73" s="13">
        <v>84</v>
      </c>
      <c r="O73" s="13" t="s">
        <v>90</v>
      </c>
      <c r="P73" s="13" t="s">
        <v>99</v>
      </c>
      <c r="Q73" s="13"/>
      <c r="R73" s="13" t="s">
        <v>266</v>
      </c>
      <c r="S73" s="13">
        <v>12345678910</v>
      </c>
      <c r="T73" s="13" t="s">
        <v>460</v>
      </c>
      <c r="U73" s="13" t="s">
        <v>1099</v>
      </c>
      <c r="V73" s="13">
        <v>9999999999</v>
      </c>
      <c r="W73" s="13" t="s">
        <v>461</v>
      </c>
      <c r="X73" s="13">
        <v>36000</v>
      </c>
      <c r="Y73" s="13" t="s">
        <v>92</v>
      </c>
      <c r="Z73" s="13" t="s">
        <v>92</v>
      </c>
      <c r="AA73" s="13" t="s">
        <v>100</v>
      </c>
      <c r="AB73" s="13">
        <v>11</v>
      </c>
      <c r="AC73" s="13" t="s">
        <v>94</v>
      </c>
      <c r="AD73" s="13">
        <v>3</v>
      </c>
    </row>
    <row r="74" spans="1:30" ht="29">
      <c r="A74" s="13">
        <v>6</v>
      </c>
      <c r="B74" s="13" t="s">
        <v>87</v>
      </c>
      <c r="C74" s="13">
        <v>573</v>
      </c>
      <c r="D74" s="14">
        <v>41871</v>
      </c>
      <c r="E74" s="13" t="s">
        <v>462</v>
      </c>
      <c r="F74" s="13"/>
      <c r="G74" s="13" t="s">
        <v>457</v>
      </c>
      <c r="H74" s="13" t="s">
        <v>139</v>
      </c>
      <c r="I74" s="13" t="s">
        <v>96</v>
      </c>
      <c r="J74" s="14">
        <v>40429</v>
      </c>
      <c r="K74" s="13">
        <v>605</v>
      </c>
      <c r="L74" s="13"/>
      <c r="M74" s="13">
        <v>89</v>
      </c>
      <c r="N74" s="13">
        <v>76</v>
      </c>
      <c r="O74" s="13" t="s">
        <v>90</v>
      </c>
      <c r="P74" s="13" t="s">
        <v>91</v>
      </c>
      <c r="Q74" s="13"/>
      <c r="R74" s="13" t="s">
        <v>266</v>
      </c>
      <c r="S74" s="13">
        <v>12345678910</v>
      </c>
      <c r="T74" s="13" t="s">
        <v>463</v>
      </c>
      <c r="U74" s="13" t="s">
        <v>1099</v>
      </c>
      <c r="V74" s="13">
        <v>9999999999</v>
      </c>
      <c r="W74" s="13" t="s">
        <v>416</v>
      </c>
      <c r="X74" s="13">
        <v>40000</v>
      </c>
      <c r="Y74" s="13" t="s">
        <v>92</v>
      </c>
      <c r="Z74" s="13" t="s">
        <v>92</v>
      </c>
      <c r="AA74" s="13" t="s">
        <v>93</v>
      </c>
      <c r="AB74" s="13">
        <v>11</v>
      </c>
      <c r="AC74" s="13" t="s">
        <v>94</v>
      </c>
      <c r="AD74" s="13">
        <v>0</v>
      </c>
    </row>
    <row r="75" spans="1:30" ht="29">
      <c r="A75" s="13">
        <v>6</v>
      </c>
      <c r="B75" s="13" t="s">
        <v>87</v>
      </c>
      <c r="C75" s="13">
        <v>574</v>
      </c>
      <c r="D75" s="14">
        <v>41871</v>
      </c>
      <c r="E75" s="13" t="s">
        <v>464</v>
      </c>
      <c r="F75" s="13"/>
      <c r="G75" s="13" t="s">
        <v>340</v>
      </c>
      <c r="H75" s="13" t="s">
        <v>446</v>
      </c>
      <c r="I75" s="13" t="s">
        <v>96</v>
      </c>
      <c r="J75" s="14">
        <v>39600</v>
      </c>
      <c r="K75" s="13">
        <v>606</v>
      </c>
      <c r="L75" s="13"/>
      <c r="M75" s="13">
        <v>89</v>
      </c>
      <c r="N75" s="13">
        <v>86</v>
      </c>
      <c r="O75" s="13" t="s">
        <v>90</v>
      </c>
      <c r="P75" s="13" t="s">
        <v>99</v>
      </c>
      <c r="Q75" s="13"/>
      <c r="R75" s="13" t="s">
        <v>266</v>
      </c>
      <c r="S75" s="13">
        <v>12345678910</v>
      </c>
      <c r="T75" s="13" t="s">
        <v>178</v>
      </c>
      <c r="U75" s="13" t="s">
        <v>1099</v>
      </c>
      <c r="V75" s="13">
        <v>9999999999</v>
      </c>
      <c r="W75" s="13" t="s">
        <v>416</v>
      </c>
      <c r="X75" s="13">
        <v>40000</v>
      </c>
      <c r="Y75" s="13" t="s">
        <v>92</v>
      </c>
      <c r="Z75" s="13" t="s">
        <v>92</v>
      </c>
      <c r="AA75" s="13" t="s">
        <v>100</v>
      </c>
      <c r="AB75" s="13">
        <v>11</v>
      </c>
      <c r="AC75" s="13" t="s">
        <v>94</v>
      </c>
      <c r="AD75" s="13">
        <v>0</v>
      </c>
    </row>
    <row r="76" spans="1:30" ht="29">
      <c r="A76" s="13">
        <v>6</v>
      </c>
      <c r="B76" s="13" t="s">
        <v>87</v>
      </c>
      <c r="C76" s="13">
        <v>575</v>
      </c>
      <c r="D76" s="14">
        <v>42572</v>
      </c>
      <c r="E76" s="13" t="s">
        <v>161</v>
      </c>
      <c r="F76" s="13"/>
      <c r="G76" s="13" t="s">
        <v>420</v>
      </c>
      <c r="H76" s="13" t="s">
        <v>465</v>
      </c>
      <c r="I76" s="13" t="s">
        <v>96</v>
      </c>
      <c r="J76" s="14">
        <v>39601</v>
      </c>
      <c r="K76" s="13">
        <v>607</v>
      </c>
      <c r="L76" s="13"/>
      <c r="M76" s="13">
        <v>89</v>
      </c>
      <c r="N76" s="13">
        <v>80</v>
      </c>
      <c r="O76" s="13" t="s">
        <v>90</v>
      </c>
      <c r="P76" s="13" t="s">
        <v>91</v>
      </c>
      <c r="Q76" s="13"/>
      <c r="R76" s="13" t="s">
        <v>266</v>
      </c>
      <c r="S76" s="13">
        <v>12345678910</v>
      </c>
      <c r="T76" s="13" t="s">
        <v>466</v>
      </c>
      <c r="U76" s="13" t="s">
        <v>1099</v>
      </c>
      <c r="V76" s="13">
        <v>9999999999</v>
      </c>
      <c r="W76" s="13" t="s">
        <v>381</v>
      </c>
      <c r="X76" s="13">
        <v>46000</v>
      </c>
      <c r="Y76" s="13" t="s">
        <v>92</v>
      </c>
      <c r="Z76" s="13" t="s">
        <v>92</v>
      </c>
      <c r="AA76" s="13" t="s">
        <v>93</v>
      </c>
      <c r="AB76" s="13">
        <v>13</v>
      </c>
      <c r="AC76" s="13" t="s">
        <v>94</v>
      </c>
      <c r="AD76" s="13">
        <v>0</v>
      </c>
    </row>
    <row r="77" spans="1:30" ht="29">
      <c r="A77" s="13">
        <v>6</v>
      </c>
      <c r="B77" s="13" t="s">
        <v>87</v>
      </c>
      <c r="C77" s="13">
        <v>576</v>
      </c>
      <c r="D77" s="14">
        <v>43721</v>
      </c>
      <c r="E77" s="13" t="s">
        <v>226</v>
      </c>
      <c r="F77" s="13"/>
      <c r="G77" s="13" t="s">
        <v>223</v>
      </c>
      <c r="H77" s="13" t="s">
        <v>453</v>
      </c>
      <c r="I77" s="13" t="s">
        <v>96</v>
      </c>
      <c r="J77" s="14">
        <v>39602</v>
      </c>
      <c r="K77" s="13">
        <v>615</v>
      </c>
      <c r="L77" s="13"/>
      <c r="M77" s="13">
        <v>89</v>
      </c>
      <c r="N77" s="13">
        <v>28</v>
      </c>
      <c r="O77" s="13" t="s">
        <v>90</v>
      </c>
      <c r="P77" s="13" t="s">
        <v>91</v>
      </c>
      <c r="Q77" s="13"/>
      <c r="R77" s="13" t="s">
        <v>266</v>
      </c>
      <c r="S77" s="13">
        <v>12345678910</v>
      </c>
      <c r="T77" s="13" t="s">
        <v>467</v>
      </c>
      <c r="U77" s="13" t="s">
        <v>1099</v>
      </c>
      <c r="V77" s="13">
        <v>9999999999</v>
      </c>
      <c r="W77" s="13" t="s">
        <v>468</v>
      </c>
      <c r="X77" s="13">
        <v>40000</v>
      </c>
      <c r="Y77" s="13" t="s">
        <v>92</v>
      </c>
      <c r="Z77" s="13" t="s">
        <v>92</v>
      </c>
      <c r="AA77" s="13" t="s">
        <v>93</v>
      </c>
      <c r="AB77" s="13">
        <v>12</v>
      </c>
      <c r="AC77" s="13" t="s">
        <v>94</v>
      </c>
      <c r="AD77" s="13">
        <v>4</v>
      </c>
    </row>
    <row r="78" spans="1:30" ht="29">
      <c r="A78" s="13">
        <v>6</v>
      </c>
      <c r="B78" s="13" t="s">
        <v>87</v>
      </c>
      <c r="C78" s="13">
        <v>577</v>
      </c>
      <c r="D78" s="14">
        <v>42555</v>
      </c>
      <c r="E78" s="13" t="s">
        <v>469</v>
      </c>
      <c r="F78" s="13"/>
      <c r="G78" s="13" t="s">
        <v>470</v>
      </c>
      <c r="H78" s="13" t="s">
        <v>471</v>
      </c>
      <c r="I78" s="13" t="s">
        <v>89</v>
      </c>
      <c r="J78" s="14">
        <v>39603</v>
      </c>
      <c r="K78" s="13">
        <v>608</v>
      </c>
      <c r="L78" s="13"/>
      <c r="M78" s="13">
        <v>89</v>
      </c>
      <c r="N78" s="13">
        <v>86</v>
      </c>
      <c r="O78" s="13" t="s">
        <v>280</v>
      </c>
      <c r="P78" s="13" t="s">
        <v>91</v>
      </c>
      <c r="Q78" s="13"/>
      <c r="R78" s="13" t="s">
        <v>266</v>
      </c>
      <c r="S78" s="13">
        <v>12345678910</v>
      </c>
      <c r="T78" s="13" t="s">
        <v>472</v>
      </c>
      <c r="U78" s="13" t="s">
        <v>1099</v>
      </c>
      <c r="V78" s="13">
        <v>9999999999</v>
      </c>
      <c r="W78" s="13" t="s">
        <v>381</v>
      </c>
      <c r="X78" s="13">
        <v>44000</v>
      </c>
      <c r="Y78" s="13" t="s">
        <v>92</v>
      </c>
      <c r="Z78" s="13" t="s">
        <v>92</v>
      </c>
      <c r="AA78" s="13" t="s">
        <v>93</v>
      </c>
      <c r="AB78" s="13">
        <v>10</v>
      </c>
      <c r="AC78" s="13" t="s">
        <v>94</v>
      </c>
      <c r="AD78" s="13">
        <v>0</v>
      </c>
    </row>
    <row r="79" spans="1:30" ht="29">
      <c r="A79" s="13">
        <v>6</v>
      </c>
      <c r="B79" s="13" t="s">
        <v>87</v>
      </c>
      <c r="C79" s="13">
        <v>578</v>
      </c>
      <c r="D79" s="14">
        <v>41871</v>
      </c>
      <c r="E79" s="13" t="s">
        <v>473</v>
      </c>
      <c r="F79" s="13"/>
      <c r="G79" s="13" t="s">
        <v>292</v>
      </c>
      <c r="H79" s="13" t="s">
        <v>170</v>
      </c>
      <c r="I79" s="13" t="s">
        <v>96</v>
      </c>
      <c r="J79" s="14">
        <v>39604</v>
      </c>
      <c r="K79" s="13">
        <v>609</v>
      </c>
      <c r="L79" s="13"/>
      <c r="M79" s="13">
        <v>89</v>
      </c>
      <c r="N79" s="13">
        <v>87</v>
      </c>
      <c r="O79" s="13" t="s">
        <v>90</v>
      </c>
      <c r="P79" s="13" t="s">
        <v>91</v>
      </c>
      <c r="Q79" s="13"/>
      <c r="R79" s="13" t="s">
        <v>266</v>
      </c>
      <c r="S79" s="13">
        <v>12345678910</v>
      </c>
      <c r="T79" s="13" t="s">
        <v>474</v>
      </c>
      <c r="U79" s="13" t="s">
        <v>1099</v>
      </c>
      <c r="V79" s="13">
        <v>9999999999</v>
      </c>
      <c r="W79" s="13" t="s">
        <v>416</v>
      </c>
      <c r="X79" s="13">
        <v>40000</v>
      </c>
      <c r="Y79" s="13" t="s">
        <v>92</v>
      </c>
      <c r="Z79" s="13" t="s">
        <v>92</v>
      </c>
      <c r="AA79" s="13" t="s">
        <v>93</v>
      </c>
      <c r="AB79" s="13">
        <v>10</v>
      </c>
      <c r="AC79" s="13" t="s">
        <v>94</v>
      </c>
      <c r="AD79" s="13">
        <v>0</v>
      </c>
    </row>
    <row r="80" spans="1:30" ht="29">
      <c r="A80" s="13">
        <v>6</v>
      </c>
      <c r="B80" s="13" t="s">
        <v>87</v>
      </c>
      <c r="C80" s="13">
        <v>579</v>
      </c>
      <c r="D80" s="14">
        <v>43721</v>
      </c>
      <c r="E80" s="13" t="s">
        <v>227</v>
      </c>
      <c r="F80" s="13"/>
      <c r="G80" s="13" t="s">
        <v>228</v>
      </c>
      <c r="H80" s="13" t="s">
        <v>475</v>
      </c>
      <c r="I80" s="13" t="s">
        <v>96</v>
      </c>
      <c r="J80" s="14">
        <v>39605</v>
      </c>
      <c r="K80" s="13">
        <v>616</v>
      </c>
      <c r="L80" s="13"/>
      <c r="M80" s="13">
        <v>89</v>
      </c>
      <c r="N80" s="13">
        <v>28</v>
      </c>
      <c r="O80" s="13" t="s">
        <v>90</v>
      </c>
      <c r="P80" s="13" t="s">
        <v>91</v>
      </c>
      <c r="Q80" s="13"/>
      <c r="R80" s="13" t="s">
        <v>266</v>
      </c>
      <c r="S80" s="13">
        <v>12345678910</v>
      </c>
      <c r="T80" s="13" t="s">
        <v>476</v>
      </c>
      <c r="U80" s="13" t="s">
        <v>1099</v>
      </c>
      <c r="V80" s="13">
        <v>9999999999</v>
      </c>
      <c r="W80" s="13" t="s">
        <v>477</v>
      </c>
      <c r="X80" s="13">
        <v>40000</v>
      </c>
      <c r="Y80" s="13" t="s">
        <v>92</v>
      </c>
      <c r="Z80" s="13" t="s">
        <v>92</v>
      </c>
      <c r="AA80" s="13" t="s">
        <v>93</v>
      </c>
      <c r="AB80" s="13">
        <v>11</v>
      </c>
      <c r="AC80" s="13" t="s">
        <v>94</v>
      </c>
      <c r="AD80" s="13">
        <v>4</v>
      </c>
    </row>
    <row r="81" spans="1:30" ht="29">
      <c r="A81" s="13">
        <v>6</v>
      </c>
      <c r="B81" s="13" t="s">
        <v>87</v>
      </c>
      <c r="C81" s="13">
        <v>580</v>
      </c>
      <c r="D81" s="14">
        <v>43661</v>
      </c>
      <c r="E81" s="13" t="s">
        <v>158</v>
      </c>
      <c r="F81" s="13"/>
      <c r="G81" s="13" t="s">
        <v>296</v>
      </c>
      <c r="H81" s="13" t="s">
        <v>111</v>
      </c>
      <c r="I81" s="13" t="s">
        <v>96</v>
      </c>
      <c r="J81" s="14">
        <v>39606</v>
      </c>
      <c r="K81" s="13">
        <v>610</v>
      </c>
      <c r="L81" s="13"/>
      <c r="M81" s="13">
        <v>89</v>
      </c>
      <c r="N81" s="13">
        <v>70</v>
      </c>
      <c r="O81" s="13" t="s">
        <v>90</v>
      </c>
      <c r="P81" s="13"/>
      <c r="Q81" s="13"/>
      <c r="R81" s="13" t="s">
        <v>266</v>
      </c>
      <c r="S81" s="13">
        <v>12345678910</v>
      </c>
      <c r="T81" s="13" t="s">
        <v>478</v>
      </c>
      <c r="U81" s="13" t="s">
        <v>1099</v>
      </c>
      <c r="V81" s="13">
        <v>9999999999</v>
      </c>
      <c r="W81" s="13" t="s">
        <v>479</v>
      </c>
      <c r="X81" s="13">
        <v>40000</v>
      </c>
      <c r="Y81" s="13" t="s">
        <v>92</v>
      </c>
      <c r="Z81" s="13" t="s">
        <v>92</v>
      </c>
      <c r="AA81" s="13"/>
      <c r="AB81" s="13">
        <v>11</v>
      </c>
      <c r="AC81" s="13" t="s">
        <v>94</v>
      </c>
      <c r="AD81" s="13">
        <v>0</v>
      </c>
    </row>
    <row r="82" spans="1:30" ht="29">
      <c r="A82" s="13">
        <v>6</v>
      </c>
      <c r="B82" s="13" t="s">
        <v>87</v>
      </c>
      <c r="C82" s="13">
        <v>581</v>
      </c>
      <c r="D82" s="14">
        <v>43301</v>
      </c>
      <c r="E82" s="13" t="s">
        <v>121</v>
      </c>
      <c r="F82" s="13"/>
      <c r="G82" s="13" t="s">
        <v>218</v>
      </c>
      <c r="H82" s="13" t="s">
        <v>480</v>
      </c>
      <c r="I82" s="13" t="s">
        <v>96</v>
      </c>
      <c r="J82" s="14">
        <v>39607</v>
      </c>
      <c r="K82" s="13">
        <v>611</v>
      </c>
      <c r="L82" s="13"/>
      <c r="M82" s="13">
        <v>89</v>
      </c>
      <c r="N82" s="13">
        <v>78</v>
      </c>
      <c r="O82" s="13" t="s">
        <v>90</v>
      </c>
      <c r="P82" s="13" t="s">
        <v>91</v>
      </c>
      <c r="Q82" s="13"/>
      <c r="R82" s="13" t="s">
        <v>266</v>
      </c>
      <c r="S82" s="13">
        <v>12345678910</v>
      </c>
      <c r="T82" s="13" t="s">
        <v>481</v>
      </c>
      <c r="U82" s="13" t="s">
        <v>1099</v>
      </c>
      <c r="V82" s="13">
        <v>9999999999</v>
      </c>
      <c r="W82" s="13" t="s">
        <v>294</v>
      </c>
      <c r="X82" s="13">
        <v>40000</v>
      </c>
      <c r="Y82" s="13" t="s">
        <v>92</v>
      </c>
      <c r="Z82" s="13" t="s">
        <v>102</v>
      </c>
      <c r="AA82" s="13" t="s">
        <v>93</v>
      </c>
      <c r="AB82" s="13">
        <v>11</v>
      </c>
      <c r="AC82" s="13" t="s">
        <v>94</v>
      </c>
      <c r="AD82" s="13">
        <v>3</v>
      </c>
    </row>
    <row r="83" spans="1:30" ht="29">
      <c r="A83" s="13">
        <v>6</v>
      </c>
      <c r="B83" s="13" t="s">
        <v>87</v>
      </c>
      <c r="C83" s="13">
        <v>582</v>
      </c>
      <c r="D83" s="14">
        <v>43706</v>
      </c>
      <c r="E83" s="13" t="s">
        <v>482</v>
      </c>
      <c r="F83" s="13"/>
      <c r="G83" s="13" t="s">
        <v>483</v>
      </c>
      <c r="H83" s="13" t="s">
        <v>484</v>
      </c>
      <c r="I83" s="13" t="s">
        <v>96</v>
      </c>
      <c r="J83" s="14">
        <v>39608</v>
      </c>
      <c r="K83" s="13">
        <v>617</v>
      </c>
      <c r="L83" s="13"/>
      <c r="M83" s="13">
        <v>89</v>
      </c>
      <c r="N83" s="13">
        <v>35</v>
      </c>
      <c r="O83" s="13" t="s">
        <v>90</v>
      </c>
      <c r="P83" s="13" t="s">
        <v>91</v>
      </c>
      <c r="Q83" s="13"/>
      <c r="R83" s="13" t="s">
        <v>266</v>
      </c>
      <c r="S83" s="13">
        <v>12345678910</v>
      </c>
      <c r="T83" s="13" t="s">
        <v>485</v>
      </c>
      <c r="U83" s="13" t="s">
        <v>1099</v>
      </c>
      <c r="V83" s="13">
        <v>9999999999</v>
      </c>
      <c r="W83" s="13" t="s">
        <v>486</v>
      </c>
      <c r="X83" s="13">
        <v>40000</v>
      </c>
      <c r="Y83" s="13" t="s">
        <v>92</v>
      </c>
      <c r="Z83" s="13" t="s">
        <v>92</v>
      </c>
      <c r="AA83" s="13" t="s">
        <v>93</v>
      </c>
      <c r="AB83" s="13">
        <v>11</v>
      </c>
      <c r="AC83" s="13" t="s">
        <v>94</v>
      </c>
      <c r="AD83" s="13">
        <v>0</v>
      </c>
    </row>
    <row r="84" spans="1:30" ht="29">
      <c r="A84" s="13">
        <v>6</v>
      </c>
      <c r="B84" s="13" t="s">
        <v>87</v>
      </c>
      <c r="C84" s="13">
        <v>583</v>
      </c>
      <c r="D84" s="14">
        <v>42195</v>
      </c>
      <c r="E84" s="13" t="s">
        <v>487</v>
      </c>
      <c r="F84" s="13"/>
      <c r="G84" s="13" t="s">
        <v>488</v>
      </c>
      <c r="H84" s="13" t="s">
        <v>489</v>
      </c>
      <c r="I84" s="13" t="s">
        <v>96</v>
      </c>
      <c r="J84" s="14">
        <v>39609</v>
      </c>
      <c r="K84" s="13">
        <v>612</v>
      </c>
      <c r="L84" s="13"/>
      <c r="M84" s="13">
        <v>89</v>
      </c>
      <c r="N84" s="13">
        <v>83</v>
      </c>
      <c r="O84" s="13" t="s">
        <v>90</v>
      </c>
      <c r="P84" s="13" t="s">
        <v>91</v>
      </c>
      <c r="Q84" s="13"/>
      <c r="R84" s="13" t="s">
        <v>266</v>
      </c>
      <c r="S84" s="13">
        <v>12345678910</v>
      </c>
      <c r="T84" s="13" t="s">
        <v>166</v>
      </c>
      <c r="U84" s="13" t="s">
        <v>1099</v>
      </c>
      <c r="V84" s="13">
        <v>9999999999</v>
      </c>
      <c r="W84" s="13" t="s">
        <v>416</v>
      </c>
      <c r="X84" s="13">
        <v>40000</v>
      </c>
      <c r="Y84" s="13" t="s">
        <v>92</v>
      </c>
      <c r="Z84" s="13" t="s">
        <v>92</v>
      </c>
      <c r="AA84" s="13" t="s">
        <v>93</v>
      </c>
      <c r="AB84" s="13">
        <v>10</v>
      </c>
      <c r="AC84" s="13" t="s">
        <v>94</v>
      </c>
      <c r="AD84" s="13">
        <v>0</v>
      </c>
    </row>
    <row r="85" spans="1:30">
      <c r="A85" s="13">
        <v>6</v>
      </c>
      <c r="B85" s="13" t="s">
        <v>87</v>
      </c>
      <c r="C85" s="13">
        <v>584</v>
      </c>
      <c r="D85" s="14">
        <v>43685</v>
      </c>
      <c r="E85" s="13" t="s">
        <v>203</v>
      </c>
      <c r="F85" s="13"/>
      <c r="G85" s="13" t="s">
        <v>137</v>
      </c>
      <c r="H85" s="13" t="s">
        <v>490</v>
      </c>
      <c r="I85" s="13" t="s">
        <v>96</v>
      </c>
      <c r="J85" s="14">
        <v>39610</v>
      </c>
      <c r="K85" s="13">
        <v>613</v>
      </c>
      <c r="L85" s="13"/>
      <c r="M85" s="13">
        <v>89</v>
      </c>
      <c r="N85" s="13">
        <v>55</v>
      </c>
      <c r="O85" s="13" t="s">
        <v>98</v>
      </c>
      <c r="P85" s="13"/>
      <c r="Q85" s="13"/>
      <c r="R85" s="13" t="s">
        <v>266</v>
      </c>
      <c r="S85" s="13">
        <v>12345678910</v>
      </c>
      <c r="T85" s="13" t="s">
        <v>491</v>
      </c>
      <c r="U85" s="13" t="s">
        <v>1099</v>
      </c>
      <c r="V85" s="13">
        <v>9999999999</v>
      </c>
      <c r="W85" s="13" t="s">
        <v>492</v>
      </c>
      <c r="X85" s="13">
        <v>60000</v>
      </c>
      <c r="Y85" s="13" t="s">
        <v>92</v>
      </c>
      <c r="Z85" s="13" t="s">
        <v>92</v>
      </c>
      <c r="AA85" s="13"/>
      <c r="AB85" s="13">
        <v>11</v>
      </c>
      <c r="AC85" s="13" t="s">
        <v>94</v>
      </c>
      <c r="AD85" s="13">
        <v>3</v>
      </c>
    </row>
    <row r="86" spans="1:30">
      <c r="A86" s="13">
        <v>7</v>
      </c>
      <c r="B86" s="13" t="s">
        <v>87</v>
      </c>
      <c r="C86" s="13">
        <v>585</v>
      </c>
      <c r="D86" s="14">
        <v>41871</v>
      </c>
      <c r="E86" s="13" t="s">
        <v>493</v>
      </c>
      <c r="F86" s="13"/>
      <c r="G86" s="13" t="s">
        <v>494</v>
      </c>
      <c r="H86" s="13" t="s">
        <v>495</v>
      </c>
      <c r="I86" s="13" t="s">
        <v>96</v>
      </c>
      <c r="J86" s="14">
        <v>39611</v>
      </c>
      <c r="K86" s="13">
        <v>701</v>
      </c>
      <c r="L86" s="13"/>
      <c r="M86" s="13">
        <v>89</v>
      </c>
      <c r="N86" s="13">
        <v>85</v>
      </c>
      <c r="O86" s="13" t="s">
        <v>90</v>
      </c>
      <c r="P86" s="13" t="s">
        <v>91</v>
      </c>
      <c r="Q86" s="13"/>
      <c r="R86" s="13" t="s">
        <v>266</v>
      </c>
      <c r="S86" s="13">
        <v>12345678910</v>
      </c>
      <c r="T86" s="13" t="s">
        <v>496</v>
      </c>
      <c r="U86" s="13" t="s">
        <v>1099</v>
      </c>
      <c r="V86" s="13">
        <v>9999999999</v>
      </c>
      <c r="W86" s="13" t="s">
        <v>497</v>
      </c>
      <c r="X86" s="13">
        <v>40000</v>
      </c>
      <c r="Y86" s="13" t="s">
        <v>92</v>
      </c>
      <c r="Z86" s="13" t="s">
        <v>92</v>
      </c>
      <c r="AA86" s="13" t="s">
        <v>93</v>
      </c>
      <c r="AB86" s="13">
        <v>12</v>
      </c>
      <c r="AC86" s="13" t="s">
        <v>94</v>
      </c>
      <c r="AD86" s="13">
        <v>0</v>
      </c>
    </row>
    <row r="87" spans="1:30">
      <c r="A87" s="13">
        <v>7</v>
      </c>
      <c r="B87" s="13" t="s">
        <v>87</v>
      </c>
      <c r="C87" s="13">
        <v>586</v>
      </c>
      <c r="D87" s="14">
        <v>42927</v>
      </c>
      <c r="E87" s="13" t="s">
        <v>498</v>
      </c>
      <c r="F87" s="13"/>
      <c r="G87" s="13" t="s">
        <v>143</v>
      </c>
      <c r="H87" s="13" t="s">
        <v>153</v>
      </c>
      <c r="I87" s="13" t="s">
        <v>89</v>
      </c>
      <c r="J87" s="14">
        <v>39612</v>
      </c>
      <c r="K87" s="13">
        <v>702</v>
      </c>
      <c r="L87" s="13"/>
      <c r="M87" s="13">
        <v>89</v>
      </c>
      <c r="N87" s="13">
        <v>88</v>
      </c>
      <c r="O87" s="13" t="s">
        <v>98</v>
      </c>
      <c r="P87" s="13" t="s">
        <v>91</v>
      </c>
      <c r="Q87" s="13"/>
      <c r="R87" s="13" t="s">
        <v>266</v>
      </c>
      <c r="S87" s="13">
        <v>12345678910</v>
      </c>
      <c r="T87" s="13" t="s">
        <v>499</v>
      </c>
      <c r="U87" s="13" t="s">
        <v>1099</v>
      </c>
      <c r="V87" s="13">
        <v>9999999999</v>
      </c>
      <c r="W87" s="13" t="s">
        <v>500</v>
      </c>
      <c r="X87" s="13">
        <v>0</v>
      </c>
      <c r="Y87" s="13" t="s">
        <v>92</v>
      </c>
      <c r="Z87" s="13" t="s">
        <v>92</v>
      </c>
      <c r="AA87" s="13" t="s">
        <v>93</v>
      </c>
      <c r="AB87" s="13">
        <v>12</v>
      </c>
      <c r="AC87" s="13" t="s">
        <v>94</v>
      </c>
      <c r="AD87" s="13">
        <v>0</v>
      </c>
    </row>
    <row r="88" spans="1:30">
      <c r="A88" s="13">
        <v>7</v>
      </c>
      <c r="B88" s="13" t="s">
        <v>87</v>
      </c>
      <c r="C88" s="13">
        <v>587</v>
      </c>
      <c r="D88" s="14">
        <v>43696</v>
      </c>
      <c r="E88" s="13" t="s">
        <v>501</v>
      </c>
      <c r="F88" s="13"/>
      <c r="G88" s="13" t="s">
        <v>502</v>
      </c>
      <c r="H88" s="13" t="s">
        <v>503</v>
      </c>
      <c r="I88" s="13" t="s">
        <v>89</v>
      </c>
      <c r="J88" s="14">
        <v>39613</v>
      </c>
      <c r="K88" s="13">
        <v>718</v>
      </c>
      <c r="L88" s="13"/>
      <c r="M88" s="13">
        <v>89</v>
      </c>
      <c r="N88" s="13">
        <v>45</v>
      </c>
      <c r="O88" s="13" t="s">
        <v>90</v>
      </c>
      <c r="P88" s="13"/>
      <c r="Q88" s="13"/>
      <c r="R88" s="13" t="s">
        <v>266</v>
      </c>
      <c r="S88" s="13">
        <v>12345678910</v>
      </c>
      <c r="T88" s="13" t="s">
        <v>504</v>
      </c>
      <c r="U88" s="13" t="s">
        <v>1099</v>
      </c>
      <c r="V88" s="13">
        <v>9999999999</v>
      </c>
      <c r="W88" s="13" t="s">
        <v>322</v>
      </c>
      <c r="X88" s="13">
        <v>45000</v>
      </c>
      <c r="Y88" s="13" t="s">
        <v>92</v>
      </c>
      <c r="Z88" s="13" t="s">
        <v>92</v>
      </c>
      <c r="AA88" s="13"/>
      <c r="AB88" s="13">
        <v>9</v>
      </c>
      <c r="AC88" s="13" t="s">
        <v>94</v>
      </c>
      <c r="AD88" s="13">
        <v>0</v>
      </c>
    </row>
    <row r="89" spans="1:30" ht="29">
      <c r="A89" s="13">
        <v>7</v>
      </c>
      <c r="B89" s="13" t="s">
        <v>87</v>
      </c>
      <c r="C89" s="13">
        <v>588</v>
      </c>
      <c r="D89" s="14">
        <v>43287</v>
      </c>
      <c r="E89" s="13" t="s">
        <v>505</v>
      </c>
      <c r="F89" s="13"/>
      <c r="G89" s="13" t="s">
        <v>199</v>
      </c>
      <c r="H89" s="13" t="s">
        <v>198</v>
      </c>
      <c r="I89" s="13" t="s">
        <v>89</v>
      </c>
      <c r="J89" s="14">
        <v>39614</v>
      </c>
      <c r="K89" s="13">
        <v>703</v>
      </c>
      <c r="L89" s="13"/>
      <c r="M89" s="13">
        <v>89</v>
      </c>
      <c r="N89" s="13">
        <v>80</v>
      </c>
      <c r="O89" s="13" t="s">
        <v>98</v>
      </c>
      <c r="P89" s="13" t="s">
        <v>91</v>
      </c>
      <c r="Q89" s="13"/>
      <c r="R89" s="13" t="s">
        <v>266</v>
      </c>
      <c r="S89" s="13">
        <v>12345678910</v>
      </c>
      <c r="T89" s="13" t="s">
        <v>183</v>
      </c>
      <c r="U89" s="13" t="s">
        <v>1099</v>
      </c>
      <c r="V89" s="13">
        <v>9999999999</v>
      </c>
      <c r="W89" s="13" t="s">
        <v>506</v>
      </c>
      <c r="X89" s="13">
        <v>28000</v>
      </c>
      <c r="Y89" s="13" t="s">
        <v>92</v>
      </c>
      <c r="Z89" s="13" t="s">
        <v>92</v>
      </c>
      <c r="AA89" s="13" t="s">
        <v>93</v>
      </c>
      <c r="AB89" s="13">
        <v>9</v>
      </c>
      <c r="AC89" s="13" t="s">
        <v>94</v>
      </c>
      <c r="AD89" s="13">
        <v>0</v>
      </c>
    </row>
    <row r="90" spans="1:30">
      <c r="A90" s="13">
        <v>7</v>
      </c>
      <c r="B90" s="13" t="s">
        <v>87</v>
      </c>
      <c r="C90" s="13">
        <v>589</v>
      </c>
      <c r="D90" s="14">
        <v>42191</v>
      </c>
      <c r="E90" s="13" t="s">
        <v>214</v>
      </c>
      <c r="F90" s="13"/>
      <c r="G90" s="13" t="s">
        <v>195</v>
      </c>
      <c r="H90" s="13" t="s">
        <v>110</v>
      </c>
      <c r="I90" s="13" t="s">
        <v>89</v>
      </c>
      <c r="J90" s="14">
        <v>39615</v>
      </c>
      <c r="K90" s="13">
        <v>704</v>
      </c>
      <c r="L90" s="13"/>
      <c r="M90" s="13">
        <v>89</v>
      </c>
      <c r="N90" s="13">
        <v>81</v>
      </c>
      <c r="O90" s="13" t="s">
        <v>90</v>
      </c>
      <c r="P90" s="13" t="s">
        <v>99</v>
      </c>
      <c r="Q90" s="13"/>
      <c r="R90" s="13" t="s">
        <v>266</v>
      </c>
      <c r="S90" s="13">
        <v>12345678910</v>
      </c>
      <c r="T90" s="13" t="s">
        <v>507</v>
      </c>
      <c r="U90" s="13" t="s">
        <v>1099</v>
      </c>
      <c r="V90" s="13">
        <v>9999999999</v>
      </c>
      <c r="W90" s="13" t="s">
        <v>497</v>
      </c>
      <c r="X90" s="13">
        <v>40000</v>
      </c>
      <c r="Y90" s="13" t="s">
        <v>92</v>
      </c>
      <c r="Z90" s="13" t="s">
        <v>92</v>
      </c>
      <c r="AA90" s="13" t="s">
        <v>100</v>
      </c>
      <c r="AB90" s="13">
        <v>11</v>
      </c>
      <c r="AC90" s="13" t="s">
        <v>94</v>
      </c>
      <c r="AD90" s="13">
        <v>0</v>
      </c>
    </row>
    <row r="91" spans="1:30">
      <c r="A91" s="13">
        <v>7</v>
      </c>
      <c r="B91" s="13" t="s">
        <v>87</v>
      </c>
      <c r="C91" s="13">
        <v>590</v>
      </c>
      <c r="D91" s="14">
        <v>42193</v>
      </c>
      <c r="E91" s="13" t="s">
        <v>508</v>
      </c>
      <c r="F91" s="13"/>
      <c r="G91" s="13" t="s">
        <v>509</v>
      </c>
      <c r="H91" s="13" t="s">
        <v>364</v>
      </c>
      <c r="I91" s="13" t="s">
        <v>89</v>
      </c>
      <c r="J91" s="14">
        <v>39616</v>
      </c>
      <c r="K91" s="13">
        <v>705</v>
      </c>
      <c r="L91" s="13"/>
      <c r="M91" s="13">
        <v>89</v>
      </c>
      <c r="N91" s="13">
        <v>87</v>
      </c>
      <c r="O91" s="13" t="s">
        <v>98</v>
      </c>
      <c r="P91" s="13" t="s">
        <v>91</v>
      </c>
      <c r="Q91" s="13"/>
      <c r="R91" s="13" t="s">
        <v>266</v>
      </c>
      <c r="S91" s="13">
        <v>12345678910</v>
      </c>
      <c r="T91" s="13" t="s">
        <v>510</v>
      </c>
      <c r="U91" s="13" t="s">
        <v>1099</v>
      </c>
      <c r="V91" s="13">
        <v>9999999999</v>
      </c>
      <c r="W91" s="13" t="s">
        <v>497</v>
      </c>
      <c r="X91" s="13">
        <v>40000</v>
      </c>
      <c r="Y91" s="13" t="s">
        <v>92</v>
      </c>
      <c r="Z91" s="13" t="s">
        <v>92</v>
      </c>
      <c r="AA91" s="13" t="s">
        <v>93</v>
      </c>
      <c r="AB91" s="13">
        <v>12</v>
      </c>
      <c r="AC91" s="13" t="s">
        <v>94</v>
      </c>
      <c r="AD91" s="13">
        <v>0</v>
      </c>
    </row>
    <row r="92" spans="1:30" ht="29">
      <c r="A92" s="13">
        <v>7</v>
      </c>
      <c r="B92" s="13" t="s">
        <v>87</v>
      </c>
      <c r="C92" s="13">
        <v>591</v>
      </c>
      <c r="D92" s="14">
        <v>41871</v>
      </c>
      <c r="E92" s="13" t="s">
        <v>113</v>
      </c>
      <c r="F92" s="13"/>
      <c r="G92" s="13" t="s">
        <v>511</v>
      </c>
      <c r="H92" s="13" t="s">
        <v>118</v>
      </c>
      <c r="I92" s="13" t="s">
        <v>96</v>
      </c>
      <c r="J92" s="14">
        <v>39617</v>
      </c>
      <c r="K92" s="13">
        <v>706</v>
      </c>
      <c r="L92" s="13"/>
      <c r="M92" s="13">
        <v>89</v>
      </c>
      <c r="N92" s="13">
        <v>81</v>
      </c>
      <c r="O92" s="13" t="s">
        <v>98</v>
      </c>
      <c r="P92" s="13" t="s">
        <v>99</v>
      </c>
      <c r="Q92" s="13"/>
      <c r="R92" s="13" t="s">
        <v>266</v>
      </c>
      <c r="S92" s="13">
        <v>12345678910</v>
      </c>
      <c r="T92" s="13" t="s">
        <v>512</v>
      </c>
      <c r="U92" s="13" t="s">
        <v>1099</v>
      </c>
      <c r="V92" s="13">
        <v>9999999999</v>
      </c>
      <c r="W92" s="13" t="s">
        <v>450</v>
      </c>
      <c r="X92" s="13">
        <v>40000</v>
      </c>
      <c r="Y92" s="13" t="s">
        <v>92</v>
      </c>
      <c r="Z92" s="13" t="s">
        <v>92</v>
      </c>
      <c r="AA92" s="13" t="s">
        <v>100</v>
      </c>
      <c r="AB92" s="13">
        <v>11</v>
      </c>
      <c r="AC92" s="13" t="s">
        <v>94</v>
      </c>
      <c r="AD92" s="13">
        <v>0</v>
      </c>
    </row>
    <row r="93" spans="1:30" ht="29">
      <c r="A93" s="13">
        <v>7</v>
      </c>
      <c r="B93" s="13" t="s">
        <v>87</v>
      </c>
      <c r="C93" s="13">
        <v>592</v>
      </c>
      <c r="D93" s="14">
        <v>41871</v>
      </c>
      <c r="E93" s="13" t="s">
        <v>513</v>
      </c>
      <c r="F93" s="13"/>
      <c r="G93" s="13" t="s">
        <v>494</v>
      </c>
      <c r="H93" s="13" t="s">
        <v>495</v>
      </c>
      <c r="I93" s="13" t="s">
        <v>96</v>
      </c>
      <c r="J93" s="14">
        <v>39618</v>
      </c>
      <c r="K93" s="13">
        <v>707</v>
      </c>
      <c r="L93" s="13"/>
      <c r="M93" s="13">
        <v>89</v>
      </c>
      <c r="N93" s="13">
        <v>86</v>
      </c>
      <c r="O93" s="13" t="s">
        <v>90</v>
      </c>
      <c r="P93" s="13" t="s">
        <v>91</v>
      </c>
      <c r="Q93" s="13"/>
      <c r="R93" s="13" t="s">
        <v>266</v>
      </c>
      <c r="S93" s="13">
        <v>12345678910</v>
      </c>
      <c r="T93" s="13" t="s">
        <v>514</v>
      </c>
      <c r="U93" s="13" t="s">
        <v>1099</v>
      </c>
      <c r="V93" s="13">
        <v>9999999999</v>
      </c>
      <c r="W93" s="13" t="s">
        <v>450</v>
      </c>
      <c r="X93" s="13">
        <v>40000</v>
      </c>
      <c r="Y93" s="13" t="s">
        <v>92</v>
      </c>
      <c r="Z93" s="13" t="s">
        <v>92</v>
      </c>
      <c r="AA93" s="13" t="s">
        <v>93</v>
      </c>
      <c r="AB93" s="13">
        <v>11</v>
      </c>
      <c r="AC93" s="13" t="s">
        <v>94</v>
      </c>
      <c r="AD93" s="13">
        <v>0</v>
      </c>
    </row>
    <row r="94" spans="1:30">
      <c r="A94" s="13">
        <v>7</v>
      </c>
      <c r="B94" s="13" t="s">
        <v>87</v>
      </c>
      <c r="C94" s="13">
        <v>593</v>
      </c>
      <c r="D94" s="14">
        <v>41871</v>
      </c>
      <c r="E94" s="13" t="s">
        <v>136</v>
      </c>
      <c r="F94" s="13"/>
      <c r="G94" s="13" t="s">
        <v>104</v>
      </c>
      <c r="H94" s="13" t="s">
        <v>515</v>
      </c>
      <c r="I94" s="13" t="s">
        <v>96</v>
      </c>
      <c r="J94" s="14">
        <v>39619</v>
      </c>
      <c r="K94" s="13">
        <v>708</v>
      </c>
      <c r="L94" s="13"/>
      <c r="M94" s="13">
        <v>89</v>
      </c>
      <c r="N94" s="13">
        <v>87</v>
      </c>
      <c r="O94" s="13" t="s">
        <v>90</v>
      </c>
      <c r="P94" s="13" t="s">
        <v>99</v>
      </c>
      <c r="Q94" s="13"/>
      <c r="R94" s="13" t="s">
        <v>266</v>
      </c>
      <c r="S94" s="13">
        <v>12345678910</v>
      </c>
      <c r="T94" s="13" t="s">
        <v>516</v>
      </c>
      <c r="U94" s="13" t="s">
        <v>1099</v>
      </c>
      <c r="V94" s="13">
        <v>9999999999</v>
      </c>
      <c r="W94" s="13" t="s">
        <v>497</v>
      </c>
      <c r="X94" s="13">
        <v>40000</v>
      </c>
      <c r="Y94" s="13" t="s">
        <v>102</v>
      </c>
      <c r="Z94" s="13" t="s">
        <v>92</v>
      </c>
      <c r="AA94" s="13" t="s">
        <v>100</v>
      </c>
      <c r="AB94" s="13">
        <v>11</v>
      </c>
      <c r="AC94" s="13" t="s">
        <v>94</v>
      </c>
      <c r="AD94" s="13">
        <v>0</v>
      </c>
    </row>
    <row r="95" spans="1:30" ht="29">
      <c r="A95" s="13">
        <v>7</v>
      </c>
      <c r="B95" s="13" t="s">
        <v>87</v>
      </c>
      <c r="C95" s="13">
        <v>594</v>
      </c>
      <c r="D95" s="14">
        <v>43658</v>
      </c>
      <c r="E95" s="13" t="s">
        <v>517</v>
      </c>
      <c r="F95" s="13"/>
      <c r="G95" s="13" t="s">
        <v>518</v>
      </c>
      <c r="H95" s="13" t="s">
        <v>519</v>
      </c>
      <c r="I95" s="13" t="s">
        <v>89</v>
      </c>
      <c r="J95" s="14">
        <v>39620</v>
      </c>
      <c r="K95" s="13">
        <v>709</v>
      </c>
      <c r="L95" s="13"/>
      <c r="M95" s="13">
        <v>89</v>
      </c>
      <c r="N95" s="13">
        <v>77</v>
      </c>
      <c r="O95" s="13" t="s">
        <v>98</v>
      </c>
      <c r="P95" s="13"/>
      <c r="Q95" s="13"/>
      <c r="R95" s="13" t="s">
        <v>266</v>
      </c>
      <c r="S95" s="13">
        <v>12345678910</v>
      </c>
      <c r="T95" s="13" t="s">
        <v>520</v>
      </c>
      <c r="U95" s="13" t="s">
        <v>1099</v>
      </c>
      <c r="V95" s="13">
        <v>9999999999</v>
      </c>
      <c r="W95" s="13" t="s">
        <v>521</v>
      </c>
      <c r="X95" s="13">
        <v>40000</v>
      </c>
      <c r="Y95" s="13" t="s">
        <v>92</v>
      </c>
      <c r="Z95" s="13" t="s">
        <v>92</v>
      </c>
      <c r="AA95" s="13"/>
      <c r="AB95" s="13">
        <v>10</v>
      </c>
      <c r="AC95" s="13" t="s">
        <v>94</v>
      </c>
      <c r="AD95" s="13">
        <v>2</v>
      </c>
    </row>
    <row r="96" spans="1:30" ht="29">
      <c r="A96" s="13">
        <v>7</v>
      </c>
      <c r="B96" s="13" t="s">
        <v>87</v>
      </c>
      <c r="C96" s="13">
        <v>595</v>
      </c>
      <c r="D96" s="14">
        <v>43294</v>
      </c>
      <c r="E96" s="13" t="s">
        <v>160</v>
      </c>
      <c r="F96" s="13"/>
      <c r="G96" s="13" t="s">
        <v>218</v>
      </c>
      <c r="H96" s="13" t="s">
        <v>401</v>
      </c>
      <c r="I96" s="13" t="s">
        <v>89</v>
      </c>
      <c r="J96" s="14">
        <v>39621</v>
      </c>
      <c r="K96" s="13">
        <v>710</v>
      </c>
      <c r="L96" s="13"/>
      <c r="M96" s="13">
        <v>89</v>
      </c>
      <c r="N96" s="13">
        <v>80</v>
      </c>
      <c r="O96" s="13" t="s">
        <v>90</v>
      </c>
      <c r="P96" s="13" t="s">
        <v>91</v>
      </c>
      <c r="Q96" s="13"/>
      <c r="R96" s="13" t="s">
        <v>266</v>
      </c>
      <c r="S96" s="13">
        <v>12345678910</v>
      </c>
      <c r="T96" s="13" t="s">
        <v>522</v>
      </c>
      <c r="U96" s="13" t="s">
        <v>1099</v>
      </c>
      <c r="V96" s="13">
        <v>9999999999</v>
      </c>
      <c r="W96" s="13" t="s">
        <v>301</v>
      </c>
      <c r="X96" s="13">
        <v>40000</v>
      </c>
      <c r="Y96" s="13" t="s">
        <v>92</v>
      </c>
      <c r="Z96" s="13" t="s">
        <v>92</v>
      </c>
      <c r="AA96" s="13" t="s">
        <v>93</v>
      </c>
      <c r="AB96" s="13">
        <v>13</v>
      </c>
      <c r="AC96" s="13" t="s">
        <v>94</v>
      </c>
      <c r="AD96" s="13">
        <v>3</v>
      </c>
    </row>
    <row r="97" spans="1:30" ht="29">
      <c r="A97" s="13">
        <v>7</v>
      </c>
      <c r="B97" s="13" t="s">
        <v>87</v>
      </c>
      <c r="C97" s="13">
        <v>596</v>
      </c>
      <c r="D97" s="14">
        <v>42551</v>
      </c>
      <c r="E97" s="13" t="s">
        <v>523</v>
      </c>
      <c r="F97" s="13"/>
      <c r="G97" s="13" t="s">
        <v>524</v>
      </c>
      <c r="H97" s="13" t="s">
        <v>525</v>
      </c>
      <c r="I97" s="13" t="s">
        <v>89</v>
      </c>
      <c r="J97" s="14">
        <v>39622</v>
      </c>
      <c r="K97" s="13">
        <v>711</v>
      </c>
      <c r="L97" s="13"/>
      <c r="M97" s="13">
        <v>89</v>
      </c>
      <c r="N97" s="13">
        <v>75</v>
      </c>
      <c r="O97" s="13" t="s">
        <v>101</v>
      </c>
      <c r="P97" s="13" t="s">
        <v>91</v>
      </c>
      <c r="Q97" s="13"/>
      <c r="R97" s="13" t="s">
        <v>266</v>
      </c>
      <c r="S97" s="13">
        <v>12345678910</v>
      </c>
      <c r="T97" s="13" t="s">
        <v>526</v>
      </c>
      <c r="U97" s="13" t="s">
        <v>1099</v>
      </c>
      <c r="V97" s="13">
        <v>9999999999</v>
      </c>
      <c r="W97" s="13" t="s">
        <v>381</v>
      </c>
      <c r="X97" s="13">
        <v>45000</v>
      </c>
      <c r="Y97" s="13" t="s">
        <v>92</v>
      </c>
      <c r="Z97" s="13" t="s">
        <v>92</v>
      </c>
      <c r="AA97" s="13" t="s">
        <v>93</v>
      </c>
      <c r="AB97" s="13">
        <v>11</v>
      </c>
      <c r="AC97" s="13" t="s">
        <v>94</v>
      </c>
      <c r="AD97" s="13">
        <v>0</v>
      </c>
    </row>
    <row r="98" spans="1:30">
      <c r="A98" s="13">
        <v>7</v>
      </c>
      <c r="B98" s="13" t="s">
        <v>87</v>
      </c>
      <c r="C98" s="13">
        <v>597</v>
      </c>
      <c r="D98" s="14">
        <v>42934</v>
      </c>
      <c r="E98" s="13" t="s">
        <v>124</v>
      </c>
      <c r="F98" s="13" t="s">
        <v>155</v>
      </c>
      <c r="G98" s="13" t="s">
        <v>180</v>
      </c>
      <c r="H98" s="13" t="s">
        <v>141</v>
      </c>
      <c r="I98" s="13" t="s">
        <v>96</v>
      </c>
      <c r="J98" s="14">
        <v>39623</v>
      </c>
      <c r="K98" s="13">
        <v>712</v>
      </c>
      <c r="L98" s="13"/>
      <c r="M98" s="13">
        <v>89</v>
      </c>
      <c r="N98" s="13">
        <v>71</v>
      </c>
      <c r="O98" s="13" t="s">
        <v>90</v>
      </c>
      <c r="P98" s="13" t="s">
        <v>91</v>
      </c>
      <c r="Q98" s="13"/>
      <c r="R98" s="13" t="s">
        <v>266</v>
      </c>
      <c r="S98" s="13">
        <v>12345678910</v>
      </c>
      <c r="T98" s="13" t="s">
        <v>527</v>
      </c>
      <c r="U98" s="13" t="s">
        <v>1099</v>
      </c>
      <c r="V98" s="13">
        <v>9999999999</v>
      </c>
      <c r="W98" s="13" t="s">
        <v>339</v>
      </c>
      <c r="X98" s="13">
        <v>35000</v>
      </c>
      <c r="Y98" s="13" t="s">
        <v>92</v>
      </c>
      <c r="Z98" s="13" t="s">
        <v>92</v>
      </c>
      <c r="AA98" s="13" t="s">
        <v>93</v>
      </c>
      <c r="AB98" s="13">
        <v>13</v>
      </c>
      <c r="AC98" s="13" t="s">
        <v>94</v>
      </c>
      <c r="AD98" s="13">
        <v>3</v>
      </c>
    </row>
    <row r="99" spans="1:30">
      <c r="A99" s="13">
        <v>7</v>
      </c>
      <c r="B99" s="13" t="s">
        <v>87</v>
      </c>
      <c r="C99" s="13">
        <v>598</v>
      </c>
      <c r="D99" s="14">
        <v>41871</v>
      </c>
      <c r="E99" s="13" t="s">
        <v>528</v>
      </c>
      <c r="F99" s="13"/>
      <c r="G99" s="13" t="s">
        <v>529</v>
      </c>
      <c r="H99" s="13" t="s">
        <v>530</v>
      </c>
      <c r="I99" s="13" t="s">
        <v>89</v>
      </c>
      <c r="J99" s="14">
        <v>39624</v>
      </c>
      <c r="K99" s="13">
        <v>713</v>
      </c>
      <c r="L99" s="13"/>
      <c r="M99" s="13">
        <v>89</v>
      </c>
      <c r="N99" s="13">
        <v>83</v>
      </c>
      <c r="O99" s="13" t="s">
        <v>98</v>
      </c>
      <c r="P99" s="13" t="s">
        <v>99</v>
      </c>
      <c r="Q99" s="13"/>
      <c r="R99" s="13" t="s">
        <v>266</v>
      </c>
      <c r="S99" s="13">
        <v>12345678910</v>
      </c>
      <c r="T99" s="13" t="s">
        <v>531</v>
      </c>
      <c r="U99" s="13" t="s">
        <v>1099</v>
      </c>
      <c r="V99" s="13">
        <v>9999999999</v>
      </c>
      <c r="W99" s="13" t="s">
        <v>497</v>
      </c>
      <c r="X99" s="13">
        <v>40000</v>
      </c>
      <c r="Y99" s="13" t="s">
        <v>92</v>
      </c>
      <c r="Z99" s="13" t="s">
        <v>92</v>
      </c>
      <c r="AA99" s="13" t="s">
        <v>100</v>
      </c>
      <c r="AB99" s="13">
        <v>11</v>
      </c>
      <c r="AC99" s="13" t="s">
        <v>94</v>
      </c>
      <c r="AD99" s="13">
        <v>0</v>
      </c>
    </row>
    <row r="100" spans="1:30">
      <c r="A100" s="13">
        <v>7</v>
      </c>
      <c r="B100" s="13" t="s">
        <v>87</v>
      </c>
      <c r="C100" s="13">
        <v>599</v>
      </c>
      <c r="D100" s="14">
        <v>41871</v>
      </c>
      <c r="E100" s="13" t="s">
        <v>532</v>
      </c>
      <c r="F100" s="13"/>
      <c r="G100" s="13" t="s">
        <v>529</v>
      </c>
      <c r="H100" s="13" t="s">
        <v>530</v>
      </c>
      <c r="I100" s="13" t="s">
        <v>89</v>
      </c>
      <c r="J100" s="14">
        <v>39625</v>
      </c>
      <c r="K100" s="13">
        <v>714</v>
      </c>
      <c r="L100" s="13"/>
      <c r="M100" s="13">
        <v>89</v>
      </c>
      <c r="N100" s="13">
        <v>81</v>
      </c>
      <c r="O100" s="13" t="s">
        <v>98</v>
      </c>
      <c r="P100" s="13" t="s">
        <v>99</v>
      </c>
      <c r="Q100" s="13"/>
      <c r="R100" s="13" t="s">
        <v>266</v>
      </c>
      <c r="S100" s="13">
        <v>12345678910</v>
      </c>
      <c r="T100" s="13" t="s">
        <v>533</v>
      </c>
      <c r="U100" s="13" t="s">
        <v>1099</v>
      </c>
      <c r="V100" s="13">
        <v>9999999999</v>
      </c>
      <c r="W100" s="13" t="s">
        <v>497</v>
      </c>
      <c r="X100" s="13">
        <v>40000</v>
      </c>
      <c r="Y100" s="13" t="s">
        <v>102</v>
      </c>
      <c r="Z100" s="13" t="s">
        <v>92</v>
      </c>
      <c r="AA100" s="13" t="s">
        <v>100</v>
      </c>
      <c r="AB100" s="13">
        <v>13</v>
      </c>
      <c r="AC100" s="13" t="s">
        <v>94</v>
      </c>
      <c r="AD100" s="13">
        <v>0</v>
      </c>
    </row>
    <row r="101" spans="1:30" ht="29">
      <c r="A101" s="13">
        <v>7</v>
      </c>
      <c r="B101" s="13" t="s">
        <v>87</v>
      </c>
      <c r="C101" s="13">
        <v>600</v>
      </c>
      <c r="D101" s="14">
        <v>41871</v>
      </c>
      <c r="E101" s="13" t="s">
        <v>534</v>
      </c>
      <c r="F101" s="13"/>
      <c r="G101" s="13" t="s">
        <v>292</v>
      </c>
      <c r="H101" s="13" t="s">
        <v>170</v>
      </c>
      <c r="I101" s="13" t="s">
        <v>96</v>
      </c>
      <c r="J101" s="14">
        <v>39626</v>
      </c>
      <c r="K101" s="13">
        <v>715</v>
      </c>
      <c r="L101" s="13"/>
      <c r="M101" s="13">
        <v>89</v>
      </c>
      <c r="N101" s="13">
        <v>79</v>
      </c>
      <c r="O101" s="13" t="s">
        <v>90</v>
      </c>
      <c r="P101" s="13" t="s">
        <v>91</v>
      </c>
      <c r="Q101" s="13"/>
      <c r="R101" s="13" t="s">
        <v>266</v>
      </c>
      <c r="S101" s="13">
        <v>12345678910</v>
      </c>
      <c r="T101" s="13" t="s">
        <v>535</v>
      </c>
      <c r="U101" s="13" t="s">
        <v>1099</v>
      </c>
      <c r="V101" s="13">
        <v>9999999999</v>
      </c>
      <c r="W101" s="13" t="s">
        <v>450</v>
      </c>
      <c r="X101" s="13">
        <v>40000</v>
      </c>
      <c r="Y101" s="13" t="s">
        <v>92</v>
      </c>
      <c r="Z101" s="13" t="s">
        <v>92</v>
      </c>
      <c r="AA101" s="13" t="s">
        <v>93</v>
      </c>
      <c r="AB101" s="13">
        <v>12</v>
      </c>
      <c r="AC101" s="13" t="s">
        <v>94</v>
      </c>
      <c r="AD101" s="13">
        <v>0</v>
      </c>
    </row>
    <row r="102" spans="1:30">
      <c r="A102" s="13">
        <v>7</v>
      </c>
      <c r="B102" s="13" t="s">
        <v>87</v>
      </c>
      <c r="C102" s="13">
        <v>601</v>
      </c>
      <c r="D102" s="14">
        <v>42200</v>
      </c>
      <c r="E102" s="13" t="s">
        <v>536</v>
      </c>
      <c r="F102" s="13"/>
      <c r="G102" s="13" t="s">
        <v>143</v>
      </c>
      <c r="H102" s="13" t="s">
        <v>154</v>
      </c>
      <c r="I102" s="13" t="s">
        <v>96</v>
      </c>
      <c r="J102" s="14">
        <v>39627</v>
      </c>
      <c r="K102" s="13">
        <v>716</v>
      </c>
      <c r="L102" s="13"/>
      <c r="M102" s="13">
        <v>89</v>
      </c>
      <c r="N102" s="13">
        <v>83</v>
      </c>
      <c r="O102" s="13" t="s">
        <v>90</v>
      </c>
      <c r="P102" s="13" t="s">
        <v>91</v>
      </c>
      <c r="Q102" s="13"/>
      <c r="R102" s="13" t="s">
        <v>266</v>
      </c>
      <c r="S102" s="13">
        <v>12345678910</v>
      </c>
      <c r="T102" s="13" t="s">
        <v>537</v>
      </c>
      <c r="U102" s="13" t="s">
        <v>1099</v>
      </c>
      <c r="V102" s="13">
        <v>9999999999</v>
      </c>
      <c r="W102" s="13" t="s">
        <v>497</v>
      </c>
      <c r="X102" s="13">
        <v>40000</v>
      </c>
      <c r="Y102" s="13" t="s">
        <v>92</v>
      </c>
      <c r="Z102" s="13" t="s">
        <v>92</v>
      </c>
      <c r="AA102" s="13" t="s">
        <v>93</v>
      </c>
      <c r="AB102" s="13">
        <v>10</v>
      </c>
      <c r="AC102" s="13" t="s">
        <v>94</v>
      </c>
      <c r="AD102" s="13">
        <v>0</v>
      </c>
    </row>
    <row r="103" spans="1:30" ht="29">
      <c r="A103" s="13">
        <v>7</v>
      </c>
      <c r="B103" s="13" t="s">
        <v>87</v>
      </c>
      <c r="C103" s="13">
        <v>602</v>
      </c>
      <c r="D103" s="14">
        <v>43662</v>
      </c>
      <c r="E103" s="13" t="s">
        <v>229</v>
      </c>
      <c r="F103" s="13" t="s">
        <v>155</v>
      </c>
      <c r="G103" s="13" t="s">
        <v>225</v>
      </c>
      <c r="H103" s="13" t="s">
        <v>116</v>
      </c>
      <c r="I103" s="13" t="s">
        <v>96</v>
      </c>
      <c r="J103" s="14">
        <v>39628</v>
      </c>
      <c r="K103" s="13">
        <v>717</v>
      </c>
      <c r="L103" s="13"/>
      <c r="M103" s="13">
        <v>89</v>
      </c>
      <c r="N103" s="13">
        <v>74</v>
      </c>
      <c r="O103" s="13" t="s">
        <v>90</v>
      </c>
      <c r="P103" s="13"/>
      <c r="Q103" s="13"/>
      <c r="R103" s="13" t="s">
        <v>266</v>
      </c>
      <c r="S103" s="13">
        <v>12345678910</v>
      </c>
      <c r="T103" s="13" t="s">
        <v>538</v>
      </c>
      <c r="U103" s="13" t="s">
        <v>1099</v>
      </c>
      <c r="V103" s="13">
        <v>9999999999</v>
      </c>
      <c r="W103" s="13" t="s">
        <v>539</v>
      </c>
      <c r="X103" s="13">
        <v>0</v>
      </c>
      <c r="Y103" s="13" t="s">
        <v>92</v>
      </c>
      <c r="Z103" s="13" t="s">
        <v>92</v>
      </c>
      <c r="AA103" s="13"/>
      <c r="AB103" s="13">
        <v>12</v>
      </c>
      <c r="AC103" s="13" t="s">
        <v>94</v>
      </c>
      <c r="AD103" s="13">
        <v>4</v>
      </c>
    </row>
    <row r="104" spans="1:30">
      <c r="A104" s="13">
        <v>8</v>
      </c>
      <c r="B104" s="13" t="s">
        <v>87</v>
      </c>
      <c r="C104" s="13">
        <v>603</v>
      </c>
      <c r="D104" s="14">
        <v>41871</v>
      </c>
      <c r="E104" s="13" t="s">
        <v>540</v>
      </c>
      <c r="F104" s="13"/>
      <c r="G104" s="13" t="s">
        <v>541</v>
      </c>
      <c r="H104" s="13" t="s">
        <v>194</v>
      </c>
      <c r="I104" s="13" t="s">
        <v>89</v>
      </c>
      <c r="J104" s="14">
        <v>39629</v>
      </c>
      <c r="K104" s="13">
        <v>802</v>
      </c>
      <c r="L104" s="13"/>
      <c r="M104" s="13">
        <v>89</v>
      </c>
      <c r="N104" s="13">
        <v>84</v>
      </c>
      <c r="O104" s="13" t="s">
        <v>98</v>
      </c>
      <c r="P104" s="13" t="s">
        <v>99</v>
      </c>
      <c r="Q104" s="13"/>
      <c r="R104" s="13" t="s">
        <v>266</v>
      </c>
      <c r="S104" s="13">
        <v>12345678910</v>
      </c>
      <c r="T104" s="13" t="s">
        <v>542</v>
      </c>
      <c r="U104" s="13" t="s">
        <v>1099</v>
      </c>
      <c r="V104" s="13">
        <v>9999999999</v>
      </c>
      <c r="W104" s="13" t="s">
        <v>497</v>
      </c>
      <c r="X104" s="13">
        <v>40000</v>
      </c>
      <c r="Y104" s="13" t="s">
        <v>92</v>
      </c>
      <c r="Z104" s="13" t="s">
        <v>92</v>
      </c>
      <c r="AA104" s="13" t="s">
        <v>100</v>
      </c>
      <c r="AB104" s="13">
        <v>14</v>
      </c>
      <c r="AC104" s="13" t="s">
        <v>94</v>
      </c>
      <c r="AD104" s="13">
        <v>0</v>
      </c>
    </row>
    <row r="105" spans="1:30">
      <c r="A105" s="13">
        <v>8</v>
      </c>
      <c r="B105" s="13" t="s">
        <v>87</v>
      </c>
      <c r="C105" s="13">
        <v>604</v>
      </c>
      <c r="D105" s="14">
        <v>43703</v>
      </c>
      <c r="E105" s="13" t="s">
        <v>543</v>
      </c>
      <c r="F105" s="13"/>
      <c r="G105" s="13" t="s">
        <v>544</v>
      </c>
      <c r="H105" s="13" t="s">
        <v>545</v>
      </c>
      <c r="I105" s="13" t="s">
        <v>96</v>
      </c>
      <c r="J105" s="14">
        <v>39630</v>
      </c>
      <c r="K105" s="13">
        <v>826</v>
      </c>
      <c r="L105" s="13"/>
      <c r="M105" s="13">
        <v>89</v>
      </c>
      <c r="N105" s="13">
        <v>43</v>
      </c>
      <c r="O105" s="13" t="s">
        <v>98</v>
      </c>
      <c r="P105" s="13"/>
      <c r="Q105" s="13"/>
      <c r="R105" s="13" t="s">
        <v>266</v>
      </c>
      <c r="S105" s="13">
        <v>12345678910</v>
      </c>
      <c r="T105" s="13" t="s">
        <v>432</v>
      </c>
      <c r="U105" s="13" t="s">
        <v>1099</v>
      </c>
      <c r="V105" s="13">
        <v>9999999999</v>
      </c>
      <c r="W105" s="13" t="s">
        <v>546</v>
      </c>
      <c r="X105" s="13">
        <v>40000</v>
      </c>
      <c r="Y105" s="13" t="s">
        <v>92</v>
      </c>
      <c r="Z105" s="13" t="s">
        <v>92</v>
      </c>
      <c r="AA105" s="13"/>
      <c r="AB105" s="13">
        <v>12</v>
      </c>
      <c r="AC105" s="13" t="s">
        <v>94</v>
      </c>
      <c r="AD105" s="13">
        <v>0</v>
      </c>
    </row>
    <row r="106" spans="1:30" ht="29">
      <c r="A106" s="13">
        <v>8</v>
      </c>
      <c r="B106" s="13" t="s">
        <v>87</v>
      </c>
      <c r="C106" s="13">
        <v>605</v>
      </c>
      <c r="D106" s="14">
        <v>43297</v>
      </c>
      <c r="E106" s="13" t="s">
        <v>547</v>
      </c>
      <c r="F106" s="13"/>
      <c r="G106" s="13" t="s">
        <v>548</v>
      </c>
      <c r="H106" s="13" t="s">
        <v>549</v>
      </c>
      <c r="I106" s="13" t="s">
        <v>89</v>
      </c>
      <c r="J106" s="14">
        <v>39631</v>
      </c>
      <c r="K106" s="13">
        <v>803</v>
      </c>
      <c r="L106" s="13"/>
      <c r="M106" s="13">
        <v>89</v>
      </c>
      <c r="N106" s="13">
        <v>89</v>
      </c>
      <c r="O106" s="13" t="s">
        <v>98</v>
      </c>
      <c r="P106" s="13" t="s">
        <v>91</v>
      </c>
      <c r="Q106" s="13"/>
      <c r="R106" s="13" t="s">
        <v>266</v>
      </c>
      <c r="S106" s="13">
        <v>12345678910</v>
      </c>
      <c r="T106" s="13" t="s">
        <v>550</v>
      </c>
      <c r="U106" s="13" t="s">
        <v>1099</v>
      </c>
      <c r="V106" s="13">
        <v>9999999999</v>
      </c>
      <c r="W106" s="13" t="s">
        <v>551</v>
      </c>
      <c r="X106" s="13">
        <v>40000</v>
      </c>
      <c r="Y106" s="13" t="s">
        <v>92</v>
      </c>
      <c r="Z106" s="13" t="s">
        <v>92</v>
      </c>
      <c r="AA106" s="13" t="s">
        <v>93</v>
      </c>
      <c r="AB106" s="13">
        <v>13</v>
      </c>
      <c r="AC106" s="13" t="s">
        <v>94</v>
      </c>
      <c r="AD106" s="13">
        <v>4</v>
      </c>
    </row>
    <row r="107" spans="1:30">
      <c r="A107" s="13">
        <v>8</v>
      </c>
      <c r="B107" s="13" t="s">
        <v>87</v>
      </c>
      <c r="C107" s="13">
        <v>606</v>
      </c>
      <c r="D107" s="14">
        <v>42924</v>
      </c>
      <c r="E107" s="13" t="s">
        <v>552</v>
      </c>
      <c r="F107" s="13"/>
      <c r="G107" s="13" t="s">
        <v>156</v>
      </c>
      <c r="H107" s="13" t="s">
        <v>130</v>
      </c>
      <c r="I107" s="13" t="s">
        <v>96</v>
      </c>
      <c r="J107" s="14">
        <v>39632</v>
      </c>
      <c r="K107" s="13">
        <v>801</v>
      </c>
      <c r="L107" s="13"/>
      <c r="M107" s="13">
        <v>89</v>
      </c>
      <c r="N107" s="13">
        <v>88</v>
      </c>
      <c r="O107" s="13" t="s">
        <v>90</v>
      </c>
      <c r="P107" s="13" t="s">
        <v>91</v>
      </c>
      <c r="Q107" s="13"/>
      <c r="R107" s="13" t="s">
        <v>266</v>
      </c>
      <c r="S107" s="13">
        <v>12345678910</v>
      </c>
      <c r="T107" s="13" t="s">
        <v>553</v>
      </c>
      <c r="U107" s="13" t="s">
        <v>1099</v>
      </c>
      <c r="V107" s="13">
        <v>9999999999</v>
      </c>
      <c r="W107" s="13" t="s">
        <v>339</v>
      </c>
      <c r="X107" s="13">
        <v>40000</v>
      </c>
      <c r="Y107" s="13" t="s">
        <v>92</v>
      </c>
      <c r="Z107" s="13" t="s">
        <v>102</v>
      </c>
      <c r="AA107" s="13" t="s">
        <v>93</v>
      </c>
      <c r="AB107" s="13">
        <v>12</v>
      </c>
      <c r="AC107" s="13" t="s">
        <v>94</v>
      </c>
      <c r="AD107" s="13">
        <v>4</v>
      </c>
    </row>
    <row r="108" spans="1:30" ht="29">
      <c r="A108" s="13">
        <v>8</v>
      </c>
      <c r="B108" s="13" t="s">
        <v>87</v>
      </c>
      <c r="C108" s="13">
        <v>607</v>
      </c>
      <c r="D108" s="14">
        <v>43290</v>
      </c>
      <c r="E108" s="13" t="s">
        <v>172</v>
      </c>
      <c r="F108" s="13"/>
      <c r="G108" s="13" t="s">
        <v>225</v>
      </c>
      <c r="H108" s="13" t="s">
        <v>309</v>
      </c>
      <c r="I108" s="13" t="s">
        <v>89</v>
      </c>
      <c r="J108" s="14">
        <v>39633</v>
      </c>
      <c r="K108" s="13">
        <v>804</v>
      </c>
      <c r="L108" s="13"/>
      <c r="M108" s="13">
        <v>89</v>
      </c>
      <c r="N108" s="13">
        <v>69</v>
      </c>
      <c r="O108" s="13" t="s">
        <v>98</v>
      </c>
      <c r="P108" s="13" t="s">
        <v>91</v>
      </c>
      <c r="Q108" s="13"/>
      <c r="R108" s="13" t="s">
        <v>266</v>
      </c>
      <c r="S108" s="13">
        <v>12345678910</v>
      </c>
      <c r="T108" s="13" t="s">
        <v>554</v>
      </c>
      <c r="U108" s="13" t="s">
        <v>1099</v>
      </c>
      <c r="V108" s="13">
        <v>9999999999</v>
      </c>
      <c r="W108" s="13" t="s">
        <v>555</v>
      </c>
      <c r="X108" s="13">
        <v>40000</v>
      </c>
      <c r="Y108" s="13" t="s">
        <v>92</v>
      </c>
      <c r="Z108" s="13" t="s">
        <v>92</v>
      </c>
      <c r="AA108" s="13" t="s">
        <v>93</v>
      </c>
      <c r="AB108" s="13">
        <v>13</v>
      </c>
      <c r="AC108" s="13" t="s">
        <v>94</v>
      </c>
      <c r="AD108" s="13">
        <v>2</v>
      </c>
    </row>
    <row r="109" spans="1:30" ht="29">
      <c r="A109" s="13">
        <v>8</v>
      </c>
      <c r="B109" s="13" t="s">
        <v>87</v>
      </c>
      <c r="C109" s="13">
        <v>608</v>
      </c>
      <c r="D109" s="14">
        <v>41871</v>
      </c>
      <c r="E109" s="13" t="s">
        <v>358</v>
      </c>
      <c r="F109" s="13"/>
      <c r="G109" s="13" t="s">
        <v>556</v>
      </c>
      <c r="H109" s="13" t="s">
        <v>557</v>
      </c>
      <c r="I109" s="13" t="s">
        <v>89</v>
      </c>
      <c r="J109" s="14">
        <v>39634</v>
      </c>
      <c r="K109" s="13">
        <v>805</v>
      </c>
      <c r="L109" s="13"/>
      <c r="M109" s="13">
        <v>89</v>
      </c>
      <c r="N109" s="13">
        <v>55</v>
      </c>
      <c r="O109" s="13" t="s">
        <v>90</v>
      </c>
      <c r="P109" s="13" t="s">
        <v>99</v>
      </c>
      <c r="Q109" s="13"/>
      <c r="R109" s="13" t="s">
        <v>266</v>
      </c>
      <c r="S109" s="13">
        <v>12345678910</v>
      </c>
      <c r="T109" s="13" t="s">
        <v>558</v>
      </c>
      <c r="U109" s="13" t="s">
        <v>1099</v>
      </c>
      <c r="V109" s="13">
        <v>9999999999</v>
      </c>
      <c r="W109" s="13" t="s">
        <v>381</v>
      </c>
      <c r="X109" s="13">
        <v>40000</v>
      </c>
      <c r="Y109" s="13" t="s">
        <v>92</v>
      </c>
      <c r="Z109" s="13" t="s">
        <v>92</v>
      </c>
      <c r="AA109" s="13" t="s">
        <v>100</v>
      </c>
      <c r="AB109" s="13">
        <v>14</v>
      </c>
      <c r="AC109" s="13" t="s">
        <v>94</v>
      </c>
      <c r="AD109" s="13">
        <v>0</v>
      </c>
    </row>
    <row r="110" spans="1:30">
      <c r="A110" s="13">
        <v>8</v>
      </c>
      <c r="B110" s="13" t="s">
        <v>87</v>
      </c>
      <c r="C110" s="13">
        <v>609</v>
      </c>
      <c r="D110" s="14">
        <v>42917</v>
      </c>
      <c r="E110" s="13" t="s">
        <v>360</v>
      </c>
      <c r="F110" s="13"/>
      <c r="G110" s="13" t="s">
        <v>559</v>
      </c>
      <c r="H110" s="13" t="s">
        <v>560</v>
      </c>
      <c r="I110" s="13" t="s">
        <v>89</v>
      </c>
      <c r="J110" s="14">
        <v>39052</v>
      </c>
      <c r="K110" s="13">
        <v>806</v>
      </c>
      <c r="L110" s="13"/>
      <c r="M110" s="13">
        <v>89</v>
      </c>
      <c r="N110" s="13">
        <v>86</v>
      </c>
      <c r="O110" s="13" t="s">
        <v>90</v>
      </c>
      <c r="P110" s="13" t="s">
        <v>91</v>
      </c>
      <c r="Q110" s="13"/>
      <c r="R110" s="13" t="s">
        <v>266</v>
      </c>
      <c r="S110" s="13">
        <v>12345678910</v>
      </c>
      <c r="T110" s="13" t="s">
        <v>561</v>
      </c>
      <c r="U110" s="13" t="s">
        <v>1099</v>
      </c>
      <c r="V110" s="13">
        <v>9999999999</v>
      </c>
      <c r="W110" s="13" t="s">
        <v>562</v>
      </c>
      <c r="X110" s="13">
        <v>40000</v>
      </c>
      <c r="Y110" s="13" t="s">
        <v>92</v>
      </c>
      <c r="Z110" s="13" t="s">
        <v>92</v>
      </c>
      <c r="AA110" s="13" t="s">
        <v>93</v>
      </c>
      <c r="AB110" s="13">
        <v>13</v>
      </c>
      <c r="AC110" s="13" t="s">
        <v>94</v>
      </c>
      <c r="AD110" s="13">
        <v>3</v>
      </c>
    </row>
    <row r="111" spans="1:30" ht="29">
      <c r="A111" s="13">
        <v>8</v>
      </c>
      <c r="B111" s="13" t="s">
        <v>87</v>
      </c>
      <c r="C111" s="13">
        <v>610</v>
      </c>
      <c r="D111" s="14">
        <v>42922</v>
      </c>
      <c r="E111" s="13" t="s">
        <v>563</v>
      </c>
      <c r="F111" s="13"/>
      <c r="G111" s="13" t="s">
        <v>564</v>
      </c>
      <c r="H111" s="13" t="s">
        <v>168</v>
      </c>
      <c r="I111" s="13" t="s">
        <v>96</v>
      </c>
      <c r="J111" s="14">
        <v>39053</v>
      </c>
      <c r="K111" s="13">
        <v>807</v>
      </c>
      <c r="L111" s="13"/>
      <c r="M111" s="13">
        <v>89</v>
      </c>
      <c r="N111" s="13">
        <v>82</v>
      </c>
      <c r="O111" s="13" t="s">
        <v>98</v>
      </c>
      <c r="P111" s="13" t="s">
        <v>91</v>
      </c>
      <c r="Q111" s="13"/>
      <c r="R111" s="13" t="s">
        <v>266</v>
      </c>
      <c r="S111" s="13">
        <v>12345678910</v>
      </c>
      <c r="T111" s="13" t="s">
        <v>565</v>
      </c>
      <c r="U111" s="13" t="s">
        <v>1099</v>
      </c>
      <c r="V111" s="13">
        <v>9999999999</v>
      </c>
      <c r="W111" s="13" t="s">
        <v>566</v>
      </c>
      <c r="X111" s="13">
        <v>40000</v>
      </c>
      <c r="Y111" s="13" t="s">
        <v>92</v>
      </c>
      <c r="Z111" s="13" t="s">
        <v>92</v>
      </c>
      <c r="AA111" s="13" t="s">
        <v>93</v>
      </c>
      <c r="AB111" s="13">
        <v>13</v>
      </c>
      <c r="AC111" s="13" t="s">
        <v>94</v>
      </c>
      <c r="AD111" s="13">
        <v>3</v>
      </c>
    </row>
    <row r="112" spans="1:30">
      <c r="A112" s="13">
        <v>8</v>
      </c>
      <c r="B112" s="13" t="s">
        <v>87</v>
      </c>
      <c r="C112" s="13">
        <v>611</v>
      </c>
      <c r="D112" s="14">
        <v>41871</v>
      </c>
      <c r="E112" s="13" t="s">
        <v>567</v>
      </c>
      <c r="F112" s="13"/>
      <c r="G112" s="13" t="s">
        <v>104</v>
      </c>
      <c r="H112" s="13" t="s">
        <v>515</v>
      </c>
      <c r="I112" s="13" t="s">
        <v>89</v>
      </c>
      <c r="J112" s="14">
        <v>39054</v>
      </c>
      <c r="K112" s="13">
        <v>808</v>
      </c>
      <c r="L112" s="13"/>
      <c r="M112" s="13">
        <v>89</v>
      </c>
      <c r="N112" s="13">
        <v>87</v>
      </c>
      <c r="O112" s="13" t="s">
        <v>90</v>
      </c>
      <c r="P112" s="13" t="s">
        <v>99</v>
      </c>
      <c r="Q112" s="13"/>
      <c r="R112" s="13" t="s">
        <v>266</v>
      </c>
      <c r="S112" s="13">
        <v>12345678910</v>
      </c>
      <c r="T112" s="13" t="s">
        <v>568</v>
      </c>
      <c r="U112" s="13" t="s">
        <v>1099</v>
      </c>
      <c r="V112" s="13">
        <v>9999999999</v>
      </c>
      <c r="W112" s="13" t="s">
        <v>497</v>
      </c>
      <c r="X112" s="13">
        <v>40000</v>
      </c>
      <c r="Y112" s="13" t="s">
        <v>92</v>
      </c>
      <c r="Z112" s="13" t="s">
        <v>92</v>
      </c>
      <c r="AA112" s="13" t="s">
        <v>100</v>
      </c>
      <c r="AB112" s="13">
        <v>13</v>
      </c>
      <c r="AC112" s="13" t="s">
        <v>94</v>
      </c>
      <c r="AD112" s="13">
        <v>0</v>
      </c>
    </row>
    <row r="113" spans="1:30">
      <c r="A113" s="13">
        <v>8</v>
      </c>
      <c r="B113" s="13" t="s">
        <v>87</v>
      </c>
      <c r="C113" s="13">
        <v>612</v>
      </c>
      <c r="D113" s="14">
        <v>41871</v>
      </c>
      <c r="E113" s="13" t="s">
        <v>190</v>
      </c>
      <c r="F113" s="13"/>
      <c r="G113" s="13" t="s">
        <v>569</v>
      </c>
      <c r="H113" s="13" t="s">
        <v>189</v>
      </c>
      <c r="I113" s="13" t="s">
        <v>96</v>
      </c>
      <c r="J113" s="14">
        <v>39055</v>
      </c>
      <c r="K113" s="13">
        <v>809</v>
      </c>
      <c r="L113" s="13"/>
      <c r="M113" s="13">
        <v>89</v>
      </c>
      <c r="N113" s="13">
        <v>86</v>
      </c>
      <c r="O113" s="13" t="s">
        <v>90</v>
      </c>
      <c r="P113" s="13" t="s">
        <v>91</v>
      </c>
      <c r="Q113" s="13"/>
      <c r="R113" s="13" t="s">
        <v>266</v>
      </c>
      <c r="S113" s="13">
        <v>12345678910</v>
      </c>
      <c r="T113" s="13" t="s">
        <v>570</v>
      </c>
      <c r="U113" s="13" t="s">
        <v>1099</v>
      </c>
      <c r="V113" s="13">
        <v>9999999999</v>
      </c>
      <c r="W113" s="13" t="s">
        <v>497</v>
      </c>
      <c r="X113" s="13">
        <v>40000</v>
      </c>
      <c r="Y113" s="13" t="s">
        <v>92</v>
      </c>
      <c r="Z113" s="13" t="s">
        <v>92</v>
      </c>
      <c r="AA113" s="13" t="s">
        <v>93</v>
      </c>
      <c r="AB113" s="13">
        <v>15</v>
      </c>
      <c r="AC113" s="13" t="s">
        <v>94</v>
      </c>
      <c r="AD113" s="13">
        <v>0</v>
      </c>
    </row>
    <row r="114" spans="1:30">
      <c r="A114" s="13">
        <v>8</v>
      </c>
      <c r="B114" s="13" t="s">
        <v>87</v>
      </c>
      <c r="C114" s="13">
        <v>613</v>
      </c>
      <c r="D114" s="14">
        <v>42200</v>
      </c>
      <c r="E114" s="13" t="s">
        <v>142</v>
      </c>
      <c r="F114" s="13"/>
      <c r="G114" s="13" t="s">
        <v>571</v>
      </c>
      <c r="H114" s="13" t="s">
        <v>572</v>
      </c>
      <c r="I114" s="13" t="s">
        <v>96</v>
      </c>
      <c r="J114" s="14">
        <v>39056</v>
      </c>
      <c r="K114" s="13">
        <v>810</v>
      </c>
      <c r="L114" s="13"/>
      <c r="M114" s="13">
        <v>89</v>
      </c>
      <c r="N114" s="13">
        <v>83</v>
      </c>
      <c r="O114" s="13" t="s">
        <v>90</v>
      </c>
      <c r="P114" s="13" t="s">
        <v>91</v>
      </c>
      <c r="Q114" s="13"/>
      <c r="R114" s="13" t="s">
        <v>266</v>
      </c>
      <c r="S114" s="13">
        <v>12345678910</v>
      </c>
      <c r="T114" s="13" t="s">
        <v>573</v>
      </c>
      <c r="U114" s="13" t="s">
        <v>1099</v>
      </c>
      <c r="V114" s="13">
        <v>9999999999</v>
      </c>
      <c r="W114" s="13" t="s">
        <v>290</v>
      </c>
      <c r="X114" s="13">
        <v>45000</v>
      </c>
      <c r="Y114" s="13" t="s">
        <v>92</v>
      </c>
      <c r="Z114" s="13" t="s">
        <v>92</v>
      </c>
      <c r="AA114" s="13" t="s">
        <v>93</v>
      </c>
      <c r="AB114" s="13">
        <v>13</v>
      </c>
      <c r="AC114" s="13" t="s">
        <v>94</v>
      </c>
      <c r="AD114" s="13">
        <v>0</v>
      </c>
    </row>
    <row r="115" spans="1:30" ht="29">
      <c r="A115" s="13">
        <v>8</v>
      </c>
      <c r="B115" s="13" t="s">
        <v>87</v>
      </c>
      <c r="C115" s="13">
        <v>614</v>
      </c>
      <c r="D115" s="14">
        <v>43302</v>
      </c>
      <c r="E115" s="13" t="s">
        <v>191</v>
      </c>
      <c r="F115" s="13" t="s">
        <v>155</v>
      </c>
      <c r="G115" s="13" t="s">
        <v>574</v>
      </c>
      <c r="H115" s="13" t="s">
        <v>141</v>
      </c>
      <c r="I115" s="13" t="s">
        <v>96</v>
      </c>
      <c r="J115" s="14">
        <v>39057</v>
      </c>
      <c r="K115" s="13">
        <v>811</v>
      </c>
      <c r="L115" s="13"/>
      <c r="M115" s="13">
        <v>89</v>
      </c>
      <c r="N115" s="13">
        <v>78</v>
      </c>
      <c r="O115" s="13" t="s">
        <v>90</v>
      </c>
      <c r="P115" s="13" t="s">
        <v>91</v>
      </c>
      <c r="Q115" s="13"/>
      <c r="R115" s="13" t="s">
        <v>266</v>
      </c>
      <c r="S115" s="13">
        <v>12345678910</v>
      </c>
      <c r="T115" s="13" t="s">
        <v>128</v>
      </c>
      <c r="U115" s="13" t="s">
        <v>1099</v>
      </c>
      <c r="V115" s="13">
        <v>9999999999</v>
      </c>
      <c r="W115" s="13" t="s">
        <v>551</v>
      </c>
      <c r="X115" s="13">
        <v>40000</v>
      </c>
      <c r="Y115" s="13" t="s">
        <v>92</v>
      </c>
      <c r="Z115" s="13" t="s">
        <v>92</v>
      </c>
      <c r="AA115" s="13" t="s">
        <v>93</v>
      </c>
      <c r="AB115" s="13">
        <v>15</v>
      </c>
      <c r="AC115" s="13" t="s">
        <v>94</v>
      </c>
      <c r="AD115" s="13">
        <v>3</v>
      </c>
    </row>
    <row r="116" spans="1:30">
      <c r="A116" s="13">
        <v>8</v>
      </c>
      <c r="B116" s="13" t="s">
        <v>87</v>
      </c>
      <c r="C116" s="13">
        <v>615</v>
      </c>
      <c r="D116" s="14">
        <v>41871</v>
      </c>
      <c r="E116" s="13" t="s">
        <v>181</v>
      </c>
      <c r="F116" s="13"/>
      <c r="G116" s="13" t="s">
        <v>308</v>
      </c>
      <c r="H116" s="13" t="s">
        <v>126</v>
      </c>
      <c r="I116" s="13" t="s">
        <v>96</v>
      </c>
      <c r="J116" s="14">
        <v>39058</v>
      </c>
      <c r="K116" s="13">
        <v>812</v>
      </c>
      <c r="L116" s="13"/>
      <c r="M116" s="13">
        <v>89</v>
      </c>
      <c r="N116" s="13">
        <v>81</v>
      </c>
      <c r="O116" s="13" t="s">
        <v>98</v>
      </c>
      <c r="P116" s="13" t="s">
        <v>99</v>
      </c>
      <c r="Q116" s="13"/>
      <c r="R116" s="13" t="s">
        <v>266</v>
      </c>
      <c r="S116" s="13">
        <v>12345678910</v>
      </c>
      <c r="T116" s="13" t="s">
        <v>575</v>
      </c>
      <c r="U116" s="13" t="s">
        <v>1099</v>
      </c>
      <c r="V116" s="13">
        <v>9999999999</v>
      </c>
      <c r="W116" s="13" t="s">
        <v>497</v>
      </c>
      <c r="X116" s="13">
        <v>40000</v>
      </c>
      <c r="Y116" s="13" t="s">
        <v>92</v>
      </c>
      <c r="Z116" s="13" t="s">
        <v>92</v>
      </c>
      <c r="AA116" s="13" t="s">
        <v>100</v>
      </c>
      <c r="AB116" s="13">
        <v>12</v>
      </c>
      <c r="AC116" s="13" t="s">
        <v>94</v>
      </c>
      <c r="AD116" s="13">
        <v>0</v>
      </c>
    </row>
    <row r="117" spans="1:30" ht="29">
      <c r="A117" s="13">
        <v>8</v>
      </c>
      <c r="B117" s="13" t="s">
        <v>87</v>
      </c>
      <c r="C117" s="13">
        <v>616</v>
      </c>
      <c r="D117" s="14">
        <v>42198</v>
      </c>
      <c r="E117" s="13" t="s">
        <v>576</v>
      </c>
      <c r="F117" s="13"/>
      <c r="G117" s="13" t="s">
        <v>140</v>
      </c>
      <c r="H117" s="13" t="s">
        <v>115</v>
      </c>
      <c r="I117" s="13" t="s">
        <v>96</v>
      </c>
      <c r="J117" s="14">
        <v>39059</v>
      </c>
      <c r="K117" s="13">
        <v>813</v>
      </c>
      <c r="L117" s="13"/>
      <c r="M117" s="13">
        <v>89</v>
      </c>
      <c r="N117" s="13">
        <v>89</v>
      </c>
      <c r="O117" s="13" t="s">
        <v>90</v>
      </c>
      <c r="P117" s="13" t="s">
        <v>91</v>
      </c>
      <c r="Q117" s="13"/>
      <c r="R117" s="13" t="s">
        <v>266</v>
      </c>
      <c r="S117" s="13">
        <v>12345678910</v>
      </c>
      <c r="T117" s="13" t="s">
        <v>577</v>
      </c>
      <c r="U117" s="13" t="s">
        <v>1099</v>
      </c>
      <c r="V117" s="13">
        <v>9999999999</v>
      </c>
      <c r="W117" s="13" t="s">
        <v>416</v>
      </c>
      <c r="X117" s="13">
        <v>45000</v>
      </c>
      <c r="Y117" s="13" t="s">
        <v>92</v>
      </c>
      <c r="Z117" s="13" t="s">
        <v>92</v>
      </c>
      <c r="AA117" s="13" t="s">
        <v>93</v>
      </c>
      <c r="AB117" s="13">
        <v>12</v>
      </c>
      <c r="AC117" s="13" t="s">
        <v>94</v>
      </c>
      <c r="AD117" s="13">
        <v>0</v>
      </c>
    </row>
    <row r="118" spans="1:30">
      <c r="A118" s="13">
        <v>8</v>
      </c>
      <c r="B118" s="13" t="s">
        <v>87</v>
      </c>
      <c r="C118" s="13">
        <v>617</v>
      </c>
      <c r="D118" s="14">
        <v>41871</v>
      </c>
      <c r="E118" s="13" t="s">
        <v>578</v>
      </c>
      <c r="F118" s="13"/>
      <c r="G118" s="13" t="s">
        <v>174</v>
      </c>
      <c r="H118" s="13" t="s">
        <v>579</v>
      </c>
      <c r="I118" s="13" t="s">
        <v>96</v>
      </c>
      <c r="J118" s="14">
        <v>39060</v>
      </c>
      <c r="K118" s="13">
        <v>814</v>
      </c>
      <c r="L118" s="13"/>
      <c r="M118" s="13">
        <v>89</v>
      </c>
      <c r="N118" s="13">
        <v>85</v>
      </c>
      <c r="O118" s="13" t="s">
        <v>90</v>
      </c>
      <c r="P118" s="13" t="s">
        <v>91</v>
      </c>
      <c r="Q118" s="13"/>
      <c r="R118" s="13" t="s">
        <v>266</v>
      </c>
      <c r="S118" s="13">
        <v>12345678910</v>
      </c>
      <c r="T118" s="13" t="s">
        <v>580</v>
      </c>
      <c r="U118" s="13" t="s">
        <v>1099</v>
      </c>
      <c r="V118" s="13">
        <v>9999999999</v>
      </c>
      <c r="W118" s="13" t="s">
        <v>497</v>
      </c>
      <c r="X118" s="13">
        <v>40000</v>
      </c>
      <c r="Y118" s="13" t="s">
        <v>92</v>
      </c>
      <c r="Z118" s="13" t="s">
        <v>92</v>
      </c>
      <c r="AA118" s="13" t="s">
        <v>93</v>
      </c>
      <c r="AB118" s="13">
        <v>13</v>
      </c>
      <c r="AC118" s="13" t="s">
        <v>94</v>
      </c>
      <c r="AD118" s="13">
        <v>0</v>
      </c>
    </row>
    <row r="119" spans="1:30" ht="29">
      <c r="A119" s="13">
        <v>8</v>
      </c>
      <c r="B119" s="13" t="s">
        <v>87</v>
      </c>
      <c r="C119" s="13">
        <v>618</v>
      </c>
      <c r="D119" s="14">
        <v>43677</v>
      </c>
      <c r="E119" s="13" t="s">
        <v>581</v>
      </c>
      <c r="F119" s="13"/>
      <c r="G119" s="13" t="s">
        <v>582</v>
      </c>
      <c r="H119" s="13" t="s">
        <v>583</v>
      </c>
      <c r="I119" s="13" t="s">
        <v>89</v>
      </c>
      <c r="J119" s="14">
        <v>39061</v>
      </c>
      <c r="K119" s="13">
        <v>815</v>
      </c>
      <c r="L119" s="13"/>
      <c r="M119" s="13">
        <v>89</v>
      </c>
      <c r="N119" s="13">
        <v>57</v>
      </c>
      <c r="O119" s="13" t="s">
        <v>98</v>
      </c>
      <c r="P119" s="13"/>
      <c r="Q119" s="13"/>
      <c r="R119" s="13" t="s">
        <v>266</v>
      </c>
      <c r="S119" s="13">
        <v>12345678910</v>
      </c>
      <c r="T119" s="13" t="s">
        <v>584</v>
      </c>
      <c r="U119" s="13" t="s">
        <v>1099</v>
      </c>
      <c r="V119" s="13">
        <v>9999999999</v>
      </c>
      <c r="W119" s="13" t="s">
        <v>585</v>
      </c>
      <c r="X119" s="13">
        <v>40000</v>
      </c>
      <c r="Y119" s="13" t="s">
        <v>92</v>
      </c>
      <c r="Z119" s="13" t="s">
        <v>92</v>
      </c>
      <c r="AA119" s="13"/>
      <c r="AB119" s="13">
        <v>11</v>
      </c>
      <c r="AC119" s="13" t="s">
        <v>94</v>
      </c>
      <c r="AD119" s="13">
        <v>0</v>
      </c>
    </row>
    <row r="120" spans="1:30" ht="29">
      <c r="A120" s="13">
        <v>8</v>
      </c>
      <c r="B120" s="13" t="s">
        <v>87</v>
      </c>
      <c r="C120" s="13">
        <v>619</v>
      </c>
      <c r="D120" s="14">
        <v>42565</v>
      </c>
      <c r="E120" s="13" t="s">
        <v>157</v>
      </c>
      <c r="F120" s="13"/>
      <c r="G120" s="13" t="s">
        <v>106</v>
      </c>
      <c r="H120" s="13" t="s">
        <v>126</v>
      </c>
      <c r="I120" s="13" t="s">
        <v>89</v>
      </c>
      <c r="J120" s="14">
        <v>39062</v>
      </c>
      <c r="K120" s="13">
        <v>816</v>
      </c>
      <c r="L120" s="13"/>
      <c r="M120" s="13">
        <v>89</v>
      </c>
      <c r="N120" s="13">
        <v>80</v>
      </c>
      <c r="O120" s="13" t="s">
        <v>98</v>
      </c>
      <c r="P120" s="13" t="s">
        <v>99</v>
      </c>
      <c r="Q120" s="13"/>
      <c r="R120" s="13" t="s">
        <v>266</v>
      </c>
      <c r="S120" s="13">
        <v>12345678910</v>
      </c>
      <c r="T120" s="13" t="s">
        <v>586</v>
      </c>
      <c r="U120" s="13" t="s">
        <v>1099</v>
      </c>
      <c r="V120" s="13">
        <v>9999999999</v>
      </c>
      <c r="W120" s="13" t="s">
        <v>587</v>
      </c>
      <c r="X120" s="13">
        <v>44000</v>
      </c>
      <c r="Y120" s="13" t="s">
        <v>92</v>
      </c>
      <c r="Z120" s="13" t="s">
        <v>92</v>
      </c>
      <c r="AA120" s="13" t="s">
        <v>100</v>
      </c>
      <c r="AB120" s="13">
        <v>12</v>
      </c>
      <c r="AC120" s="13" t="s">
        <v>94</v>
      </c>
      <c r="AD120" s="13">
        <v>3</v>
      </c>
    </row>
    <row r="121" spans="1:30">
      <c r="A121" s="13">
        <v>8</v>
      </c>
      <c r="B121" s="13" t="s">
        <v>87</v>
      </c>
      <c r="C121" s="13">
        <v>620</v>
      </c>
      <c r="D121" s="14">
        <v>41871</v>
      </c>
      <c r="E121" s="13" t="s">
        <v>588</v>
      </c>
      <c r="F121" s="13"/>
      <c r="G121" s="13" t="s">
        <v>187</v>
      </c>
      <c r="H121" s="13" t="s">
        <v>589</v>
      </c>
      <c r="I121" s="13" t="s">
        <v>96</v>
      </c>
      <c r="J121" s="14">
        <v>39063</v>
      </c>
      <c r="K121" s="13">
        <v>817</v>
      </c>
      <c r="L121" s="13"/>
      <c r="M121" s="13">
        <v>89</v>
      </c>
      <c r="N121" s="13">
        <v>69</v>
      </c>
      <c r="O121" s="13" t="s">
        <v>90</v>
      </c>
      <c r="P121" s="13" t="s">
        <v>91</v>
      </c>
      <c r="Q121" s="13"/>
      <c r="R121" s="13" t="s">
        <v>266</v>
      </c>
      <c r="S121" s="13">
        <v>12345678910</v>
      </c>
      <c r="T121" s="13" t="s">
        <v>590</v>
      </c>
      <c r="U121" s="13" t="s">
        <v>1099</v>
      </c>
      <c r="V121" s="13">
        <v>9999999999</v>
      </c>
      <c r="W121" s="13" t="s">
        <v>497</v>
      </c>
      <c r="X121" s="13">
        <v>40000</v>
      </c>
      <c r="Y121" s="13" t="s">
        <v>92</v>
      </c>
      <c r="Z121" s="13" t="s">
        <v>92</v>
      </c>
      <c r="AA121" s="13" t="s">
        <v>93</v>
      </c>
      <c r="AB121" s="13">
        <v>15</v>
      </c>
      <c r="AC121" s="13" t="s">
        <v>94</v>
      </c>
      <c r="AD121" s="13">
        <v>0</v>
      </c>
    </row>
    <row r="122" spans="1:30" ht="29">
      <c r="A122" s="13">
        <v>8</v>
      </c>
      <c r="B122" s="13" t="s">
        <v>87</v>
      </c>
      <c r="C122" s="13">
        <v>621</v>
      </c>
      <c r="D122" s="14">
        <v>42922</v>
      </c>
      <c r="E122" s="13" t="s">
        <v>131</v>
      </c>
      <c r="F122" s="13"/>
      <c r="G122" s="13" t="s">
        <v>591</v>
      </c>
      <c r="H122" s="13" t="s">
        <v>142</v>
      </c>
      <c r="I122" s="13" t="s">
        <v>89</v>
      </c>
      <c r="J122" s="14">
        <v>39064</v>
      </c>
      <c r="K122" s="13">
        <v>818</v>
      </c>
      <c r="L122" s="13"/>
      <c r="M122" s="13">
        <v>89</v>
      </c>
      <c r="N122" s="13">
        <v>84</v>
      </c>
      <c r="O122" s="13" t="s">
        <v>98</v>
      </c>
      <c r="P122" s="13" t="s">
        <v>91</v>
      </c>
      <c r="Q122" s="13"/>
      <c r="R122" s="13" t="s">
        <v>266</v>
      </c>
      <c r="S122" s="13">
        <v>12345678910</v>
      </c>
      <c r="T122" s="13" t="s">
        <v>592</v>
      </c>
      <c r="U122" s="13" t="s">
        <v>1099</v>
      </c>
      <c r="V122" s="13">
        <v>9999999999</v>
      </c>
      <c r="W122" s="13" t="s">
        <v>566</v>
      </c>
      <c r="X122" s="13">
        <v>40000</v>
      </c>
      <c r="Y122" s="13" t="s">
        <v>92</v>
      </c>
      <c r="Z122" s="13" t="s">
        <v>92</v>
      </c>
      <c r="AA122" s="13" t="s">
        <v>93</v>
      </c>
      <c r="AB122" s="13">
        <v>13</v>
      </c>
      <c r="AC122" s="13" t="s">
        <v>94</v>
      </c>
      <c r="AD122" s="13">
        <v>3</v>
      </c>
    </row>
    <row r="123" spans="1:30">
      <c r="A123" s="13">
        <v>8</v>
      </c>
      <c r="B123" s="13" t="s">
        <v>87</v>
      </c>
      <c r="C123" s="13">
        <v>622</v>
      </c>
      <c r="D123" s="14">
        <v>41871</v>
      </c>
      <c r="E123" s="13" t="s">
        <v>593</v>
      </c>
      <c r="F123" s="13"/>
      <c r="G123" s="13" t="s">
        <v>344</v>
      </c>
      <c r="H123" s="13" t="s">
        <v>345</v>
      </c>
      <c r="I123" s="13" t="s">
        <v>96</v>
      </c>
      <c r="J123" s="14">
        <v>39065</v>
      </c>
      <c r="K123" s="13">
        <v>819</v>
      </c>
      <c r="L123" s="13"/>
      <c r="M123" s="13">
        <v>89</v>
      </c>
      <c r="N123" s="13">
        <v>87</v>
      </c>
      <c r="O123" s="13" t="s">
        <v>98</v>
      </c>
      <c r="P123" s="13" t="s">
        <v>91</v>
      </c>
      <c r="Q123" s="13"/>
      <c r="R123" s="13" t="s">
        <v>266</v>
      </c>
      <c r="S123" s="13">
        <v>12345678910</v>
      </c>
      <c r="T123" s="13" t="s">
        <v>594</v>
      </c>
      <c r="U123" s="13" t="s">
        <v>1099</v>
      </c>
      <c r="V123" s="13">
        <v>9999999999</v>
      </c>
      <c r="W123" s="13" t="s">
        <v>497</v>
      </c>
      <c r="X123" s="13">
        <v>40000</v>
      </c>
      <c r="Y123" s="13" t="s">
        <v>92</v>
      </c>
      <c r="Z123" s="13" t="s">
        <v>92</v>
      </c>
      <c r="AA123" s="13" t="s">
        <v>93</v>
      </c>
      <c r="AB123" s="13">
        <v>13</v>
      </c>
      <c r="AC123" s="13" t="s">
        <v>94</v>
      </c>
      <c r="AD123" s="13">
        <v>0</v>
      </c>
    </row>
    <row r="124" spans="1:30">
      <c r="A124" s="13">
        <v>8</v>
      </c>
      <c r="B124" s="13" t="s">
        <v>87</v>
      </c>
      <c r="C124" s="13">
        <v>623</v>
      </c>
      <c r="D124" s="14">
        <v>41871</v>
      </c>
      <c r="E124" s="13" t="s">
        <v>21</v>
      </c>
      <c r="F124" s="13"/>
      <c r="G124" s="13" t="s">
        <v>559</v>
      </c>
      <c r="H124" s="13" t="s">
        <v>595</v>
      </c>
      <c r="I124" s="13" t="s">
        <v>96</v>
      </c>
      <c r="J124" s="14">
        <v>39066</v>
      </c>
      <c r="K124" s="13">
        <v>820</v>
      </c>
      <c r="L124" s="13"/>
      <c r="M124" s="13">
        <v>89</v>
      </c>
      <c r="N124" s="13">
        <v>82</v>
      </c>
      <c r="O124" s="13" t="s">
        <v>98</v>
      </c>
      <c r="P124" s="13" t="s">
        <v>91</v>
      </c>
      <c r="Q124" s="13"/>
      <c r="R124" s="13" t="s">
        <v>266</v>
      </c>
      <c r="S124" s="13">
        <v>12345678910</v>
      </c>
      <c r="T124" s="13" t="s">
        <v>596</v>
      </c>
      <c r="U124" s="13" t="s">
        <v>1099</v>
      </c>
      <c r="V124" s="13">
        <v>9999999999</v>
      </c>
      <c r="W124" s="13" t="s">
        <v>497</v>
      </c>
      <c r="X124" s="13">
        <v>40000</v>
      </c>
      <c r="Y124" s="13" t="s">
        <v>92</v>
      </c>
      <c r="Z124" s="13" t="s">
        <v>92</v>
      </c>
      <c r="AA124" s="13" t="s">
        <v>93</v>
      </c>
      <c r="AB124" s="13">
        <v>13</v>
      </c>
      <c r="AC124" s="13" t="s">
        <v>94</v>
      </c>
      <c r="AD124" s="13">
        <v>0</v>
      </c>
    </row>
    <row r="125" spans="1:30" ht="29">
      <c r="A125" s="13">
        <v>8</v>
      </c>
      <c r="B125" s="13" t="s">
        <v>87</v>
      </c>
      <c r="C125" s="13">
        <v>624</v>
      </c>
      <c r="D125" s="14">
        <v>43662</v>
      </c>
      <c r="E125" s="13" t="s">
        <v>108</v>
      </c>
      <c r="F125" s="13" t="s">
        <v>155</v>
      </c>
      <c r="G125" s="13" t="s">
        <v>225</v>
      </c>
      <c r="H125" s="13" t="s">
        <v>116</v>
      </c>
      <c r="I125" s="13" t="s">
        <v>89</v>
      </c>
      <c r="J125" s="14">
        <v>39067</v>
      </c>
      <c r="K125" s="13">
        <v>821</v>
      </c>
      <c r="L125" s="13"/>
      <c r="M125" s="13">
        <v>89</v>
      </c>
      <c r="N125" s="13">
        <v>80</v>
      </c>
      <c r="O125" s="13" t="s">
        <v>90</v>
      </c>
      <c r="P125" s="13"/>
      <c r="Q125" s="13"/>
      <c r="R125" s="13" t="s">
        <v>266</v>
      </c>
      <c r="S125" s="13">
        <v>12345678910</v>
      </c>
      <c r="T125" s="13" t="s">
        <v>597</v>
      </c>
      <c r="U125" s="13" t="s">
        <v>1099</v>
      </c>
      <c r="V125" s="13">
        <v>9999999999</v>
      </c>
      <c r="W125" s="13" t="s">
        <v>598</v>
      </c>
      <c r="X125" s="13">
        <v>40000</v>
      </c>
      <c r="Y125" s="13" t="s">
        <v>92</v>
      </c>
      <c r="Z125" s="13" t="s">
        <v>92</v>
      </c>
      <c r="AA125" s="13"/>
      <c r="AB125" s="13">
        <v>15</v>
      </c>
      <c r="AC125" s="13" t="s">
        <v>94</v>
      </c>
      <c r="AD125" s="13">
        <v>4</v>
      </c>
    </row>
    <row r="126" spans="1:30" ht="29">
      <c r="A126" s="13">
        <v>8</v>
      </c>
      <c r="B126" s="13" t="s">
        <v>87</v>
      </c>
      <c r="C126" s="13">
        <v>625</v>
      </c>
      <c r="D126" s="14">
        <v>43671</v>
      </c>
      <c r="E126" s="13" t="s">
        <v>599</v>
      </c>
      <c r="F126" s="13"/>
      <c r="G126" s="13" t="s">
        <v>174</v>
      </c>
      <c r="H126" s="13" t="s">
        <v>171</v>
      </c>
      <c r="I126" s="13" t="s">
        <v>96</v>
      </c>
      <c r="J126" s="14">
        <v>39068</v>
      </c>
      <c r="K126" s="13">
        <v>822</v>
      </c>
      <c r="L126" s="13"/>
      <c r="M126" s="13">
        <v>89</v>
      </c>
      <c r="N126" s="13">
        <v>65</v>
      </c>
      <c r="O126" s="13" t="s">
        <v>90</v>
      </c>
      <c r="P126" s="13"/>
      <c r="Q126" s="13"/>
      <c r="R126" s="13" t="s">
        <v>266</v>
      </c>
      <c r="S126" s="13">
        <v>12345678910</v>
      </c>
      <c r="T126" s="13" t="s">
        <v>600</v>
      </c>
      <c r="U126" s="13" t="s">
        <v>1099</v>
      </c>
      <c r="V126" s="13">
        <v>9999999999</v>
      </c>
      <c r="W126" s="13" t="s">
        <v>585</v>
      </c>
      <c r="X126" s="13">
        <v>40000</v>
      </c>
      <c r="Y126" s="13" t="s">
        <v>92</v>
      </c>
      <c r="Z126" s="13" t="s">
        <v>92</v>
      </c>
      <c r="AA126" s="13"/>
      <c r="AB126" s="13">
        <v>15</v>
      </c>
      <c r="AC126" s="13" t="s">
        <v>94</v>
      </c>
      <c r="AD126" s="13">
        <v>0</v>
      </c>
    </row>
    <row r="127" spans="1:30">
      <c r="A127" s="13">
        <v>8</v>
      </c>
      <c r="B127" s="13" t="s">
        <v>87</v>
      </c>
      <c r="C127" s="13">
        <v>626</v>
      </c>
      <c r="D127" s="14">
        <v>42926</v>
      </c>
      <c r="E127" s="13" t="s">
        <v>196</v>
      </c>
      <c r="F127" s="13"/>
      <c r="G127" s="13" t="s">
        <v>601</v>
      </c>
      <c r="H127" s="13" t="s">
        <v>602</v>
      </c>
      <c r="I127" s="13" t="s">
        <v>96</v>
      </c>
      <c r="J127" s="14">
        <v>39069</v>
      </c>
      <c r="K127" s="13">
        <v>823</v>
      </c>
      <c r="L127" s="13"/>
      <c r="M127" s="13">
        <v>89</v>
      </c>
      <c r="N127" s="13">
        <v>75</v>
      </c>
      <c r="O127" s="13" t="s">
        <v>90</v>
      </c>
      <c r="P127" s="13" t="s">
        <v>91</v>
      </c>
      <c r="Q127" s="13"/>
      <c r="R127" s="13" t="s">
        <v>266</v>
      </c>
      <c r="S127" s="13">
        <v>12345678910</v>
      </c>
      <c r="T127" s="13" t="s">
        <v>603</v>
      </c>
      <c r="U127" s="13" t="s">
        <v>1099</v>
      </c>
      <c r="V127" s="13">
        <v>9999999999</v>
      </c>
      <c r="W127" s="13" t="s">
        <v>339</v>
      </c>
      <c r="X127" s="13">
        <v>40000</v>
      </c>
      <c r="Y127" s="13" t="s">
        <v>92</v>
      </c>
      <c r="Z127" s="13" t="s">
        <v>102</v>
      </c>
      <c r="AA127" s="13" t="s">
        <v>93</v>
      </c>
      <c r="AB127" s="13">
        <v>13</v>
      </c>
      <c r="AC127" s="13" t="s">
        <v>94</v>
      </c>
      <c r="AD127" s="13">
        <v>3</v>
      </c>
    </row>
    <row r="128" spans="1:30" ht="29">
      <c r="A128" s="13">
        <v>8</v>
      </c>
      <c r="B128" s="13" t="s">
        <v>87</v>
      </c>
      <c r="C128" s="13">
        <v>627</v>
      </c>
      <c r="D128" s="14">
        <v>43678</v>
      </c>
      <c r="E128" s="13" t="s">
        <v>604</v>
      </c>
      <c r="F128" s="13"/>
      <c r="G128" s="13" t="s">
        <v>605</v>
      </c>
      <c r="H128" s="13" t="s">
        <v>606</v>
      </c>
      <c r="I128" s="13" t="s">
        <v>89</v>
      </c>
      <c r="J128" s="14">
        <v>39070</v>
      </c>
      <c r="K128" s="13">
        <v>824</v>
      </c>
      <c r="L128" s="13"/>
      <c r="M128" s="13">
        <v>89</v>
      </c>
      <c r="N128" s="13">
        <v>53</v>
      </c>
      <c r="O128" s="13" t="s">
        <v>90</v>
      </c>
      <c r="P128" s="13"/>
      <c r="Q128" s="13"/>
      <c r="R128" s="13" t="s">
        <v>266</v>
      </c>
      <c r="S128" s="13">
        <v>12345678910</v>
      </c>
      <c r="T128" s="13" t="s">
        <v>607</v>
      </c>
      <c r="U128" s="13" t="s">
        <v>1099</v>
      </c>
      <c r="V128" s="13">
        <v>9999999999</v>
      </c>
      <c r="W128" s="13" t="s">
        <v>585</v>
      </c>
      <c r="X128" s="13">
        <v>40000</v>
      </c>
      <c r="Y128" s="13" t="s">
        <v>92</v>
      </c>
      <c r="Z128" s="13" t="s">
        <v>92</v>
      </c>
      <c r="AA128" s="13"/>
      <c r="AB128" s="13">
        <v>13</v>
      </c>
      <c r="AC128" s="13" t="s">
        <v>94</v>
      </c>
      <c r="AD128" s="13">
        <v>0</v>
      </c>
    </row>
    <row r="129" spans="1:30" ht="29">
      <c r="A129" s="13">
        <v>8</v>
      </c>
      <c r="B129" s="13" t="s">
        <v>87</v>
      </c>
      <c r="C129" s="13">
        <v>628</v>
      </c>
      <c r="D129" s="14">
        <v>43668</v>
      </c>
      <c r="E129" s="13" t="s">
        <v>152</v>
      </c>
      <c r="F129" s="13"/>
      <c r="G129" s="13" t="s">
        <v>608</v>
      </c>
      <c r="H129" s="13" t="s">
        <v>111</v>
      </c>
      <c r="I129" s="13" t="s">
        <v>89</v>
      </c>
      <c r="J129" s="14">
        <v>39071</v>
      </c>
      <c r="K129" s="13">
        <v>825</v>
      </c>
      <c r="L129" s="13"/>
      <c r="M129" s="13">
        <v>89</v>
      </c>
      <c r="N129" s="13">
        <v>70</v>
      </c>
      <c r="O129" s="13" t="s">
        <v>98</v>
      </c>
      <c r="P129" s="13"/>
      <c r="Q129" s="13"/>
      <c r="R129" s="13" t="s">
        <v>266</v>
      </c>
      <c r="S129" s="13">
        <v>12345678910</v>
      </c>
      <c r="T129" s="13" t="s">
        <v>609</v>
      </c>
      <c r="U129" s="13" t="s">
        <v>1099</v>
      </c>
      <c r="V129" s="13">
        <v>9999999999</v>
      </c>
      <c r="W129" s="13" t="s">
        <v>610</v>
      </c>
      <c r="X129" s="13">
        <v>50000</v>
      </c>
      <c r="Y129" s="13" t="s">
        <v>92</v>
      </c>
      <c r="Z129" s="13" t="s">
        <v>92</v>
      </c>
      <c r="AA129" s="13"/>
      <c r="AB129" s="13">
        <v>12</v>
      </c>
      <c r="AC129" s="13" t="s">
        <v>94</v>
      </c>
      <c r="AD129" s="13">
        <v>0</v>
      </c>
    </row>
    <row r="130" spans="1:30">
      <c r="A130" s="13">
        <v>8</v>
      </c>
      <c r="B130" s="13" t="s">
        <v>87</v>
      </c>
      <c r="C130" s="13">
        <v>629</v>
      </c>
      <c r="D130" s="14">
        <v>43693</v>
      </c>
      <c r="E130" s="13" t="s">
        <v>611</v>
      </c>
      <c r="F130" s="13"/>
      <c r="G130" s="13" t="s">
        <v>612</v>
      </c>
      <c r="H130" s="13" t="s">
        <v>613</v>
      </c>
      <c r="I130" s="13" t="s">
        <v>89</v>
      </c>
      <c r="J130" s="14">
        <v>39072</v>
      </c>
      <c r="K130" s="13">
        <v>827</v>
      </c>
      <c r="L130" s="13"/>
      <c r="M130" s="13">
        <v>89</v>
      </c>
      <c r="N130" s="13">
        <v>15</v>
      </c>
      <c r="O130" s="13" t="s">
        <v>90</v>
      </c>
      <c r="P130" s="13"/>
      <c r="Q130" s="13"/>
      <c r="R130" s="13" t="s">
        <v>266</v>
      </c>
      <c r="S130" s="13">
        <v>12345678910</v>
      </c>
      <c r="T130" s="13"/>
      <c r="U130" s="13" t="s">
        <v>1099</v>
      </c>
      <c r="V130" s="13">
        <v>9999999999</v>
      </c>
      <c r="W130" s="13" t="s">
        <v>546</v>
      </c>
      <c r="X130" s="13"/>
      <c r="Y130" s="13" t="s">
        <v>92</v>
      </c>
      <c r="Z130" s="13" t="s">
        <v>92</v>
      </c>
      <c r="AA130" s="13"/>
      <c r="AB130" s="13">
        <v>14</v>
      </c>
      <c r="AC130" s="13" t="s">
        <v>94</v>
      </c>
      <c r="AD130" s="13">
        <v>4</v>
      </c>
    </row>
    <row r="131" spans="1:30" ht="29">
      <c r="A131" s="13">
        <v>9</v>
      </c>
      <c r="B131" s="13" t="s">
        <v>87</v>
      </c>
      <c r="C131" s="13">
        <v>630</v>
      </c>
      <c r="D131" s="14">
        <v>43299</v>
      </c>
      <c r="E131" s="13" t="s">
        <v>614</v>
      </c>
      <c r="F131" s="13"/>
      <c r="G131" s="13" t="s">
        <v>615</v>
      </c>
      <c r="H131" s="13" t="s">
        <v>616</v>
      </c>
      <c r="I131" s="13" t="s">
        <v>89</v>
      </c>
      <c r="J131" s="14">
        <v>39073</v>
      </c>
      <c r="K131" s="13">
        <v>901</v>
      </c>
      <c r="L131" s="13"/>
      <c r="M131" s="13">
        <v>89</v>
      </c>
      <c r="N131" s="13">
        <v>54</v>
      </c>
      <c r="O131" s="13" t="s">
        <v>90</v>
      </c>
      <c r="P131" s="13" t="s">
        <v>99</v>
      </c>
      <c r="Q131" s="13"/>
      <c r="R131" s="13" t="s">
        <v>266</v>
      </c>
      <c r="S131" s="13">
        <v>12345678910</v>
      </c>
      <c r="T131" s="13" t="s">
        <v>114</v>
      </c>
      <c r="U131" s="13" t="s">
        <v>1099</v>
      </c>
      <c r="V131" s="13">
        <v>9999999999</v>
      </c>
      <c r="W131" s="13" t="s">
        <v>381</v>
      </c>
      <c r="X131" s="13">
        <v>40000</v>
      </c>
      <c r="Y131" s="13" t="s">
        <v>92</v>
      </c>
      <c r="Z131" s="13" t="s">
        <v>92</v>
      </c>
      <c r="AA131" s="13" t="s">
        <v>100</v>
      </c>
      <c r="AB131" s="13">
        <v>14</v>
      </c>
      <c r="AC131" s="13" t="s">
        <v>94</v>
      </c>
      <c r="AD131" s="13">
        <v>1</v>
      </c>
    </row>
    <row r="132" spans="1:30" ht="29">
      <c r="A132" s="13">
        <v>9</v>
      </c>
      <c r="B132" s="13" t="s">
        <v>87</v>
      </c>
      <c r="C132" s="13">
        <v>631</v>
      </c>
      <c r="D132" s="14">
        <v>41871</v>
      </c>
      <c r="E132" s="13" t="s">
        <v>617</v>
      </c>
      <c r="F132" s="13"/>
      <c r="G132" s="13" t="s">
        <v>618</v>
      </c>
      <c r="H132" s="13" t="s">
        <v>619</v>
      </c>
      <c r="I132" s="13" t="s">
        <v>96</v>
      </c>
      <c r="J132" s="14">
        <v>39074</v>
      </c>
      <c r="K132" s="13">
        <v>902</v>
      </c>
      <c r="L132" s="13"/>
      <c r="M132" s="13">
        <v>89</v>
      </c>
      <c r="N132" s="13">
        <v>86</v>
      </c>
      <c r="O132" s="13" t="s">
        <v>90</v>
      </c>
      <c r="P132" s="13" t="s">
        <v>99</v>
      </c>
      <c r="Q132" s="13"/>
      <c r="R132" s="13" t="s">
        <v>266</v>
      </c>
      <c r="S132" s="13">
        <v>12345678910</v>
      </c>
      <c r="T132" s="13" t="s">
        <v>620</v>
      </c>
      <c r="U132" s="13" t="s">
        <v>1099</v>
      </c>
      <c r="V132" s="13">
        <v>9999999999</v>
      </c>
      <c r="W132" s="13" t="s">
        <v>416</v>
      </c>
      <c r="X132" s="13">
        <v>40000</v>
      </c>
      <c r="Y132" s="13" t="s">
        <v>92</v>
      </c>
      <c r="Z132" s="13" t="s">
        <v>92</v>
      </c>
      <c r="AA132" s="13" t="s">
        <v>100</v>
      </c>
      <c r="AB132" s="13">
        <v>12</v>
      </c>
      <c r="AC132" s="13" t="s">
        <v>94</v>
      </c>
      <c r="AD132" s="13">
        <v>0</v>
      </c>
    </row>
    <row r="133" spans="1:30" ht="29">
      <c r="A133" s="13">
        <v>9</v>
      </c>
      <c r="B133" s="13" t="s">
        <v>87</v>
      </c>
      <c r="C133" s="13">
        <v>632</v>
      </c>
      <c r="D133" s="14">
        <v>42195</v>
      </c>
      <c r="E133" s="13" t="s">
        <v>343</v>
      </c>
      <c r="F133" s="13"/>
      <c r="G133" s="13" t="s">
        <v>621</v>
      </c>
      <c r="H133" s="13" t="s">
        <v>622</v>
      </c>
      <c r="I133" s="13" t="s">
        <v>96</v>
      </c>
      <c r="J133" s="14">
        <v>39075</v>
      </c>
      <c r="K133" s="13">
        <v>903</v>
      </c>
      <c r="L133" s="13"/>
      <c r="M133" s="13">
        <v>89</v>
      </c>
      <c r="N133" s="13">
        <v>61</v>
      </c>
      <c r="O133" s="13" t="s">
        <v>98</v>
      </c>
      <c r="P133" s="13" t="s">
        <v>91</v>
      </c>
      <c r="Q133" s="13"/>
      <c r="R133" s="13" t="s">
        <v>266</v>
      </c>
      <c r="S133" s="13">
        <v>12345678910</v>
      </c>
      <c r="T133" s="13" t="s">
        <v>623</v>
      </c>
      <c r="U133" s="13" t="s">
        <v>1099</v>
      </c>
      <c r="V133" s="13">
        <v>9999999999</v>
      </c>
      <c r="W133" s="13" t="s">
        <v>416</v>
      </c>
      <c r="X133" s="13">
        <v>40000</v>
      </c>
      <c r="Y133" s="13" t="s">
        <v>92</v>
      </c>
      <c r="Z133" s="13" t="s">
        <v>92</v>
      </c>
      <c r="AA133" s="13" t="s">
        <v>93</v>
      </c>
      <c r="AB133" s="13">
        <v>14</v>
      </c>
      <c r="AC133" s="13" t="s">
        <v>94</v>
      </c>
      <c r="AD133" s="13">
        <v>0</v>
      </c>
    </row>
    <row r="134" spans="1:30" ht="29">
      <c r="A134" s="13">
        <v>9</v>
      </c>
      <c r="B134" s="13" t="s">
        <v>87</v>
      </c>
      <c r="C134" s="13">
        <v>633</v>
      </c>
      <c r="D134" s="14">
        <v>42577</v>
      </c>
      <c r="E134" s="13" t="s">
        <v>624</v>
      </c>
      <c r="F134" s="13"/>
      <c r="G134" s="13" t="s">
        <v>214</v>
      </c>
      <c r="H134" s="13" t="s">
        <v>356</v>
      </c>
      <c r="I134" s="13" t="s">
        <v>89</v>
      </c>
      <c r="J134" s="14">
        <v>39076</v>
      </c>
      <c r="K134" s="13">
        <v>904</v>
      </c>
      <c r="L134" s="13"/>
      <c r="M134" s="13">
        <v>89</v>
      </c>
      <c r="N134" s="13">
        <v>85</v>
      </c>
      <c r="O134" s="13" t="s">
        <v>90</v>
      </c>
      <c r="P134" s="13" t="s">
        <v>99</v>
      </c>
      <c r="Q134" s="13"/>
      <c r="R134" s="13" t="s">
        <v>266</v>
      </c>
      <c r="S134" s="13">
        <v>12345678910</v>
      </c>
      <c r="T134" s="13" t="s">
        <v>625</v>
      </c>
      <c r="U134" s="13" t="s">
        <v>1099</v>
      </c>
      <c r="V134" s="13">
        <v>9999999999</v>
      </c>
      <c r="W134" s="13" t="s">
        <v>381</v>
      </c>
      <c r="X134" s="13">
        <v>40000</v>
      </c>
      <c r="Y134" s="13" t="s">
        <v>92</v>
      </c>
      <c r="Z134" s="13" t="s">
        <v>92</v>
      </c>
      <c r="AA134" s="13" t="s">
        <v>100</v>
      </c>
      <c r="AB134" s="13">
        <v>12</v>
      </c>
      <c r="AC134" s="13" t="s">
        <v>94</v>
      </c>
      <c r="AD134" s="13">
        <v>0</v>
      </c>
    </row>
    <row r="135" spans="1:30" ht="29">
      <c r="A135" s="13">
        <v>9</v>
      </c>
      <c r="B135" s="13" t="s">
        <v>87</v>
      </c>
      <c r="C135" s="13">
        <v>634</v>
      </c>
      <c r="D135" s="14">
        <v>43675</v>
      </c>
      <c r="E135" s="13" t="s">
        <v>626</v>
      </c>
      <c r="F135" s="13"/>
      <c r="G135" s="13" t="s">
        <v>627</v>
      </c>
      <c r="H135" s="13" t="s">
        <v>171</v>
      </c>
      <c r="I135" s="13" t="s">
        <v>89</v>
      </c>
      <c r="J135" s="14">
        <v>39077</v>
      </c>
      <c r="K135" s="13">
        <v>905</v>
      </c>
      <c r="L135" s="13"/>
      <c r="M135" s="13">
        <v>89</v>
      </c>
      <c r="N135" s="13">
        <v>55</v>
      </c>
      <c r="O135" s="13" t="s">
        <v>90</v>
      </c>
      <c r="P135" s="13"/>
      <c r="Q135" s="13"/>
      <c r="R135" s="13" t="s">
        <v>266</v>
      </c>
      <c r="S135" s="13">
        <v>12345678910</v>
      </c>
      <c r="T135" s="13" t="s">
        <v>628</v>
      </c>
      <c r="U135" s="13" t="s">
        <v>1099</v>
      </c>
      <c r="V135" s="13">
        <v>9999999999</v>
      </c>
      <c r="W135" s="13" t="s">
        <v>629</v>
      </c>
      <c r="X135" s="13">
        <v>90000</v>
      </c>
      <c r="Y135" s="13" t="s">
        <v>92</v>
      </c>
      <c r="Z135" s="13" t="s">
        <v>92</v>
      </c>
      <c r="AA135" s="13"/>
      <c r="AB135" s="13">
        <v>14</v>
      </c>
      <c r="AC135" s="13" t="s">
        <v>94</v>
      </c>
      <c r="AD135" s="13">
        <v>5</v>
      </c>
    </row>
    <row r="136" spans="1:30" ht="29">
      <c r="A136" s="13">
        <v>9</v>
      </c>
      <c r="B136" s="13" t="s">
        <v>87</v>
      </c>
      <c r="C136" s="13">
        <v>635</v>
      </c>
      <c r="D136" s="14">
        <v>42556</v>
      </c>
      <c r="E136" s="13" t="s">
        <v>630</v>
      </c>
      <c r="F136" s="13"/>
      <c r="G136" s="13" t="s">
        <v>631</v>
      </c>
      <c r="H136" s="13" t="s">
        <v>632</v>
      </c>
      <c r="I136" s="13" t="s">
        <v>96</v>
      </c>
      <c r="J136" s="14">
        <v>39078</v>
      </c>
      <c r="K136" s="13">
        <v>906</v>
      </c>
      <c r="L136" s="13"/>
      <c r="M136" s="13">
        <v>89</v>
      </c>
      <c r="N136" s="13">
        <v>79</v>
      </c>
      <c r="O136" s="13" t="s">
        <v>280</v>
      </c>
      <c r="P136" s="13" t="s">
        <v>91</v>
      </c>
      <c r="Q136" s="13"/>
      <c r="R136" s="13" t="s">
        <v>266</v>
      </c>
      <c r="S136" s="13">
        <v>12345678910</v>
      </c>
      <c r="T136" s="13" t="s">
        <v>633</v>
      </c>
      <c r="U136" s="13" t="s">
        <v>1099</v>
      </c>
      <c r="V136" s="13">
        <v>9999999999</v>
      </c>
      <c r="W136" s="13" t="s">
        <v>381</v>
      </c>
      <c r="X136" s="13">
        <v>40000</v>
      </c>
      <c r="Y136" s="13" t="s">
        <v>92</v>
      </c>
      <c r="Z136" s="13" t="s">
        <v>92</v>
      </c>
      <c r="AA136" s="13" t="s">
        <v>93</v>
      </c>
      <c r="AB136" s="13">
        <v>15</v>
      </c>
      <c r="AC136" s="13" t="s">
        <v>94</v>
      </c>
      <c r="AD136" s="13">
        <v>3</v>
      </c>
    </row>
    <row r="137" spans="1:30" ht="43.5">
      <c r="A137" s="13">
        <v>9</v>
      </c>
      <c r="B137" s="13" t="s">
        <v>87</v>
      </c>
      <c r="C137" s="13">
        <v>636</v>
      </c>
      <c r="D137" s="14">
        <v>43682</v>
      </c>
      <c r="E137" s="13" t="s">
        <v>112</v>
      </c>
      <c r="F137" s="13"/>
      <c r="G137" s="13" t="s">
        <v>634</v>
      </c>
      <c r="H137" s="13" t="s">
        <v>635</v>
      </c>
      <c r="I137" s="13" t="s">
        <v>96</v>
      </c>
      <c r="J137" s="14">
        <v>39079</v>
      </c>
      <c r="K137" s="13">
        <v>907</v>
      </c>
      <c r="L137" s="13"/>
      <c r="M137" s="13">
        <v>89</v>
      </c>
      <c r="N137" s="13">
        <v>56</v>
      </c>
      <c r="O137" s="13" t="s">
        <v>90</v>
      </c>
      <c r="P137" s="13" t="s">
        <v>91</v>
      </c>
      <c r="Q137" s="13"/>
      <c r="R137" s="13" t="s">
        <v>266</v>
      </c>
      <c r="S137" s="13">
        <v>12345678910</v>
      </c>
      <c r="T137" s="13" t="s">
        <v>636</v>
      </c>
      <c r="U137" s="13" t="s">
        <v>1099</v>
      </c>
      <c r="V137" s="13">
        <v>9999999999</v>
      </c>
      <c r="W137" s="13" t="s">
        <v>637</v>
      </c>
      <c r="X137" s="13">
        <v>70000</v>
      </c>
      <c r="Y137" s="13" t="s">
        <v>92</v>
      </c>
      <c r="Z137" s="13" t="s">
        <v>92</v>
      </c>
      <c r="AA137" s="13" t="s">
        <v>93</v>
      </c>
      <c r="AB137" s="13">
        <v>12</v>
      </c>
      <c r="AC137" s="13" t="s">
        <v>94</v>
      </c>
      <c r="AD137" s="13">
        <v>1</v>
      </c>
    </row>
    <row r="138" spans="1:30" ht="29">
      <c r="A138" s="13">
        <v>9</v>
      </c>
      <c r="B138" s="13" t="s">
        <v>87</v>
      </c>
      <c r="C138" s="13">
        <v>637</v>
      </c>
      <c r="D138" s="14">
        <v>41871</v>
      </c>
      <c r="E138" s="13" t="s">
        <v>179</v>
      </c>
      <c r="F138" s="13"/>
      <c r="G138" s="13" t="s">
        <v>541</v>
      </c>
      <c r="H138" s="13" t="s">
        <v>194</v>
      </c>
      <c r="I138" s="13" t="s">
        <v>96</v>
      </c>
      <c r="J138" s="14">
        <v>37926</v>
      </c>
      <c r="K138" s="13">
        <v>908</v>
      </c>
      <c r="L138" s="13"/>
      <c r="M138" s="13">
        <v>89</v>
      </c>
      <c r="N138" s="13">
        <v>79</v>
      </c>
      <c r="O138" s="13" t="s">
        <v>98</v>
      </c>
      <c r="P138" s="13" t="s">
        <v>99</v>
      </c>
      <c r="Q138" s="13"/>
      <c r="R138" s="13" t="s">
        <v>266</v>
      </c>
      <c r="S138" s="13">
        <v>12345678910</v>
      </c>
      <c r="T138" s="13" t="s">
        <v>638</v>
      </c>
      <c r="U138" s="13" t="s">
        <v>1099</v>
      </c>
      <c r="V138" s="13">
        <v>9999999999</v>
      </c>
      <c r="W138" s="13" t="s">
        <v>416</v>
      </c>
      <c r="X138" s="13">
        <v>40000</v>
      </c>
      <c r="Y138" s="13" t="s">
        <v>92</v>
      </c>
      <c r="Z138" s="13" t="s">
        <v>92</v>
      </c>
      <c r="AA138" s="13" t="s">
        <v>100</v>
      </c>
      <c r="AB138" s="13">
        <v>16</v>
      </c>
      <c r="AC138" s="13" t="s">
        <v>94</v>
      </c>
      <c r="AD138" s="13">
        <v>0</v>
      </c>
    </row>
    <row r="139" spans="1:30" ht="29">
      <c r="A139" s="13">
        <v>9</v>
      </c>
      <c r="B139" s="13" t="s">
        <v>87</v>
      </c>
      <c r="C139" s="13">
        <v>638</v>
      </c>
      <c r="D139" s="14">
        <v>42544</v>
      </c>
      <c r="E139" s="13" t="s">
        <v>639</v>
      </c>
      <c r="F139" s="13"/>
      <c r="G139" s="13" t="s">
        <v>106</v>
      </c>
      <c r="H139" s="13" t="s">
        <v>126</v>
      </c>
      <c r="I139" s="13" t="s">
        <v>89</v>
      </c>
      <c r="J139" s="14">
        <v>37927</v>
      </c>
      <c r="K139" s="13">
        <v>909</v>
      </c>
      <c r="L139" s="13"/>
      <c r="M139" s="13">
        <v>89</v>
      </c>
      <c r="N139" s="13">
        <v>45</v>
      </c>
      <c r="O139" s="13" t="s">
        <v>98</v>
      </c>
      <c r="P139" s="13" t="s">
        <v>99</v>
      </c>
      <c r="Q139" s="13"/>
      <c r="R139" s="13" t="s">
        <v>266</v>
      </c>
      <c r="S139" s="13">
        <v>12345678910</v>
      </c>
      <c r="T139" s="13" t="s">
        <v>640</v>
      </c>
      <c r="U139" s="13" t="s">
        <v>1099</v>
      </c>
      <c r="V139" s="13">
        <v>9999999999</v>
      </c>
      <c r="W139" s="13" t="s">
        <v>587</v>
      </c>
      <c r="X139" s="13">
        <v>40000</v>
      </c>
      <c r="Y139" s="13" t="s">
        <v>92</v>
      </c>
      <c r="Z139" s="13" t="s">
        <v>92</v>
      </c>
      <c r="AA139" s="13" t="s">
        <v>100</v>
      </c>
      <c r="AB139" s="13">
        <v>14</v>
      </c>
      <c r="AC139" s="13" t="s">
        <v>94</v>
      </c>
      <c r="AD139" s="13">
        <v>3</v>
      </c>
    </row>
    <row r="140" spans="1:30" ht="29">
      <c r="A140" s="13">
        <v>9</v>
      </c>
      <c r="B140" s="13" t="s">
        <v>87</v>
      </c>
      <c r="C140" s="13">
        <v>639</v>
      </c>
      <c r="D140" s="14">
        <v>43677</v>
      </c>
      <c r="E140" s="13" t="s">
        <v>641</v>
      </c>
      <c r="F140" s="13"/>
      <c r="G140" s="13" t="s">
        <v>502</v>
      </c>
      <c r="H140" s="13" t="s">
        <v>503</v>
      </c>
      <c r="I140" s="13" t="s">
        <v>96</v>
      </c>
      <c r="J140" s="14">
        <v>37928</v>
      </c>
      <c r="K140" s="13">
        <v>910</v>
      </c>
      <c r="L140" s="13"/>
      <c r="M140" s="13">
        <v>89</v>
      </c>
      <c r="N140" s="13">
        <v>62</v>
      </c>
      <c r="O140" s="13" t="s">
        <v>90</v>
      </c>
      <c r="P140" s="13"/>
      <c r="Q140" s="13"/>
      <c r="R140" s="13" t="s">
        <v>266</v>
      </c>
      <c r="S140" s="13">
        <v>12345678910</v>
      </c>
      <c r="T140" s="13" t="s">
        <v>642</v>
      </c>
      <c r="U140" s="13" t="s">
        <v>1099</v>
      </c>
      <c r="V140" s="13">
        <v>9999999999</v>
      </c>
      <c r="W140" s="13" t="s">
        <v>643</v>
      </c>
      <c r="X140" s="13">
        <v>40000</v>
      </c>
      <c r="Y140" s="13" t="s">
        <v>92</v>
      </c>
      <c r="Z140" s="13" t="s">
        <v>92</v>
      </c>
      <c r="AA140" s="13"/>
      <c r="AB140" s="13">
        <v>12</v>
      </c>
      <c r="AC140" s="13" t="s">
        <v>94</v>
      </c>
      <c r="AD140" s="13">
        <v>0</v>
      </c>
    </row>
    <row r="141" spans="1:30" ht="29">
      <c r="A141" s="13">
        <v>9</v>
      </c>
      <c r="B141" s="13" t="s">
        <v>87</v>
      </c>
      <c r="C141" s="13">
        <v>640</v>
      </c>
      <c r="D141" s="14">
        <v>43673</v>
      </c>
      <c r="E141" s="13" t="s">
        <v>230</v>
      </c>
      <c r="F141" s="13"/>
      <c r="G141" s="13" t="s">
        <v>18</v>
      </c>
      <c r="H141" s="13" t="s">
        <v>644</v>
      </c>
      <c r="I141" s="13" t="s">
        <v>96</v>
      </c>
      <c r="J141" s="14">
        <v>37929</v>
      </c>
      <c r="K141" s="13">
        <v>911</v>
      </c>
      <c r="L141" s="13"/>
      <c r="M141" s="13">
        <v>89</v>
      </c>
      <c r="N141" s="13">
        <v>61</v>
      </c>
      <c r="O141" s="13" t="s">
        <v>90</v>
      </c>
      <c r="P141" s="13"/>
      <c r="Q141" s="13"/>
      <c r="R141" s="13" t="s">
        <v>266</v>
      </c>
      <c r="S141" s="13">
        <v>12345678910</v>
      </c>
      <c r="T141" s="13" t="s">
        <v>645</v>
      </c>
      <c r="U141" s="13" t="s">
        <v>1099</v>
      </c>
      <c r="V141" s="13">
        <v>9999999999</v>
      </c>
      <c r="W141" s="13" t="s">
        <v>646</v>
      </c>
      <c r="X141" s="13">
        <v>48000</v>
      </c>
      <c r="Y141" s="13" t="s">
        <v>92</v>
      </c>
      <c r="Z141" s="13" t="s">
        <v>92</v>
      </c>
      <c r="AA141" s="13"/>
      <c r="AB141" s="13">
        <v>13</v>
      </c>
      <c r="AC141" s="13" t="s">
        <v>94</v>
      </c>
      <c r="AD141" s="13">
        <v>6</v>
      </c>
    </row>
    <row r="142" spans="1:30">
      <c r="A142" s="13">
        <v>9</v>
      </c>
      <c r="B142" s="13" t="s">
        <v>87</v>
      </c>
      <c r="C142" s="13">
        <v>641</v>
      </c>
      <c r="D142" s="14">
        <v>43294</v>
      </c>
      <c r="E142" s="13" t="s">
        <v>647</v>
      </c>
      <c r="F142" s="13"/>
      <c r="G142" s="13" t="s">
        <v>648</v>
      </c>
      <c r="H142" s="13" t="s">
        <v>649</v>
      </c>
      <c r="I142" s="13" t="s">
        <v>89</v>
      </c>
      <c r="J142" s="14">
        <v>37930</v>
      </c>
      <c r="K142" s="13">
        <v>912</v>
      </c>
      <c r="L142" s="13"/>
      <c r="M142" s="13">
        <v>89</v>
      </c>
      <c r="N142" s="13">
        <v>58</v>
      </c>
      <c r="O142" s="13" t="s">
        <v>98</v>
      </c>
      <c r="P142" s="13" t="s">
        <v>91</v>
      </c>
      <c r="Q142" s="13"/>
      <c r="R142" s="13" t="s">
        <v>266</v>
      </c>
      <c r="S142" s="13">
        <v>12345678910</v>
      </c>
      <c r="T142" s="13" t="s">
        <v>650</v>
      </c>
      <c r="U142" s="13" t="s">
        <v>1099</v>
      </c>
      <c r="V142" s="13">
        <v>9999999999</v>
      </c>
      <c r="W142" s="13" t="s">
        <v>651</v>
      </c>
      <c r="X142" s="13">
        <v>45000</v>
      </c>
      <c r="Y142" s="13" t="s">
        <v>92</v>
      </c>
      <c r="Z142" s="13" t="s">
        <v>92</v>
      </c>
      <c r="AA142" s="13" t="s">
        <v>93</v>
      </c>
      <c r="AB142" s="13">
        <v>14</v>
      </c>
      <c r="AC142" s="13" t="s">
        <v>94</v>
      </c>
      <c r="AD142" s="13">
        <v>3</v>
      </c>
    </row>
    <row r="143" spans="1:30" ht="29">
      <c r="A143" s="13">
        <v>9</v>
      </c>
      <c r="B143" s="13" t="s">
        <v>87</v>
      </c>
      <c r="C143" s="13">
        <v>642</v>
      </c>
      <c r="D143" s="14">
        <v>43677</v>
      </c>
      <c r="E143" s="13" t="s">
        <v>652</v>
      </c>
      <c r="F143" s="13"/>
      <c r="G143" s="13" t="s">
        <v>653</v>
      </c>
      <c r="H143" s="13" t="s">
        <v>654</v>
      </c>
      <c r="I143" s="13" t="s">
        <v>96</v>
      </c>
      <c r="J143" s="14">
        <v>37931</v>
      </c>
      <c r="K143" s="13">
        <v>913</v>
      </c>
      <c r="L143" s="13"/>
      <c r="M143" s="13">
        <v>89</v>
      </c>
      <c r="N143" s="13">
        <v>61</v>
      </c>
      <c r="O143" s="13" t="s">
        <v>98</v>
      </c>
      <c r="P143" s="13"/>
      <c r="Q143" s="13"/>
      <c r="R143" s="13" t="s">
        <v>266</v>
      </c>
      <c r="S143" s="13">
        <v>12345678910</v>
      </c>
      <c r="T143" s="13" t="s">
        <v>655</v>
      </c>
      <c r="U143" s="13" t="s">
        <v>1099</v>
      </c>
      <c r="V143" s="13">
        <v>9999999999</v>
      </c>
      <c r="W143" s="13" t="s">
        <v>643</v>
      </c>
      <c r="X143" s="13">
        <v>40000</v>
      </c>
      <c r="Y143" s="13" t="s">
        <v>92</v>
      </c>
      <c r="Z143" s="13" t="s">
        <v>92</v>
      </c>
      <c r="AA143" s="13"/>
      <c r="AB143" s="13">
        <v>14</v>
      </c>
      <c r="AC143" s="13" t="s">
        <v>94</v>
      </c>
      <c r="AD143" s="13">
        <v>0</v>
      </c>
    </row>
    <row r="144" spans="1:30" ht="29">
      <c r="A144" s="13">
        <v>9</v>
      </c>
      <c r="B144" s="13" t="s">
        <v>87</v>
      </c>
      <c r="C144" s="13">
        <v>643</v>
      </c>
      <c r="D144" s="14">
        <v>41871</v>
      </c>
      <c r="E144" s="13" t="s">
        <v>656</v>
      </c>
      <c r="F144" s="13"/>
      <c r="G144" s="13" t="s">
        <v>559</v>
      </c>
      <c r="H144" s="13" t="s">
        <v>135</v>
      </c>
      <c r="I144" s="13" t="s">
        <v>96</v>
      </c>
      <c r="J144" s="14">
        <v>37932</v>
      </c>
      <c r="K144" s="13">
        <v>914</v>
      </c>
      <c r="L144" s="13"/>
      <c r="M144" s="13">
        <v>89</v>
      </c>
      <c r="N144" s="13">
        <v>85</v>
      </c>
      <c r="O144" s="13" t="s">
        <v>98</v>
      </c>
      <c r="P144" s="13" t="s">
        <v>91</v>
      </c>
      <c r="Q144" s="13"/>
      <c r="R144" s="13" t="s">
        <v>266</v>
      </c>
      <c r="S144" s="13">
        <v>12345678910</v>
      </c>
      <c r="T144" s="13" t="s">
        <v>657</v>
      </c>
      <c r="U144" s="13" t="s">
        <v>1099</v>
      </c>
      <c r="V144" s="13">
        <v>9999999999</v>
      </c>
      <c r="W144" s="13" t="s">
        <v>658</v>
      </c>
      <c r="X144" s="13">
        <v>48000</v>
      </c>
      <c r="Y144" s="13" t="s">
        <v>92</v>
      </c>
      <c r="Z144" s="13" t="s">
        <v>92</v>
      </c>
      <c r="AA144" s="13" t="s">
        <v>93</v>
      </c>
      <c r="AB144" s="13">
        <v>12</v>
      </c>
      <c r="AC144" s="13" t="s">
        <v>94</v>
      </c>
      <c r="AD144" s="13">
        <v>1</v>
      </c>
    </row>
    <row r="145" spans="1:30" ht="29">
      <c r="A145" s="13">
        <v>9</v>
      </c>
      <c r="B145" s="13" t="s">
        <v>87</v>
      </c>
      <c r="C145" s="13">
        <v>644</v>
      </c>
      <c r="D145" s="14">
        <v>41871</v>
      </c>
      <c r="E145" s="13" t="s">
        <v>142</v>
      </c>
      <c r="F145" s="13"/>
      <c r="G145" s="13" t="s">
        <v>156</v>
      </c>
      <c r="H145" s="13" t="s">
        <v>659</v>
      </c>
      <c r="I145" s="13" t="s">
        <v>96</v>
      </c>
      <c r="J145" s="14">
        <v>37933</v>
      </c>
      <c r="K145" s="13">
        <v>915</v>
      </c>
      <c r="L145" s="13"/>
      <c r="M145" s="13">
        <v>89</v>
      </c>
      <c r="N145" s="13">
        <v>79</v>
      </c>
      <c r="O145" s="13" t="s">
        <v>90</v>
      </c>
      <c r="P145" s="13" t="s">
        <v>99</v>
      </c>
      <c r="Q145" s="13"/>
      <c r="R145" s="13" t="s">
        <v>266</v>
      </c>
      <c r="S145" s="13">
        <v>12345678910</v>
      </c>
      <c r="T145" s="13" t="s">
        <v>660</v>
      </c>
      <c r="U145" s="13" t="s">
        <v>1099</v>
      </c>
      <c r="V145" s="13">
        <v>9999999999</v>
      </c>
      <c r="W145" s="13" t="s">
        <v>416</v>
      </c>
      <c r="X145" s="13">
        <v>40000</v>
      </c>
      <c r="Y145" s="13" t="s">
        <v>102</v>
      </c>
      <c r="Z145" s="13" t="s">
        <v>92</v>
      </c>
      <c r="AA145" s="13" t="s">
        <v>100</v>
      </c>
      <c r="AB145" s="13">
        <v>14</v>
      </c>
      <c r="AC145" s="13" t="s">
        <v>94</v>
      </c>
      <c r="AD145" s="13">
        <v>0</v>
      </c>
    </row>
    <row r="146" spans="1:30">
      <c r="A146" s="13">
        <v>9</v>
      </c>
      <c r="B146" s="13" t="s">
        <v>87</v>
      </c>
      <c r="C146" s="13">
        <v>645</v>
      </c>
      <c r="D146" s="14">
        <v>41871</v>
      </c>
      <c r="E146" s="13" t="s">
        <v>661</v>
      </c>
      <c r="F146" s="13"/>
      <c r="G146" s="13" t="s">
        <v>662</v>
      </c>
      <c r="H146" s="13" t="s">
        <v>663</v>
      </c>
      <c r="I146" s="13" t="s">
        <v>96</v>
      </c>
      <c r="J146" s="14">
        <v>37934</v>
      </c>
      <c r="K146" s="13">
        <v>916</v>
      </c>
      <c r="L146" s="13"/>
      <c r="M146" s="13">
        <v>89</v>
      </c>
      <c r="N146" s="13">
        <v>61</v>
      </c>
      <c r="O146" s="13" t="s">
        <v>90</v>
      </c>
      <c r="P146" s="13" t="s">
        <v>91</v>
      </c>
      <c r="Q146" s="13"/>
      <c r="R146" s="13" t="s">
        <v>266</v>
      </c>
      <c r="S146" s="13">
        <v>12345678910</v>
      </c>
      <c r="T146" s="13" t="s">
        <v>664</v>
      </c>
      <c r="U146" s="13" t="s">
        <v>1099</v>
      </c>
      <c r="V146" s="13">
        <v>9999999999</v>
      </c>
      <c r="W146" s="13" t="s">
        <v>665</v>
      </c>
      <c r="X146" s="13">
        <v>42000</v>
      </c>
      <c r="Y146" s="13" t="s">
        <v>102</v>
      </c>
      <c r="Z146" s="13" t="s">
        <v>92</v>
      </c>
      <c r="AA146" s="13" t="s">
        <v>93</v>
      </c>
      <c r="AB146" s="13">
        <v>14</v>
      </c>
      <c r="AC146" s="13" t="s">
        <v>94</v>
      </c>
      <c r="AD146" s="13">
        <v>3</v>
      </c>
    </row>
    <row r="147" spans="1:30" ht="29">
      <c r="A147" s="13">
        <v>9</v>
      </c>
      <c r="B147" s="13" t="s">
        <v>87</v>
      </c>
      <c r="C147" s="13">
        <v>646</v>
      </c>
      <c r="D147" s="14">
        <v>43308</v>
      </c>
      <c r="E147" s="13" t="s">
        <v>666</v>
      </c>
      <c r="F147" s="13"/>
      <c r="G147" s="13" t="s">
        <v>95</v>
      </c>
      <c r="H147" s="13" t="s">
        <v>196</v>
      </c>
      <c r="I147" s="13" t="s">
        <v>89</v>
      </c>
      <c r="J147" s="14">
        <v>37935</v>
      </c>
      <c r="K147" s="13">
        <v>917</v>
      </c>
      <c r="L147" s="13"/>
      <c r="M147" s="13">
        <v>89</v>
      </c>
      <c r="N147" s="13">
        <v>50</v>
      </c>
      <c r="O147" s="13" t="s">
        <v>90</v>
      </c>
      <c r="P147" s="13" t="s">
        <v>91</v>
      </c>
      <c r="Q147" s="13"/>
      <c r="R147" s="13" t="s">
        <v>266</v>
      </c>
      <c r="S147" s="13">
        <v>12345678910</v>
      </c>
      <c r="T147" s="13" t="s">
        <v>667</v>
      </c>
      <c r="U147" s="13" t="s">
        <v>1099</v>
      </c>
      <c r="V147" s="13">
        <v>9999999999</v>
      </c>
      <c r="W147" s="13" t="s">
        <v>294</v>
      </c>
      <c r="X147" s="13">
        <v>40000</v>
      </c>
      <c r="Y147" s="13" t="s">
        <v>92</v>
      </c>
      <c r="Z147" s="13" t="s">
        <v>92</v>
      </c>
      <c r="AA147" s="13" t="s">
        <v>93</v>
      </c>
      <c r="AB147" s="13">
        <v>13</v>
      </c>
      <c r="AC147" s="13" t="s">
        <v>94</v>
      </c>
      <c r="AD147" s="13">
        <v>0</v>
      </c>
    </row>
    <row r="148" spans="1:30" ht="29">
      <c r="A148" s="13">
        <v>9</v>
      </c>
      <c r="B148" s="13" t="s">
        <v>87</v>
      </c>
      <c r="C148" s="13">
        <v>647</v>
      </c>
      <c r="D148" s="14">
        <v>42552</v>
      </c>
      <c r="E148" s="13" t="s">
        <v>162</v>
      </c>
      <c r="F148" s="13"/>
      <c r="G148" s="13" t="s">
        <v>174</v>
      </c>
      <c r="H148" s="13" t="s">
        <v>579</v>
      </c>
      <c r="I148" s="13" t="s">
        <v>89</v>
      </c>
      <c r="J148" s="14">
        <v>37936</v>
      </c>
      <c r="K148" s="13">
        <v>918</v>
      </c>
      <c r="L148" s="13"/>
      <c r="M148" s="13">
        <v>89</v>
      </c>
      <c r="N148" s="13">
        <v>83</v>
      </c>
      <c r="O148" s="13" t="s">
        <v>90</v>
      </c>
      <c r="P148" s="13" t="s">
        <v>91</v>
      </c>
      <c r="Q148" s="13"/>
      <c r="R148" s="13" t="s">
        <v>266</v>
      </c>
      <c r="S148" s="13">
        <v>12345678910</v>
      </c>
      <c r="T148" s="13" t="s">
        <v>668</v>
      </c>
      <c r="U148" s="13" t="s">
        <v>1099</v>
      </c>
      <c r="V148" s="13">
        <v>9999999999</v>
      </c>
      <c r="W148" s="13" t="s">
        <v>381</v>
      </c>
      <c r="X148" s="13">
        <v>40000</v>
      </c>
      <c r="Y148" s="13" t="s">
        <v>92</v>
      </c>
      <c r="Z148" s="13" t="s">
        <v>92</v>
      </c>
      <c r="AA148" s="13" t="s">
        <v>93</v>
      </c>
      <c r="AB148" s="13">
        <v>14</v>
      </c>
      <c r="AC148" s="13" t="s">
        <v>94</v>
      </c>
      <c r="AD148" s="13">
        <v>0</v>
      </c>
    </row>
    <row r="149" spans="1:30" ht="29">
      <c r="A149" s="13">
        <v>9</v>
      </c>
      <c r="B149" s="13" t="s">
        <v>87</v>
      </c>
      <c r="C149" s="13">
        <v>648</v>
      </c>
      <c r="D149" s="14">
        <v>42565</v>
      </c>
      <c r="E149" s="13" t="s">
        <v>282</v>
      </c>
      <c r="F149" s="13"/>
      <c r="G149" s="13" t="s">
        <v>156</v>
      </c>
      <c r="H149" s="13" t="s">
        <v>669</v>
      </c>
      <c r="I149" s="13" t="s">
        <v>89</v>
      </c>
      <c r="J149" s="14">
        <v>37937</v>
      </c>
      <c r="K149" s="13">
        <v>919</v>
      </c>
      <c r="L149" s="13"/>
      <c r="M149" s="13">
        <v>89</v>
      </c>
      <c r="N149" s="13">
        <v>78</v>
      </c>
      <c r="O149" s="13" t="s">
        <v>90</v>
      </c>
      <c r="P149" s="13" t="s">
        <v>91</v>
      </c>
      <c r="Q149" s="13"/>
      <c r="R149" s="13" t="s">
        <v>266</v>
      </c>
      <c r="S149" s="13">
        <v>12345678910</v>
      </c>
      <c r="T149" s="13" t="s">
        <v>132</v>
      </c>
      <c r="U149" s="13" t="s">
        <v>1099</v>
      </c>
      <c r="V149" s="13">
        <v>9999999999</v>
      </c>
      <c r="W149" s="13" t="s">
        <v>670</v>
      </c>
      <c r="X149" s="13">
        <v>40000</v>
      </c>
      <c r="Y149" s="13" t="s">
        <v>92</v>
      </c>
      <c r="Z149" s="13" t="s">
        <v>92</v>
      </c>
      <c r="AA149" s="13" t="s">
        <v>93</v>
      </c>
      <c r="AB149" s="13">
        <v>15</v>
      </c>
      <c r="AC149" s="13" t="s">
        <v>94</v>
      </c>
      <c r="AD149" s="13">
        <v>4</v>
      </c>
    </row>
    <row r="150" spans="1:30">
      <c r="A150" s="13">
        <v>9</v>
      </c>
      <c r="B150" s="13" t="s">
        <v>87</v>
      </c>
      <c r="C150" s="13">
        <v>649</v>
      </c>
      <c r="D150" s="14">
        <v>42195</v>
      </c>
      <c r="E150" s="13" t="s">
        <v>671</v>
      </c>
      <c r="F150" s="13"/>
      <c r="G150" s="13" t="s">
        <v>672</v>
      </c>
      <c r="H150" s="13" t="s">
        <v>673</v>
      </c>
      <c r="I150" s="13" t="s">
        <v>89</v>
      </c>
      <c r="J150" s="14">
        <v>37938</v>
      </c>
      <c r="K150" s="13">
        <v>920</v>
      </c>
      <c r="L150" s="13"/>
      <c r="M150" s="13">
        <v>89</v>
      </c>
      <c r="N150" s="13">
        <v>84</v>
      </c>
      <c r="O150" s="13" t="s">
        <v>98</v>
      </c>
      <c r="P150" s="13" t="s">
        <v>99</v>
      </c>
      <c r="Q150" s="13"/>
      <c r="R150" s="13" t="s">
        <v>266</v>
      </c>
      <c r="S150" s="13">
        <v>12345678910</v>
      </c>
      <c r="T150" s="13" t="s">
        <v>674</v>
      </c>
      <c r="U150" s="13" t="s">
        <v>1099</v>
      </c>
      <c r="V150" s="13">
        <v>9999999999</v>
      </c>
      <c r="W150" s="13" t="s">
        <v>675</v>
      </c>
      <c r="X150" s="13">
        <v>45000</v>
      </c>
      <c r="Y150" s="13" t="s">
        <v>92</v>
      </c>
      <c r="Z150" s="13" t="s">
        <v>102</v>
      </c>
      <c r="AA150" s="13" t="s">
        <v>100</v>
      </c>
      <c r="AB150" s="13">
        <v>15</v>
      </c>
      <c r="AC150" s="13" t="s">
        <v>94</v>
      </c>
      <c r="AD150" s="13">
        <v>0</v>
      </c>
    </row>
    <row r="151" spans="1:30" ht="29">
      <c r="A151" s="13">
        <v>9</v>
      </c>
      <c r="B151" s="13" t="s">
        <v>87</v>
      </c>
      <c r="C151" s="13">
        <v>650</v>
      </c>
      <c r="D151" s="14">
        <v>42551</v>
      </c>
      <c r="E151" s="13" t="s">
        <v>676</v>
      </c>
      <c r="F151" s="13"/>
      <c r="G151" s="13" t="s">
        <v>524</v>
      </c>
      <c r="H151" s="13" t="s">
        <v>525</v>
      </c>
      <c r="I151" s="13" t="s">
        <v>96</v>
      </c>
      <c r="J151" s="14">
        <v>37939</v>
      </c>
      <c r="K151" s="13">
        <v>921</v>
      </c>
      <c r="L151" s="13"/>
      <c r="M151" s="13">
        <v>89</v>
      </c>
      <c r="N151" s="13">
        <v>88</v>
      </c>
      <c r="O151" s="13" t="s">
        <v>101</v>
      </c>
      <c r="P151" s="13" t="s">
        <v>91</v>
      </c>
      <c r="Q151" s="13"/>
      <c r="R151" s="13" t="s">
        <v>266</v>
      </c>
      <c r="S151" s="13">
        <v>12345678910</v>
      </c>
      <c r="T151" s="13" t="s">
        <v>677</v>
      </c>
      <c r="U151" s="13" t="s">
        <v>1099</v>
      </c>
      <c r="V151" s="13">
        <v>9999999999</v>
      </c>
      <c r="W151" s="13" t="s">
        <v>381</v>
      </c>
      <c r="X151" s="13">
        <v>45000</v>
      </c>
      <c r="Y151" s="13" t="s">
        <v>92</v>
      </c>
      <c r="Z151" s="13" t="s">
        <v>92</v>
      </c>
      <c r="AA151" s="13" t="s">
        <v>93</v>
      </c>
      <c r="AB151" s="13">
        <v>14</v>
      </c>
      <c r="AC151" s="13" t="s">
        <v>94</v>
      </c>
      <c r="AD151" s="13">
        <v>0</v>
      </c>
    </row>
    <row r="152" spans="1:30" ht="29">
      <c r="A152" s="13">
        <v>9</v>
      </c>
      <c r="B152" s="13" t="s">
        <v>87</v>
      </c>
      <c r="C152" s="13">
        <v>651</v>
      </c>
      <c r="D152" s="14">
        <v>42193</v>
      </c>
      <c r="E152" s="13" t="s">
        <v>330</v>
      </c>
      <c r="F152" s="13"/>
      <c r="G152" s="13" t="s">
        <v>97</v>
      </c>
      <c r="H152" s="13" t="s">
        <v>396</v>
      </c>
      <c r="I152" s="13" t="s">
        <v>96</v>
      </c>
      <c r="J152" s="14">
        <v>37940</v>
      </c>
      <c r="K152" s="13">
        <v>922</v>
      </c>
      <c r="L152" s="13"/>
      <c r="M152" s="13">
        <v>89</v>
      </c>
      <c r="N152" s="13">
        <v>86</v>
      </c>
      <c r="O152" s="13" t="s">
        <v>98</v>
      </c>
      <c r="P152" s="13" t="s">
        <v>99</v>
      </c>
      <c r="Q152" s="13"/>
      <c r="R152" s="13" t="s">
        <v>266</v>
      </c>
      <c r="S152" s="13">
        <v>12345678910</v>
      </c>
      <c r="T152" s="13" t="s">
        <v>678</v>
      </c>
      <c r="U152" s="13" t="s">
        <v>1099</v>
      </c>
      <c r="V152" s="13">
        <v>9999999999</v>
      </c>
      <c r="W152" s="13" t="s">
        <v>416</v>
      </c>
      <c r="X152" s="13">
        <v>45000</v>
      </c>
      <c r="Y152" s="13" t="s">
        <v>92</v>
      </c>
      <c r="Z152" s="13" t="s">
        <v>92</v>
      </c>
      <c r="AA152" s="13" t="s">
        <v>100</v>
      </c>
      <c r="AB152" s="13">
        <v>14</v>
      </c>
      <c r="AC152" s="13" t="s">
        <v>94</v>
      </c>
      <c r="AD152" s="13">
        <v>0</v>
      </c>
    </row>
    <row r="153" spans="1:30">
      <c r="A153" s="13">
        <v>9</v>
      </c>
      <c r="B153" s="13" t="s">
        <v>87</v>
      </c>
      <c r="C153" s="13">
        <v>652</v>
      </c>
      <c r="D153" s="14">
        <v>41871</v>
      </c>
      <c r="E153" s="13" t="s">
        <v>679</v>
      </c>
      <c r="F153" s="13"/>
      <c r="G153" s="13" t="s">
        <v>680</v>
      </c>
      <c r="H153" s="13" t="s">
        <v>130</v>
      </c>
      <c r="I153" s="13" t="s">
        <v>89</v>
      </c>
      <c r="J153" s="14">
        <v>37941</v>
      </c>
      <c r="K153" s="13">
        <v>923</v>
      </c>
      <c r="L153" s="13"/>
      <c r="M153" s="13">
        <v>89</v>
      </c>
      <c r="N153" s="13">
        <v>71</v>
      </c>
      <c r="O153" s="13" t="s">
        <v>98</v>
      </c>
      <c r="P153" s="13" t="s">
        <v>91</v>
      </c>
      <c r="Q153" s="13"/>
      <c r="R153" s="13" t="s">
        <v>266</v>
      </c>
      <c r="S153" s="13">
        <v>12345678910</v>
      </c>
      <c r="T153" s="13" t="s">
        <v>681</v>
      </c>
      <c r="U153" s="13" t="s">
        <v>1099</v>
      </c>
      <c r="V153" s="13">
        <v>9999999999</v>
      </c>
      <c r="W153" s="13" t="s">
        <v>675</v>
      </c>
      <c r="X153" s="13">
        <v>40000</v>
      </c>
      <c r="Y153" s="13" t="s">
        <v>92</v>
      </c>
      <c r="Z153" s="13" t="s">
        <v>92</v>
      </c>
      <c r="AA153" s="13" t="s">
        <v>93</v>
      </c>
      <c r="AB153" s="13">
        <v>12</v>
      </c>
      <c r="AC153" s="13" t="s">
        <v>94</v>
      </c>
      <c r="AD153" s="13">
        <v>0</v>
      </c>
    </row>
    <row r="154" spans="1:30" ht="29">
      <c r="A154" s="13">
        <v>9</v>
      </c>
      <c r="B154" s="13" t="s">
        <v>87</v>
      </c>
      <c r="C154" s="13">
        <v>653</v>
      </c>
      <c r="D154" s="14">
        <v>43673</v>
      </c>
      <c r="E154" s="13" t="s">
        <v>146</v>
      </c>
      <c r="F154" s="13"/>
      <c r="G154" s="13" t="s">
        <v>143</v>
      </c>
      <c r="H154" s="13" t="s">
        <v>682</v>
      </c>
      <c r="I154" s="13" t="s">
        <v>89</v>
      </c>
      <c r="J154" s="14">
        <v>37942</v>
      </c>
      <c r="K154" s="13">
        <v>924</v>
      </c>
      <c r="L154" s="13"/>
      <c r="M154" s="13">
        <v>89</v>
      </c>
      <c r="N154" s="13">
        <v>46</v>
      </c>
      <c r="O154" s="13" t="s">
        <v>90</v>
      </c>
      <c r="P154" s="13"/>
      <c r="Q154" s="13"/>
      <c r="R154" s="13" t="s">
        <v>266</v>
      </c>
      <c r="S154" s="13">
        <v>12345678910</v>
      </c>
      <c r="T154" s="13" t="s">
        <v>683</v>
      </c>
      <c r="U154" s="13" t="s">
        <v>1099</v>
      </c>
      <c r="V154" s="13">
        <v>9999999999</v>
      </c>
      <c r="W154" s="13" t="s">
        <v>646</v>
      </c>
      <c r="X154" s="13">
        <v>40000</v>
      </c>
      <c r="Y154" s="13" t="s">
        <v>92</v>
      </c>
      <c r="Z154" s="13" t="s">
        <v>92</v>
      </c>
      <c r="AA154" s="13"/>
      <c r="AB154" s="13">
        <v>12</v>
      </c>
      <c r="AC154" s="13" t="s">
        <v>94</v>
      </c>
      <c r="AD154" s="13">
        <v>5</v>
      </c>
    </row>
    <row r="155" spans="1:30" ht="29">
      <c r="A155" s="13">
        <v>9</v>
      </c>
      <c r="B155" s="13" t="s">
        <v>87</v>
      </c>
      <c r="C155" s="13">
        <v>654</v>
      </c>
      <c r="D155" s="14">
        <v>43673</v>
      </c>
      <c r="E155" s="13" t="s">
        <v>199</v>
      </c>
      <c r="F155" s="13"/>
      <c r="G155" s="13" t="s">
        <v>684</v>
      </c>
      <c r="H155" s="13" t="s">
        <v>685</v>
      </c>
      <c r="I155" s="13" t="s">
        <v>89</v>
      </c>
      <c r="J155" s="14">
        <v>37943</v>
      </c>
      <c r="K155" s="13">
        <v>925</v>
      </c>
      <c r="L155" s="13"/>
      <c r="M155" s="13">
        <v>89</v>
      </c>
      <c r="N155" s="13">
        <v>56</v>
      </c>
      <c r="O155" s="13" t="s">
        <v>90</v>
      </c>
      <c r="P155" s="13"/>
      <c r="Q155" s="13"/>
      <c r="R155" s="13" t="s">
        <v>266</v>
      </c>
      <c r="S155" s="13">
        <v>12345678910</v>
      </c>
      <c r="T155" s="13" t="s">
        <v>686</v>
      </c>
      <c r="U155" s="13" t="s">
        <v>1099</v>
      </c>
      <c r="V155" s="13">
        <v>9999999999</v>
      </c>
      <c r="W155" s="13" t="s">
        <v>646</v>
      </c>
      <c r="X155" s="13">
        <v>45000</v>
      </c>
      <c r="Y155" s="13" t="s">
        <v>92</v>
      </c>
      <c r="Z155" s="13" t="s">
        <v>92</v>
      </c>
      <c r="AA155" s="13"/>
      <c r="AB155" s="13">
        <v>13</v>
      </c>
      <c r="AC155" s="13" t="s">
        <v>94</v>
      </c>
      <c r="AD155" s="13">
        <v>6</v>
      </c>
    </row>
    <row r="156" spans="1:30" ht="29">
      <c r="A156" s="13">
        <v>9</v>
      </c>
      <c r="B156" s="13" t="s">
        <v>87</v>
      </c>
      <c r="C156" s="13">
        <v>655</v>
      </c>
      <c r="D156" s="14">
        <v>42562</v>
      </c>
      <c r="E156" s="13" t="s">
        <v>199</v>
      </c>
      <c r="F156" s="13"/>
      <c r="G156" s="13" t="s">
        <v>559</v>
      </c>
      <c r="H156" s="13" t="s">
        <v>148</v>
      </c>
      <c r="I156" s="13" t="s">
        <v>89</v>
      </c>
      <c r="J156" s="14">
        <v>37944</v>
      </c>
      <c r="K156" s="13">
        <v>926</v>
      </c>
      <c r="L156" s="13"/>
      <c r="M156" s="13">
        <v>89</v>
      </c>
      <c r="N156" s="13">
        <v>81</v>
      </c>
      <c r="O156" s="13" t="s">
        <v>90</v>
      </c>
      <c r="P156" s="13" t="s">
        <v>91</v>
      </c>
      <c r="Q156" s="13"/>
      <c r="R156" s="13" t="s">
        <v>266</v>
      </c>
      <c r="S156" s="13">
        <v>12345678910</v>
      </c>
      <c r="T156" s="13" t="s">
        <v>687</v>
      </c>
      <c r="U156" s="13" t="s">
        <v>1099</v>
      </c>
      <c r="V156" s="13">
        <v>9999999999</v>
      </c>
      <c r="W156" s="13" t="s">
        <v>670</v>
      </c>
      <c r="X156" s="13">
        <v>40000</v>
      </c>
      <c r="Y156" s="13" t="s">
        <v>92</v>
      </c>
      <c r="Z156" s="13" t="s">
        <v>92</v>
      </c>
      <c r="AA156" s="13" t="s">
        <v>93</v>
      </c>
      <c r="AB156" s="13">
        <v>15</v>
      </c>
      <c r="AC156" s="13" t="s">
        <v>94</v>
      </c>
      <c r="AD156" s="13">
        <v>4</v>
      </c>
    </row>
    <row r="157" spans="1:30" ht="29">
      <c r="A157" s="13">
        <v>9</v>
      </c>
      <c r="B157" s="13" t="s">
        <v>87</v>
      </c>
      <c r="C157" s="13">
        <v>656</v>
      </c>
      <c r="D157" s="14">
        <v>42200</v>
      </c>
      <c r="E157" s="13" t="s">
        <v>688</v>
      </c>
      <c r="F157" s="13"/>
      <c r="G157" s="13" t="s">
        <v>689</v>
      </c>
      <c r="H157" s="13" t="s">
        <v>182</v>
      </c>
      <c r="I157" s="13" t="s">
        <v>89</v>
      </c>
      <c r="J157" s="14">
        <v>37945</v>
      </c>
      <c r="K157" s="13">
        <v>927</v>
      </c>
      <c r="L157" s="13"/>
      <c r="M157" s="13">
        <v>89</v>
      </c>
      <c r="N157" s="13">
        <v>86</v>
      </c>
      <c r="O157" s="13" t="s">
        <v>98</v>
      </c>
      <c r="P157" s="13" t="s">
        <v>91</v>
      </c>
      <c r="Q157" s="13"/>
      <c r="R157" s="13" t="s">
        <v>266</v>
      </c>
      <c r="S157" s="13">
        <v>12345678910</v>
      </c>
      <c r="T157" s="13" t="s">
        <v>690</v>
      </c>
      <c r="U157" s="13" t="s">
        <v>1099</v>
      </c>
      <c r="V157" s="13">
        <v>9999999999</v>
      </c>
      <c r="W157" s="13" t="s">
        <v>691</v>
      </c>
      <c r="X157" s="13">
        <v>50000</v>
      </c>
      <c r="Y157" s="13" t="s">
        <v>92</v>
      </c>
      <c r="Z157" s="13" t="s">
        <v>92</v>
      </c>
      <c r="AA157" s="13" t="s">
        <v>93</v>
      </c>
      <c r="AB157" s="13">
        <v>13</v>
      </c>
      <c r="AC157" s="13" t="s">
        <v>94</v>
      </c>
      <c r="AD157" s="13">
        <v>3</v>
      </c>
    </row>
    <row r="158" spans="1:30">
      <c r="A158" s="13">
        <v>9</v>
      </c>
      <c r="B158" s="13" t="s">
        <v>87</v>
      </c>
      <c r="C158" s="13">
        <v>657</v>
      </c>
      <c r="D158" s="14">
        <v>42236</v>
      </c>
      <c r="E158" s="13" t="s">
        <v>692</v>
      </c>
      <c r="F158" s="13"/>
      <c r="G158" s="13" t="s">
        <v>693</v>
      </c>
      <c r="H158" s="13" t="s">
        <v>144</v>
      </c>
      <c r="I158" s="13" t="s">
        <v>89</v>
      </c>
      <c r="J158" s="14">
        <v>37946</v>
      </c>
      <c r="K158" s="13">
        <v>928</v>
      </c>
      <c r="L158" s="13"/>
      <c r="M158" s="13">
        <v>89</v>
      </c>
      <c r="N158" s="13">
        <v>80</v>
      </c>
      <c r="O158" s="13" t="s">
        <v>98</v>
      </c>
      <c r="P158" s="13" t="s">
        <v>99</v>
      </c>
      <c r="Q158" s="13"/>
      <c r="R158" s="13" t="s">
        <v>266</v>
      </c>
      <c r="S158" s="13">
        <v>12345678910</v>
      </c>
      <c r="T158" s="13" t="s">
        <v>694</v>
      </c>
      <c r="U158" s="13" t="s">
        <v>1099</v>
      </c>
      <c r="V158" s="13">
        <v>9999999999</v>
      </c>
      <c r="W158" s="13" t="s">
        <v>675</v>
      </c>
      <c r="X158" s="13">
        <v>40000</v>
      </c>
      <c r="Y158" s="13" t="s">
        <v>92</v>
      </c>
      <c r="Z158" s="13" t="s">
        <v>102</v>
      </c>
      <c r="AA158" s="13" t="s">
        <v>100</v>
      </c>
      <c r="AB158" s="13">
        <v>14</v>
      </c>
      <c r="AC158" s="13" t="s">
        <v>94</v>
      </c>
      <c r="AD158" s="13">
        <v>0</v>
      </c>
    </row>
    <row r="159" spans="1:30" ht="29">
      <c r="A159" s="13">
        <v>9</v>
      </c>
      <c r="B159" s="13" t="s">
        <v>87</v>
      </c>
      <c r="C159" s="13">
        <v>658</v>
      </c>
      <c r="D159" s="14">
        <v>41871</v>
      </c>
      <c r="E159" s="13" t="s">
        <v>695</v>
      </c>
      <c r="F159" s="13"/>
      <c r="G159" s="13" t="s">
        <v>696</v>
      </c>
      <c r="H159" s="13" t="s">
        <v>396</v>
      </c>
      <c r="I159" s="13" t="s">
        <v>96</v>
      </c>
      <c r="J159" s="14">
        <v>37947</v>
      </c>
      <c r="K159" s="13">
        <v>929</v>
      </c>
      <c r="L159" s="13"/>
      <c r="M159" s="13">
        <v>89</v>
      </c>
      <c r="N159" s="13">
        <v>85</v>
      </c>
      <c r="O159" s="13" t="s">
        <v>98</v>
      </c>
      <c r="P159" s="13" t="s">
        <v>91</v>
      </c>
      <c r="Q159" s="13"/>
      <c r="R159" s="13" t="s">
        <v>266</v>
      </c>
      <c r="S159" s="13">
        <v>12345678910</v>
      </c>
      <c r="T159" s="13" t="s">
        <v>697</v>
      </c>
      <c r="U159" s="13" t="s">
        <v>1099</v>
      </c>
      <c r="V159" s="13">
        <v>9999999999</v>
      </c>
      <c r="W159" s="13" t="s">
        <v>416</v>
      </c>
      <c r="X159" s="13">
        <v>40000</v>
      </c>
      <c r="Y159" s="13" t="s">
        <v>92</v>
      </c>
      <c r="Z159" s="13" t="s">
        <v>92</v>
      </c>
      <c r="AA159" s="13" t="s">
        <v>93</v>
      </c>
      <c r="AB159" s="13">
        <v>12</v>
      </c>
      <c r="AC159" s="13" t="s">
        <v>94</v>
      </c>
      <c r="AD159" s="13">
        <v>0</v>
      </c>
    </row>
    <row r="160" spans="1:30" ht="29">
      <c r="A160" s="13">
        <v>9</v>
      </c>
      <c r="B160" s="13" t="s">
        <v>87</v>
      </c>
      <c r="C160" s="13">
        <v>659</v>
      </c>
      <c r="D160" s="14">
        <v>41871</v>
      </c>
      <c r="E160" s="13" t="s">
        <v>698</v>
      </c>
      <c r="F160" s="13"/>
      <c r="G160" s="13" t="s">
        <v>97</v>
      </c>
      <c r="H160" s="13" t="s">
        <v>396</v>
      </c>
      <c r="I160" s="13" t="s">
        <v>89</v>
      </c>
      <c r="J160" s="14">
        <v>37948</v>
      </c>
      <c r="K160" s="13">
        <v>930</v>
      </c>
      <c r="L160" s="13"/>
      <c r="M160" s="13">
        <v>89</v>
      </c>
      <c r="N160" s="13">
        <v>85</v>
      </c>
      <c r="O160" s="13" t="s">
        <v>98</v>
      </c>
      <c r="P160" s="13" t="s">
        <v>99</v>
      </c>
      <c r="Q160" s="13"/>
      <c r="R160" s="13" t="s">
        <v>266</v>
      </c>
      <c r="S160" s="13">
        <v>12345678910</v>
      </c>
      <c r="T160" s="13" t="s">
        <v>699</v>
      </c>
      <c r="U160" s="13" t="s">
        <v>1099</v>
      </c>
      <c r="V160" s="13">
        <v>9999999999</v>
      </c>
      <c r="W160" s="13" t="s">
        <v>416</v>
      </c>
      <c r="X160" s="13">
        <v>40000</v>
      </c>
      <c r="Y160" s="13" t="s">
        <v>92</v>
      </c>
      <c r="Z160" s="13" t="s">
        <v>92</v>
      </c>
      <c r="AA160" s="13" t="s">
        <v>100</v>
      </c>
      <c r="AB160" s="13">
        <v>13</v>
      </c>
      <c r="AC160" s="13" t="s">
        <v>94</v>
      </c>
      <c r="AD160" s="13">
        <v>0</v>
      </c>
    </row>
    <row r="161" spans="1:30" ht="29">
      <c r="A161" s="13">
        <v>9</v>
      </c>
      <c r="B161" s="13" t="s">
        <v>87</v>
      </c>
      <c r="C161" s="13">
        <v>660</v>
      </c>
      <c r="D161" s="14">
        <v>41871</v>
      </c>
      <c r="E161" s="13" t="s">
        <v>469</v>
      </c>
      <c r="F161" s="13"/>
      <c r="G161" s="13" t="s">
        <v>494</v>
      </c>
      <c r="H161" s="13" t="s">
        <v>495</v>
      </c>
      <c r="I161" s="13" t="s">
        <v>89</v>
      </c>
      <c r="J161" s="14">
        <v>37949</v>
      </c>
      <c r="K161" s="13">
        <v>931</v>
      </c>
      <c r="L161" s="13"/>
      <c r="M161" s="13">
        <v>89</v>
      </c>
      <c r="N161" s="13">
        <v>76</v>
      </c>
      <c r="O161" s="13" t="s">
        <v>90</v>
      </c>
      <c r="P161" s="13" t="s">
        <v>91</v>
      </c>
      <c r="Q161" s="13"/>
      <c r="R161" s="13" t="s">
        <v>266</v>
      </c>
      <c r="S161" s="13">
        <v>12345678910</v>
      </c>
      <c r="T161" s="13" t="s">
        <v>700</v>
      </c>
      <c r="U161" s="13" t="s">
        <v>1099</v>
      </c>
      <c r="V161" s="13">
        <v>9999999999</v>
      </c>
      <c r="W161" s="13" t="s">
        <v>416</v>
      </c>
      <c r="X161" s="13">
        <v>40000</v>
      </c>
      <c r="Y161" s="13" t="s">
        <v>92</v>
      </c>
      <c r="Z161" s="13" t="s">
        <v>92</v>
      </c>
      <c r="AA161" s="13" t="s">
        <v>93</v>
      </c>
      <c r="AB161" s="13">
        <v>14</v>
      </c>
      <c r="AC161" s="13" t="s">
        <v>94</v>
      </c>
      <c r="AD161" s="13">
        <v>0</v>
      </c>
    </row>
    <row r="162" spans="1:30" ht="29">
      <c r="A162" s="13">
        <v>9</v>
      </c>
      <c r="B162" s="13" t="s">
        <v>87</v>
      </c>
      <c r="C162" s="13">
        <v>661</v>
      </c>
      <c r="D162" s="14">
        <v>41871</v>
      </c>
      <c r="E162" s="13" t="s">
        <v>701</v>
      </c>
      <c r="F162" s="13"/>
      <c r="G162" s="13" t="s">
        <v>702</v>
      </c>
      <c r="H162" s="13" t="s">
        <v>134</v>
      </c>
      <c r="I162" s="13" t="s">
        <v>89</v>
      </c>
      <c r="J162" s="14">
        <v>37950</v>
      </c>
      <c r="K162" s="13">
        <v>932</v>
      </c>
      <c r="L162" s="13"/>
      <c r="M162" s="13">
        <v>89</v>
      </c>
      <c r="N162" s="13">
        <v>80</v>
      </c>
      <c r="O162" s="13" t="s">
        <v>98</v>
      </c>
      <c r="P162" s="13" t="s">
        <v>99</v>
      </c>
      <c r="Q162" s="13"/>
      <c r="R162" s="13" t="s">
        <v>266</v>
      </c>
      <c r="S162" s="13">
        <v>12345678910</v>
      </c>
      <c r="T162" s="13" t="s">
        <v>703</v>
      </c>
      <c r="U162" s="13" t="s">
        <v>1099</v>
      </c>
      <c r="V162" s="13">
        <v>9999999999</v>
      </c>
      <c r="W162" s="13" t="s">
        <v>416</v>
      </c>
      <c r="X162" s="13">
        <v>40000</v>
      </c>
      <c r="Y162" s="13" t="s">
        <v>92</v>
      </c>
      <c r="Z162" s="13" t="s">
        <v>102</v>
      </c>
      <c r="AA162" s="13" t="s">
        <v>100</v>
      </c>
      <c r="AB162" s="13">
        <v>14</v>
      </c>
      <c r="AC162" s="13" t="s">
        <v>94</v>
      </c>
      <c r="AD162" s="13">
        <v>0</v>
      </c>
    </row>
    <row r="163" spans="1:30">
      <c r="A163" s="13">
        <v>9</v>
      </c>
      <c r="B163" s="13" t="s">
        <v>87</v>
      </c>
      <c r="C163" s="13">
        <v>662</v>
      </c>
      <c r="D163" s="14">
        <v>43293</v>
      </c>
      <c r="E163" s="13" t="s">
        <v>704</v>
      </c>
      <c r="F163" s="13"/>
      <c r="G163" s="13" t="s">
        <v>22</v>
      </c>
      <c r="H163" s="13" t="s">
        <v>705</v>
      </c>
      <c r="I163" s="13" t="s">
        <v>89</v>
      </c>
      <c r="J163" s="14">
        <v>37951</v>
      </c>
      <c r="K163" s="13">
        <v>933</v>
      </c>
      <c r="L163" s="13"/>
      <c r="M163" s="13">
        <v>89</v>
      </c>
      <c r="N163" s="13">
        <v>51</v>
      </c>
      <c r="O163" s="13" t="s">
        <v>90</v>
      </c>
      <c r="P163" s="13"/>
      <c r="Q163" s="13"/>
      <c r="R163" s="13" t="s">
        <v>266</v>
      </c>
      <c r="S163" s="13">
        <v>12345678910</v>
      </c>
      <c r="T163" s="13" t="s">
        <v>706</v>
      </c>
      <c r="U163" s="13" t="s">
        <v>1099</v>
      </c>
      <c r="V163" s="13">
        <v>9999999999</v>
      </c>
      <c r="W163" s="13" t="s">
        <v>707</v>
      </c>
      <c r="X163" s="13">
        <v>0</v>
      </c>
      <c r="Y163" s="13" t="s">
        <v>92</v>
      </c>
      <c r="Z163" s="13" t="s">
        <v>92</v>
      </c>
      <c r="AA163" s="13"/>
      <c r="AB163" s="13">
        <v>11</v>
      </c>
      <c r="AC163" s="13" t="s">
        <v>94</v>
      </c>
      <c r="AD163" s="13">
        <v>0</v>
      </c>
    </row>
    <row r="164" spans="1:30" ht="29">
      <c r="A164" s="13">
        <v>9</v>
      </c>
      <c r="B164" s="13" t="s">
        <v>87</v>
      </c>
      <c r="C164" s="13">
        <v>663</v>
      </c>
      <c r="D164" s="14">
        <v>41834</v>
      </c>
      <c r="E164" s="13" t="s">
        <v>708</v>
      </c>
      <c r="F164" s="13"/>
      <c r="G164" s="13" t="s">
        <v>662</v>
      </c>
      <c r="H164" s="13" t="s">
        <v>663</v>
      </c>
      <c r="I164" s="13" t="s">
        <v>89</v>
      </c>
      <c r="J164" s="14">
        <v>37952</v>
      </c>
      <c r="K164" s="13">
        <v>934</v>
      </c>
      <c r="L164" s="13"/>
      <c r="M164" s="13">
        <v>89</v>
      </c>
      <c r="N164" s="13">
        <v>0</v>
      </c>
      <c r="O164" s="13" t="s">
        <v>90</v>
      </c>
      <c r="P164" s="13" t="s">
        <v>91</v>
      </c>
      <c r="Q164" s="13"/>
      <c r="R164" s="13" t="s">
        <v>266</v>
      </c>
      <c r="S164" s="13">
        <v>12345678910</v>
      </c>
      <c r="T164" s="13" t="s">
        <v>709</v>
      </c>
      <c r="U164" s="13" t="s">
        <v>1099</v>
      </c>
      <c r="V164" s="13">
        <v>9999999999</v>
      </c>
      <c r="W164" s="13" t="s">
        <v>710</v>
      </c>
      <c r="X164" s="13">
        <v>40000</v>
      </c>
      <c r="Y164" s="13" t="s">
        <v>92</v>
      </c>
      <c r="Z164" s="13" t="s">
        <v>92</v>
      </c>
      <c r="AA164" s="13" t="s">
        <v>93</v>
      </c>
      <c r="AB164" s="13">
        <v>16</v>
      </c>
      <c r="AC164" s="13" t="s">
        <v>94</v>
      </c>
      <c r="AD164" s="13">
        <v>1</v>
      </c>
    </row>
    <row r="165" spans="1:30" ht="29">
      <c r="A165" s="13">
        <v>9</v>
      </c>
      <c r="B165" s="13" t="s">
        <v>87</v>
      </c>
      <c r="C165" s="13">
        <v>664</v>
      </c>
      <c r="D165" s="14">
        <v>41871</v>
      </c>
      <c r="E165" s="13" t="s">
        <v>711</v>
      </c>
      <c r="F165" s="13"/>
      <c r="G165" s="13" t="s">
        <v>712</v>
      </c>
      <c r="H165" s="13" t="s">
        <v>126</v>
      </c>
      <c r="I165" s="13" t="s">
        <v>96</v>
      </c>
      <c r="J165" s="14">
        <v>37953</v>
      </c>
      <c r="K165" s="13">
        <v>935</v>
      </c>
      <c r="L165" s="13"/>
      <c r="M165" s="13">
        <v>89</v>
      </c>
      <c r="N165" s="13">
        <v>88</v>
      </c>
      <c r="O165" s="13" t="s">
        <v>98</v>
      </c>
      <c r="P165" s="13" t="s">
        <v>91</v>
      </c>
      <c r="Q165" s="13"/>
      <c r="R165" s="13" t="s">
        <v>266</v>
      </c>
      <c r="S165" s="13">
        <v>12345678910</v>
      </c>
      <c r="T165" s="13" t="s">
        <v>713</v>
      </c>
      <c r="U165" s="13" t="s">
        <v>1099</v>
      </c>
      <c r="V165" s="13">
        <v>9999999999</v>
      </c>
      <c r="W165" s="13" t="s">
        <v>416</v>
      </c>
      <c r="X165" s="13">
        <v>40000</v>
      </c>
      <c r="Y165" s="13" t="s">
        <v>92</v>
      </c>
      <c r="Z165" s="13" t="s">
        <v>92</v>
      </c>
      <c r="AA165" s="13" t="s">
        <v>93</v>
      </c>
      <c r="AB165" s="13">
        <v>13</v>
      </c>
      <c r="AC165" s="13" t="s">
        <v>94</v>
      </c>
      <c r="AD165" s="13">
        <v>0</v>
      </c>
    </row>
    <row r="166" spans="1:30" ht="29">
      <c r="A166" s="13">
        <v>9</v>
      </c>
      <c r="B166" s="13" t="s">
        <v>87</v>
      </c>
      <c r="C166" s="13">
        <v>665</v>
      </c>
      <c r="D166" s="14">
        <v>41871</v>
      </c>
      <c r="E166" s="13" t="s">
        <v>131</v>
      </c>
      <c r="F166" s="13"/>
      <c r="G166" s="13" t="s">
        <v>122</v>
      </c>
      <c r="H166" s="13" t="s">
        <v>714</v>
      </c>
      <c r="I166" s="13" t="s">
        <v>89</v>
      </c>
      <c r="J166" s="14">
        <v>37954</v>
      </c>
      <c r="K166" s="13">
        <v>936</v>
      </c>
      <c r="L166" s="13"/>
      <c r="M166" s="13">
        <v>89</v>
      </c>
      <c r="N166" s="13">
        <v>85</v>
      </c>
      <c r="O166" s="13" t="s">
        <v>98</v>
      </c>
      <c r="P166" s="13" t="s">
        <v>91</v>
      </c>
      <c r="Q166" s="13"/>
      <c r="R166" s="13" t="s">
        <v>266</v>
      </c>
      <c r="S166" s="13">
        <v>12345678910</v>
      </c>
      <c r="T166" s="13" t="s">
        <v>715</v>
      </c>
      <c r="U166" s="13" t="s">
        <v>1099</v>
      </c>
      <c r="V166" s="13">
        <v>9999999999</v>
      </c>
      <c r="W166" s="13" t="s">
        <v>416</v>
      </c>
      <c r="X166" s="13">
        <v>40000</v>
      </c>
      <c r="Y166" s="13" t="s">
        <v>92</v>
      </c>
      <c r="Z166" s="13" t="s">
        <v>92</v>
      </c>
      <c r="AA166" s="13" t="s">
        <v>93</v>
      </c>
      <c r="AB166" s="13">
        <v>14</v>
      </c>
      <c r="AC166" s="13" t="s">
        <v>94</v>
      </c>
      <c r="AD166" s="13">
        <v>0</v>
      </c>
    </row>
    <row r="167" spans="1:30" ht="29">
      <c r="A167" s="13">
        <v>9</v>
      </c>
      <c r="B167" s="13" t="s">
        <v>87</v>
      </c>
      <c r="C167" s="13">
        <v>666</v>
      </c>
      <c r="D167" s="14">
        <v>43677</v>
      </c>
      <c r="E167" s="13" t="s">
        <v>716</v>
      </c>
      <c r="F167" s="13"/>
      <c r="G167" s="13" t="s">
        <v>608</v>
      </c>
      <c r="H167" s="13" t="s">
        <v>111</v>
      </c>
      <c r="I167" s="13" t="s">
        <v>89</v>
      </c>
      <c r="J167" s="14">
        <v>37955</v>
      </c>
      <c r="K167" s="13">
        <v>937</v>
      </c>
      <c r="L167" s="13"/>
      <c r="M167" s="13">
        <v>89</v>
      </c>
      <c r="N167" s="13">
        <v>58</v>
      </c>
      <c r="O167" s="13" t="s">
        <v>98</v>
      </c>
      <c r="P167" s="13"/>
      <c r="Q167" s="13"/>
      <c r="R167" s="13" t="s">
        <v>266</v>
      </c>
      <c r="S167" s="13">
        <v>12345678910</v>
      </c>
      <c r="T167" s="13" t="s">
        <v>717</v>
      </c>
      <c r="U167" s="13" t="s">
        <v>1099</v>
      </c>
      <c r="V167" s="13">
        <v>9999999999</v>
      </c>
      <c r="W167" s="13" t="s">
        <v>718</v>
      </c>
      <c r="X167" s="13">
        <v>40000</v>
      </c>
      <c r="Y167" s="13" t="s">
        <v>92</v>
      </c>
      <c r="Z167" s="13" t="s">
        <v>92</v>
      </c>
      <c r="AA167" s="13"/>
      <c r="AB167" s="13">
        <v>13</v>
      </c>
      <c r="AC167" s="13" t="s">
        <v>94</v>
      </c>
      <c r="AD167" s="13">
        <v>0</v>
      </c>
    </row>
    <row r="168" spans="1:30" ht="29">
      <c r="A168" s="13">
        <v>9</v>
      </c>
      <c r="B168" s="13" t="s">
        <v>87</v>
      </c>
      <c r="C168" s="13">
        <v>667</v>
      </c>
      <c r="D168" s="14">
        <v>42555</v>
      </c>
      <c r="E168" s="13" t="s">
        <v>719</v>
      </c>
      <c r="F168" s="13"/>
      <c r="G168" s="13" t="s">
        <v>470</v>
      </c>
      <c r="H168" s="13" t="s">
        <v>471</v>
      </c>
      <c r="I168" s="13" t="s">
        <v>96</v>
      </c>
      <c r="J168" s="14">
        <v>37956</v>
      </c>
      <c r="K168" s="13">
        <v>938</v>
      </c>
      <c r="L168" s="13"/>
      <c r="M168" s="13">
        <v>89</v>
      </c>
      <c r="N168" s="13">
        <v>85</v>
      </c>
      <c r="O168" s="13" t="s">
        <v>280</v>
      </c>
      <c r="P168" s="13" t="s">
        <v>91</v>
      </c>
      <c r="Q168" s="13"/>
      <c r="R168" s="13" t="s">
        <v>266</v>
      </c>
      <c r="S168" s="13">
        <v>12345678910</v>
      </c>
      <c r="T168" s="13" t="s">
        <v>720</v>
      </c>
      <c r="U168" s="13" t="s">
        <v>1099</v>
      </c>
      <c r="V168" s="13">
        <v>9999999999</v>
      </c>
      <c r="W168" s="13" t="s">
        <v>381</v>
      </c>
      <c r="X168" s="13">
        <v>30000</v>
      </c>
      <c r="Y168" s="13" t="s">
        <v>92</v>
      </c>
      <c r="Z168" s="13" t="s">
        <v>92</v>
      </c>
      <c r="AA168" s="13" t="s">
        <v>93</v>
      </c>
      <c r="AB168" s="13">
        <v>15</v>
      </c>
      <c r="AC168" s="13" t="s">
        <v>94</v>
      </c>
      <c r="AD168" s="13">
        <v>3</v>
      </c>
    </row>
    <row r="169" spans="1:30">
      <c r="A169" s="13">
        <v>9</v>
      </c>
      <c r="B169" s="13" t="s">
        <v>87</v>
      </c>
      <c r="C169" s="13">
        <v>668</v>
      </c>
      <c r="D169" s="14">
        <v>41106</v>
      </c>
      <c r="E169" s="13" t="s">
        <v>19</v>
      </c>
      <c r="F169" s="13"/>
      <c r="G169" s="13" t="s">
        <v>20</v>
      </c>
      <c r="H169" s="13" t="s">
        <v>721</v>
      </c>
      <c r="I169" s="13" t="s">
        <v>96</v>
      </c>
      <c r="J169" s="14">
        <v>37957</v>
      </c>
      <c r="K169" s="13">
        <v>939</v>
      </c>
      <c r="L169" s="13"/>
      <c r="M169" s="13">
        <v>89</v>
      </c>
      <c r="N169" s="13">
        <v>59</v>
      </c>
      <c r="O169" s="13" t="s">
        <v>90</v>
      </c>
      <c r="P169" s="13" t="s">
        <v>91</v>
      </c>
      <c r="Q169" s="13"/>
      <c r="R169" s="13" t="s">
        <v>266</v>
      </c>
      <c r="S169" s="13">
        <v>12345678910</v>
      </c>
      <c r="T169" s="13" t="s">
        <v>722</v>
      </c>
      <c r="U169" s="13" t="s">
        <v>1099</v>
      </c>
      <c r="V169" s="13">
        <v>9999999999</v>
      </c>
      <c r="W169" s="13" t="s">
        <v>723</v>
      </c>
      <c r="X169" s="13">
        <v>48000</v>
      </c>
      <c r="Y169" s="13" t="s">
        <v>92</v>
      </c>
      <c r="Z169" s="13" t="s">
        <v>92</v>
      </c>
      <c r="AA169" s="13" t="s">
        <v>93</v>
      </c>
      <c r="AB169" s="13">
        <v>13</v>
      </c>
      <c r="AC169" s="13" t="s">
        <v>94</v>
      </c>
      <c r="AD169" s="13">
        <v>6</v>
      </c>
    </row>
    <row r="170" spans="1:30">
      <c r="A170" s="13">
        <v>9</v>
      </c>
      <c r="B170" s="13" t="s">
        <v>87</v>
      </c>
      <c r="C170" s="13">
        <v>669</v>
      </c>
      <c r="D170" s="14">
        <v>43680</v>
      </c>
      <c r="E170" s="13" t="s">
        <v>21</v>
      </c>
      <c r="F170" s="13"/>
      <c r="G170" s="13" t="s">
        <v>22</v>
      </c>
      <c r="H170" s="13" t="s">
        <v>724</v>
      </c>
      <c r="I170" s="13" t="s">
        <v>96</v>
      </c>
      <c r="J170" s="14">
        <v>37958</v>
      </c>
      <c r="K170" s="13">
        <v>940</v>
      </c>
      <c r="L170" s="13"/>
      <c r="M170" s="13">
        <v>89</v>
      </c>
      <c r="N170" s="13">
        <v>54</v>
      </c>
      <c r="O170" s="13" t="s">
        <v>90</v>
      </c>
      <c r="P170" s="13" t="s">
        <v>91</v>
      </c>
      <c r="Q170" s="13"/>
      <c r="R170" s="13" t="s">
        <v>266</v>
      </c>
      <c r="S170" s="13">
        <v>12345678910</v>
      </c>
      <c r="T170" s="13" t="s">
        <v>725</v>
      </c>
      <c r="U170" s="13" t="s">
        <v>1099</v>
      </c>
      <c r="V170" s="13">
        <v>9999999999</v>
      </c>
      <c r="W170" s="13" t="s">
        <v>726</v>
      </c>
      <c r="X170" s="13">
        <v>40000</v>
      </c>
      <c r="Y170" s="13" t="s">
        <v>92</v>
      </c>
      <c r="Z170" s="13" t="s">
        <v>92</v>
      </c>
      <c r="AA170" s="13" t="s">
        <v>93</v>
      </c>
      <c r="AB170" s="13">
        <v>16</v>
      </c>
      <c r="AC170" s="13" t="s">
        <v>94</v>
      </c>
      <c r="AD170" s="13">
        <v>6</v>
      </c>
    </row>
    <row r="171" spans="1:30" ht="29">
      <c r="A171" s="13">
        <v>9</v>
      </c>
      <c r="B171" s="13" t="s">
        <v>87</v>
      </c>
      <c r="C171" s="13">
        <v>670</v>
      </c>
      <c r="D171" s="14">
        <v>42195</v>
      </c>
      <c r="E171" s="13" t="s">
        <v>727</v>
      </c>
      <c r="F171" s="13"/>
      <c r="G171" s="13" t="s">
        <v>728</v>
      </c>
      <c r="H171" s="13" t="s">
        <v>729</v>
      </c>
      <c r="I171" s="13" t="s">
        <v>89</v>
      </c>
      <c r="J171" s="14">
        <v>37959</v>
      </c>
      <c r="K171" s="13">
        <v>941</v>
      </c>
      <c r="L171" s="13"/>
      <c r="M171" s="13">
        <v>89</v>
      </c>
      <c r="N171" s="13">
        <v>12</v>
      </c>
      <c r="O171" s="13" t="s">
        <v>98</v>
      </c>
      <c r="P171" s="13" t="s">
        <v>99</v>
      </c>
      <c r="Q171" s="13"/>
      <c r="R171" s="13" t="s">
        <v>266</v>
      </c>
      <c r="S171" s="13">
        <v>12345678910</v>
      </c>
      <c r="T171" s="13" t="s">
        <v>253</v>
      </c>
      <c r="U171" s="13" t="s">
        <v>1099</v>
      </c>
      <c r="V171" s="13">
        <v>9999999999</v>
      </c>
      <c r="W171" s="13" t="s">
        <v>416</v>
      </c>
      <c r="X171" s="13">
        <v>40000</v>
      </c>
      <c r="Y171" s="13" t="s">
        <v>92</v>
      </c>
      <c r="Z171" s="13" t="s">
        <v>92</v>
      </c>
      <c r="AA171" s="13" t="s">
        <v>100</v>
      </c>
      <c r="AB171" s="13">
        <v>13</v>
      </c>
      <c r="AC171" s="13" t="s">
        <v>94</v>
      </c>
      <c r="AD171" s="13">
        <v>0</v>
      </c>
    </row>
    <row r="172" spans="1:30" ht="29">
      <c r="A172" s="13">
        <v>9</v>
      </c>
      <c r="B172" s="13" t="s">
        <v>87</v>
      </c>
      <c r="C172" s="13">
        <v>671</v>
      </c>
      <c r="D172" s="14">
        <v>43678</v>
      </c>
      <c r="E172" s="13" t="s">
        <v>730</v>
      </c>
      <c r="F172" s="13"/>
      <c r="G172" s="13" t="s">
        <v>197</v>
      </c>
      <c r="H172" s="13" t="s">
        <v>324</v>
      </c>
      <c r="I172" s="13" t="s">
        <v>89</v>
      </c>
      <c r="J172" s="14">
        <v>37960</v>
      </c>
      <c r="K172" s="13">
        <v>942</v>
      </c>
      <c r="L172" s="13"/>
      <c r="M172" s="13">
        <v>89</v>
      </c>
      <c r="N172" s="13">
        <v>55</v>
      </c>
      <c r="O172" s="13" t="s">
        <v>98</v>
      </c>
      <c r="P172" s="13"/>
      <c r="Q172" s="13"/>
      <c r="R172" s="13" t="s">
        <v>266</v>
      </c>
      <c r="S172" s="13">
        <v>12345678910</v>
      </c>
      <c r="T172" s="13" t="s">
        <v>731</v>
      </c>
      <c r="U172" s="13" t="s">
        <v>1099</v>
      </c>
      <c r="V172" s="13">
        <v>9999999999</v>
      </c>
      <c r="W172" s="13" t="s">
        <v>732</v>
      </c>
      <c r="X172" s="13">
        <v>40000</v>
      </c>
      <c r="Y172" s="13" t="s">
        <v>102</v>
      </c>
      <c r="Z172" s="13" t="s">
        <v>92</v>
      </c>
      <c r="AA172" s="13"/>
      <c r="AB172" s="13">
        <v>15</v>
      </c>
      <c r="AC172" s="13" t="s">
        <v>94</v>
      </c>
      <c r="AD172" s="13">
        <v>6</v>
      </c>
    </row>
    <row r="173" spans="1:30" ht="29">
      <c r="A173" s="13">
        <v>9</v>
      </c>
      <c r="B173" s="13" t="s">
        <v>87</v>
      </c>
      <c r="C173" s="13">
        <v>672</v>
      </c>
      <c r="D173" s="14">
        <v>43680</v>
      </c>
      <c r="E173" s="13" t="s">
        <v>23</v>
      </c>
      <c r="F173" s="13"/>
      <c r="G173" s="13" t="s">
        <v>24</v>
      </c>
      <c r="H173" s="13" t="s">
        <v>733</v>
      </c>
      <c r="I173" s="13" t="s">
        <v>96</v>
      </c>
      <c r="J173" s="14">
        <v>37961</v>
      </c>
      <c r="K173" s="13">
        <v>943</v>
      </c>
      <c r="L173" s="13"/>
      <c r="M173" s="13">
        <v>89</v>
      </c>
      <c r="N173" s="13">
        <v>59</v>
      </c>
      <c r="O173" s="13" t="s">
        <v>90</v>
      </c>
      <c r="P173" s="13"/>
      <c r="Q173" s="13"/>
      <c r="R173" s="13" t="s">
        <v>266</v>
      </c>
      <c r="S173" s="13">
        <v>12345678910</v>
      </c>
      <c r="T173" s="13" t="s">
        <v>734</v>
      </c>
      <c r="U173" s="13" t="s">
        <v>1099</v>
      </c>
      <c r="V173" s="13">
        <v>9999999999</v>
      </c>
      <c r="W173" s="13" t="s">
        <v>735</v>
      </c>
      <c r="X173" s="13">
        <v>40000</v>
      </c>
      <c r="Y173" s="13" t="s">
        <v>92</v>
      </c>
      <c r="Z173" s="13" t="s">
        <v>92</v>
      </c>
      <c r="AA173" s="13"/>
      <c r="AB173" s="13">
        <v>14</v>
      </c>
      <c r="AC173" s="13" t="s">
        <v>94</v>
      </c>
      <c r="AD173" s="13">
        <v>6</v>
      </c>
    </row>
    <row r="174" spans="1:30">
      <c r="A174" s="13">
        <v>9</v>
      </c>
      <c r="B174" s="13" t="s">
        <v>87</v>
      </c>
      <c r="C174" s="13">
        <v>673</v>
      </c>
      <c r="D174" s="14">
        <v>43678</v>
      </c>
      <c r="E174" s="13" t="s">
        <v>27</v>
      </c>
      <c r="F174" s="13"/>
      <c r="G174" s="13" t="s">
        <v>22</v>
      </c>
      <c r="H174" s="13" t="s">
        <v>736</v>
      </c>
      <c r="I174" s="13" t="s">
        <v>96</v>
      </c>
      <c r="J174" s="14">
        <v>37962</v>
      </c>
      <c r="K174" s="13">
        <v>944</v>
      </c>
      <c r="L174" s="13"/>
      <c r="M174" s="13">
        <v>89</v>
      </c>
      <c r="N174" s="13">
        <v>60</v>
      </c>
      <c r="O174" s="13" t="s">
        <v>90</v>
      </c>
      <c r="P174" s="13" t="s">
        <v>91</v>
      </c>
      <c r="Q174" s="13"/>
      <c r="R174" s="13" t="s">
        <v>266</v>
      </c>
      <c r="S174" s="13">
        <v>12345678910</v>
      </c>
      <c r="T174" s="13" t="s">
        <v>737</v>
      </c>
      <c r="U174" s="13" t="s">
        <v>1099</v>
      </c>
      <c r="V174" s="13">
        <v>9999999999</v>
      </c>
      <c r="W174" s="13" t="s">
        <v>738</v>
      </c>
      <c r="X174" s="13">
        <v>50000</v>
      </c>
      <c r="Y174" s="13" t="s">
        <v>92</v>
      </c>
      <c r="Z174" s="13" t="s">
        <v>92</v>
      </c>
      <c r="AA174" s="13" t="s">
        <v>93</v>
      </c>
      <c r="AB174" s="13">
        <v>13</v>
      </c>
      <c r="AC174" s="13" t="s">
        <v>94</v>
      </c>
      <c r="AD174" s="13">
        <v>6</v>
      </c>
    </row>
    <row r="175" spans="1:30">
      <c r="A175" s="13">
        <v>9</v>
      </c>
      <c r="B175" s="13" t="s">
        <v>87</v>
      </c>
      <c r="C175" s="13">
        <v>674</v>
      </c>
      <c r="D175" s="14">
        <v>43677</v>
      </c>
      <c r="E175" s="13" t="s">
        <v>739</v>
      </c>
      <c r="F175" s="13"/>
      <c r="G175" s="13" t="s">
        <v>740</v>
      </c>
      <c r="H175" s="13" t="s">
        <v>741</v>
      </c>
      <c r="I175" s="13" t="s">
        <v>96</v>
      </c>
      <c r="J175" s="14">
        <v>37963</v>
      </c>
      <c r="K175" s="13">
        <v>945</v>
      </c>
      <c r="L175" s="13"/>
      <c r="M175" s="13">
        <v>89</v>
      </c>
      <c r="N175" s="13">
        <v>45</v>
      </c>
      <c r="O175" s="13" t="s">
        <v>98</v>
      </c>
      <c r="P175" s="13"/>
      <c r="Q175" s="13"/>
      <c r="R175" s="13" t="s">
        <v>266</v>
      </c>
      <c r="S175" s="13">
        <v>12345678910</v>
      </c>
      <c r="T175" s="13" t="s">
        <v>742</v>
      </c>
      <c r="U175" s="13" t="s">
        <v>1099</v>
      </c>
      <c r="V175" s="13">
        <v>9999999999</v>
      </c>
      <c r="W175" s="13" t="s">
        <v>546</v>
      </c>
      <c r="X175" s="13">
        <v>45000</v>
      </c>
      <c r="Y175" s="13" t="s">
        <v>92</v>
      </c>
      <c r="Z175" s="13" t="s">
        <v>92</v>
      </c>
      <c r="AA175" s="13"/>
      <c r="AB175" s="13">
        <v>15</v>
      </c>
      <c r="AC175" s="13" t="s">
        <v>94</v>
      </c>
      <c r="AD175" s="13">
        <v>0</v>
      </c>
    </row>
    <row r="176" spans="1:30" ht="29">
      <c r="A176" s="13">
        <v>9</v>
      </c>
      <c r="B176" s="13" t="s">
        <v>87</v>
      </c>
      <c r="C176" s="13">
        <v>675</v>
      </c>
      <c r="D176" s="14">
        <v>43677</v>
      </c>
      <c r="E176" s="13" t="s">
        <v>743</v>
      </c>
      <c r="F176" s="13"/>
      <c r="G176" s="13" t="s">
        <v>744</v>
      </c>
      <c r="H176" s="13" t="s">
        <v>745</v>
      </c>
      <c r="I176" s="13" t="s">
        <v>96</v>
      </c>
      <c r="J176" s="14">
        <v>37964</v>
      </c>
      <c r="K176" s="13">
        <v>946</v>
      </c>
      <c r="L176" s="13"/>
      <c r="M176" s="13">
        <v>89</v>
      </c>
      <c r="N176" s="13">
        <v>50</v>
      </c>
      <c r="O176" s="13" t="s">
        <v>98</v>
      </c>
      <c r="P176" s="13"/>
      <c r="Q176" s="13"/>
      <c r="R176" s="13" t="s">
        <v>266</v>
      </c>
      <c r="S176" s="13">
        <v>12345678910</v>
      </c>
      <c r="T176" s="13" t="s">
        <v>746</v>
      </c>
      <c r="U176" s="13" t="s">
        <v>1099</v>
      </c>
      <c r="V176" s="13">
        <v>9999999999</v>
      </c>
      <c r="W176" s="13" t="s">
        <v>718</v>
      </c>
      <c r="X176" s="13">
        <v>45000</v>
      </c>
      <c r="Y176" s="13" t="s">
        <v>92</v>
      </c>
      <c r="Z176" s="13" t="s">
        <v>92</v>
      </c>
      <c r="AA176" s="13"/>
      <c r="AB176" s="13">
        <v>13</v>
      </c>
      <c r="AC176" s="13" t="s">
        <v>94</v>
      </c>
      <c r="AD176" s="13">
        <v>0</v>
      </c>
    </row>
    <row r="177" spans="1:30" ht="29">
      <c r="A177" s="13">
        <v>9</v>
      </c>
      <c r="B177" s="13" t="s">
        <v>87</v>
      </c>
      <c r="C177" s="13">
        <v>676</v>
      </c>
      <c r="D177" s="14">
        <v>42555</v>
      </c>
      <c r="E177" s="13" t="s">
        <v>335</v>
      </c>
      <c r="F177" s="13"/>
      <c r="G177" s="13" t="s">
        <v>193</v>
      </c>
      <c r="H177" s="13" t="s">
        <v>747</v>
      </c>
      <c r="I177" s="13" t="s">
        <v>89</v>
      </c>
      <c r="J177" s="14">
        <v>37965</v>
      </c>
      <c r="K177" s="13">
        <v>947</v>
      </c>
      <c r="L177" s="13"/>
      <c r="M177" s="13">
        <v>89</v>
      </c>
      <c r="N177" s="13">
        <v>79</v>
      </c>
      <c r="O177" s="13" t="s">
        <v>280</v>
      </c>
      <c r="P177" s="13" t="s">
        <v>91</v>
      </c>
      <c r="Q177" s="13"/>
      <c r="R177" s="13" t="s">
        <v>266</v>
      </c>
      <c r="S177" s="13">
        <v>12345678910</v>
      </c>
      <c r="T177" s="13" t="s">
        <v>748</v>
      </c>
      <c r="U177" s="13" t="s">
        <v>1099</v>
      </c>
      <c r="V177" s="13">
        <v>9999999999</v>
      </c>
      <c r="W177" s="13" t="s">
        <v>381</v>
      </c>
      <c r="X177" s="13">
        <v>40000</v>
      </c>
      <c r="Y177" s="13" t="s">
        <v>92</v>
      </c>
      <c r="Z177" s="13" t="s">
        <v>92</v>
      </c>
      <c r="AA177" s="13" t="s">
        <v>93</v>
      </c>
      <c r="AB177" s="13">
        <v>15</v>
      </c>
      <c r="AC177" s="13" t="s">
        <v>94</v>
      </c>
      <c r="AD177" s="13">
        <v>0</v>
      </c>
    </row>
    <row r="178" spans="1:30">
      <c r="A178" s="13">
        <v>10</v>
      </c>
      <c r="B178" s="13" t="s">
        <v>87</v>
      </c>
      <c r="C178" s="13">
        <v>677</v>
      </c>
      <c r="D178" s="14">
        <v>41871</v>
      </c>
      <c r="E178" s="13" t="s">
        <v>749</v>
      </c>
      <c r="F178" s="13"/>
      <c r="G178" s="13" t="s">
        <v>750</v>
      </c>
      <c r="H178" s="13" t="s">
        <v>141</v>
      </c>
      <c r="I178" s="13" t="s">
        <v>96</v>
      </c>
      <c r="J178" s="14">
        <v>37966</v>
      </c>
      <c r="K178" s="13">
        <v>1001</v>
      </c>
      <c r="L178" s="13"/>
      <c r="M178" s="13">
        <v>89</v>
      </c>
      <c r="N178" s="13">
        <v>89</v>
      </c>
      <c r="O178" s="13" t="s">
        <v>98</v>
      </c>
      <c r="P178" s="13" t="s">
        <v>91</v>
      </c>
      <c r="Q178" s="13"/>
      <c r="R178" s="13" t="s">
        <v>266</v>
      </c>
      <c r="S178" s="13">
        <v>12345678910</v>
      </c>
      <c r="T178" s="13" t="s">
        <v>751</v>
      </c>
      <c r="U178" s="13" t="s">
        <v>1099</v>
      </c>
      <c r="V178" s="13">
        <v>9999999999</v>
      </c>
      <c r="W178" s="13" t="s">
        <v>752</v>
      </c>
      <c r="X178" s="13">
        <v>40000</v>
      </c>
      <c r="Y178" s="13" t="s">
        <v>92</v>
      </c>
      <c r="Z178" s="13" t="s">
        <v>102</v>
      </c>
      <c r="AA178" s="13" t="s">
        <v>93</v>
      </c>
      <c r="AB178" s="13">
        <v>14</v>
      </c>
      <c r="AC178" s="13" t="s">
        <v>94</v>
      </c>
      <c r="AD178" s="13">
        <v>0</v>
      </c>
    </row>
    <row r="179" spans="1:30" ht="29">
      <c r="A179" s="13">
        <v>10</v>
      </c>
      <c r="B179" s="13" t="s">
        <v>87</v>
      </c>
      <c r="C179" s="13">
        <v>678</v>
      </c>
      <c r="D179" s="14">
        <v>42216</v>
      </c>
      <c r="E179" s="13" t="s">
        <v>138</v>
      </c>
      <c r="F179" s="13"/>
      <c r="G179" s="13" t="s">
        <v>420</v>
      </c>
      <c r="H179" s="13" t="s">
        <v>258</v>
      </c>
      <c r="I179" s="13" t="s">
        <v>89</v>
      </c>
      <c r="J179" s="14">
        <v>37967</v>
      </c>
      <c r="K179" s="13">
        <v>1002</v>
      </c>
      <c r="L179" s="13"/>
      <c r="M179" s="13">
        <v>89</v>
      </c>
      <c r="N179" s="13">
        <v>89</v>
      </c>
      <c r="O179" s="13" t="s">
        <v>90</v>
      </c>
      <c r="P179" s="13" t="s">
        <v>99</v>
      </c>
      <c r="Q179" s="13"/>
      <c r="R179" s="13" t="s">
        <v>266</v>
      </c>
      <c r="S179" s="13">
        <v>12345678910</v>
      </c>
      <c r="T179" s="13" t="s">
        <v>753</v>
      </c>
      <c r="U179" s="13" t="s">
        <v>1099</v>
      </c>
      <c r="V179" s="13">
        <v>9999999999</v>
      </c>
      <c r="W179" s="13" t="s">
        <v>416</v>
      </c>
      <c r="X179" s="13">
        <v>40000</v>
      </c>
      <c r="Y179" s="13" t="s">
        <v>92</v>
      </c>
      <c r="Z179" s="13" t="s">
        <v>92</v>
      </c>
      <c r="AA179" s="13" t="s">
        <v>100</v>
      </c>
      <c r="AB179" s="13">
        <v>15</v>
      </c>
      <c r="AC179" s="13" t="s">
        <v>94</v>
      </c>
      <c r="AD179" s="13">
        <v>0</v>
      </c>
    </row>
    <row r="180" spans="1:30">
      <c r="A180" s="13">
        <v>10</v>
      </c>
      <c r="B180" s="13" t="s">
        <v>87</v>
      </c>
      <c r="C180" s="13">
        <v>679</v>
      </c>
      <c r="D180" s="14">
        <v>42556</v>
      </c>
      <c r="E180" s="13" t="s">
        <v>754</v>
      </c>
      <c r="F180" s="13"/>
      <c r="G180" s="13" t="s">
        <v>174</v>
      </c>
      <c r="H180" s="13" t="s">
        <v>171</v>
      </c>
      <c r="I180" s="13" t="s">
        <v>89</v>
      </c>
      <c r="J180" s="14">
        <v>37968</v>
      </c>
      <c r="K180" s="13">
        <v>1003</v>
      </c>
      <c r="L180" s="13"/>
      <c r="M180" s="13">
        <v>89</v>
      </c>
      <c r="N180" s="13">
        <v>89</v>
      </c>
      <c r="O180" s="13" t="s">
        <v>90</v>
      </c>
      <c r="P180" s="13" t="s">
        <v>91</v>
      </c>
      <c r="Q180" s="13"/>
      <c r="R180" s="13" t="s">
        <v>266</v>
      </c>
      <c r="S180" s="13">
        <v>12345678910</v>
      </c>
      <c r="T180" s="13" t="s">
        <v>755</v>
      </c>
      <c r="U180" s="13" t="s">
        <v>1099</v>
      </c>
      <c r="V180" s="13">
        <v>9999999999</v>
      </c>
      <c r="W180" s="13" t="s">
        <v>756</v>
      </c>
      <c r="X180" s="13">
        <v>45000</v>
      </c>
      <c r="Y180" s="13" t="s">
        <v>92</v>
      </c>
      <c r="Z180" s="13" t="s">
        <v>92</v>
      </c>
      <c r="AA180" s="13" t="s">
        <v>93</v>
      </c>
      <c r="AB180" s="13">
        <v>14</v>
      </c>
      <c r="AC180" s="13" t="s">
        <v>94</v>
      </c>
      <c r="AD180" s="13">
        <v>2</v>
      </c>
    </row>
    <row r="181" spans="1:30">
      <c r="A181" s="13">
        <v>10</v>
      </c>
      <c r="B181" s="13" t="s">
        <v>87</v>
      </c>
      <c r="C181" s="13">
        <v>680</v>
      </c>
      <c r="D181" s="14">
        <v>41871</v>
      </c>
      <c r="E181" s="13" t="s">
        <v>757</v>
      </c>
      <c r="F181" s="13"/>
      <c r="G181" s="13" t="s">
        <v>344</v>
      </c>
      <c r="H181" s="13" t="s">
        <v>345</v>
      </c>
      <c r="I181" s="13" t="s">
        <v>96</v>
      </c>
      <c r="J181" s="14">
        <v>37969</v>
      </c>
      <c r="K181" s="13">
        <v>1004</v>
      </c>
      <c r="L181" s="13"/>
      <c r="M181" s="13">
        <v>89</v>
      </c>
      <c r="N181" s="13">
        <v>89</v>
      </c>
      <c r="O181" s="13" t="s">
        <v>98</v>
      </c>
      <c r="P181" s="13" t="s">
        <v>91</v>
      </c>
      <c r="Q181" s="13"/>
      <c r="R181" s="13" t="s">
        <v>266</v>
      </c>
      <c r="S181" s="13">
        <v>12345678910</v>
      </c>
      <c r="T181" s="13" t="s">
        <v>568</v>
      </c>
      <c r="U181" s="13" t="s">
        <v>1099</v>
      </c>
      <c r="V181" s="13">
        <v>9999999999</v>
      </c>
      <c r="W181" s="13" t="s">
        <v>752</v>
      </c>
      <c r="X181" s="13">
        <v>40000</v>
      </c>
      <c r="Y181" s="13" t="s">
        <v>92</v>
      </c>
      <c r="Z181" s="13" t="s">
        <v>92</v>
      </c>
      <c r="AA181" s="13" t="s">
        <v>93</v>
      </c>
      <c r="AB181" s="13">
        <v>14</v>
      </c>
      <c r="AC181" s="13" t="s">
        <v>94</v>
      </c>
      <c r="AD181" s="13">
        <v>0</v>
      </c>
    </row>
    <row r="182" spans="1:30" ht="29">
      <c r="A182" s="13">
        <v>10</v>
      </c>
      <c r="B182" s="13" t="s">
        <v>87</v>
      </c>
      <c r="C182" s="13">
        <v>681</v>
      </c>
      <c r="D182" s="14">
        <v>43307</v>
      </c>
      <c r="E182" s="13" t="s">
        <v>758</v>
      </c>
      <c r="F182" s="13"/>
      <c r="G182" s="13" t="s">
        <v>28</v>
      </c>
      <c r="H182" s="13" t="s">
        <v>759</v>
      </c>
      <c r="I182" s="13" t="s">
        <v>96</v>
      </c>
      <c r="J182" s="14">
        <v>37970</v>
      </c>
      <c r="K182" s="13">
        <v>1005</v>
      </c>
      <c r="L182" s="13"/>
      <c r="M182" s="13">
        <v>89</v>
      </c>
      <c r="N182" s="13">
        <v>89</v>
      </c>
      <c r="O182" s="13" t="s">
        <v>98</v>
      </c>
      <c r="P182" s="13" t="s">
        <v>99</v>
      </c>
      <c r="Q182" s="13"/>
      <c r="R182" s="13" t="s">
        <v>266</v>
      </c>
      <c r="S182" s="13">
        <v>12345678910</v>
      </c>
      <c r="T182" s="13" t="s">
        <v>760</v>
      </c>
      <c r="U182" s="13" t="s">
        <v>1099</v>
      </c>
      <c r="V182" s="13">
        <v>9999999999</v>
      </c>
      <c r="W182" s="13" t="s">
        <v>761</v>
      </c>
      <c r="X182" s="13">
        <v>40000</v>
      </c>
      <c r="Y182" s="13" t="s">
        <v>92</v>
      </c>
      <c r="Z182" s="13" t="s">
        <v>92</v>
      </c>
      <c r="AA182" s="13" t="s">
        <v>100</v>
      </c>
      <c r="AB182" s="13">
        <v>14</v>
      </c>
      <c r="AC182" s="13" t="s">
        <v>94</v>
      </c>
      <c r="AD182" s="13">
        <v>6</v>
      </c>
    </row>
    <row r="183" spans="1:30" ht="29">
      <c r="A183" s="13">
        <v>10</v>
      </c>
      <c r="B183" s="13" t="s">
        <v>87</v>
      </c>
      <c r="C183" s="13">
        <v>682</v>
      </c>
      <c r="D183" s="14">
        <v>42200</v>
      </c>
      <c r="E183" s="13" t="s">
        <v>498</v>
      </c>
      <c r="F183" s="13"/>
      <c r="G183" s="13" t="s">
        <v>143</v>
      </c>
      <c r="H183" s="13" t="s">
        <v>154</v>
      </c>
      <c r="I183" s="13" t="s">
        <v>89</v>
      </c>
      <c r="J183" s="14">
        <v>37971</v>
      </c>
      <c r="K183" s="13">
        <v>1006</v>
      </c>
      <c r="L183" s="13"/>
      <c r="M183" s="13">
        <v>89</v>
      </c>
      <c r="N183" s="13">
        <v>89</v>
      </c>
      <c r="O183" s="13" t="s">
        <v>90</v>
      </c>
      <c r="P183" s="13" t="s">
        <v>91</v>
      </c>
      <c r="Q183" s="13"/>
      <c r="R183" s="13" t="s">
        <v>266</v>
      </c>
      <c r="S183" s="13">
        <v>12345678910</v>
      </c>
      <c r="T183" s="13" t="s">
        <v>762</v>
      </c>
      <c r="U183" s="13" t="s">
        <v>1099</v>
      </c>
      <c r="V183" s="13">
        <v>9999999999</v>
      </c>
      <c r="W183" s="13" t="s">
        <v>763</v>
      </c>
      <c r="X183" s="13">
        <v>40000</v>
      </c>
      <c r="Y183" s="13" t="s">
        <v>92</v>
      </c>
      <c r="Z183" s="13" t="s">
        <v>92</v>
      </c>
      <c r="AA183" s="13" t="s">
        <v>93</v>
      </c>
      <c r="AB183" s="13">
        <v>12</v>
      </c>
      <c r="AC183" s="13" t="s">
        <v>94</v>
      </c>
      <c r="AD183" s="13">
        <v>0</v>
      </c>
    </row>
    <row r="184" spans="1:30" ht="29">
      <c r="A184" s="13">
        <v>10</v>
      </c>
      <c r="B184" s="13" t="s">
        <v>87</v>
      </c>
      <c r="C184" s="13">
        <v>683</v>
      </c>
      <c r="D184" s="14">
        <v>42193</v>
      </c>
      <c r="E184" s="13" t="s">
        <v>109</v>
      </c>
      <c r="F184" s="13"/>
      <c r="G184" s="13" t="s">
        <v>97</v>
      </c>
      <c r="H184" s="13" t="s">
        <v>396</v>
      </c>
      <c r="I184" s="13" t="s">
        <v>89</v>
      </c>
      <c r="J184" s="14">
        <v>37972</v>
      </c>
      <c r="K184" s="13">
        <v>1007</v>
      </c>
      <c r="L184" s="13"/>
      <c r="M184" s="13">
        <v>89</v>
      </c>
      <c r="N184" s="13">
        <v>89</v>
      </c>
      <c r="O184" s="13" t="s">
        <v>98</v>
      </c>
      <c r="P184" s="13" t="s">
        <v>91</v>
      </c>
      <c r="Q184" s="13"/>
      <c r="R184" s="13" t="s">
        <v>266</v>
      </c>
      <c r="S184" s="13">
        <v>12345678910</v>
      </c>
      <c r="T184" s="13" t="s">
        <v>764</v>
      </c>
      <c r="U184" s="13" t="s">
        <v>1099</v>
      </c>
      <c r="V184" s="13">
        <v>9999999999</v>
      </c>
      <c r="W184" s="13" t="s">
        <v>765</v>
      </c>
      <c r="X184" s="13">
        <v>45000</v>
      </c>
      <c r="Y184" s="13" t="s">
        <v>92</v>
      </c>
      <c r="Z184" s="13" t="s">
        <v>92</v>
      </c>
      <c r="AA184" s="13" t="s">
        <v>93</v>
      </c>
      <c r="AB184" s="13">
        <v>15</v>
      </c>
      <c r="AC184" s="13" t="s">
        <v>94</v>
      </c>
      <c r="AD184" s="13">
        <v>1</v>
      </c>
    </row>
    <row r="185" spans="1:30" ht="29">
      <c r="A185" s="13">
        <v>10</v>
      </c>
      <c r="B185" s="13" t="s">
        <v>87</v>
      </c>
      <c r="C185" s="13">
        <v>684</v>
      </c>
      <c r="D185" s="14">
        <v>42193</v>
      </c>
      <c r="E185" s="13" t="s">
        <v>106</v>
      </c>
      <c r="F185" s="13"/>
      <c r="G185" s="13" t="s">
        <v>766</v>
      </c>
      <c r="H185" s="13" t="s">
        <v>126</v>
      </c>
      <c r="I185" s="13" t="s">
        <v>89</v>
      </c>
      <c r="J185" s="14">
        <v>37973</v>
      </c>
      <c r="K185" s="13">
        <v>1008</v>
      </c>
      <c r="L185" s="13"/>
      <c r="M185" s="13">
        <v>89</v>
      </c>
      <c r="N185" s="13">
        <v>89</v>
      </c>
      <c r="O185" s="13" t="s">
        <v>98</v>
      </c>
      <c r="P185" s="13" t="s">
        <v>91</v>
      </c>
      <c r="Q185" s="13"/>
      <c r="R185" s="13" t="s">
        <v>266</v>
      </c>
      <c r="S185" s="13">
        <v>12345678910</v>
      </c>
      <c r="T185" s="13" t="s">
        <v>767</v>
      </c>
      <c r="U185" s="13" t="s">
        <v>1099</v>
      </c>
      <c r="V185" s="13">
        <v>9999999999</v>
      </c>
      <c r="W185" s="13" t="s">
        <v>768</v>
      </c>
      <c r="X185" s="13">
        <v>45000</v>
      </c>
      <c r="Y185" s="13" t="s">
        <v>92</v>
      </c>
      <c r="Z185" s="13" t="s">
        <v>92</v>
      </c>
      <c r="AA185" s="13" t="s">
        <v>93</v>
      </c>
      <c r="AB185" s="13">
        <v>16</v>
      </c>
      <c r="AC185" s="13" t="s">
        <v>94</v>
      </c>
      <c r="AD185" s="13">
        <v>0</v>
      </c>
    </row>
    <row r="186" spans="1:30" ht="29">
      <c r="A186" s="13">
        <v>10</v>
      </c>
      <c r="B186" s="13" t="s">
        <v>87</v>
      </c>
      <c r="C186" s="13">
        <v>685</v>
      </c>
      <c r="D186" s="14">
        <v>41871</v>
      </c>
      <c r="E186" s="13" t="s">
        <v>769</v>
      </c>
      <c r="F186" s="13"/>
      <c r="G186" s="13" t="s">
        <v>770</v>
      </c>
      <c r="H186" s="13" t="s">
        <v>771</v>
      </c>
      <c r="I186" s="13" t="s">
        <v>89</v>
      </c>
      <c r="J186" s="14">
        <v>37974</v>
      </c>
      <c r="K186" s="13">
        <v>1009</v>
      </c>
      <c r="L186" s="13"/>
      <c r="M186" s="13">
        <v>89</v>
      </c>
      <c r="N186" s="13">
        <v>89</v>
      </c>
      <c r="O186" s="13" t="s">
        <v>90</v>
      </c>
      <c r="P186" s="13" t="s">
        <v>91</v>
      </c>
      <c r="Q186" s="13"/>
      <c r="R186" s="13" t="s">
        <v>266</v>
      </c>
      <c r="S186" s="13">
        <v>12345678910</v>
      </c>
      <c r="T186" s="13" t="s">
        <v>772</v>
      </c>
      <c r="U186" s="13" t="s">
        <v>1099</v>
      </c>
      <c r="V186" s="13">
        <v>9999999999</v>
      </c>
      <c r="W186" s="13" t="s">
        <v>773</v>
      </c>
      <c r="X186" s="13">
        <v>40000</v>
      </c>
      <c r="Y186" s="13" t="s">
        <v>92</v>
      </c>
      <c r="Z186" s="13" t="s">
        <v>92</v>
      </c>
      <c r="AA186" s="13" t="s">
        <v>93</v>
      </c>
      <c r="AB186" s="13">
        <v>14</v>
      </c>
      <c r="AC186" s="13" t="s">
        <v>94</v>
      </c>
      <c r="AD186" s="13">
        <v>3</v>
      </c>
    </row>
    <row r="187" spans="1:30" ht="29">
      <c r="A187" s="13">
        <v>10</v>
      </c>
      <c r="B187" s="13" t="s">
        <v>87</v>
      </c>
      <c r="C187" s="13">
        <v>686</v>
      </c>
      <c r="D187" s="14">
        <v>43652</v>
      </c>
      <c r="E187" s="13" t="s">
        <v>774</v>
      </c>
      <c r="F187" s="13"/>
      <c r="G187" s="13" t="s">
        <v>29</v>
      </c>
      <c r="H187" s="13" t="s">
        <v>775</v>
      </c>
      <c r="I187" s="13" t="s">
        <v>96</v>
      </c>
      <c r="J187" s="14">
        <v>37975</v>
      </c>
      <c r="K187" s="13">
        <v>1010</v>
      </c>
      <c r="L187" s="13"/>
      <c r="M187" s="13">
        <v>89</v>
      </c>
      <c r="N187" s="13">
        <v>84</v>
      </c>
      <c r="O187" s="13" t="s">
        <v>98</v>
      </c>
      <c r="P187" s="13"/>
      <c r="Q187" s="13"/>
      <c r="R187" s="13" t="s">
        <v>266</v>
      </c>
      <c r="S187" s="13">
        <v>12345678910</v>
      </c>
      <c r="T187" s="13" t="s">
        <v>776</v>
      </c>
      <c r="U187" s="13" t="s">
        <v>1099</v>
      </c>
      <c r="V187" s="13">
        <v>9999999999</v>
      </c>
      <c r="W187" s="13" t="s">
        <v>777</v>
      </c>
      <c r="X187" s="13">
        <v>50000</v>
      </c>
      <c r="Y187" s="13" t="s">
        <v>102</v>
      </c>
      <c r="Z187" s="13" t="s">
        <v>92</v>
      </c>
      <c r="AA187" s="13"/>
      <c r="AB187" s="13">
        <v>13</v>
      </c>
      <c r="AC187" s="13" t="s">
        <v>94</v>
      </c>
      <c r="AD187" s="13">
        <v>6</v>
      </c>
    </row>
    <row r="188" spans="1:30" ht="29">
      <c r="A188" s="13">
        <v>10</v>
      </c>
      <c r="B188" s="13" t="s">
        <v>87</v>
      </c>
      <c r="C188" s="13">
        <v>687</v>
      </c>
      <c r="D188" s="14">
        <v>43313</v>
      </c>
      <c r="E188" s="13" t="s">
        <v>252</v>
      </c>
      <c r="F188" s="13"/>
      <c r="G188" s="13" t="s">
        <v>257</v>
      </c>
      <c r="H188" s="13" t="s">
        <v>256</v>
      </c>
      <c r="I188" s="13" t="s">
        <v>96</v>
      </c>
      <c r="J188" s="14">
        <v>37976</v>
      </c>
      <c r="K188" s="13">
        <v>1011</v>
      </c>
      <c r="L188" s="13"/>
      <c r="M188" s="13">
        <v>89</v>
      </c>
      <c r="N188" s="13">
        <v>89</v>
      </c>
      <c r="O188" s="13" t="s">
        <v>90</v>
      </c>
      <c r="P188" s="13" t="s">
        <v>91</v>
      </c>
      <c r="Q188" s="13"/>
      <c r="R188" s="13" t="s">
        <v>266</v>
      </c>
      <c r="S188" s="13">
        <v>12345678910</v>
      </c>
      <c r="T188" s="13" t="s">
        <v>778</v>
      </c>
      <c r="U188" s="13" t="s">
        <v>1099</v>
      </c>
      <c r="V188" s="13">
        <v>9999999999</v>
      </c>
      <c r="W188" s="13" t="s">
        <v>779</v>
      </c>
      <c r="X188" s="13">
        <v>40000</v>
      </c>
      <c r="Y188" s="13" t="s">
        <v>92</v>
      </c>
      <c r="Z188" s="13" t="s">
        <v>92</v>
      </c>
      <c r="AA188" s="13" t="s">
        <v>93</v>
      </c>
      <c r="AB188" s="13">
        <v>14</v>
      </c>
      <c r="AC188" s="13" t="s">
        <v>94</v>
      </c>
      <c r="AD188" s="13">
        <v>5</v>
      </c>
    </row>
    <row r="189" spans="1:30" ht="29">
      <c r="A189" s="13">
        <v>10</v>
      </c>
      <c r="B189" s="13" t="s">
        <v>87</v>
      </c>
      <c r="C189" s="13">
        <v>688</v>
      </c>
      <c r="D189" s="14">
        <v>43313</v>
      </c>
      <c r="E189" s="13" t="s">
        <v>142</v>
      </c>
      <c r="F189" s="13"/>
      <c r="G189" s="13" t="s">
        <v>174</v>
      </c>
      <c r="H189" s="13" t="s">
        <v>251</v>
      </c>
      <c r="I189" s="13" t="s">
        <v>96</v>
      </c>
      <c r="J189" s="14">
        <v>37977</v>
      </c>
      <c r="K189" s="13">
        <v>1012</v>
      </c>
      <c r="L189" s="13"/>
      <c r="M189" s="13">
        <v>89</v>
      </c>
      <c r="N189" s="13">
        <v>89</v>
      </c>
      <c r="O189" s="13" t="s">
        <v>90</v>
      </c>
      <c r="P189" s="13" t="s">
        <v>91</v>
      </c>
      <c r="Q189" s="13"/>
      <c r="R189" s="13" t="s">
        <v>266</v>
      </c>
      <c r="S189" s="13">
        <v>12345678910</v>
      </c>
      <c r="T189" s="13" t="s">
        <v>780</v>
      </c>
      <c r="U189" s="13" t="s">
        <v>1099</v>
      </c>
      <c r="V189" s="13">
        <v>9999999999</v>
      </c>
      <c r="W189" s="13" t="s">
        <v>781</v>
      </c>
      <c r="X189" s="13">
        <v>45000</v>
      </c>
      <c r="Y189" s="13" t="s">
        <v>92</v>
      </c>
      <c r="Z189" s="13" t="s">
        <v>92</v>
      </c>
      <c r="AA189" s="13" t="s">
        <v>93</v>
      </c>
      <c r="AB189" s="13">
        <v>13</v>
      </c>
      <c r="AC189" s="13" t="s">
        <v>94</v>
      </c>
      <c r="AD189" s="13">
        <v>0</v>
      </c>
    </row>
    <row r="190" spans="1:30" ht="29">
      <c r="A190" s="13">
        <v>10</v>
      </c>
      <c r="B190" s="13" t="s">
        <v>87</v>
      </c>
      <c r="C190" s="13">
        <v>689</v>
      </c>
      <c r="D190" s="14">
        <v>42198</v>
      </c>
      <c r="E190" s="13" t="s">
        <v>782</v>
      </c>
      <c r="F190" s="13"/>
      <c r="G190" s="13" t="s">
        <v>783</v>
      </c>
      <c r="H190" s="13" t="s">
        <v>261</v>
      </c>
      <c r="I190" s="13" t="s">
        <v>89</v>
      </c>
      <c r="J190" s="14">
        <v>37978</v>
      </c>
      <c r="K190" s="13">
        <v>1013</v>
      </c>
      <c r="L190" s="13"/>
      <c r="M190" s="13">
        <v>89</v>
      </c>
      <c r="N190" s="13">
        <v>89</v>
      </c>
      <c r="O190" s="13" t="s">
        <v>90</v>
      </c>
      <c r="P190" s="13" t="s">
        <v>91</v>
      </c>
      <c r="Q190" s="13"/>
      <c r="R190" s="13" t="s">
        <v>266</v>
      </c>
      <c r="S190" s="13">
        <v>12345678910</v>
      </c>
      <c r="T190" s="13" t="s">
        <v>784</v>
      </c>
      <c r="U190" s="13" t="s">
        <v>1099</v>
      </c>
      <c r="V190" s="13">
        <v>9999999999</v>
      </c>
      <c r="W190" s="13" t="s">
        <v>785</v>
      </c>
      <c r="X190" s="13">
        <v>40000</v>
      </c>
      <c r="Y190" s="13" t="s">
        <v>92</v>
      </c>
      <c r="Z190" s="13" t="s">
        <v>102</v>
      </c>
      <c r="AA190" s="13" t="s">
        <v>93</v>
      </c>
      <c r="AB190" s="13">
        <v>14</v>
      </c>
      <c r="AC190" s="13" t="s">
        <v>94</v>
      </c>
      <c r="AD190" s="13">
        <v>4</v>
      </c>
    </row>
    <row r="191" spans="1:30">
      <c r="A191" s="13">
        <v>10</v>
      </c>
      <c r="B191" s="13" t="s">
        <v>87</v>
      </c>
      <c r="C191" s="13">
        <v>690</v>
      </c>
      <c r="D191" s="14">
        <v>41871</v>
      </c>
      <c r="E191" s="13" t="s">
        <v>557</v>
      </c>
      <c r="F191" s="13"/>
      <c r="G191" s="13" t="s">
        <v>702</v>
      </c>
      <c r="H191" s="13" t="s">
        <v>134</v>
      </c>
      <c r="I191" s="13" t="s">
        <v>96</v>
      </c>
      <c r="J191" s="14">
        <v>37979</v>
      </c>
      <c r="K191" s="13">
        <v>1014</v>
      </c>
      <c r="L191" s="13"/>
      <c r="M191" s="13">
        <v>89</v>
      </c>
      <c r="N191" s="13">
        <v>89</v>
      </c>
      <c r="O191" s="13" t="s">
        <v>98</v>
      </c>
      <c r="P191" s="13" t="s">
        <v>91</v>
      </c>
      <c r="Q191" s="13"/>
      <c r="R191" s="13" t="s">
        <v>266</v>
      </c>
      <c r="S191" s="13">
        <v>12345678910</v>
      </c>
      <c r="T191" s="13" t="s">
        <v>786</v>
      </c>
      <c r="U191" s="13" t="s">
        <v>1099</v>
      </c>
      <c r="V191" s="13">
        <v>9999999999</v>
      </c>
      <c r="W191" s="13" t="s">
        <v>752</v>
      </c>
      <c r="X191" s="13">
        <v>40000</v>
      </c>
      <c r="Y191" s="13" t="s">
        <v>92</v>
      </c>
      <c r="Z191" s="13" t="s">
        <v>102</v>
      </c>
      <c r="AA191" s="13" t="s">
        <v>93</v>
      </c>
      <c r="AB191" s="13">
        <v>15</v>
      </c>
      <c r="AC191" s="13" t="s">
        <v>94</v>
      </c>
      <c r="AD191" s="13">
        <v>0</v>
      </c>
    </row>
    <row r="192" spans="1:30">
      <c r="A192" s="13">
        <v>10</v>
      </c>
      <c r="B192" s="13" t="s">
        <v>87</v>
      </c>
      <c r="C192" s="13">
        <v>691</v>
      </c>
      <c r="D192" s="14">
        <v>42929</v>
      </c>
      <c r="E192" s="13" t="s">
        <v>661</v>
      </c>
      <c r="F192" s="13"/>
      <c r="G192" s="13" t="s">
        <v>787</v>
      </c>
      <c r="H192" s="13" t="s">
        <v>103</v>
      </c>
      <c r="I192" s="13" t="s">
        <v>96</v>
      </c>
      <c r="J192" s="14">
        <v>37980</v>
      </c>
      <c r="K192" s="13">
        <v>1015</v>
      </c>
      <c r="L192" s="13"/>
      <c r="M192" s="13">
        <v>89</v>
      </c>
      <c r="N192" s="13">
        <v>89</v>
      </c>
      <c r="O192" s="13" t="s">
        <v>90</v>
      </c>
      <c r="P192" s="13" t="s">
        <v>91</v>
      </c>
      <c r="Q192" s="13"/>
      <c r="R192" s="13" t="s">
        <v>266</v>
      </c>
      <c r="S192" s="13">
        <v>12345678910</v>
      </c>
      <c r="T192" s="13" t="s">
        <v>788</v>
      </c>
      <c r="U192" s="13" t="s">
        <v>1099</v>
      </c>
      <c r="V192" s="13">
        <v>9999999999</v>
      </c>
      <c r="W192" s="13" t="s">
        <v>339</v>
      </c>
      <c r="X192" s="13">
        <v>42000</v>
      </c>
      <c r="Y192" s="13" t="s">
        <v>92</v>
      </c>
      <c r="Z192" s="13" t="s">
        <v>92</v>
      </c>
      <c r="AA192" s="13" t="s">
        <v>93</v>
      </c>
      <c r="AB192" s="13">
        <v>14</v>
      </c>
      <c r="AC192" s="13" t="s">
        <v>94</v>
      </c>
      <c r="AD192" s="13">
        <v>3</v>
      </c>
    </row>
    <row r="193" spans="1:30" ht="29">
      <c r="A193" s="13">
        <v>10</v>
      </c>
      <c r="B193" s="13" t="s">
        <v>87</v>
      </c>
      <c r="C193" s="13">
        <v>692</v>
      </c>
      <c r="D193" s="14">
        <v>43308</v>
      </c>
      <c r="E193" s="13" t="s">
        <v>30</v>
      </c>
      <c r="F193" s="13"/>
      <c r="G193" s="13" t="s">
        <v>789</v>
      </c>
      <c r="H193" s="13" t="s">
        <v>254</v>
      </c>
      <c r="I193" s="13" t="s">
        <v>96</v>
      </c>
      <c r="J193" s="14">
        <v>37981</v>
      </c>
      <c r="K193" s="13">
        <v>1016</v>
      </c>
      <c r="L193" s="13"/>
      <c r="M193" s="13">
        <v>89</v>
      </c>
      <c r="N193" s="13">
        <v>89</v>
      </c>
      <c r="O193" s="13" t="s">
        <v>90</v>
      </c>
      <c r="P193" s="13" t="s">
        <v>91</v>
      </c>
      <c r="Q193" s="13"/>
      <c r="R193" s="13" t="s">
        <v>266</v>
      </c>
      <c r="S193" s="13">
        <v>12345678910</v>
      </c>
      <c r="T193" s="13" t="s">
        <v>250</v>
      </c>
      <c r="U193" s="13" t="s">
        <v>1099</v>
      </c>
      <c r="V193" s="13">
        <v>9999999999</v>
      </c>
      <c r="W193" s="13" t="s">
        <v>761</v>
      </c>
      <c r="X193" s="13">
        <v>50000</v>
      </c>
      <c r="Y193" s="13" t="s">
        <v>92</v>
      </c>
      <c r="Z193" s="13" t="s">
        <v>92</v>
      </c>
      <c r="AA193" s="13" t="s">
        <v>93</v>
      </c>
      <c r="AB193" s="13">
        <v>13</v>
      </c>
      <c r="AC193" s="13" t="s">
        <v>94</v>
      </c>
      <c r="AD193" s="13">
        <v>6</v>
      </c>
    </row>
    <row r="194" spans="1:30" ht="29">
      <c r="A194" s="13">
        <v>10</v>
      </c>
      <c r="B194" s="13" t="s">
        <v>87</v>
      </c>
      <c r="C194" s="13">
        <v>693</v>
      </c>
      <c r="D194" s="14">
        <v>213</v>
      </c>
      <c r="E194" s="13" t="s">
        <v>31</v>
      </c>
      <c r="F194" s="13"/>
      <c r="G194" s="13" t="s">
        <v>22</v>
      </c>
      <c r="H194" s="13" t="s">
        <v>705</v>
      </c>
      <c r="I194" s="13" t="s">
        <v>96</v>
      </c>
      <c r="J194" s="14">
        <v>37982</v>
      </c>
      <c r="K194" s="13">
        <v>1017</v>
      </c>
      <c r="L194" s="13"/>
      <c r="M194" s="13">
        <v>89</v>
      </c>
      <c r="N194" s="13">
        <v>89</v>
      </c>
      <c r="O194" s="13" t="s">
        <v>90</v>
      </c>
      <c r="P194" s="13" t="s">
        <v>91</v>
      </c>
      <c r="Q194" s="13"/>
      <c r="R194" s="13" t="s">
        <v>266</v>
      </c>
      <c r="S194" s="13">
        <v>12345678910</v>
      </c>
      <c r="T194" s="13" t="s">
        <v>790</v>
      </c>
      <c r="U194" s="13" t="s">
        <v>1099</v>
      </c>
      <c r="V194" s="13">
        <v>9999999999</v>
      </c>
      <c r="W194" s="13" t="s">
        <v>327</v>
      </c>
      <c r="X194" s="13">
        <v>40000</v>
      </c>
      <c r="Y194" s="13" t="s">
        <v>92</v>
      </c>
      <c r="Z194" s="13" t="s">
        <v>92</v>
      </c>
      <c r="AA194" s="13" t="s">
        <v>93</v>
      </c>
      <c r="AB194" s="13">
        <v>14</v>
      </c>
      <c r="AC194" s="13" t="s">
        <v>94</v>
      </c>
      <c r="AD194" s="13">
        <v>6</v>
      </c>
    </row>
    <row r="195" spans="1:30">
      <c r="A195" s="13">
        <v>10</v>
      </c>
      <c r="B195" s="13" t="s">
        <v>87</v>
      </c>
      <c r="C195" s="13">
        <v>694</v>
      </c>
      <c r="D195" s="14">
        <v>43284</v>
      </c>
      <c r="E195" s="13" t="s">
        <v>31</v>
      </c>
      <c r="F195" s="13"/>
      <c r="G195" s="13" t="s">
        <v>143</v>
      </c>
      <c r="H195" s="13" t="s">
        <v>324</v>
      </c>
      <c r="I195" s="13" t="s">
        <v>96</v>
      </c>
      <c r="J195" s="14">
        <v>37983</v>
      </c>
      <c r="K195" s="13">
        <v>1018</v>
      </c>
      <c r="L195" s="13"/>
      <c r="M195" s="13">
        <v>89</v>
      </c>
      <c r="N195" s="13">
        <v>89</v>
      </c>
      <c r="O195" s="13" t="s">
        <v>98</v>
      </c>
      <c r="P195" s="13" t="s">
        <v>91</v>
      </c>
      <c r="Q195" s="13"/>
      <c r="R195" s="13" t="s">
        <v>266</v>
      </c>
      <c r="S195" s="13">
        <v>12345678910</v>
      </c>
      <c r="T195" s="13" t="s">
        <v>791</v>
      </c>
      <c r="U195" s="13" t="s">
        <v>1099</v>
      </c>
      <c r="V195" s="13">
        <v>9999999999</v>
      </c>
      <c r="W195" s="13" t="s">
        <v>792</v>
      </c>
      <c r="X195" s="13">
        <v>40000</v>
      </c>
      <c r="Y195" s="13" t="s">
        <v>102</v>
      </c>
      <c r="Z195" s="13" t="s">
        <v>92</v>
      </c>
      <c r="AA195" s="13" t="s">
        <v>93</v>
      </c>
      <c r="AB195" s="13">
        <v>15</v>
      </c>
      <c r="AC195" s="13" t="s">
        <v>94</v>
      </c>
      <c r="AD195" s="13">
        <v>0</v>
      </c>
    </row>
    <row r="196" spans="1:30">
      <c r="A196" s="13">
        <v>10</v>
      </c>
      <c r="B196" s="13" t="s">
        <v>87</v>
      </c>
      <c r="C196" s="13">
        <v>695</v>
      </c>
      <c r="D196" s="14">
        <v>42241</v>
      </c>
      <c r="E196" s="13" t="s">
        <v>162</v>
      </c>
      <c r="F196" s="13"/>
      <c r="G196" s="13" t="s">
        <v>571</v>
      </c>
      <c r="H196" s="13" t="s">
        <v>572</v>
      </c>
      <c r="I196" s="13" t="s">
        <v>89</v>
      </c>
      <c r="J196" s="14">
        <v>37984</v>
      </c>
      <c r="K196" s="13">
        <v>1020</v>
      </c>
      <c r="L196" s="13"/>
      <c r="M196" s="13">
        <v>89</v>
      </c>
      <c r="N196" s="13">
        <v>89</v>
      </c>
      <c r="O196" s="13" t="s">
        <v>90</v>
      </c>
      <c r="P196" s="13" t="s">
        <v>91</v>
      </c>
      <c r="Q196" s="13"/>
      <c r="R196" s="13" t="s">
        <v>266</v>
      </c>
      <c r="S196" s="13">
        <v>12345678910</v>
      </c>
      <c r="T196" s="13" t="s">
        <v>793</v>
      </c>
      <c r="U196" s="13" t="s">
        <v>1099</v>
      </c>
      <c r="V196" s="13">
        <v>9999999999</v>
      </c>
      <c r="W196" s="13" t="s">
        <v>675</v>
      </c>
      <c r="X196" s="13">
        <v>40000</v>
      </c>
      <c r="Y196" s="13" t="s">
        <v>92</v>
      </c>
      <c r="Z196" s="13" t="s">
        <v>92</v>
      </c>
      <c r="AA196" s="13" t="s">
        <v>93</v>
      </c>
      <c r="AB196" s="13">
        <v>15</v>
      </c>
      <c r="AC196" s="13" t="s">
        <v>94</v>
      </c>
      <c r="AD196" s="13">
        <v>0</v>
      </c>
    </row>
    <row r="197" spans="1:30" ht="29">
      <c r="A197" s="13">
        <v>10</v>
      </c>
      <c r="B197" s="13" t="s">
        <v>87</v>
      </c>
      <c r="C197" s="13">
        <v>696</v>
      </c>
      <c r="D197" s="14">
        <v>41871</v>
      </c>
      <c r="E197" s="13" t="s">
        <v>162</v>
      </c>
      <c r="F197" s="13"/>
      <c r="G197" s="13" t="s">
        <v>794</v>
      </c>
      <c r="H197" s="13" t="s">
        <v>795</v>
      </c>
      <c r="I197" s="13" t="s">
        <v>89</v>
      </c>
      <c r="J197" s="14">
        <v>37985</v>
      </c>
      <c r="K197" s="13">
        <v>1019</v>
      </c>
      <c r="L197" s="13"/>
      <c r="M197" s="13">
        <v>89</v>
      </c>
      <c r="N197" s="13">
        <v>89</v>
      </c>
      <c r="O197" s="13" t="s">
        <v>90</v>
      </c>
      <c r="P197" s="13" t="s">
        <v>91</v>
      </c>
      <c r="Q197" s="13"/>
      <c r="R197" s="13" t="s">
        <v>266</v>
      </c>
      <c r="S197" s="13">
        <v>12345678910</v>
      </c>
      <c r="T197" s="13" t="s">
        <v>796</v>
      </c>
      <c r="U197" s="13" t="s">
        <v>1099</v>
      </c>
      <c r="V197" s="13">
        <v>9999999999</v>
      </c>
      <c r="W197" s="13" t="s">
        <v>797</v>
      </c>
      <c r="X197" s="13">
        <v>40000</v>
      </c>
      <c r="Y197" s="13" t="s">
        <v>92</v>
      </c>
      <c r="Z197" s="13" t="s">
        <v>102</v>
      </c>
      <c r="AA197" s="13" t="s">
        <v>93</v>
      </c>
      <c r="AB197" s="13">
        <v>14</v>
      </c>
      <c r="AC197" s="13" t="s">
        <v>94</v>
      </c>
      <c r="AD197" s="13">
        <v>0</v>
      </c>
    </row>
    <row r="198" spans="1:30" ht="29">
      <c r="A198" s="13">
        <v>10</v>
      </c>
      <c r="B198" s="13" t="s">
        <v>87</v>
      </c>
      <c r="C198" s="13">
        <v>697</v>
      </c>
      <c r="D198" s="14">
        <v>43308</v>
      </c>
      <c r="E198" s="13" t="s">
        <v>32</v>
      </c>
      <c r="F198" s="13"/>
      <c r="G198" s="13" t="s">
        <v>798</v>
      </c>
      <c r="H198" s="13" t="s">
        <v>251</v>
      </c>
      <c r="I198" s="13" t="s">
        <v>96</v>
      </c>
      <c r="J198" s="14">
        <v>37986</v>
      </c>
      <c r="K198" s="13">
        <v>1021</v>
      </c>
      <c r="L198" s="13"/>
      <c r="M198" s="13">
        <v>89</v>
      </c>
      <c r="N198" s="13">
        <v>89</v>
      </c>
      <c r="O198" s="13" t="s">
        <v>98</v>
      </c>
      <c r="P198" s="13" t="s">
        <v>91</v>
      </c>
      <c r="Q198" s="13"/>
      <c r="R198" s="13" t="s">
        <v>266</v>
      </c>
      <c r="S198" s="13">
        <v>12345678910</v>
      </c>
      <c r="T198" s="13" t="s">
        <v>799</v>
      </c>
      <c r="U198" s="13" t="s">
        <v>1099</v>
      </c>
      <c r="V198" s="13">
        <v>9999999999</v>
      </c>
      <c r="W198" s="13" t="s">
        <v>327</v>
      </c>
      <c r="X198" s="13">
        <v>40000</v>
      </c>
      <c r="Y198" s="13" t="s">
        <v>92</v>
      </c>
      <c r="Z198" s="13" t="s">
        <v>92</v>
      </c>
      <c r="AA198" s="13" t="s">
        <v>93</v>
      </c>
      <c r="AB198" s="13">
        <v>13</v>
      </c>
      <c r="AC198" s="13" t="s">
        <v>94</v>
      </c>
      <c r="AD198" s="13">
        <v>6</v>
      </c>
    </row>
    <row r="199" spans="1:30">
      <c r="A199" s="13">
        <v>10</v>
      </c>
      <c r="B199" s="13" t="s">
        <v>87</v>
      </c>
      <c r="C199" s="13">
        <v>698</v>
      </c>
      <c r="D199" s="14">
        <v>41871</v>
      </c>
      <c r="E199" s="13" t="s">
        <v>164</v>
      </c>
      <c r="F199" s="13"/>
      <c r="G199" s="13" t="s">
        <v>800</v>
      </c>
      <c r="H199" s="13" t="s">
        <v>130</v>
      </c>
      <c r="I199" s="13" t="s">
        <v>96</v>
      </c>
      <c r="J199" s="14">
        <v>37987</v>
      </c>
      <c r="K199" s="13">
        <v>1022</v>
      </c>
      <c r="L199" s="13"/>
      <c r="M199" s="13">
        <v>89</v>
      </c>
      <c r="N199" s="13">
        <v>89</v>
      </c>
      <c r="O199" s="13" t="s">
        <v>98</v>
      </c>
      <c r="P199" s="13" t="s">
        <v>91</v>
      </c>
      <c r="Q199" s="13"/>
      <c r="R199" s="13" t="s">
        <v>266</v>
      </c>
      <c r="S199" s="13">
        <v>12345678910</v>
      </c>
      <c r="T199" s="13" t="s">
        <v>801</v>
      </c>
      <c r="U199" s="13" t="s">
        <v>1099</v>
      </c>
      <c r="V199" s="13">
        <v>9999999999</v>
      </c>
      <c r="W199" s="13" t="s">
        <v>802</v>
      </c>
      <c r="X199" s="13">
        <v>40000</v>
      </c>
      <c r="Y199" s="13" t="s">
        <v>92</v>
      </c>
      <c r="Z199" s="13" t="s">
        <v>92</v>
      </c>
      <c r="AA199" s="13" t="s">
        <v>93</v>
      </c>
      <c r="AB199" s="13">
        <v>14</v>
      </c>
      <c r="AC199" s="13" t="s">
        <v>94</v>
      </c>
      <c r="AD199" s="13">
        <v>0</v>
      </c>
    </row>
    <row r="200" spans="1:30" ht="29">
      <c r="A200" s="13">
        <v>10</v>
      </c>
      <c r="B200" s="13" t="s">
        <v>87</v>
      </c>
      <c r="C200" s="13">
        <v>699</v>
      </c>
      <c r="D200" s="14">
        <v>43305</v>
      </c>
      <c r="E200" s="13" t="s">
        <v>803</v>
      </c>
      <c r="F200" s="13"/>
      <c r="G200" s="13" t="s">
        <v>804</v>
      </c>
      <c r="H200" s="13" t="s">
        <v>317</v>
      </c>
      <c r="I200" s="13" t="s">
        <v>89</v>
      </c>
      <c r="J200" s="14">
        <v>37988</v>
      </c>
      <c r="K200" s="13">
        <v>1024</v>
      </c>
      <c r="L200" s="13"/>
      <c r="M200" s="13">
        <v>89</v>
      </c>
      <c r="N200" s="13">
        <v>89</v>
      </c>
      <c r="O200" s="13" t="s">
        <v>98</v>
      </c>
      <c r="P200" s="13" t="s">
        <v>91</v>
      </c>
      <c r="Q200" s="13"/>
      <c r="R200" s="13" t="s">
        <v>266</v>
      </c>
      <c r="S200" s="13">
        <v>12345678910</v>
      </c>
      <c r="T200" s="13" t="s">
        <v>805</v>
      </c>
      <c r="U200" s="13" t="s">
        <v>1099</v>
      </c>
      <c r="V200" s="13">
        <v>9999999999</v>
      </c>
      <c r="W200" s="13" t="s">
        <v>327</v>
      </c>
      <c r="X200" s="13">
        <v>36000</v>
      </c>
      <c r="Y200" s="13" t="s">
        <v>92</v>
      </c>
      <c r="Z200" s="13" t="s">
        <v>102</v>
      </c>
      <c r="AA200" s="13" t="s">
        <v>93</v>
      </c>
      <c r="AB200" s="13">
        <v>15</v>
      </c>
      <c r="AC200" s="13" t="s">
        <v>94</v>
      </c>
      <c r="AD200" s="13">
        <v>4</v>
      </c>
    </row>
    <row r="201" spans="1:30">
      <c r="A201" s="13">
        <v>10</v>
      </c>
      <c r="B201" s="13" t="s">
        <v>87</v>
      </c>
      <c r="C201" s="13">
        <v>700</v>
      </c>
      <c r="D201" s="14">
        <v>41871</v>
      </c>
      <c r="E201" s="13" t="s">
        <v>806</v>
      </c>
      <c r="F201" s="13"/>
      <c r="G201" s="13" t="s">
        <v>696</v>
      </c>
      <c r="H201" s="13" t="s">
        <v>396</v>
      </c>
      <c r="I201" s="13" t="s">
        <v>89</v>
      </c>
      <c r="J201" s="14">
        <v>37989</v>
      </c>
      <c r="K201" s="13">
        <v>1025</v>
      </c>
      <c r="L201" s="13"/>
      <c r="M201" s="13">
        <v>89</v>
      </c>
      <c r="N201" s="13">
        <v>89</v>
      </c>
      <c r="O201" s="13" t="s">
        <v>98</v>
      </c>
      <c r="P201" s="13" t="s">
        <v>91</v>
      </c>
      <c r="Q201" s="13"/>
      <c r="R201" s="13" t="s">
        <v>266</v>
      </c>
      <c r="S201" s="13">
        <v>12345678910</v>
      </c>
      <c r="T201" s="13" t="s">
        <v>807</v>
      </c>
      <c r="U201" s="13" t="s">
        <v>1099</v>
      </c>
      <c r="V201" s="13">
        <v>9999999999</v>
      </c>
      <c r="W201" s="13" t="s">
        <v>808</v>
      </c>
      <c r="X201" s="13">
        <v>40000</v>
      </c>
      <c r="Y201" s="13" t="s">
        <v>92</v>
      </c>
      <c r="Z201" s="13" t="s">
        <v>92</v>
      </c>
      <c r="AA201" s="13" t="s">
        <v>93</v>
      </c>
      <c r="AB201" s="13">
        <v>13</v>
      </c>
      <c r="AC201" s="13" t="s">
        <v>94</v>
      </c>
      <c r="AD201" s="13">
        <v>0</v>
      </c>
    </row>
    <row r="202" spans="1:30" ht="29">
      <c r="A202" s="13">
        <v>10</v>
      </c>
      <c r="B202" s="13" t="s">
        <v>87</v>
      </c>
      <c r="C202" s="13">
        <v>701</v>
      </c>
      <c r="D202" s="14">
        <v>43678</v>
      </c>
      <c r="E202" s="13" t="s">
        <v>809</v>
      </c>
      <c r="F202" s="13"/>
      <c r="G202" s="13" t="s">
        <v>810</v>
      </c>
      <c r="H202" s="13" t="s">
        <v>811</v>
      </c>
      <c r="I202" s="13" t="s">
        <v>89</v>
      </c>
      <c r="J202" s="14">
        <v>37990</v>
      </c>
      <c r="K202" s="13">
        <v>1026</v>
      </c>
      <c r="L202" s="13"/>
      <c r="M202" s="13">
        <v>89</v>
      </c>
      <c r="N202" s="13">
        <v>63</v>
      </c>
      <c r="O202" s="13" t="s">
        <v>90</v>
      </c>
      <c r="P202" s="13"/>
      <c r="Q202" s="13"/>
      <c r="R202" s="13" t="s">
        <v>266</v>
      </c>
      <c r="S202" s="13">
        <v>12345678910</v>
      </c>
      <c r="T202" s="13" t="s">
        <v>812</v>
      </c>
      <c r="U202" s="13" t="s">
        <v>1099</v>
      </c>
      <c r="V202" s="13">
        <v>9999999999</v>
      </c>
      <c r="W202" s="13" t="s">
        <v>813</v>
      </c>
      <c r="X202" s="13">
        <v>40000</v>
      </c>
      <c r="Y202" s="13" t="s">
        <v>92</v>
      </c>
      <c r="Z202" s="13" t="s">
        <v>92</v>
      </c>
      <c r="AA202" s="13"/>
      <c r="AB202" s="13">
        <v>16</v>
      </c>
      <c r="AC202" s="13" t="s">
        <v>94</v>
      </c>
      <c r="AD202" s="13">
        <v>3</v>
      </c>
    </row>
    <row r="203" spans="1:30" ht="29">
      <c r="A203" s="13">
        <v>10</v>
      </c>
      <c r="B203" s="13" t="s">
        <v>87</v>
      </c>
      <c r="C203" s="13">
        <v>702</v>
      </c>
      <c r="D203" s="14">
        <v>42200</v>
      </c>
      <c r="E203" s="13" t="s">
        <v>131</v>
      </c>
      <c r="F203" s="13"/>
      <c r="G203" s="13" t="s">
        <v>814</v>
      </c>
      <c r="H203" s="13" t="s">
        <v>557</v>
      </c>
      <c r="I203" s="13" t="s">
        <v>89</v>
      </c>
      <c r="J203" s="14">
        <v>37991</v>
      </c>
      <c r="K203" s="13">
        <v>1027</v>
      </c>
      <c r="L203" s="13"/>
      <c r="M203" s="13">
        <v>89</v>
      </c>
      <c r="N203" s="13">
        <v>89</v>
      </c>
      <c r="O203" s="13" t="s">
        <v>90</v>
      </c>
      <c r="P203" s="13" t="s">
        <v>99</v>
      </c>
      <c r="Q203" s="13"/>
      <c r="R203" s="13" t="s">
        <v>266</v>
      </c>
      <c r="S203" s="13">
        <v>12345678910</v>
      </c>
      <c r="T203" s="13" t="s">
        <v>815</v>
      </c>
      <c r="U203" s="13" t="s">
        <v>1099</v>
      </c>
      <c r="V203" s="13">
        <v>9999999999</v>
      </c>
      <c r="W203" s="13" t="s">
        <v>763</v>
      </c>
      <c r="X203" s="13">
        <v>40000</v>
      </c>
      <c r="Y203" s="13" t="s">
        <v>92</v>
      </c>
      <c r="Z203" s="13" t="s">
        <v>92</v>
      </c>
      <c r="AA203" s="13" t="s">
        <v>100</v>
      </c>
      <c r="AB203" s="13">
        <v>13</v>
      </c>
      <c r="AC203" s="13" t="s">
        <v>94</v>
      </c>
      <c r="AD203" s="13">
        <v>3</v>
      </c>
    </row>
    <row r="204" spans="1:30" ht="29">
      <c r="A204" s="13">
        <v>10</v>
      </c>
      <c r="B204" s="13" t="s">
        <v>87</v>
      </c>
      <c r="C204" s="13">
        <v>703</v>
      </c>
      <c r="D204" s="14">
        <v>43305</v>
      </c>
      <c r="E204" s="13" t="s">
        <v>816</v>
      </c>
      <c r="F204" s="13"/>
      <c r="G204" s="13" t="s">
        <v>817</v>
      </c>
      <c r="H204" s="13" t="s">
        <v>117</v>
      </c>
      <c r="I204" s="13" t="s">
        <v>89</v>
      </c>
      <c r="J204" s="14">
        <v>37992</v>
      </c>
      <c r="K204" s="13">
        <v>1028</v>
      </c>
      <c r="L204" s="13"/>
      <c r="M204" s="13">
        <v>89</v>
      </c>
      <c r="N204" s="13">
        <v>89</v>
      </c>
      <c r="O204" s="13" t="s">
        <v>98</v>
      </c>
      <c r="P204" s="13" t="s">
        <v>91</v>
      </c>
      <c r="Q204" s="13"/>
      <c r="R204" s="13" t="s">
        <v>266</v>
      </c>
      <c r="S204" s="13">
        <v>12345678910</v>
      </c>
      <c r="T204" s="13" t="s">
        <v>818</v>
      </c>
      <c r="U204" s="13" t="s">
        <v>1099</v>
      </c>
      <c r="V204" s="13">
        <v>9999999999</v>
      </c>
      <c r="W204" s="13" t="s">
        <v>327</v>
      </c>
      <c r="X204" s="13">
        <v>40000</v>
      </c>
      <c r="Y204" s="13" t="s">
        <v>92</v>
      </c>
      <c r="Z204" s="13" t="s">
        <v>92</v>
      </c>
      <c r="AA204" s="13" t="s">
        <v>93</v>
      </c>
      <c r="AB204" s="13">
        <v>16</v>
      </c>
      <c r="AC204" s="13" t="s">
        <v>94</v>
      </c>
      <c r="AD204" s="13">
        <v>4</v>
      </c>
    </row>
    <row r="205" spans="1:30">
      <c r="A205" s="13">
        <v>10</v>
      </c>
      <c r="B205" s="13" t="s">
        <v>87</v>
      </c>
      <c r="C205" s="13">
        <v>704</v>
      </c>
      <c r="D205" s="14">
        <v>43703</v>
      </c>
      <c r="E205" s="13" t="s">
        <v>210</v>
      </c>
      <c r="F205" s="13"/>
      <c r="G205" s="13" t="s">
        <v>819</v>
      </c>
      <c r="H205" s="13" t="s">
        <v>103</v>
      </c>
      <c r="I205" s="13" t="s">
        <v>89</v>
      </c>
      <c r="J205" s="14">
        <v>37993</v>
      </c>
      <c r="K205" s="13">
        <v>1033</v>
      </c>
      <c r="L205" s="13"/>
      <c r="M205" s="13">
        <v>89</v>
      </c>
      <c r="N205" s="13">
        <v>38</v>
      </c>
      <c r="O205" s="13" t="s">
        <v>90</v>
      </c>
      <c r="P205" s="13"/>
      <c r="Q205" s="13"/>
      <c r="R205" s="13" t="s">
        <v>266</v>
      </c>
      <c r="S205" s="13">
        <v>12345678910</v>
      </c>
      <c r="T205" s="13" t="s">
        <v>820</v>
      </c>
      <c r="U205" s="13" t="s">
        <v>1099</v>
      </c>
      <c r="V205" s="13">
        <v>9999999999</v>
      </c>
      <c r="W205" s="13" t="s">
        <v>821</v>
      </c>
      <c r="X205" s="13">
        <v>40000</v>
      </c>
      <c r="Y205" s="13" t="s">
        <v>92</v>
      </c>
      <c r="Z205" s="13" t="s">
        <v>92</v>
      </c>
      <c r="AA205" s="13"/>
      <c r="AB205" s="13">
        <v>17</v>
      </c>
      <c r="AC205" s="13" t="s">
        <v>94</v>
      </c>
      <c r="AD205" s="13">
        <v>0</v>
      </c>
    </row>
    <row r="206" spans="1:30" ht="29">
      <c r="A206" s="13">
        <v>10</v>
      </c>
      <c r="B206" s="13" t="s">
        <v>87</v>
      </c>
      <c r="C206" s="13">
        <v>705</v>
      </c>
      <c r="D206" s="14">
        <v>42326</v>
      </c>
      <c r="E206" s="13" t="s">
        <v>822</v>
      </c>
      <c r="F206" s="13"/>
      <c r="G206" s="13" t="s">
        <v>823</v>
      </c>
      <c r="H206" s="13" t="s">
        <v>771</v>
      </c>
      <c r="I206" s="13" t="s">
        <v>89</v>
      </c>
      <c r="J206" s="14">
        <v>37994</v>
      </c>
      <c r="K206" s="13">
        <v>1029</v>
      </c>
      <c r="L206" s="13"/>
      <c r="M206" s="13">
        <v>89</v>
      </c>
      <c r="N206" s="13">
        <v>89</v>
      </c>
      <c r="O206" s="13" t="s">
        <v>98</v>
      </c>
      <c r="P206" s="13" t="s">
        <v>99</v>
      </c>
      <c r="Q206" s="13"/>
      <c r="R206" s="13" t="s">
        <v>266</v>
      </c>
      <c r="S206" s="13">
        <v>12345678910</v>
      </c>
      <c r="T206" s="13" t="s">
        <v>824</v>
      </c>
      <c r="U206" s="13" t="s">
        <v>1099</v>
      </c>
      <c r="V206" s="13">
        <v>9999999999</v>
      </c>
      <c r="W206" s="13" t="s">
        <v>825</v>
      </c>
      <c r="X206" s="13">
        <v>50000</v>
      </c>
      <c r="Y206" s="13" t="s">
        <v>92</v>
      </c>
      <c r="Z206" s="13" t="s">
        <v>102</v>
      </c>
      <c r="AA206" s="13" t="s">
        <v>100</v>
      </c>
      <c r="AB206" s="13">
        <v>14</v>
      </c>
      <c r="AC206" s="13" t="s">
        <v>94</v>
      </c>
      <c r="AD206" s="13">
        <v>3</v>
      </c>
    </row>
    <row r="207" spans="1:30">
      <c r="A207" s="13">
        <v>10</v>
      </c>
      <c r="B207" s="13" t="s">
        <v>87</v>
      </c>
      <c r="C207" s="13">
        <v>706</v>
      </c>
      <c r="D207" s="14">
        <v>43668</v>
      </c>
      <c r="E207" s="13" t="s">
        <v>151</v>
      </c>
      <c r="F207" s="13"/>
      <c r="G207" s="13" t="s">
        <v>225</v>
      </c>
      <c r="H207" s="13" t="s">
        <v>309</v>
      </c>
      <c r="I207" s="13" t="s">
        <v>89</v>
      </c>
      <c r="J207" s="14">
        <v>37995</v>
      </c>
      <c r="K207" s="13">
        <v>1030</v>
      </c>
      <c r="L207" s="13"/>
      <c r="M207" s="13">
        <v>89</v>
      </c>
      <c r="N207" s="13">
        <v>71</v>
      </c>
      <c r="O207" s="13" t="s">
        <v>98</v>
      </c>
      <c r="P207" s="13" t="s">
        <v>91</v>
      </c>
      <c r="Q207" s="13"/>
      <c r="R207" s="13" t="s">
        <v>266</v>
      </c>
      <c r="S207" s="13">
        <v>12345678910</v>
      </c>
      <c r="T207" s="13" t="s">
        <v>826</v>
      </c>
      <c r="U207" s="13" t="s">
        <v>1099</v>
      </c>
      <c r="V207" s="13">
        <v>9999999999</v>
      </c>
      <c r="W207" s="13" t="s">
        <v>827</v>
      </c>
      <c r="X207" s="13">
        <v>40000</v>
      </c>
      <c r="Y207" s="13" t="s">
        <v>92</v>
      </c>
      <c r="Z207" s="13" t="s">
        <v>92</v>
      </c>
      <c r="AA207" s="13" t="s">
        <v>93</v>
      </c>
      <c r="AB207" s="13">
        <v>15</v>
      </c>
      <c r="AC207" s="13" t="s">
        <v>94</v>
      </c>
      <c r="AD207" s="13">
        <v>14</v>
      </c>
    </row>
    <row r="208" spans="1:30" ht="29">
      <c r="A208" s="13">
        <v>10</v>
      </c>
      <c r="B208" s="13" t="s">
        <v>87</v>
      </c>
      <c r="C208" s="13">
        <v>707</v>
      </c>
      <c r="D208" s="14">
        <v>43648</v>
      </c>
      <c r="E208" s="13" t="s">
        <v>186</v>
      </c>
      <c r="F208" s="13"/>
      <c r="G208" s="13" t="s">
        <v>828</v>
      </c>
      <c r="H208" s="13" t="s">
        <v>489</v>
      </c>
      <c r="I208" s="13" t="s">
        <v>89</v>
      </c>
      <c r="J208" s="14">
        <v>37996</v>
      </c>
      <c r="K208" s="13">
        <v>1031</v>
      </c>
      <c r="L208" s="13"/>
      <c r="M208" s="13">
        <v>89</v>
      </c>
      <c r="N208" s="13">
        <v>88</v>
      </c>
      <c r="O208" s="13" t="s">
        <v>98</v>
      </c>
      <c r="P208" s="13"/>
      <c r="Q208" s="13"/>
      <c r="R208" s="13" t="s">
        <v>266</v>
      </c>
      <c r="S208" s="13">
        <v>12345678910</v>
      </c>
      <c r="T208" s="13" t="s">
        <v>829</v>
      </c>
      <c r="U208" s="13" t="s">
        <v>1099</v>
      </c>
      <c r="V208" s="13">
        <v>9999999999</v>
      </c>
      <c r="W208" s="13" t="s">
        <v>830</v>
      </c>
      <c r="X208" s="13">
        <v>40000</v>
      </c>
      <c r="Y208" s="13" t="s">
        <v>92</v>
      </c>
      <c r="Z208" s="13" t="s">
        <v>92</v>
      </c>
      <c r="AA208" s="13"/>
      <c r="AB208" s="13">
        <v>14</v>
      </c>
      <c r="AC208" s="13" t="s">
        <v>94</v>
      </c>
      <c r="AD208" s="13">
        <v>4</v>
      </c>
    </row>
    <row r="209" spans="1:30" ht="29">
      <c r="A209" s="13">
        <v>10</v>
      </c>
      <c r="B209" s="13" t="s">
        <v>87</v>
      </c>
      <c r="C209" s="13">
        <v>708</v>
      </c>
      <c r="D209" s="14">
        <v>42191</v>
      </c>
      <c r="E209" s="13" t="s">
        <v>831</v>
      </c>
      <c r="F209" s="13"/>
      <c r="G209" s="13" t="s">
        <v>770</v>
      </c>
      <c r="H209" s="13" t="s">
        <v>771</v>
      </c>
      <c r="I209" s="13" t="s">
        <v>89</v>
      </c>
      <c r="J209" s="14">
        <v>37997</v>
      </c>
      <c r="K209" s="13">
        <v>1032</v>
      </c>
      <c r="L209" s="13"/>
      <c r="M209" s="13">
        <v>89</v>
      </c>
      <c r="N209" s="13">
        <v>89</v>
      </c>
      <c r="O209" s="13" t="s">
        <v>90</v>
      </c>
      <c r="P209" s="13" t="s">
        <v>91</v>
      </c>
      <c r="Q209" s="13"/>
      <c r="R209" s="13" t="s">
        <v>266</v>
      </c>
      <c r="S209" s="13">
        <v>12345678910</v>
      </c>
      <c r="T209" s="13" t="s">
        <v>832</v>
      </c>
      <c r="U209" s="13" t="s">
        <v>1099</v>
      </c>
      <c r="V209" s="13">
        <v>9999999999</v>
      </c>
      <c r="W209" s="13" t="s">
        <v>833</v>
      </c>
      <c r="X209" s="13">
        <v>40000</v>
      </c>
      <c r="Y209" s="13" t="s">
        <v>92</v>
      </c>
      <c r="Z209" s="13" t="s">
        <v>92</v>
      </c>
      <c r="AA209" s="13" t="s">
        <v>93</v>
      </c>
      <c r="AB209" s="13">
        <v>13</v>
      </c>
      <c r="AC209" s="13" t="s">
        <v>94</v>
      </c>
      <c r="AD209" s="13">
        <v>3</v>
      </c>
    </row>
    <row r="210" spans="1:30" ht="29">
      <c r="A210" s="13">
        <v>11</v>
      </c>
      <c r="B210" s="13" t="s">
        <v>87</v>
      </c>
      <c r="C210" s="13">
        <v>709</v>
      </c>
      <c r="D210" s="14">
        <v>41834</v>
      </c>
      <c r="E210" s="13" t="s">
        <v>834</v>
      </c>
      <c r="F210" s="13"/>
      <c r="G210" s="13" t="s">
        <v>835</v>
      </c>
      <c r="H210" s="13" t="s">
        <v>134</v>
      </c>
      <c r="I210" s="13" t="s">
        <v>89</v>
      </c>
      <c r="J210" s="14">
        <v>37998</v>
      </c>
      <c r="K210" s="13">
        <v>1101</v>
      </c>
      <c r="L210" s="13"/>
      <c r="M210" s="13">
        <v>89</v>
      </c>
      <c r="N210" s="13">
        <v>67</v>
      </c>
      <c r="O210" s="13" t="s">
        <v>98</v>
      </c>
      <c r="P210" s="13" t="s">
        <v>99</v>
      </c>
      <c r="Q210" s="13"/>
      <c r="R210" s="13" t="s">
        <v>266</v>
      </c>
      <c r="S210" s="13">
        <v>12345678910</v>
      </c>
      <c r="T210" s="13" t="s">
        <v>836</v>
      </c>
      <c r="U210" s="13" t="s">
        <v>1099</v>
      </c>
      <c r="V210" s="13">
        <v>9999999999</v>
      </c>
      <c r="W210" s="13" t="s">
        <v>837</v>
      </c>
      <c r="X210" s="13">
        <v>40000</v>
      </c>
      <c r="Y210" s="13" t="s">
        <v>92</v>
      </c>
      <c r="Z210" s="13" t="s">
        <v>92</v>
      </c>
      <c r="AA210" s="13" t="s">
        <v>100</v>
      </c>
      <c r="AB210" s="13">
        <v>14</v>
      </c>
      <c r="AC210" s="13" t="s">
        <v>94</v>
      </c>
      <c r="AD210" s="13">
        <v>1</v>
      </c>
    </row>
    <row r="211" spans="1:30" ht="29">
      <c r="A211" s="13">
        <v>11</v>
      </c>
      <c r="B211" s="13" t="s">
        <v>87</v>
      </c>
      <c r="C211" s="13">
        <v>710</v>
      </c>
      <c r="D211" s="14">
        <v>41846</v>
      </c>
      <c r="E211" s="13" t="s">
        <v>540</v>
      </c>
      <c r="F211" s="13"/>
      <c r="G211" s="13" t="s">
        <v>122</v>
      </c>
      <c r="H211" s="13" t="s">
        <v>714</v>
      </c>
      <c r="I211" s="13" t="s">
        <v>89</v>
      </c>
      <c r="J211" s="14">
        <v>37999</v>
      </c>
      <c r="K211" s="13">
        <v>1103</v>
      </c>
      <c r="L211" s="13"/>
      <c r="M211" s="13">
        <v>89</v>
      </c>
      <c r="N211" s="13">
        <v>77</v>
      </c>
      <c r="O211" s="13" t="s">
        <v>98</v>
      </c>
      <c r="P211" s="13" t="s">
        <v>91</v>
      </c>
      <c r="Q211" s="13"/>
      <c r="R211" s="13" t="s">
        <v>266</v>
      </c>
      <c r="S211" s="13">
        <v>12345678910</v>
      </c>
      <c r="T211" s="13" t="s">
        <v>838</v>
      </c>
      <c r="U211" s="13" t="s">
        <v>1099</v>
      </c>
      <c r="V211" s="13">
        <v>9999999999</v>
      </c>
      <c r="W211" s="13" t="s">
        <v>839</v>
      </c>
      <c r="X211" s="13">
        <v>45000</v>
      </c>
      <c r="Y211" s="13" t="s">
        <v>92</v>
      </c>
      <c r="Z211" s="13" t="s">
        <v>92</v>
      </c>
      <c r="AA211" s="13" t="s">
        <v>93</v>
      </c>
      <c r="AB211" s="13">
        <v>15</v>
      </c>
      <c r="AC211" s="13" t="s">
        <v>94</v>
      </c>
      <c r="AD211" s="13">
        <v>0</v>
      </c>
    </row>
    <row r="212" spans="1:30">
      <c r="A212" s="13">
        <v>11</v>
      </c>
      <c r="B212" s="13" t="s">
        <v>87</v>
      </c>
      <c r="C212" s="13">
        <v>711</v>
      </c>
      <c r="D212" s="14">
        <v>42926</v>
      </c>
      <c r="E212" s="13" t="s">
        <v>840</v>
      </c>
      <c r="F212" s="13"/>
      <c r="G212" s="13" t="s">
        <v>360</v>
      </c>
      <c r="H212" s="13" t="s">
        <v>841</v>
      </c>
      <c r="I212" s="13" t="s">
        <v>89</v>
      </c>
      <c r="J212" s="14">
        <v>38000</v>
      </c>
      <c r="K212" s="13">
        <v>1104</v>
      </c>
      <c r="L212" s="13"/>
      <c r="M212" s="13">
        <v>89</v>
      </c>
      <c r="N212" s="13">
        <v>64</v>
      </c>
      <c r="O212" s="13" t="s">
        <v>90</v>
      </c>
      <c r="P212" s="13" t="s">
        <v>91</v>
      </c>
      <c r="Q212" s="13"/>
      <c r="R212" s="13" t="s">
        <v>266</v>
      </c>
      <c r="S212" s="13">
        <v>12345678910</v>
      </c>
      <c r="T212" s="13" t="s">
        <v>842</v>
      </c>
      <c r="U212" s="13" t="s">
        <v>1099</v>
      </c>
      <c r="V212" s="13">
        <v>9999999999</v>
      </c>
      <c r="W212" s="13" t="s">
        <v>843</v>
      </c>
      <c r="X212" s="13">
        <v>40000</v>
      </c>
      <c r="Y212" s="13" t="s">
        <v>92</v>
      </c>
      <c r="Z212" s="13" t="s">
        <v>92</v>
      </c>
      <c r="AA212" s="13" t="s">
        <v>93</v>
      </c>
      <c r="AB212" s="13">
        <v>16</v>
      </c>
      <c r="AC212" s="13" t="s">
        <v>94</v>
      </c>
      <c r="AD212" s="13">
        <v>5</v>
      </c>
    </row>
    <row r="213" spans="1:30">
      <c r="A213" s="13">
        <v>11</v>
      </c>
      <c r="B213" s="13" t="s">
        <v>87</v>
      </c>
      <c r="C213" s="13">
        <v>712</v>
      </c>
      <c r="D213" s="14">
        <v>42933</v>
      </c>
      <c r="E213" s="13" t="s">
        <v>231</v>
      </c>
      <c r="F213" s="13"/>
      <c r="G213" s="13" t="s">
        <v>18</v>
      </c>
      <c r="H213" s="13" t="s">
        <v>644</v>
      </c>
      <c r="I213" s="13" t="s">
        <v>96</v>
      </c>
      <c r="J213" s="14">
        <v>38001</v>
      </c>
      <c r="K213" s="13">
        <v>1105</v>
      </c>
      <c r="L213" s="13"/>
      <c r="M213" s="13">
        <v>89</v>
      </c>
      <c r="N213" s="13">
        <v>87</v>
      </c>
      <c r="O213" s="13" t="s">
        <v>90</v>
      </c>
      <c r="P213" s="13" t="s">
        <v>91</v>
      </c>
      <c r="Q213" s="13"/>
      <c r="R213" s="13" t="s">
        <v>266</v>
      </c>
      <c r="S213" s="13">
        <v>12345678910</v>
      </c>
      <c r="T213" s="13" t="s">
        <v>844</v>
      </c>
      <c r="U213" s="13" t="s">
        <v>1099</v>
      </c>
      <c r="V213" s="13">
        <v>9999999999</v>
      </c>
      <c r="W213" s="13" t="s">
        <v>843</v>
      </c>
      <c r="X213" s="13">
        <v>45000</v>
      </c>
      <c r="Y213" s="13" t="s">
        <v>92</v>
      </c>
      <c r="Z213" s="13" t="s">
        <v>92</v>
      </c>
      <c r="AA213" s="13" t="s">
        <v>93</v>
      </c>
      <c r="AB213" s="13">
        <v>16</v>
      </c>
      <c r="AC213" s="13" t="s">
        <v>94</v>
      </c>
      <c r="AD213" s="13">
        <v>6</v>
      </c>
    </row>
    <row r="214" spans="1:30">
      <c r="A214" s="13">
        <v>11</v>
      </c>
      <c r="B214" s="13" t="s">
        <v>87</v>
      </c>
      <c r="C214" s="13">
        <v>713</v>
      </c>
      <c r="D214" s="14">
        <v>42929</v>
      </c>
      <c r="E214" s="13" t="s">
        <v>192</v>
      </c>
      <c r="F214" s="13"/>
      <c r="G214" s="13" t="s">
        <v>159</v>
      </c>
      <c r="H214" s="13" t="s">
        <v>845</v>
      </c>
      <c r="I214" s="13" t="s">
        <v>89</v>
      </c>
      <c r="J214" s="14">
        <v>38002</v>
      </c>
      <c r="K214" s="13">
        <v>1106</v>
      </c>
      <c r="L214" s="13"/>
      <c r="M214" s="13">
        <v>89</v>
      </c>
      <c r="N214" s="13">
        <v>61</v>
      </c>
      <c r="O214" s="13" t="s">
        <v>90</v>
      </c>
      <c r="P214" s="13" t="s">
        <v>91</v>
      </c>
      <c r="Q214" s="13"/>
      <c r="R214" s="13" t="s">
        <v>266</v>
      </c>
      <c r="S214" s="13">
        <v>12345678910</v>
      </c>
      <c r="T214" s="13" t="s">
        <v>846</v>
      </c>
      <c r="U214" s="13" t="s">
        <v>1099</v>
      </c>
      <c r="V214" s="13">
        <v>9999999999</v>
      </c>
      <c r="W214" s="13" t="s">
        <v>843</v>
      </c>
      <c r="X214" s="13">
        <v>40000</v>
      </c>
      <c r="Y214" s="13" t="s">
        <v>92</v>
      </c>
      <c r="Z214" s="13" t="s">
        <v>92</v>
      </c>
      <c r="AA214" s="13" t="s">
        <v>93</v>
      </c>
      <c r="AB214" s="13">
        <v>16</v>
      </c>
      <c r="AC214" s="13" t="s">
        <v>94</v>
      </c>
      <c r="AD214" s="13">
        <v>9</v>
      </c>
    </row>
    <row r="215" spans="1:30">
      <c r="A215" s="13">
        <v>11</v>
      </c>
      <c r="B215" s="13" t="s">
        <v>87</v>
      </c>
      <c r="C215" s="13">
        <v>714</v>
      </c>
      <c r="D215" s="14">
        <v>41830</v>
      </c>
      <c r="E215" s="13" t="s">
        <v>847</v>
      </c>
      <c r="F215" s="13"/>
      <c r="G215" s="13" t="s">
        <v>296</v>
      </c>
      <c r="H215" s="13" t="s">
        <v>111</v>
      </c>
      <c r="I215" s="13" t="s">
        <v>96</v>
      </c>
      <c r="J215" s="14">
        <v>38003</v>
      </c>
      <c r="K215" s="13">
        <v>1107</v>
      </c>
      <c r="L215" s="13"/>
      <c r="M215" s="13">
        <v>89</v>
      </c>
      <c r="N215" s="13">
        <v>70</v>
      </c>
      <c r="O215" s="13" t="s">
        <v>90</v>
      </c>
      <c r="P215" s="13" t="s">
        <v>91</v>
      </c>
      <c r="Q215" s="13"/>
      <c r="R215" s="13" t="s">
        <v>266</v>
      </c>
      <c r="S215" s="13">
        <v>12345678910</v>
      </c>
      <c r="T215" s="13" t="s">
        <v>848</v>
      </c>
      <c r="U215" s="13" t="s">
        <v>1099</v>
      </c>
      <c r="V215" s="13">
        <v>9999999999</v>
      </c>
      <c r="W215" s="13" t="s">
        <v>849</v>
      </c>
      <c r="X215" s="13">
        <v>40000</v>
      </c>
      <c r="Y215" s="13" t="s">
        <v>92</v>
      </c>
      <c r="Z215" s="13" t="s">
        <v>92</v>
      </c>
      <c r="AA215" s="13" t="s">
        <v>93</v>
      </c>
      <c r="AB215" s="13">
        <v>15</v>
      </c>
      <c r="AC215" s="13" t="s">
        <v>94</v>
      </c>
      <c r="AD215" s="13">
        <v>3</v>
      </c>
    </row>
    <row r="216" spans="1:30">
      <c r="A216" s="13">
        <v>11</v>
      </c>
      <c r="B216" s="13" t="s">
        <v>87</v>
      </c>
      <c r="C216" s="13">
        <v>715</v>
      </c>
      <c r="D216" s="14">
        <v>42947</v>
      </c>
      <c r="E216" s="13" t="s">
        <v>33</v>
      </c>
      <c r="F216" s="13"/>
      <c r="G216" s="13" t="s">
        <v>34</v>
      </c>
      <c r="H216" s="13" t="s">
        <v>850</v>
      </c>
      <c r="I216" s="13" t="s">
        <v>96</v>
      </c>
      <c r="J216" s="14">
        <v>38004</v>
      </c>
      <c r="K216" s="13">
        <v>1108</v>
      </c>
      <c r="L216" s="13"/>
      <c r="M216" s="13">
        <v>89</v>
      </c>
      <c r="N216" s="13">
        <v>66</v>
      </c>
      <c r="O216" s="13" t="s">
        <v>90</v>
      </c>
      <c r="P216" s="13" t="s">
        <v>91</v>
      </c>
      <c r="Q216" s="13"/>
      <c r="R216" s="13" t="s">
        <v>266</v>
      </c>
      <c r="S216" s="13">
        <v>12345678910</v>
      </c>
      <c r="T216" s="13" t="s">
        <v>851</v>
      </c>
      <c r="U216" s="13" t="s">
        <v>1099</v>
      </c>
      <c r="V216" s="13">
        <v>9999999999</v>
      </c>
      <c r="W216" s="13" t="s">
        <v>843</v>
      </c>
      <c r="X216" s="13">
        <v>40000</v>
      </c>
      <c r="Y216" s="13" t="s">
        <v>102</v>
      </c>
      <c r="Z216" s="13" t="s">
        <v>102</v>
      </c>
      <c r="AA216" s="13" t="s">
        <v>93</v>
      </c>
      <c r="AB216" s="13">
        <v>18</v>
      </c>
      <c r="AC216" s="13" t="s">
        <v>94</v>
      </c>
      <c r="AD216" s="13">
        <v>6</v>
      </c>
    </row>
    <row r="217" spans="1:30" ht="43.5">
      <c r="A217" s="13">
        <v>11</v>
      </c>
      <c r="B217" s="13" t="s">
        <v>87</v>
      </c>
      <c r="C217" s="13">
        <v>716</v>
      </c>
      <c r="D217" s="14">
        <v>42947</v>
      </c>
      <c r="E217" s="13" t="s">
        <v>164</v>
      </c>
      <c r="F217" s="13"/>
      <c r="G217" s="13" t="s">
        <v>852</v>
      </c>
      <c r="H217" s="13" t="s">
        <v>602</v>
      </c>
      <c r="I217" s="13" t="s">
        <v>96</v>
      </c>
      <c r="J217" s="14">
        <v>38005</v>
      </c>
      <c r="K217" s="13">
        <v>1109</v>
      </c>
      <c r="L217" s="13"/>
      <c r="M217" s="13">
        <v>89</v>
      </c>
      <c r="N217" s="13">
        <v>62</v>
      </c>
      <c r="O217" s="13" t="s">
        <v>90</v>
      </c>
      <c r="P217" s="13" t="s">
        <v>91</v>
      </c>
      <c r="Q217" s="13"/>
      <c r="R217" s="13" t="s">
        <v>266</v>
      </c>
      <c r="S217" s="13">
        <v>12345678910</v>
      </c>
      <c r="T217" s="13" t="s">
        <v>853</v>
      </c>
      <c r="U217" s="13" t="s">
        <v>1099</v>
      </c>
      <c r="V217" s="13">
        <v>9999999999</v>
      </c>
      <c r="W217" s="13" t="s">
        <v>854</v>
      </c>
      <c r="X217" s="13">
        <v>25000</v>
      </c>
      <c r="Y217" s="13" t="s">
        <v>92</v>
      </c>
      <c r="Z217" s="13" t="s">
        <v>102</v>
      </c>
      <c r="AA217" s="13" t="s">
        <v>93</v>
      </c>
      <c r="AB217" s="13">
        <v>17</v>
      </c>
      <c r="AC217" s="13" t="s">
        <v>94</v>
      </c>
      <c r="AD217" s="13">
        <v>5</v>
      </c>
    </row>
    <row r="218" spans="1:30" ht="29">
      <c r="A218" s="13">
        <v>11</v>
      </c>
      <c r="B218" s="13" t="s">
        <v>87</v>
      </c>
      <c r="C218" s="13">
        <v>717</v>
      </c>
      <c r="D218" s="14">
        <v>42191</v>
      </c>
      <c r="E218" s="13" t="s">
        <v>855</v>
      </c>
      <c r="F218" s="13"/>
      <c r="G218" s="13" t="s">
        <v>856</v>
      </c>
      <c r="H218" s="13" t="s">
        <v>145</v>
      </c>
      <c r="I218" s="13" t="s">
        <v>96</v>
      </c>
      <c r="J218" s="14">
        <v>38006</v>
      </c>
      <c r="K218" s="13">
        <v>1110</v>
      </c>
      <c r="L218" s="13"/>
      <c r="M218" s="13">
        <v>89</v>
      </c>
      <c r="N218" s="13">
        <v>88</v>
      </c>
      <c r="O218" s="13" t="s">
        <v>90</v>
      </c>
      <c r="P218" s="13" t="s">
        <v>91</v>
      </c>
      <c r="Q218" s="13"/>
      <c r="R218" s="13" t="s">
        <v>266</v>
      </c>
      <c r="S218" s="13">
        <v>12345678910</v>
      </c>
      <c r="T218" s="13" t="s">
        <v>857</v>
      </c>
      <c r="U218" s="13" t="s">
        <v>1099</v>
      </c>
      <c r="V218" s="13">
        <v>9999999999</v>
      </c>
      <c r="W218" s="13" t="s">
        <v>858</v>
      </c>
      <c r="X218" s="13">
        <v>40000</v>
      </c>
      <c r="Y218" s="13" t="s">
        <v>92</v>
      </c>
      <c r="Z218" s="13" t="s">
        <v>92</v>
      </c>
      <c r="AA218" s="13" t="s">
        <v>93</v>
      </c>
      <c r="AB218" s="13">
        <v>15</v>
      </c>
      <c r="AC218" s="13" t="s">
        <v>94</v>
      </c>
      <c r="AD218" s="13">
        <v>1</v>
      </c>
    </row>
    <row r="219" spans="1:30" ht="29">
      <c r="A219" s="13">
        <v>11</v>
      </c>
      <c r="B219" s="13" t="s">
        <v>87</v>
      </c>
      <c r="C219" s="13">
        <v>718</v>
      </c>
      <c r="D219" s="14">
        <v>41821</v>
      </c>
      <c r="E219" s="13" t="s">
        <v>366</v>
      </c>
      <c r="F219" s="13"/>
      <c r="G219" s="13" t="s">
        <v>859</v>
      </c>
      <c r="H219" s="13" t="s">
        <v>189</v>
      </c>
      <c r="I219" s="13" t="s">
        <v>89</v>
      </c>
      <c r="J219" s="14">
        <v>38007</v>
      </c>
      <c r="K219" s="13">
        <v>1123</v>
      </c>
      <c r="L219" s="13"/>
      <c r="M219" s="13">
        <v>89</v>
      </c>
      <c r="N219" s="13">
        <v>28</v>
      </c>
      <c r="O219" s="13" t="s">
        <v>98</v>
      </c>
      <c r="P219" s="13" t="s">
        <v>91</v>
      </c>
      <c r="Q219" s="13"/>
      <c r="R219" s="13" t="s">
        <v>266</v>
      </c>
      <c r="S219" s="13">
        <v>12345678910</v>
      </c>
      <c r="T219" s="13" t="s">
        <v>860</v>
      </c>
      <c r="U219" s="13" t="s">
        <v>1099</v>
      </c>
      <c r="V219" s="13">
        <v>9999999999</v>
      </c>
      <c r="W219" s="13" t="s">
        <v>839</v>
      </c>
      <c r="X219" s="13">
        <v>40000</v>
      </c>
      <c r="Y219" s="13" t="s">
        <v>92</v>
      </c>
      <c r="Z219" s="13" t="s">
        <v>92</v>
      </c>
      <c r="AA219" s="13" t="s">
        <v>93</v>
      </c>
      <c r="AB219" s="13">
        <v>16</v>
      </c>
      <c r="AC219" s="13" t="s">
        <v>94</v>
      </c>
      <c r="AD219" s="13">
        <v>0</v>
      </c>
    </row>
    <row r="220" spans="1:30" ht="29">
      <c r="A220" s="13">
        <v>11</v>
      </c>
      <c r="B220" s="13" t="s">
        <v>87</v>
      </c>
      <c r="C220" s="13">
        <v>719</v>
      </c>
      <c r="D220" s="14">
        <v>43292</v>
      </c>
      <c r="E220" s="13" t="s">
        <v>199</v>
      </c>
      <c r="F220" s="13"/>
      <c r="G220" s="13" t="s">
        <v>861</v>
      </c>
      <c r="H220" s="13" t="s">
        <v>189</v>
      </c>
      <c r="I220" s="13" t="s">
        <v>89</v>
      </c>
      <c r="J220" s="14">
        <v>38008</v>
      </c>
      <c r="K220" s="13">
        <v>1111</v>
      </c>
      <c r="L220" s="13"/>
      <c r="M220" s="13">
        <v>89</v>
      </c>
      <c r="N220" s="13">
        <v>76</v>
      </c>
      <c r="O220" s="13" t="s">
        <v>98</v>
      </c>
      <c r="P220" s="13" t="s">
        <v>91</v>
      </c>
      <c r="Q220" s="13"/>
      <c r="R220" s="13" t="s">
        <v>266</v>
      </c>
      <c r="S220" s="13">
        <v>12345678910</v>
      </c>
      <c r="T220" s="13" t="s">
        <v>862</v>
      </c>
      <c r="U220" s="13" t="s">
        <v>1099</v>
      </c>
      <c r="V220" s="13">
        <v>9999999999</v>
      </c>
      <c r="W220" s="13" t="s">
        <v>863</v>
      </c>
      <c r="X220" s="13">
        <v>40000</v>
      </c>
      <c r="Y220" s="13" t="s">
        <v>92</v>
      </c>
      <c r="Z220" s="13" t="s">
        <v>92</v>
      </c>
      <c r="AA220" s="13" t="s">
        <v>93</v>
      </c>
      <c r="AB220" s="13">
        <v>19</v>
      </c>
      <c r="AC220" s="13" t="s">
        <v>94</v>
      </c>
      <c r="AD220" s="13">
        <v>0</v>
      </c>
    </row>
    <row r="221" spans="1:30" ht="29">
      <c r="A221" s="13">
        <v>11</v>
      </c>
      <c r="B221" s="13" t="s">
        <v>87</v>
      </c>
      <c r="C221" s="13">
        <v>720</v>
      </c>
      <c r="D221" s="14">
        <v>41843</v>
      </c>
      <c r="E221" s="13" t="s">
        <v>165</v>
      </c>
      <c r="F221" s="13"/>
      <c r="G221" s="13" t="s">
        <v>344</v>
      </c>
      <c r="H221" s="13" t="s">
        <v>345</v>
      </c>
      <c r="I221" s="13" t="s">
        <v>96</v>
      </c>
      <c r="J221" s="14">
        <v>38009</v>
      </c>
      <c r="K221" s="13">
        <v>1112</v>
      </c>
      <c r="L221" s="13"/>
      <c r="M221" s="13">
        <v>89</v>
      </c>
      <c r="N221" s="13">
        <v>89</v>
      </c>
      <c r="O221" s="13" t="s">
        <v>98</v>
      </c>
      <c r="P221" s="13" t="s">
        <v>91</v>
      </c>
      <c r="Q221" s="13"/>
      <c r="R221" s="13" t="s">
        <v>266</v>
      </c>
      <c r="S221" s="13">
        <v>12345678910</v>
      </c>
      <c r="T221" s="13" t="s">
        <v>864</v>
      </c>
      <c r="U221" s="13" t="s">
        <v>1099</v>
      </c>
      <c r="V221" s="13">
        <v>9999999999</v>
      </c>
      <c r="W221" s="13" t="s">
        <v>839</v>
      </c>
      <c r="X221" s="13">
        <v>40000</v>
      </c>
      <c r="Y221" s="13" t="s">
        <v>92</v>
      </c>
      <c r="Z221" s="13" t="s">
        <v>92</v>
      </c>
      <c r="AA221" s="13" t="s">
        <v>93</v>
      </c>
      <c r="AB221" s="13">
        <v>16</v>
      </c>
      <c r="AC221" s="13" t="s">
        <v>94</v>
      </c>
      <c r="AD221" s="13">
        <v>0</v>
      </c>
    </row>
    <row r="222" spans="1:30" ht="29">
      <c r="A222" s="13">
        <v>11</v>
      </c>
      <c r="B222" s="13" t="s">
        <v>87</v>
      </c>
      <c r="C222" s="13">
        <v>721</v>
      </c>
      <c r="D222" s="14">
        <v>42571</v>
      </c>
      <c r="E222" s="13" t="s">
        <v>865</v>
      </c>
      <c r="F222" s="13"/>
      <c r="G222" s="13" t="s">
        <v>174</v>
      </c>
      <c r="H222" s="13" t="s">
        <v>171</v>
      </c>
      <c r="I222" s="13" t="s">
        <v>96</v>
      </c>
      <c r="J222" s="14">
        <v>38010</v>
      </c>
      <c r="K222" s="13">
        <v>1113</v>
      </c>
      <c r="L222" s="13"/>
      <c r="M222" s="13">
        <v>89</v>
      </c>
      <c r="N222" s="13">
        <v>70</v>
      </c>
      <c r="O222" s="13" t="s">
        <v>90</v>
      </c>
      <c r="P222" s="13" t="s">
        <v>91</v>
      </c>
      <c r="Q222" s="13"/>
      <c r="R222" s="13" t="s">
        <v>266</v>
      </c>
      <c r="S222" s="13">
        <v>12345678910</v>
      </c>
      <c r="T222" s="13" t="s">
        <v>866</v>
      </c>
      <c r="U222" s="13" t="s">
        <v>1099</v>
      </c>
      <c r="V222" s="13">
        <v>9999999999</v>
      </c>
      <c r="W222" s="13" t="s">
        <v>381</v>
      </c>
      <c r="X222" s="13">
        <v>45000</v>
      </c>
      <c r="Y222" s="13" t="s">
        <v>92</v>
      </c>
      <c r="Z222" s="13" t="s">
        <v>92</v>
      </c>
      <c r="AA222" s="13" t="s">
        <v>93</v>
      </c>
      <c r="AB222" s="13">
        <v>17</v>
      </c>
      <c r="AC222" s="13" t="s">
        <v>94</v>
      </c>
      <c r="AD222" s="13">
        <v>0</v>
      </c>
    </row>
    <row r="223" spans="1:30" ht="29">
      <c r="A223" s="13">
        <v>11</v>
      </c>
      <c r="B223" s="13" t="s">
        <v>87</v>
      </c>
      <c r="C223" s="13">
        <v>722</v>
      </c>
      <c r="D223" s="14">
        <v>42191</v>
      </c>
      <c r="E223" s="13" t="s">
        <v>867</v>
      </c>
      <c r="F223" s="13"/>
      <c r="G223" s="13" t="s">
        <v>140</v>
      </c>
      <c r="H223" s="13" t="s">
        <v>115</v>
      </c>
      <c r="I223" s="13" t="s">
        <v>96</v>
      </c>
      <c r="J223" s="14">
        <v>38011</v>
      </c>
      <c r="K223" s="13">
        <v>1114</v>
      </c>
      <c r="L223" s="13"/>
      <c r="M223" s="13">
        <v>89</v>
      </c>
      <c r="N223" s="13">
        <v>88</v>
      </c>
      <c r="O223" s="13" t="s">
        <v>90</v>
      </c>
      <c r="P223" s="13" t="s">
        <v>91</v>
      </c>
      <c r="Q223" s="13"/>
      <c r="R223" s="13" t="s">
        <v>266</v>
      </c>
      <c r="S223" s="13">
        <v>12345678910</v>
      </c>
      <c r="T223" s="13" t="s">
        <v>868</v>
      </c>
      <c r="U223" s="13" t="s">
        <v>1099</v>
      </c>
      <c r="V223" s="13">
        <v>9999999999</v>
      </c>
      <c r="W223" s="13" t="s">
        <v>869</v>
      </c>
      <c r="X223" s="13">
        <v>45000</v>
      </c>
      <c r="Y223" s="13" t="s">
        <v>92</v>
      </c>
      <c r="Z223" s="13" t="s">
        <v>92</v>
      </c>
      <c r="AA223" s="13" t="s">
        <v>93</v>
      </c>
      <c r="AB223" s="13">
        <v>14</v>
      </c>
      <c r="AC223" s="13" t="s">
        <v>94</v>
      </c>
      <c r="AD223" s="13">
        <v>1</v>
      </c>
    </row>
    <row r="224" spans="1:30">
      <c r="A224" s="13">
        <v>11</v>
      </c>
      <c r="B224" s="13" t="s">
        <v>87</v>
      </c>
      <c r="C224" s="13">
        <v>723</v>
      </c>
      <c r="D224" s="14">
        <v>43286</v>
      </c>
      <c r="E224" s="13" t="s">
        <v>515</v>
      </c>
      <c r="F224" s="13"/>
      <c r="G224" s="13" t="s">
        <v>870</v>
      </c>
      <c r="H224" s="13" t="s">
        <v>120</v>
      </c>
      <c r="I224" s="13" t="s">
        <v>96</v>
      </c>
      <c r="J224" s="14">
        <v>38012</v>
      </c>
      <c r="K224" s="13">
        <v>1115</v>
      </c>
      <c r="L224" s="13"/>
      <c r="M224" s="13">
        <v>89</v>
      </c>
      <c r="N224" s="13">
        <v>69</v>
      </c>
      <c r="O224" s="13" t="s">
        <v>90</v>
      </c>
      <c r="P224" s="13" t="s">
        <v>91</v>
      </c>
      <c r="Q224" s="13"/>
      <c r="R224" s="13" t="s">
        <v>266</v>
      </c>
      <c r="S224" s="13">
        <v>12345678910</v>
      </c>
      <c r="T224" s="13" t="s">
        <v>871</v>
      </c>
      <c r="U224" s="13" t="s">
        <v>1099</v>
      </c>
      <c r="V224" s="13">
        <v>9999999999</v>
      </c>
      <c r="W224" s="13" t="s">
        <v>339</v>
      </c>
      <c r="X224" s="13">
        <v>40000</v>
      </c>
      <c r="Y224" s="13" t="s">
        <v>92</v>
      </c>
      <c r="Z224" s="13" t="s">
        <v>102</v>
      </c>
      <c r="AA224" s="13" t="s">
        <v>93</v>
      </c>
      <c r="AB224" s="13">
        <v>17</v>
      </c>
      <c r="AC224" s="13" t="s">
        <v>94</v>
      </c>
      <c r="AD224" s="13">
        <v>1</v>
      </c>
    </row>
    <row r="225" spans="1:30">
      <c r="A225" s="13">
        <v>11</v>
      </c>
      <c r="B225" s="13" t="s">
        <v>87</v>
      </c>
      <c r="C225" s="13">
        <v>724</v>
      </c>
      <c r="D225" s="14">
        <v>41834</v>
      </c>
      <c r="E225" s="13" t="s">
        <v>872</v>
      </c>
      <c r="F225" s="13"/>
      <c r="G225" s="13" t="s">
        <v>800</v>
      </c>
      <c r="H225" s="13" t="s">
        <v>130</v>
      </c>
      <c r="I225" s="13" t="s">
        <v>96</v>
      </c>
      <c r="J225" s="14">
        <v>38013</v>
      </c>
      <c r="K225" s="13">
        <v>1116</v>
      </c>
      <c r="L225" s="13"/>
      <c r="M225" s="13">
        <v>89</v>
      </c>
      <c r="N225" s="13">
        <v>83</v>
      </c>
      <c r="O225" s="13" t="s">
        <v>98</v>
      </c>
      <c r="P225" s="13" t="s">
        <v>91</v>
      </c>
      <c r="Q225" s="13"/>
      <c r="R225" s="13" t="s">
        <v>266</v>
      </c>
      <c r="S225" s="13">
        <v>12345678910</v>
      </c>
      <c r="T225" s="13" t="s">
        <v>873</v>
      </c>
      <c r="U225" s="13" t="s">
        <v>1099</v>
      </c>
      <c r="V225" s="13">
        <v>9999999999</v>
      </c>
      <c r="W225" s="13" t="s">
        <v>874</v>
      </c>
      <c r="X225" s="13">
        <v>40000</v>
      </c>
      <c r="Y225" s="13" t="s">
        <v>92</v>
      </c>
      <c r="Z225" s="13" t="s">
        <v>92</v>
      </c>
      <c r="AA225" s="13" t="s">
        <v>93</v>
      </c>
      <c r="AB225" s="13">
        <v>18</v>
      </c>
      <c r="AC225" s="13" t="s">
        <v>94</v>
      </c>
      <c r="AD225" s="13">
        <v>1</v>
      </c>
    </row>
    <row r="226" spans="1:30">
      <c r="A226" s="13">
        <v>11</v>
      </c>
      <c r="B226" s="13" t="s">
        <v>87</v>
      </c>
      <c r="C226" s="13">
        <v>725</v>
      </c>
      <c r="D226" s="14">
        <v>41846</v>
      </c>
      <c r="E226" s="13" t="s">
        <v>121</v>
      </c>
      <c r="F226" s="13"/>
      <c r="G226" s="13" t="s">
        <v>819</v>
      </c>
      <c r="H226" s="13" t="s">
        <v>103</v>
      </c>
      <c r="I226" s="13" t="s">
        <v>96</v>
      </c>
      <c r="J226" s="14">
        <v>38014</v>
      </c>
      <c r="K226" s="13">
        <v>1117</v>
      </c>
      <c r="L226" s="13"/>
      <c r="M226" s="13">
        <v>89</v>
      </c>
      <c r="N226" s="13">
        <v>74</v>
      </c>
      <c r="O226" s="13" t="s">
        <v>90</v>
      </c>
      <c r="P226" s="13" t="s">
        <v>91</v>
      </c>
      <c r="Q226" s="13"/>
      <c r="R226" s="13" t="s">
        <v>266</v>
      </c>
      <c r="S226" s="13">
        <v>12345678910</v>
      </c>
      <c r="T226" s="13" t="s">
        <v>875</v>
      </c>
      <c r="U226" s="13" t="s">
        <v>1099</v>
      </c>
      <c r="V226" s="13">
        <v>9999999999</v>
      </c>
      <c r="W226" s="13" t="s">
        <v>849</v>
      </c>
      <c r="X226" s="13">
        <v>0</v>
      </c>
      <c r="Y226" s="13" t="s">
        <v>92</v>
      </c>
      <c r="Z226" s="13" t="s">
        <v>92</v>
      </c>
      <c r="AA226" s="13" t="s">
        <v>93</v>
      </c>
      <c r="AB226" s="13">
        <v>16</v>
      </c>
      <c r="AC226" s="13" t="s">
        <v>94</v>
      </c>
      <c r="AD226" s="13">
        <v>4</v>
      </c>
    </row>
    <row r="227" spans="1:30" ht="29">
      <c r="A227" s="13">
        <v>11</v>
      </c>
      <c r="B227" s="13" t="s">
        <v>87</v>
      </c>
      <c r="C227" s="13">
        <v>726</v>
      </c>
      <c r="D227" s="14">
        <v>41842</v>
      </c>
      <c r="E227" s="13" t="s">
        <v>117</v>
      </c>
      <c r="F227" s="13"/>
      <c r="G227" s="13" t="s">
        <v>794</v>
      </c>
      <c r="H227" s="13" t="s">
        <v>795</v>
      </c>
      <c r="I227" s="13" t="s">
        <v>96</v>
      </c>
      <c r="J227" s="14">
        <v>38015</v>
      </c>
      <c r="K227" s="13">
        <v>1118</v>
      </c>
      <c r="L227" s="13"/>
      <c r="M227" s="13">
        <v>89</v>
      </c>
      <c r="N227" s="13">
        <v>73</v>
      </c>
      <c r="O227" s="13" t="s">
        <v>90</v>
      </c>
      <c r="P227" s="13" t="s">
        <v>91</v>
      </c>
      <c r="Q227" s="13"/>
      <c r="R227" s="13" t="s">
        <v>266</v>
      </c>
      <c r="S227" s="13">
        <v>12345678910</v>
      </c>
      <c r="T227" s="13" t="s">
        <v>876</v>
      </c>
      <c r="U227" s="13" t="s">
        <v>1099</v>
      </c>
      <c r="V227" s="13">
        <v>9999999999</v>
      </c>
      <c r="W227" s="13" t="s">
        <v>877</v>
      </c>
      <c r="X227" s="13">
        <v>40000</v>
      </c>
      <c r="Y227" s="13" t="s">
        <v>92</v>
      </c>
      <c r="Z227" s="13" t="s">
        <v>92</v>
      </c>
      <c r="AA227" s="13" t="s">
        <v>93</v>
      </c>
      <c r="AB227" s="13">
        <v>16</v>
      </c>
      <c r="AC227" s="13" t="s">
        <v>94</v>
      </c>
      <c r="AD227" s="13">
        <v>0</v>
      </c>
    </row>
    <row r="228" spans="1:30" ht="29">
      <c r="A228" s="13">
        <v>11</v>
      </c>
      <c r="B228" s="13" t="s">
        <v>87</v>
      </c>
      <c r="C228" s="13">
        <v>727</v>
      </c>
      <c r="D228" s="14">
        <v>41830</v>
      </c>
      <c r="E228" s="13" t="s">
        <v>878</v>
      </c>
      <c r="F228" s="13"/>
      <c r="G228" s="13" t="s">
        <v>879</v>
      </c>
      <c r="H228" s="13" t="s">
        <v>880</v>
      </c>
      <c r="I228" s="13" t="s">
        <v>96</v>
      </c>
      <c r="J228" s="14">
        <v>38016</v>
      </c>
      <c r="K228" s="13">
        <v>1119</v>
      </c>
      <c r="L228" s="13"/>
      <c r="M228" s="13">
        <v>89</v>
      </c>
      <c r="N228" s="13">
        <v>77</v>
      </c>
      <c r="O228" s="13" t="s">
        <v>98</v>
      </c>
      <c r="P228" s="13" t="s">
        <v>99</v>
      </c>
      <c r="Q228" s="13"/>
      <c r="R228" s="13" t="s">
        <v>266</v>
      </c>
      <c r="S228" s="13">
        <v>12345678910</v>
      </c>
      <c r="T228" s="13" t="s">
        <v>881</v>
      </c>
      <c r="U228" s="13" t="s">
        <v>1099</v>
      </c>
      <c r="V228" s="13">
        <v>9999999999</v>
      </c>
      <c r="W228" s="13" t="s">
        <v>882</v>
      </c>
      <c r="X228" s="13">
        <v>42000</v>
      </c>
      <c r="Y228" s="13" t="s">
        <v>92</v>
      </c>
      <c r="Z228" s="13" t="s">
        <v>92</v>
      </c>
      <c r="AA228" s="13" t="s">
        <v>100</v>
      </c>
      <c r="AB228" s="13">
        <v>15</v>
      </c>
      <c r="AC228" s="13" t="s">
        <v>94</v>
      </c>
      <c r="AD228" s="13">
        <v>2</v>
      </c>
    </row>
    <row r="229" spans="1:30" ht="29">
      <c r="A229" s="13">
        <v>11</v>
      </c>
      <c r="B229" s="13" t="s">
        <v>87</v>
      </c>
      <c r="C229" s="13">
        <v>728</v>
      </c>
      <c r="D229" s="14">
        <v>43677</v>
      </c>
      <c r="E229" s="13" t="s">
        <v>177</v>
      </c>
      <c r="F229" s="13"/>
      <c r="G229" s="13" t="s">
        <v>883</v>
      </c>
      <c r="H229" s="13" t="s">
        <v>884</v>
      </c>
      <c r="I229" s="13" t="s">
        <v>96</v>
      </c>
      <c r="J229" s="14">
        <v>38017</v>
      </c>
      <c r="K229" s="13">
        <v>1120</v>
      </c>
      <c r="L229" s="13"/>
      <c r="M229" s="13">
        <v>89</v>
      </c>
      <c r="N229" s="13">
        <v>56</v>
      </c>
      <c r="O229" s="13" t="s">
        <v>98</v>
      </c>
      <c r="P229" s="13"/>
      <c r="Q229" s="13"/>
      <c r="R229" s="13" t="s">
        <v>266</v>
      </c>
      <c r="S229" s="13">
        <v>12345678910</v>
      </c>
      <c r="T229" s="13" t="s">
        <v>885</v>
      </c>
      <c r="U229" s="13" t="s">
        <v>1099</v>
      </c>
      <c r="V229" s="13">
        <v>9999999999</v>
      </c>
      <c r="W229" s="13" t="s">
        <v>886</v>
      </c>
      <c r="X229" s="13">
        <v>40000</v>
      </c>
      <c r="Y229" s="13" t="s">
        <v>92</v>
      </c>
      <c r="Z229" s="13" t="s">
        <v>92</v>
      </c>
      <c r="AA229" s="13"/>
      <c r="AB229" s="13">
        <v>14</v>
      </c>
      <c r="AC229" s="13" t="s">
        <v>94</v>
      </c>
      <c r="AD229" s="13">
        <v>0</v>
      </c>
    </row>
    <row r="230" spans="1:30" ht="29">
      <c r="A230" s="13">
        <v>11</v>
      </c>
      <c r="B230" s="13" t="s">
        <v>87</v>
      </c>
      <c r="C230" s="13">
        <v>729</v>
      </c>
      <c r="D230" s="14">
        <v>42559</v>
      </c>
      <c r="E230" s="13" t="s">
        <v>175</v>
      </c>
      <c r="F230" s="13"/>
      <c r="G230" s="13" t="s">
        <v>887</v>
      </c>
      <c r="H230" s="13" t="s">
        <v>888</v>
      </c>
      <c r="I230" s="13" t="s">
        <v>89</v>
      </c>
      <c r="J230" s="14">
        <v>38018</v>
      </c>
      <c r="K230" s="13">
        <v>1121</v>
      </c>
      <c r="L230" s="13"/>
      <c r="M230" s="13">
        <v>89</v>
      </c>
      <c r="N230" s="13">
        <v>72</v>
      </c>
      <c r="O230" s="13" t="s">
        <v>90</v>
      </c>
      <c r="P230" s="13" t="s">
        <v>91</v>
      </c>
      <c r="Q230" s="13"/>
      <c r="R230" s="13" t="s">
        <v>266</v>
      </c>
      <c r="S230" s="13">
        <v>12345678910</v>
      </c>
      <c r="T230" s="13" t="s">
        <v>889</v>
      </c>
      <c r="U230" s="13" t="s">
        <v>1099</v>
      </c>
      <c r="V230" s="13">
        <v>9999999999</v>
      </c>
      <c r="W230" s="13" t="s">
        <v>381</v>
      </c>
      <c r="X230" s="13">
        <v>45000</v>
      </c>
      <c r="Y230" s="13" t="s">
        <v>92</v>
      </c>
      <c r="Z230" s="13" t="s">
        <v>92</v>
      </c>
      <c r="AA230" s="13" t="s">
        <v>93</v>
      </c>
      <c r="AB230" s="13">
        <v>15</v>
      </c>
      <c r="AC230" s="13" t="s">
        <v>94</v>
      </c>
      <c r="AD230" s="13">
        <v>0</v>
      </c>
    </row>
    <row r="231" spans="1:30" ht="29">
      <c r="A231" s="13">
        <v>11</v>
      </c>
      <c r="B231" s="13" t="s">
        <v>87</v>
      </c>
      <c r="C231" s="13">
        <v>730</v>
      </c>
      <c r="D231" s="14">
        <v>43292</v>
      </c>
      <c r="E231" s="13" t="s">
        <v>890</v>
      </c>
      <c r="F231" s="13"/>
      <c r="G231" s="13" t="s">
        <v>891</v>
      </c>
      <c r="H231" s="13" t="s">
        <v>892</v>
      </c>
      <c r="I231" s="13" t="s">
        <v>89</v>
      </c>
      <c r="J231" s="14">
        <v>38019</v>
      </c>
      <c r="K231" s="13">
        <v>1122</v>
      </c>
      <c r="L231" s="13"/>
      <c r="M231" s="13">
        <v>89</v>
      </c>
      <c r="N231" s="13">
        <v>75</v>
      </c>
      <c r="O231" s="13" t="s">
        <v>98</v>
      </c>
      <c r="P231" s="13" t="s">
        <v>91</v>
      </c>
      <c r="Q231" s="13"/>
      <c r="R231" s="13" t="s">
        <v>266</v>
      </c>
      <c r="S231" s="13">
        <v>12345678910</v>
      </c>
      <c r="T231" s="13" t="s">
        <v>893</v>
      </c>
      <c r="U231" s="13" t="s">
        <v>1099</v>
      </c>
      <c r="V231" s="13">
        <v>9999999999</v>
      </c>
      <c r="W231" s="13" t="s">
        <v>863</v>
      </c>
      <c r="X231" s="13">
        <v>40000</v>
      </c>
      <c r="Y231" s="13" t="s">
        <v>92</v>
      </c>
      <c r="Z231" s="13" t="s">
        <v>92</v>
      </c>
      <c r="AA231" s="13" t="s">
        <v>93</v>
      </c>
      <c r="AB231" s="13">
        <v>14</v>
      </c>
      <c r="AC231" s="13" t="s">
        <v>94</v>
      </c>
      <c r="AD231" s="13">
        <v>0</v>
      </c>
    </row>
    <row r="232" spans="1:30" ht="29">
      <c r="A232" s="13">
        <v>12</v>
      </c>
      <c r="B232" s="13" t="s">
        <v>87</v>
      </c>
      <c r="C232" s="13">
        <v>731</v>
      </c>
      <c r="D232" s="14">
        <v>43298</v>
      </c>
      <c r="E232" s="13" t="s">
        <v>894</v>
      </c>
      <c r="F232" s="13"/>
      <c r="G232" s="13" t="s">
        <v>532</v>
      </c>
      <c r="H232" s="13" t="s">
        <v>895</v>
      </c>
      <c r="I232" s="13" t="s">
        <v>89</v>
      </c>
      <c r="J232" s="14">
        <v>38020</v>
      </c>
      <c r="K232" s="13">
        <v>1201</v>
      </c>
      <c r="L232" s="13"/>
      <c r="M232" s="13">
        <v>89</v>
      </c>
      <c r="N232" s="13">
        <v>89</v>
      </c>
      <c r="O232" s="13" t="s">
        <v>98</v>
      </c>
      <c r="P232" s="13" t="s">
        <v>99</v>
      </c>
      <c r="Q232" s="13"/>
      <c r="R232" s="13" t="s">
        <v>266</v>
      </c>
      <c r="S232" s="13">
        <v>12345678910</v>
      </c>
      <c r="T232" s="13" t="s">
        <v>896</v>
      </c>
      <c r="U232" s="13" t="s">
        <v>1099</v>
      </c>
      <c r="V232" s="13">
        <v>9999999999</v>
      </c>
      <c r="W232" s="13" t="s">
        <v>294</v>
      </c>
      <c r="X232" s="13">
        <v>40000</v>
      </c>
      <c r="Y232" s="13" t="s">
        <v>92</v>
      </c>
      <c r="Z232" s="13" t="s">
        <v>92</v>
      </c>
      <c r="AA232" s="13" t="s">
        <v>100</v>
      </c>
      <c r="AB232" s="13">
        <v>16</v>
      </c>
      <c r="AC232" s="13" t="s">
        <v>94</v>
      </c>
      <c r="AD232" s="13">
        <v>0</v>
      </c>
    </row>
    <row r="233" spans="1:30" ht="29">
      <c r="A233" s="13">
        <v>12</v>
      </c>
      <c r="B233" s="13" t="s">
        <v>87</v>
      </c>
      <c r="C233" s="13">
        <v>732</v>
      </c>
      <c r="D233" s="14">
        <v>43298</v>
      </c>
      <c r="E233" s="13" t="s">
        <v>897</v>
      </c>
      <c r="F233" s="13"/>
      <c r="G233" s="13" t="s">
        <v>156</v>
      </c>
      <c r="H233" s="13" t="s">
        <v>489</v>
      </c>
      <c r="I233" s="13" t="s">
        <v>89</v>
      </c>
      <c r="J233" s="14">
        <v>38021</v>
      </c>
      <c r="K233" s="13">
        <v>1202</v>
      </c>
      <c r="L233" s="13"/>
      <c r="M233" s="13">
        <v>89</v>
      </c>
      <c r="N233" s="13">
        <v>89</v>
      </c>
      <c r="O233" s="13" t="s">
        <v>98</v>
      </c>
      <c r="P233" s="13" t="s">
        <v>91</v>
      </c>
      <c r="Q233" s="13"/>
      <c r="R233" s="13" t="s">
        <v>266</v>
      </c>
      <c r="S233" s="13">
        <v>12345678910</v>
      </c>
      <c r="T233" s="13" t="s">
        <v>898</v>
      </c>
      <c r="U233" s="13" t="s">
        <v>1099</v>
      </c>
      <c r="V233" s="13">
        <v>9999999999</v>
      </c>
      <c r="W233" s="13" t="s">
        <v>327</v>
      </c>
      <c r="X233" s="13">
        <v>45000</v>
      </c>
      <c r="Y233" s="13" t="s">
        <v>92</v>
      </c>
      <c r="Z233" s="13" t="s">
        <v>92</v>
      </c>
      <c r="AA233" s="13" t="s">
        <v>93</v>
      </c>
      <c r="AB233" s="13">
        <v>16</v>
      </c>
      <c r="AC233" s="13" t="s">
        <v>94</v>
      </c>
      <c r="AD233" s="13">
        <v>5</v>
      </c>
    </row>
    <row r="234" spans="1:30" ht="29">
      <c r="A234" s="13">
        <v>12</v>
      </c>
      <c r="B234" s="13" t="s">
        <v>87</v>
      </c>
      <c r="C234" s="13">
        <v>733</v>
      </c>
      <c r="D234" s="14">
        <v>43655</v>
      </c>
      <c r="E234" s="13" t="s">
        <v>508</v>
      </c>
      <c r="F234" s="13"/>
      <c r="G234" s="13" t="s">
        <v>95</v>
      </c>
      <c r="H234" s="13" t="s">
        <v>145</v>
      </c>
      <c r="I234" s="13" t="s">
        <v>89</v>
      </c>
      <c r="J234" s="14">
        <v>38022</v>
      </c>
      <c r="K234" s="13">
        <v>1203</v>
      </c>
      <c r="L234" s="13"/>
      <c r="M234" s="13">
        <v>89</v>
      </c>
      <c r="N234" s="13">
        <v>82</v>
      </c>
      <c r="O234" s="13" t="s">
        <v>90</v>
      </c>
      <c r="P234" s="13" t="s">
        <v>91</v>
      </c>
      <c r="Q234" s="13"/>
      <c r="R234" s="13" t="s">
        <v>266</v>
      </c>
      <c r="S234" s="13">
        <v>12345678910</v>
      </c>
      <c r="T234" s="13" t="s">
        <v>899</v>
      </c>
      <c r="U234" s="13" t="s">
        <v>1099</v>
      </c>
      <c r="V234" s="13">
        <v>9999999999</v>
      </c>
      <c r="W234" s="13" t="s">
        <v>900</v>
      </c>
      <c r="X234" s="13">
        <v>40000</v>
      </c>
      <c r="Y234" s="13" t="s">
        <v>92</v>
      </c>
      <c r="Z234" s="13" t="s">
        <v>92</v>
      </c>
      <c r="AA234" s="13" t="s">
        <v>93</v>
      </c>
      <c r="AB234" s="13">
        <v>17</v>
      </c>
      <c r="AC234" s="13" t="s">
        <v>94</v>
      </c>
      <c r="AD234" s="13">
        <v>1</v>
      </c>
    </row>
    <row r="235" spans="1:30" ht="29">
      <c r="A235" s="13">
        <v>12</v>
      </c>
      <c r="B235" s="13" t="s">
        <v>87</v>
      </c>
      <c r="C235" s="13">
        <v>734</v>
      </c>
      <c r="D235" s="14">
        <v>43306</v>
      </c>
      <c r="E235" s="13" t="s">
        <v>36</v>
      </c>
      <c r="F235" s="13"/>
      <c r="G235" s="13" t="s">
        <v>37</v>
      </c>
      <c r="H235" s="13" t="s">
        <v>685</v>
      </c>
      <c r="I235" s="13" t="s">
        <v>96</v>
      </c>
      <c r="J235" s="14">
        <v>38023</v>
      </c>
      <c r="K235" s="13">
        <v>1204</v>
      </c>
      <c r="L235" s="13"/>
      <c r="M235" s="13">
        <v>89</v>
      </c>
      <c r="N235" s="13">
        <v>89</v>
      </c>
      <c r="O235" s="13" t="s">
        <v>90</v>
      </c>
      <c r="P235" s="13" t="s">
        <v>91</v>
      </c>
      <c r="Q235" s="13"/>
      <c r="R235" s="13" t="s">
        <v>266</v>
      </c>
      <c r="S235" s="13">
        <v>12345678910</v>
      </c>
      <c r="T235" s="13" t="s">
        <v>901</v>
      </c>
      <c r="U235" s="13" t="s">
        <v>1099</v>
      </c>
      <c r="V235" s="13">
        <v>9999999999</v>
      </c>
      <c r="W235" s="13" t="s">
        <v>327</v>
      </c>
      <c r="X235" s="13">
        <v>40000</v>
      </c>
      <c r="Y235" s="13" t="s">
        <v>92</v>
      </c>
      <c r="Z235" s="13" t="s">
        <v>92</v>
      </c>
      <c r="AA235" s="13" t="s">
        <v>93</v>
      </c>
      <c r="AB235" s="13">
        <v>15</v>
      </c>
      <c r="AC235" s="13" t="s">
        <v>94</v>
      </c>
      <c r="AD235" s="13">
        <v>6</v>
      </c>
    </row>
    <row r="236" spans="1:30">
      <c r="A236" s="13">
        <v>12</v>
      </c>
      <c r="B236" s="13" t="s">
        <v>87</v>
      </c>
      <c r="C236" s="13">
        <v>735</v>
      </c>
      <c r="D236" s="14">
        <v>43678</v>
      </c>
      <c r="E236" s="13" t="s">
        <v>902</v>
      </c>
      <c r="F236" s="13"/>
      <c r="G236" s="13" t="s">
        <v>823</v>
      </c>
      <c r="H236" s="13" t="s">
        <v>771</v>
      </c>
      <c r="I236" s="13" t="s">
        <v>89</v>
      </c>
      <c r="J236" s="14">
        <v>38024</v>
      </c>
      <c r="K236" s="13">
        <v>1205</v>
      </c>
      <c r="L236" s="13"/>
      <c r="M236" s="13">
        <v>89</v>
      </c>
      <c r="N236" s="13">
        <v>63</v>
      </c>
      <c r="O236" s="13" t="s">
        <v>98</v>
      </c>
      <c r="P236" s="13"/>
      <c r="Q236" s="13"/>
      <c r="R236" s="13" t="s">
        <v>266</v>
      </c>
      <c r="S236" s="13">
        <v>12345678910</v>
      </c>
      <c r="T236" s="13" t="s">
        <v>903</v>
      </c>
      <c r="U236" s="13" t="s">
        <v>1099</v>
      </c>
      <c r="V236" s="13">
        <v>9999999999</v>
      </c>
      <c r="W236" s="13" t="s">
        <v>904</v>
      </c>
      <c r="X236" s="13">
        <v>0</v>
      </c>
      <c r="Y236" s="13" t="s">
        <v>92</v>
      </c>
      <c r="Z236" s="13" t="s">
        <v>92</v>
      </c>
      <c r="AA236" s="13"/>
      <c r="AB236" s="13">
        <v>17</v>
      </c>
      <c r="AC236" s="13" t="s">
        <v>94</v>
      </c>
      <c r="AD236" s="13">
        <v>6</v>
      </c>
    </row>
    <row r="237" spans="1:30" ht="29">
      <c r="A237" s="13">
        <v>12</v>
      </c>
      <c r="B237" s="13" t="s">
        <v>87</v>
      </c>
      <c r="C237" s="13">
        <v>736</v>
      </c>
      <c r="D237" s="14">
        <v>43312</v>
      </c>
      <c r="E237" s="13" t="s">
        <v>31</v>
      </c>
      <c r="F237" s="13"/>
      <c r="G237" s="13" t="s">
        <v>905</v>
      </c>
      <c r="H237" s="13" t="s">
        <v>139</v>
      </c>
      <c r="I237" s="13" t="s">
        <v>96</v>
      </c>
      <c r="J237" s="14">
        <v>38025</v>
      </c>
      <c r="K237" s="13">
        <v>1206</v>
      </c>
      <c r="L237" s="13"/>
      <c r="M237" s="13">
        <v>89</v>
      </c>
      <c r="N237" s="13">
        <v>89</v>
      </c>
      <c r="O237" s="13" t="s">
        <v>90</v>
      </c>
      <c r="P237" s="13" t="s">
        <v>91</v>
      </c>
      <c r="Q237" s="13"/>
      <c r="R237" s="13" t="s">
        <v>266</v>
      </c>
      <c r="S237" s="13">
        <v>12345678910</v>
      </c>
      <c r="T237" s="13" t="s">
        <v>906</v>
      </c>
      <c r="U237" s="13" t="s">
        <v>1099</v>
      </c>
      <c r="V237" s="13">
        <v>9999999999</v>
      </c>
      <c r="W237" s="13" t="s">
        <v>327</v>
      </c>
      <c r="X237" s="13">
        <v>40000</v>
      </c>
      <c r="Y237" s="13" t="s">
        <v>92</v>
      </c>
      <c r="Z237" s="13" t="s">
        <v>92</v>
      </c>
      <c r="AA237" s="13" t="s">
        <v>93</v>
      </c>
      <c r="AB237" s="13">
        <v>17</v>
      </c>
      <c r="AC237" s="13" t="s">
        <v>94</v>
      </c>
      <c r="AD237" s="13">
        <v>6</v>
      </c>
    </row>
    <row r="238" spans="1:30" ht="43.5">
      <c r="A238" s="13">
        <v>12</v>
      </c>
      <c r="B238" s="13" t="s">
        <v>87</v>
      </c>
      <c r="C238" s="13">
        <v>737</v>
      </c>
      <c r="D238" s="14">
        <v>42580</v>
      </c>
      <c r="E238" s="13" t="s">
        <v>33</v>
      </c>
      <c r="F238" s="13"/>
      <c r="G238" s="13" t="s">
        <v>262</v>
      </c>
      <c r="H238" s="13" t="s">
        <v>907</v>
      </c>
      <c r="I238" s="13" t="s">
        <v>96</v>
      </c>
      <c r="J238" s="14">
        <v>38026</v>
      </c>
      <c r="K238" s="13">
        <v>1207</v>
      </c>
      <c r="L238" s="13"/>
      <c r="M238" s="13">
        <v>89</v>
      </c>
      <c r="N238" s="13">
        <v>89</v>
      </c>
      <c r="O238" s="13" t="s">
        <v>90</v>
      </c>
      <c r="P238" s="13" t="s">
        <v>91</v>
      </c>
      <c r="Q238" s="13"/>
      <c r="R238" s="13" t="s">
        <v>266</v>
      </c>
      <c r="S238" s="13">
        <v>12345678910</v>
      </c>
      <c r="T238" s="13" t="s">
        <v>908</v>
      </c>
      <c r="U238" s="13" t="s">
        <v>1099</v>
      </c>
      <c r="V238" s="13">
        <v>9999999999</v>
      </c>
      <c r="W238" s="13" t="s">
        <v>909</v>
      </c>
      <c r="X238" s="13">
        <v>40000</v>
      </c>
      <c r="Y238" s="13" t="s">
        <v>102</v>
      </c>
      <c r="Z238" s="13" t="s">
        <v>92</v>
      </c>
      <c r="AA238" s="13" t="s">
        <v>93</v>
      </c>
      <c r="AB238" s="13">
        <v>14</v>
      </c>
      <c r="AC238" s="13" t="s">
        <v>94</v>
      </c>
      <c r="AD238" s="13">
        <v>0</v>
      </c>
    </row>
    <row r="239" spans="1:30" ht="29">
      <c r="A239" s="13">
        <v>12</v>
      </c>
      <c r="B239" s="13" t="s">
        <v>87</v>
      </c>
      <c r="C239" s="13">
        <v>738</v>
      </c>
      <c r="D239" s="14">
        <v>41844</v>
      </c>
      <c r="E239" s="13" t="s">
        <v>164</v>
      </c>
      <c r="F239" s="13"/>
      <c r="G239" s="13" t="s">
        <v>910</v>
      </c>
      <c r="H239" s="13" t="s">
        <v>189</v>
      </c>
      <c r="I239" s="13" t="s">
        <v>96</v>
      </c>
      <c r="J239" s="14">
        <v>38027</v>
      </c>
      <c r="K239" s="13">
        <v>1208</v>
      </c>
      <c r="L239" s="13"/>
      <c r="M239" s="13">
        <v>89</v>
      </c>
      <c r="N239" s="13">
        <v>89</v>
      </c>
      <c r="O239" s="13" t="s">
        <v>90</v>
      </c>
      <c r="P239" s="13" t="s">
        <v>91</v>
      </c>
      <c r="Q239" s="13"/>
      <c r="R239" s="13" t="s">
        <v>266</v>
      </c>
      <c r="S239" s="13">
        <v>12345678910</v>
      </c>
      <c r="T239" s="13" t="s">
        <v>911</v>
      </c>
      <c r="U239" s="13" t="s">
        <v>1099</v>
      </c>
      <c r="V239" s="13">
        <v>9999999999</v>
      </c>
      <c r="W239" s="13" t="s">
        <v>416</v>
      </c>
      <c r="X239" s="13">
        <v>40000</v>
      </c>
      <c r="Y239" s="13" t="s">
        <v>92</v>
      </c>
      <c r="Z239" s="13" t="s">
        <v>92</v>
      </c>
      <c r="AA239" s="13" t="s">
        <v>93</v>
      </c>
      <c r="AB239" s="13">
        <v>16</v>
      </c>
      <c r="AC239" s="13" t="s">
        <v>94</v>
      </c>
      <c r="AD239" s="13">
        <v>1</v>
      </c>
    </row>
    <row r="240" spans="1:30" ht="29">
      <c r="A240" s="13">
        <v>12</v>
      </c>
      <c r="B240" s="13" t="s">
        <v>87</v>
      </c>
      <c r="C240" s="13">
        <v>739</v>
      </c>
      <c r="D240" s="14">
        <v>42200</v>
      </c>
      <c r="E240" s="13" t="s">
        <v>103</v>
      </c>
      <c r="F240" s="13"/>
      <c r="G240" s="13" t="s">
        <v>783</v>
      </c>
      <c r="H240" s="13" t="s">
        <v>912</v>
      </c>
      <c r="I240" s="13" t="s">
        <v>96</v>
      </c>
      <c r="J240" s="14">
        <v>38028</v>
      </c>
      <c r="K240" s="13">
        <v>1209</v>
      </c>
      <c r="L240" s="13"/>
      <c r="M240" s="13">
        <v>89</v>
      </c>
      <c r="N240" s="13">
        <v>89</v>
      </c>
      <c r="O240" s="13" t="s">
        <v>90</v>
      </c>
      <c r="P240" s="13" t="s">
        <v>91</v>
      </c>
      <c r="Q240" s="13"/>
      <c r="R240" s="13" t="s">
        <v>266</v>
      </c>
      <c r="S240" s="13">
        <v>12345678910</v>
      </c>
      <c r="T240" s="13" t="s">
        <v>913</v>
      </c>
      <c r="U240" s="13" t="s">
        <v>1099</v>
      </c>
      <c r="V240" s="13">
        <v>9999999999</v>
      </c>
      <c r="W240" s="13" t="s">
        <v>416</v>
      </c>
      <c r="X240" s="13">
        <v>40000</v>
      </c>
      <c r="Y240" s="13" t="s">
        <v>92</v>
      </c>
      <c r="Z240" s="13" t="s">
        <v>92</v>
      </c>
      <c r="AA240" s="13" t="s">
        <v>93</v>
      </c>
      <c r="AB240" s="13">
        <v>17</v>
      </c>
      <c r="AC240" s="13" t="s">
        <v>94</v>
      </c>
      <c r="AD240" s="13">
        <v>5</v>
      </c>
    </row>
    <row r="241" spans="1:30" ht="29">
      <c r="A241" s="13">
        <v>12</v>
      </c>
      <c r="B241" s="13" t="s">
        <v>87</v>
      </c>
      <c r="C241" s="13">
        <v>740</v>
      </c>
      <c r="D241" s="14">
        <v>42216</v>
      </c>
      <c r="E241" s="13" t="s">
        <v>914</v>
      </c>
      <c r="F241" s="13"/>
      <c r="G241" s="13" t="s">
        <v>559</v>
      </c>
      <c r="H241" s="13" t="s">
        <v>139</v>
      </c>
      <c r="I241" s="13" t="s">
        <v>96</v>
      </c>
      <c r="J241" s="14">
        <v>38029</v>
      </c>
      <c r="K241" s="13">
        <v>1210</v>
      </c>
      <c r="L241" s="13"/>
      <c r="M241" s="13">
        <v>89</v>
      </c>
      <c r="N241" s="13">
        <v>89</v>
      </c>
      <c r="O241" s="13" t="s">
        <v>98</v>
      </c>
      <c r="P241" s="13" t="s">
        <v>91</v>
      </c>
      <c r="Q241" s="13"/>
      <c r="R241" s="13" t="s">
        <v>266</v>
      </c>
      <c r="S241" s="13">
        <v>12345678910</v>
      </c>
      <c r="T241" s="13" t="s">
        <v>915</v>
      </c>
      <c r="U241" s="13" t="s">
        <v>1099</v>
      </c>
      <c r="V241" s="13">
        <v>9999999999</v>
      </c>
      <c r="W241" s="13" t="s">
        <v>416</v>
      </c>
      <c r="X241" s="13">
        <v>40000</v>
      </c>
      <c r="Y241" s="13" t="s">
        <v>92</v>
      </c>
      <c r="Z241" s="13" t="s">
        <v>92</v>
      </c>
      <c r="AA241" s="13" t="s">
        <v>93</v>
      </c>
      <c r="AB241" s="13">
        <v>19</v>
      </c>
      <c r="AC241" s="13" t="s">
        <v>94</v>
      </c>
      <c r="AD241" s="13">
        <v>0</v>
      </c>
    </row>
    <row r="242" spans="1:30" ht="29">
      <c r="A242" s="13">
        <v>12</v>
      </c>
      <c r="B242" s="13" t="s">
        <v>87</v>
      </c>
      <c r="C242" s="13">
        <v>741</v>
      </c>
      <c r="D242" s="14">
        <v>43308</v>
      </c>
      <c r="E242" s="13" t="s">
        <v>916</v>
      </c>
      <c r="F242" s="13"/>
      <c r="G242" s="13" t="s">
        <v>193</v>
      </c>
      <c r="H242" s="13" t="s">
        <v>747</v>
      </c>
      <c r="I242" s="13" t="s">
        <v>89</v>
      </c>
      <c r="J242" s="14">
        <v>38030</v>
      </c>
      <c r="K242" s="13">
        <v>1211</v>
      </c>
      <c r="L242" s="13"/>
      <c r="M242" s="13">
        <v>89</v>
      </c>
      <c r="N242" s="13">
        <v>89</v>
      </c>
      <c r="O242" s="13" t="s">
        <v>280</v>
      </c>
      <c r="P242" s="13" t="s">
        <v>91</v>
      </c>
      <c r="Q242" s="13"/>
      <c r="R242" s="13" t="s">
        <v>266</v>
      </c>
      <c r="S242" s="13">
        <v>12345678910</v>
      </c>
      <c r="T242" s="13" t="s">
        <v>917</v>
      </c>
      <c r="U242" s="13" t="s">
        <v>1099</v>
      </c>
      <c r="V242" s="13">
        <v>9999999999</v>
      </c>
      <c r="W242" s="13" t="s">
        <v>294</v>
      </c>
      <c r="X242" s="13">
        <v>40000</v>
      </c>
      <c r="Y242" s="13" t="s">
        <v>92</v>
      </c>
      <c r="Z242" s="13" t="s">
        <v>92</v>
      </c>
      <c r="AA242" s="13" t="s">
        <v>93</v>
      </c>
      <c r="AB242" s="13">
        <v>16</v>
      </c>
      <c r="AC242" s="13" t="s">
        <v>94</v>
      </c>
      <c r="AD242" s="13">
        <v>3</v>
      </c>
    </row>
    <row r="243" spans="1:30">
      <c r="A243" s="13">
        <v>12</v>
      </c>
      <c r="B243" s="13" t="s">
        <v>87</v>
      </c>
      <c r="C243" s="13">
        <v>742</v>
      </c>
      <c r="D243" s="14">
        <v>41395</v>
      </c>
      <c r="E243" s="13" t="s">
        <v>918</v>
      </c>
      <c r="F243" s="13"/>
      <c r="G243" s="13" t="s">
        <v>919</v>
      </c>
      <c r="H243" s="13" t="s">
        <v>920</v>
      </c>
      <c r="I243" s="13" t="s">
        <v>89</v>
      </c>
      <c r="J243" s="14">
        <v>38031</v>
      </c>
      <c r="K243" s="13">
        <v>1212</v>
      </c>
      <c r="L243" s="13"/>
      <c r="M243" s="13">
        <v>89</v>
      </c>
      <c r="N243" s="13">
        <v>89</v>
      </c>
      <c r="O243" s="13" t="s">
        <v>90</v>
      </c>
      <c r="P243" s="13" t="s">
        <v>91</v>
      </c>
      <c r="Q243" s="13"/>
      <c r="R243" s="13" t="s">
        <v>266</v>
      </c>
      <c r="S243" s="13">
        <v>12345678910</v>
      </c>
      <c r="T243" s="13" t="s">
        <v>921</v>
      </c>
      <c r="U243" s="13" t="s">
        <v>1099</v>
      </c>
      <c r="V243" s="13">
        <v>9999999999</v>
      </c>
      <c r="W243" s="13" t="s">
        <v>444</v>
      </c>
      <c r="X243" s="13">
        <v>40000</v>
      </c>
      <c r="Y243" s="13" t="s">
        <v>92</v>
      </c>
      <c r="Z243" s="13" t="s">
        <v>92</v>
      </c>
      <c r="AA243" s="13" t="s">
        <v>93</v>
      </c>
      <c r="AB243" s="13">
        <v>16</v>
      </c>
      <c r="AC243" s="13" t="s">
        <v>94</v>
      </c>
      <c r="AD243" s="13">
        <v>0</v>
      </c>
    </row>
    <row r="244" spans="1:30" ht="29">
      <c r="A244" s="13">
        <v>12</v>
      </c>
      <c r="B244" s="13" t="s">
        <v>87</v>
      </c>
      <c r="C244" s="13">
        <v>743</v>
      </c>
      <c r="D244" s="14">
        <v>43298</v>
      </c>
      <c r="E244" s="13" t="s">
        <v>922</v>
      </c>
      <c r="F244" s="13"/>
      <c r="G244" s="13" t="s">
        <v>662</v>
      </c>
      <c r="H244" s="13" t="s">
        <v>923</v>
      </c>
      <c r="I244" s="13" t="s">
        <v>89</v>
      </c>
      <c r="J244" s="14">
        <v>38032</v>
      </c>
      <c r="K244" s="13">
        <v>1213</v>
      </c>
      <c r="L244" s="13"/>
      <c r="M244" s="13">
        <v>89</v>
      </c>
      <c r="N244" s="13">
        <v>89</v>
      </c>
      <c r="O244" s="13" t="s">
        <v>98</v>
      </c>
      <c r="P244" s="13" t="s">
        <v>91</v>
      </c>
      <c r="Q244" s="13"/>
      <c r="R244" s="13" t="s">
        <v>266</v>
      </c>
      <c r="S244" s="13">
        <v>12345678910</v>
      </c>
      <c r="T244" s="13" t="s">
        <v>924</v>
      </c>
      <c r="U244" s="13" t="s">
        <v>1099</v>
      </c>
      <c r="V244" s="13">
        <v>9999999999</v>
      </c>
      <c r="W244" s="13" t="s">
        <v>925</v>
      </c>
      <c r="X244" s="13">
        <v>45000</v>
      </c>
      <c r="Y244" s="13" t="s">
        <v>92</v>
      </c>
      <c r="Z244" s="13" t="s">
        <v>92</v>
      </c>
      <c r="AA244" s="13" t="s">
        <v>93</v>
      </c>
      <c r="AB244" s="13">
        <v>16</v>
      </c>
      <c r="AC244" s="13" t="s">
        <v>94</v>
      </c>
      <c r="AD244" s="13">
        <v>4</v>
      </c>
    </row>
    <row r="245" spans="1:30" ht="29">
      <c r="A245" s="13">
        <v>12</v>
      </c>
      <c r="B245" s="13" t="s">
        <v>87</v>
      </c>
      <c r="C245" s="13">
        <v>744</v>
      </c>
      <c r="D245" s="14">
        <v>42198</v>
      </c>
      <c r="E245" s="13" t="s">
        <v>259</v>
      </c>
      <c r="F245" s="13"/>
      <c r="G245" s="13" t="s">
        <v>571</v>
      </c>
      <c r="H245" s="13" t="s">
        <v>572</v>
      </c>
      <c r="I245" s="13" t="s">
        <v>89</v>
      </c>
      <c r="J245" s="14">
        <v>38033</v>
      </c>
      <c r="K245" s="13">
        <v>1214</v>
      </c>
      <c r="L245" s="13"/>
      <c r="M245" s="13">
        <v>89</v>
      </c>
      <c r="N245" s="13">
        <v>89</v>
      </c>
      <c r="O245" s="13" t="s">
        <v>90</v>
      </c>
      <c r="P245" s="13" t="s">
        <v>91</v>
      </c>
      <c r="Q245" s="13"/>
      <c r="R245" s="13" t="s">
        <v>266</v>
      </c>
      <c r="S245" s="13">
        <v>12345678910</v>
      </c>
      <c r="T245" s="13" t="s">
        <v>926</v>
      </c>
      <c r="U245" s="13" t="s">
        <v>1099</v>
      </c>
      <c r="V245" s="13">
        <v>9999999999</v>
      </c>
      <c r="W245" s="13" t="s">
        <v>416</v>
      </c>
      <c r="X245" s="13">
        <v>40000</v>
      </c>
      <c r="Y245" s="13" t="s">
        <v>92</v>
      </c>
      <c r="Z245" s="13" t="s">
        <v>92</v>
      </c>
      <c r="AA245" s="13" t="s">
        <v>93</v>
      </c>
      <c r="AB245" s="13">
        <v>15</v>
      </c>
      <c r="AC245" s="13" t="s">
        <v>94</v>
      </c>
      <c r="AD245" s="13">
        <v>0</v>
      </c>
    </row>
    <row r="246" spans="1:30">
      <c r="A246" s="13">
        <v>12</v>
      </c>
      <c r="B246" s="13" t="s">
        <v>87</v>
      </c>
      <c r="C246" s="13">
        <v>745</v>
      </c>
      <c r="D246" s="14">
        <v>41871</v>
      </c>
      <c r="E246" s="13" t="s">
        <v>260</v>
      </c>
      <c r="F246" s="13"/>
      <c r="G246" s="13" t="s">
        <v>214</v>
      </c>
      <c r="H246" s="13" t="s">
        <v>356</v>
      </c>
      <c r="I246" s="13" t="s">
        <v>89</v>
      </c>
      <c r="J246" s="14">
        <v>38034</v>
      </c>
      <c r="K246" s="13">
        <v>1215</v>
      </c>
      <c r="L246" s="13"/>
      <c r="M246" s="13">
        <v>89</v>
      </c>
      <c r="N246" s="13">
        <v>89</v>
      </c>
      <c r="O246" s="13" t="s">
        <v>90</v>
      </c>
      <c r="P246" s="13" t="s">
        <v>99</v>
      </c>
      <c r="Q246" s="13"/>
      <c r="R246" s="13" t="s">
        <v>266</v>
      </c>
      <c r="S246" s="13">
        <v>12345678910</v>
      </c>
      <c r="T246" s="13" t="s">
        <v>927</v>
      </c>
      <c r="U246" s="13" t="s">
        <v>1099</v>
      </c>
      <c r="V246" s="13">
        <v>9999999999</v>
      </c>
      <c r="W246" s="13" t="s">
        <v>444</v>
      </c>
      <c r="X246" s="13">
        <v>40000</v>
      </c>
      <c r="Y246" s="13" t="s">
        <v>92</v>
      </c>
      <c r="Z246" s="13" t="s">
        <v>92</v>
      </c>
      <c r="AA246" s="13" t="s">
        <v>100</v>
      </c>
      <c r="AB246" s="13">
        <v>17</v>
      </c>
      <c r="AC246" s="13" t="s">
        <v>94</v>
      </c>
      <c r="AD246" s="13">
        <v>0</v>
      </c>
    </row>
    <row r="247" spans="1:30" ht="29">
      <c r="A247" s="13">
        <v>12</v>
      </c>
      <c r="B247" s="13" t="s">
        <v>87</v>
      </c>
      <c r="C247" s="13">
        <v>746</v>
      </c>
      <c r="D247" s="14">
        <v>41030</v>
      </c>
      <c r="E247" s="13" t="s">
        <v>255</v>
      </c>
      <c r="F247" s="13"/>
      <c r="G247" s="13" t="s">
        <v>928</v>
      </c>
      <c r="H247" s="13" t="s">
        <v>117</v>
      </c>
      <c r="I247" s="13" t="s">
        <v>89</v>
      </c>
      <c r="J247" s="14">
        <v>38035</v>
      </c>
      <c r="K247" s="13">
        <v>1216</v>
      </c>
      <c r="L247" s="13"/>
      <c r="M247" s="13">
        <v>89</v>
      </c>
      <c r="N247" s="13">
        <v>89</v>
      </c>
      <c r="O247" s="13" t="s">
        <v>98</v>
      </c>
      <c r="P247" s="13" t="s">
        <v>91</v>
      </c>
      <c r="Q247" s="13"/>
      <c r="R247" s="13" t="s">
        <v>266</v>
      </c>
      <c r="S247" s="13">
        <v>12345678910</v>
      </c>
      <c r="T247" s="13" t="s">
        <v>929</v>
      </c>
      <c r="U247" s="13" t="s">
        <v>1099</v>
      </c>
      <c r="V247" s="13">
        <v>9999999999</v>
      </c>
      <c r="W247" s="13" t="s">
        <v>416</v>
      </c>
      <c r="X247" s="13">
        <v>40000</v>
      </c>
      <c r="Y247" s="13" t="s">
        <v>92</v>
      </c>
      <c r="Z247" s="13" t="s">
        <v>92</v>
      </c>
      <c r="AA247" s="13" t="s">
        <v>93</v>
      </c>
      <c r="AB247" s="13">
        <v>17</v>
      </c>
      <c r="AC247" s="13" t="s">
        <v>94</v>
      </c>
      <c r="AD247" s="1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
    <tabColor rgb="FFFFFF00"/>
  </sheetPr>
  <dimension ref="A1:P1006"/>
  <sheetViews>
    <sheetView showGridLines="0" zoomScale="85" zoomScaleNormal="85" workbookViewId="0">
      <selection activeCell="G27" sqref="G27"/>
    </sheetView>
  </sheetViews>
  <sheetFormatPr defaultRowHeight="14.5"/>
  <cols>
    <col min="1" max="1" width="5" customWidth="1"/>
    <col min="2" max="2" width="5" bestFit="1" customWidth="1"/>
    <col min="3" max="3" width="5.453125" bestFit="1" customWidth="1"/>
    <col min="4" max="4" width="18.36328125" customWidth="1"/>
    <col min="5" max="5" width="19" bestFit="1" customWidth="1"/>
    <col min="6" max="6" width="7" bestFit="1" customWidth="1"/>
    <col min="7" max="7" width="12.08984375" style="188" customWidth="1"/>
    <col min="8" max="8" width="6.81640625" style="164" customWidth="1"/>
    <col min="9" max="9" width="9.1796875" style="162" customWidth="1"/>
    <col min="10" max="10" width="9.54296875" customWidth="1"/>
    <col min="11" max="16" width="8.7265625" hidden="1" customWidth="1"/>
  </cols>
  <sheetData>
    <row r="1" spans="1:16" ht="15.5">
      <c r="A1" s="288" t="str">
        <f>MASTER!A1</f>
        <v>कार्यालय प्रधानाचार्य राजकीय उच्च माध्यमिक विद्यालय 13डीओएल(घडसाना) जिला श्री गंगानगर</v>
      </c>
      <c r="B1" s="288"/>
      <c r="C1" s="288"/>
      <c r="D1" s="288"/>
      <c r="E1" s="288"/>
      <c r="F1" s="288"/>
      <c r="G1" s="288"/>
      <c r="H1" s="288"/>
      <c r="I1" s="288"/>
      <c r="J1" s="288"/>
      <c r="K1" s="181"/>
      <c r="L1" s="181">
        <f>COUNTIF(L5:L1000,"&gt;=1")</f>
        <v>32</v>
      </c>
      <c r="M1" s="181">
        <f>COUNTIF(L5:L1000,"0")</f>
        <v>964</v>
      </c>
    </row>
    <row r="2" spans="1:16" ht="14.5" customHeight="1">
      <c r="A2" s="289" t="s">
        <v>201</v>
      </c>
      <c r="B2" s="289"/>
      <c r="C2" s="289"/>
      <c r="D2" s="289"/>
      <c r="E2" s="289"/>
      <c r="F2" s="289"/>
      <c r="G2" s="289"/>
      <c r="H2" s="289"/>
      <c r="I2" s="289"/>
      <c r="J2" s="289"/>
      <c r="K2" s="60" t="s">
        <v>200</v>
      </c>
      <c r="L2" s="181"/>
      <c r="M2" s="181"/>
      <c r="P2" t="s">
        <v>1065</v>
      </c>
    </row>
    <row r="3" spans="1:16" ht="14.5" customHeight="1">
      <c r="A3" s="289"/>
      <c r="B3" s="289"/>
      <c r="C3" s="289"/>
      <c r="D3" s="289"/>
      <c r="E3" s="289"/>
      <c r="F3" s="289"/>
      <c r="G3" s="289"/>
      <c r="H3" s="289"/>
      <c r="I3" s="289"/>
      <c r="J3" s="289"/>
      <c r="K3" s="182" t="s">
        <v>102</v>
      </c>
      <c r="L3" s="181"/>
      <c r="M3" s="181"/>
      <c r="P3" t="s">
        <v>1066</v>
      </c>
    </row>
    <row r="4" spans="1:16" ht="29">
      <c r="A4" s="68" t="s">
        <v>41</v>
      </c>
      <c r="B4" s="60" t="s">
        <v>57</v>
      </c>
      <c r="C4" s="60" t="s">
        <v>59</v>
      </c>
      <c r="D4" s="60" t="s">
        <v>61</v>
      </c>
      <c r="E4" s="60" t="s">
        <v>63</v>
      </c>
      <c r="F4" s="60" t="s">
        <v>65</v>
      </c>
      <c r="G4" s="60" t="s">
        <v>86</v>
      </c>
      <c r="H4" s="190" t="s">
        <v>1062</v>
      </c>
      <c r="I4" s="60" t="s">
        <v>200</v>
      </c>
      <c r="J4" s="190" t="s">
        <v>1064</v>
      </c>
      <c r="K4" s="181"/>
      <c r="L4" s="181"/>
      <c r="M4" s="181"/>
    </row>
    <row r="5" spans="1:16">
      <c r="A5" s="191">
        <f>IF(B5="","",ROWS($B$5:B5))</f>
        <v>1</v>
      </c>
      <c r="B5" s="191">
        <f>IF(SD!A2="","",SD!A2)</f>
        <v>1</v>
      </c>
      <c r="C5" s="191">
        <f>IF(SD!C2="","",SD!C2)</f>
        <v>501</v>
      </c>
      <c r="D5" s="191" t="str">
        <f>IF(SD!E2="","",SD!E2)</f>
        <v>ANUJ</v>
      </c>
      <c r="E5" s="191" t="str">
        <f>IF(SD!G2="","",SD!G2)</f>
        <v>ASHOK KUMAR</v>
      </c>
      <c r="F5" s="191" t="str">
        <f>IF(SD!I2="","",SD!I2)</f>
        <v>M</v>
      </c>
      <c r="G5" s="192">
        <f>IF(SD!AD2="","",SD!AD2)</f>
        <v>0</v>
      </c>
      <c r="H5" s="193" t="s">
        <v>92</v>
      </c>
      <c r="I5" s="192" t="str">
        <f>IFERROR(IF(H5="Y","N",(IF(AND(B5&lt;=5,G5&gt;1),"Y",IF(AND(B5&lt;=8,G5&gt;2),"Y",IF(AND(B5&lt;=12,F5="F",G5&gt;5),"Y","N"))))),"")</f>
        <v>N</v>
      </c>
      <c r="J5" s="194" t="s">
        <v>1065</v>
      </c>
      <c r="K5" s="181"/>
      <c r="L5" s="181">
        <f>IFERROR(IF(AND(I5=$K$3,J5=$P$3),A5,0),"")</f>
        <v>0</v>
      </c>
      <c r="M5" s="181"/>
    </row>
    <row r="6" spans="1:16">
      <c r="A6" s="191">
        <f>IF(B6="","",ROWS($B$5:B6))</f>
        <v>2</v>
      </c>
      <c r="B6" s="191">
        <f>IF(SD!A3="","",SD!A3)</f>
        <v>1</v>
      </c>
      <c r="C6" s="191">
        <f>IF(SD!C3="","",SD!C3)</f>
        <v>502</v>
      </c>
      <c r="D6" s="191" t="str">
        <f>IF(SD!E3="","",SD!E3)</f>
        <v>Gagan</v>
      </c>
      <c r="E6" s="191" t="str">
        <f>IF(SD!G3="","",SD!G3)</f>
        <v>Gurmel Singh</v>
      </c>
      <c r="F6" s="191" t="str">
        <f>IF(SD!I3="","",SD!I3)</f>
        <v>F</v>
      </c>
      <c r="G6" s="192">
        <f>IF(SD!AD3="","",SD!AD3)</f>
        <v>0</v>
      </c>
      <c r="H6" s="193" t="s">
        <v>92</v>
      </c>
      <c r="I6" s="192" t="str">
        <f t="shared" ref="I6:I69" si="0">IFERROR(IF(H6="Y","N",(IF(AND(B6&lt;=5,G6&gt;1),"Y",IF(AND(B6&lt;=8,G6&gt;2),"Y",IF(AND(B6&lt;=12,F6="F",G6&gt;5),"Y","N"))))),"")</f>
        <v>N</v>
      </c>
      <c r="J6" s="194" t="s">
        <v>1065</v>
      </c>
      <c r="K6" s="181"/>
      <c r="L6" s="181">
        <f t="shared" ref="L6:L69" si="1">IFERROR(IF(AND(I6=$K$3,J6=$P$3),A6,0),"")</f>
        <v>0</v>
      </c>
      <c r="M6" s="181"/>
    </row>
    <row r="7" spans="1:16">
      <c r="A7" s="191">
        <f>IF(B7="","",ROWS($B$5:B7))</f>
        <v>3</v>
      </c>
      <c r="B7" s="191">
        <f>IF(SD!A4="","",SD!A4)</f>
        <v>1</v>
      </c>
      <c r="C7" s="191">
        <f>IF(SD!C4="","",SD!C4)</f>
        <v>503</v>
      </c>
      <c r="D7" s="191" t="str">
        <f>IF(SD!E4="","",SD!E4)</f>
        <v>KHUSHPREET</v>
      </c>
      <c r="E7" s="191" t="str">
        <f>IF(SD!G4="","",SD!G4)</f>
        <v>VIKRAM SINGH</v>
      </c>
      <c r="F7" s="191" t="str">
        <f>IF(SD!I4="","",SD!I4)</f>
        <v>F</v>
      </c>
      <c r="G7" s="192">
        <f>IF(SD!AD4="","",SD!AD4)</f>
        <v>0</v>
      </c>
      <c r="H7" s="193" t="s">
        <v>92</v>
      </c>
      <c r="I7" s="192" t="str">
        <f t="shared" si="0"/>
        <v>N</v>
      </c>
      <c r="J7" s="195" t="s">
        <v>1065</v>
      </c>
      <c r="K7" s="181"/>
      <c r="L7" s="181">
        <f t="shared" si="1"/>
        <v>0</v>
      </c>
      <c r="M7" s="181"/>
    </row>
    <row r="8" spans="1:16">
      <c r="A8" s="191">
        <f>IF(B8="","",ROWS($B$5:B8))</f>
        <v>4</v>
      </c>
      <c r="B8" s="191">
        <f>IF(SD!A5="","",SD!A5)</f>
        <v>1</v>
      </c>
      <c r="C8" s="191">
        <f>IF(SD!C5="","",SD!C5)</f>
        <v>504</v>
      </c>
      <c r="D8" s="191" t="str">
        <f>IF(SD!E5="","",SD!E5)</f>
        <v>POONAM</v>
      </c>
      <c r="E8" s="191" t="str">
        <f>IF(SD!G5="","",SD!G5)</f>
        <v>SURESH KUMAR</v>
      </c>
      <c r="F8" s="191" t="str">
        <f>IF(SD!I5="","",SD!I5)</f>
        <v>F</v>
      </c>
      <c r="G8" s="192">
        <f>IF(SD!AD5="","",SD!AD5)</f>
        <v>0</v>
      </c>
      <c r="H8" s="193" t="s">
        <v>92</v>
      </c>
      <c r="I8" s="192" t="str">
        <f t="shared" si="0"/>
        <v>N</v>
      </c>
      <c r="J8" s="195" t="s">
        <v>1065</v>
      </c>
      <c r="K8" s="181"/>
      <c r="L8" s="181">
        <f t="shared" si="1"/>
        <v>0</v>
      </c>
      <c r="M8" s="181"/>
    </row>
    <row r="9" spans="1:16">
      <c r="A9" s="191">
        <f>IF(B9="","",ROWS($B$5:B9))</f>
        <v>5</v>
      </c>
      <c r="B9" s="191">
        <f>IF(SD!A6="","",SD!A6)</f>
        <v>1</v>
      </c>
      <c r="C9" s="191">
        <f>IF(SD!C6="","",SD!C6)</f>
        <v>505</v>
      </c>
      <c r="D9" s="191" t="str">
        <f>IF(SD!E6="","",SD!E6)</f>
        <v>PREETI</v>
      </c>
      <c r="E9" s="191" t="str">
        <f>IF(SD!G6="","",SD!G6)</f>
        <v>NAVEEN KUMAR</v>
      </c>
      <c r="F9" s="191" t="str">
        <f>IF(SD!I6="","",SD!I6)</f>
        <v>F</v>
      </c>
      <c r="G9" s="192">
        <f>IF(SD!AD6="","",SD!AD6)</f>
        <v>3</v>
      </c>
      <c r="H9" s="193" t="s">
        <v>92</v>
      </c>
      <c r="I9" s="192" t="str">
        <f t="shared" si="0"/>
        <v>Y</v>
      </c>
      <c r="J9" s="194" t="s">
        <v>1066</v>
      </c>
      <c r="K9" s="181"/>
      <c r="L9" s="181">
        <f t="shared" si="1"/>
        <v>5</v>
      </c>
      <c r="M9" s="181"/>
    </row>
    <row r="10" spans="1:16">
      <c r="A10" s="191">
        <f>IF(B10="","",ROWS($B$5:B10))</f>
        <v>6</v>
      </c>
      <c r="B10" s="191">
        <f>IF(SD!A7="","",SD!A7)</f>
        <v>1</v>
      </c>
      <c r="C10" s="191">
        <f>IF(SD!C7="","",SD!C7)</f>
        <v>506</v>
      </c>
      <c r="D10" s="191" t="str">
        <f>IF(SD!E7="","",SD!E7)</f>
        <v>RANI</v>
      </c>
      <c r="E10" s="191" t="str">
        <f>IF(SD!G7="","",SD!G7)</f>
        <v>MEHAR LAL</v>
      </c>
      <c r="F10" s="191" t="str">
        <f>IF(SD!I7="","",SD!I7)</f>
        <v>F</v>
      </c>
      <c r="G10" s="192">
        <f>IF(SD!AD7="","",SD!AD7)</f>
        <v>0</v>
      </c>
      <c r="H10" s="193" t="s">
        <v>92</v>
      </c>
      <c r="I10" s="192" t="str">
        <f t="shared" si="0"/>
        <v>N</v>
      </c>
      <c r="J10" s="194" t="s">
        <v>1065</v>
      </c>
      <c r="K10" s="181"/>
      <c r="L10" s="181">
        <f t="shared" si="1"/>
        <v>0</v>
      </c>
      <c r="M10" s="181"/>
    </row>
    <row r="11" spans="1:16">
      <c r="A11" s="191">
        <f>IF(B11="","",ROWS($B$5:B11))</f>
        <v>7</v>
      </c>
      <c r="B11" s="191">
        <f>IF(SD!A8="","",SD!A8)</f>
        <v>1</v>
      </c>
      <c r="C11" s="191">
        <f>IF(SD!C8="","",SD!C8)</f>
        <v>507</v>
      </c>
      <c r="D11" s="191" t="str">
        <f>IF(SD!E8="","",SD!E8)</f>
        <v>SIMRAN</v>
      </c>
      <c r="E11" s="191" t="str">
        <f>IF(SD!G8="","",SD!G8)</f>
        <v>NARESH KUMAR</v>
      </c>
      <c r="F11" s="191" t="str">
        <f>IF(SD!I8="","",SD!I8)</f>
        <v>F</v>
      </c>
      <c r="G11" s="192">
        <f>IF(SD!AD8="","",SD!AD8)</f>
        <v>0</v>
      </c>
      <c r="H11" s="193" t="s">
        <v>92</v>
      </c>
      <c r="I11" s="192" t="str">
        <f t="shared" si="0"/>
        <v>N</v>
      </c>
      <c r="J11" s="194" t="s">
        <v>1065</v>
      </c>
      <c r="K11" s="181"/>
      <c r="L11" s="181">
        <f t="shared" si="1"/>
        <v>0</v>
      </c>
      <c r="M11" s="181"/>
    </row>
    <row r="12" spans="1:16">
      <c r="A12" s="191">
        <f>IF(B12="","",ROWS($B$5:B12))</f>
        <v>8</v>
      </c>
      <c r="B12" s="191">
        <f>IF(SD!A9="","",SD!A9)</f>
        <v>1</v>
      </c>
      <c r="C12" s="191">
        <f>IF(SD!C9="","",SD!C9)</f>
        <v>508</v>
      </c>
      <c r="D12" s="191" t="str">
        <f>IF(SD!E9="","",SD!E9)</f>
        <v>SUKHVEER SINGH</v>
      </c>
      <c r="E12" s="191" t="str">
        <f>IF(SD!G9="","",SD!G9)</f>
        <v>ANGREJ SINGH</v>
      </c>
      <c r="F12" s="191" t="str">
        <f>IF(SD!I9="","",SD!I9)</f>
        <v>M</v>
      </c>
      <c r="G12" s="192">
        <f>IF(SD!AD9="","",SD!AD9)</f>
        <v>0</v>
      </c>
      <c r="H12" s="193" t="s">
        <v>92</v>
      </c>
      <c r="I12" s="192" t="str">
        <f t="shared" si="0"/>
        <v>N</v>
      </c>
      <c r="J12" s="194" t="s">
        <v>1065</v>
      </c>
      <c r="K12" s="181"/>
      <c r="L12" s="181">
        <f t="shared" si="1"/>
        <v>0</v>
      </c>
      <c r="M12" s="181"/>
    </row>
    <row r="13" spans="1:16">
      <c r="A13" s="191">
        <f>IF(B13="","",ROWS($B$5:B13))</f>
        <v>9</v>
      </c>
      <c r="B13" s="191">
        <f>IF(SD!A10="","",SD!A10)</f>
        <v>1</v>
      </c>
      <c r="C13" s="191">
        <f>IF(SD!C10="","",SD!C10)</f>
        <v>509</v>
      </c>
      <c r="D13" s="191" t="str">
        <f>IF(SD!E10="","",SD!E10)</f>
        <v>Vishwas</v>
      </c>
      <c r="E13" s="191" t="str">
        <f>IF(SD!G10="","",SD!G10)</f>
        <v>Naveen Kumar</v>
      </c>
      <c r="F13" s="191" t="str">
        <f>IF(SD!I10="","",SD!I10)</f>
        <v>M</v>
      </c>
      <c r="G13" s="192">
        <f>IF(SD!AD10="","",SD!AD10)</f>
        <v>3</v>
      </c>
      <c r="H13" s="193" t="s">
        <v>92</v>
      </c>
      <c r="I13" s="192" t="str">
        <f t="shared" si="0"/>
        <v>Y</v>
      </c>
      <c r="J13" s="194" t="s">
        <v>1066</v>
      </c>
      <c r="K13" s="181"/>
      <c r="L13" s="181">
        <f t="shared" si="1"/>
        <v>9</v>
      </c>
      <c r="M13" s="181"/>
      <c r="P13" t="s">
        <v>1056</v>
      </c>
    </row>
    <row r="14" spans="1:16">
      <c r="A14" s="191">
        <f>IF(B14="","",ROWS($B$5:B14))</f>
        <v>10</v>
      </c>
      <c r="B14" s="191">
        <f>IF(SD!A11="","",SD!A11)</f>
        <v>2</v>
      </c>
      <c r="C14" s="191">
        <f>IF(SD!C11="","",SD!C11)</f>
        <v>510</v>
      </c>
      <c r="D14" s="191" t="str">
        <f>IF(SD!E11="","",SD!E11)</f>
        <v>AAYANA</v>
      </c>
      <c r="E14" s="191" t="str">
        <f>IF(SD!G11="","",SD!G11)</f>
        <v>INDRAJ</v>
      </c>
      <c r="F14" s="191" t="str">
        <f>IF(SD!I11="","",SD!I11)</f>
        <v>F</v>
      </c>
      <c r="G14" s="192">
        <f>IF(SD!AD11="","",SD!AD11)</f>
        <v>1</v>
      </c>
      <c r="H14" s="193" t="s">
        <v>92</v>
      </c>
      <c r="I14" s="192" t="str">
        <f t="shared" si="0"/>
        <v>N</v>
      </c>
      <c r="J14" s="194" t="s">
        <v>1065</v>
      </c>
      <c r="K14" s="181"/>
      <c r="L14" s="181">
        <f t="shared" si="1"/>
        <v>0</v>
      </c>
      <c r="M14" s="181"/>
    </row>
    <row r="15" spans="1:16">
      <c r="A15" s="191">
        <f>IF(B15="","",ROWS($B$5:B15))</f>
        <v>11</v>
      </c>
      <c r="B15" s="191">
        <f>IF(SD!A12="","",SD!A12)</f>
        <v>2</v>
      </c>
      <c r="C15" s="191">
        <f>IF(SD!C12="","",SD!C12)</f>
        <v>511</v>
      </c>
      <c r="D15" s="191" t="str">
        <f>IF(SD!E12="","",SD!E12)</f>
        <v>ANISHA</v>
      </c>
      <c r="E15" s="191" t="str">
        <f>IF(SD!G12="","",SD!G12)</f>
        <v>RAMKUMAR</v>
      </c>
      <c r="F15" s="191" t="str">
        <f>IF(SD!I12="","",SD!I12)</f>
        <v>F</v>
      </c>
      <c r="G15" s="192">
        <f>IF(SD!AD12="","",SD!AD12)</f>
        <v>0</v>
      </c>
      <c r="H15" s="193" t="s">
        <v>92</v>
      </c>
      <c r="I15" s="192" t="str">
        <f t="shared" si="0"/>
        <v>N</v>
      </c>
      <c r="J15" s="194" t="s">
        <v>1065</v>
      </c>
      <c r="K15" s="181"/>
      <c r="L15" s="181">
        <f t="shared" si="1"/>
        <v>0</v>
      </c>
      <c r="M15" s="181"/>
    </row>
    <row r="16" spans="1:16">
      <c r="A16" s="191">
        <f>IF(B16="","",ROWS($B$5:B16))</f>
        <v>12</v>
      </c>
      <c r="B16" s="191">
        <f>IF(SD!A13="","",SD!A13)</f>
        <v>2</v>
      </c>
      <c r="C16" s="191">
        <f>IF(SD!C13="","",SD!C13)</f>
        <v>512</v>
      </c>
      <c r="D16" s="191" t="str">
        <f>IF(SD!E13="","",SD!E13)</f>
        <v>ANITA BAI</v>
      </c>
      <c r="E16" s="191" t="str">
        <f>IF(SD!G13="","",SD!G13)</f>
        <v>HAMIRA RAM</v>
      </c>
      <c r="F16" s="191" t="str">
        <f>IF(SD!I13="","",SD!I13)</f>
        <v>F</v>
      </c>
      <c r="G16" s="192">
        <f>IF(SD!AD13="","",SD!AD13)</f>
        <v>0</v>
      </c>
      <c r="H16" s="193" t="s">
        <v>92</v>
      </c>
      <c r="I16" s="192" t="str">
        <f t="shared" si="0"/>
        <v>N</v>
      </c>
      <c r="J16" s="194" t="s">
        <v>1065</v>
      </c>
      <c r="K16" s="181"/>
      <c r="L16" s="181">
        <f t="shared" si="1"/>
        <v>0</v>
      </c>
      <c r="M16" s="181"/>
    </row>
    <row r="17" spans="1:13">
      <c r="A17" s="191">
        <f>IF(B17="","",ROWS($B$5:B17))</f>
        <v>13</v>
      </c>
      <c r="B17" s="191">
        <f>IF(SD!A14="","",SD!A14)</f>
        <v>2</v>
      </c>
      <c r="C17" s="191">
        <f>IF(SD!C14="","",SD!C14)</f>
        <v>513</v>
      </c>
      <c r="D17" s="191" t="str">
        <f>IF(SD!E14="","",SD!E14)</f>
        <v>ANKUSH</v>
      </c>
      <c r="E17" s="191" t="str">
        <f>IF(SD!G14="","",SD!G14)</f>
        <v>MOHANLAL</v>
      </c>
      <c r="F17" s="191" t="str">
        <f>IF(SD!I14="","",SD!I14)</f>
        <v>M</v>
      </c>
      <c r="G17" s="192">
        <f>IF(SD!AD14="","",SD!AD14)</f>
        <v>2</v>
      </c>
      <c r="H17" s="193" t="s">
        <v>92</v>
      </c>
      <c r="I17" s="192" t="str">
        <f t="shared" si="0"/>
        <v>Y</v>
      </c>
      <c r="J17" s="194" t="s">
        <v>1066</v>
      </c>
      <c r="K17" s="181"/>
      <c r="L17" s="181">
        <f t="shared" si="1"/>
        <v>13</v>
      </c>
      <c r="M17" s="181"/>
    </row>
    <row r="18" spans="1:13">
      <c r="A18" s="191">
        <f>IF(B18="","",ROWS($B$5:B18))</f>
        <v>14</v>
      </c>
      <c r="B18" s="191">
        <f>IF(SD!A15="","",SD!A15)</f>
        <v>2</v>
      </c>
      <c r="C18" s="191">
        <f>IF(SD!C15="","",SD!C15)</f>
        <v>514</v>
      </c>
      <c r="D18" s="191" t="str">
        <f>IF(SD!E15="","",SD!E15)</f>
        <v>ANMOL</v>
      </c>
      <c r="E18" s="191" t="str">
        <f>IF(SD!G15="","",SD!G15)</f>
        <v>SONU</v>
      </c>
      <c r="F18" s="191" t="str">
        <f>IF(SD!I15="","",SD!I15)</f>
        <v>M</v>
      </c>
      <c r="G18" s="192">
        <f>IF(SD!AD15="","",SD!AD15)</f>
        <v>3</v>
      </c>
      <c r="H18" s="193" t="s">
        <v>92</v>
      </c>
      <c r="I18" s="192" t="str">
        <f t="shared" si="0"/>
        <v>Y</v>
      </c>
      <c r="J18" s="194" t="s">
        <v>1066</v>
      </c>
      <c r="K18" s="181"/>
      <c r="L18" s="181">
        <f t="shared" si="1"/>
        <v>14</v>
      </c>
      <c r="M18" s="181"/>
    </row>
    <row r="19" spans="1:13">
      <c r="A19" s="191">
        <f>IF(B19="","",ROWS($B$5:B19))</f>
        <v>15</v>
      </c>
      <c r="B19" s="191">
        <f>IF(SD!A16="","",SD!A16)</f>
        <v>2</v>
      </c>
      <c r="C19" s="191">
        <f>IF(SD!C16="","",SD!C16)</f>
        <v>515</v>
      </c>
      <c r="D19" s="191" t="str">
        <f>IF(SD!E16="","",SD!E16)</f>
        <v>AVNOOR</v>
      </c>
      <c r="E19" s="191" t="str">
        <f>IF(SD!G16="","",SD!G16)</f>
        <v>KASTURI LAL</v>
      </c>
      <c r="F19" s="191" t="str">
        <f>IF(SD!I16="","",SD!I16)</f>
        <v>M</v>
      </c>
      <c r="G19" s="192">
        <f>IF(SD!AD16="","",SD!AD16)</f>
        <v>0</v>
      </c>
      <c r="H19" s="193" t="s">
        <v>92</v>
      </c>
      <c r="I19" s="192" t="str">
        <f t="shared" si="0"/>
        <v>N</v>
      </c>
      <c r="J19" s="194" t="s">
        <v>1065</v>
      </c>
      <c r="K19" s="181"/>
      <c r="L19" s="181">
        <f t="shared" si="1"/>
        <v>0</v>
      </c>
      <c r="M19" s="181"/>
    </row>
    <row r="20" spans="1:13">
      <c r="A20" s="191">
        <f>IF(B20="","",ROWS($B$5:B20))</f>
        <v>16</v>
      </c>
      <c r="B20" s="191">
        <f>IF(SD!A17="","",SD!A17)</f>
        <v>2</v>
      </c>
      <c r="C20" s="191">
        <f>IF(SD!C17="","",SD!C17)</f>
        <v>516</v>
      </c>
      <c r="D20" s="191" t="str">
        <f>IF(SD!E17="","",SD!E17)</f>
        <v>GAGANDEEP KOUR</v>
      </c>
      <c r="E20" s="191" t="str">
        <f>IF(SD!G17="","",SD!G17)</f>
        <v>JEET SINGH</v>
      </c>
      <c r="F20" s="191" t="str">
        <f>IF(SD!I17="","",SD!I17)</f>
        <v>F</v>
      </c>
      <c r="G20" s="192">
        <f>IF(SD!AD17="","",SD!AD17)</f>
        <v>0</v>
      </c>
      <c r="H20" s="193" t="s">
        <v>92</v>
      </c>
      <c r="I20" s="192" t="str">
        <f t="shared" si="0"/>
        <v>N</v>
      </c>
      <c r="J20" s="194" t="s">
        <v>1065</v>
      </c>
      <c r="K20" s="181"/>
      <c r="L20" s="181">
        <f t="shared" si="1"/>
        <v>0</v>
      </c>
      <c r="M20" s="181"/>
    </row>
    <row r="21" spans="1:13">
      <c r="A21" s="191">
        <f>IF(B21="","",ROWS($B$5:B21))</f>
        <v>17</v>
      </c>
      <c r="B21" s="191">
        <f>IF(SD!A18="","",SD!A18)</f>
        <v>2</v>
      </c>
      <c r="C21" s="191">
        <f>IF(SD!C18="","",SD!C18)</f>
        <v>517</v>
      </c>
      <c r="D21" s="191" t="str">
        <f>IF(SD!E18="","",SD!E18)</f>
        <v>JASVINDRA</v>
      </c>
      <c r="E21" s="191" t="str">
        <f>IF(SD!G18="","",SD!G18)</f>
        <v>RAJESH KUMAR</v>
      </c>
      <c r="F21" s="191" t="str">
        <f>IF(SD!I18="","",SD!I18)</f>
        <v>M</v>
      </c>
      <c r="G21" s="192">
        <f>IF(SD!AD18="","",SD!AD18)</f>
        <v>0</v>
      </c>
      <c r="H21" s="193" t="s">
        <v>92</v>
      </c>
      <c r="I21" s="192" t="str">
        <f t="shared" si="0"/>
        <v>N</v>
      </c>
      <c r="J21" s="194" t="s">
        <v>1065</v>
      </c>
      <c r="K21" s="181"/>
      <c r="L21" s="181">
        <f t="shared" si="1"/>
        <v>0</v>
      </c>
      <c r="M21" s="181"/>
    </row>
    <row r="22" spans="1:13">
      <c r="A22" s="191">
        <f>IF(B22="","",ROWS($B$5:B22))</f>
        <v>18</v>
      </c>
      <c r="B22" s="191">
        <f>IF(SD!A19="","",SD!A19)</f>
        <v>2</v>
      </c>
      <c r="C22" s="191">
        <f>IF(SD!C19="","",SD!C19)</f>
        <v>518</v>
      </c>
      <c r="D22" s="191" t="str">
        <f>IF(SD!E19="","",SD!E19)</f>
        <v>KALPNA</v>
      </c>
      <c r="E22" s="191" t="str">
        <f>IF(SD!G19="","",SD!G19)</f>
        <v>PAVAN KUMAR</v>
      </c>
      <c r="F22" s="191" t="str">
        <f>IF(SD!I19="","",SD!I19)</f>
        <v>F</v>
      </c>
      <c r="G22" s="192">
        <f>IF(SD!AD19="","",SD!AD19)</f>
        <v>0</v>
      </c>
      <c r="H22" s="193" t="s">
        <v>92</v>
      </c>
      <c r="I22" s="192" t="str">
        <f t="shared" si="0"/>
        <v>N</v>
      </c>
      <c r="J22" s="194" t="s">
        <v>1065</v>
      </c>
      <c r="K22" s="181"/>
      <c r="L22" s="181">
        <f t="shared" si="1"/>
        <v>0</v>
      </c>
      <c r="M22" s="181"/>
    </row>
    <row r="23" spans="1:13">
      <c r="A23" s="191">
        <f>IF(B23="","",ROWS($B$5:B23))</f>
        <v>19</v>
      </c>
      <c r="B23" s="191">
        <f>IF(SD!A20="","",SD!A20)</f>
        <v>2</v>
      </c>
      <c r="C23" s="191">
        <f>IF(SD!C20="","",SD!C20)</f>
        <v>519</v>
      </c>
      <c r="D23" s="191" t="str">
        <f>IF(SD!E20="","",SD!E20)</f>
        <v>PRINCE KUMAR</v>
      </c>
      <c r="E23" s="191" t="str">
        <f>IF(SD!G20="","",SD!G20)</f>
        <v>NAVEEEN KUMAR</v>
      </c>
      <c r="F23" s="191" t="str">
        <f>IF(SD!I20="","",SD!I20)</f>
        <v>M</v>
      </c>
      <c r="G23" s="192">
        <f>IF(SD!AD20="","",SD!AD20)</f>
        <v>2</v>
      </c>
      <c r="H23" s="193" t="s">
        <v>92</v>
      </c>
      <c r="I23" s="192" t="str">
        <f t="shared" si="0"/>
        <v>Y</v>
      </c>
      <c r="J23" s="194" t="s">
        <v>1066</v>
      </c>
      <c r="K23" s="181"/>
      <c r="L23" s="181">
        <f t="shared" si="1"/>
        <v>19</v>
      </c>
      <c r="M23" s="181"/>
    </row>
    <row r="24" spans="1:13">
      <c r="A24" s="191">
        <f>IF(B24="","",ROWS($B$5:B24))</f>
        <v>20</v>
      </c>
      <c r="B24" s="191">
        <f>IF(SD!A21="","",SD!A21)</f>
        <v>2</v>
      </c>
      <c r="C24" s="191">
        <f>IF(SD!C21="","",SD!C21)</f>
        <v>520</v>
      </c>
      <c r="D24" s="191" t="str">
        <f>IF(SD!E21="","",SD!E21)</f>
        <v>RAJNI</v>
      </c>
      <c r="E24" s="191" t="str">
        <f>IF(SD!G21="","",SD!G21)</f>
        <v>SUNIL</v>
      </c>
      <c r="F24" s="191" t="str">
        <f>IF(SD!I21="","",SD!I21)</f>
        <v>F</v>
      </c>
      <c r="G24" s="192">
        <f>IF(SD!AD21="","",SD!AD21)</f>
        <v>0</v>
      </c>
      <c r="H24" s="193" t="s">
        <v>92</v>
      </c>
      <c r="I24" s="192" t="str">
        <f t="shared" si="0"/>
        <v>N</v>
      </c>
      <c r="J24" s="194" t="s">
        <v>1065</v>
      </c>
      <c r="K24" s="181"/>
      <c r="L24" s="181">
        <f t="shared" si="1"/>
        <v>0</v>
      </c>
      <c r="M24" s="181"/>
    </row>
    <row r="25" spans="1:13">
      <c r="A25" s="191">
        <f>IF(B25="","",ROWS($B$5:B25))</f>
        <v>21</v>
      </c>
      <c r="B25" s="191">
        <f>IF(SD!A22="","",SD!A22)</f>
        <v>2</v>
      </c>
      <c r="C25" s="191">
        <f>IF(SD!C22="","",SD!C22)</f>
        <v>521</v>
      </c>
      <c r="D25" s="191" t="str">
        <f>IF(SD!E22="","",SD!E22)</f>
        <v>RITU</v>
      </c>
      <c r="E25" s="191" t="str">
        <f>IF(SD!G22="","",SD!G22)</f>
        <v>SURESH KUMAR</v>
      </c>
      <c r="F25" s="191" t="str">
        <f>IF(SD!I22="","",SD!I22)</f>
        <v>F</v>
      </c>
      <c r="G25" s="192">
        <f>IF(SD!AD22="","",SD!AD22)</f>
        <v>0</v>
      </c>
      <c r="H25" s="193" t="s">
        <v>92</v>
      </c>
      <c r="I25" s="192" t="str">
        <f t="shared" si="0"/>
        <v>N</v>
      </c>
      <c r="J25" s="194" t="s">
        <v>1065</v>
      </c>
      <c r="K25" s="181"/>
      <c r="L25" s="181">
        <f t="shared" si="1"/>
        <v>0</v>
      </c>
      <c r="M25" s="181"/>
    </row>
    <row r="26" spans="1:13">
      <c r="A26" s="191">
        <f>IF(B26="","",ROWS($B$5:B26))</f>
        <v>22</v>
      </c>
      <c r="B26" s="191">
        <f>IF(SD!A23="","",SD!A23)</f>
        <v>2</v>
      </c>
      <c r="C26" s="191">
        <f>IF(SD!C23="","",SD!C23)</f>
        <v>522</v>
      </c>
      <c r="D26" s="191" t="str">
        <f>IF(SD!E23="","",SD!E23)</f>
        <v>SAHAJDEEP</v>
      </c>
      <c r="E26" s="191" t="str">
        <f>IF(SD!G23="","",SD!G23)</f>
        <v>BUTA SINGH</v>
      </c>
      <c r="F26" s="191" t="str">
        <f>IF(SD!I23="","",SD!I23)</f>
        <v>M</v>
      </c>
      <c r="G26" s="192">
        <f>IF(SD!AD23="","",SD!AD23)</f>
        <v>4</v>
      </c>
      <c r="H26" s="193" t="s">
        <v>92</v>
      </c>
      <c r="I26" s="192" t="str">
        <f t="shared" si="0"/>
        <v>Y</v>
      </c>
      <c r="J26" s="194" t="s">
        <v>1066</v>
      </c>
      <c r="K26" s="181"/>
      <c r="L26" s="181">
        <f t="shared" si="1"/>
        <v>22</v>
      </c>
      <c r="M26" s="181"/>
    </row>
    <row r="27" spans="1:13">
      <c r="A27" s="191">
        <f>IF(B27="","",ROWS($B$5:B27))</f>
        <v>23</v>
      </c>
      <c r="B27" s="191">
        <f>IF(SD!A24="","",SD!A24)</f>
        <v>2</v>
      </c>
      <c r="C27" s="191">
        <f>IF(SD!C24="","",SD!C24)</f>
        <v>523</v>
      </c>
      <c r="D27" s="191" t="str">
        <f>IF(SD!E24="","",SD!E24)</f>
        <v>SAMEER</v>
      </c>
      <c r="E27" s="191" t="str">
        <f>IF(SD!G24="","",SD!G24)</f>
        <v>HAMIRA RAM</v>
      </c>
      <c r="F27" s="191" t="str">
        <f>IF(SD!I24="","",SD!I24)</f>
        <v>M</v>
      </c>
      <c r="G27" s="192">
        <f>IF(SD!AD24="","",SD!AD24)</f>
        <v>0</v>
      </c>
      <c r="H27" s="193" t="s">
        <v>92</v>
      </c>
      <c r="I27" s="192" t="str">
        <f t="shared" si="0"/>
        <v>N</v>
      </c>
      <c r="J27" s="194" t="s">
        <v>1065</v>
      </c>
      <c r="K27" s="181"/>
      <c r="L27" s="181">
        <f t="shared" si="1"/>
        <v>0</v>
      </c>
      <c r="M27" s="181"/>
    </row>
    <row r="28" spans="1:13">
      <c r="A28" s="191">
        <f>IF(B28="","",ROWS($B$5:B28))</f>
        <v>24</v>
      </c>
      <c r="B28" s="191">
        <f>IF(SD!A25="","",SD!A25)</f>
        <v>2</v>
      </c>
      <c r="C28" s="191">
        <f>IF(SD!C25="","",SD!C25)</f>
        <v>524</v>
      </c>
      <c r="D28" s="191" t="str">
        <f>IF(SD!E25="","",SD!E25)</f>
        <v>SIMRANPREET KOUR</v>
      </c>
      <c r="E28" s="191" t="str">
        <f>IF(SD!G25="","",SD!G25)</f>
        <v>IQBAL SINGH</v>
      </c>
      <c r="F28" s="191" t="str">
        <f>IF(SD!I25="","",SD!I25)</f>
        <v>F</v>
      </c>
      <c r="G28" s="192">
        <f>IF(SD!AD25="","",SD!AD25)</f>
        <v>6</v>
      </c>
      <c r="H28" s="193" t="s">
        <v>92</v>
      </c>
      <c r="I28" s="192" t="str">
        <f t="shared" si="0"/>
        <v>Y</v>
      </c>
      <c r="J28" s="194" t="s">
        <v>1066</v>
      </c>
      <c r="K28" s="181"/>
      <c r="L28" s="181">
        <f t="shared" si="1"/>
        <v>24</v>
      </c>
      <c r="M28" s="181"/>
    </row>
    <row r="29" spans="1:13">
      <c r="A29" s="191">
        <f>IF(B29="","",ROWS($B$5:B29))</f>
        <v>25</v>
      </c>
      <c r="B29" s="191">
        <f>IF(SD!A26="","",SD!A26)</f>
        <v>2</v>
      </c>
      <c r="C29" s="191">
        <f>IF(SD!C26="","",SD!C26)</f>
        <v>525</v>
      </c>
      <c r="D29" s="191" t="str">
        <f>IF(SD!E26="","",SD!E26)</f>
        <v>SUKHCHEN SINGH</v>
      </c>
      <c r="E29" s="191" t="str">
        <f>IF(SD!G26="","",SD!G26)</f>
        <v>GURCHARAN SINGH</v>
      </c>
      <c r="F29" s="191" t="str">
        <f>IF(SD!I26="","",SD!I26)</f>
        <v>M</v>
      </c>
      <c r="G29" s="192">
        <f>IF(SD!AD26="","",SD!AD26)</f>
        <v>0</v>
      </c>
      <c r="H29" s="193" t="s">
        <v>92</v>
      </c>
      <c r="I29" s="192" t="str">
        <f t="shared" si="0"/>
        <v>N</v>
      </c>
      <c r="J29" s="194" t="s">
        <v>1065</v>
      </c>
      <c r="K29" s="181"/>
      <c r="L29" s="181">
        <f t="shared" si="1"/>
        <v>0</v>
      </c>
      <c r="M29" s="181"/>
    </row>
    <row r="30" spans="1:13">
      <c r="A30" s="191">
        <f>IF(B30="","",ROWS($B$5:B30))</f>
        <v>26</v>
      </c>
      <c r="B30" s="191">
        <f>IF(SD!A27="","",SD!A27)</f>
        <v>2</v>
      </c>
      <c r="C30" s="191">
        <f>IF(SD!C27="","",SD!C27)</f>
        <v>526</v>
      </c>
      <c r="D30" s="191" t="str">
        <f>IF(SD!E27="","",SD!E27)</f>
        <v>VIKRAM</v>
      </c>
      <c r="E30" s="191" t="str">
        <f>IF(SD!G27="","",SD!G27)</f>
        <v>JAGDESH</v>
      </c>
      <c r="F30" s="191" t="str">
        <f>IF(SD!I27="","",SD!I27)</f>
        <v>M</v>
      </c>
      <c r="G30" s="192">
        <f>IF(SD!AD27="","",SD!AD27)</f>
        <v>0</v>
      </c>
      <c r="H30" s="193" t="s">
        <v>92</v>
      </c>
      <c r="I30" s="192" t="str">
        <f t="shared" si="0"/>
        <v>N</v>
      </c>
      <c r="J30" s="194" t="s">
        <v>1065</v>
      </c>
      <c r="K30" s="181"/>
      <c r="L30" s="181">
        <f t="shared" si="1"/>
        <v>0</v>
      </c>
      <c r="M30" s="181"/>
    </row>
    <row r="31" spans="1:13">
      <c r="A31" s="191">
        <f>IF(B31="","",ROWS($B$5:B31))</f>
        <v>27</v>
      </c>
      <c r="B31" s="191">
        <f>IF(SD!A28="","",SD!A28)</f>
        <v>3</v>
      </c>
      <c r="C31" s="191">
        <f>IF(SD!C28="","",SD!C28)</f>
        <v>527</v>
      </c>
      <c r="D31" s="191" t="str">
        <f>IF(SD!E28="","",SD!E28)</f>
        <v>AARUSHI</v>
      </c>
      <c r="E31" s="191" t="str">
        <f>IF(SD!G28="","",SD!G28)</f>
        <v>NARESH KUMAR</v>
      </c>
      <c r="F31" s="191" t="str">
        <f>IF(SD!I28="","",SD!I28)</f>
        <v>F</v>
      </c>
      <c r="G31" s="192">
        <f>IF(SD!AD28="","",SD!AD28)</f>
        <v>0</v>
      </c>
      <c r="H31" s="193" t="s">
        <v>92</v>
      </c>
      <c r="I31" s="192" t="str">
        <f t="shared" si="0"/>
        <v>N</v>
      </c>
      <c r="J31" s="194" t="s">
        <v>1065</v>
      </c>
      <c r="K31" s="181"/>
      <c r="L31" s="181">
        <f t="shared" si="1"/>
        <v>0</v>
      </c>
      <c r="M31" s="181"/>
    </row>
    <row r="32" spans="1:13">
      <c r="A32" s="191">
        <f>IF(B32="","",ROWS($B$5:B32))</f>
        <v>28</v>
      </c>
      <c r="B32" s="191">
        <f>IF(SD!A29="","",SD!A29)</f>
        <v>3</v>
      </c>
      <c r="C32" s="191">
        <f>IF(SD!C29="","",SD!C29)</f>
        <v>528</v>
      </c>
      <c r="D32" s="191" t="str">
        <f>IF(SD!E29="","",SD!E29)</f>
        <v>ANMOL</v>
      </c>
      <c r="E32" s="191" t="str">
        <f>IF(SD!G29="","",SD!G29)</f>
        <v>TARA SINGH</v>
      </c>
      <c r="F32" s="191" t="str">
        <f>IF(SD!I29="","",SD!I29)</f>
        <v>M</v>
      </c>
      <c r="G32" s="192">
        <f>IF(SD!AD29="","",SD!AD29)</f>
        <v>1</v>
      </c>
      <c r="H32" s="193" t="s">
        <v>92</v>
      </c>
      <c r="I32" s="192" t="str">
        <f t="shared" si="0"/>
        <v>N</v>
      </c>
      <c r="J32" s="194" t="s">
        <v>1065</v>
      </c>
      <c r="K32" s="181"/>
      <c r="L32" s="181">
        <f t="shared" si="1"/>
        <v>0</v>
      </c>
      <c r="M32" s="181"/>
    </row>
    <row r="33" spans="1:13">
      <c r="A33" s="191">
        <f>IF(B33="","",ROWS($B$5:B33))</f>
        <v>29</v>
      </c>
      <c r="B33" s="191">
        <f>IF(SD!A30="","",SD!A30)</f>
        <v>3</v>
      </c>
      <c r="C33" s="191">
        <f>IF(SD!C30="","",SD!C30)</f>
        <v>529</v>
      </c>
      <c r="D33" s="191" t="str">
        <f>IF(SD!E30="","",SD!E30)</f>
        <v>ARCHANA</v>
      </c>
      <c r="E33" s="191" t="str">
        <f>IF(SD!G30="","",SD!G30)</f>
        <v>KASHMIR SINGH</v>
      </c>
      <c r="F33" s="191" t="str">
        <f>IF(SD!I30="","",SD!I30)</f>
        <v>F</v>
      </c>
      <c r="G33" s="192">
        <f>IF(SD!AD30="","",SD!AD30)</f>
        <v>0</v>
      </c>
      <c r="H33" s="193" t="s">
        <v>92</v>
      </c>
      <c r="I33" s="192" t="str">
        <f t="shared" si="0"/>
        <v>N</v>
      </c>
      <c r="J33" s="194" t="s">
        <v>1065</v>
      </c>
      <c r="K33" s="181"/>
      <c r="L33" s="181">
        <f t="shared" si="1"/>
        <v>0</v>
      </c>
      <c r="M33" s="181"/>
    </row>
    <row r="34" spans="1:13">
      <c r="A34" s="191">
        <f>IF(B34="","",ROWS($B$5:B34))</f>
        <v>30</v>
      </c>
      <c r="B34" s="191">
        <f>IF(SD!A31="","",SD!A31)</f>
        <v>3</v>
      </c>
      <c r="C34" s="191">
        <f>IF(SD!C31="","",SD!C31)</f>
        <v>530</v>
      </c>
      <c r="D34" s="191" t="str">
        <f>IF(SD!E31="","",SD!E31)</f>
        <v>BALRAM</v>
      </c>
      <c r="E34" s="191" t="str">
        <f>IF(SD!G31="","",SD!G31)</f>
        <v>RAMCHNDER</v>
      </c>
      <c r="F34" s="191" t="str">
        <f>IF(SD!I31="","",SD!I31)</f>
        <v>M</v>
      </c>
      <c r="G34" s="192">
        <f>IF(SD!AD31="","",SD!AD31)</f>
        <v>0</v>
      </c>
      <c r="H34" s="193" t="s">
        <v>92</v>
      </c>
      <c r="I34" s="192" t="str">
        <f t="shared" si="0"/>
        <v>N</v>
      </c>
      <c r="J34" s="194" t="s">
        <v>1065</v>
      </c>
      <c r="K34" s="181"/>
      <c r="L34" s="181">
        <f t="shared" si="1"/>
        <v>0</v>
      </c>
      <c r="M34" s="181"/>
    </row>
    <row r="35" spans="1:13">
      <c r="A35" s="191">
        <f>IF(B35="","",ROWS($B$5:B35))</f>
        <v>31</v>
      </c>
      <c r="B35" s="191">
        <f>IF(SD!A32="","",SD!A32)</f>
        <v>3</v>
      </c>
      <c r="C35" s="191">
        <f>IF(SD!C32="","",SD!C32)</f>
        <v>531</v>
      </c>
      <c r="D35" s="191" t="str">
        <f>IF(SD!E32="","",SD!E32)</f>
        <v>DURGA</v>
      </c>
      <c r="E35" s="191" t="str">
        <f>IF(SD!G32="","",SD!G32)</f>
        <v>BABULAL</v>
      </c>
      <c r="F35" s="191" t="str">
        <f>IF(SD!I32="","",SD!I32)</f>
        <v>F</v>
      </c>
      <c r="G35" s="192">
        <f>IF(SD!AD32="","",SD!AD32)</f>
        <v>0</v>
      </c>
      <c r="H35" s="193" t="s">
        <v>92</v>
      </c>
      <c r="I35" s="192" t="str">
        <f t="shared" si="0"/>
        <v>N</v>
      </c>
      <c r="J35" s="194" t="s">
        <v>1065</v>
      </c>
      <c r="K35" s="181"/>
      <c r="L35" s="181">
        <f t="shared" si="1"/>
        <v>0</v>
      </c>
      <c r="M35" s="181"/>
    </row>
    <row r="36" spans="1:13">
      <c r="A36" s="191">
        <f>IF(B36="","",ROWS($B$5:B36))</f>
        <v>32</v>
      </c>
      <c r="B36" s="191">
        <f>IF(SD!A33="","",SD!A33)</f>
        <v>3</v>
      </c>
      <c r="C36" s="191">
        <f>IF(SD!C33="","",SD!C33)</f>
        <v>532</v>
      </c>
      <c r="D36" s="191" t="str">
        <f>IF(SD!E33="","",SD!E33)</f>
        <v>GURPREET KOUR</v>
      </c>
      <c r="E36" s="191" t="str">
        <f>IF(SD!G33="","",SD!G33)</f>
        <v>ROOP SINGH</v>
      </c>
      <c r="F36" s="191" t="str">
        <f>IF(SD!I33="","",SD!I33)</f>
        <v>F</v>
      </c>
      <c r="G36" s="192">
        <f>IF(SD!AD33="","",SD!AD33)</f>
        <v>0</v>
      </c>
      <c r="H36" s="193" t="s">
        <v>92</v>
      </c>
      <c r="I36" s="192" t="str">
        <f t="shared" si="0"/>
        <v>N</v>
      </c>
      <c r="J36" s="194" t="s">
        <v>1065</v>
      </c>
      <c r="K36" s="181"/>
      <c r="L36" s="181">
        <f t="shared" si="1"/>
        <v>0</v>
      </c>
      <c r="M36" s="181"/>
    </row>
    <row r="37" spans="1:13">
      <c r="A37" s="191">
        <f>IF(B37="","",ROWS($B$5:B37))</f>
        <v>33</v>
      </c>
      <c r="B37" s="191">
        <f>IF(SD!A34="","",SD!A34)</f>
        <v>3</v>
      </c>
      <c r="C37" s="191">
        <f>IF(SD!C34="","",SD!C34)</f>
        <v>533</v>
      </c>
      <c r="D37" s="191" t="str">
        <f>IF(SD!E34="","",SD!E34)</f>
        <v>GURPREET SINGH</v>
      </c>
      <c r="E37" s="191" t="str">
        <f>IF(SD!G34="","",SD!G34)</f>
        <v>LABH SINGH</v>
      </c>
      <c r="F37" s="191" t="str">
        <f>IF(SD!I34="","",SD!I34)</f>
        <v>M</v>
      </c>
      <c r="G37" s="192">
        <f>IF(SD!AD34="","",SD!AD34)</f>
        <v>0</v>
      </c>
      <c r="H37" s="193" t="s">
        <v>92</v>
      </c>
      <c r="I37" s="192" t="str">
        <f t="shared" si="0"/>
        <v>N</v>
      </c>
      <c r="J37" s="194" t="s">
        <v>1065</v>
      </c>
      <c r="K37" s="181"/>
      <c r="L37" s="181">
        <f t="shared" si="1"/>
        <v>0</v>
      </c>
      <c r="M37" s="181"/>
    </row>
    <row r="38" spans="1:13">
      <c r="A38" s="191">
        <f>IF(B38="","",ROWS($B$5:B38))</f>
        <v>34</v>
      </c>
      <c r="B38" s="191">
        <f>IF(SD!A35="","",SD!A35)</f>
        <v>3</v>
      </c>
      <c r="C38" s="191">
        <f>IF(SD!C35="","",SD!C35)</f>
        <v>534</v>
      </c>
      <c r="D38" s="191" t="str">
        <f>IF(SD!E35="","",SD!E35)</f>
        <v>HARDEEP SINGH</v>
      </c>
      <c r="E38" s="191" t="str">
        <f>IF(SD!G35="","",SD!G35)</f>
        <v>SUNIL SINGH</v>
      </c>
      <c r="F38" s="191" t="str">
        <f>IF(SD!I35="","",SD!I35)</f>
        <v>M</v>
      </c>
      <c r="G38" s="192">
        <f>IF(SD!AD35="","",SD!AD35)</f>
        <v>0</v>
      </c>
      <c r="H38" s="193" t="s">
        <v>92</v>
      </c>
      <c r="I38" s="192" t="str">
        <f t="shared" si="0"/>
        <v>N</v>
      </c>
      <c r="J38" s="194" t="s">
        <v>1065</v>
      </c>
      <c r="K38" s="181"/>
      <c r="L38" s="181">
        <f t="shared" si="1"/>
        <v>0</v>
      </c>
      <c r="M38" s="181"/>
    </row>
    <row r="39" spans="1:13">
      <c r="A39" s="191">
        <f>IF(B39="","",ROWS($B$5:B39))</f>
        <v>35</v>
      </c>
      <c r="B39" s="191">
        <f>IF(SD!A36="","",SD!A36)</f>
        <v>3</v>
      </c>
      <c r="C39" s="191">
        <f>IF(SD!C36="","",SD!C36)</f>
        <v>535</v>
      </c>
      <c r="D39" s="191" t="str">
        <f>IF(SD!E36="","",SD!E36)</f>
        <v>JASVINDER SINGH</v>
      </c>
      <c r="E39" s="191" t="str">
        <f>IF(SD!G36="","",SD!G36)</f>
        <v>BALVINDER SINGH</v>
      </c>
      <c r="F39" s="191" t="str">
        <f>IF(SD!I36="","",SD!I36)</f>
        <v>M</v>
      </c>
      <c r="G39" s="192">
        <f>IF(SD!AD36="","",SD!AD36)</f>
        <v>0</v>
      </c>
      <c r="H39" s="193" t="s">
        <v>92</v>
      </c>
      <c r="I39" s="192" t="str">
        <f t="shared" si="0"/>
        <v>N</v>
      </c>
      <c r="J39" s="194" t="s">
        <v>1065</v>
      </c>
      <c r="K39" s="181"/>
      <c r="L39" s="181">
        <f t="shared" si="1"/>
        <v>0</v>
      </c>
      <c r="M39" s="181"/>
    </row>
    <row r="40" spans="1:13">
      <c r="A40" s="191">
        <f>IF(B40="","",ROWS($B$5:B40))</f>
        <v>36</v>
      </c>
      <c r="B40" s="191">
        <f>IF(SD!A37="","",SD!A37)</f>
        <v>3</v>
      </c>
      <c r="C40" s="191">
        <f>IF(SD!C37="","",SD!C37)</f>
        <v>536</v>
      </c>
      <c r="D40" s="191" t="str">
        <f>IF(SD!E37="","",SD!E37)</f>
        <v>KUSUM</v>
      </c>
      <c r="E40" s="191" t="str">
        <f>IF(SD!G37="","",SD!G37)</f>
        <v>TARACHAND</v>
      </c>
      <c r="F40" s="191" t="str">
        <f>IF(SD!I37="","",SD!I37)</f>
        <v>F</v>
      </c>
      <c r="G40" s="192">
        <f>IF(SD!AD37="","",SD!AD37)</f>
        <v>0</v>
      </c>
      <c r="H40" s="193" t="s">
        <v>92</v>
      </c>
      <c r="I40" s="192" t="str">
        <f t="shared" si="0"/>
        <v>N</v>
      </c>
      <c r="J40" s="194" t="s">
        <v>1065</v>
      </c>
      <c r="K40" s="181"/>
      <c r="L40" s="181">
        <f t="shared" si="1"/>
        <v>0</v>
      </c>
      <c r="M40" s="181"/>
    </row>
    <row r="41" spans="1:13">
      <c r="A41" s="191">
        <f>IF(B41="","",ROWS($B$5:B41))</f>
        <v>37</v>
      </c>
      <c r="B41" s="191">
        <f>IF(SD!A38="","",SD!A38)</f>
        <v>3</v>
      </c>
      <c r="C41" s="191">
        <f>IF(SD!C38="","",SD!C38)</f>
        <v>537</v>
      </c>
      <c r="D41" s="191" t="str">
        <f>IF(SD!E38="","",SD!E38)</f>
        <v>RAHUL KUMAR</v>
      </c>
      <c r="E41" s="191" t="str">
        <f>IF(SD!G38="","",SD!G38)</f>
        <v>BABULAL</v>
      </c>
      <c r="F41" s="191" t="str">
        <f>IF(SD!I38="","",SD!I38)</f>
        <v>M</v>
      </c>
      <c r="G41" s="192">
        <f>IF(SD!AD38="","",SD!AD38)</f>
        <v>1</v>
      </c>
      <c r="H41" s="193" t="s">
        <v>92</v>
      </c>
      <c r="I41" s="192" t="str">
        <f t="shared" si="0"/>
        <v>N</v>
      </c>
      <c r="J41" s="194" t="s">
        <v>1065</v>
      </c>
      <c r="K41" s="181"/>
      <c r="L41" s="181">
        <f t="shared" si="1"/>
        <v>0</v>
      </c>
      <c r="M41" s="181"/>
    </row>
    <row r="42" spans="1:13">
      <c r="A42" s="191">
        <f>IF(B42="","",ROWS($B$5:B42))</f>
        <v>38</v>
      </c>
      <c r="B42" s="191">
        <f>IF(SD!A39="","",SD!A39)</f>
        <v>3</v>
      </c>
      <c r="C42" s="191">
        <f>IF(SD!C39="","",SD!C39)</f>
        <v>538</v>
      </c>
      <c r="D42" s="191" t="str">
        <f>IF(SD!E39="","",SD!E39)</f>
        <v>RAJNI</v>
      </c>
      <c r="E42" s="191" t="str">
        <f>IF(SD!G39="","",SD!G39)</f>
        <v>BAGGARAM</v>
      </c>
      <c r="F42" s="191" t="str">
        <f>IF(SD!I39="","",SD!I39)</f>
        <v>F</v>
      </c>
      <c r="G42" s="192">
        <f>IF(SD!AD39="","",SD!AD39)</f>
        <v>0</v>
      </c>
      <c r="H42" s="193" t="s">
        <v>92</v>
      </c>
      <c r="I42" s="192" t="str">
        <f t="shared" si="0"/>
        <v>N</v>
      </c>
      <c r="J42" s="194" t="s">
        <v>1065</v>
      </c>
      <c r="K42" s="181"/>
      <c r="L42" s="181">
        <f t="shared" si="1"/>
        <v>0</v>
      </c>
      <c r="M42" s="181"/>
    </row>
    <row r="43" spans="1:13">
      <c r="A43" s="191">
        <f>IF(B43="","",ROWS($B$5:B43))</f>
        <v>39</v>
      </c>
      <c r="B43" s="191">
        <f>IF(SD!A40="","",SD!A40)</f>
        <v>3</v>
      </c>
      <c r="C43" s="191">
        <f>IF(SD!C40="","",SD!C40)</f>
        <v>539</v>
      </c>
      <c r="D43" s="191" t="str">
        <f>IF(SD!E40="","",SD!E40)</f>
        <v>SHANTI</v>
      </c>
      <c r="E43" s="191" t="str">
        <f>IF(SD!G40="","",SD!G40)</f>
        <v>BINJHARAM</v>
      </c>
      <c r="F43" s="191" t="str">
        <f>IF(SD!I40="","",SD!I40)</f>
        <v>F</v>
      </c>
      <c r="G43" s="192">
        <f>IF(SD!AD40="","",SD!AD40)</f>
        <v>0</v>
      </c>
      <c r="H43" s="193" t="s">
        <v>92</v>
      </c>
      <c r="I43" s="192" t="str">
        <f t="shared" si="0"/>
        <v>N</v>
      </c>
      <c r="J43" s="194" t="s">
        <v>1065</v>
      </c>
      <c r="K43" s="181"/>
      <c r="L43" s="181">
        <f t="shared" si="1"/>
        <v>0</v>
      </c>
      <c r="M43" s="181"/>
    </row>
    <row r="44" spans="1:13">
      <c r="A44" s="191">
        <f>IF(B44="","",ROWS($B$5:B44))</f>
        <v>40</v>
      </c>
      <c r="B44" s="191">
        <f>IF(SD!A41="","",SD!A41)</f>
        <v>3</v>
      </c>
      <c r="C44" s="191">
        <f>IF(SD!C41="","",SD!C41)</f>
        <v>540</v>
      </c>
      <c r="D44" s="191" t="str">
        <f>IF(SD!E41="","",SD!E41)</f>
        <v>SHVETA</v>
      </c>
      <c r="E44" s="191" t="str">
        <f>IF(SD!G41="","",SD!G41)</f>
        <v>MOHAN LAL</v>
      </c>
      <c r="F44" s="191" t="str">
        <f>IF(SD!I41="","",SD!I41)</f>
        <v>F</v>
      </c>
      <c r="G44" s="192">
        <f>IF(SD!AD41="","",SD!AD41)</f>
        <v>0</v>
      </c>
      <c r="H44" s="193" t="s">
        <v>92</v>
      </c>
      <c r="I44" s="192" t="str">
        <f t="shared" si="0"/>
        <v>N</v>
      </c>
      <c r="J44" s="194" t="s">
        <v>1065</v>
      </c>
      <c r="K44" s="181"/>
      <c r="L44" s="181">
        <f t="shared" si="1"/>
        <v>0</v>
      </c>
      <c r="M44" s="181"/>
    </row>
    <row r="45" spans="1:13">
      <c r="A45" s="191">
        <f>IF(B45="","",ROWS($B$5:B45))</f>
        <v>41</v>
      </c>
      <c r="B45" s="191">
        <f>IF(SD!A42="","",SD!A42)</f>
        <v>3</v>
      </c>
      <c r="C45" s="191">
        <f>IF(SD!C42="","",SD!C42)</f>
        <v>541</v>
      </c>
      <c r="D45" s="191" t="str">
        <f>IF(SD!E42="","",SD!E42)</f>
        <v>SUKHVINDER SINGH</v>
      </c>
      <c r="E45" s="191" t="str">
        <f>IF(SD!G42="","",SD!G42)</f>
        <v>BAGGARAM</v>
      </c>
      <c r="F45" s="191" t="str">
        <f>IF(SD!I42="","",SD!I42)</f>
        <v>M</v>
      </c>
      <c r="G45" s="192">
        <f>IF(SD!AD42="","",SD!AD42)</f>
        <v>1</v>
      </c>
      <c r="H45" s="193" t="s">
        <v>92</v>
      </c>
      <c r="I45" s="192" t="str">
        <f t="shared" si="0"/>
        <v>N</v>
      </c>
      <c r="J45" s="194" t="s">
        <v>1065</v>
      </c>
      <c r="K45" s="181"/>
      <c r="L45" s="181">
        <f t="shared" si="1"/>
        <v>0</v>
      </c>
      <c r="M45" s="181"/>
    </row>
    <row r="46" spans="1:13">
      <c r="A46" s="191">
        <f>IF(B46="","",ROWS($B$5:B46))</f>
        <v>42</v>
      </c>
      <c r="B46" s="191">
        <f>IF(SD!A43="","",SD!A43)</f>
        <v>4</v>
      </c>
      <c r="C46" s="191">
        <f>IF(SD!C43="","",SD!C43)</f>
        <v>542</v>
      </c>
      <c r="D46" s="191" t="str">
        <f>IF(SD!E43="","",SD!E43)</f>
        <v>GANGA</v>
      </c>
      <c r="E46" s="191" t="str">
        <f>IF(SD!G43="","",SD!G43)</f>
        <v>TARACHAND</v>
      </c>
      <c r="F46" s="191" t="str">
        <f>IF(SD!I43="","",SD!I43)</f>
        <v>F</v>
      </c>
      <c r="G46" s="192">
        <f>IF(SD!AD43="","",SD!AD43)</f>
        <v>0</v>
      </c>
      <c r="H46" s="193" t="s">
        <v>92</v>
      </c>
      <c r="I46" s="192" t="str">
        <f t="shared" si="0"/>
        <v>N</v>
      </c>
      <c r="J46" s="194" t="s">
        <v>1065</v>
      </c>
      <c r="K46" s="181"/>
      <c r="L46" s="181">
        <f t="shared" si="1"/>
        <v>0</v>
      </c>
      <c r="M46" s="181"/>
    </row>
    <row r="47" spans="1:13">
      <c r="A47" s="191">
        <f>IF(B47="","",ROWS($B$5:B47))</f>
        <v>43</v>
      </c>
      <c r="B47" s="191">
        <f>IF(SD!A44="","",SD!A44)</f>
        <v>4</v>
      </c>
      <c r="C47" s="191">
        <f>IF(SD!C44="","",SD!C44)</f>
        <v>543</v>
      </c>
      <c r="D47" s="191" t="str">
        <f>IF(SD!E44="","",SD!E44)</f>
        <v>GANGA</v>
      </c>
      <c r="E47" s="191" t="str">
        <f>IF(SD!G44="","",SD!G44)</f>
        <v>MAIHAR LAL</v>
      </c>
      <c r="F47" s="191" t="str">
        <f>IF(SD!I44="","",SD!I44)</f>
        <v>F</v>
      </c>
      <c r="G47" s="192">
        <f>IF(SD!AD44="","",SD!AD44)</f>
        <v>0</v>
      </c>
      <c r="H47" s="193" t="s">
        <v>92</v>
      </c>
      <c r="I47" s="192" t="str">
        <f t="shared" si="0"/>
        <v>N</v>
      </c>
      <c r="J47" s="194" t="s">
        <v>1065</v>
      </c>
      <c r="K47" s="181"/>
      <c r="L47" s="181">
        <f t="shared" si="1"/>
        <v>0</v>
      </c>
      <c r="M47" s="181"/>
    </row>
    <row r="48" spans="1:13">
      <c r="A48" s="191">
        <f>IF(B48="","",ROWS($B$5:B48))</f>
        <v>44</v>
      </c>
      <c r="B48" s="191">
        <f>IF(SD!A45="","",SD!A45)</f>
        <v>4</v>
      </c>
      <c r="C48" s="191">
        <f>IF(SD!C45="","",SD!C45)</f>
        <v>544</v>
      </c>
      <c r="D48" s="191" t="str">
        <f>IF(SD!E45="","",SD!E45)</f>
        <v>JAMNA</v>
      </c>
      <c r="E48" s="191" t="str">
        <f>IF(SD!G45="","",SD!G45)</f>
        <v>MAIHERLAL</v>
      </c>
      <c r="F48" s="191" t="str">
        <f>IF(SD!I45="","",SD!I45)</f>
        <v>F</v>
      </c>
      <c r="G48" s="192">
        <f>IF(SD!AD45="","",SD!AD45)</f>
        <v>0</v>
      </c>
      <c r="H48" s="193" t="s">
        <v>92</v>
      </c>
      <c r="I48" s="192" t="str">
        <f t="shared" si="0"/>
        <v>N</v>
      </c>
      <c r="J48" s="194" t="s">
        <v>1065</v>
      </c>
      <c r="K48" s="181"/>
      <c r="L48" s="181">
        <f t="shared" si="1"/>
        <v>0</v>
      </c>
      <c r="M48" s="181"/>
    </row>
    <row r="49" spans="1:13">
      <c r="A49" s="191">
        <f>IF(B49="","",ROWS($B$5:B49))</f>
        <v>45</v>
      </c>
      <c r="B49" s="191">
        <f>IF(SD!A46="","",SD!A46)</f>
        <v>4</v>
      </c>
      <c r="C49" s="191">
        <f>IF(SD!C46="","",SD!C46)</f>
        <v>545</v>
      </c>
      <c r="D49" s="191" t="str">
        <f>IF(SD!E46="","",SD!E46)</f>
        <v>KAPIL</v>
      </c>
      <c r="E49" s="191" t="str">
        <f>IF(SD!G46="","",SD!G46)</f>
        <v>DHARAMPAL</v>
      </c>
      <c r="F49" s="191" t="str">
        <f>IF(SD!I46="","",SD!I46)</f>
        <v>M</v>
      </c>
      <c r="G49" s="192">
        <f>IF(SD!AD46="","",SD!AD46)</f>
        <v>0</v>
      </c>
      <c r="H49" s="193" t="s">
        <v>92</v>
      </c>
      <c r="I49" s="192" t="str">
        <f t="shared" si="0"/>
        <v>N</v>
      </c>
      <c r="J49" s="194" t="s">
        <v>1065</v>
      </c>
      <c r="K49" s="181"/>
      <c r="L49" s="181">
        <f t="shared" si="1"/>
        <v>0</v>
      </c>
      <c r="M49" s="181"/>
    </row>
    <row r="50" spans="1:13">
      <c r="A50" s="191">
        <f>IF(B50="","",ROWS($B$5:B50))</f>
        <v>46</v>
      </c>
      <c r="B50" s="191">
        <f>IF(SD!A47="","",SD!A47)</f>
        <v>4</v>
      </c>
      <c r="C50" s="191">
        <f>IF(SD!C47="","",SD!C47)</f>
        <v>546</v>
      </c>
      <c r="D50" s="191" t="str">
        <f>IF(SD!E47="","",SD!E47)</f>
        <v>KASHISH</v>
      </c>
      <c r="E50" s="191" t="str">
        <f>IF(SD!G47="","",SD!G47)</f>
        <v>PAWAN KUMAR</v>
      </c>
      <c r="F50" s="191" t="str">
        <f>IF(SD!I47="","",SD!I47)</f>
        <v>F</v>
      </c>
      <c r="G50" s="192">
        <f>IF(SD!AD47="","",SD!AD47)</f>
        <v>0</v>
      </c>
      <c r="H50" s="193" t="s">
        <v>92</v>
      </c>
      <c r="I50" s="192" t="str">
        <f t="shared" si="0"/>
        <v>N</v>
      </c>
      <c r="J50" s="194" t="s">
        <v>1065</v>
      </c>
      <c r="K50" s="181"/>
      <c r="L50" s="181">
        <f t="shared" si="1"/>
        <v>0</v>
      </c>
      <c r="M50" s="181"/>
    </row>
    <row r="51" spans="1:13">
      <c r="A51" s="191">
        <f>IF(B51="","",ROWS($B$5:B51))</f>
        <v>47</v>
      </c>
      <c r="B51" s="191">
        <f>IF(SD!A48="","",SD!A48)</f>
        <v>4</v>
      </c>
      <c r="C51" s="191">
        <f>IF(SD!C48="","",SD!C48)</f>
        <v>547</v>
      </c>
      <c r="D51" s="191" t="str">
        <f>IF(SD!E48="","",SD!E48)</f>
        <v>NISHU</v>
      </c>
      <c r="E51" s="191" t="str">
        <f>IF(SD!G48="","",SD!G48)</f>
        <v>SWROOP SINGH</v>
      </c>
      <c r="F51" s="191" t="str">
        <f>IF(SD!I48="","",SD!I48)</f>
        <v>F</v>
      </c>
      <c r="G51" s="192">
        <f>IF(SD!AD48="","",SD!AD48)</f>
        <v>0</v>
      </c>
      <c r="H51" s="193" t="s">
        <v>92</v>
      </c>
      <c r="I51" s="192" t="str">
        <f t="shared" si="0"/>
        <v>N</v>
      </c>
      <c r="J51" s="194" t="s">
        <v>1065</v>
      </c>
      <c r="K51" s="181"/>
      <c r="L51" s="181">
        <f t="shared" si="1"/>
        <v>0</v>
      </c>
      <c r="M51" s="181"/>
    </row>
    <row r="52" spans="1:13">
      <c r="A52" s="191">
        <f>IF(B52="","",ROWS($B$5:B52))</f>
        <v>48</v>
      </c>
      <c r="B52" s="191">
        <f>IF(SD!A49="","",SD!A49)</f>
        <v>4</v>
      </c>
      <c r="C52" s="191">
        <f>IF(SD!C49="","",SD!C49)</f>
        <v>548</v>
      </c>
      <c r="D52" s="191" t="str">
        <f>IF(SD!E49="","",SD!E49)</f>
        <v>PAVAN SINGH</v>
      </c>
      <c r="E52" s="191" t="str">
        <f>IF(SD!G49="","",SD!G49)</f>
        <v>SURJEET SINGH</v>
      </c>
      <c r="F52" s="191" t="str">
        <f>IF(SD!I49="","",SD!I49)</f>
        <v>M</v>
      </c>
      <c r="G52" s="192">
        <f>IF(SD!AD49="","",SD!AD49)</f>
        <v>3</v>
      </c>
      <c r="H52" s="193" t="s">
        <v>92</v>
      </c>
      <c r="I52" s="192" t="str">
        <f t="shared" si="0"/>
        <v>Y</v>
      </c>
      <c r="J52" s="194" t="s">
        <v>1066</v>
      </c>
      <c r="K52" s="181"/>
      <c r="L52" s="181">
        <f t="shared" si="1"/>
        <v>48</v>
      </c>
      <c r="M52" s="181"/>
    </row>
    <row r="53" spans="1:13">
      <c r="A53" s="191">
        <f>IF(B53="","",ROWS($B$5:B53))</f>
        <v>49</v>
      </c>
      <c r="B53" s="191">
        <f>IF(SD!A50="","",SD!A50)</f>
        <v>4</v>
      </c>
      <c r="C53" s="191">
        <f>IF(SD!C50="","",SD!C50)</f>
        <v>549</v>
      </c>
      <c r="D53" s="191" t="str">
        <f>IF(SD!E50="","",SD!E50)</f>
        <v>PRTIGYA</v>
      </c>
      <c r="E53" s="191" t="str">
        <f>IF(SD!G50="","",SD!G50)</f>
        <v>ROOP SINGH</v>
      </c>
      <c r="F53" s="191" t="str">
        <f>IF(SD!I50="","",SD!I50)</f>
        <v>F</v>
      </c>
      <c r="G53" s="192">
        <f>IF(SD!AD50="","",SD!AD50)</f>
        <v>0</v>
      </c>
      <c r="H53" s="193" t="s">
        <v>92</v>
      </c>
      <c r="I53" s="192" t="str">
        <f t="shared" si="0"/>
        <v>N</v>
      </c>
      <c r="J53" s="194" t="s">
        <v>1065</v>
      </c>
      <c r="K53" s="181"/>
      <c r="L53" s="181">
        <f t="shared" si="1"/>
        <v>0</v>
      </c>
      <c r="M53" s="181"/>
    </row>
    <row r="54" spans="1:13">
      <c r="A54" s="191">
        <f>IF(B54="","",ROWS($B$5:B54))</f>
        <v>50</v>
      </c>
      <c r="B54" s="191">
        <f>IF(SD!A51="","",SD!A51)</f>
        <v>4</v>
      </c>
      <c r="C54" s="191">
        <f>IF(SD!C51="","",SD!C51)</f>
        <v>550</v>
      </c>
      <c r="D54" s="191" t="str">
        <f>IF(SD!E51="","",SD!E51)</f>
        <v>RANI</v>
      </c>
      <c r="E54" s="191" t="str">
        <f>IF(SD!G51="","",SD!G51)</f>
        <v>VAJEET RAM</v>
      </c>
      <c r="F54" s="191" t="str">
        <f>IF(SD!I51="","",SD!I51)</f>
        <v>F</v>
      </c>
      <c r="G54" s="192">
        <f>IF(SD!AD51="","",SD!AD51)</f>
        <v>3</v>
      </c>
      <c r="H54" s="193" t="s">
        <v>92</v>
      </c>
      <c r="I54" s="192" t="str">
        <f t="shared" si="0"/>
        <v>Y</v>
      </c>
      <c r="J54" s="194" t="s">
        <v>1066</v>
      </c>
      <c r="K54" s="181"/>
      <c r="L54" s="181">
        <f t="shared" si="1"/>
        <v>50</v>
      </c>
      <c r="M54" s="181"/>
    </row>
    <row r="55" spans="1:13">
      <c r="A55" s="191">
        <f>IF(B55="","",ROWS($B$5:B55))</f>
        <v>51</v>
      </c>
      <c r="B55" s="191">
        <f>IF(SD!A52="","",SD!A52)</f>
        <v>4</v>
      </c>
      <c r="C55" s="191">
        <f>IF(SD!C52="","",SD!C52)</f>
        <v>551</v>
      </c>
      <c r="D55" s="191" t="str">
        <f>IF(SD!E52="","",SD!E52)</f>
        <v>REENA</v>
      </c>
      <c r="E55" s="191" t="str">
        <f>IF(SD!G52="","",SD!G52)</f>
        <v>JEET SINGH</v>
      </c>
      <c r="F55" s="191" t="str">
        <f>IF(SD!I52="","",SD!I52)</f>
        <v>F</v>
      </c>
      <c r="G55" s="192">
        <f>IF(SD!AD52="","",SD!AD52)</f>
        <v>0</v>
      </c>
      <c r="H55" s="193" t="s">
        <v>92</v>
      </c>
      <c r="I55" s="192" t="str">
        <f t="shared" si="0"/>
        <v>N</v>
      </c>
      <c r="J55" s="194" t="s">
        <v>1065</v>
      </c>
      <c r="K55" s="181"/>
      <c r="L55" s="181">
        <f t="shared" si="1"/>
        <v>0</v>
      </c>
      <c r="M55" s="181"/>
    </row>
    <row r="56" spans="1:13">
      <c r="A56" s="191">
        <f>IF(B56="","",ROWS($B$5:B56))</f>
        <v>52</v>
      </c>
      <c r="B56" s="191">
        <f>IF(SD!A53="","",SD!A53)</f>
        <v>4</v>
      </c>
      <c r="C56" s="191">
        <f>IF(SD!C53="","",SD!C53)</f>
        <v>552</v>
      </c>
      <c r="D56" s="191" t="str">
        <f>IF(SD!E53="","",SD!E53)</f>
        <v>SANTOSH</v>
      </c>
      <c r="E56" s="191" t="str">
        <f>IF(SD!G53="","",SD!G53)</f>
        <v>BINJARAM</v>
      </c>
      <c r="F56" s="191" t="str">
        <f>IF(SD!I53="","",SD!I53)</f>
        <v>F</v>
      </c>
      <c r="G56" s="192">
        <f>IF(SD!AD53="","",SD!AD53)</f>
        <v>0</v>
      </c>
      <c r="H56" s="193" t="s">
        <v>92</v>
      </c>
      <c r="I56" s="192" t="str">
        <f t="shared" si="0"/>
        <v>N</v>
      </c>
      <c r="J56" s="194" t="s">
        <v>1065</v>
      </c>
      <c r="K56" s="181"/>
      <c r="L56" s="181">
        <f t="shared" si="1"/>
        <v>0</v>
      </c>
      <c r="M56" s="181"/>
    </row>
    <row r="57" spans="1:13">
      <c r="A57" s="191">
        <f>IF(B57="","",ROWS($B$5:B57))</f>
        <v>53</v>
      </c>
      <c r="B57" s="191">
        <f>IF(SD!A54="","",SD!A54)</f>
        <v>4</v>
      </c>
      <c r="C57" s="191">
        <f>IF(SD!C54="","",SD!C54)</f>
        <v>553</v>
      </c>
      <c r="D57" s="191" t="str">
        <f>IF(SD!E54="","",SD!E54)</f>
        <v>SHISHANDEEP</v>
      </c>
      <c r="E57" s="191" t="str">
        <f>IF(SD!G54="","",SD!G54)</f>
        <v>LABH SINGH</v>
      </c>
      <c r="F57" s="191" t="str">
        <f>IF(SD!I54="","",SD!I54)</f>
        <v>F</v>
      </c>
      <c r="G57" s="192">
        <f>IF(SD!AD54="","",SD!AD54)</f>
        <v>0</v>
      </c>
      <c r="H57" s="193" t="s">
        <v>92</v>
      </c>
      <c r="I57" s="192" t="str">
        <f t="shared" si="0"/>
        <v>N</v>
      </c>
      <c r="J57" s="194" t="s">
        <v>1065</v>
      </c>
      <c r="K57" s="181"/>
      <c r="L57" s="181">
        <f t="shared" si="1"/>
        <v>0</v>
      </c>
      <c r="M57" s="181"/>
    </row>
    <row r="58" spans="1:13">
      <c r="A58" s="191">
        <f>IF(B58="","",ROWS($B$5:B58))</f>
        <v>54</v>
      </c>
      <c r="B58" s="191">
        <f>IF(SD!A55="","",SD!A55)</f>
        <v>4</v>
      </c>
      <c r="C58" s="191">
        <f>IF(SD!C55="","",SD!C55)</f>
        <v>554</v>
      </c>
      <c r="D58" s="191" t="str">
        <f>IF(SD!E55="","",SD!E55)</f>
        <v>SIMARAN</v>
      </c>
      <c r="E58" s="191" t="str">
        <f>IF(SD!G55="","",SD!G55)</f>
        <v>CIHHNDA SINGH</v>
      </c>
      <c r="F58" s="191" t="str">
        <f>IF(SD!I55="","",SD!I55)</f>
        <v>F</v>
      </c>
      <c r="G58" s="192">
        <f>IF(SD!AD55="","",SD!AD55)</f>
        <v>0</v>
      </c>
      <c r="H58" s="193" t="s">
        <v>92</v>
      </c>
      <c r="I58" s="192" t="str">
        <f t="shared" si="0"/>
        <v>N</v>
      </c>
      <c r="J58" s="194" t="s">
        <v>1065</v>
      </c>
      <c r="K58" s="181"/>
      <c r="L58" s="181">
        <f t="shared" si="1"/>
        <v>0</v>
      </c>
      <c r="M58" s="181"/>
    </row>
    <row r="59" spans="1:13">
      <c r="A59" s="191">
        <f>IF(B59="","",ROWS($B$5:B59))</f>
        <v>55</v>
      </c>
      <c r="B59" s="191">
        <f>IF(SD!A56="","",SD!A56)</f>
        <v>5</v>
      </c>
      <c r="C59" s="191">
        <f>IF(SD!C56="","",SD!C56)</f>
        <v>555</v>
      </c>
      <c r="D59" s="191" t="str">
        <f>IF(SD!E56="","",SD!E56)</f>
        <v>AMANDEEP</v>
      </c>
      <c r="E59" s="191" t="str">
        <f>IF(SD!G56="","",SD!G56)</f>
        <v>SONU</v>
      </c>
      <c r="F59" s="191" t="str">
        <f>IF(SD!I56="","",SD!I56)</f>
        <v>M</v>
      </c>
      <c r="G59" s="192">
        <f>IF(SD!AD56="","",SD!AD56)</f>
        <v>3</v>
      </c>
      <c r="H59" s="193" t="s">
        <v>92</v>
      </c>
      <c r="I59" s="192" t="str">
        <f t="shared" si="0"/>
        <v>Y</v>
      </c>
      <c r="J59" s="194" t="s">
        <v>1066</v>
      </c>
      <c r="K59" s="181"/>
      <c r="L59" s="181">
        <f t="shared" si="1"/>
        <v>55</v>
      </c>
      <c r="M59" s="181"/>
    </row>
    <row r="60" spans="1:13">
      <c r="A60" s="191">
        <f>IF(B60="","",ROWS($B$5:B60))</f>
        <v>56</v>
      </c>
      <c r="B60" s="191">
        <f>IF(SD!A57="","",SD!A57)</f>
        <v>5</v>
      </c>
      <c r="C60" s="191">
        <f>IF(SD!C57="","",SD!C57)</f>
        <v>556</v>
      </c>
      <c r="D60" s="191" t="str">
        <f>IF(SD!E57="","",SD!E57)</f>
        <v>AMANDEEP</v>
      </c>
      <c r="E60" s="191" t="str">
        <f>IF(SD!G57="","",SD!G57)</f>
        <v>LABH SINGH</v>
      </c>
      <c r="F60" s="191" t="str">
        <f>IF(SD!I57="","",SD!I57)</f>
        <v>F</v>
      </c>
      <c r="G60" s="192">
        <f>IF(SD!AD57="","",SD!AD57)</f>
        <v>0</v>
      </c>
      <c r="H60" s="193" t="s">
        <v>92</v>
      </c>
      <c r="I60" s="192" t="str">
        <f t="shared" si="0"/>
        <v>N</v>
      </c>
      <c r="J60" s="194" t="s">
        <v>1065</v>
      </c>
      <c r="K60" s="181"/>
      <c r="L60" s="181">
        <f t="shared" si="1"/>
        <v>0</v>
      </c>
      <c r="M60" s="181"/>
    </row>
    <row r="61" spans="1:13">
      <c r="A61" s="191">
        <f>IF(B61="","",ROWS($B$5:B61))</f>
        <v>57</v>
      </c>
      <c r="B61" s="191">
        <f>IF(SD!A58="","",SD!A58)</f>
        <v>5</v>
      </c>
      <c r="C61" s="191">
        <f>IF(SD!C58="","",SD!C58)</f>
        <v>557</v>
      </c>
      <c r="D61" s="191" t="str">
        <f>IF(SD!E58="","",SD!E58)</f>
        <v>ANMOL SINGH</v>
      </c>
      <c r="E61" s="191" t="str">
        <f>IF(SD!G58="","",SD!G58)</f>
        <v>BASANT SINGH</v>
      </c>
      <c r="F61" s="191" t="str">
        <f>IF(SD!I58="","",SD!I58)</f>
        <v>M</v>
      </c>
      <c r="G61" s="192">
        <f>IF(SD!AD58="","",SD!AD58)</f>
        <v>0</v>
      </c>
      <c r="H61" s="193" t="s">
        <v>92</v>
      </c>
      <c r="I61" s="192" t="str">
        <f t="shared" si="0"/>
        <v>N</v>
      </c>
      <c r="J61" s="194" t="s">
        <v>1065</v>
      </c>
      <c r="K61" s="181"/>
      <c r="L61" s="181">
        <f t="shared" si="1"/>
        <v>0</v>
      </c>
      <c r="M61" s="181"/>
    </row>
    <row r="62" spans="1:13">
      <c r="A62" s="191">
        <f>IF(B62="","",ROWS($B$5:B62))</f>
        <v>58</v>
      </c>
      <c r="B62" s="191">
        <f>IF(SD!A59="","",SD!A59)</f>
        <v>5</v>
      </c>
      <c r="C62" s="191">
        <f>IF(SD!C59="","",SD!C59)</f>
        <v>558</v>
      </c>
      <c r="D62" s="191" t="str">
        <f>IF(SD!E59="","",SD!E59)</f>
        <v>ARJU</v>
      </c>
      <c r="E62" s="191" t="str">
        <f>IF(SD!G59="","",SD!G59)</f>
        <v>JASWINDER</v>
      </c>
      <c r="F62" s="191" t="str">
        <f>IF(SD!I59="","",SD!I59)</f>
        <v>F</v>
      </c>
      <c r="G62" s="192">
        <f>IF(SD!AD59="","",SD!AD59)</f>
        <v>0</v>
      </c>
      <c r="H62" s="193" t="s">
        <v>92</v>
      </c>
      <c r="I62" s="192" t="str">
        <f t="shared" si="0"/>
        <v>N</v>
      </c>
      <c r="J62" s="194" t="s">
        <v>1065</v>
      </c>
      <c r="K62" s="181"/>
      <c r="L62" s="181">
        <f t="shared" si="1"/>
        <v>0</v>
      </c>
      <c r="M62" s="181"/>
    </row>
    <row r="63" spans="1:13">
      <c r="A63" s="191">
        <f>IF(B63="","",ROWS($B$5:B63))</f>
        <v>59</v>
      </c>
      <c r="B63" s="191">
        <f>IF(SD!A60="","",SD!A60)</f>
        <v>5</v>
      </c>
      <c r="C63" s="191">
        <f>IF(SD!C60="","",SD!C60)</f>
        <v>559</v>
      </c>
      <c r="D63" s="191" t="str">
        <f>IF(SD!E60="","",SD!E60)</f>
        <v>GEETA BAI</v>
      </c>
      <c r="E63" s="191" t="str">
        <f>IF(SD!G60="","",SD!G60)</f>
        <v>HAMIRA RAM</v>
      </c>
      <c r="F63" s="191" t="str">
        <f>IF(SD!I60="","",SD!I60)</f>
        <v>F</v>
      </c>
      <c r="G63" s="192">
        <f>IF(SD!AD60="","",SD!AD60)</f>
        <v>0</v>
      </c>
      <c r="H63" s="193" t="s">
        <v>92</v>
      </c>
      <c r="I63" s="192" t="str">
        <f t="shared" si="0"/>
        <v>N</v>
      </c>
      <c r="J63" s="194" t="s">
        <v>1065</v>
      </c>
      <c r="K63" s="181"/>
      <c r="L63" s="181">
        <f t="shared" si="1"/>
        <v>0</v>
      </c>
      <c r="M63" s="181"/>
    </row>
    <row r="64" spans="1:13">
      <c r="A64" s="191">
        <f>IF(B64="","",ROWS($B$5:B64))</f>
        <v>60</v>
      </c>
      <c r="B64" s="191">
        <f>IF(SD!A61="","",SD!A61)</f>
        <v>5</v>
      </c>
      <c r="C64" s="191">
        <f>IF(SD!C61="","",SD!C61)</f>
        <v>560</v>
      </c>
      <c r="D64" s="191" t="str">
        <f>IF(SD!E61="","",SD!E61)</f>
        <v>HUSANDEEP KOUR</v>
      </c>
      <c r="E64" s="191" t="str">
        <f>IF(SD!G61="","",SD!G61)</f>
        <v>BALVEER SINGH</v>
      </c>
      <c r="F64" s="191" t="str">
        <f>IF(SD!I61="","",SD!I61)</f>
        <v>F</v>
      </c>
      <c r="G64" s="192">
        <f>IF(SD!AD61="","",SD!AD61)</f>
        <v>0</v>
      </c>
      <c r="H64" s="193" t="s">
        <v>92</v>
      </c>
      <c r="I64" s="192" t="str">
        <f t="shared" si="0"/>
        <v>N</v>
      </c>
      <c r="J64" s="194" t="s">
        <v>1065</v>
      </c>
      <c r="K64" s="181"/>
      <c r="L64" s="181">
        <f t="shared" si="1"/>
        <v>0</v>
      </c>
      <c r="M64" s="181"/>
    </row>
    <row r="65" spans="1:13">
      <c r="A65" s="191">
        <f>IF(B65="","",ROWS($B$5:B65))</f>
        <v>61</v>
      </c>
      <c r="B65" s="191">
        <f>IF(SD!A62="","",SD!A62)</f>
        <v>5</v>
      </c>
      <c r="C65" s="191">
        <f>IF(SD!C62="","",SD!C62)</f>
        <v>561</v>
      </c>
      <c r="D65" s="191" t="str">
        <f>IF(SD!E62="","",SD!E62)</f>
        <v>JASHNDEEP</v>
      </c>
      <c r="E65" s="191" t="str">
        <f>IF(SD!G62="","",SD!G62)</f>
        <v>RAJESH KUMAR</v>
      </c>
      <c r="F65" s="191" t="str">
        <f>IF(SD!I62="","",SD!I62)</f>
        <v>M</v>
      </c>
      <c r="G65" s="192">
        <f>IF(SD!AD62="","",SD!AD62)</f>
        <v>0</v>
      </c>
      <c r="H65" s="193" t="s">
        <v>92</v>
      </c>
      <c r="I65" s="192" t="str">
        <f t="shared" si="0"/>
        <v>N</v>
      </c>
      <c r="J65" s="194" t="s">
        <v>1065</v>
      </c>
      <c r="K65" s="181"/>
      <c r="L65" s="181">
        <f t="shared" si="1"/>
        <v>0</v>
      </c>
      <c r="M65" s="181"/>
    </row>
    <row r="66" spans="1:13">
      <c r="A66" s="191">
        <f>IF(B66="","",ROWS($B$5:B66))</f>
        <v>62</v>
      </c>
      <c r="B66" s="191">
        <f>IF(SD!A63="","",SD!A63)</f>
        <v>5</v>
      </c>
      <c r="C66" s="191">
        <f>IF(SD!C63="","",SD!C63)</f>
        <v>562</v>
      </c>
      <c r="D66" s="191" t="str">
        <f>IF(SD!E63="","",SD!E63)</f>
        <v>KHUSHMAN SINGH</v>
      </c>
      <c r="E66" s="191" t="str">
        <f>IF(SD!G63="","",SD!G63)</f>
        <v>IQBAL SINGH</v>
      </c>
      <c r="F66" s="191" t="str">
        <f>IF(SD!I63="","",SD!I63)</f>
        <v>M</v>
      </c>
      <c r="G66" s="192">
        <f>IF(SD!AD63="","",SD!AD63)</f>
        <v>6</v>
      </c>
      <c r="H66" s="193" t="s">
        <v>92</v>
      </c>
      <c r="I66" s="192" t="str">
        <f t="shared" si="0"/>
        <v>Y</v>
      </c>
      <c r="J66" s="194" t="s">
        <v>1066</v>
      </c>
      <c r="K66" s="181"/>
      <c r="L66" s="181">
        <f t="shared" si="1"/>
        <v>62</v>
      </c>
      <c r="M66" s="181"/>
    </row>
    <row r="67" spans="1:13">
      <c r="A67" s="191">
        <f>IF(B67="","",ROWS($B$5:B67))</f>
        <v>63</v>
      </c>
      <c r="B67" s="191">
        <f>IF(SD!A64="","",SD!A64)</f>
        <v>5</v>
      </c>
      <c r="C67" s="191">
        <f>IF(SD!C64="","",SD!C64)</f>
        <v>563</v>
      </c>
      <c r="D67" s="191" t="str">
        <f>IF(SD!E64="","",SD!E64)</f>
        <v>KUSHUM</v>
      </c>
      <c r="E67" s="191" t="str">
        <f>IF(SD!G64="","",SD!G64)</f>
        <v>PAWAN KUMAR</v>
      </c>
      <c r="F67" s="191" t="str">
        <f>IF(SD!I64="","",SD!I64)</f>
        <v>F</v>
      </c>
      <c r="G67" s="192">
        <f>IF(SD!AD64="","",SD!AD64)</f>
        <v>0</v>
      </c>
      <c r="H67" s="193" t="s">
        <v>92</v>
      </c>
      <c r="I67" s="192" t="str">
        <f t="shared" si="0"/>
        <v>N</v>
      </c>
      <c r="J67" s="194" t="s">
        <v>1065</v>
      </c>
      <c r="K67" s="181"/>
      <c r="L67" s="181">
        <f t="shared" si="1"/>
        <v>0</v>
      </c>
      <c r="M67" s="181"/>
    </row>
    <row r="68" spans="1:13">
      <c r="A68" s="191">
        <f>IF(B68="","",ROWS($B$5:B68))</f>
        <v>64</v>
      </c>
      <c r="B68" s="191">
        <f>IF(SD!A65="","",SD!A65)</f>
        <v>5</v>
      </c>
      <c r="C68" s="191">
        <f>IF(SD!C65="","",SD!C65)</f>
        <v>564</v>
      </c>
      <c r="D68" s="191" t="str">
        <f>IF(SD!E65="","",SD!E65)</f>
        <v>PRAVEEN</v>
      </c>
      <c r="E68" s="191" t="str">
        <f>IF(SD!G65="","",SD!G65)</f>
        <v>KASMIR SINGH</v>
      </c>
      <c r="F68" s="191" t="str">
        <f>IF(SD!I65="","",SD!I65)</f>
        <v>M</v>
      </c>
      <c r="G68" s="192">
        <f>IF(SD!AD65="","",SD!AD65)</f>
        <v>0</v>
      </c>
      <c r="H68" s="193" t="s">
        <v>92</v>
      </c>
      <c r="I68" s="192" t="str">
        <f t="shared" si="0"/>
        <v>N</v>
      </c>
      <c r="J68" s="194" t="s">
        <v>1065</v>
      </c>
      <c r="K68" s="181"/>
      <c r="L68" s="181">
        <f t="shared" si="1"/>
        <v>0</v>
      </c>
      <c r="M68" s="181"/>
    </row>
    <row r="69" spans="1:13">
      <c r="A69" s="191">
        <f>IF(B69="","",ROWS($B$5:B69))</f>
        <v>65</v>
      </c>
      <c r="B69" s="191">
        <f>IF(SD!A66="","",SD!A66)</f>
        <v>5</v>
      </c>
      <c r="C69" s="191">
        <f>IF(SD!C66="","",SD!C66)</f>
        <v>565</v>
      </c>
      <c r="D69" s="191" t="str">
        <f>IF(SD!E66="","",SD!E66)</f>
        <v>RAJVINDER KOUR</v>
      </c>
      <c r="E69" s="191" t="str">
        <f>IF(SD!G66="","",SD!G66)</f>
        <v>BALVINDER SINGH</v>
      </c>
      <c r="F69" s="191" t="str">
        <f>IF(SD!I66="","",SD!I66)</f>
        <v>F</v>
      </c>
      <c r="G69" s="192">
        <f>IF(SD!AD66="","",SD!AD66)</f>
        <v>0</v>
      </c>
      <c r="H69" s="193" t="s">
        <v>92</v>
      </c>
      <c r="I69" s="192" t="str">
        <f t="shared" si="0"/>
        <v>N</v>
      </c>
      <c r="J69" s="194" t="s">
        <v>1065</v>
      </c>
      <c r="K69" s="181"/>
      <c r="L69" s="181">
        <f t="shared" si="1"/>
        <v>0</v>
      </c>
      <c r="M69" s="181"/>
    </row>
    <row r="70" spans="1:13">
      <c r="A70" s="191">
        <f>IF(B70="","",ROWS($B$5:B70))</f>
        <v>66</v>
      </c>
      <c r="B70" s="191">
        <f>IF(SD!A67="","",SD!A67)</f>
        <v>5</v>
      </c>
      <c r="C70" s="191">
        <f>IF(SD!C67="","",SD!C67)</f>
        <v>566</v>
      </c>
      <c r="D70" s="191" t="str">
        <f>IF(SD!E67="","",SD!E67)</f>
        <v>RAKESH</v>
      </c>
      <c r="E70" s="191" t="str">
        <f>IF(SD!G67="","",SD!G67)</f>
        <v>SURJEET SINGH</v>
      </c>
      <c r="F70" s="191" t="str">
        <f>IF(SD!I67="","",SD!I67)</f>
        <v>M</v>
      </c>
      <c r="G70" s="192">
        <f>IF(SD!AD67="","",SD!AD67)</f>
        <v>3</v>
      </c>
      <c r="H70" s="193" t="s">
        <v>92</v>
      </c>
      <c r="I70" s="192" t="str">
        <f t="shared" ref="I70:I133" si="2">IFERROR(IF(H70="Y","N",(IF(AND(B70&lt;=5,G70&gt;1),"Y",IF(AND(B70&lt;=8,G70&gt;2),"Y",IF(AND(B70&lt;=12,F70="F",G70&gt;5),"Y","N"))))),"")</f>
        <v>Y</v>
      </c>
      <c r="J70" s="194" t="s">
        <v>1066</v>
      </c>
      <c r="K70" s="181"/>
      <c r="L70" s="181">
        <f t="shared" ref="L70:L133" si="3">IFERROR(IF(AND(I70=$K$3,J70=$P$3),A70,0),"")</f>
        <v>66</v>
      </c>
      <c r="M70" s="181"/>
    </row>
    <row r="71" spans="1:13">
      <c r="A71" s="191">
        <f>IF(B71="","",ROWS($B$5:B71))</f>
        <v>67</v>
      </c>
      <c r="B71" s="191">
        <f>IF(SD!A68="","",SD!A68)</f>
        <v>5</v>
      </c>
      <c r="C71" s="191">
        <f>IF(SD!C68="","",SD!C68)</f>
        <v>567</v>
      </c>
      <c r="D71" s="191" t="str">
        <f>IF(SD!E68="","",SD!E68)</f>
        <v>SAMANDEEP KOUR</v>
      </c>
      <c r="E71" s="191" t="str">
        <f>IF(SD!G68="","",SD!G68)</f>
        <v>TARA SINGH</v>
      </c>
      <c r="F71" s="191" t="str">
        <f>IF(SD!I68="","",SD!I68)</f>
        <v>F</v>
      </c>
      <c r="G71" s="192">
        <f>IF(SD!AD68="","",SD!AD68)</f>
        <v>0</v>
      </c>
      <c r="H71" s="193" t="s">
        <v>92</v>
      </c>
      <c r="I71" s="192" t="str">
        <f t="shared" si="2"/>
        <v>N</v>
      </c>
      <c r="J71" s="194" t="s">
        <v>1065</v>
      </c>
      <c r="K71" s="181"/>
      <c r="L71" s="181">
        <f t="shared" si="3"/>
        <v>0</v>
      </c>
      <c r="M71" s="181"/>
    </row>
    <row r="72" spans="1:13">
      <c r="A72" s="191">
        <f>IF(B72="","",ROWS($B$5:B72))</f>
        <v>68</v>
      </c>
      <c r="B72" s="191">
        <f>IF(SD!A69="","",SD!A69)</f>
        <v>6</v>
      </c>
      <c r="C72" s="191">
        <f>IF(SD!C69="","",SD!C69)</f>
        <v>568</v>
      </c>
      <c r="D72" s="191" t="str">
        <f>IF(SD!E69="","",SD!E69)</f>
        <v>AARJU</v>
      </c>
      <c r="E72" s="191" t="str">
        <f>IF(SD!G69="","",SD!G69)</f>
        <v>NARESH KUMAR</v>
      </c>
      <c r="F72" s="191" t="str">
        <f>IF(SD!I69="","",SD!I69)</f>
        <v>F</v>
      </c>
      <c r="G72" s="192">
        <f>IF(SD!AD69="","",SD!AD69)</f>
        <v>0</v>
      </c>
      <c r="H72" s="193" t="s">
        <v>92</v>
      </c>
      <c r="I72" s="192" t="str">
        <f t="shared" si="2"/>
        <v>N</v>
      </c>
      <c r="J72" s="194" t="s">
        <v>1065</v>
      </c>
      <c r="K72" s="181"/>
      <c r="L72" s="181">
        <f t="shared" si="3"/>
        <v>0</v>
      </c>
      <c r="M72" s="181"/>
    </row>
    <row r="73" spans="1:13">
      <c r="A73" s="191">
        <f>IF(B73="","",ROWS($B$5:B73))</f>
        <v>69</v>
      </c>
      <c r="B73" s="191">
        <f>IF(SD!A70="","",SD!A70)</f>
        <v>6</v>
      </c>
      <c r="C73" s="191">
        <f>IF(SD!C70="","",SD!C70)</f>
        <v>569</v>
      </c>
      <c r="D73" s="191" t="str">
        <f>IF(SD!E70="","",SD!E70)</f>
        <v>ANJLI</v>
      </c>
      <c r="E73" s="191" t="str">
        <f>IF(SD!G70="","",SD!G70)</f>
        <v>MEHRU RAM</v>
      </c>
      <c r="F73" s="191" t="str">
        <f>IF(SD!I70="","",SD!I70)</f>
        <v>F</v>
      </c>
      <c r="G73" s="192">
        <f>IF(SD!AD70="","",SD!AD70)</f>
        <v>0</v>
      </c>
      <c r="H73" s="193" t="s">
        <v>92</v>
      </c>
      <c r="I73" s="192" t="str">
        <f t="shared" si="2"/>
        <v>N</v>
      </c>
      <c r="J73" s="194" t="s">
        <v>1065</v>
      </c>
      <c r="K73" s="181"/>
      <c r="L73" s="181">
        <f t="shared" si="3"/>
        <v>0</v>
      </c>
      <c r="M73" s="181"/>
    </row>
    <row r="74" spans="1:13">
      <c r="A74" s="191">
        <f>IF(B74="","",ROWS($B$5:B74))</f>
        <v>70</v>
      </c>
      <c r="B74" s="191">
        <f>IF(SD!A71="","",SD!A71)</f>
        <v>6</v>
      </c>
      <c r="C74" s="191">
        <f>IF(SD!C71="","",SD!C71)</f>
        <v>570</v>
      </c>
      <c r="D74" s="191" t="str">
        <f>IF(SD!E71="","",SD!E71)</f>
        <v>Anju</v>
      </c>
      <c r="E74" s="191" t="str">
        <f>IF(SD!G71="","",SD!G71)</f>
        <v>Omprakash</v>
      </c>
      <c r="F74" s="191" t="str">
        <f>IF(SD!I71="","",SD!I71)</f>
        <v>F</v>
      </c>
      <c r="G74" s="192">
        <f>IF(SD!AD71="","",SD!AD71)</f>
        <v>4</v>
      </c>
      <c r="H74" s="193" t="s">
        <v>92</v>
      </c>
      <c r="I74" s="192" t="str">
        <f t="shared" si="2"/>
        <v>Y</v>
      </c>
      <c r="J74" s="194" t="s">
        <v>1066</v>
      </c>
      <c r="K74" s="181"/>
      <c r="L74" s="181">
        <f t="shared" si="3"/>
        <v>70</v>
      </c>
      <c r="M74" s="181"/>
    </row>
    <row r="75" spans="1:13">
      <c r="A75" s="191">
        <f>IF(B75="","",ROWS($B$5:B75))</f>
        <v>71</v>
      </c>
      <c r="B75" s="191">
        <f>IF(SD!A72="","",SD!A72)</f>
        <v>6</v>
      </c>
      <c r="C75" s="191">
        <f>IF(SD!C72="","",SD!C72)</f>
        <v>571</v>
      </c>
      <c r="D75" s="191" t="str">
        <f>IF(SD!E72="","",SD!E72)</f>
        <v>BHAWNA</v>
      </c>
      <c r="E75" s="191" t="str">
        <f>IF(SD!G72="","",SD!G72)</f>
        <v>BABU LAL</v>
      </c>
      <c r="F75" s="191" t="str">
        <f>IF(SD!I72="","",SD!I72)</f>
        <v>F</v>
      </c>
      <c r="G75" s="192">
        <f>IF(SD!AD72="","",SD!AD72)</f>
        <v>0</v>
      </c>
      <c r="H75" s="193" t="s">
        <v>92</v>
      </c>
      <c r="I75" s="192" t="str">
        <f t="shared" si="2"/>
        <v>N</v>
      </c>
      <c r="J75" s="194" t="s">
        <v>1065</v>
      </c>
      <c r="K75" s="181"/>
      <c r="L75" s="181">
        <f t="shared" si="3"/>
        <v>0</v>
      </c>
      <c r="M75" s="181"/>
    </row>
    <row r="76" spans="1:13">
      <c r="A76" s="191">
        <f>IF(B76="","",ROWS($B$5:B76))</f>
        <v>72</v>
      </c>
      <c r="B76" s="191">
        <f>IF(SD!A73="","",SD!A73)</f>
        <v>6</v>
      </c>
      <c r="C76" s="191">
        <f>IF(SD!C73="","",SD!C73)</f>
        <v>572</v>
      </c>
      <c r="D76" s="191" t="str">
        <f>IF(SD!E73="","",SD!E73)</f>
        <v>DHANVEER</v>
      </c>
      <c r="E76" s="191" t="str">
        <f>IF(SD!G73="","",SD!G73)</f>
        <v>HARPAL SINGH</v>
      </c>
      <c r="F76" s="191" t="str">
        <f>IF(SD!I73="","",SD!I73)</f>
        <v>F</v>
      </c>
      <c r="G76" s="192">
        <f>IF(SD!AD73="","",SD!AD73)</f>
        <v>3</v>
      </c>
      <c r="H76" s="193" t="s">
        <v>92</v>
      </c>
      <c r="I76" s="192" t="str">
        <f t="shared" si="2"/>
        <v>Y</v>
      </c>
      <c r="J76" s="194" t="s">
        <v>1066</v>
      </c>
      <c r="K76" s="181"/>
      <c r="L76" s="181">
        <f t="shared" si="3"/>
        <v>72</v>
      </c>
      <c r="M76" s="181"/>
    </row>
    <row r="77" spans="1:13">
      <c r="A77" s="191">
        <f>IF(B77="","",ROWS($B$5:B77))</f>
        <v>73</v>
      </c>
      <c r="B77" s="191">
        <f>IF(SD!A74="","",SD!A74)</f>
        <v>6</v>
      </c>
      <c r="C77" s="191">
        <f>IF(SD!C74="","",SD!C74)</f>
        <v>573</v>
      </c>
      <c r="D77" s="191" t="str">
        <f>IF(SD!E74="","",SD!E74)</f>
        <v>GAGANDEEP</v>
      </c>
      <c r="E77" s="191" t="str">
        <f>IF(SD!G74="","",SD!G74)</f>
        <v>BABU LAL</v>
      </c>
      <c r="F77" s="191" t="str">
        <f>IF(SD!I74="","",SD!I74)</f>
        <v>F</v>
      </c>
      <c r="G77" s="192">
        <f>IF(SD!AD74="","",SD!AD74)</f>
        <v>0</v>
      </c>
      <c r="H77" s="193" t="s">
        <v>92</v>
      </c>
      <c r="I77" s="192" t="str">
        <f t="shared" si="2"/>
        <v>N</v>
      </c>
      <c r="J77" s="194" t="s">
        <v>1065</v>
      </c>
      <c r="K77" s="181"/>
      <c r="L77" s="181">
        <f t="shared" si="3"/>
        <v>0</v>
      </c>
      <c r="M77" s="181"/>
    </row>
    <row r="78" spans="1:13">
      <c r="A78" s="191">
        <f>IF(B78="","",ROWS($B$5:B78))</f>
        <v>74</v>
      </c>
      <c r="B78" s="191">
        <f>IF(SD!A75="","",SD!A75)</f>
        <v>6</v>
      </c>
      <c r="C78" s="191">
        <f>IF(SD!C75="","",SD!C75)</f>
        <v>574</v>
      </c>
      <c r="D78" s="191" t="str">
        <f>IF(SD!E75="","",SD!E75)</f>
        <v>JASPREET KOUR</v>
      </c>
      <c r="E78" s="191" t="str">
        <f>IF(SD!G75="","",SD!G75)</f>
        <v>TARA SINGH</v>
      </c>
      <c r="F78" s="191" t="str">
        <f>IF(SD!I75="","",SD!I75)</f>
        <v>F</v>
      </c>
      <c r="G78" s="192">
        <f>IF(SD!AD75="","",SD!AD75)</f>
        <v>0</v>
      </c>
      <c r="H78" s="193" t="s">
        <v>92</v>
      </c>
      <c r="I78" s="192" t="str">
        <f t="shared" si="2"/>
        <v>N</v>
      </c>
      <c r="J78" s="194" t="s">
        <v>1065</v>
      </c>
      <c r="K78" s="181"/>
      <c r="L78" s="181">
        <f t="shared" si="3"/>
        <v>0</v>
      </c>
      <c r="M78" s="181"/>
    </row>
    <row r="79" spans="1:13">
      <c r="A79" s="191">
        <f>IF(B79="","",ROWS($B$5:B79))</f>
        <v>75</v>
      </c>
      <c r="B79" s="191">
        <f>IF(SD!A76="","",SD!A76)</f>
        <v>6</v>
      </c>
      <c r="C79" s="191">
        <f>IF(SD!C76="","",SD!C76)</f>
        <v>575</v>
      </c>
      <c r="D79" s="191" t="str">
        <f>IF(SD!E76="","",SD!E76)</f>
        <v>KOMAL</v>
      </c>
      <c r="E79" s="191" t="str">
        <f>IF(SD!G76="","",SD!G76)</f>
        <v>BASANT SINGH</v>
      </c>
      <c r="F79" s="191" t="str">
        <f>IF(SD!I76="","",SD!I76)</f>
        <v>F</v>
      </c>
      <c r="G79" s="192">
        <f>IF(SD!AD76="","",SD!AD76)</f>
        <v>0</v>
      </c>
      <c r="H79" s="193" t="s">
        <v>92</v>
      </c>
      <c r="I79" s="192" t="str">
        <f t="shared" si="2"/>
        <v>N</v>
      </c>
      <c r="J79" s="194" t="s">
        <v>1065</v>
      </c>
      <c r="K79" s="181"/>
      <c r="L79" s="181">
        <f t="shared" si="3"/>
        <v>0</v>
      </c>
      <c r="M79" s="181"/>
    </row>
    <row r="80" spans="1:13">
      <c r="A80" s="191">
        <f>IF(B80="","",ROWS($B$5:B80))</f>
        <v>76</v>
      </c>
      <c r="B80" s="191">
        <f>IF(SD!A77="","",SD!A77)</f>
        <v>6</v>
      </c>
      <c r="C80" s="191">
        <f>IF(SD!C77="","",SD!C77)</f>
        <v>576</v>
      </c>
      <c r="D80" s="191" t="str">
        <f>IF(SD!E77="","",SD!E77)</f>
        <v>Manju</v>
      </c>
      <c r="E80" s="191" t="str">
        <f>IF(SD!G77="","",SD!G77)</f>
        <v>Omprakash</v>
      </c>
      <c r="F80" s="191" t="str">
        <f>IF(SD!I77="","",SD!I77)</f>
        <v>F</v>
      </c>
      <c r="G80" s="192">
        <f>IF(SD!AD77="","",SD!AD77)</f>
        <v>4</v>
      </c>
      <c r="H80" s="193" t="s">
        <v>92</v>
      </c>
      <c r="I80" s="192" t="str">
        <f t="shared" si="2"/>
        <v>Y</v>
      </c>
      <c r="J80" s="194" t="s">
        <v>1066</v>
      </c>
      <c r="K80" s="181"/>
      <c r="L80" s="181">
        <f t="shared" si="3"/>
        <v>76</v>
      </c>
      <c r="M80" s="181"/>
    </row>
    <row r="81" spans="1:13">
      <c r="A81" s="191">
        <f>IF(B81="","",ROWS($B$5:B81))</f>
        <v>77</v>
      </c>
      <c r="B81" s="191">
        <f>IF(SD!A78="","",SD!A78)</f>
        <v>6</v>
      </c>
      <c r="C81" s="191">
        <f>IF(SD!C78="","",SD!C78)</f>
        <v>577</v>
      </c>
      <c r="D81" s="191" t="str">
        <f>IF(SD!E78="","",SD!E78)</f>
        <v>RAMESH KUMAR</v>
      </c>
      <c r="E81" s="191" t="str">
        <f>IF(SD!G78="","",SD!G78)</f>
        <v>ISHAR RAM</v>
      </c>
      <c r="F81" s="191" t="str">
        <f>IF(SD!I78="","",SD!I78)</f>
        <v>M</v>
      </c>
      <c r="G81" s="192">
        <f>IF(SD!AD78="","",SD!AD78)</f>
        <v>0</v>
      </c>
      <c r="H81" s="193" t="s">
        <v>92</v>
      </c>
      <c r="I81" s="192" t="str">
        <f t="shared" si="2"/>
        <v>N</v>
      </c>
      <c r="J81" s="194" t="s">
        <v>1065</v>
      </c>
      <c r="K81" s="181"/>
      <c r="L81" s="181">
        <f t="shared" si="3"/>
        <v>0</v>
      </c>
      <c r="M81" s="181"/>
    </row>
    <row r="82" spans="1:13">
      <c r="A82" s="191">
        <f>IF(B82="","",ROWS($B$5:B82))</f>
        <v>78</v>
      </c>
      <c r="B82" s="191">
        <f>IF(SD!A79="","",SD!A79)</f>
        <v>6</v>
      </c>
      <c r="C82" s="191">
        <f>IF(SD!C79="","",SD!C79)</f>
        <v>578</v>
      </c>
      <c r="D82" s="191" t="str">
        <f>IF(SD!E79="","",SD!E79)</f>
        <v>RENU</v>
      </c>
      <c r="E82" s="191" t="str">
        <f>IF(SD!G79="","",SD!G79)</f>
        <v>INDRAJ</v>
      </c>
      <c r="F82" s="191" t="str">
        <f>IF(SD!I79="","",SD!I79)</f>
        <v>F</v>
      </c>
      <c r="G82" s="192">
        <f>IF(SD!AD79="","",SD!AD79)</f>
        <v>0</v>
      </c>
      <c r="H82" s="193" t="s">
        <v>92</v>
      </c>
      <c r="I82" s="192" t="str">
        <f t="shared" si="2"/>
        <v>N</v>
      </c>
      <c r="J82" s="194" t="s">
        <v>1065</v>
      </c>
      <c r="K82" s="181"/>
      <c r="L82" s="181">
        <f t="shared" si="3"/>
        <v>0</v>
      </c>
      <c r="M82" s="181"/>
    </row>
    <row r="83" spans="1:13">
      <c r="A83" s="191">
        <f>IF(B83="","",ROWS($B$5:B83))</f>
        <v>79</v>
      </c>
      <c r="B83" s="191">
        <f>IF(SD!A80="","",SD!A80)</f>
        <v>6</v>
      </c>
      <c r="C83" s="191">
        <f>IF(SD!C80="","",SD!C80)</f>
        <v>579</v>
      </c>
      <c r="D83" s="191" t="str">
        <f>IF(SD!E80="","",SD!E80)</f>
        <v>Saloni</v>
      </c>
      <c r="E83" s="191" t="str">
        <f>IF(SD!G80="","",SD!G80)</f>
        <v>Ramchandra</v>
      </c>
      <c r="F83" s="191" t="str">
        <f>IF(SD!I80="","",SD!I80)</f>
        <v>F</v>
      </c>
      <c r="G83" s="192">
        <f>IF(SD!AD80="","",SD!AD80)</f>
        <v>4</v>
      </c>
      <c r="H83" s="193" t="s">
        <v>92</v>
      </c>
      <c r="I83" s="192" t="str">
        <f t="shared" si="2"/>
        <v>Y</v>
      </c>
      <c r="J83" s="194" t="s">
        <v>1066</v>
      </c>
      <c r="K83" s="181"/>
      <c r="L83" s="181">
        <f t="shared" si="3"/>
        <v>79</v>
      </c>
      <c r="M83" s="181"/>
    </row>
    <row r="84" spans="1:13">
      <c r="A84" s="191">
        <f>IF(B84="","",ROWS($B$5:B84))</f>
        <v>80</v>
      </c>
      <c r="B84" s="191">
        <f>IF(SD!A81="","",SD!A81)</f>
        <v>6</v>
      </c>
      <c r="C84" s="191">
        <f>IF(SD!C81="","",SD!C81)</f>
        <v>580</v>
      </c>
      <c r="D84" s="191" t="str">
        <f>IF(SD!E81="","",SD!E81)</f>
        <v>SOMA</v>
      </c>
      <c r="E84" s="191" t="str">
        <f>IF(SD!G81="","",SD!G81)</f>
        <v>RAMKUMAR</v>
      </c>
      <c r="F84" s="191" t="str">
        <f>IF(SD!I81="","",SD!I81)</f>
        <v>F</v>
      </c>
      <c r="G84" s="192">
        <f>IF(SD!AD81="","",SD!AD81)</f>
        <v>0</v>
      </c>
      <c r="H84" s="193" t="s">
        <v>92</v>
      </c>
      <c r="I84" s="192" t="str">
        <f t="shared" si="2"/>
        <v>N</v>
      </c>
      <c r="J84" s="194" t="s">
        <v>1065</v>
      </c>
      <c r="K84" s="181"/>
      <c r="L84" s="181">
        <f t="shared" si="3"/>
        <v>0</v>
      </c>
      <c r="M84" s="181"/>
    </row>
    <row r="85" spans="1:13">
      <c r="A85" s="191">
        <f>IF(B85="","",ROWS($B$5:B85))</f>
        <v>81</v>
      </c>
      <c r="B85" s="191">
        <f>IF(SD!A82="","",SD!A82)</f>
        <v>6</v>
      </c>
      <c r="C85" s="191">
        <f>IF(SD!C82="","",SD!C82)</f>
        <v>581</v>
      </c>
      <c r="D85" s="191" t="str">
        <f>IF(SD!E82="","",SD!E82)</f>
        <v>SUMAN</v>
      </c>
      <c r="E85" s="191" t="str">
        <f>IF(SD!G82="","",SD!G82)</f>
        <v>VAJEET RAM</v>
      </c>
      <c r="F85" s="191" t="str">
        <f>IF(SD!I82="","",SD!I82)</f>
        <v>F</v>
      </c>
      <c r="G85" s="192">
        <f>IF(SD!AD82="","",SD!AD82)</f>
        <v>3</v>
      </c>
      <c r="H85" s="193" t="s">
        <v>92</v>
      </c>
      <c r="I85" s="192" t="str">
        <f t="shared" si="2"/>
        <v>Y</v>
      </c>
      <c r="J85" s="194" t="s">
        <v>1066</v>
      </c>
      <c r="K85" s="181"/>
      <c r="L85" s="181">
        <f t="shared" si="3"/>
        <v>81</v>
      </c>
      <c r="M85" s="181"/>
    </row>
    <row r="86" spans="1:13">
      <c r="A86" s="191">
        <f>IF(B86="","",ROWS($B$5:B86))</f>
        <v>82</v>
      </c>
      <c r="B86" s="191">
        <f>IF(SD!A83="","",SD!A83)</f>
        <v>6</v>
      </c>
      <c r="C86" s="191">
        <f>IF(SD!C83="","",SD!C83)</f>
        <v>582</v>
      </c>
      <c r="D86" s="191" t="str">
        <f>IF(SD!E83="","",SD!E83)</f>
        <v>Sunita Kumari</v>
      </c>
      <c r="E86" s="191" t="str">
        <f>IF(SD!G83="","",SD!G83)</f>
        <v>Nanad Ram</v>
      </c>
      <c r="F86" s="191" t="str">
        <f>IF(SD!I83="","",SD!I83)</f>
        <v>F</v>
      </c>
      <c r="G86" s="192">
        <f>IF(SD!AD83="","",SD!AD83)</f>
        <v>0</v>
      </c>
      <c r="H86" s="193" t="s">
        <v>92</v>
      </c>
      <c r="I86" s="192" t="str">
        <f t="shared" si="2"/>
        <v>N</v>
      </c>
      <c r="J86" s="194" t="s">
        <v>1065</v>
      </c>
      <c r="K86" s="181"/>
      <c r="L86" s="181">
        <f t="shared" si="3"/>
        <v>0</v>
      </c>
      <c r="M86" s="181"/>
    </row>
    <row r="87" spans="1:13">
      <c r="A87" s="191">
        <f>IF(B87="","",ROWS($B$5:B87))</f>
        <v>83</v>
      </c>
      <c r="B87" s="191">
        <f>IF(SD!A84="","",SD!A84)</f>
        <v>6</v>
      </c>
      <c r="C87" s="191">
        <f>IF(SD!C84="","",SD!C84)</f>
        <v>583</v>
      </c>
      <c r="D87" s="191" t="str">
        <f>IF(SD!E84="","",SD!E84)</f>
        <v>USHA</v>
      </c>
      <c r="E87" s="191" t="str">
        <f>IF(SD!G84="","",SD!G84)</f>
        <v>ARJUNRAM</v>
      </c>
      <c r="F87" s="191" t="str">
        <f>IF(SD!I84="","",SD!I84)</f>
        <v>F</v>
      </c>
      <c r="G87" s="192">
        <f>IF(SD!AD84="","",SD!AD84)</f>
        <v>0</v>
      </c>
      <c r="H87" s="193" t="s">
        <v>92</v>
      </c>
      <c r="I87" s="192" t="str">
        <f t="shared" si="2"/>
        <v>N</v>
      </c>
      <c r="J87" s="194" t="s">
        <v>1065</v>
      </c>
      <c r="K87" s="181"/>
      <c r="L87" s="181">
        <f t="shared" si="3"/>
        <v>0</v>
      </c>
      <c r="M87" s="181"/>
    </row>
    <row r="88" spans="1:13">
      <c r="A88" s="191">
        <f>IF(B88="","",ROWS($B$5:B88))</f>
        <v>84</v>
      </c>
      <c r="B88" s="191">
        <f>IF(SD!A85="","",SD!A85)</f>
        <v>6</v>
      </c>
      <c r="C88" s="191">
        <f>IF(SD!C85="","",SD!C85)</f>
        <v>584</v>
      </c>
      <c r="D88" s="191" t="str">
        <f>IF(SD!E85="","",SD!E85)</f>
        <v>VEENA</v>
      </c>
      <c r="E88" s="191" t="str">
        <f>IF(SD!G85="","",SD!G85)</f>
        <v>JASWANT SINGH</v>
      </c>
      <c r="F88" s="191" t="str">
        <f>IF(SD!I85="","",SD!I85)</f>
        <v>F</v>
      </c>
      <c r="G88" s="192">
        <f>IF(SD!AD85="","",SD!AD85)</f>
        <v>3</v>
      </c>
      <c r="H88" s="193" t="s">
        <v>92</v>
      </c>
      <c r="I88" s="192" t="str">
        <f t="shared" si="2"/>
        <v>Y</v>
      </c>
      <c r="J88" s="194" t="s">
        <v>1066</v>
      </c>
      <c r="K88" s="181"/>
      <c r="L88" s="181">
        <f t="shared" si="3"/>
        <v>84</v>
      </c>
      <c r="M88" s="181"/>
    </row>
    <row r="89" spans="1:13">
      <c r="A89" s="191">
        <f>IF(B89="","",ROWS($B$5:B89))</f>
        <v>85</v>
      </c>
      <c r="B89" s="191">
        <f>IF(SD!A86="","",SD!A86)</f>
        <v>7</v>
      </c>
      <c r="C89" s="191">
        <f>IF(SD!C86="","",SD!C86)</f>
        <v>585</v>
      </c>
      <c r="D89" s="191" t="str">
        <f>IF(SD!E86="","",SD!E86)</f>
        <v>ANJU</v>
      </c>
      <c r="E89" s="191" t="str">
        <f>IF(SD!G86="","",SD!G86)</f>
        <v>CHANAN RAM</v>
      </c>
      <c r="F89" s="191" t="str">
        <f>IF(SD!I86="","",SD!I86)</f>
        <v>F</v>
      </c>
      <c r="G89" s="192">
        <f>IF(SD!AD86="","",SD!AD86)</f>
        <v>0</v>
      </c>
      <c r="H89" s="193" t="s">
        <v>92</v>
      </c>
      <c r="I89" s="192" t="str">
        <f t="shared" si="2"/>
        <v>N</v>
      </c>
      <c r="J89" s="194" t="s">
        <v>1065</v>
      </c>
      <c r="K89" s="181"/>
      <c r="L89" s="181">
        <f t="shared" si="3"/>
        <v>0</v>
      </c>
      <c r="M89" s="181"/>
    </row>
    <row r="90" spans="1:13">
      <c r="A90" s="191">
        <f>IF(B90="","",ROWS($B$5:B90))</f>
        <v>86</v>
      </c>
      <c r="B90" s="191">
        <f>IF(SD!A87="","",SD!A87)</f>
        <v>7</v>
      </c>
      <c r="C90" s="191">
        <f>IF(SD!C87="","",SD!C87)</f>
        <v>586</v>
      </c>
      <c r="D90" s="191" t="str">
        <f>IF(SD!E87="","",SD!E87)</f>
        <v>BAJRANG</v>
      </c>
      <c r="E90" s="191" t="str">
        <f>IF(SD!G87="","",SD!G87)</f>
        <v>SATPAL</v>
      </c>
      <c r="F90" s="191" t="str">
        <f>IF(SD!I87="","",SD!I87)</f>
        <v>M</v>
      </c>
      <c r="G90" s="192">
        <f>IF(SD!AD87="","",SD!AD87)</f>
        <v>0</v>
      </c>
      <c r="H90" s="193" t="s">
        <v>92</v>
      </c>
      <c r="I90" s="192" t="str">
        <f t="shared" si="2"/>
        <v>N</v>
      </c>
      <c r="J90" s="194" t="s">
        <v>1065</v>
      </c>
      <c r="K90" s="181"/>
      <c r="L90" s="181">
        <f t="shared" si="3"/>
        <v>0</v>
      </c>
      <c r="M90" s="181"/>
    </row>
    <row r="91" spans="1:13">
      <c r="A91" s="191">
        <f>IF(B91="","",ROWS($B$5:B91))</f>
        <v>87</v>
      </c>
      <c r="B91" s="191">
        <f>IF(SD!A88="","",SD!A88)</f>
        <v>7</v>
      </c>
      <c r="C91" s="191">
        <f>IF(SD!C88="","",SD!C88)</f>
        <v>587</v>
      </c>
      <c r="D91" s="191" t="str">
        <f>IF(SD!E88="","",SD!E88)</f>
        <v>Bhojraj</v>
      </c>
      <c r="E91" s="191" t="str">
        <f>IF(SD!G88="","",SD!G88)</f>
        <v>Bhala Ram</v>
      </c>
      <c r="F91" s="191" t="str">
        <f>IF(SD!I88="","",SD!I88)</f>
        <v>M</v>
      </c>
      <c r="G91" s="192">
        <f>IF(SD!AD88="","",SD!AD88)</f>
        <v>0</v>
      </c>
      <c r="H91" s="193" t="s">
        <v>92</v>
      </c>
      <c r="I91" s="192" t="str">
        <f t="shared" si="2"/>
        <v>N</v>
      </c>
      <c r="J91" s="194" t="s">
        <v>1065</v>
      </c>
      <c r="K91" s="181"/>
      <c r="L91" s="181">
        <f t="shared" si="3"/>
        <v>0</v>
      </c>
      <c r="M91" s="181"/>
    </row>
    <row r="92" spans="1:13">
      <c r="A92" s="191">
        <f>IF(B92="","",ROWS($B$5:B92))</f>
        <v>88</v>
      </c>
      <c r="B92" s="191">
        <f>IF(SD!A89="","",SD!A89)</f>
        <v>7</v>
      </c>
      <c r="C92" s="191">
        <f>IF(SD!C89="","",SD!C89)</f>
        <v>588</v>
      </c>
      <c r="D92" s="191" t="str">
        <f>IF(SD!E89="","",SD!E89)</f>
        <v>BHUVNESH</v>
      </c>
      <c r="E92" s="191" t="str">
        <f>IF(SD!G89="","",SD!G89)</f>
        <v>RAJESH KUMAR</v>
      </c>
      <c r="F92" s="191" t="str">
        <f>IF(SD!I89="","",SD!I89)</f>
        <v>M</v>
      </c>
      <c r="G92" s="192">
        <f>IF(SD!AD89="","",SD!AD89)</f>
        <v>0</v>
      </c>
      <c r="H92" s="193" t="s">
        <v>92</v>
      </c>
      <c r="I92" s="192" t="str">
        <f t="shared" si="2"/>
        <v>N</v>
      </c>
      <c r="J92" s="194" t="s">
        <v>1065</v>
      </c>
      <c r="K92" s="181"/>
      <c r="L92" s="181">
        <f t="shared" si="3"/>
        <v>0</v>
      </c>
      <c r="M92" s="181"/>
    </row>
    <row r="93" spans="1:13">
      <c r="A93" s="191">
        <f>IF(B93="","",ROWS($B$5:B93))</f>
        <v>89</v>
      </c>
      <c r="B93" s="191">
        <f>IF(SD!A90="","",SD!A90)</f>
        <v>7</v>
      </c>
      <c r="C93" s="191">
        <f>IF(SD!C90="","",SD!C90)</f>
        <v>589</v>
      </c>
      <c r="D93" s="191" t="str">
        <f>IF(SD!E90="","",SD!E90)</f>
        <v>BUTA SINGH</v>
      </c>
      <c r="E93" s="191" t="str">
        <f>IF(SD!G90="","",SD!G90)</f>
        <v>RAJU SINGH</v>
      </c>
      <c r="F93" s="191" t="str">
        <f>IF(SD!I90="","",SD!I90)</f>
        <v>M</v>
      </c>
      <c r="G93" s="192">
        <f>IF(SD!AD90="","",SD!AD90)</f>
        <v>0</v>
      </c>
      <c r="H93" s="193" t="s">
        <v>92</v>
      </c>
      <c r="I93" s="192" t="str">
        <f t="shared" si="2"/>
        <v>N</v>
      </c>
      <c r="J93" s="194" t="s">
        <v>1065</v>
      </c>
      <c r="K93" s="181"/>
      <c r="L93" s="181">
        <f t="shared" si="3"/>
        <v>0</v>
      </c>
      <c r="M93" s="181"/>
    </row>
    <row r="94" spans="1:13">
      <c r="A94" s="191">
        <f>IF(B94="","",ROWS($B$5:B94))</f>
        <v>90</v>
      </c>
      <c r="B94" s="191">
        <f>IF(SD!A91="","",SD!A91)</f>
        <v>7</v>
      </c>
      <c r="C94" s="191">
        <f>IF(SD!C91="","",SD!C91)</f>
        <v>590</v>
      </c>
      <c r="D94" s="191" t="str">
        <f>IF(SD!E91="","",SD!E91)</f>
        <v>DINESH KUMAR</v>
      </c>
      <c r="E94" s="191" t="str">
        <f>IF(SD!G91="","",SD!G91)</f>
        <v>TARA CHAND</v>
      </c>
      <c r="F94" s="191" t="str">
        <f>IF(SD!I91="","",SD!I91)</f>
        <v>M</v>
      </c>
      <c r="G94" s="192">
        <f>IF(SD!AD91="","",SD!AD91)</f>
        <v>0</v>
      </c>
      <c r="H94" s="193" t="s">
        <v>92</v>
      </c>
      <c r="I94" s="192" t="str">
        <f t="shared" si="2"/>
        <v>N</v>
      </c>
      <c r="J94" s="194" t="s">
        <v>1065</v>
      </c>
      <c r="K94" s="181"/>
      <c r="L94" s="181">
        <f t="shared" si="3"/>
        <v>0</v>
      </c>
      <c r="M94" s="181"/>
    </row>
    <row r="95" spans="1:13">
      <c r="A95" s="191">
        <f>IF(B95="","",ROWS($B$5:B95))</f>
        <v>91</v>
      </c>
      <c r="B95" s="191">
        <f>IF(SD!A92="","",SD!A92)</f>
        <v>7</v>
      </c>
      <c r="C95" s="191">
        <f>IF(SD!C92="","",SD!C92)</f>
        <v>591</v>
      </c>
      <c r="D95" s="191" t="str">
        <f>IF(SD!E92="","",SD!E92)</f>
        <v>GAGANDEEP KOUR</v>
      </c>
      <c r="E95" s="191" t="str">
        <f>IF(SD!G92="","",SD!G92)</f>
        <v>JOGENDER SINGH</v>
      </c>
      <c r="F95" s="191" t="str">
        <f>IF(SD!I92="","",SD!I92)</f>
        <v>F</v>
      </c>
      <c r="G95" s="192">
        <f>IF(SD!AD92="","",SD!AD92)</f>
        <v>0</v>
      </c>
      <c r="H95" s="193" t="s">
        <v>92</v>
      </c>
      <c r="I95" s="192" t="str">
        <f t="shared" si="2"/>
        <v>N</v>
      </c>
      <c r="J95" s="194" t="s">
        <v>1065</v>
      </c>
      <c r="K95" s="181"/>
      <c r="L95" s="181">
        <f t="shared" si="3"/>
        <v>0</v>
      </c>
      <c r="M95" s="181"/>
    </row>
    <row r="96" spans="1:13">
      <c r="A96" s="191">
        <f>IF(B96="","",ROWS($B$5:B96))</f>
        <v>92</v>
      </c>
      <c r="B96" s="191">
        <f>IF(SD!A93="","",SD!A93)</f>
        <v>7</v>
      </c>
      <c r="C96" s="191">
        <f>IF(SD!C93="","",SD!C93)</f>
        <v>592</v>
      </c>
      <c r="D96" s="191" t="str">
        <f>IF(SD!E93="","",SD!E93)</f>
        <v>GAYATRI</v>
      </c>
      <c r="E96" s="191" t="str">
        <f>IF(SD!G93="","",SD!G93)</f>
        <v>CHANAN RAM</v>
      </c>
      <c r="F96" s="191" t="str">
        <f>IF(SD!I93="","",SD!I93)</f>
        <v>F</v>
      </c>
      <c r="G96" s="192">
        <f>IF(SD!AD93="","",SD!AD93)</f>
        <v>0</v>
      </c>
      <c r="H96" s="193" t="s">
        <v>92</v>
      </c>
      <c r="I96" s="192" t="str">
        <f t="shared" si="2"/>
        <v>N</v>
      </c>
      <c r="J96" s="194" t="s">
        <v>1065</v>
      </c>
      <c r="K96" s="181"/>
      <c r="L96" s="181">
        <f t="shared" si="3"/>
        <v>0</v>
      </c>
      <c r="M96" s="181"/>
    </row>
    <row r="97" spans="1:13">
      <c r="A97" s="191">
        <f>IF(B97="","",ROWS($B$5:B97))</f>
        <v>93</v>
      </c>
      <c r="B97" s="191">
        <f>IF(SD!A94="","",SD!A94)</f>
        <v>7</v>
      </c>
      <c r="C97" s="191">
        <f>IF(SD!C94="","",SD!C94)</f>
        <v>593</v>
      </c>
      <c r="D97" s="191" t="str">
        <f>IF(SD!E94="","",SD!E94)</f>
        <v>HARPREET KOUR</v>
      </c>
      <c r="E97" s="191" t="str">
        <f>IF(SD!G94="","",SD!G94)</f>
        <v>MANGAL SINGH</v>
      </c>
      <c r="F97" s="191" t="str">
        <f>IF(SD!I94="","",SD!I94)</f>
        <v>F</v>
      </c>
      <c r="G97" s="192">
        <f>IF(SD!AD94="","",SD!AD94)</f>
        <v>0</v>
      </c>
      <c r="H97" s="193" t="s">
        <v>92</v>
      </c>
      <c r="I97" s="192" t="str">
        <f t="shared" si="2"/>
        <v>N</v>
      </c>
      <c r="J97" s="194" t="s">
        <v>1065</v>
      </c>
      <c r="K97" s="181"/>
      <c r="L97" s="181">
        <f t="shared" si="3"/>
        <v>0</v>
      </c>
      <c r="M97" s="181"/>
    </row>
    <row r="98" spans="1:13">
      <c r="A98" s="191">
        <f>IF(B98="","",ROWS($B$5:B98))</f>
        <v>94</v>
      </c>
      <c r="B98" s="191">
        <f>IF(SD!A95="","",SD!A95)</f>
        <v>7</v>
      </c>
      <c r="C98" s="191">
        <f>IF(SD!C95="","",SD!C95)</f>
        <v>594</v>
      </c>
      <c r="D98" s="191" t="str">
        <f>IF(SD!E95="","",SD!E95)</f>
        <v>Madres Kumar</v>
      </c>
      <c r="E98" s="191" t="str">
        <f>IF(SD!G95="","",SD!G95)</f>
        <v>Ramchander</v>
      </c>
      <c r="F98" s="191" t="str">
        <f>IF(SD!I95="","",SD!I95)</f>
        <v>M</v>
      </c>
      <c r="G98" s="192">
        <f>IF(SD!AD95="","",SD!AD95)</f>
        <v>2</v>
      </c>
      <c r="H98" s="193" t="s">
        <v>92</v>
      </c>
      <c r="I98" s="192" t="str">
        <f t="shared" si="2"/>
        <v>N</v>
      </c>
      <c r="J98" s="194" t="s">
        <v>1065</v>
      </c>
      <c r="K98" s="181"/>
      <c r="L98" s="181">
        <f t="shared" si="3"/>
        <v>0</v>
      </c>
      <c r="M98" s="181"/>
    </row>
    <row r="99" spans="1:13">
      <c r="A99" s="191">
        <f>IF(B99="","",ROWS($B$5:B99))</f>
        <v>95</v>
      </c>
      <c r="B99" s="191">
        <f>IF(SD!A96="","",SD!A96)</f>
        <v>7</v>
      </c>
      <c r="C99" s="191">
        <f>IF(SD!C96="","",SD!C96)</f>
        <v>595</v>
      </c>
      <c r="D99" s="191" t="str">
        <f>IF(SD!E96="","",SD!E96)</f>
        <v>MALKEET SINGH</v>
      </c>
      <c r="E99" s="191" t="str">
        <f>IF(SD!G96="","",SD!G96)</f>
        <v>VAJEET RAM</v>
      </c>
      <c r="F99" s="191" t="str">
        <f>IF(SD!I96="","",SD!I96)</f>
        <v>M</v>
      </c>
      <c r="G99" s="192">
        <f>IF(SD!AD96="","",SD!AD96)</f>
        <v>3</v>
      </c>
      <c r="H99" s="193" t="s">
        <v>92</v>
      </c>
      <c r="I99" s="192" t="str">
        <f t="shared" si="2"/>
        <v>Y</v>
      </c>
      <c r="J99" s="194" t="s">
        <v>1066</v>
      </c>
      <c r="K99" s="181"/>
      <c r="L99" s="181">
        <f t="shared" si="3"/>
        <v>95</v>
      </c>
      <c r="M99" s="181"/>
    </row>
    <row r="100" spans="1:13">
      <c r="A100" s="191">
        <f>IF(B100="","",ROWS($B$5:B100))</f>
        <v>96</v>
      </c>
      <c r="B100" s="191">
        <f>IF(SD!A97="","",SD!A97)</f>
        <v>7</v>
      </c>
      <c r="C100" s="191">
        <f>IF(SD!C97="","",SD!C97)</f>
        <v>596</v>
      </c>
      <c r="D100" s="191" t="str">
        <f>IF(SD!E97="","",SD!E97)</f>
        <v>NAVDEEP SINGH</v>
      </c>
      <c r="E100" s="191" t="str">
        <f>IF(SD!G97="","",SD!G97)</f>
        <v>RAJENDER SINGH</v>
      </c>
      <c r="F100" s="191" t="str">
        <f>IF(SD!I97="","",SD!I97)</f>
        <v>M</v>
      </c>
      <c r="G100" s="192">
        <f>IF(SD!AD97="","",SD!AD97)</f>
        <v>0</v>
      </c>
      <c r="H100" s="193" t="s">
        <v>92</v>
      </c>
      <c r="I100" s="192" t="str">
        <f t="shared" si="2"/>
        <v>N</v>
      </c>
      <c r="J100" s="194" t="s">
        <v>1065</v>
      </c>
      <c r="K100" s="181"/>
      <c r="L100" s="181">
        <f t="shared" si="3"/>
        <v>0</v>
      </c>
      <c r="M100" s="181"/>
    </row>
    <row r="101" spans="1:13">
      <c r="A101" s="191">
        <f>IF(B101="","",ROWS($B$5:B101))</f>
        <v>97</v>
      </c>
      <c r="B101" s="191">
        <f>IF(SD!A98="","",SD!A98)</f>
        <v>7</v>
      </c>
      <c r="C101" s="191">
        <f>IF(SD!C98="","",SD!C98)</f>
        <v>597</v>
      </c>
      <c r="D101" s="191" t="str">
        <f>IF(SD!E98="","",SD!E98)</f>
        <v>RADHA</v>
      </c>
      <c r="E101" s="191" t="str">
        <f>IF(SD!G98="","",SD!G98)</f>
        <v>SHYOPAT RAM</v>
      </c>
      <c r="F101" s="191" t="str">
        <f>IF(SD!I98="","",SD!I98)</f>
        <v>F</v>
      </c>
      <c r="G101" s="192">
        <f>IF(SD!AD98="","",SD!AD98)</f>
        <v>3</v>
      </c>
      <c r="H101" s="193" t="s">
        <v>92</v>
      </c>
      <c r="I101" s="192" t="str">
        <f t="shared" si="2"/>
        <v>Y</v>
      </c>
      <c r="J101" s="194" t="s">
        <v>1066</v>
      </c>
      <c r="K101" s="181"/>
      <c r="L101" s="181">
        <f t="shared" si="3"/>
        <v>97</v>
      </c>
      <c r="M101" s="181"/>
    </row>
    <row r="102" spans="1:13">
      <c r="A102" s="191">
        <f>IF(B102="","",ROWS($B$5:B102))</f>
        <v>98</v>
      </c>
      <c r="B102" s="191">
        <f>IF(SD!A99="","",SD!A99)</f>
        <v>7</v>
      </c>
      <c r="C102" s="191">
        <f>IF(SD!C99="","",SD!C99)</f>
        <v>598</v>
      </c>
      <c r="D102" s="191" t="str">
        <f>IF(SD!E99="","",SD!E99)</f>
        <v>RAJU</v>
      </c>
      <c r="E102" s="191" t="str">
        <f>IF(SD!G99="","",SD!G99)</f>
        <v>BHAJAN SINGH</v>
      </c>
      <c r="F102" s="191" t="str">
        <f>IF(SD!I99="","",SD!I99)</f>
        <v>M</v>
      </c>
      <c r="G102" s="192">
        <f>IF(SD!AD99="","",SD!AD99)</f>
        <v>0</v>
      </c>
      <c r="H102" s="193" t="s">
        <v>92</v>
      </c>
      <c r="I102" s="192" t="str">
        <f t="shared" si="2"/>
        <v>N</v>
      </c>
      <c r="J102" s="194" t="s">
        <v>1065</v>
      </c>
      <c r="K102" s="181"/>
      <c r="L102" s="181">
        <f t="shared" si="3"/>
        <v>0</v>
      </c>
      <c r="M102" s="181"/>
    </row>
    <row r="103" spans="1:13">
      <c r="A103" s="191">
        <f>IF(B103="","",ROWS($B$5:B103))</f>
        <v>99</v>
      </c>
      <c r="B103" s="191">
        <f>IF(SD!A100="","",SD!A100)</f>
        <v>7</v>
      </c>
      <c r="C103" s="191">
        <f>IF(SD!C100="","",SD!C100)</f>
        <v>599</v>
      </c>
      <c r="D103" s="191" t="str">
        <f>IF(SD!E100="","",SD!E100)</f>
        <v>RAMESH SINGH</v>
      </c>
      <c r="E103" s="191" t="str">
        <f>IF(SD!G100="","",SD!G100)</f>
        <v>BHAJAN SINGH</v>
      </c>
      <c r="F103" s="191" t="str">
        <f>IF(SD!I100="","",SD!I100)</f>
        <v>M</v>
      </c>
      <c r="G103" s="192">
        <f>IF(SD!AD100="","",SD!AD100)</f>
        <v>0</v>
      </c>
      <c r="H103" s="193" t="s">
        <v>92</v>
      </c>
      <c r="I103" s="192" t="str">
        <f t="shared" si="2"/>
        <v>N</v>
      </c>
      <c r="J103" s="194" t="s">
        <v>1065</v>
      </c>
      <c r="K103" s="181"/>
      <c r="L103" s="181">
        <f t="shared" si="3"/>
        <v>0</v>
      </c>
      <c r="M103" s="181"/>
    </row>
    <row r="104" spans="1:13">
      <c r="A104" s="191">
        <f>IF(B104="","",ROWS($B$5:B104))</f>
        <v>100</v>
      </c>
      <c r="B104" s="191">
        <f>IF(SD!A101="","",SD!A101)</f>
        <v>7</v>
      </c>
      <c r="C104" s="191">
        <f>IF(SD!C101="","",SD!C101)</f>
        <v>600</v>
      </c>
      <c r="D104" s="191" t="str">
        <f>IF(SD!E101="","",SD!E101)</f>
        <v>RAVINA</v>
      </c>
      <c r="E104" s="191" t="str">
        <f>IF(SD!G101="","",SD!G101)</f>
        <v>INDRAJ</v>
      </c>
      <c r="F104" s="191" t="str">
        <f>IF(SD!I101="","",SD!I101)</f>
        <v>F</v>
      </c>
      <c r="G104" s="192">
        <f>IF(SD!AD101="","",SD!AD101)</f>
        <v>0</v>
      </c>
      <c r="H104" s="193" t="s">
        <v>92</v>
      </c>
      <c r="I104" s="192" t="str">
        <f t="shared" si="2"/>
        <v>N</v>
      </c>
      <c r="J104" s="194" t="s">
        <v>1065</v>
      </c>
      <c r="K104" s="181"/>
      <c r="L104" s="181">
        <f t="shared" si="3"/>
        <v>0</v>
      </c>
      <c r="M104" s="181"/>
    </row>
    <row r="105" spans="1:13">
      <c r="A105" s="191">
        <f>IF(B105="","",ROWS($B$5:B105))</f>
        <v>101</v>
      </c>
      <c r="B105" s="191">
        <f>IF(SD!A102="","",SD!A102)</f>
        <v>7</v>
      </c>
      <c r="C105" s="191">
        <f>IF(SD!C102="","",SD!C102)</f>
        <v>601</v>
      </c>
      <c r="D105" s="191" t="str">
        <f>IF(SD!E102="","",SD!E102)</f>
        <v>RINKU RANI</v>
      </c>
      <c r="E105" s="191" t="str">
        <f>IF(SD!G102="","",SD!G102)</f>
        <v>SATPAL</v>
      </c>
      <c r="F105" s="191" t="str">
        <f>IF(SD!I102="","",SD!I102)</f>
        <v>F</v>
      </c>
      <c r="G105" s="192">
        <f>IF(SD!AD102="","",SD!AD102)</f>
        <v>0</v>
      </c>
      <c r="H105" s="193" t="s">
        <v>92</v>
      </c>
      <c r="I105" s="192" t="str">
        <f t="shared" si="2"/>
        <v>N</v>
      </c>
      <c r="J105" s="194" t="s">
        <v>1065</v>
      </c>
      <c r="K105" s="181"/>
      <c r="L105" s="181">
        <f t="shared" si="3"/>
        <v>0</v>
      </c>
      <c r="M105" s="181"/>
    </row>
    <row r="106" spans="1:13">
      <c r="A106" s="191">
        <f>IF(B106="","",ROWS($B$5:B106))</f>
        <v>102</v>
      </c>
      <c r="B106" s="191">
        <f>IF(SD!A103="","",SD!A103)</f>
        <v>7</v>
      </c>
      <c r="C106" s="191">
        <f>IF(SD!C103="","",SD!C103)</f>
        <v>602</v>
      </c>
      <c r="D106" s="191" t="str">
        <f>IF(SD!E103="","",SD!E103)</f>
        <v>ROSHANI</v>
      </c>
      <c r="E106" s="191" t="str">
        <f>IF(SD!G103="","",SD!G103)</f>
        <v>HARPAL SINGH</v>
      </c>
      <c r="F106" s="191" t="str">
        <f>IF(SD!I103="","",SD!I103)</f>
        <v>F</v>
      </c>
      <c r="G106" s="192">
        <f>IF(SD!AD103="","",SD!AD103)</f>
        <v>4</v>
      </c>
      <c r="H106" s="193" t="s">
        <v>92</v>
      </c>
      <c r="I106" s="192" t="str">
        <f t="shared" si="2"/>
        <v>Y</v>
      </c>
      <c r="J106" s="194" t="s">
        <v>1066</v>
      </c>
      <c r="K106" s="181"/>
      <c r="L106" s="181">
        <f t="shared" si="3"/>
        <v>102</v>
      </c>
      <c r="M106" s="181"/>
    </row>
    <row r="107" spans="1:13">
      <c r="A107" s="191">
        <f>IF(B107="","",ROWS($B$5:B107))</f>
        <v>103</v>
      </c>
      <c r="B107" s="191">
        <f>IF(SD!A104="","",SD!A104)</f>
        <v>8</v>
      </c>
      <c r="C107" s="191">
        <f>IF(SD!C104="","",SD!C104)</f>
        <v>603</v>
      </c>
      <c r="D107" s="191" t="str">
        <f>IF(SD!E104="","",SD!E104)</f>
        <v>AMANDEEP SINGH</v>
      </c>
      <c r="E107" s="191" t="str">
        <f>IF(SD!G104="","",SD!G104)</f>
        <v>MUKHTYAR SINGH</v>
      </c>
      <c r="F107" s="191" t="str">
        <f>IF(SD!I104="","",SD!I104)</f>
        <v>M</v>
      </c>
      <c r="G107" s="192">
        <f>IF(SD!AD104="","",SD!AD104)</f>
        <v>0</v>
      </c>
      <c r="H107" s="193" t="s">
        <v>92</v>
      </c>
      <c r="I107" s="192" t="str">
        <f t="shared" si="2"/>
        <v>N</v>
      </c>
      <c r="J107" s="194" t="s">
        <v>1065</v>
      </c>
      <c r="K107" s="181"/>
      <c r="L107" s="181">
        <f t="shared" si="3"/>
        <v>0</v>
      </c>
      <c r="M107" s="181"/>
    </row>
    <row r="108" spans="1:13">
      <c r="A108" s="191">
        <f>IF(B108="","",ROWS($B$5:B108))</f>
        <v>104</v>
      </c>
      <c r="B108" s="191">
        <f>IF(SD!A105="","",SD!A105)</f>
        <v>8</v>
      </c>
      <c r="C108" s="191">
        <f>IF(SD!C105="","",SD!C105)</f>
        <v>604</v>
      </c>
      <c r="D108" s="191" t="str">
        <f>IF(SD!E105="","",SD!E105)</f>
        <v>Anju Rani</v>
      </c>
      <c r="E108" s="191" t="str">
        <f>IF(SD!G105="","",SD!G105)</f>
        <v>Pala Singh</v>
      </c>
      <c r="F108" s="191" t="str">
        <f>IF(SD!I105="","",SD!I105)</f>
        <v>F</v>
      </c>
      <c r="G108" s="192">
        <f>IF(SD!AD105="","",SD!AD105)</f>
        <v>0</v>
      </c>
      <c r="H108" s="193" t="s">
        <v>92</v>
      </c>
      <c r="I108" s="192" t="str">
        <f t="shared" si="2"/>
        <v>N</v>
      </c>
      <c r="J108" s="194" t="s">
        <v>1065</v>
      </c>
      <c r="K108" s="181"/>
      <c r="L108" s="181">
        <f t="shared" si="3"/>
        <v>0</v>
      </c>
      <c r="M108" s="181"/>
    </row>
    <row r="109" spans="1:13">
      <c r="A109" s="191">
        <f>IF(B109="","",ROWS($B$5:B109))</f>
        <v>105</v>
      </c>
      <c r="B109" s="191">
        <f>IF(SD!A106="","",SD!A106)</f>
        <v>8</v>
      </c>
      <c r="C109" s="191">
        <f>IF(SD!C106="","",SD!C106)</f>
        <v>605</v>
      </c>
      <c r="D109" s="191" t="str">
        <f>IF(SD!E106="","",SD!E106)</f>
        <v>ANKIT</v>
      </c>
      <c r="E109" s="191" t="str">
        <f>IF(SD!G106="","",SD!G106)</f>
        <v>RAMNIWAS</v>
      </c>
      <c r="F109" s="191" t="str">
        <f>IF(SD!I106="","",SD!I106)</f>
        <v>M</v>
      </c>
      <c r="G109" s="192">
        <f>IF(SD!AD106="","",SD!AD106)</f>
        <v>4</v>
      </c>
      <c r="H109" s="193" t="s">
        <v>92</v>
      </c>
      <c r="I109" s="192" t="str">
        <f t="shared" si="2"/>
        <v>Y</v>
      </c>
      <c r="J109" s="194" t="s">
        <v>1066</v>
      </c>
      <c r="K109" s="181"/>
      <c r="L109" s="181">
        <f t="shared" si="3"/>
        <v>105</v>
      </c>
      <c r="M109" s="181"/>
    </row>
    <row r="110" spans="1:13">
      <c r="A110" s="191">
        <f>IF(B110="","",ROWS($B$5:B110))</f>
        <v>106</v>
      </c>
      <c r="B110" s="191">
        <f>IF(SD!A107="","",SD!A107)</f>
        <v>8</v>
      </c>
      <c r="C110" s="191">
        <f>IF(SD!C107="","",SD!C107)</f>
        <v>606</v>
      </c>
      <c r="D110" s="191" t="str">
        <f>IF(SD!E107="","",SD!E107)</f>
        <v>ARTI</v>
      </c>
      <c r="E110" s="191" t="str">
        <f>IF(SD!G107="","",SD!G107)</f>
        <v>OMPRAKASH</v>
      </c>
      <c r="F110" s="191" t="str">
        <f>IF(SD!I107="","",SD!I107)</f>
        <v>F</v>
      </c>
      <c r="G110" s="192">
        <f>IF(SD!AD107="","",SD!AD107)</f>
        <v>4</v>
      </c>
      <c r="H110" s="193" t="s">
        <v>92</v>
      </c>
      <c r="I110" s="192" t="str">
        <f t="shared" si="2"/>
        <v>Y</v>
      </c>
      <c r="J110" s="194" t="s">
        <v>1066</v>
      </c>
      <c r="K110" s="181"/>
      <c r="L110" s="181">
        <f t="shared" si="3"/>
        <v>106</v>
      </c>
      <c r="M110" s="181"/>
    </row>
    <row r="111" spans="1:13">
      <c r="A111" s="191">
        <f>IF(B111="","",ROWS($B$5:B111))</f>
        <v>107</v>
      </c>
      <c r="B111" s="191">
        <f>IF(SD!A108="","",SD!A108)</f>
        <v>8</v>
      </c>
      <c r="C111" s="191">
        <f>IF(SD!C108="","",SD!C108)</f>
        <v>607</v>
      </c>
      <c r="D111" s="191" t="str">
        <f>IF(SD!E108="","",SD!E108)</f>
        <v>GURMEET SINGH</v>
      </c>
      <c r="E111" s="191" t="str">
        <f>IF(SD!G108="","",SD!G108)</f>
        <v>HARPAL SINGH</v>
      </c>
      <c r="F111" s="191" t="str">
        <f>IF(SD!I108="","",SD!I108)</f>
        <v>M</v>
      </c>
      <c r="G111" s="192">
        <f>IF(SD!AD108="","",SD!AD108)</f>
        <v>2</v>
      </c>
      <c r="H111" s="193" t="s">
        <v>92</v>
      </c>
      <c r="I111" s="192" t="str">
        <f t="shared" si="2"/>
        <v>N</v>
      </c>
      <c r="J111" s="194" t="s">
        <v>1065</v>
      </c>
      <c r="K111" s="181"/>
      <c r="L111" s="181">
        <f t="shared" si="3"/>
        <v>0</v>
      </c>
      <c r="M111" s="181"/>
    </row>
    <row r="112" spans="1:13">
      <c r="A112" s="191">
        <f>IF(B112="","",ROWS($B$5:B112))</f>
        <v>108</v>
      </c>
      <c r="B112" s="191">
        <f>IF(SD!A109="","",SD!A109)</f>
        <v>8</v>
      </c>
      <c r="C112" s="191">
        <f>IF(SD!C109="","",SD!C109)</f>
        <v>608</v>
      </c>
      <c r="D112" s="191" t="str">
        <f>IF(SD!E109="","",SD!E109)</f>
        <v>HARDEEP SINGH</v>
      </c>
      <c r="E112" s="191" t="str">
        <f>IF(SD!G109="","",SD!G109)</f>
        <v>SUKHPAL SINGH</v>
      </c>
      <c r="F112" s="191" t="str">
        <f>IF(SD!I109="","",SD!I109)</f>
        <v>M</v>
      </c>
      <c r="G112" s="192">
        <f>IF(SD!AD109="","",SD!AD109)</f>
        <v>0</v>
      </c>
      <c r="H112" s="193" t="s">
        <v>92</v>
      </c>
      <c r="I112" s="192" t="str">
        <f t="shared" si="2"/>
        <v>N</v>
      </c>
      <c r="J112" s="194" t="s">
        <v>1065</v>
      </c>
      <c r="K112" s="181"/>
      <c r="L112" s="181">
        <f t="shared" si="3"/>
        <v>0</v>
      </c>
      <c r="M112" s="181"/>
    </row>
    <row r="113" spans="1:13">
      <c r="A113" s="191">
        <f>IF(B113="","",ROWS($B$5:B113))</f>
        <v>109</v>
      </c>
      <c r="B113" s="191">
        <f>IF(SD!A110="","",SD!A110)</f>
        <v>8</v>
      </c>
      <c r="C113" s="191">
        <f>IF(SD!C110="","",SD!C110)</f>
        <v>609</v>
      </c>
      <c r="D113" s="191" t="str">
        <f>IF(SD!E110="","",SD!E110)</f>
        <v>JASVINDER SINGH</v>
      </c>
      <c r="E113" s="191" t="str">
        <f>IF(SD!G110="","",SD!G110)</f>
        <v>RAMCHANDER</v>
      </c>
      <c r="F113" s="191" t="str">
        <f>IF(SD!I110="","",SD!I110)</f>
        <v>M</v>
      </c>
      <c r="G113" s="192">
        <f>IF(SD!AD110="","",SD!AD110)</f>
        <v>3</v>
      </c>
      <c r="H113" s="193" t="s">
        <v>92</v>
      </c>
      <c r="I113" s="192" t="str">
        <f t="shared" si="2"/>
        <v>Y</v>
      </c>
      <c r="J113" s="194" t="s">
        <v>1066</v>
      </c>
      <c r="K113" s="181"/>
      <c r="L113" s="181">
        <f t="shared" si="3"/>
        <v>109</v>
      </c>
      <c r="M113" s="181"/>
    </row>
    <row r="114" spans="1:13">
      <c r="A114" s="191">
        <f>IF(B114="","",ROWS($B$5:B114))</f>
        <v>110</v>
      </c>
      <c r="B114" s="191">
        <f>IF(SD!A111="","",SD!A111)</f>
        <v>8</v>
      </c>
      <c r="C114" s="191">
        <f>IF(SD!C111="","",SD!C111)</f>
        <v>610</v>
      </c>
      <c r="D114" s="191" t="str">
        <f>IF(SD!E111="","",SD!E111)</f>
        <v>KAMALDEEP</v>
      </c>
      <c r="E114" s="191" t="str">
        <f>IF(SD!G111="","",SD!G111)</f>
        <v>JASKARAN SINGH</v>
      </c>
      <c r="F114" s="191" t="str">
        <f>IF(SD!I111="","",SD!I111)</f>
        <v>F</v>
      </c>
      <c r="G114" s="192">
        <f>IF(SD!AD111="","",SD!AD111)</f>
        <v>3</v>
      </c>
      <c r="H114" s="193" t="s">
        <v>92</v>
      </c>
      <c r="I114" s="192" t="str">
        <f t="shared" si="2"/>
        <v>Y</v>
      </c>
      <c r="J114" s="194" t="s">
        <v>1066</v>
      </c>
      <c r="K114" s="181"/>
      <c r="L114" s="181">
        <f t="shared" si="3"/>
        <v>110</v>
      </c>
      <c r="M114" s="181"/>
    </row>
    <row r="115" spans="1:13">
      <c r="A115" s="191">
        <f>IF(B115="","",ROWS($B$5:B115))</f>
        <v>111</v>
      </c>
      <c r="B115" s="191">
        <f>IF(SD!A112="","",SD!A112)</f>
        <v>8</v>
      </c>
      <c r="C115" s="191">
        <f>IF(SD!C112="","",SD!C112)</f>
        <v>611</v>
      </c>
      <c r="D115" s="191" t="str">
        <f>IF(SD!E112="","",SD!E112)</f>
        <v>LOVEPREET</v>
      </c>
      <c r="E115" s="191" t="str">
        <f>IF(SD!G112="","",SD!G112)</f>
        <v>MANGAL SINGH</v>
      </c>
      <c r="F115" s="191" t="str">
        <f>IF(SD!I112="","",SD!I112)</f>
        <v>M</v>
      </c>
      <c r="G115" s="192">
        <f>IF(SD!AD112="","",SD!AD112)</f>
        <v>0</v>
      </c>
      <c r="H115" s="193" t="s">
        <v>92</v>
      </c>
      <c r="I115" s="192" t="str">
        <f t="shared" si="2"/>
        <v>N</v>
      </c>
      <c r="J115" s="194" t="s">
        <v>1065</v>
      </c>
      <c r="K115" s="181"/>
      <c r="L115" s="181">
        <f t="shared" si="3"/>
        <v>0</v>
      </c>
      <c r="M115" s="181"/>
    </row>
    <row r="116" spans="1:13">
      <c r="A116" s="191">
        <f>IF(B116="","",ROWS($B$5:B116))</f>
        <v>112</v>
      </c>
      <c r="B116" s="191">
        <f>IF(SD!A113="","",SD!A113)</f>
        <v>8</v>
      </c>
      <c r="C116" s="191">
        <f>IF(SD!C113="","",SD!C113)</f>
        <v>612</v>
      </c>
      <c r="D116" s="191" t="str">
        <f>IF(SD!E113="","",SD!E113)</f>
        <v>MAINA DEVI</v>
      </c>
      <c r="E116" s="191" t="str">
        <f>IF(SD!G113="","",SD!G113)</f>
        <v>VEERU RAM</v>
      </c>
      <c r="F116" s="191" t="str">
        <f>IF(SD!I113="","",SD!I113)</f>
        <v>F</v>
      </c>
      <c r="G116" s="192">
        <f>IF(SD!AD113="","",SD!AD113)</f>
        <v>0</v>
      </c>
      <c r="H116" s="193" t="s">
        <v>92</v>
      </c>
      <c r="I116" s="192" t="str">
        <f t="shared" si="2"/>
        <v>N</v>
      </c>
      <c r="J116" s="194" t="s">
        <v>1065</v>
      </c>
      <c r="K116" s="181"/>
      <c r="L116" s="181">
        <f t="shared" si="3"/>
        <v>0</v>
      </c>
      <c r="M116" s="181"/>
    </row>
    <row r="117" spans="1:13">
      <c r="A117" s="191">
        <f>IF(B117="","",ROWS($B$5:B117))</f>
        <v>113</v>
      </c>
      <c r="B117" s="191">
        <f>IF(SD!A114="","",SD!A114)</f>
        <v>8</v>
      </c>
      <c r="C117" s="191">
        <f>IF(SD!C114="","",SD!C114)</f>
        <v>613</v>
      </c>
      <c r="D117" s="191" t="str">
        <f>IF(SD!E114="","",SD!E114)</f>
        <v>MAMTA</v>
      </c>
      <c r="E117" s="191" t="str">
        <f>IF(SD!G114="","",SD!G114)</f>
        <v>PAPPU RAM</v>
      </c>
      <c r="F117" s="191" t="str">
        <f>IF(SD!I114="","",SD!I114)</f>
        <v>F</v>
      </c>
      <c r="G117" s="192">
        <f>IF(SD!AD114="","",SD!AD114)</f>
        <v>0</v>
      </c>
      <c r="H117" s="193" t="s">
        <v>92</v>
      </c>
      <c r="I117" s="192" t="str">
        <f t="shared" si="2"/>
        <v>N</v>
      </c>
      <c r="J117" s="194" t="s">
        <v>1065</v>
      </c>
      <c r="K117" s="181"/>
      <c r="L117" s="181">
        <f t="shared" si="3"/>
        <v>0</v>
      </c>
      <c r="M117" s="181"/>
    </row>
    <row r="118" spans="1:13">
      <c r="A118" s="191">
        <f>IF(B118="","",ROWS($B$5:B118))</f>
        <v>114</v>
      </c>
      <c r="B118" s="191">
        <f>IF(SD!A115="","",SD!A115)</f>
        <v>8</v>
      </c>
      <c r="C118" s="191">
        <f>IF(SD!C115="","",SD!C115)</f>
        <v>614</v>
      </c>
      <c r="D118" s="191" t="str">
        <f>IF(SD!E115="","",SD!E115)</f>
        <v>MANJU KUMARI</v>
      </c>
      <c r="E118" s="191" t="str">
        <f>IF(SD!G115="","",SD!G115)</f>
        <v>SYOPAT RAM</v>
      </c>
      <c r="F118" s="191" t="str">
        <f>IF(SD!I115="","",SD!I115)</f>
        <v>F</v>
      </c>
      <c r="G118" s="192">
        <f>IF(SD!AD115="","",SD!AD115)</f>
        <v>3</v>
      </c>
      <c r="H118" s="193" t="s">
        <v>92</v>
      </c>
      <c r="I118" s="192" t="str">
        <f t="shared" si="2"/>
        <v>Y</v>
      </c>
      <c r="J118" s="194" t="s">
        <v>1066</v>
      </c>
      <c r="K118" s="181"/>
      <c r="L118" s="181">
        <f t="shared" si="3"/>
        <v>114</v>
      </c>
      <c r="M118" s="181"/>
    </row>
    <row r="119" spans="1:13">
      <c r="A119" s="191">
        <f>IF(B119="","",ROWS($B$5:B119))</f>
        <v>115</v>
      </c>
      <c r="B119" s="191">
        <f>IF(SD!A116="","",SD!A116)</f>
        <v>8</v>
      </c>
      <c r="C119" s="191">
        <f>IF(SD!C116="","",SD!C116)</f>
        <v>615</v>
      </c>
      <c r="D119" s="191" t="str">
        <f>IF(SD!E116="","",SD!E116)</f>
        <v>MANPREET KOUR</v>
      </c>
      <c r="E119" s="191" t="str">
        <f>IF(SD!G116="","",SD!G116)</f>
        <v>JEET SINGH</v>
      </c>
      <c r="F119" s="191" t="str">
        <f>IF(SD!I116="","",SD!I116)</f>
        <v>F</v>
      </c>
      <c r="G119" s="192">
        <f>IF(SD!AD116="","",SD!AD116)</f>
        <v>0</v>
      </c>
      <c r="H119" s="193" t="s">
        <v>92</v>
      </c>
      <c r="I119" s="192" t="str">
        <f t="shared" si="2"/>
        <v>N</v>
      </c>
      <c r="J119" s="194" t="s">
        <v>1065</v>
      </c>
      <c r="K119" s="181"/>
      <c r="L119" s="181">
        <f t="shared" si="3"/>
        <v>0</v>
      </c>
      <c r="M119" s="181"/>
    </row>
    <row r="120" spans="1:13">
      <c r="A120" s="191">
        <f>IF(B120="","",ROWS($B$5:B120))</f>
        <v>116</v>
      </c>
      <c r="B120" s="191">
        <f>IF(SD!A117="","",SD!A117)</f>
        <v>8</v>
      </c>
      <c r="C120" s="191">
        <f>IF(SD!C117="","",SD!C117)</f>
        <v>616</v>
      </c>
      <c r="D120" s="191" t="str">
        <f>IF(SD!E117="","",SD!E117)</f>
        <v>PARIKSHA</v>
      </c>
      <c r="E120" s="191" t="str">
        <f>IF(SD!G117="","",SD!G117)</f>
        <v>MOHAN LAL</v>
      </c>
      <c r="F120" s="191" t="str">
        <f>IF(SD!I117="","",SD!I117)</f>
        <v>F</v>
      </c>
      <c r="G120" s="192">
        <f>IF(SD!AD117="","",SD!AD117)</f>
        <v>0</v>
      </c>
      <c r="H120" s="193" t="s">
        <v>92</v>
      </c>
      <c r="I120" s="192" t="str">
        <f t="shared" si="2"/>
        <v>N</v>
      </c>
      <c r="J120" s="194" t="s">
        <v>1065</v>
      </c>
      <c r="K120" s="181"/>
      <c r="L120" s="181">
        <f t="shared" si="3"/>
        <v>0</v>
      </c>
      <c r="M120" s="181"/>
    </row>
    <row r="121" spans="1:13">
      <c r="A121" s="191">
        <f>IF(B121="","",ROWS($B$5:B121))</f>
        <v>117</v>
      </c>
      <c r="B121" s="191">
        <f>IF(SD!A118="","",SD!A118)</f>
        <v>8</v>
      </c>
      <c r="C121" s="191">
        <f>IF(SD!C118="","",SD!C118)</f>
        <v>617</v>
      </c>
      <c r="D121" s="191" t="str">
        <f>IF(SD!E118="","",SD!E118)</f>
        <v>PAYAL</v>
      </c>
      <c r="E121" s="191" t="str">
        <f>IF(SD!G118="","",SD!G118)</f>
        <v>KALU RAM</v>
      </c>
      <c r="F121" s="191" t="str">
        <f>IF(SD!I118="","",SD!I118)</f>
        <v>F</v>
      </c>
      <c r="G121" s="192">
        <f>IF(SD!AD118="","",SD!AD118)</f>
        <v>0</v>
      </c>
      <c r="H121" s="193" t="s">
        <v>92</v>
      </c>
      <c r="I121" s="192" t="str">
        <f t="shared" si="2"/>
        <v>N</v>
      </c>
      <c r="J121" s="194" t="s">
        <v>1065</v>
      </c>
      <c r="K121" s="181"/>
      <c r="L121" s="181">
        <f t="shared" si="3"/>
        <v>0</v>
      </c>
      <c r="M121" s="181"/>
    </row>
    <row r="122" spans="1:13">
      <c r="A122" s="191">
        <f>IF(B122="","",ROWS($B$5:B122))</f>
        <v>118</v>
      </c>
      <c r="B122" s="191">
        <f>IF(SD!A119="","",SD!A119)</f>
        <v>8</v>
      </c>
      <c r="C122" s="191">
        <f>IF(SD!C119="","",SD!C119)</f>
        <v>618</v>
      </c>
      <c r="D122" s="191" t="str">
        <f>IF(SD!E119="","",SD!E119)</f>
        <v>Rajender</v>
      </c>
      <c r="E122" s="191" t="str">
        <f>IF(SD!G119="","",SD!G119)</f>
        <v>Fuman Singh</v>
      </c>
      <c r="F122" s="191" t="str">
        <f>IF(SD!I119="","",SD!I119)</f>
        <v>M</v>
      </c>
      <c r="G122" s="192">
        <f>IF(SD!AD119="","",SD!AD119)</f>
        <v>0</v>
      </c>
      <c r="H122" s="193" t="s">
        <v>92</v>
      </c>
      <c r="I122" s="192" t="str">
        <f t="shared" si="2"/>
        <v>N</v>
      </c>
      <c r="J122" s="194" t="s">
        <v>1065</v>
      </c>
      <c r="K122" s="181"/>
      <c r="L122" s="181">
        <f t="shared" si="3"/>
        <v>0</v>
      </c>
      <c r="M122" s="181"/>
    </row>
    <row r="123" spans="1:13">
      <c r="A123" s="191">
        <f>IF(B123="","",ROWS($B$5:B123))</f>
        <v>119</v>
      </c>
      <c r="B123" s="191">
        <f>IF(SD!A120="","",SD!A120)</f>
        <v>8</v>
      </c>
      <c r="C123" s="191">
        <f>IF(SD!C120="","",SD!C120)</f>
        <v>619</v>
      </c>
      <c r="D123" s="191" t="str">
        <f>IF(SD!E120="","",SD!E120)</f>
        <v>RAJPAL SINGH</v>
      </c>
      <c r="E123" s="191" t="str">
        <f>IF(SD!G120="","",SD!G120)</f>
        <v>GURDEEP SINGH</v>
      </c>
      <c r="F123" s="191" t="str">
        <f>IF(SD!I120="","",SD!I120)</f>
        <v>M</v>
      </c>
      <c r="G123" s="192">
        <f>IF(SD!AD120="","",SD!AD120)</f>
        <v>3</v>
      </c>
      <c r="H123" s="193" t="s">
        <v>92</v>
      </c>
      <c r="I123" s="192" t="str">
        <f t="shared" si="2"/>
        <v>Y</v>
      </c>
      <c r="J123" s="194" t="s">
        <v>1066</v>
      </c>
      <c r="K123" s="181"/>
      <c r="L123" s="181">
        <f t="shared" si="3"/>
        <v>119</v>
      </c>
      <c r="M123" s="181"/>
    </row>
    <row r="124" spans="1:13">
      <c r="A124" s="191">
        <f>IF(B124="","",ROWS($B$5:B124))</f>
        <v>120</v>
      </c>
      <c r="B124" s="191">
        <f>IF(SD!A121="","",SD!A121)</f>
        <v>8</v>
      </c>
      <c r="C124" s="191">
        <f>IF(SD!C121="","",SD!C121)</f>
        <v>620</v>
      </c>
      <c r="D124" s="191" t="str">
        <f>IF(SD!E121="","",SD!E121)</f>
        <v>SAKILA</v>
      </c>
      <c r="E124" s="191" t="str">
        <f>IF(SD!G121="","",SD!G121)</f>
        <v>SUBHASH CHANDER</v>
      </c>
      <c r="F124" s="191" t="str">
        <f>IF(SD!I121="","",SD!I121)</f>
        <v>F</v>
      </c>
      <c r="G124" s="192">
        <f>IF(SD!AD121="","",SD!AD121)</f>
        <v>0</v>
      </c>
      <c r="H124" s="193" t="s">
        <v>92</v>
      </c>
      <c r="I124" s="192" t="str">
        <f t="shared" si="2"/>
        <v>N</v>
      </c>
      <c r="J124" s="194" t="s">
        <v>1065</v>
      </c>
      <c r="K124" s="181"/>
      <c r="L124" s="181">
        <f t="shared" si="3"/>
        <v>0</v>
      </c>
      <c r="M124" s="181"/>
    </row>
    <row r="125" spans="1:13">
      <c r="A125" s="191">
        <f>IF(B125="","",ROWS($B$5:B125))</f>
        <v>121</v>
      </c>
      <c r="B125" s="191">
        <f>IF(SD!A122="","",SD!A122)</f>
        <v>8</v>
      </c>
      <c r="C125" s="191">
        <f>IF(SD!C122="","",SD!C122)</f>
        <v>621</v>
      </c>
      <c r="D125" s="191" t="str">
        <f>IF(SD!E122="","",SD!E122)</f>
        <v>SANDEEP SINGH</v>
      </c>
      <c r="E125" s="191" t="str">
        <f>IF(SD!G122="","",SD!G122)</f>
        <v>GURPAL SINGH</v>
      </c>
      <c r="F125" s="191" t="str">
        <f>IF(SD!I122="","",SD!I122)</f>
        <v>M</v>
      </c>
      <c r="G125" s="192">
        <f>IF(SD!AD122="","",SD!AD122)</f>
        <v>3</v>
      </c>
      <c r="H125" s="193" t="s">
        <v>92</v>
      </c>
      <c r="I125" s="192" t="str">
        <f t="shared" si="2"/>
        <v>Y</v>
      </c>
      <c r="J125" s="194" t="s">
        <v>1066</v>
      </c>
      <c r="K125" s="181"/>
      <c r="L125" s="181">
        <f t="shared" si="3"/>
        <v>121</v>
      </c>
      <c r="M125" s="181"/>
    </row>
    <row r="126" spans="1:13">
      <c r="A126" s="191">
        <f>IF(B126="","",ROWS($B$5:B126))</f>
        <v>122</v>
      </c>
      <c r="B126" s="191">
        <f>IF(SD!A123="","",SD!A123)</f>
        <v>8</v>
      </c>
      <c r="C126" s="191">
        <f>IF(SD!C123="","",SD!C123)</f>
        <v>622</v>
      </c>
      <c r="D126" s="191" t="str">
        <f>IF(SD!E123="","",SD!E123)</f>
        <v>SANJANA</v>
      </c>
      <c r="E126" s="191" t="str">
        <f>IF(SD!G123="","",SD!G123)</f>
        <v>KASHMIR SINGH</v>
      </c>
      <c r="F126" s="191" t="str">
        <f>IF(SD!I123="","",SD!I123)</f>
        <v>F</v>
      </c>
      <c r="G126" s="192">
        <f>IF(SD!AD123="","",SD!AD123)</f>
        <v>0</v>
      </c>
      <c r="H126" s="193" t="s">
        <v>92</v>
      </c>
      <c r="I126" s="192" t="str">
        <f t="shared" si="2"/>
        <v>N</v>
      </c>
      <c r="J126" s="194" t="s">
        <v>1065</v>
      </c>
      <c r="K126" s="181"/>
      <c r="L126" s="181">
        <f t="shared" si="3"/>
        <v>0</v>
      </c>
      <c r="M126" s="181"/>
    </row>
    <row r="127" spans="1:13">
      <c r="A127" s="191">
        <f>IF(B127="","",ROWS($B$5:B127))</f>
        <v>123</v>
      </c>
      <c r="B127" s="191">
        <f>IF(SD!A124="","",SD!A124)</f>
        <v>8</v>
      </c>
      <c r="C127" s="191">
        <f>IF(SD!C124="","",SD!C124)</f>
        <v>623</v>
      </c>
      <c r="D127" s="191" t="str">
        <f>IF(SD!E124="","",SD!E124)</f>
        <v>SAROJ</v>
      </c>
      <c r="E127" s="191" t="str">
        <f>IF(SD!G124="","",SD!G124)</f>
        <v>RAMCHANDER</v>
      </c>
      <c r="F127" s="191" t="str">
        <f>IF(SD!I124="","",SD!I124)</f>
        <v>F</v>
      </c>
      <c r="G127" s="192">
        <f>IF(SD!AD124="","",SD!AD124)</f>
        <v>0</v>
      </c>
      <c r="H127" s="193" t="s">
        <v>92</v>
      </c>
      <c r="I127" s="192" t="str">
        <f t="shared" si="2"/>
        <v>N</v>
      </c>
      <c r="J127" s="194" t="s">
        <v>1065</v>
      </c>
      <c r="K127" s="181"/>
      <c r="L127" s="181">
        <f t="shared" si="3"/>
        <v>0</v>
      </c>
      <c r="M127" s="181"/>
    </row>
    <row r="128" spans="1:13">
      <c r="A128" s="191">
        <f>IF(B128="","",ROWS($B$5:B128))</f>
        <v>124</v>
      </c>
      <c r="B128" s="191">
        <f>IF(SD!A125="","",SD!A125)</f>
        <v>8</v>
      </c>
      <c r="C128" s="191">
        <f>IF(SD!C125="","",SD!C125)</f>
        <v>624</v>
      </c>
      <c r="D128" s="191" t="str">
        <f>IF(SD!E125="","",SD!E125)</f>
        <v>SATPAL SINGH</v>
      </c>
      <c r="E128" s="191" t="str">
        <f>IF(SD!G125="","",SD!G125)</f>
        <v>HARPAL SINGH</v>
      </c>
      <c r="F128" s="191" t="str">
        <f>IF(SD!I125="","",SD!I125)</f>
        <v>M</v>
      </c>
      <c r="G128" s="192">
        <f>IF(SD!AD125="","",SD!AD125)</f>
        <v>4</v>
      </c>
      <c r="H128" s="193" t="s">
        <v>92</v>
      </c>
      <c r="I128" s="192" t="str">
        <f t="shared" si="2"/>
        <v>Y</v>
      </c>
      <c r="J128" s="194" t="s">
        <v>1066</v>
      </c>
      <c r="K128" s="181"/>
      <c r="L128" s="181">
        <f t="shared" si="3"/>
        <v>124</v>
      </c>
      <c r="M128" s="181"/>
    </row>
    <row r="129" spans="1:13">
      <c r="A129" s="191">
        <f>IF(B129="","",ROWS($B$5:B129))</f>
        <v>125</v>
      </c>
      <c r="B129" s="191">
        <f>IF(SD!A126="","",SD!A126)</f>
        <v>8</v>
      </c>
      <c r="C129" s="191">
        <f>IF(SD!C126="","",SD!C126)</f>
        <v>625</v>
      </c>
      <c r="D129" s="191" t="str">
        <f>IF(SD!E126="","",SD!E126)</f>
        <v>SHALU KUMARI</v>
      </c>
      <c r="E129" s="191" t="str">
        <f>IF(SD!G126="","",SD!G126)</f>
        <v>KALU RAM</v>
      </c>
      <c r="F129" s="191" t="str">
        <f>IF(SD!I126="","",SD!I126)</f>
        <v>F</v>
      </c>
      <c r="G129" s="192">
        <f>IF(SD!AD126="","",SD!AD126)</f>
        <v>0</v>
      </c>
      <c r="H129" s="193" t="s">
        <v>92</v>
      </c>
      <c r="I129" s="192" t="str">
        <f t="shared" si="2"/>
        <v>N</v>
      </c>
      <c r="J129" s="194" t="s">
        <v>1065</v>
      </c>
      <c r="K129" s="181"/>
      <c r="L129" s="181">
        <f t="shared" si="3"/>
        <v>0</v>
      </c>
      <c r="M129" s="181"/>
    </row>
    <row r="130" spans="1:13">
      <c r="A130" s="191">
        <f>IF(B130="","",ROWS($B$5:B130))</f>
        <v>126</v>
      </c>
      <c r="B130" s="191">
        <f>IF(SD!A127="","",SD!A127)</f>
        <v>8</v>
      </c>
      <c r="C130" s="191">
        <f>IF(SD!C127="","",SD!C127)</f>
        <v>626</v>
      </c>
      <c r="D130" s="191" t="str">
        <f>IF(SD!E127="","",SD!E127)</f>
        <v>SHARDA</v>
      </c>
      <c r="E130" s="191" t="str">
        <f>IF(SD!G127="","",SD!G127)</f>
        <v>DANARAM</v>
      </c>
      <c r="F130" s="191" t="str">
        <f>IF(SD!I127="","",SD!I127)</f>
        <v>F</v>
      </c>
      <c r="G130" s="192">
        <f>IF(SD!AD127="","",SD!AD127)</f>
        <v>3</v>
      </c>
      <c r="H130" s="193" t="s">
        <v>92</v>
      </c>
      <c r="I130" s="192" t="str">
        <f t="shared" si="2"/>
        <v>Y</v>
      </c>
      <c r="J130" s="194" t="s">
        <v>1066</v>
      </c>
      <c r="K130" s="181"/>
      <c r="L130" s="181">
        <f t="shared" si="3"/>
        <v>126</v>
      </c>
      <c r="M130" s="181"/>
    </row>
    <row r="131" spans="1:13">
      <c r="A131" s="191">
        <f>IF(B131="","",ROWS($B$5:B131))</f>
        <v>127</v>
      </c>
      <c r="B131" s="191">
        <f>IF(SD!A128="","",SD!A128)</f>
        <v>8</v>
      </c>
      <c r="C131" s="191">
        <f>IF(SD!C128="","",SD!C128)</f>
        <v>627</v>
      </c>
      <c r="D131" s="191" t="str">
        <f>IF(SD!E128="","",SD!E128)</f>
        <v>Sonu</v>
      </c>
      <c r="E131" s="191" t="str">
        <f>IF(SD!G128="","",SD!G128)</f>
        <v>Subhash Chander</v>
      </c>
      <c r="F131" s="191" t="str">
        <f>IF(SD!I128="","",SD!I128)</f>
        <v>M</v>
      </c>
      <c r="G131" s="192">
        <f>IF(SD!AD128="","",SD!AD128)</f>
        <v>0</v>
      </c>
      <c r="H131" s="193" t="s">
        <v>92</v>
      </c>
      <c r="I131" s="192" t="str">
        <f t="shared" si="2"/>
        <v>N</v>
      </c>
      <c r="J131" s="194" t="s">
        <v>1065</v>
      </c>
      <c r="K131" s="181"/>
      <c r="L131" s="181">
        <f t="shared" si="3"/>
        <v>0</v>
      </c>
      <c r="M131" s="181"/>
    </row>
    <row r="132" spans="1:13">
      <c r="A132" s="191">
        <f>IF(B132="","",ROWS($B$5:B132))</f>
        <v>128</v>
      </c>
      <c r="B132" s="191">
        <f>IF(SD!A129="","",SD!A129)</f>
        <v>8</v>
      </c>
      <c r="C132" s="191">
        <f>IF(SD!C129="","",SD!C129)</f>
        <v>628</v>
      </c>
      <c r="D132" s="191" t="str">
        <f>IF(SD!E129="","",SD!E129)</f>
        <v>SUMIT</v>
      </c>
      <c r="E132" s="191" t="str">
        <f>IF(SD!G129="","",SD!G129)</f>
        <v>DIWAN CHAND</v>
      </c>
      <c r="F132" s="191" t="str">
        <f>IF(SD!I129="","",SD!I129)</f>
        <v>M</v>
      </c>
      <c r="G132" s="192">
        <f>IF(SD!AD129="","",SD!AD129)</f>
        <v>0</v>
      </c>
      <c r="H132" s="193" t="s">
        <v>92</v>
      </c>
      <c r="I132" s="192" t="str">
        <f t="shared" si="2"/>
        <v>N</v>
      </c>
      <c r="J132" s="194" t="s">
        <v>1065</v>
      </c>
      <c r="K132" s="181"/>
      <c r="L132" s="181">
        <f t="shared" si="3"/>
        <v>0</v>
      </c>
      <c r="M132" s="181"/>
    </row>
    <row r="133" spans="1:13">
      <c r="A133" s="191">
        <f>IF(B133="","",ROWS($B$5:B133))</f>
        <v>129</v>
      </c>
      <c r="B133" s="191">
        <f>IF(SD!A130="","",SD!A130)</f>
        <v>8</v>
      </c>
      <c r="C133" s="191">
        <f>IF(SD!C130="","",SD!C130)</f>
        <v>629</v>
      </c>
      <c r="D133" s="191" t="str">
        <f>IF(SD!E130="","",SD!E130)</f>
        <v>Vishal Kumar</v>
      </c>
      <c r="E133" s="191" t="str">
        <f>IF(SD!G130="","",SD!G130)</f>
        <v>Shyopat Ram</v>
      </c>
      <c r="F133" s="191" t="str">
        <f>IF(SD!I130="","",SD!I130)</f>
        <v>M</v>
      </c>
      <c r="G133" s="192">
        <f>IF(SD!AD130="","",SD!AD130)</f>
        <v>4</v>
      </c>
      <c r="H133" s="193" t="s">
        <v>92</v>
      </c>
      <c r="I133" s="192" t="str">
        <f t="shared" si="2"/>
        <v>Y</v>
      </c>
      <c r="J133" s="194" t="s">
        <v>1066</v>
      </c>
      <c r="K133" s="181"/>
      <c r="L133" s="181">
        <f t="shared" si="3"/>
        <v>129</v>
      </c>
      <c r="M133" s="181"/>
    </row>
    <row r="134" spans="1:13">
      <c r="A134" s="191">
        <f>IF(B134="","",ROWS($B$5:B134))</f>
        <v>130</v>
      </c>
      <c r="B134" s="191">
        <f>IF(SD!A131="","",SD!A131)</f>
        <v>9</v>
      </c>
      <c r="C134" s="191">
        <f>IF(SD!C131="","",SD!C131)</f>
        <v>630</v>
      </c>
      <c r="D134" s="191" t="str">
        <f>IF(SD!E131="","",SD!E131)</f>
        <v>ABHAY SINGH</v>
      </c>
      <c r="E134" s="191" t="str">
        <f>IF(SD!G131="","",SD!G131)</f>
        <v>GURMAIL SINGH</v>
      </c>
      <c r="F134" s="191" t="str">
        <f>IF(SD!I131="","",SD!I131)</f>
        <v>M</v>
      </c>
      <c r="G134" s="192">
        <f>IF(SD!AD131="","",SD!AD131)</f>
        <v>1</v>
      </c>
      <c r="H134" s="193" t="s">
        <v>92</v>
      </c>
      <c r="I134" s="192" t="str">
        <f t="shared" ref="I134:I197" si="4">IFERROR(IF(H134="Y","N",(IF(AND(B134&lt;=5,G134&gt;1),"Y",IF(AND(B134&lt;=8,G134&gt;2),"Y",IF(AND(B134&lt;=12,F134="F",G134&gt;5),"Y","N"))))),"")</f>
        <v>N</v>
      </c>
      <c r="J134" s="194" t="s">
        <v>1065</v>
      </c>
      <c r="K134" s="181"/>
      <c r="L134" s="181">
        <f t="shared" ref="L134:L197" si="5">IFERROR(IF(AND(I134=$K$3,J134=$P$3),A134,0),"")</f>
        <v>0</v>
      </c>
      <c r="M134" s="181"/>
    </row>
    <row r="135" spans="1:13">
      <c r="A135" s="191">
        <f>IF(B135="","",ROWS($B$5:B135))</f>
        <v>131</v>
      </c>
      <c r="B135" s="191">
        <f>IF(SD!A132="","",SD!A132)</f>
        <v>9</v>
      </c>
      <c r="C135" s="191">
        <f>IF(SD!C132="","",SD!C132)</f>
        <v>631</v>
      </c>
      <c r="D135" s="191" t="str">
        <f>IF(SD!E132="","",SD!E132)</f>
        <v>ANNU</v>
      </c>
      <c r="E135" s="191" t="str">
        <f>IF(SD!G132="","",SD!G132)</f>
        <v>HIRA SINGH</v>
      </c>
      <c r="F135" s="191" t="str">
        <f>IF(SD!I132="","",SD!I132)</f>
        <v>F</v>
      </c>
      <c r="G135" s="192">
        <f>IF(SD!AD132="","",SD!AD132)</f>
        <v>0</v>
      </c>
      <c r="H135" s="193" t="s">
        <v>92</v>
      </c>
      <c r="I135" s="192" t="str">
        <f t="shared" si="4"/>
        <v>N</v>
      </c>
      <c r="J135" s="194" t="s">
        <v>1065</v>
      </c>
      <c r="K135" s="181"/>
      <c r="L135" s="181">
        <f t="shared" si="5"/>
        <v>0</v>
      </c>
      <c r="M135" s="181"/>
    </row>
    <row r="136" spans="1:13">
      <c r="A136" s="191">
        <f>IF(B136="","",ROWS($B$5:B136))</f>
        <v>132</v>
      </c>
      <c r="B136" s="191">
        <f>IF(SD!A133="","",SD!A133)</f>
        <v>9</v>
      </c>
      <c r="C136" s="191">
        <f>IF(SD!C133="","",SD!C133)</f>
        <v>632</v>
      </c>
      <c r="D136" s="191" t="str">
        <f>IF(SD!E133="","",SD!E133)</f>
        <v>ARCHANA</v>
      </c>
      <c r="E136" s="191" t="str">
        <f>IF(SD!G133="","",SD!G133)</f>
        <v>HANSH RAJ</v>
      </c>
      <c r="F136" s="191" t="str">
        <f>IF(SD!I133="","",SD!I133)</f>
        <v>F</v>
      </c>
      <c r="G136" s="192">
        <f>IF(SD!AD133="","",SD!AD133)</f>
        <v>0</v>
      </c>
      <c r="H136" s="193" t="s">
        <v>92</v>
      </c>
      <c r="I136" s="192" t="str">
        <f t="shared" si="4"/>
        <v>N</v>
      </c>
      <c r="J136" s="194" t="s">
        <v>1065</v>
      </c>
      <c r="K136" s="181"/>
      <c r="L136" s="181">
        <f t="shared" si="5"/>
        <v>0</v>
      </c>
      <c r="M136" s="181"/>
    </row>
    <row r="137" spans="1:13">
      <c r="A137" s="191">
        <f>IF(B137="","",ROWS($B$5:B137))</f>
        <v>133</v>
      </c>
      <c r="B137" s="191">
        <f>IF(SD!A134="","",SD!A134)</f>
        <v>9</v>
      </c>
      <c r="C137" s="191">
        <f>IF(SD!C134="","",SD!C134)</f>
        <v>633</v>
      </c>
      <c r="D137" s="191" t="str">
        <f>IF(SD!E134="","",SD!E134)</f>
        <v>BALVINDRA SINGH</v>
      </c>
      <c r="E137" s="191" t="str">
        <f>IF(SD!G134="","",SD!G134)</f>
        <v>BUTA SINGH</v>
      </c>
      <c r="F137" s="191" t="str">
        <f>IF(SD!I134="","",SD!I134)</f>
        <v>M</v>
      </c>
      <c r="G137" s="192">
        <f>IF(SD!AD134="","",SD!AD134)</f>
        <v>0</v>
      </c>
      <c r="H137" s="193" t="s">
        <v>92</v>
      </c>
      <c r="I137" s="192" t="str">
        <f t="shared" si="4"/>
        <v>N</v>
      </c>
      <c r="J137" s="194" t="s">
        <v>1065</v>
      </c>
      <c r="K137" s="181"/>
      <c r="L137" s="181">
        <f t="shared" si="5"/>
        <v>0</v>
      </c>
      <c r="M137" s="181"/>
    </row>
    <row r="138" spans="1:13">
      <c r="A138" s="191">
        <f>IF(B138="","",ROWS($B$5:B138))</f>
        <v>134</v>
      </c>
      <c r="B138" s="191">
        <f>IF(SD!A135="","",SD!A135)</f>
        <v>9</v>
      </c>
      <c r="C138" s="191">
        <f>IF(SD!C135="","",SD!C135)</f>
        <v>634</v>
      </c>
      <c r="D138" s="191" t="str">
        <f>IF(SD!E135="","",SD!E135)</f>
        <v>BASANT KUMAR</v>
      </c>
      <c r="E138" s="191" t="str">
        <f>IF(SD!G135="","",SD!G135)</f>
        <v>KARAMPAL</v>
      </c>
      <c r="F138" s="191" t="str">
        <f>IF(SD!I135="","",SD!I135)</f>
        <v>M</v>
      </c>
      <c r="G138" s="192">
        <f>IF(SD!AD135="","",SD!AD135)</f>
        <v>5</v>
      </c>
      <c r="H138" s="193" t="s">
        <v>92</v>
      </c>
      <c r="I138" s="192" t="str">
        <f t="shared" si="4"/>
        <v>N</v>
      </c>
      <c r="J138" s="194" t="s">
        <v>1065</v>
      </c>
      <c r="K138" s="181"/>
      <c r="L138" s="181">
        <f t="shared" si="5"/>
        <v>0</v>
      </c>
      <c r="M138" s="181"/>
    </row>
    <row r="139" spans="1:13">
      <c r="A139" s="191">
        <f>IF(B139="","",ROWS($B$5:B139))</f>
        <v>135</v>
      </c>
      <c r="B139" s="191">
        <f>IF(SD!A136="","",SD!A136)</f>
        <v>9</v>
      </c>
      <c r="C139" s="191">
        <f>IF(SD!C136="","",SD!C136)</f>
        <v>635</v>
      </c>
      <c r="D139" s="191" t="str">
        <f>IF(SD!E136="","",SD!E136)</f>
        <v>CHANDA</v>
      </c>
      <c r="E139" s="191" t="str">
        <f>IF(SD!G136="","",SD!G136)</f>
        <v>MANJURA RAM</v>
      </c>
      <c r="F139" s="191" t="str">
        <f>IF(SD!I136="","",SD!I136)</f>
        <v>F</v>
      </c>
      <c r="G139" s="192">
        <f>IF(SD!AD136="","",SD!AD136)</f>
        <v>3</v>
      </c>
      <c r="H139" s="193" t="s">
        <v>92</v>
      </c>
      <c r="I139" s="192" t="str">
        <f t="shared" si="4"/>
        <v>N</v>
      </c>
      <c r="J139" s="194" t="s">
        <v>1065</v>
      </c>
      <c r="K139" s="181"/>
      <c r="L139" s="181">
        <f t="shared" si="5"/>
        <v>0</v>
      </c>
      <c r="M139" s="181"/>
    </row>
    <row r="140" spans="1:13">
      <c r="A140" s="191">
        <f>IF(B140="","",ROWS($B$5:B140))</f>
        <v>136</v>
      </c>
      <c r="B140" s="191">
        <f>IF(SD!A137="","",SD!A137)</f>
        <v>9</v>
      </c>
      <c r="C140" s="191">
        <f>IF(SD!C137="","",SD!C137)</f>
        <v>636</v>
      </c>
      <c r="D140" s="191" t="str">
        <f>IF(SD!E137="","",SD!E137)</f>
        <v>CHANDNI</v>
      </c>
      <c r="E140" s="191" t="str">
        <f>IF(SD!G137="","",SD!G137)</f>
        <v>GURMEL SINGH</v>
      </c>
      <c r="F140" s="191" t="str">
        <f>IF(SD!I137="","",SD!I137)</f>
        <v>F</v>
      </c>
      <c r="G140" s="192">
        <f>IF(SD!AD137="","",SD!AD137)</f>
        <v>1</v>
      </c>
      <c r="H140" s="193" t="s">
        <v>92</v>
      </c>
      <c r="I140" s="192" t="str">
        <f t="shared" si="4"/>
        <v>N</v>
      </c>
      <c r="J140" s="194" t="s">
        <v>1065</v>
      </c>
      <c r="K140" s="181"/>
      <c r="L140" s="181">
        <f t="shared" si="5"/>
        <v>0</v>
      </c>
      <c r="M140" s="181"/>
    </row>
    <row r="141" spans="1:13">
      <c r="A141" s="191">
        <f>IF(B141="","",ROWS($B$5:B141))</f>
        <v>137</v>
      </c>
      <c r="B141" s="191">
        <f>IF(SD!A138="","",SD!A138)</f>
        <v>9</v>
      </c>
      <c r="C141" s="191">
        <f>IF(SD!C138="","",SD!C138)</f>
        <v>637</v>
      </c>
      <c r="D141" s="191" t="str">
        <f>IF(SD!E138="","",SD!E138)</f>
        <v>CHARANJEET KOUR</v>
      </c>
      <c r="E141" s="191" t="str">
        <f>IF(SD!G138="","",SD!G138)</f>
        <v>MUKHTYAR SINGH</v>
      </c>
      <c r="F141" s="191" t="str">
        <f>IF(SD!I138="","",SD!I138)</f>
        <v>F</v>
      </c>
      <c r="G141" s="192">
        <f>IF(SD!AD138="","",SD!AD138)</f>
        <v>0</v>
      </c>
      <c r="H141" s="193" t="s">
        <v>92</v>
      </c>
      <c r="I141" s="192" t="str">
        <f t="shared" si="4"/>
        <v>N</v>
      </c>
      <c r="J141" s="194" t="s">
        <v>1065</v>
      </c>
      <c r="K141" s="181"/>
      <c r="L141" s="181">
        <f t="shared" si="5"/>
        <v>0</v>
      </c>
      <c r="M141" s="181"/>
    </row>
    <row r="142" spans="1:13">
      <c r="A142" s="191">
        <f>IF(B142="","",ROWS($B$5:B142))</f>
        <v>138</v>
      </c>
      <c r="B142" s="191">
        <f>IF(SD!A139="","",SD!A139)</f>
        <v>9</v>
      </c>
      <c r="C142" s="191">
        <f>IF(SD!C139="","",SD!C139)</f>
        <v>638</v>
      </c>
      <c r="D142" s="191" t="str">
        <f>IF(SD!E139="","",SD!E139)</f>
        <v>CHARANJEET SINGH</v>
      </c>
      <c r="E142" s="191" t="str">
        <f>IF(SD!G139="","",SD!G139)</f>
        <v>GURDEEP SINGH</v>
      </c>
      <c r="F142" s="191" t="str">
        <f>IF(SD!I139="","",SD!I139)</f>
        <v>M</v>
      </c>
      <c r="G142" s="192">
        <f>IF(SD!AD139="","",SD!AD139)</f>
        <v>3</v>
      </c>
      <c r="H142" s="193" t="s">
        <v>92</v>
      </c>
      <c r="I142" s="192" t="str">
        <f t="shared" si="4"/>
        <v>N</v>
      </c>
      <c r="J142" s="194" t="s">
        <v>1065</v>
      </c>
      <c r="K142" s="181"/>
      <c r="L142" s="181">
        <f t="shared" si="5"/>
        <v>0</v>
      </c>
      <c r="M142" s="181"/>
    </row>
    <row r="143" spans="1:13">
      <c r="A143" s="191">
        <f>IF(B143="","",ROWS($B$5:B143))</f>
        <v>139</v>
      </c>
      <c r="B143" s="191">
        <f>IF(SD!A140="","",SD!A140)</f>
        <v>9</v>
      </c>
      <c r="C143" s="191">
        <f>IF(SD!C140="","",SD!C140)</f>
        <v>639</v>
      </c>
      <c r="D143" s="191" t="str">
        <f>IF(SD!E140="","",SD!E140)</f>
        <v>Disha</v>
      </c>
      <c r="E143" s="191" t="str">
        <f>IF(SD!G140="","",SD!G140)</f>
        <v>Bhala Ram</v>
      </c>
      <c r="F143" s="191" t="str">
        <f>IF(SD!I140="","",SD!I140)</f>
        <v>F</v>
      </c>
      <c r="G143" s="192">
        <f>IF(SD!AD140="","",SD!AD140)</f>
        <v>0</v>
      </c>
      <c r="H143" s="193" t="s">
        <v>92</v>
      </c>
      <c r="I143" s="192" t="str">
        <f t="shared" si="4"/>
        <v>N</v>
      </c>
      <c r="J143" s="194" t="s">
        <v>1065</v>
      </c>
      <c r="K143" s="181"/>
      <c r="L143" s="181">
        <f t="shared" si="5"/>
        <v>0</v>
      </c>
      <c r="M143" s="181"/>
    </row>
    <row r="144" spans="1:13">
      <c r="A144" s="191">
        <f>IF(B144="","",ROWS($B$5:B144))</f>
        <v>140</v>
      </c>
      <c r="B144" s="191">
        <f>IF(SD!A141="","",SD!A141)</f>
        <v>9</v>
      </c>
      <c r="C144" s="191">
        <f>IF(SD!C141="","",SD!C141)</f>
        <v>640</v>
      </c>
      <c r="D144" s="191" t="str">
        <f>IF(SD!E141="","",SD!E141)</f>
        <v>HARMAN DEEP</v>
      </c>
      <c r="E144" s="191" t="str">
        <f>IF(SD!G141="","",SD!G141)</f>
        <v>BHOLA SINGH</v>
      </c>
      <c r="F144" s="191" t="str">
        <f>IF(SD!I141="","",SD!I141)</f>
        <v>F</v>
      </c>
      <c r="G144" s="192">
        <f>IF(SD!AD141="","",SD!AD141)</f>
        <v>6</v>
      </c>
      <c r="H144" s="193" t="s">
        <v>92</v>
      </c>
      <c r="I144" s="192" t="str">
        <f t="shared" si="4"/>
        <v>Y</v>
      </c>
      <c r="J144" s="194" t="s">
        <v>1066</v>
      </c>
      <c r="K144" s="181"/>
      <c r="L144" s="181">
        <f t="shared" si="5"/>
        <v>140</v>
      </c>
      <c r="M144" s="181"/>
    </row>
    <row r="145" spans="1:13">
      <c r="A145" s="191">
        <f>IF(B145="","",ROWS($B$5:B145))</f>
        <v>141</v>
      </c>
      <c r="B145" s="191">
        <f>IF(SD!A142="","",SD!A142)</f>
        <v>9</v>
      </c>
      <c r="C145" s="191">
        <f>IF(SD!C142="","",SD!C142)</f>
        <v>641</v>
      </c>
      <c r="D145" s="191" t="str">
        <f>IF(SD!E142="","",SD!E142)</f>
        <v>JITENDER</v>
      </c>
      <c r="E145" s="191" t="str">
        <f>IF(SD!G142="","",SD!G142)</f>
        <v>BANWARI LAL</v>
      </c>
      <c r="F145" s="191" t="str">
        <f>IF(SD!I142="","",SD!I142)</f>
        <v>M</v>
      </c>
      <c r="G145" s="192">
        <f>IF(SD!AD142="","",SD!AD142)</f>
        <v>3</v>
      </c>
      <c r="H145" s="193" t="s">
        <v>92</v>
      </c>
      <c r="I145" s="192" t="str">
        <f t="shared" si="4"/>
        <v>N</v>
      </c>
      <c r="J145" s="194" t="s">
        <v>1065</v>
      </c>
      <c r="K145" s="181"/>
      <c r="L145" s="181">
        <f t="shared" si="5"/>
        <v>0</v>
      </c>
      <c r="M145" s="181"/>
    </row>
    <row r="146" spans="1:13">
      <c r="A146" s="191">
        <f>IF(B146="","",ROWS($B$5:B146))</f>
        <v>142</v>
      </c>
      <c r="B146" s="191">
        <f>IF(SD!A143="","",SD!A143)</f>
        <v>9</v>
      </c>
      <c r="C146" s="191">
        <f>IF(SD!C143="","",SD!C143)</f>
        <v>642</v>
      </c>
      <c r="D146" s="191" t="str">
        <f>IF(SD!E143="","",SD!E143)</f>
        <v>Kavita</v>
      </c>
      <c r="E146" s="191" t="str">
        <f>IF(SD!G143="","",SD!G143)</f>
        <v>Om Prakash</v>
      </c>
      <c r="F146" s="191" t="str">
        <f>IF(SD!I143="","",SD!I143)</f>
        <v>F</v>
      </c>
      <c r="G146" s="192">
        <f>IF(SD!AD143="","",SD!AD143)</f>
        <v>0</v>
      </c>
      <c r="H146" s="193" t="s">
        <v>92</v>
      </c>
      <c r="I146" s="192" t="str">
        <f t="shared" si="4"/>
        <v>N</v>
      </c>
      <c r="J146" s="194" t="s">
        <v>1065</v>
      </c>
      <c r="K146" s="181"/>
      <c r="L146" s="181">
        <f t="shared" si="5"/>
        <v>0</v>
      </c>
      <c r="M146" s="181"/>
    </row>
    <row r="147" spans="1:13">
      <c r="A147" s="191">
        <f>IF(B147="","",ROWS($B$5:B147))</f>
        <v>143</v>
      </c>
      <c r="B147" s="191">
        <f>IF(SD!A144="","",SD!A144)</f>
        <v>9</v>
      </c>
      <c r="C147" s="191">
        <f>IF(SD!C144="","",SD!C144)</f>
        <v>643</v>
      </c>
      <c r="D147" s="191" t="str">
        <f>IF(SD!E144="","",SD!E144)</f>
        <v>KUMKUM</v>
      </c>
      <c r="E147" s="191" t="str">
        <f>IF(SD!G144="","",SD!G144)</f>
        <v>RAMCHANDER</v>
      </c>
      <c r="F147" s="191" t="str">
        <f>IF(SD!I144="","",SD!I144)</f>
        <v>F</v>
      </c>
      <c r="G147" s="192">
        <f>IF(SD!AD144="","",SD!AD144)</f>
        <v>1</v>
      </c>
      <c r="H147" s="193" t="s">
        <v>92</v>
      </c>
      <c r="I147" s="192" t="str">
        <f t="shared" si="4"/>
        <v>N</v>
      </c>
      <c r="J147" s="194" t="s">
        <v>1065</v>
      </c>
      <c r="K147" s="181"/>
      <c r="L147" s="181">
        <f t="shared" si="5"/>
        <v>0</v>
      </c>
      <c r="M147" s="181"/>
    </row>
    <row r="148" spans="1:13">
      <c r="A148" s="191">
        <f>IF(B148="","",ROWS($B$5:B148))</f>
        <v>144</v>
      </c>
      <c r="B148" s="191">
        <f>IF(SD!A145="","",SD!A145)</f>
        <v>9</v>
      </c>
      <c r="C148" s="191">
        <f>IF(SD!C145="","",SD!C145)</f>
        <v>644</v>
      </c>
      <c r="D148" s="191" t="str">
        <f>IF(SD!E145="","",SD!E145)</f>
        <v>MAMTA</v>
      </c>
      <c r="E148" s="191" t="str">
        <f>IF(SD!G145="","",SD!G145)</f>
        <v>OMPRAKASH</v>
      </c>
      <c r="F148" s="191" t="str">
        <f>IF(SD!I145="","",SD!I145)</f>
        <v>F</v>
      </c>
      <c r="G148" s="192">
        <f>IF(SD!AD145="","",SD!AD145)</f>
        <v>0</v>
      </c>
      <c r="H148" s="193" t="s">
        <v>92</v>
      </c>
      <c r="I148" s="192" t="str">
        <f t="shared" si="4"/>
        <v>N</v>
      </c>
      <c r="J148" s="194" t="s">
        <v>1065</v>
      </c>
      <c r="K148" s="181"/>
      <c r="L148" s="181">
        <f t="shared" si="5"/>
        <v>0</v>
      </c>
      <c r="M148" s="181"/>
    </row>
    <row r="149" spans="1:13">
      <c r="A149" s="191">
        <f>IF(B149="","",ROWS($B$5:B149))</f>
        <v>145</v>
      </c>
      <c r="B149" s="191">
        <f>IF(SD!A146="","",SD!A146)</f>
        <v>9</v>
      </c>
      <c r="C149" s="191">
        <f>IF(SD!C146="","",SD!C146)</f>
        <v>645</v>
      </c>
      <c r="D149" s="191" t="str">
        <f>IF(SD!E146="","",SD!E146)</f>
        <v>MANJU</v>
      </c>
      <c r="E149" s="191" t="str">
        <f>IF(SD!G146="","",SD!G146)</f>
        <v>PRITHVI RAJ</v>
      </c>
      <c r="F149" s="191" t="str">
        <f>IF(SD!I146="","",SD!I146)</f>
        <v>F</v>
      </c>
      <c r="G149" s="192">
        <f>IF(SD!AD146="","",SD!AD146)</f>
        <v>3</v>
      </c>
      <c r="H149" s="193" t="s">
        <v>92</v>
      </c>
      <c r="I149" s="192" t="str">
        <f t="shared" si="4"/>
        <v>N</v>
      </c>
      <c r="J149" s="194" t="s">
        <v>1065</v>
      </c>
      <c r="K149" s="181"/>
      <c r="L149" s="181">
        <f t="shared" si="5"/>
        <v>0</v>
      </c>
      <c r="M149" s="181"/>
    </row>
    <row r="150" spans="1:13">
      <c r="A150" s="191">
        <f>IF(B150="","",ROWS($B$5:B150))</f>
        <v>146</v>
      </c>
      <c r="B150" s="191">
        <f>IF(SD!A147="","",SD!A147)</f>
        <v>9</v>
      </c>
      <c r="C150" s="191">
        <f>IF(SD!C147="","",SD!C147)</f>
        <v>646</v>
      </c>
      <c r="D150" s="191" t="str">
        <f>IF(SD!E147="","",SD!E147)</f>
        <v>MUKESH</v>
      </c>
      <c r="E150" s="191" t="str">
        <f>IF(SD!G147="","",SD!G147)</f>
        <v>MAHAVEER PRASAD</v>
      </c>
      <c r="F150" s="191" t="str">
        <f>IF(SD!I147="","",SD!I147)</f>
        <v>M</v>
      </c>
      <c r="G150" s="192">
        <f>IF(SD!AD147="","",SD!AD147)</f>
        <v>0</v>
      </c>
      <c r="H150" s="193" t="s">
        <v>92</v>
      </c>
      <c r="I150" s="192" t="str">
        <f t="shared" si="4"/>
        <v>N</v>
      </c>
      <c r="J150" s="194" t="s">
        <v>1065</v>
      </c>
      <c r="K150" s="181"/>
      <c r="L150" s="181">
        <f t="shared" si="5"/>
        <v>0</v>
      </c>
      <c r="M150" s="181"/>
    </row>
    <row r="151" spans="1:13">
      <c r="A151" s="191">
        <f>IF(B151="","",ROWS($B$5:B151))</f>
        <v>147</v>
      </c>
      <c r="B151" s="191">
        <f>IF(SD!A148="","",SD!A148)</f>
        <v>9</v>
      </c>
      <c r="C151" s="191">
        <f>IF(SD!C148="","",SD!C148)</f>
        <v>647</v>
      </c>
      <c r="D151" s="191" t="str">
        <f>IF(SD!E148="","",SD!E148)</f>
        <v>MUKESH KUMAR</v>
      </c>
      <c r="E151" s="191" t="str">
        <f>IF(SD!G148="","",SD!G148)</f>
        <v>KALU RAM</v>
      </c>
      <c r="F151" s="191" t="str">
        <f>IF(SD!I148="","",SD!I148)</f>
        <v>M</v>
      </c>
      <c r="G151" s="192">
        <f>IF(SD!AD148="","",SD!AD148)</f>
        <v>0</v>
      </c>
      <c r="H151" s="193" t="s">
        <v>92</v>
      </c>
      <c r="I151" s="192" t="str">
        <f t="shared" si="4"/>
        <v>N</v>
      </c>
      <c r="J151" s="194" t="s">
        <v>1065</v>
      </c>
      <c r="K151" s="181"/>
      <c r="L151" s="181">
        <f t="shared" si="5"/>
        <v>0</v>
      </c>
      <c r="M151" s="181"/>
    </row>
    <row r="152" spans="1:13">
      <c r="A152" s="191">
        <f>IF(B152="","",ROWS($B$5:B152))</f>
        <v>148</v>
      </c>
      <c r="B152" s="191">
        <f>IF(SD!A149="","",SD!A149)</f>
        <v>9</v>
      </c>
      <c r="C152" s="191">
        <f>IF(SD!C149="","",SD!C149)</f>
        <v>648</v>
      </c>
      <c r="D152" s="191" t="str">
        <f>IF(SD!E149="","",SD!E149)</f>
        <v>NARESH KUMAR</v>
      </c>
      <c r="E152" s="191" t="str">
        <f>IF(SD!G149="","",SD!G149)</f>
        <v>OMPRAKASH</v>
      </c>
      <c r="F152" s="191" t="str">
        <f>IF(SD!I149="","",SD!I149)</f>
        <v>M</v>
      </c>
      <c r="G152" s="192">
        <f>IF(SD!AD149="","",SD!AD149)</f>
        <v>4</v>
      </c>
      <c r="H152" s="193" t="s">
        <v>92</v>
      </c>
      <c r="I152" s="192" t="str">
        <f t="shared" si="4"/>
        <v>N</v>
      </c>
      <c r="J152" s="194" t="s">
        <v>1065</v>
      </c>
      <c r="K152" s="181"/>
      <c r="L152" s="181">
        <f t="shared" si="5"/>
        <v>0</v>
      </c>
      <c r="M152" s="181"/>
    </row>
    <row r="153" spans="1:13">
      <c r="A153" s="191">
        <f>IF(B153="","",ROWS($B$5:B153))</f>
        <v>149</v>
      </c>
      <c r="B153" s="191">
        <f>IF(SD!A150="","",SD!A150)</f>
        <v>9</v>
      </c>
      <c r="C153" s="191">
        <f>IF(SD!C150="","",SD!C150)</f>
        <v>649</v>
      </c>
      <c r="D153" s="191" t="str">
        <f>IF(SD!E150="","",SD!E150)</f>
        <v>PARDEEP SINGH</v>
      </c>
      <c r="E153" s="191" t="str">
        <f>IF(SD!G150="","",SD!G150)</f>
        <v>CHHINDA SINGH</v>
      </c>
      <c r="F153" s="191" t="str">
        <f>IF(SD!I150="","",SD!I150)</f>
        <v>M</v>
      </c>
      <c r="G153" s="192">
        <f>IF(SD!AD150="","",SD!AD150)</f>
        <v>0</v>
      </c>
      <c r="H153" s="193" t="s">
        <v>92</v>
      </c>
      <c r="I153" s="192" t="str">
        <f t="shared" si="4"/>
        <v>N</v>
      </c>
      <c r="J153" s="194" t="s">
        <v>1065</v>
      </c>
      <c r="K153" s="181"/>
      <c r="L153" s="181">
        <f t="shared" si="5"/>
        <v>0</v>
      </c>
      <c r="M153" s="181"/>
    </row>
    <row r="154" spans="1:13">
      <c r="A154" s="191">
        <f>IF(B154="","",ROWS($B$5:B154))</f>
        <v>150</v>
      </c>
      <c r="B154" s="191">
        <f>IF(SD!A151="","",SD!A151)</f>
        <v>9</v>
      </c>
      <c r="C154" s="191">
        <f>IF(SD!C151="","",SD!C151)</f>
        <v>650</v>
      </c>
      <c r="D154" s="191" t="str">
        <f>IF(SD!E151="","",SD!E151)</f>
        <v>PINTU KANWAR</v>
      </c>
      <c r="E154" s="191" t="str">
        <f>IF(SD!G151="","",SD!G151)</f>
        <v>RAJENDER SINGH</v>
      </c>
      <c r="F154" s="191" t="str">
        <f>IF(SD!I151="","",SD!I151)</f>
        <v>F</v>
      </c>
      <c r="G154" s="192">
        <f>IF(SD!AD151="","",SD!AD151)</f>
        <v>0</v>
      </c>
      <c r="H154" s="193" t="s">
        <v>92</v>
      </c>
      <c r="I154" s="192" t="str">
        <f t="shared" si="4"/>
        <v>N</v>
      </c>
      <c r="J154" s="194" t="s">
        <v>1065</v>
      </c>
      <c r="K154" s="181"/>
      <c r="L154" s="181">
        <f t="shared" si="5"/>
        <v>0</v>
      </c>
      <c r="M154" s="181"/>
    </row>
    <row r="155" spans="1:13">
      <c r="A155" s="191">
        <f>IF(B155="","",ROWS($B$5:B155))</f>
        <v>151</v>
      </c>
      <c r="B155" s="191">
        <f>IF(SD!A152="","",SD!A152)</f>
        <v>9</v>
      </c>
      <c r="C155" s="191">
        <f>IF(SD!C152="","",SD!C152)</f>
        <v>651</v>
      </c>
      <c r="D155" s="191" t="str">
        <f>IF(SD!E152="","",SD!E152)</f>
        <v>PRAVEEN KOUR</v>
      </c>
      <c r="E155" s="191" t="str">
        <f>IF(SD!G152="","",SD!G152)</f>
        <v>GURDEV SINGH</v>
      </c>
      <c r="F155" s="191" t="str">
        <f>IF(SD!I152="","",SD!I152)</f>
        <v>F</v>
      </c>
      <c r="G155" s="192">
        <f>IF(SD!AD152="","",SD!AD152)</f>
        <v>0</v>
      </c>
      <c r="H155" s="193" t="s">
        <v>92</v>
      </c>
      <c r="I155" s="192" t="str">
        <f t="shared" si="4"/>
        <v>N</v>
      </c>
      <c r="J155" s="194" t="s">
        <v>1065</v>
      </c>
      <c r="K155" s="181"/>
      <c r="L155" s="181">
        <f t="shared" si="5"/>
        <v>0</v>
      </c>
      <c r="M155" s="181"/>
    </row>
    <row r="156" spans="1:13">
      <c r="A156" s="191">
        <f>IF(B156="","",ROWS($B$5:B156))</f>
        <v>152</v>
      </c>
      <c r="B156" s="191">
        <f>IF(SD!A153="","",SD!A153)</f>
        <v>9</v>
      </c>
      <c r="C156" s="191">
        <f>IF(SD!C153="","",SD!C153)</f>
        <v>652</v>
      </c>
      <c r="D156" s="191" t="str">
        <f>IF(SD!E153="","",SD!E153)</f>
        <v>PREM KUMAR</v>
      </c>
      <c r="E156" s="191" t="str">
        <f>IF(SD!G153="","",SD!G153)</f>
        <v>DEVILAL</v>
      </c>
      <c r="F156" s="191" t="str">
        <f>IF(SD!I153="","",SD!I153)</f>
        <v>M</v>
      </c>
      <c r="G156" s="192">
        <f>IF(SD!AD153="","",SD!AD153)</f>
        <v>0</v>
      </c>
      <c r="H156" s="193" t="s">
        <v>92</v>
      </c>
      <c r="I156" s="192" t="str">
        <f t="shared" si="4"/>
        <v>N</v>
      </c>
      <c r="J156" s="194" t="s">
        <v>1065</v>
      </c>
      <c r="K156" s="181"/>
      <c r="L156" s="181">
        <f t="shared" si="5"/>
        <v>0</v>
      </c>
      <c r="M156" s="181"/>
    </row>
    <row r="157" spans="1:13">
      <c r="A157" s="191">
        <f>IF(B157="","",ROWS($B$5:B157))</f>
        <v>153</v>
      </c>
      <c r="B157" s="191">
        <f>IF(SD!A154="","",SD!A154)</f>
        <v>9</v>
      </c>
      <c r="C157" s="191">
        <f>IF(SD!C154="","",SD!C154)</f>
        <v>653</v>
      </c>
      <c r="D157" s="191" t="str">
        <f>IF(SD!E154="","",SD!E154)</f>
        <v>RAJENDER KUMAR</v>
      </c>
      <c r="E157" s="191" t="str">
        <f>IF(SD!G154="","",SD!G154)</f>
        <v>SATPAL</v>
      </c>
      <c r="F157" s="191" t="str">
        <f>IF(SD!I154="","",SD!I154)</f>
        <v>M</v>
      </c>
      <c r="G157" s="192">
        <f>IF(SD!AD154="","",SD!AD154)</f>
        <v>5</v>
      </c>
      <c r="H157" s="193" t="s">
        <v>92</v>
      </c>
      <c r="I157" s="192" t="str">
        <f t="shared" si="4"/>
        <v>N</v>
      </c>
      <c r="J157" s="194" t="s">
        <v>1065</v>
      </c>
      <c r="K157" s="181"/>
      <c r="L157" s="181">
        <f t="shared" si="5"/>
        <v>0</v>
      </c>
      <c r="M157" s="181"/>
    </row>
    <row r="158" spans="1:13">
      <c r="A158" s="191">
        <f>IF(B158="","",ROWS($B$5:B158))</f>
        <v>154</v>
      </c>
      <c r="B158" s="191">
        <f>IF(SD!A155="","",SD!A155)</f>
        <v>9</v>
      </c>
      <c r="C158" s="191">
        <f>IF(SD!C155="","",SD!C155)</f>
        <v>654</v>
      </c>
      <c r="D158" s="191" t="str">
        <f>IF(SD!E155="","",SD!E155)</f>
        <v>RAJESH KUMAR</v>
      </c>
      <c r="E158" s="191" t="str">
        <f>IF(SD!G155="","",SD!G155)</f>
        <v>DULICHAND</v>
      </c>
      <c r="F158" s="191" t="str">
        <f>IF(SD!I155="","",SD!I155)</f>
        <v>M</v>
      </c>
      <c r="G158" s="192">
        <f>IF(SD!AD155="","",SD!AD155)</f>
        <v>6</v>
      </c>
      <c r="H158" s="193" t="s">
        <v>92</v>
      </c>
      <c r="I158" s="192" t="str">
        <f t="shared" si="4"/>
        <v>N</v>
      </c>
      <c r="J158" s="194" t="s">
        <v>1065</v>
      </c>
      <c r="K158" s="181"/>
      <c r="L158" s="181">
        <f t="shared" si="5"/>
        <v>0</v>
      </c>
      <c r="M158" s="181"/>
    </row>
    <row r="159" spans="1:13">
      <c r="A159" s="191">
        <f>IF(B159="","",ROWS($B$5:B159))</f>
        <v>155</v>
      </c>
      <c r="B159" s="191">
        <f>IF(SD!A156="","",SD!A156)</f>
        <v>9</v>
      </c>
      <c r="C159" s="191">
        <f>IF(SD!C156="","",SD!C156)</f>
        <v>655</v>
      </c>
      <c r="D159" s="191" t="str">
        <f>IF(SD!E156="","",SD!E156)</f>
        <v>RAJESH KUMAR</v>
      </c>
      <c r="E159" s="191" t="str">
        <f>IF(SD!G156="","",SD!G156)</f>
        <v>RAMCHANDER</v>
      </c>
      <c r="F159" s="191" t="str">
        <f>IF(SD!I156="","",SD!I156)</f>
        <v>M</v>
      </c>
      <c r="G159" s="192">
        <f>IF(SD!AD156="","",SD!AD156)</f>
        <v>4</v>
      </c>
      <c r="H159" s="193" t="s">
        <v>92</v>
      </c>
      <c r="I159" s="192" t="str">
        <f t="shared" si="4"/>
        <v>N</v>
      </c>
      <c r="J159" s="194" t="s">
        <v>1065</v>
      </c>
      <c r="K159" s="181"/>
      <c r="L159" s="181">
        <f t="shared" si="5"/>
        <v>0</v>
      </c>
      <c r="M159" s="181"/>
    </row>
    <row r="160" spans="1:13">
      <c r="A160" s="191">
        <f>IF(B160="","",ROWS($B$5:B160))</f>
        <v>156</v>
      </c>
      <c r="B160" s="191">
        <f>IF(SD!A157="","",SD!A157)</f>
        <v>9</v>
      </c>
      <c r="C160" s="191">
        <f>IF(SD!C157="","",SD!C157)</f>
        <v>656</v>
      </c>
      <c r="D160" s="191" t="str">
        <f>IF(SD!E157="","",SD!E157)</f>
        <v>RAJKAMAL</v>
      </c>
      <c r="E160" s="191" t="str">
        <f>IF(SD!G157="","",SD!G157)</f>
        <v>SHIV KUMAR</v>
      </c>
      <c r="F160" s="191" t="str">
        <f>IF(SD!I157="","",SD!I157)</f>
        <v>M</v>
      </c>
      <c r="G160" s="192">
        <f>IF(SD!AD157="","",SD!AD157)</f>
        <v>3</v>
      </c>
      <c r="H160" s="193" t="s">
        <v>92</v>
      </c>
      <c r="I160" s="192" t="str">
        <f t="shared" si="4"/>
        <v>N</v>
      </c>
      <c r="J160" s="194" t="s">
        <v>1065</v>
      </c>
      <c r="K160" s="181"/>
      <c r="L160" s="181">
        <f t="shared" si="5"/>
        <v>0</v>
      </c>
      <c r="M160" s="181"/>
    </row>
    <row r="161" spans="1:13">
      <c r="A161" s="191">
        <f>IF(B161="","",ROWS($B$5:B161))</f>
        <v>157</v>
      </c>
      <c r="B161" s="191">
        <f>IF(SD!A158="","",SD!A158)</f>
        <v>9</v>
      </c>
      <c r="C161" s="191">
        <f>IF(SD!C158="","",SD!C158)</f>
        <v>657</v>
      </c>
      <c r="D161" s="191" t="str">
        <f>IF(SD!E158="","",SD!E158)</f>
        <v>RAMAN</v>
      </c>
      <c r="E161" s="191" t="str">
        <f>IF(SD!G158="","",SD!G158)</f>
        <v>JASWINDER SINGH</v>
      </c>
      <c r="F161" s="191" t="str">
        <f>IF(SD!I158="","",SD!I158)</f>
        <v>M</v>
      </c>
      <c r="G161" s="192">
        <f>IF(SD!AD158="","",SD!AD158)</f>
        <v>0</v>
      </c>
      <c r="H161" s="193" t="s">
        <v>92</v>
      </c>
      <c r="I161" s="192" t="str">
        <f t="shared" si="4"/>
        <v>N</v>
      </c>
      <c r="J161" s="194" t="s">
        <v>1065</v>
      </c>
      <c r="K161" s="181"/>
      <c r="L161" s="181">
        <f t="shared" si="5"/>
        <v>0</v>
      </c>
      <c r="M161" s="181"/>
    </row>
    <row r="162" spans="1:13">
      <c r="A162" s="191">
        <f>IF(B162="","",ROWS($B$5:B162))</f>
        <v>158</v>
      </c>
      <c r="B162" s="191">
        <f>IF(SD!A159="","",SD!A159)</f>
        <v>9</v>
      </c>
      <c r="C162" s="191">
        <f>IF(SD!C159="","",SD!C159)</f>
        <v>658</v>
      </c>
      <c r="D162" s="191" t="str">
        <f>IF(SD!E159="","",SD!E159)</f>
        <v>RAMANDEEP KAUR</v>
      </c>
      <c r="E162" s="191" t="str">
        <f>IF(SD!G159="","",SD!G159)</f>
        <v>BAGGA SINGH</v>
      </c>
      <c r="F162" s="191" t="str">
        <f>IF(SD!I159="","",SD!I159)</f>
        <v>F</v>
      </c>
      <c r="G162" s="192">
        <f>IF(SD!AD159="","",SD!AD159)</f>
        <v>0</v>
      </c>
      <c r="H162" s="193" t="s">
        <v>92</v>
      </c>
      <c r="I162" s="192" t="str">
        <f t="shared" si="4"/>
        <v>N</v>
      </c>
      <c r="J162" s="194" t="s">
        <v>1065</v>
      </c>
      <c r="K162" s="181"/>
      <c r="L162" s="181">
        <f t="shared" si="5"/>
        <v>0</v>
      </c>
      <c r="M162" s="181"/>
    </row>
    <row r="163" spans="1:13">
      <c r="A163" s="191">
        <f>IF(B163="","",ROWS($B$5:B163))</f>
        <v>159</v>
      </c>
      <c r="B163" s="191">
        <f>IF(SD!A160="","",SD!A160)</f>
        <v>9</v>
      </c>
      <c r="C163" s="191">
        <f>IF(SD!C160="","",SD!C160)</f>
        <v>659</v>
      </c>
      <c r="D163" s="191" t="str">
        <f>IF(SD!E160="","",SD!E160)</f>
        <v>RAMANDEEP SINGH</v>
      </c>
      <c r="E163" s="191" t="str">
        <f>IF(SD!G160="","",SD!G160)</f>
        <v>GURDEV SINGH</v>
      </c>
      <c r="F163" s="191" t="str">
        <f>IF(SD!I160="","",SD!I160)</f>
        <v>M</v>
      </c>
      <c r="G163" s="192">
        <f>IF(SD!AD160="","",SD!AD160)</f>
        <v>0</v>
      </c>
      <c r="H163" s="193" t="s">
        <v>92</v>
      </c>
      <c r="I163" s="192" t="str">
        <f t="shared" si="4"/>
        <v>N</v>
      </c>
      <c r="J163" s="194" t="s">
        <v>1065</v>
      </c>
      <c r="K163" s="181"/>
      <c r="L163" s="181">
        <f t="shared" si="5"/>
        <v>0</v>
      </c>
      <c r="M163" s="181"/>
    </row>
    <row r="164" spans="1:13">
      <c r="A164" s="191">
        <f>IF(B164="","",ROWS($B$5:B164))</f>
        <v>160</v>
      </c>
      <c r="B164" s="191">
        <f>IF(SD!A161="","",SD!A161)</f>
        <v>9</v>
      </c>
      <c r="C164" s="191">
        <f>IF(SD!C161="","",SD!C161)</f>
        <v>660</v>
      </c>
      <c r="D164" s="191" t="str">
        <f>IF(SD!E161="","",SD!E161)</f>
        <v>RAMESH KUMAR</v>
      </c>
      <c r="E164" s="191" t="str">
        <f>IF(SD!G161="","",SD!G161)</f>
        <v>CHANAN RAM</v>
      </c>
      <c r="F164" s="191" t="str">
        <f>IF(SD!I161="","",SD!I161)</f>
        <v>M</v>
      </c>
      <c r="G164" s="192">
        <f>IF(SD!AD161="","",SD!AD161)</f>
        <v>0</v>
      </c>
      <c r="H164" s="193" t="s">
        <v>92</v>
      </c>
      <c r="I164" s="192" t="str">
        <f t="shared" si="4"/>
        <v>N</v>
      </c>
      <c r="J164" s="194" t="s">
        <v>1065</v>
      </c>
      <c r="K164" s="181"/>
      <c r="L164" s="181">
        <f t="shared" si="5"/>
        <v>0</v>
      </c>
      <c r="M164" s="181"/>
    </row>
    <row r="165" spans="1:13">
      <c r="A165" s="191">
        <f>IF(B165="","",ROWS($B$5:B165))</f>
        <v>161</v>
      </c>
      <c r="B165" s="191">
        <f>IF(SD!A162="","",SD!A162)</f>
        <v>9</v>
      </c>
      <c r="C165" s="191">
        <f>IF(SD!C162="","",SD!C162)</f>
        <v>661</v>
      </c>
      <c r="D165" s="191" t="str">
        <f>IF(SD!E162="","",SD!E162)</f>
        <v>RANJEET SINGH</v>
      </c>
      <c r="E165" s="191" t="str">
        <f>IF(SD!G162="","",SD!G162)</f>
        <v>TOTA SINGH</v>
      </c>
      <c r="F165" s="191" t="str">
        <f>IF(SD!I162="","",SD!I162)</f>
        <v>M</v>
      </c>
      <c r="G165" s="192">
        <f>IF(SD!AD162="","",SD!AD162)</f>
        <v>0</v>
      </c>
      <c r="H165" s="193" t="s">
        <v>92</v>
      </c>
      <c r="I165" s="192" t="str">
        <f t="shared" si="4"/>
        <v>N</v>
      </c>
      <c r="J165" s="194" t="s">
        <v>1065</v>
      </c>
      <c r="K165" s="181"/>
      <c r="L165" s="181">
        <f t="shared" si="5"/>
        <v>0</v>
      </c>
      <c r="M165" s="181"/>
    </row>
    <row r="166" spans="1:13">
      <c r="A166" s="191">
        <f>IF(B166="","",ROWS($B$5:B166))</f>
        <v>162</v>
      </c>
      <c r="B166" s="191">
        <f>IF(SD!A163="","",SD!A163)</f>
        <v>9</v>
      </c>
      <c r="C166" s="191">
        <f>IF(SD!C163="","",SD!C163)</f>
        <v>662</v>
      </c>
      <c r="D166" s="191" t="str">
        <f>IF(SD!E163="","",SD!E163)</f>
        <v>ROHIT</v>
      </c>
      <c r="E166" s="191" t="str">
        <f>IF(SD!G163="","",SD!G163)</f>
        <v>HANSRAJ</v>
      </c>
      <c r="F166" s="191" t="str">
        <f>IF(SD!I163="","",SD!I163)</f>
        <v>M</v>
      </c>
      <c r="G166" s="192">
        <f>IF(SD!AD163="","",SD!AD163)</f>
        <v>0</v>
      </c>
      <c r="H166" s="193" t="s">
        <v>92</v>
      </c>
      <c r="I166" s="192" t="str">
        <f t="shared" si="4"/>
        <v>N</v>
      </c>
      <c r="J166" s="194" t="s">
        <v>1065</v>
      </c>
      <c r="K166" s="181"/>
      <c r="L166" s="181">
        <f t="shared" si="5"/>
        <v>0</v>
      </c>
      <c r="M166" s="181"/>
    </row>
    <row r="167" spans="1:13">
      <c r="A167" s="191">
        <f>IF(B167="","",ROWS($B$5:B167))</f>
        <v>163</v>
      </c>
      <c r="B167" s="191">
        <f>IF(SD!A164="","",SD!A164)</f>
        <v>9</v>
      </c>
      <c r="C167" s="191">
        <f>IF(SD!C164="","",SD!C164)</f>
        <v>663</v>
      </c>
      <c r="D167" s="191" t="str">
        <f>IF(SD!E164="","",SD!E164)</f>
        <v>ROHITASH</v>
      </c>
      <c r="E167" s="191" t="str">
        <f>IF(SD!G164="","",SD!G164)</f>
        <v>PRITHVI RAJ</v>
      </c>
      <c r="F167" s="191" t="str">
        <f>IF(SD!I164="","",SD!I164)</f>
        <v>M</v>
      </c>
      <c r="G167" s="192">
        <f>IF(SD!AD164="","",SD!AD164)</f>
        <v>1</v>
      </c>
      <c r="H167" s="193" t="s">
        <v>92</v>
      </c>
      <c r="I167" s="192" t="str">
        <f t="shared" si="4"/>
        <v>N</v>
      </c>
      <c r="J167" s="194" t="s">
        <v>1065</v>
      </c>
      <c r="K167" s="181"/>
      <c r="L167" s="181">
        <f t="shared" si="5"/>
        <v>0</v>
      </c>
      <c r="M167" s="181"/>
    </row>
    <row r="168" spans="1:13">
      <c r="A168" s="191">
        <f>IF(B168="","",ROWS($B$5:B168))</f>
        <v>164</v>
      </c>
      <c r="B168" s="191">
        <f>IF(SD!A165="","",SD!A165)</f>
        <v>9</v>
      </c>
      <c r="C168" s="191">
        <f>IF(SD!C165="","",SD!C165)</f>
        <v>664</v>
      </c>
      <c r="D168" s="191" t="str">
        <f>IF(SD!E165="","",SD!E165)</f>
        <v>SAMTA</v>
      </c>
      <c r="E168" s="191" t="str">
        <f>IF(SD!G165="","",SD!G165)</f>
        <v>BAGGA RAM</v>
      </c>
      <c r="F168" s="191" t="str">
        <f>IF(SD!I165="","",SD!I165)</f>
        <v>F</v>
      </c>
      <c r="G168" s="192">
        <f>IF(SD!AD165="","",SD!AD165)</f>
        <v>0</v>
      </c>
      <c r="H168" s="193" t="s">
        <v>92</v>
      </c>
      <c r="I168" s="192" t="str">
        <f t="shared" si="4"/>
        <v>N</v>
      </c>
      <c r="J168" s="194" t="s">
        <v>1065</v>
      </c>
      <c r="K168" s="181"/>
      <c r="L168" s="181">
        <f t="shared" si="5"/>
        <v>0</v>
      </c>
      <c r="M168" s="181"/>
    </row>
    <row r="169" spans="1:13">
      <c r="A169" s="191">
        <f>IF(B169="","",ROWS($B$5:B169))</f>
        <v>165</v>
      </c>
      <c r="B169" s="191">
        <f>IF(SD!A166="","",SD!A166)</f>
        <v>9</v>
      </c>
      <c r="C169" s="191">
        <f>IF(SD!C166="","",SD!C166)</f>
        <v>665</v>
      </c>
      <c r="D169" s="191" t="str">
        <f>IF(SD!E166="","",SD!E166)</f>
        <v>SANDEEP SINGH</v>
      </c>
      <c r="E169" s="191" t="str">
        <f>IF(SD!G166="","",SD!G166)</f>
        <v>JAGGA SINGH</v>
      </c>
      <c r="F169" s="191" t="str">
        <f>IF(SD!I166="","",SD!I166)</f>
        <v>M</v>
      </c>
      <c r="G169" s="192">
        <f>IF(SD!AD166="","",SD!AD166)</f>
        <v>0</v>
      </c>
      <c r="H169" s="193" t="s">
        <v>92</v>
      </c>
      <c r="I169" s="192" t="str">
        <f t="shared" si="4"/>
        <v>N</v>
      </c>
      <c r="J169" s="194" t="s">
        <v>1065</v>
      </c>
      <c r="K169" s="181"/>
      <c r="L169" s="181">
        <f t="shared" si="5"/>
        <v>0</v>
      </c>
      <c r="M169" s="181"/>
    </row>
    <row r="170" spans="1:13">
      <c r="A170" s="191">
        <f>IF(B170="","",ROWS($B$5:B170))</f>
        <v>166</v>
      </c>
      <c r="B170" s="191">
        <f>IF(SD!A167="","",SD!A167)</f>
        <v>9</v>
      </c>
      <c r="C170" s="191">
        <f>IF(SD!C167="","",SD!C167)</f>
        <v>666</v>
      </c>
      <c r="D170" s="191" t="str">
        <f>IF(SD!E167="","",SD!E167)</f>
        <v>SANGAM</v>
      </c>
      <c r="E170" s="191" t="str">
        <f>IF(SD!G167="","",SD!G167)</f>
        <v>DIWAN CHAND</v>
      </c>
      <c r="F170" s="191" t="str">
        <f>IF(SD!I167="","",SD!I167)</f>
        <v>M</v>
      </c>
      <c r="G170" s="192">
        <f>IF(SD!AD167="","",SD!AD167)</f>
        <v>0</v>
      </c>
      <c r="H170" s="193" t="s">
        <v>92</v>
      </c>
      <c r="I170" s="192" t="str">
        <f t="shared" si="4"/>
        <v>N</v>
      </c>
      <c r="J170" s="194" t="s">
        <v>1065</v>
      </c>
      <c r="K170" s="181"/>
      <c r="L170" s="181">
        <f t="shared" si="5"/>
        <v>0</v>
      </c>
      <c r="M170" s="181"/>
    </row>
    <row r="171" spans="1:13">
      <c r="A171" s="191">
        <f>IF(B171="","",ROWS($B$5:B171))</f>
        <v>167</v>
      </c>
      <c r="B171" s="191">
        <f>IF(SD!A168="","",SD!A168)</f>
        <v>9</v>
      </c>
      <c r="C171" s="191">
        <f>IF(SD!C168="","",SD!C168)</f>
        <v>667</v>
      </c>
      <c r="D171" s="191" t="str">
        <f>IF(SD!E168="","",SD!E168)</f>
        <v>SANGEETA</v>
      </c>
      <c r="E171" s="191" t="str">
        <f>IF(SD!G168="","",SD!G168)</f>
        <v>ISHAR RAM</v>
      </c>
      <c r="F171" s="191" t="str">
        <f>IF(SD!I168="","",SD!I168)</f>
        <v>F</v>
      </c>
      <c r="G171" s="192">
        <f>IF(SD!AD168="","",SD!AD168)</f>
        <v>3</v>
      </c>
      <c r="H171" s="193" t="s">
        <v>92</v>
      </c>
      <c r="I171" s="192" t="str">
        <f t="shared" si="4"/>
        <v>N</v>
      </c>
      <c r="J171" s="194" t="s">
        <v>1065</v>
      </c>
      <c r="K171" s="181"/>
      <c r="L171" s="181">
        <f t="shared" si="5"/>
        <v>0</v>
      </c>
      <c r="M171" s="181"/>
    </row>
    <row r="172" spans="1:13">
      <c r="A172" s="191">
        <f>IF(B172="","",ROWS($B$5:B172))</f>
        <v>168</v>
      </c>
      <c r="B172" s="191">
        <f>IF(SD!A169="","",SD!A169)</f>
        <v>9</v>
      </c>
      <c r="C172" s="191">
        <f>IF(SD!C169="","",SD!C169)</f>
        <v>668</v>
      </c>
      <c r="D172" s="191" t="str">
        <f>IF(SD!E169="","",SD!E169)</f>
        <v>SANTOSH KUMARI</v>
      </c>
      <c r="E172" s="191" t="str">
        <f>IF(SD!G169="","",SD!G169)</f>
        <v>CHETAN RAM</v>
      </c>
      <c r="F172" s="191" t="str">
        <f>IF(SD!I169="","",SD!I169)</f>
        <v>F</v>
      </c>
      <c r="G172" s="192">
        <f>IF(SD!AD169="","",SD!AD169)</f>
        <v>6</v>
      </c>
      <c r="H172" s="193" t="s">
        <v>92</v>
      </c>
      <c r="I172" s="192" t="str">
        <f t="shared" si="4"/>
        <v>Y</v>
      </c>
      <c r="J172" s="194" t="s">
        <v>1065</v>
      </c>
      <c r="K172" s="181"/>
      <c r="L172" s="181">
        <f t="shared" si="5"/>
        <v>0</v>
      </c>
      <c r="M172" s="181"/>
    </row>
    <row r="173" spans="1:13">
      <c r="A173" s="191">
        <f>IF(B173="","",ROWS($B$5:B173))</f>
        <v>169</v>
      </c>
      <c r="B173" s="191">
        <f>IF(SD!A170="","",SD!A170)</f>
        <v>9</v>
      </c>
      <c r="C173" s="191">
        <f>IF(SD!C170="","",SD!C170)</f>
        <v>669</v>
      </c>
      <c r="D173" s="191" t="str">
        <f>IF(SD!E170="","",SD!E170)</f>
        <v>SAROJ</v>
      </c>
      <c r="E173" s="191" t="str">
        <f>IF(SD!G170="","",SD!G170)</f>
        <v>HANSRAJ</v>
      </c>
      <c r="F173" s="191" t="str">
        <f>IF(SD!I170="","",SD!I170)</f>
        <v>F</v>
      </c>
      <c r="G173" s="192">
        <f>IF(SD!AD170="","",SD!AD170)</f>
        <v>6</v>
      </c>
      <c r="H173" s="193" t="s">
        <v>92</v>
      </c>
      <c r="I173" s="192" t="str">
        <f t="shared" si="4"/>
        <v>Y</v>
      </c>
      <c r="J173" s="194" t="s">
        <v>1065</v>
      </c>
      <c r="K173" s="181"/>
      <c r="L173" s="181">
        <f t="shared" si="5"/>
        <v>0</v>
      </c>
      <c r="M173" s="181"/>
    </row>
    <row r="174" spans="1:13">
      <c r="A174" s="191">
        <f>IF(B174="","",ROWS($B$5:B174))</f>
        <v>170</v>
      </c>
      <c r="B174" s="191">
        <f>IF(SD!A171="","",SD!A171)</f>
        <v>9</v>
      </c>
      <c r="C174" s="191">
        <f>IF(SD!C171="","",SD!C171)</f>
        <v>670</v>
      </c>
      <c r="D174" s="191" t="str">
        <f>IF(SD!E171="","",SD!E171)</f>
        <v>SONA SINGH</v>
      </c>
      <c r="E174" s="191" t="str">
        <f>IF(SD!G171="","",SD!G171)</f>
        <v>TRILOK SINGH</v>
      </c>
      <c r="F174" s="191" t="str">
        <f>IF(SD!I171="","",SD!I171)</f>
        <v>M</v>
      </c>
      <c r="G174" s="192">
        <f>IF(SD!AD171="","",SD!AD171)</f>
        <v>0</v>
      </c>
      <c r="H174" s="193" t="s">
        <v>92</v>
      </c>
      <c r="I174" s="192" t="str">
        <f t="shared" si="4"/>
        <v>N</v>
      </c>
      <c r="J174" s="194" t="s">
        <v>1065</v>
      </c>
      <c r="K174" s="181"/>
      <c r="L174" s="181">
        <f t="shared" si="5"/>
        <v>0</v>
      </c>
      <c r="M174" s="181"/>
    </row>
    <row r="175" spans="1:13">
      <c r="A175" s="191">
        <f>IF(B175="","",ROWS($B$5:B175))</f>
        <v>171</v>
      </c>
      <c r="B175" s="191">
        <f>IF(SD!A172="","",SD!A172)</f>
        <v>9</v>
      </c>
      <c r="C175" s="191">
        <f>IF(SD!C172="","",SD!C172)</f>
        <v>671</v>
      </c>
      <c r="D175" s="191" t="str">
        <f>IF(SD!E172="","",SD!E172)</f>
        <v>SUDHIR KUMAR</v>
      </c>
      <c r="E175" s="191" t="str">
        <f>IF(SD!G172="","",SD!G172)</f>
        <v>RAVINDER KUMAR</v>
      </c>
      <c r="F175" s="191" t="str">
        <f>IF(SD!I172="","",SD!I172)</f>
        <v>M</v>
      </c>
      <c r="G175" s="192">
        <f>IF(SD!AD172="","",SD!AD172)</f>
        <v>6</v>
      </c>
      <c r="H175" s="193" t="s">
        <v>92</v>
      </c>
      <c r="I175" s="192" t="str">
        <f t="shared" si="4"/>
        <v>N</v>
      </c>
      <c r="J175" s="194" t="s">
        <v>1065</v>
      </c>
      <c r="K175" s="181"/>
      <c r="L175" s="181">
        <f t="shared" si="5"/>
        <v>0</v>
      </c>
      <c r="M175" s="181"/>
    </row>
    <row r="176" spans="1:13">
      <c r="A176" s="191">
        <f>IF(B176="","",ROWS($B$5:B176))</f>
        <v>172</v>
      </c>
      <c r="B176" s="191">
        <f>IF(SD!A173="","",SD!A173)</f>
        <v>9</v>
      </c>
      <c r="C176" s="191">
        <f>IF(SD!C173="","",SD!C173)</f>
        <v>672</v>
      </c>
      <c r="D176" s="191" t="str">
        <f>IF(SD!E173="","",SD!E173)</f>
        <v>SUMAN KAUR</v>
      </c>
      <c r="E176" s="191" t="str">
        <f>IF(SD!G173="","",SD!G173)</f>
        <v>JAGSIR SINGH</v>
      </c>
      <c r="F176" s="191" t="str">
        <f>IF(SD!I173="","",SD!I173)</f>
        <v>F</v>
      </c>
      <c r="G176" s="192">
        <f>IF(SD!AD173="","",SD!AD173)</f>
        <v>6</v>
      </c>
      <c r="H176" s="193" t="s">
        <v>92</v>
      </c>
      <c r="I176" s="192" t="str">
        <f t="shared" si="4"/>
        <v>Y</v>
      </c>
      <c r="J176" s="194" t="s">
        <v>1065</v>
      </c>
      <c r="K176" s="181"/>
      <c r="L176" s="181">
        <f t="shared" si="5"/>
        <v>0</v>
      </c>
      <c r="M176" s="181"/>
    </row>
    <row r="177" spans="1:13">
      <c r="A177" s="191">
        <f>IF(B177="","",ROWS($B$5:B177))</f>
        <v>173</v>
      </c>
      <c r="B177" s="191">
        <f>IF(SD!A174="","",SD!A174)</f>
        <v>9</v>
      </c>
      <c r="C177" s="191">
        <f>IF(SD!C174="","",SD!C174)</f>
        <v>673</v>
      </c>
      <c r="D177" s="191" t="str">
        <f>IF(SD!E174="","",SD!E174)</f>
        <v>SUSHILA</v>
      </c>
      <c r="E177" s="191" t="str">
        <f>IF(SD!G174="","",SD!G174)</f>
        <v>HANSRAJ</v>
      </c>
      <c r="F177" s="191" t="str">
        <f>IF(SD!I174="","",SD!I174)</f>
        <v>F</v>
      </c>
      <c r="G177" s="192">
        <f>IF(SD!AD174="","",SD!AD174)</f>
        <v>6</v>
      </c>
      <c r="H177" s="193" t="s">
        <v>92</v>
      </c>
      <c r="I177" s="192" t="str">
        <f t="shared" si="4"/>
        <v>Y</v>
      </c>
      <c r="J177" s="194" t="s">
        <v>1065</v>
      </c>
      <c r="K177" s="181"/>
      <c r="L177" s="181">
        <f t="shared" si="5"/>
        <v>0</v>
      </c>
      <c r="M177" s="181"/>
    </row>
    <row r="178" spans="1:13">
      <c r="A178" s="191">
        <f>IF(B178="","",ROWS($B$5:B178))</f>
        <v>174</v>
      </c>
      <c r="B178" s="191">
        <f>IF(SD!A175="","",SD!A175)</f>
        <v>9</v>
      </c>
      <c r="C178" s="191">
        <f>IF(SD!C175="","",SD!C175)</f>
        <v>674</v>
      </c>
      <c r="D178" s="191" t="str">
        <f>IF(SD!E175="","",SD!E175)</f>
        <v>Tammana</v>
      </c>
      <c r="E178" s="191" t="str">
        <f>IF(SD!G175="","",SD!G175)</f>
        <v>Gorishankar</v>
      </c>
      <c r="F178" s="191" t="str">
        <f>IF(SD!I175="","",SD!I175)</f>
        <v>F</v>
      </c>
      <c r="G178" s="192">
        <f>IF(SD!AD175="","",SD!AD175)</f>
        <v>0</v>
      </c>
      <c r="H178" s="193" t="s">
        <v>92</v>
      </c>
      <c r="I178" s="192" t="str">
        <f t="shared" si="4"/>
        <v>N</v>
      </c>
      <c r="J178" s="194" t="s">
        <v>1065</v>
      </c>
      <c r="K178" s="181"/>
      <c r="L178" s="181">
        <f t="shared" si="5"/>
        <v>0</v>
      </c>
      <c r="M178" s="181"/>
    </row>
    <row r="179" spans="1:13">
      <c r="A179" s="191">
        <f>IF(B179="","",ROWS($B$5:B179))</f>
        <v>175</v>
      </c>
      <c r="B179" s="191">
        <f>IF(SD!A176="","",SD!A176)</f>
        <v>9</v>
      </c>
      <c r="C179" s="191">
        <f>IF(SD!C176="","",SD!C176)</f>
        <v>675</v>
      </c>
      <c r="D179" s="191" t="str">
        <f>IF(SD!E176="","",SD!E176)</f>
        <v>Ujwal</v>
      </c>
      <c r="E179" s="191" t="str">
        <f>IF(SD!G176="","",SD!G176)</f>
        <v>Lalchand</v>
      </c>
      <c r="F179" s="191" t="str">
        <f>IF(SD!I176="","",SD!I176)</f>
        <v>F</v>
      </c>
      <c r="G179" s="192">
        <f>IF(SD!AD176="","",SD!AD176)</f>
        <v>0</v>
      </c>
      <c r="H179" s="193" t="s">
        <v>92</v>
      </c>
      <c r="I179" s="192" t="str">
        <f t="shared" si="4"/>
        <v>N</v>
      </c>
      <c r="J179" s="194" t="s">
        <v>1065</v>
      </c>
      <c r="K179" s="181"/>
      <c r="L179" s="181">
        <f t="shared" si="5"/>
        <v>0</v>
      </c>
      <c r="M179" s="181"/>
    </row>
    <row r="180" spans="1:13">
      <c r="A180" s="191">
        <f>IF(B180="","",ROWS($B$5:B180))</f>
        <v>176</v>
      </c>
      <c r="B180" s="191">
        <f>IF(SD!A177="","",SD!A177)</f>
        <v>9</v>
      </c>
      <c r="C180" s="191">
        <f>IF(SD!C177="","",SD!C177)</f>
        <v>676</v>
      </c>
      <c r="D180" s="191" t="str">
        <f>IF(SD!E177="","",SD!E177)</f>
        <v>VIKRAM</v>
      </c>
      <c r="E180" s="191" t="str">
        <f>IF(SD!G177="","",SD!G177)</f>
        <v>BHAGWANA RAM</v>
      </c>
      <c r="F180" s="191" t="str">
        <f>IF(SD!I177="","",SD!I177)</f>
        <v>M</v>
      </c>
      <c r="G180" s="192">
        <f>IF(SD!AD177="","",SD!AD177)</f>
        <v>0</v>
      </c>
      <c r="H180" s="193" t="s">
        <v>92</v>
      </c>
      <c r="I180" s="192" t="str">
        <f t="shared" si="4"/>
        <v>N</v>
      </c>
      <c r="J180" s="194" t="s">
        <v>1065</v>
      </c>
      <c r="K180" s="181"/>
      <c r="L180" s="181">
        <f t="shared" si="5"/>
        <v>0</v>
      </c>
      <c r="M180" s="181"/>
    </row>
    <row r="181" spans="1:13">
      <c r="A181" s="191">
        <f>IF(B181="","",ROWS($B$5:B181))</f>
        <v>177</v>
      </c>
      <c r="B181" s="191">
        <f>IF(SD!A178="","",SD!A178)</f>
        <v>10</v>
      </c>
      <c r="C181" s="191">
        <f>IF(SD!C178="","",SD!C178)</f>
        <v>677</v>
      </c>
      <c r="D181" s="191" t="str">
        <f>IF(SD!E178="","",SD!E178)</f>
        <v>ALKA</v>
      </c>
      <c r="E181" s="191" t="str">
        <f>IF(SD!G178="","",SD!G178)</f>
        <v>VISHNU RAM</v>
      </c>
      <c r="F181" s="191" t="str">
        <f>IF(SD!I178="","",SD!I178)</f>
        <v>F</v>
      </c>
      <c r="G181" s="192">
        <f>IF(SD!AD178="","",SD!AD178)</f>
        <v>0</v>
      </c>
      <c r="H181" s="193" t="s">
        <v>92</v>
      </c>
      <c r="I181" s="192" t="str">
        <f t="shared" si="4"/>
        <v>N</v>
      </c>
      <c r="J181" s="194" t="s">
        <v>1065</v>
      </c>
      <c r="K181" s="181"/>
      <c r="L181" s="181">
        <f t="shared" si="5"/>
        <v>0</v>
      </c>
      <c r="M181" s="181"/>
    </row>
    <row r="182" spans="1:13">
      <c r="A182" s="191">
        <f>IF(B182="","",ROWS($B$5:B182))</f>
        <v>178</v>
      </c>
      <c r="B182" s="191">
        <f>IF(SD!A179="","",SD!A179)</f>
        <v>10</v>
      </c>
      <c r="C182" s="191">
        <f>IF(SD!C179="","",SD!C179)</f>
        <v>678</v>
      </c>
      <c r="D182" s="191" t="str">
        <f>IF(SD!E179="","",SD!E179)</f>
        <v>ANGREJ SINGH</v>
      </c>
      <c r="E182" s="191" t="str">
        <f>IF(SD!G179="","",SD!G179)</f>
        <v>BASANT SINGH</v>
      </c>
      <c r="F182" s="191" t="str">
        <f>IF(SD!I179="","",SD!I179)</f>
        <v>M</v>
      </c>
      <c r="G182" s="192">
        <f>IF(SD!AD179="","",SD!AD179)</f>
        <v>0</v>
      </c>
      <c r="H182" s="193" t="s">
        <v>92</v>
      </c>
      <c r="I182" s="192" t="str">
        <f t="shared" si="4"/>
        <v>N</v>
      </c>
      <c r="J182" s="194" t="s">
        <v>1065</v>
      </c>
      <c r="K182" s="181"/>
      <c r="L182" s="181">
        <f t="shared" si="5"/>
        <v>0</v>
      </c>
      <c r="M182" s="181"/>
    </row>
    <row r="183" spans="1:13">
      <c r="A183" s="191">
        <f>IF(B183="","",ROWS($B$5:B183))</f>
        <v>179</v>
      </c>
      <c r="B183" s="191">
        <f>IF(SD!A180="","",SD!A180)</f>
        <v>10</v>
      </c>
      <c r="C183" s="191">
        <f>IF(SD!C180="","",SD!C180)</f>
        <v>679</v>
      </c>
      <c r="D183" s="191" t="str">
        <f>IF(SD!E180="","",SD!E180)</f>
        <v>ANIL KUMAR</v>
      </c>
      <c r="E183" s="191" t="str">
        <f>IF(SD!G180="","",SD!G180)</f>
        <v>KALU RAM</v>
      </c>
      <c r="F183" s="191" t="str">
        <f>IF(SD!I180="","",SD!I180)</f>
        <v>M</v>
      </c>
      <c r="G183" s="192">
        <f>IF(SD!AD180="","",SD!AD180)</f>
        <v>2</v>
      </c>
      <c r="H183" s="193" t="s">
        <v>92</v>
      </c>
      <c r="I183" s="192" t="str">
        <f t="shared" si="4"/>
        <v>N</v>
      </c>
      <c r="J183" s="194" t="s">
        <v>1065</v>
      </c>
      <c r="K183" s="181"/>
      <c r="L183" s="181">
        <f t="shared" si="5"/>
        <v>0</v>
      </c>
      <c r="M183" s="181"/>
    </row>
    <row r="184" spans="1:13">
      <c r="A184" s="191">
        <f>IF(B184="","",ROWS($B$5:B184))</f>
        <v>180</v>
      </c>
      <c r="B184" s="191">
        <f>IF(SD!A181="","",SD!A181)</f>
        <v>10</v>
      </c>
      <c r="C184" s="191">
        <f>IF(SD!C181="","",SD!C181)</f>
        <v>680</v>
      </c>
      <c r="D184" s="191" t="str">
        <f>IF(SD!E181="","",SD!E181)</f>
        <v>ANJANA</v>
      </c>
      <c r="E184" s="191" t="str">
        <f>IF(SD!G181="","",SD!G181)</f>
        <v>KASHMIR SINGH</v>
      </c>
      <c r="F184" s="191" t="str">
        <f>IF(SD!I181="","",SD!I181)</f>
        <v>F</v>
      </c>
      <c r="G184" s="192">
        <f>IF(SD!AD181="","",SD!AD181)</f>
        <v>0</v>
      </c>
      <c r="H184" s="193" t="s">
        <v>92</v>
      </c>
      <c r="I184" s="192" t="str">
        <f t="shared" si="4"/>
        <v>N</v>
      </c>
      <c r="J184" s="194" t="s">
        <v>1065</v>
      </c>
      <c r="K184" s="181"/>
      <c r="L184" s="181">
        <f t="shared" si="5"/>
        <v>0</v>
      </c>
      <c r="M184" s="181"/>
    </row>
    <row r="185" spans="1:13">
      <c r="A185" s="191">
        <f>IF(B185="","",ROWS($B$5:B185))</f>
        <v>181</v>
      </c>
      <c r="B185" s="191">
        <f>IF(SD!A182="","",SD!A182)</f>
        <v>10</v>
      </c>
      <c r="C185" s="191">
        <f>IF(SD!C182="","",SD!C182)</f>
        <v>681</v>
      </c>
      <c r="D185" s="191" t="str">
        <f>IF(SD!E182="","",SD!E182)</f>
        <v>ARSHDEEP KAUR</v>
      </c>
      <c r="E185" s="191" t="str">
        <f>IF(SD!G182="","",SD!G182)</f>
        <v>GURPREET SINGH</v>
      </c>
      <c r="F185" s="191" t="str">
        <f>IF(SD!I182="","",SD!I182)</f>
        <v>F</v>
      </c>
      <c r="G185" s="192">
        <f>IF(SD!AD182="","",SD!AD182)</f>
        <v>6</v>
      </c>
      <c r="H185" s="193" t="s">
        <v>92</v>
      </c>
      <c r="I185" s="192" t="str">
        <f t="shared" si="4"/>
        <v>Y</v>
      </c>
      <c r="J185" s="194" t="s">
        <v>1065</v>
      </c>
      <c r="K185" s="181"/>
      <c r="L185" s="181">
        <f t="shared" si="5"/>
        <v>0</v>
      </c>
      <c r="M185" s="181"/>
    </row>
    <row r="186" spans="1:13">
      <c r="A186" s="191">
        <f>IF(B186="","",ROWS($B$5:B186))</f>
        <v>182</v>
      </c>
      <c r="B186" s="191">
        <f>IF(SD!A183="","",SD!A183)</f>
        <v>10</v>
      </c>
      <c r="C186" s="191">
        <f>IF(SD!C183="","",SD!C183)</f>
        <v>682</v>
      </c>
      <c r="D186" s="191" t="str">
        <f>IF(SD!E183="","",SD!E183)</f>
        <v>BAJRANG</v>
      </c>
      <c r="E186" s="191" t="str">
        <f>IF(SD!G183="","",SD!G183)</f>
        <v>SATPAL</v>
      </c>
      <c r="F186" s="191" t="str">
        <f>IF(SD!I183="","",SD!I183)</f>
        <v>M</v>
      </c>
      <c r="G186" s="192">
        <f>IF(SD!AD183="","",SD!AD183)</f>
        <v>0</v>
      </c>
      <c r="H186" s="193" t="s">
        <v>92</v>
      </c>
      <c r="I186" s="192" t="str">
        <f t="shared" si="4"/>
        <v>N</v>
      </c>
      <c r="J186" s="194" t="s">
        <v>1065</v>
      </c>
      <c r="K186" s="181"/>
      <c r="L186" s="181">
        <f t="shared" si="5"/>
        <v>0</v>
      </c>
      <c r="M186" s="181"/>
    </row>
    <row r="187" spans="1:13">
      <c r="A187" s="191">
        <f>IF(B187="","",ROWS($B$5:B187))</f>
        <v>183</v>
      </c>
      <c r="B187" s="191">
        <f>IF(SD!A184="","",SD!A184)</f>
        <v>10</v>
      </c>
      <c r="C187" s="191">
        <f>IF(SD!C184="","",SD!C184)</f>
        <v>683</v>
      </c>
      <c r="D187" s="191" t="str">
        <f>IF(SD!E184="","",SD!E184)</f>
        <v>GURCHARAN SINGH</v>
      </c>
      <c r="E187" s="191" t="str">
        <f>IF(SD!G184="","",SD!G184)</f>
        <v>GURDEV SINGH</v>
      </c>
      <c r="F187" s="191" t="str">
        <f>IF(SD!I184="","",SD!I184)</f>
        <v>M</v>
      </c>
      <c r="G187" s="192">
        <f>IF(SD!AD184="","",SD!AD184)</f>
        <v>1</v>
      </c>
      <c r="H187" s="193" t="s">
        <v>92</v>
      </c>
      <c r="I187" s="192" t="str">
        <f t="shared" si="4"/>
        <v>N</v>
      </c>
      <c r="J187" s="194" t="s">
        <v>1065</v>
      </c>
      <c r="K187" s="181"/>
      <c r="L187" s="181">
        <f t="shared" si="5"/>
        <v>0</v>
      </c>
      <c r="M187" s="181"/>
    </row>
    <row r="188" spans="1:13">
      <c r="A188" s="191">
        <f>IF(B188="","",ROWS($B$5:B188))</f>
        <v>184</v>
      </c>
      <c r="B188" s="191">
        <f>IF(SD!A185="","",SD!A185)</f>
        <v>10</v>
      </c>
      <c r="C188" s="191">
        <f>IF(SD!C185="","",SD!C185)</f>
        <v>684</v>
      </c>
      <c r="D188" s="191" t="str">
        <f>IF(SD!E185="","",SD!E185)</f>
        <v>GURDEEP SINGH</v>
      </c>
      <c r="E188" s="191" t="str">
        <f>IF(SD!G185="","",SD!G185)</f>
        <v>HARBANSH SINGH</v>
      </c>
      <c r="F188" s="191" t="str">
        <f>IF(SD!I185="","",SD!I185)</f>
        <v>M</v>
      </c>
      <c r="G188" s="192">
        <f>IF(SD!AD185="","",SD!AD185)</f>
        <v>0</v>
      </c>
      <c r="H188" s="193" t="s">
        <v>92</v>
      </c>
      <c r="I188" s="192" t="str">
        <f t="shared" si="4"/>
        <v>N</v>
      </c>
      <c r="J188" s="194" t="s">
        <v>1065</v>
      </c>
      <c r="K188" s="181"/>
      <c r="L188" s="181">
        <f t="shared" si="5"/>
        <v>0</v>
      </c>
      <c r="M188" s="181"/>
    </row>
    <row r="189" spans="1:13">
      <c r="A189" s="191">
        <f>IF(B189="","",ROWS($B$5:B189))</f>
        <v>185</v>
      </c>
      <c r="B189" s="191">
        <f>IF(SD!A186="","",SD!A186)</f>
        <v>10</v>
      </c>
      <c r="C189" s="191">
        <f>IF(SD!C186="","",SD!C186)</f>
        <v>685</v>
      </c>
      <c r="D189" s="191" t="str">
        <f>IF(SD!E186="","",SD!E186)</f>
        <v>HARPREET SINGH</v>
      </c>
      <c r="E189" s="191" t="str">
        <f>IF(SD!G186="","",SD!G186)</f>
        <v>FATEH SINGH</v>
      </c>
      <c r="F189" s="191" t="str">
        <f>IF(SD!I186="","",SD!I186)</f>
        <v>M</v>
      </c>
      <c r="G189" s="192">
        <f>IF(SD!AD186="","",SD!AD186)</f>
        <v>3</v>
      </c>
      <c r="H189" s="193" t="s">
        <v>92</v>
      </c>
      <c r="I189" s="192" t="str">
        <f t="shared" si="4"/>
        <v>N</v>
      </c>
      <c r="J189" s="194" t="s">
        <v>1065</v>
      </c>
      <c r="K189" s="181"/>
      <c r="L189" s="181">
        <f t="shared" si="5"/>
        <v>0</v>
      </c>
      <c r="M189" s="181"/>
    </row>
    <row r="190" spans="1:13">
      <c r="A190" s="191">
        <f>IF(B190="","",ROWS($B$5:B190))</f>
        <v>186</v>
      </c>
      <c r="B190" s="191">
        <f>IF(SD!A187="","",SD!A187)</f>
        <v>10</v>
      </c>
      <c r="C190" s="191">
        <f>IF(SD!C187="","",SD!C187)</f>
        <v>686</v>
      </c>
      <c r="D190" s="191" t="str">
        <f>IF(SD!E187="","",SD!E187)</f>
        <v>JASANPREET KAUR</v>
      </c>
      <c r="E190" s="191" t="str">
        <f>IF(SD!G187="","",SD!G187)</f>
        <v>IQBAL SINGH</v>
      </c>
      <c r="F190" s="191" t="str">
        <f>IF(SD!I187="","",SD!I187)</f>
        <v>F</v>
      </c>
      <c r="G190" s="192">
        <f>IF(SD!AD187="","",SD!AD187)</f>
        <v>6</v>
      </c>
      <c r="H190" s="193" t="s">
        <v>92</v>
      </c>
      <c r="I190" s="192" t="str">
        <f t="shared" si="4"/>
        <v>Y</v>
      </c>
      <c r="J190" s="194" t="s">
        <v>1065</v>
      </c>
      <c r="K190" s="181"/>
      <c r="L190" s="181">
        <f t="shared" si="5"/>
        <v>0</v>
      </c>
      <c r="M190" s="181"/>
    </row>
    <row r="191" spans="1:13">
      <c r="A191" s="191">
        <f>IF(B191="","",ROWS($B$5:B191))</f>
        <v>187</v>
      </c>
      <c r="B191" s="191">
        <f>IF(SD!A188="","",SD!A188)</f>
        <v>10</v>
      </c>
      <c r="C191" s="191">
        <f>IF(SD!C188="","",SD!C188)</f>
        <v>687</v>
      </c>
      <c r="D191" s="191" t="str">
        <f>IF(SD!E188="","",SD!E188)</f>
        <v>KIRNA</v>
      </c>
      <c r="E191" s="191" t="str">
        <f>IF(SD!G188="","",SD!G188)</f>
        <v>GIRDHARI LAL</v>
      </c>
      <c r="F191" s="191" t="str">
        <f>IF(SD!I188="","",SD!I188)</f>
        <v>F</v>
      </c>
      <c r="G191" s="192">
        <f>IF(SD!AD188="","",SD!AD188)</f>
        <v>5</v>
      </c>
      <c r="H191" s="193" t="s">
        <v>92</v>
      </c>
      <c r="I191" s="192" t="str">
        <f t="shared" si="4"/>
        <v>N</v>
      </c>
      <c r="J191" s="194" t="s">
        <v>1065</v>
      </c>
      <c r="K191" s="181"/>
      <c r="L191" s="181">
        <f t="shared" si="5"/>
        <v>0</v>
      </c>
      <c r="M191" s="181"/>
    </row>
    <row r="192" spans="1:13">
      <c r="A192" s="191">
        <f>IF(B192="","",ROWS($B$5:B192))</f>
        <v>188</v>
      </c>
      <c r="B192" s="191">
        <f>IF(SD!A189="","",SD!A189)</f>
        <v>10</v>
      </c>
      <c r="C192" s="191">
        <f>IF(SD!C189="","",SD!C189)</f>
        <v>688</v>
      </c>
      <c r="D192" s="191" t="str">
        <f>IF(SD!E189="","",SD!E189)</f>
        <v>MAMTA</v>
      </c>
      <c r="E192" s="191" t="str">
        <f>IF(SD!G189="","",SD!G189)</f>
        <v>KALU RAM</v>
      </c>
      <c r="F192" s="191" t="str">
        <f>IF(SD!I189="","",SD!I189)</f>
        <v>F</v>
      </c>
      <c r="G192" s="192">
        <f>IF(SD!AD189="","",SD!AD189)</f>
        <v>0</v>
      </c>
      <c r="H192" s="193" t="s">
        <v>92</v>
      </c>
      <c r="I192" s="192" t="str">
        <f t="shared" si="4"/>
        <v>N</v>
      </c>
      <c r="J192" s="194" t="s">
        <v>1065</v>
      </c>
      <c r="K192" s="181"/>
      <c r="L192" s="181">
        <f t="shared" si="5"/>
        <v>0</v>
      </c>
      <c r="M192" s="181"/>
    </row>
    <row r="193" spans="1:13">
      <c r="A193" s="191">
        <f>IF(B193="","",ROWS($B$5:B193))</f>
        <v>189</v>
      </c>
      <c r="B193" s="191">
        <f>IF(SD!A190="","",SD!A190)</f>
        <v>10</v>
      </c>
      <c r="C193" s="191">
        <f>IF(SD!C190="","",SD!C190)</f>
        <v>689</v>
      </c>
      <c r="D193" s="191" t="str">
        <f>IF(SD!E190="","",SD!E190)</f>
        <v>MANGI LAL</v>
      </c>
      <c r="E193" s="191" t="str">
        <f>IF(SD!G190="","",SD!G190)</f>
        <v>PRABHU RAM</v>
      </c>
      <c r="F193" s="191" t="str">
        <f>IF(SD!I190="","",SD!I190)</f>
        <v>M</v>
      </c>
      <c r="G193" s="192">
        <f>IF(SD!AD190="","",SD!AD190)</f>
        <v>4</v>
      </c>
      <c r="H193" s="193" t="s">
        <v>92</v>
      </c>
      <c r="I193" s="192" t="str">
        <f t="shared" si="4"/>
        <v>N</v>
      </c>
      <c r="J193" s="194" t="s">
        <v>1065</v>
      </c>
      <c r="K193" s="181"/>
      <c r="L193" s="181">
        <f t="shared" si="5"/>
        <v>0</v>
      </c>
      <c r="M193" s="181"/>
    </row>
    <row r="194" spans="1:13">
      <c r="A194" s="191">
        <f>IF(B194="","",ROWS($B$5:B194))</f>
        <v>190</v>
      </c>
      <c r="B194" s="191">
        <f>IF(SD!A191="","",SD!A191)</f>
        <v>10</v>
      </c>
      <c r="C194" s="191">
        <f>IF(SD!C191="","",SD!C191)</f>
        <v>690</v>
      </c>
      <c r="D194" s="191" t="str">
        <f>IF(SD!E191="","",SD!E191)</f>
        <v>MANJEET KOUR</v>
      </c>
      <c r="E194" s="191" t="str">
        <f>IF(SD!G191="","",SD!G191)</f>
        <v>TOTA SINGH</v>
      </c>
      <c r="F194" s="191" t="str">
        <f>IF(SD!I191="","",SD!I191)</f>
        <v>F</v>
      </c>
      <c r="G194" s="192">
        <f>IF(SD!AD191="","",SD!AD191)</f>
        <v>0</v>
      </c>
      <c r="H194" s="193" t="s">
        <v>92</v>
      </c>
      <c r="I194" s="192" t="str">
        <f t="shared" si="4"/>
        <v>N</v>
      </c>
      <c r="J194" s="194" t="s">
        <v>1065</v>
      </c>
      <c r="K194" s="181"/>
      <c r="L194" s="181">
        <f t="shared" si="5"/>
        <v>0</v>
      </c>
      <c r="M194" s="181"/>
    </row>
    <row r="195" spans="1:13">
      <c r="A195" s="191">
        <f>IF(B195="","",ROWS($B$5:B195))</f>
        <v>191</v>
      </c>
      <c r="B195" s="191">
        <f>IF(SD!A192="","",SD!A192)</f>
        <v>10</v>
      </c>
      <c r="C195" s="191">
        <f>IF(SD!C192="","",SD!C192)</f>
        <v>691</v>
      </c>
      <c r="D195" s="191" t="str">
        <f>IF(SD!E192="","",SD!E192)</f>
        <v>MANJU</v>
      </c>
      <c r="E195" s="191" t="str">
        <f>IF(SD!G192="","",SD!G192)</f>
        <v>SANTLAL</v>
      </c>
      <c r="F195" s="191" t="str">
        <f>IF(SD!I192="","",SD!I192)</f>
        <v>F</v>
      </c>
      <c r="G195" s="192">
        <f>IF(SD!AD192="","",SD!AD192)</f>
        <v>3</v>
      </c>
      <c r="H195" s="193" t="s">
        <v>92</v>
      </c>
      <c r="I195" s="192" t="str">
        <f t="shared" si="4"/>
        <v>N</v>
      </c>
      <c r="J195" s="194" t="s">
        <v>1065</v>
      </c>
      <c r="K195" s="181"/>
      <c r="L195" s="181">
        <f t="shared" si="5"/>
        <v>0</v>
      </c>
      <c r="M195" s="181"/>
    </row>
    <row r="196" spans="1:13">
      <c r="A196" s="191">
        <f>IF(B196="","",ROWS($B$5:B196))</f>
        <v>192</v>
      </c>
      <c r="B196" s="191">
        <f>IF(SD!A193="","",SD!A193)</f>
        <v>10</v>
      </c>
      <c r="C196" s="191">
        <f>IF(SD!C193="","",SD!C193)</f>
        <v>692</v>
      </c>
      <c r="D196" s="191" t="str">
        <f>IF(SD!E193="","",SD!E193)</f>
        <v>MEENA KUMARI</v>
      </c>
      <c r="E196" s="191" t="str">
        <f>IF(SD!G193="","",SD!G193)</f>
        <v>SAJAN RAM</v>
      </c>
      <c r="F196" s="191" t="str">
        <f>IF(SD!I193="","",SD!I193)</f>
        <v>F</v>
      </c>
      <c r="G196" s="192">
        <f>IF(SD!AD193="","",SD!AD193)</f>
        <v>6</v>
      </c>
      <c r="H196" s="193" t="s">
        <v>92</v>
      </c>
      <c r="I196" s="192" t="str">
        <f t="shared" si="4"/>
        <v>Y</v>
      </c>
      <c r="J196" s="194" t="s">
        <v>1065</v>
      </c>
      <c r="K196" s="181"/>
      <c r="L196" s="181">
        <f t="shared" si="5"/>
        <v>0</v>
      </c>
      <c r="M196" s="181"/>
    </row>
    <row r="197" spans="1:13">
      <c r="A197" s="191">
        <f>IF(B197="","",ROWS($B$5:B197))</f>
        <v>193</v>
      </c>
      <c r="B197" s="191">
        <f>IF(SD!A194="","",SD!A194)</f>
        <v>10</v>
      </c>
      <c r="C197" s="191">
        <f>IF(SD!C194="","",SD!C194)</f>
        <v>693</v>
      </c>
      <c r="D197" s="191" t="str">
        <f>IF(SD!E194="","",SD!E194)</f>
        <v>MONIKA</v>
      </c>
      <c r="E197" s="191" t="str">
        <f>IF(SD!G194="","",SD!G194)</f>
        <v>HANSRAJ</v>
      </c>
      <c r="F197" s="191" t="str">
        <f>IF(SD!I194="","",SD!I194)</f>
        <v>F</v>
      </c>
      <c r="G197" s="192">
        <f>IF(SD!AD194="","",SD!AD194)</f>
        <v>6</v>
      </c>
      <c r="H197" s="193" t="s">
        <v>92</v>
      </c>
      <c r="I197" s="192" t="str">
        <f t="shared" si="4"/>
        <v>Y</v>
      </c>
      <c r="J197" s="194" t="s">
        <v>1065</v>
      </c>
      <c r="K197" s="181"/>
      <c r="L197" s="181">
        <f t="shared" si="5"/>
        <v>0</v>
      </c>
      <c r="M197" s="181"/>
    </row>
    <row r="198" spans="1:13">
      <c r="A198" s="191">
        <f>IF(B198="","",ROWS($B$5:B198))</f>
        <v>194</v>
      </c>
      <c r="B198" s="191">
        <f>IF(SD!A195="","",SD!A195)</f>
        <v>10</v>
      </c>
      <c r="C198" s="191">
        <f>IF(SD!C195="","",SD!C195)</f>
        <v>694</v>
      </c>
      <c r="D198" s="191" t="str">
        <f>IF(SD!E195="","",SD!E195)</f>
        <v>MONIKA</v>
      </c>
      <c r="E198" s="191" t="str">
        <f>IF(SD!G195="","",SD!G195)</f>
        <v>SATPAL</v>
      </c>
      <c r="F198" s="191" t="str">
        <f>IF(SD!I195="","",SD!I195)</f>
        <v>F</v>
      </c>
      <c r="G198" s="192">
        <f>IF(SD!AD195="","",SD!AD195)</f>
        <v>0</v>
      </c>
      <c r="H198" s="193" t="s">
        <v>92</v>
      </c>
      <c r="I198" s="192" t="str">
        <f t="shared" ref="I198:I261" si="6">IFERROR(IF(H198="Y","N",(IF(AND(B198&lt;=5,G198&gt;1),"Y",IF(AND(B198&lt;=8,G198&gt;2),"Y",IF(AND(B198&lt;=12,F198="F",G198&gt;5),"Y","N"))))),"")</f>
        <v>N</v>
      </c>
      <c r="J198" s="194" t="s">
        <v>1065</v>
      </c>
      <c r="K198" s="181"/>
      <c r="L198" s="181">
        <f t="shared" ref="L198:L261" si="7">IFERROR(IF(AND(I198=$K$3,J198=$P$3),A198,0),"")</f>
        <v>0</v>
      </c>
      <c r="M198" s="181"/>
    </row>
    <row r="199" spans="1:13">
      <c r="A199" s="191">
        <f>IF(B199="","",ROWS($B$5:B199))</f>
        <v>195</v>
      </c>
      <c r="B199" s="191">
        <f>IF(SD!A196="","",SD!A196)</f>
        <v>10</v>
      </c>
      <c r="C199" s="191">
        <f>IF(SD!C196="","",SD!C196)</f>
        <v>695</v>
      </c>
      <c r="D199" s="191" t="str">
        <f>IF(SD!E196="","",SD!E196)</f>
        <v>MUKESH KUMAR</v>
      </c>
      <c r="E199" s="191" t="str">
        <f>IF(SD!G196="","",SD!G196)</f>
        <v>PAPPU RAM</v>
      </c>
      <c r="F199" s="191" t="str">
        <f>IF(SD!I196="","",SD!I196)</f>
        <v>M</v>
      </c>
      <c r="G199" s="192">
        <f>IF(SD!AD196="","",SD!AD196)</f>
        <v>0</v>
      </c>
      <c r="H199" s="193" t="s">
        <v>92</v>
      </c>
      <c r="I199" s="192" t="str">
        <f t="shared" si="6"/>
        <v>N</v>
      </c>
      <c r="J199" s="194" t="s">
        <v>1065</v>
      </c>
      <c r="K199" s="181"/>
      <c r="L199" s="181">
        <f t="shared" si="7"/>
        <v>0</v>
      </c>
      <c r="M199" s="181"/>
    </row>
    <row r="200" spans="1:13">
      <c r="A200" s="191">
        <f>IF(B200="","",ROWS($B$5:B200))</f>
        <v>196</v>
      </c>
      <c r="B200" s="191">
        <f>IF(SD!A197="","",SD!A197)</f>
        <v>10</v>
      </c>
      <c r="C200" s="191">
        <f>IF(SD!C197="","",SD!C197)</f>
        <v>696</v>
      </c>
      <c r="D200" s="191" t="str">
        <f>IF(SD!E197="","",SD!E197)</f>
        <v>MUKESH KUMAR</v>
      </c>
      <c r="E200" s="191" t="str">
        <f>IF(SD!G197="","",SD!G197)</f>
        <v>BHAIRA RAM</v>
      </c>
      <c r="F200" s="191" t="str">
        <f>IF(SD!I197="","",SD!I197)</f>
        <v>M</v>
      </c>
      <c r="G200" s="192">
        <f>IF(SD!AD197="","",SD!AD197)</f>
        <v>0</v>
      </c>
      <c r="H200" s="193" t="s">
        <v>92</v>
      </c>
      <c r="I200" s="192" t="str">
        <f t="shared" si="6"/>
        <v>N</v>
      </c>
      <c r="J200" s="194" t="s">
        <v>1065</v>
      </c>
      <c r="K200" s="181"/>
      <c r="L200" s="181">
        <f t="shared" si="7"/>
        <v>0</v>
      </c>
      <c r="M200" s="181"/>
    </row>
    <row r="201" spans="1:13">
      <c r="A201" s="191">
        <f>IF(B201="","",ROWS($B$5:B201))</f>
        <v>197</v>
      </c>
      <c r="B201" s="191">
        <f>IF(SD!A198="","",SD!A198)</f>
        <v>10</v>
      </c>
      <c r="C201" s="191">
        <f>IF(SD!C198="","",SD!C198)</f>
        <v>697</v>
      </c>
      <c r="D201" s="191" t="str">
        <f>IF(SD!E198="","",SD!E198)</f>
        <v>POOJA KUMARI</v>
      </c>
      <c r="E201" s="191" t="str">
        <f>IF(SD!G198="","",SD!G198)</f>
        <v>RADHESHYAM NATH</v>
      </c>
      <c r="F201" s="191" t="str">
        <f>IF(SD!I198="","",SD!I198)</f>
        <v>F</v>
      </c>
      <c r="G201" s="192">
        <f>IF(SD!AD198="","",SD!AD198)</f>
        <v>6</v>
      </c>
      <c r="H201" s="193" t="s">
        <v>92</v>
      </c>
      <c r="I201" s="192" t="str">
        <f t="shared" si="6"/>
        <v>Y</v>
      </c>
      <c r="J201" s="194" t="s">
        <v>1065</v>
      </c>
      <c r="K201" s="181"/>
      <c r="L201" s="181">
        <f t="shared" si="7"/>
        <v>0</v>
      </c>
      <c r="M201" s="181"/>
    </row>
    <row r="202" spans="1:13">
      <c r="A202" s="191">
        <f>IF(B202="","",ROWS($B$5:B202))</f>
        <v>198</v>
      </c>
      <c r="B202" s="191">
        <f>IF(SD!A199="","",SD!A199)</f>
        <v>10</v>
      </c>
      <c r="C202" s="191">
        <f>IF(SD!C199="","",SD!C199)</f>
        <v>698</v>
      </c>
      <c r="D202" s="191" t="str">
        <f>IF(SD!E199="","",SD!E199)</f>
        <v>POONAM</v>
      </c>
      <c r="E202" s="191" t="str">
        <f>IF(SD!G199="","",SD!G199)</f>
        <v>DEVI LAL</v>
      </c>
      <c r="F202" s="191" t="str">
        <f>IF(SD!I199="","",SD!I199)</f>
        <v>F</v>
      </c>
      <c r="G202" s="192">
        <f>IF(SD!AD199="","",SD!AD199)</f>
        <v>0</v>
      </c>
      <c r="H202" s="193" t="s">
        <v>92</v>
      </c>
      <c r="I202" s="192" t="str">
        <f t="shared" si="6"/>
        <v>N</v>
      </c>
      <c r="J202" s="194" t="s">
        <v>1065</v>
      </c>
      <c r="K202" s="181"/>
      <c r="L202" s="181">
        <f t="shared" si="7"/>
        <v>0</v>
      </c>
      <c r="M202" s="181"/>
    </row>
    <row r="203" spans="1:13">
      <c r="A203" s="191">
        <f>IF(B203="","",ROWS($B$5:B203))</f>
        <v>199</v>
      </c>
      <c r="B203" s="191">
        <f>IF(SD!A200="","",SD!A200)</f>
        <v>10</v>
      </c>
      <c r="C203" s="191">
        <f>IF(SD!C200="","",SD!C200)</f>
        <v>699</v>
      </c>
      <c r="D203" s="191" t="str">
        <f>IF(SD!E200="","",SD!E200)</f>
        <v>RAVI KUMAR</v>
      </c>
      <c r="E203" s="191" t="str">
        <f>IF(SD!G200="","",SD!G200)</f>
        <v>KALU NATH</v>
      </c>
      <c r="F203" s="191" t="str">
        <f>IF(SD!I200="","",SD!I200)</f>
        <v>M</v>
      </c>
      <c r="G203" s="192">
        <f>IF(SD!AD200="","",SD!AD200)</f>
        <v>4</v>
      </c>
      <c r="H203" s="193" t="s">
        <v>92</v>
      </c>
      <c r="I203" s="192" t="str">
        <f t="shared" si="6"/>
        <v>N</v>
      </c>
      <c r="J203" s="194" t="s">
        <v>1065</v>
      </c>
      <c r="K203" s="181"/>
      <c r="L203" s="181">
        <f t="shared" si="7"/>
        <v>0</v>
      </c>
      <c r="M203" s="181"/>
    </row>
    <row r="204" spans="1:13">
      <c r="A204" s="191">
        <f>IF(B204="","",ROWS($B$5:B204))</f>
        <v>200</v>
      </c>
      <c r="B204" s="191">
        <f>IF(SD!A201="","",SD!A201)</f>
        <v>10</v>
      </c>
      <c r="C204" s="191">
        <f>IF(SD!C201="","",SD!C201)</f>
        <v>700</v>
      </c>
      <c r="D204" s="191" t="str">
        <f>IF(SD!E201="","",SD!E201)</f>
        <v>RAVINDER</v>
      </c>
      <c r="E204" s="191" t="str">
        <f>IF(SD!G201="","",SD!G201)</f>
        <v>BAGGA SINGH</v>
      </c>
      <c r="F204" s="191" t="str">
        <f>IF(SD!I201="","",SD!I201)</f>
        <v>M</v>
      </c>
      <c r="G204" s="192">
        <f>IF(SD!AD201="","",SD!AD201)</f>
        <v>0</v>
      </c>
      <c r="H204" s="193" t="s">
        <v>92</v>
      </c>
      <c r="I204" s="192" t="str">
        <f t="shared" si="6"/>
        <v>N</v>
      </c>
      <c r="J204" s="194" t="s">
        <v>1065</v>
      </c>
      <c r="K204" s="181"/>
      <c r="L204" s="181">
        <f t="shared" si="7"/>
        <v>0</v>
      </c>
      <c r="M204" s="181"/>
    </row>
    <row r="205" spans="1:13">
      <c r="A205" s="191">
        <f>IF(B205="","",ROWS($B$5:B205))</f>
        <v>201</v>
      </c>
      <c r="B205" s="191">
        <f>IF(SD!A202="","",SD!A202)</f>
        <v>10</v>
      </c>
      <c r="C205" s="191">
        <f>IF(SD!C202="","",SD!C202)</f>
        <v>701</v>
      </c>
      <c r="D205" s="191" t="str">
        <f>IF(SD!E202="","",SD!E202)</f>
        <v>Sajan</v>
      </c>
      <c r="E205" s="191" t="str">
        <f>IF(SD!G202="","",SD!G202)</f>
        <v>Ramlal</v>
      </c>
      <c r="F205" s="191" t="str">
        <f>IF(SD!I202="","",SD!I202)</f>
        <v>M</v>
      </c>
      <c r="G205" s="192">
        <f>IF(SD!AD202="","",SD!AD202)</f>
        <v>3</v>
      </c>
      <c r="H205" s="193" t="s">
        <v>92</v>
      </c>
      <c r="I205" s="192" t="str">
        <f t="shared" si="6"/>
        <v>N</v>
      </c>
      <c r="J205" s="194" t="s">
        <v>1065</v>
      </c>
      <c r="K205" s="181"/>
      <c r="L205" s="181">
        <f t="shared" si="7"/>
        <v>0</v>
      </c>
      <c r="M205" s="181"/>
    </row>
    <row r="206" spans="1:13">
      <c r="A206" s="191">
        <f>IF(B206="","",ROWS($B$5:B206))</f>
        <v>202</v>
      </c>
      <c r="B206" s="191">
        <f>IF(SD!A203="","",SD!A203)</f>
        <v>10</v>
      </c>
      <c r="C206" s="191">
        <f>IF(SD!C203="","",SD!C203)</f>
        <v>702</v>
      </c>
      <c r="D206" s="191" t="str">
        <f>IF(SD!E203="","",SD!E203)</f>
        <v>SANDEEP SINGH</v>
      </c>
      <c r="E206" s="191" t="str">
        <f>IF(SD!G203="","",SD!G203)</f>
        <v>INDER JEET SINGH</v>
      </c>
      <c r="F206" s="191" t="str">
        <f>IF(SD!I203="","",SD!I203)</f>
        <v>M</v>
      </c>
      <c r="G206" s="192">
        <f>IF(SD!AD203="","",SD!AD203)</f>
        <v>3</v>
      </c>
      <c r="H206" s="193" t="s">
        <v>92</v>
      </c>
      <c r="I206" s="192" t="str">
        <f t="shared" si="6"/>
        <v>N</v>
      </c>
      <c r="J206" s="194" t="s">
        <v>1065</v>
      </c>
      <c r="K206" s="181"/>
      <c r="L206" s="181">
        <f t="shared" si="7"/>
        <v>0</v>
      </c>
      <c r="M206" s="181"/>
    </row>
    <row r="207" spans="1:13">
      <c r="A207" s="191">
        <f>IF(B207="","",ROWS($B$5:B207))</f>
        <v>203</v>
      </c>
      <c r="B207" s="191">
        <f>IF(SD!A204="","",SD!A204)</f>
        <v>10</v>
      </c>
      <c r="C207" s="191">
        <f>IF(SD!C204="","",SD!C204)</f>
        <v>703</v>
      </c>
      <c r="D207" s="191" t="str">
        <f>IF(SD!E204="","",SD!E204)</f>
        <v>SIDDHARTH</v>
      </c>
      <c r="E207" s="191" t="str">
        <f>IF(SD!G204="","",SD!G204)</f>
        <v>RAVINDRA KUMAR</v>
      </c>
      <c r="F207" s="191" t="str">
        <f>IF(SD!I204="","",SD!I204)</f>
        <v>M</v>
      </c>
      <c r="G207" s="192">
        <f>IF(SD!AD204="","",SD!AD204)</f>
        <v>4</v>
      </c>
      <c r="H207" s="193" t="s">
        <v>92</v>
      </c>
      <c r="I207" s="192" t="str">
        <f t="shared" si="6"/>
        <v>N</v>
      </c>
      <c r="J207" s="194" t="s">
        <v>1065</v>
      </c>
      <c r="K207" s="181"/>
      <c r="L207" s="181">
        <f t="shared" si="7"/>
        <v>0</v>
      </c>
      <c r="M207" s="181"/>
    </row>
    <row r="208" spans="1:13">
      <c r="A208" s="191">
        <f>IF(B208="","",ROWS($B$5:B208))</f>
        <v>204</v>
      </c>
      <c r="B208" s="191">
        <f>IF(SD!A205="","",SD!A205)</f>
        <v>10</v>
      </c>
      <c r="C208" s="191">
        <f>IF(SD!C205="","",SD!C205)</f>
        <v>704</v>
      </c>
      <c r="D208" s="191" t="str">
        <f>IF(SD!E205="","",SD!E205)</f>
        <v>SONU</v>
      </c>
      <c r="E208" s="191" t="str">
        <f>IF(SD!G205="","",SD!G205)</f>
        <v>SANT LAL</v>
      </c>
      <c r="F208" s="191" t="str">
        <f>IF(SD!I205="","",SD!I205)</f>
        <v>M</v>
      </c>
      <c r="G208" s="192">
        <f>IF(SD!AD205="","",SD!AD205)</f>
        <v>0</v>
      </c>
      <c r="H208" s="193" t="s">
        <v>92</v>
      </c>
      <c r="I208" s="192" t="str">
        <f t="shared" si="6"/>
        <v>N</v>
      </c>
      <c r="J208" s="194" t="s">
        <v>1065</v>
      </c>
      <c r="K208" s="181"/>
      <c r="L208" s="181">
        <f t="shared" si="7"/>
        <v>0</v>
      </c>
      <c r="M208" s="181"/>
    </row>
    <row r="209" spans="1:13">
      <c r="A209" s="191">
        <f>IF(B209="","",ROWS($B$5:B209))</f>
        <v>205</v>
      </c>
      <c r="B209" s="191">
        <f>IF(SD!A206="","",SD!A206)</f>
        <v>10</v>
      </c>
      <c r="C209" s="191">
        <f>IF(SD!C206="","",SD!C206)</f>
        <v>705</v>
      </c>
      <c r="D209" s="191" t="str">
        <f>IF(SD!E206="","",SD!E206)</f>
        <v>SUKHDEEP SINGH</v>
      </c>
      <c r="E209" s="191" t="str">
        <f>IF(SD!G206="","",SD!G206)</f>
        <v>SARVJEET SINGH</v>
      </c>
      <c r="F209" s="191" t="str">
        <f>IF(SD!I206="","",SD!I206)</f>
        <v>M</v>
      </c>
      <c r="G209" s="192">
        <f>IF(SD!AD206="","",SD!AD206)</f>
        <v>3</v>
      </c>
      <c r="H209" s="193" t="s">
        <v>92</v>
      </c>
      <c r="I209" s="192" t="str">
        <f t="shared" si="6"/>
        <v>N</v>
      </c>
      <c r="J209" s="194" t="s">
        <v>1065</v>
      </c>
      <c r="K209" s="181"/>
      <c r="L209" s="181">
        <f t="shared" si="7"/>
        <v>0</v>
      </c>
      <c r="M209" s="181"/>
    </row>
    <row r="210" spans="1:13">
      <c r="A210" s="191">
        <f>IF(B210="","",ROWS($B$5:B210))</f>
        <v>206</v>
      </c>
      <c r="B210" s="191">
        <f>IF(SD!A207="","",SD!A207)</f>
        <v>10</v>
      </c>
      <c r="C210" s="191">
        <f>IF(SD!C207="","",SD!C207)</f>
        <v>706</v>
      </c>
      <c r="D210" s="191" t="str">
        <f>IF(SD!E207="","",SD!E207)</f>
        <v>SUKHVINDER SINGH</v>
      </c>
      <c r="E210" s="191" t="str">
        <f>IF(SD!G207="","",SD!G207)</f>
        <v>HARPAL SINGH</v>
      </c>
      <c r="F210" s="191" t="str">
        <f>IF(SD!I207="","",SD!I207)</f>
        <v>M</v>
      </c>
      <c r="G210" s="192">
        <f>IF(SD!AD207="","",SD!AD207)</f>
        <v>14</v>
      </c>
      <c r="H210" s="193" t="s">
        <v>92</v>
      </c>
      <c r="I210" s="192" t="str">
        <f t="shared" si="6"/>
        <v>N</v>
      </c>
      <c r="J210" s="194" t="s">
        <v>1065</v>
      </c>
      <c r="K210" s="181"/>
      <c r="L210" s="181">
        <f t="shared" si="7"/>
        <v>0</v>
      </c>
      <c r="M210" s="181"/>
    </row>
    <row r="211" spans="1:13">
      <c r="A211" s="191">
        <f>IF(B211="","",ROWS($B$5:B211))</f>
        <v>207</v>
      </c>
      <c r="B211" s="191">
        <f>IF(SD!A208="","",SD!A208)</f>
        <v>10</v>
      </c>
      <c r="C211" s="191">
        <f>IF(SD!C208="","",SD!C208)</f>
        <v>707</v>
      </c>
      <c r="D211" s="191" t="str">
        <f>IF(SD!E208="","",SD!E208)</f>
        <v>SURESH KUMAR</v>
      </c>
      <c r="E211" s="191" t="str">
        <f>IF(SD!G208="","",SD!G208)</f>
        <v>HANUMAN</v>
      </c>
      <c r="F211" s="191" t="str">
        <f>IF(SD!I208="","",SD!I208)</f>
        <v>M</v>
      </c>
      <c r="G211" s="192">
        <f>IF(SD!AD208="","",SD!AD208)</f>
        <v>4</v>
      </c>
      <c r="H211" s="193" t="s">
        <v>92</v>
      </c>
      <c r="I211" s="192" t="str">
        <f t="shared" si="6"/>
        <v>N</v>
      </c>
      <c r="J211" s="194" t="s">
        <v>1065</v>
      </c>
      <c r="K211" s="181"/>
      <c r="L211" s="181">
        <f t="shared" si="7"/>
        <v>0</v>
      </c>
      <c r="M211" s="181"/>
    </row>
    <row r="212" spans="1:13">
      <c r="A212" s="191">
        <f>IF(B212="","",ROWS($B$5:B212))</f>
        <v>208</v>
      </c>
      <c r="B212" s="191">
        <f>IF(SD!A209="","",SD!A209)</f>
        <v>10</v>
      </c>
      <c r="C212" s="191">
        <f>IF(SD!C209="","",SD!C209)</f>
        <v>708</v>
      </c>
      <c r="D212" s="191" t="str">
        <f>IF(SD!E209="","",SD!E209)</f>
        <v>VIKASHDEEP HANS</v>
      </c>
      <c r="E212" s="191" t="str">
        <f>IF(SD!G209="","",SD!G209)</f>
        <v>FATEH SINGH</v>
      </c>
      <c r="F212" s="191" t="str">
        <f>IF(SD!I209="","",SD!I209)</f>
        <v>M</v>
      </c>
      <c r="G212" s="192">
        <f>IF(SD!AD209="","",SD!AD209)</f>
        <v>3</v>
      </c>
      <c r="H212" s="193" t="s">
        <v>92</v>
      </c>
      <c r="I212" s="192" t="str">
        <f t="shared" si="6"/>
        <v>N</v>
      </c>
      <c r="J212" s="194" t="s">
        <v>1065</v>
      </c>
      <c r="K212" s="181"/>
      <c r="L212" s="181">
        <f t="shared" si="7"/>
        <v>0</v>
      </c>
      <c r="M212" s="181"/>
    </row>
    <row r="213" spans="1:13">
      <c r="A213" s="191">
        <f>IF(B213="","",ROWS($B$5:B213))</f>
        <v>209</v>
      </c>
      <c r="B213" s="191">
        <f>IF(SD!A210="","",SD!A210)</f>
        <v>11</v>
      </c>
      <c r="C213" s="191">
        <f>IF(SD!C210="","",SD!C210)</f>
        <v>709</v>
      </c>
      <c r="D213" s="191" t="str">
        <f>IF(SD!E210="","",SD!E210)</f>
        <v>AJAY</v>
      </c>
      <c r="E213" s="191" t="str">
        <f>IF(SD!G210="","",SD!G210)</f>
        <v>KALA SINGH</v>
      </c>
      <c r="F213" s="191" t="str">
        <f>IF(SD!I210="","",SD!I210)</f>
        <v>M</v>
      </c>
      <c r="G213" s="192">
        <f>IF(SD!AD210="","",SD!AD210)</f>
        <v>1</v>
      </c>
      <c r="H213" s="193" t="s">
        <v>92</v>
      </c>
      <c r="I213" s="192" t="str">
        <f t="shared" si="6"/>
        <v>N</v>
      </c>
      <c r="J213" s="194" t="s">
        <v>1065</v>
      </c>
      <c r="K213" s="181"/>
      <c r="L213" s="181">
        <f t="shared" si="7"/>
        <v>0</v>
      </c>
      <c r="M213" s="181"/>
    </row>
    <row r="214" spans="1:13">
      <c r="A214" s="191">
        <f>IF(B214="","",ROWS($B$5:B214))</f>
        <v>210</v>
      </c>
      <c r="B214" s="191">
        <f>IF(SD!A211="","",SD!A211)</f>
        <v>11</v>
      </c>
      <c r="C214" s="191">
        <f>IF(SD!C211="","",SD!C211)</f>
        <v>710</v>
      </c>
      <c r="D214" s="191" t="str">
        <f>IF(SD!E211="","",SD!E211)</f>
        <v>AMANDEEP SINGH</v>
      </c>
      <c r="E214" s="191" t="str">
        <f>IF(SD!G211="","",SD!G211)</f>
        <v>JAGGA SINGH</v>
      </c>
      <c r="F214" s="191" t="str">
        <f>IF(SD!I211="","",SD!I211)</f>
        <v>M</v>
      </c>
      <c r="G214" s="192">
        <f>IF(SD!AD211="","",SD!AD211)</f>
        <v>0</v>
      </c>
      <c r="H214" s="193" t="s">
        <v>92</v>
      </c>
      <c r="I214" s="192" t="str">
        <f t="shared" si="6"/>
        <v>N</v>
      </c>
      <c r="J214" s="194" t="s">
        <v>1065</v>
      </c>
      <c r="K214" s="181"/>
      <c r="L214" s="181">
        <f t="shared" si="7"/>
        <v>0</v>
      </c>
      <c r="M214" s="181"/>
    </row>
    <row r="215" spans="1:13">
      <c r="A215" s="191">
        <f>IF(B215="","",ROWS($B$5:B215))</f>
        <v>211</v>
      </c>
      <c r="B215" s="191">
        <f>IF(SD!A212="","",SD!A212)</f>
        <v>11</v>
      </c>
      <c r="C215" s="191">
        <f>IF(SD!C212="","",SD!C212)</f>
        <v>711</v>
      </c>
      <c r="D215" s="191" t="str">
        <f>IF(SD!E212="","",SD!E212)</f>
        <v>BALWANT SINGH</v>
      </c>
      <c r="E215" s="191" t="str">
        <f>IF(SD!G212="","",SD!G212)</f>
        <v>JASVINDER SINGH</v>
      </c>
      <c r="F215" s="191" t="str">
        <f>IF(SD!I212="","",SD!I212)</f>
        <v>M</v>
      </c>
      <c r="G215" s="192">
        <f>IF(SD!AD212="","",SD!AD212)</f>
        <v>5</v>
      </c>
      <c r="H215" s="193" t="s">
        <v>92</v>
      </c>
      <c r="I215" s="192" t="str">
        <f t="shared" si="6"/>
        <v>N</v>
      </c>
      <c r="J215" s="194" t="s">
        <v>1065</v>
      </c>
      <c r="K215" s="181"/>
      <c r="L215" s="181">
        <f t="shared" si="7"/>
        <v>0</v>
      </c>
      <c r="M215" s="181"/>
    </row>
    <row r="216" spans="1:13">
      <c r="A216" s="191">
        <f>IF(B216="","",ROWS($B$5:B216))</f>
        <v>212</v>
      </c>
      <c r="B216" s="191">
        <f>IF(SD!A213="","",SD!A213)</f>
        <v>11</v>
      </c>
      <c r="C216" s="191">
        <f>IF(SD!C213="","",SD!C213)</f>
        <v>712</v>
      </c>
      <c r="D216" s="191" t="str">
        <f>IF(SD!E213="","",SD!E213)</f>
        <v>KAMALDEEP KAUR</v>
      </c>
      <c r="E216" s="191" t="str">
        <f>IF(SD!G213="","",SD!G213)</f>
        <v>BHOLA SINGH</v>
      </c>
      <c r="F216" s="191" t="str">
        <f>IF(SD!I213="","",SD!I213)</f>
        <v>F</v>
      </c>
      <c r="G216" s="192">
        <f>IF(SD!AD213="","",SD!AD213)</f>
        <v>6</v>
      </c>
      <c r="H216" s="193" t="s">
        <v>92</v>
      </c>
      <c r="I216" s="192" t="str">
        <f t="shared" si="6"/>
        <v>Y</v>
      </c>
      <c r="J216" s="194" t="s">
        <v>1065</v>
      </c>
      <c r="K216" s="181"/>
      <c r="L216" s="181">
        <f t="shared" si="7"/>
        <v>0</v>
      </c>
      <c r="M216" s="181"/>
    </row>
    <row r="217" spans="1:13">
      <c r="A217" s="191">
        <f>IF(B217="","",ROWS($B$5:B217))</f>
        <v>213</v>
      </c>
      <c r="B217" s="191">
        <f>IF(SD!A214="","",SD!A214)</f>
        <v>11</v>
      </c>
      <c r="C217" s="191">
        <f>IF(SD!C214="","",SD!C214)</f>
        <v>713</v>
      </c>
      <c r="D217" s="191" t="str">
        <f>IF(SD!E214="","",SD!E214)</f>
        <v>MANPREET SINGH</v>
      </c>
      <c r="E217" s="191" t="str">
        <f>IF(SD!G214="","",SD!G214)</f>
        <v>JAGDISH SINGH</v>
      </c>
      <c r="F217" s="191" t="str">
        <f>IF(SD!I214="","",SD!I214)</f>
        <v>M</v>
      </c>
      <c r="G217" s="192">
        <f>IF(SD!AD214="","",SD!AD214)</f>
        <v>9</v>
      </c>
      <c r="H217" s="193" t="s">
        <v>92</v>
      </c>
      <c r="I217" s="192" t="str">
        <f t="shared" si="6"/>
        <v>N</v>
      </c>
      <c r="J217" s="194" t="s">
        <v>1065</v>
      </c>
      <c r="K217" s="181"/>
      <c r="L217" s="181">
        <f t="shared" si="7"/>
        <v>0</v>
      </c>
      <c r="M217" s="181"/>
    </row>
    <row r="218" spans="1:13">
      <c r="A218" s="191">
        <f>IF(B218="","",ROWS($B$5:B218))</f>
        <v>214</v>
      </c>
      <c r="B218" s="191">
        <f>IF(SD!A215="","",SD!A215)</f>
        <v>11</v>
      </c>
      <c r="C218" s="191">
        <f>IF(SD!C215="","",SD!C215)</f>
        <v>714</v>
      </c>
      <c r="D218" s="191" t="str">
        <f>IF(SD!E215="","",SD!E215)</f>
        <v>NAMITA</v>
      </c>
      <c r="E218" s="191" t="str">
        <f>IF(SD!G215="","",SD!G215)</f>
        <v>RAMKUMAR</v>
      </c>
      <c r="F218" s="191" t="str">
        <f>IF(SD!I215="","",SD!I215)</f>
        <v>F</v>
      </c>
      <c r="G218" s="192">
        <f>IF(SD!AD215="","",SD!AD215)</f>
        <v>3</v>
      </c>
      <c r="H218" s="193" t="s">
        <v>92</v>
      </c>
      <c r="I218" s="192" t="str">
        <f t="shared" si="6"/>
        <v>N</v>
      </c>
      <c r="J218" s="194" t="s">
        <v>1065</v>
      </c>
      <c r="K218" s="181"/>
      <c r="L218" s="181">
        <f t="shared" si="7"/>
        <v>0</v>
      </c>
      <c r="M218" s="181"/>
    </row>
    <row r="219" spans="1:13">
      <c r="A219" s="191">
        <f>IF(B219="","",ROWS($B$5:B219))</f>
        <v>215</v>
      </c>
      <c r="B219" s="191">
        <f>IF(SD!A216="","",SD!A216)</f>
        <v>11</v>
      </c>
      <c r="C219" s="191">
        <f>IF(SD!C216="","",SD!C216)</f>
        <v>715</v>
      </c>
      <c r="D219" s="191" t="str">
        <f>IF(SD!E216="","",SD!E216)</f>
        <v>POOJA</v>
      </c>
      <c r="E219" s="191" t="str">
        <f>IF(SD!G216="","",SD!G216)</f>
        <v>BHAGIRATH</v>
      </c>
      <c r="F219" s="191" t="str">
        <f>IF(SD!I216="","",SD!I216)</f>
        <v>F</v>
      </c>
      <c r="G219" s="192">
        <f>IF(SD!AD216="","",SD!AD216)</f>
        <v>6</v>
      </c>
      <c r="H219" s="193" t="s">
        <v>92</v>
      </c>
      <c r="I219" s="192" t="str">
        <f t="shared" si="6"/>
        <v>Y</v>
      </c>
      <c r="J219" s="194" t="s">
        <v>1065</v>
      </c>
      <c r="K219" s="181"/>
      <c r="L219" s="181">
        <f t="shared" si="7"/>
        <v>0</v>
      </c>
      <c r="M219" s="181"/>
    </row>
    <row r="220" spans="1:13">
      <c r="A220" s="191">
        <f>IF(B220="","",ROWS($B$5:B220))</f>
        <v>216</v>
      </c>
      <c r="B220" s="191">
        <f>IF(SD!A217="","",SD!A217)</f>
        <v>11</v>
      </c>
      <c r="C220" s="191">
        <f>IF(SD!C217="","",SD!C217)</f>
        <v>716</v>
      </c>
      <c r="D220" s="191" t="str">
        <f>IF(SD!E217="","",SD!E217)</f>
        <v>POONAM</v>
      </c>
      <c r="E220" s="191" t="str">
        <f>IF(SD!G217="","",SD!G217)</f>
        <v>DANA RAM</v>
      </c>
      <c r="F220" s="191" t="str">
        <f>IF(SD!I217="","",SD!I217)</f>
        <v>F</v>
      </c>
      <c r="G220" s="192">
        <f>IF(SD!AD217="","",SD!AD217)</f>
        <v>5</v>
      </c>
      <c r="H220" s="193" t="s">
        <v>92</v>
      </c>
      <c r="I220" s="192" t="str">
        <f t="shared" si="6"/>
        <v>N</v>
      </c>
      <c r="J220" s="194" t="s">
        <v>1065</v>
      </c>
      <c r="K220" s="181"/>
      <c r="L220" s="181">
        <f t="shared" si="7"/>
        <v>0</v>
      </c>
      <c r="M220" s="181"/>
    </row>
    <row r="221" spans="1:13">
      <c r="A221" s="191">
        <f>IF(B221="","",ROWS($B$5:B221))</f>
        <v>217</v>
      </c>
      <c r="B221" s="191">
        <f>IF(SD!A218="","",SD!A218)</f>
        <v>11</v>
      </c>
      <c r="C221" s="191">
        <f>IF(SD!C218="","",SD!C218)</f>
        <v>717</v>
      </c>
      <c r="D221" s="191" t="str">
        <f>IF(SD!E218="","",SD!E218)</f>
        <v>PRIYANKA KUMARI</v>
      </c>
      <c r="E221" s="191" t="str">
        <f>IF(SD!G218="","",SD!G218)</f>
        <v>MAHAVEER PRASHAD</v>
      </c>
      <c r="F221" s="191" t="str">
        <f>IF(SD!I218="","",SD!I218)</f>
        <v>F</v>
      </c>
      <c r="G221" s="192">
        <f>IF(SD!AD218="","",SD!AD218)</f>
        <v>1</v>
      </c>
      <c r="H221" s="193" t="s">
        <v>92</v>
      </c>
      <c r="I221" s="192" t="str">
        <f t="shared" si="6"/>
        <v>N</v>
      </c>
      <c r="J221" s="194" t="s">
        <v>1065</v>
      </c>
      <c r="K221" s="181"/>
      <c r="L221" s="181">
        <f t="shared" si="7"/>
        <v>0</v>
      </c>
      <c r="M221" s="181"/>
    </row>
    <row r="222" spans="1:13">
      <c r="A222" s="191">
        <f>IF(B222="","",ROWS($B$5:B222))</f>
        <v>218</v>
      </c>
      <c r="B222" s="191">
        <f>IF(SD!A219="","",SD!A219)</f>
        <v>11</v>
      </c>
      <c r="C222" s="191">
        <f>IF(SD!C219="","",SD!C219)</f>
        <v>718</v>
      </c>
      <c r="D222" s="191" t="str">
        <f>IF(SD!E219="","",SD!E219)</f>
        <v>RAHUL KUMAR</v>
      </c>
      <c r="E222" s="191" t="str">
        <f>IF(SD!G219="","",SD!G219)</f>
        <v>MANPHOOL RAM</v>
      </c>
      <c r="F222" s="191" t="str">
        <f>IF(SD!I219="","",SD!I219)</f>
        <v>M</v>
      </c>
      <c r="G222" s="192">
        <f>IF(SD!AD219="","",SD!AD219)</f>
        <v>0</v>
      </c>
      <c r="H222" s="193" t="s">
        <v>92</v>
      </c>
      <c r="I222" s="192" t="str">
        <f t="shared" si="6"/>
        <v>N</v>
      </c>
      <c r="J222" s="194" t="s">
        <v>1065</v>
      </c>
      <c r="K222" s="181"/>
      <c r="L222" s="181">
        <f t="shared" si="7"/>
        <v>0</v>
      </c>
      <c r="M222" s="181"/>
    </row>
    <row r="223" spans="1:13">
      <c r="A223" s="191">
        <f>IF(B223="","",ROWS($B$5:B223))</f>
        <v>219</v>
      </c>
      <c r="B223" s="191">
        <f>IF(SD!A220="","",SD!A220)</f>
        <v>11</v>
      </c>
      <c r="C223" s="191">
        <f>IF(SD!C220="","",SD!C220)</f>
        <v>719</v>
      </c>
      <c r="D223" s="191" t="str">
        <f>IF(SD!E220="","",SD!E220)</f>
        <v>RAJESH KUMAR</v>
      </c>
      <c r="E223" s="191" t="str">
        <f>IF(SD!G220="","",SD!G220)</f>
        <v>JAYPAL</v>
      </c>
      <c r="F223" s="191" t="str">
        <f>IF(SD!I220="","",SD!I220)</f>
        <v>M</v>
      </c>
      <c r="G223" s="192">
        <f>IF(SD!AD220="","",SD!AD220)</f>
        <v>0</v>
      </c>
      <c r="H223" s="193" t="s">
        <v>92</v>
      </c>
      <c r="I223" s="192" t="str">
        <f t="shared" si="6"/>
        <v>N</v>
      </c>
      <c r="J223" s="194" t="s">
        <v>1065</v>
      </c>
      <c r="K223" s="181"/>
      <c r="L223" s="181">
        <f t="shared" si="7"/>
        <v>0</v>
      </c>
      <c r="M223" s="181"/>
    </row>
    <row r="224" spans="1:13">
      <c r="A224" s="191">
        <f>IF(B224="","",ROWS($B$5:B224))</f>
        <v>220</v>
      </c>
      <c r="B224" s="191">
        <f>IF(SD!A221="","",SD!A221)</f>
        <v>11</v>
      </c>
      <c r="C224" s="191">
        <f>IF(SD!C221="","",SD!C221)</f>
        <v>720</v>
      </c>
      <c r="D224" s="191" t="str">
        <f>IF(SD!E221="","",SD!E221)</f>
        <v>SAPNA RANI</v>
      </c>
      <c r="E224" s="191" t="str">
        <f>IF(SD!G221="","",SD!G221)</f>
        <v>KASHMIR SINGH</v>
      </c>
      <c r="F224" s="191" t="str">
        <f>IF(SD!I221="","",SD!I221)</f>
        <v>F</v>
      </c>
      <c r="G224" s="192">
        <f>IF(SD!AD221="","",SD!AD221)</f>
        <v>0</v>
      </c>
      <c r="H224" s="193" t="s">
        <v>92</v>
      </c>
      <c r="I224" s="192" t="str">
        <f t="shared" si="6"/>
        <v>N</v>
      </c>
      <c r="J224" s="194" t="s">
        <v>1065</v>
      </c>
      <c r="K224" s="181"/>
      <c r="L224" s="181">
        <f t="shared" si="7"/>
        <v>0</v>
      </c>
      <c r="M224" s="181"/>
    </row>
    <row r="225" spans="1:13">
      <c r="A225" s="191">
        <f>IF(B225="","",ROWS($B$5:B225))</f>
        <v>221</v>
      </c>
      <c r="B225" s="191">
        <f>IF(SD!A222="","",SD!A222)</f>
        <v>11</v>
      </c>
      <c r="C225" s="191">
        <f>IF(SD!C222="","",SD!C222)</f>
        <v>721</v>
      </c>
      <c r="D225" s="191" t="str">
        <f>IF(SD!E222="","",SD!E222)</f>
        <v>SARLA</v>
      </c>
      <c r="E225" s="191" t="str">
        <f>IF(SD!G222="","",SD!G222)</f>
        <v>KALU RAM</v>
      </c>
      <c r="F225" s="191" t="str">
        <f>IF(SD!I222="","",SD!I222)</f>
        <v>F</v>
      </c>
      <c r="G225" s="192">
        <f>IF(SD!AD222="","",SD!AD222)</f>
        <v>0</v>
      </c>
      <c r="H225" s="193" t="s">
        <v>92</v>
      </c>
      <c r="I225" s="192" t="str">
        <f t="shared" si="6"/>
        <v>N</v>
      </c>
      <c r="J225" s="194" t="s">
        <v>1065</v>
      </c>
      <c r="K225" s="181"/>
      <c r="L225" s="181">
        <f t="shared" si="7"/>
        <v>0</v>
      </c>
      <c r="M225" s="181"/>
    </row>
    <row r="226" spans="1:13">
      <c r="A226" s="191">
        <f>IF(B226="","",ROWS($B$5:B226))</f>
        <v>222</v>
      </c>
      <c r="B226" s="191">
        <f>IF(SD!A223="","",SD!A223)</f>
        <v>11</v>
      </c>
      <c r="C226" s="191">
        <f>IF(SD!C223="","",SD!C223)</f>
        <v>722</v>
      </c>
      <c r="D226" s="191" t="str">
        <f>IF(SD!E223="","",SD!E223)</f>
        <v>SHIKSHA</v>
      </c>
      <c r="E226" s="191" t="str">
        <f>IF(SD!G223="","",SD!G223)</f>
        <v>MOHAN LAL</v>
      </c>
      <c r="F226" s="191" t="str">
        <f>IF(SD!I223="","",SD!I223)</f>
        <v>F</v>
      </c>
      <c r="G226" s="192">
        <f>IF(SD!AD223="","",SD!AD223)</f>
        <v>1</v>
      </c>
      <c r="H226" s="193" t="s">
        <v>92</v>
      </c>
      <c r="I226" s="192" t="str">
        <f t="shared" si="6"/>
        <v>N</v>
      </c>
      <c r="J226" s="194" t="s">
        <v>1065</v>
      </c>
      <c r="K226" s="181"/>
      <c r="L226" s="181">
        <f t="shared" si="7"/>
        <v>0</v>
      </c>
      <c r="M226" s="181"/>
    </row>
    <row r="227" spans="1:13">
      <c r="A227" s="191">
        <f>IF(B227="","",ROWS($B$5:B227))</f>
        <v>223</v>
      </c>
      <c r="B227" s="191">
        <f>IF(SD!A224="","",SD!A224)</f>
        <v>11</v>
      </c>
      <c r="C227" s="191">
        <f>IF(SD!C224="","",SD!C224)</f>
        <v>723</v>
      </c>
      <c r="D227" s="191" t="str">
        <f>IF(SD!E224="","",SD!E224)</f>
        <v>SIMARJEET KOUR</v>
      </c>
      <c r="E227" s="191" t="str">
        <f>IF(SD!G224="","",SD!G224)</f>
        <v>KEVAL SINGH</v>
      </c>
      <c r="F227" s="191" t="str">
        <f>IF(SD!I224="","",SD!I224)</f>
        <v>F</v>
      </c>
      <c r="G227" s="192">
        <f>IF(SD!AD224="","",SD!AD224)</f>
        <v>1</v>
      </c>
      <c r="H227" s="193" t="s">
        <v>92</v>
      </c>
      <c r="I227" s="192" t="str">
        <f t="shared" si="6"/>
        <v>N</v>
      </c>
      <c r="J227" s="194" t="s">
        <v>1065</v>
      </c>
      <c r="K227" s="181"/>
      <c r="L227" s="181">
        <f t="shared" si="7"/>
        <v>0</v>
      </c>
      <c r="M227" s="181"/>
    </row>
    <row r="228" spans="1:13">
      <c r="A228" s="191">
        <f>IF(B228="","",ROWS($B$5:B228))</f>
        <v>224</v>
      </c>
      <c r="B228" s="191">
        <f>IF(SD!A225="","",SD!A225)</f>
        <v>11</v>
      </c>
      <c r="C228" s="191">
        <f>IF(SD!C225="","",SD!C225)</f>
        <v>724</v>
      </c>
      <c r="D228" s="191" t="str">
        <f>IF(SD!E225="","",SD!E225)</f>
        <v>SITA KUMARI</v>
      </c>
      <c r="E228" s="191" t="str">
        <f>IF(SD!G225="","",SD!G225)</f>
        <v>DEVI LAL</v>
      </c>
      <c r="F228" s="191" t="str">
        <f>IF(SD!I225="","",SD!I225)</f>
        <v>F</v>
      </c>
      <c r="G228" s="192">
        <f>IF(SD!AD225="","",SD!AD225)</f>
        <v>1</v>
      </c>
      <c r="H228" s="193" t="s">
        <v>92</v>
      </c>
      <c r="I228" s="192" t="str">
        <f t="shared" si="6"/>
        <v>N</v>
      </c>
      <c r="J228" s="194" t="s">
        <v>1065</v>
      </c>
      <c r="K228" s="181"/>
      <c r="L228" s="181">
        <f t="shared" si="7"/>
        <v>0</v>
      </c>
      <c r="M228" s="181"/>
    </row>
    <row r="229" spans="1:13">
      <c r="A229" s="191">
        <f>IF(B229="","",ROWS($B$5:B229))</f>
        <v>225</v>
      </c>
      <c r="B229" s="191">
        <f>IF(SD!A226="","",SD!A226)</f>
        <v>11</v>
      </c>
      <c r="C229" s="191">
        <f>IF(SD!C226="","",SD!C226)</f>
        <v>725</v>
      </c>
      <c r="D229" s="191" t="str">
        <f>IF(SD!E226="","",SD!E226)</f>
        <v>SUMAN</v>
      </c>
      <c r="E229" s="191" t="str">
        <f>IF(SD!G226="","",SD!G226)</f>
        <v>SANT LAL</v>
      </c>
      <c r="F229" s="191" t="str">
        <f>IF(SD!I226="","",SD!I226)</f>
        <v>F</v>
      </c>
      <c r="G229" s="192">
        <f>IF(SD!AD226="","",SD!AD226)</f>
        <v>4</v>
      </c>
      <c r="H229" s="193" t="s">
        <v>92</v>
      </c>
      <c r="I229" s="192" t="str">
        <f t="shared" si="6"/>
        <v>N</v>
      </c>
      <c r="J229" s="194" t="s">
        <v>1065</v>
      </c>
      <c r="K229" s="181"/>
      <c r="L229" s="181">
        <f t="shared" si="7"/>
        <v>0</v>
      </c>
      <c r="M229" s="181"/>
    </row>
    <row r="230" spans="1:13">
      <c r="A230" s="191">
        <f>IF(B230="","",ROWS($B$5:B230))</f>
        <v>226</v>
      </c>
      <c r="B230" s="191">
        <f>IF(SD!A227="","",SD!A227)</f>
        <v>11</v>
      </c>
      <c r="C230" s="191">
        <f>IF(SD!C227="","",SD!C227)</f>
        <v>726</v>
      </c>
      <c r="D230" s="191" t="str">
        <f>IF(SD!E227="","",SD!E227)</f>
        <v>SUMAN DEVI</v>
      </c>
      <c r="E230" s="191" t="str">
        <f>IF(SD!G227="","",SD!G227)</f>
        <v>BHAIRA RAM</v>
      </c>
      <c r="F230" s="191" t="str">
        <f>IF(SD!I227="","",SD!I227)</f>
        <v>F</v>
      </c>
      <c r="G230" s="192">
        <f>IF(SD!AD227="","",SD!AD227)</f>
        <v>0</v>
      </c>
      <c r="H230" s="193" t="s">
        <v>92</v>
      </c>
      <c r="I230" s="192" t="str">
        <f t="shared" si="6"/>
        <v>N</v>
      </c>
      <c r="J230" s="194" t="s">
        <v>1065</v>
      </c>
      <c r="K230" s="181"/>
      <c r="L230" s="181">
        <f t="shared" si="7"/>
        <v>0</v>
      </c>
      <c r="M230" s="181"/>
    </row>
    <row r="231" spans="1:13">
      <c r="A231" s="191">
        <f>IF(B231="","",ROWS($B$5:B231))</f>
        <v>227</v>
      </c>
      <c r="B231" s="191">
        <f>IF(SD!A228="","",SD!A228)</f>
        <v>11</v>
      </c>
      <c r="C231" s="191">
        <f>IF(SD!C228="","",SD!C228)</f>
        <v>727</v>
      </c>
      <c r="D231" s="191" t="str">
        <f>IF(SD!E228="","",SD!E228)</f>
        <v>SUMANDEEP KAUR</v>
      </c>
      <c r="E231" s="191" t="str">
        <f>IF(SD!G228="","",SD!G228)</f>
        <v>BEANT SINGH</v>
      </c>
      <c r="F231" s="191" t="str">
        <f>IF(SD!I228="","",SD!I228)</f>
        <v>F</v>
      </c>
      <c r="G231" s="192">
        <f>IF(SD!AD228="","",SD!AD228)</f>
        <v>2</v>
      </c>
      <c r="H231" s="193" t="s">
        <v>92</v>
      </c>
      <c r="I231" s="192" t="str">
        <f t="shared" si="6"/>
        <v>N</v>
      </c>
      <c r="J231" s="194" t="s">
        <v>1065</v>
      </c>
      <c r="K231" s="181"/>
      <c r="L231" s="181">
        <f t="shared" si="7"/>
        <v>0</v>
      </c>
      <c r="M231" s="181"/>
    </row>
    <row r="232" spans="1:13">
      <c r="A232" s="191">
        <f>IF(B232="","",ROWS($B$5:B232))</f>
        <v>228</v>
      </c>
      <c r="B232" s="191">
        <f>IF(SD!A229="","",SD!A229)</f>
        <v>11</v>
      </c>
      <c r="C232" s="191">
        <f>IF(SD!C229="","",SD!C229)</f>
        <v>728</v>
      </c>
      <c r="D232" s="191" t="str">
        <f>IF(SD!E229="","",SD!E229)</f>
        <v>SUNITA RANI</v>
      </c>
      <c r="E232" s="191" t="str">
        <f>IF(SD!G229="","",SD!G229)</f>
        <v>FUMMAN SINGH</v>
      </c>
      <c r="F232" s="191" t="str">
        <f>IF(SD!I229="","",SD!I229)</f>
        <v>F</v>
      </c>
      <c r="G232" s="192">
        <f>IF(SD!AD229="","",SD!AD229)</f>
        <v>0</v>
      </c>
      <c r="H232" s="193" t="s">
        <v>92</v>
      </c>
      <c r="I232" s="192" t="str">
        <f t="shared" si="6"/>
        <v>N</v>
      </c>
      <c r="J232" s="194" t="s">
        <v>1065</v>
      </c>
      <c r="K232" s="181"/>
      <c r="L232" s="181">
        <f t="shared" si="7"/>
        <v>0</v>
      </c>
      <c r="M232" s="181"/>
    </row>
    <row r="233" spans="1:13">
      <c r="A233" s="191">
        <f>IF(B233="","",ROWS($B$5:B233))</f>
        <v>229</v>
      </c>
      <c r="B233" s="191">
        <f>IF(SD!A230="","",SD!A230)</f>
        <v>11</v>
      </c>
      <c r="C233" s="191">
        <f>IF(SD!C230="","",SD!C230)</f>
        <v>729</v>
      </c>
      <c r="D233" s="191" t="str">
        <f>IF(SD!E230="","",SD!E230)</f>
        <v>VIKAS KUMAR</v>
      </c>
      <c r="E233" s="191" t="str">
        <f>IF(SD!G230="","",SD!G230)</f>
        <v>MANGTU RAM</v>
      </c>
      <c r="F233" s="191" t="str">
        <f>IF(SD!I230="","",SD!I230)</f>
        <v>M</v>
      </c>
      <c r="G233" s="192">
        <f>IF(SD!AD230="","",SD!AD230)</f>
        <v>0</v>
      </c>
      <c r="H233" s="193" t="s">
        <v>92</v>
      </c>
      <c r="I233" s="192" t="str">
        <f t="shared" si="6"/>
        <v>N</v>
      </c>
      <c r="J233" s="194" t="s">
        <v>1065</v>
      </c>
      <c r="K233" s="181"/>
      <c r="L233" s="181">
        <f t="shared" si="7"/>
        <v>0</v>
      </c>
      <c r="M233" s="181"/>
    </row>
    <row r="234" spans="1:13">
      <c r="A234" s="191">
        <f>IF(B234="","",ROWS($B$5:B234))</f>
        <v>230</v>
      </c>
      <c r="B234" s="191">
        <f>IF(SD!A231="","",SD!A231)</f>
        <v>11</v>
      </c>
      <c r="C234" s="191">
        <f>IF(SD!C231="","",SD!C231)</f>
        <v>730</v>
      </c>
      <c r="D234" s="191" t="str">
        <f>IF(SD!E231="","",SD!E231)</f>
        <v>VISHAL KUMAR</v>
      </c>
      <c r="E234" s="191" t="str">
        <f>IF(SD!G231="","",SD!G231)</f>
        <v>RANJEET KUMAR</v>
      </c>
      <c r="F234" s="191" t="str">
        <f>IF(SD!I231="","",SD!I231)</f>
        <v>M</v>
      </c>
      <c r="G234" s="192">
        <f>IF(SD!AD231="","",SD!AD231)</f>
        <v>0</v>
      </c>
      <c r="H234" s="193" t="s">
        <v>92</v>
      </c>
      <c r="I234" s="192" t="str">
        <f t="shared" si="6"/>
        <v>N</v>
      </c>
      <c r="J234" s="194" t="s">
        <v>1065</v>
      </c>
      <c r="K234" s="181"/>
      <c r="L234" s="181">
        <f t="shared" si="7"/>
        <v>0</v>
      </c>
      <c r="M234" s="181"/>
    </row>
    <row r="235" spans="1:13">
      <c r="A235" s="191">
        <f>IF(B235="","",ROWS($B$5:B235))</f>
        <v>231</v>
      </c>
      <c r="B235" s="191">
        <f>IF(SD!A232="","",SD!A232)</f>
        <v>12</v>
      </c>
      <c r="C235" s="191">
        <f>IF(SD!C232="","",SD!C232)</f>
        <v>731</v>
      </c>
      <c r="D235" s="191" t="str">
        <f>IF(SD!E232="","",SD!E232)</f>
        <v>AKASHDEEP SINGH</v>
      </c>
      <c r="E235" s="191" t="str">
        <f>IF(SD!G232="","",SD!G232)</f>
        <v>RAMESH SINGH</v>
      </c>
      <c r="F235" s="191" t="str">
        <f>IF(SD!I232="","",SD!I232)</f>
        <v>M</v>
      </c>
      <c r="G235" s="192">
        <f>IF(SD!AD232="","",SD!AD232)</f>
        <v>0</v>
      </c>
      <c r="H235" s="193" t="s">
        <v>92</v>
      </c>
      <c r="I235" s="192" t="str">
        <f t="shared" si="6"/>
        <v>N</v>
      </c>
      <c r="J235" s="194" t="s">
        <v>1065</v>
      </c>
      <c r="K235" s="181"/>
      <c r="L235" s="181">
        <f t="shared" si="7"/>
        <v>0</v>
      </c>
      <c r="M235" s="181"/>
    </row>
    <row r="236" spans="1:13">
      <c r="A236" s="191">
        <f>IF(B236="","",ROWS($B$5:B236))</f>
        <v>232</v>
      </c>
      <c r="B236" s="191">
        <f>IF(SD!A233="","",SD!A233)</f>
        <v>12</v>
      </c>
      <c r="C236" s="191">
        <f>IF(SD!C233="","",SD!C233)</f>
        <v>732</v>
      </c>
      <c r="D236" s="191" t="str">
        <f>IF(SD!E233="","",SD!E233)</f>
        <v>BHAGIRATH GILA</v>
      </c>
      <c r="E236" s="191" t="str">
        <f>IF(SD!G233="","",SD!G233)</f>
        <v>OMPRAKASH</v>
      </c>
      <c r="F236" s="191" t="str">
        <f>IF(SD!I233="","",SD!I233)</f>
        <v>M</v>
      </c>
      <c r="G236" s="192">
        <f>IF(SD!AD233="","",SD!AD233)</f>
        <v>5</v>
      </c>
      <c r="H236" s="193" t="s">
        <v>92</v>
      </c>
      <c r="I236" s="192" t="str">
        <f t="shared" si="6"/>
        <v>N</v>
      </c>
      <c r="J236" s="194" t="s">
        <v>1065</v>
      </c>
      <c r="K236" s="181"/>
      <c r="L236" s="181">
        <f t="shared" si="7"/>
        <v>0</v>
      </c>
      <c r="M236" s="181"/>
    </row>
    <row r="237" spans="1:13">
      <c r="A237" s="191">
        <f>IF(B237="","",ROWS($B$5:B237))</f>
        <v>233</v>
      </c>
      <c r="B237" s="191">
        <f>IF(SD!A234="","",SD!A234)</f>
        <v>12</v>
      </c>
      <c r="C237" s="191">
        <f>IF(SD!C234="","",SD!C234)</f>
        <v>733</v>
      </c>
      <c r="D237" s="191" t="str">
        <f>IF(SD!E234="","",SD!E234)</f>
        <v>DINESH KUMAR</v>
      </c>
      <c r="E237" s="191" t="str">
        <f>IF(SD!G234="","",SD!G234)</f>
        <v>MAHAVEER PRASAD</v>
      </c>
      <c r="F237" s="191" t="str">
        <f>IF(SD!I234="","",SD!I234)</f>
        <v>M</v>
      </c>
      <c r="G237" s="192">
        <f>IF(SD!AD234="","",SD!AD234)</f>
        <v>1</v>
      </c>
      <c r="H237" s="193" t="s">
        <v>92</v>
      </c>
      <c r="I237" s="192" t="str">
        <f t="shared" si="6"/>
        <v>N</v>
      </c>
      <c r="J237" s="194" t="s">
        <v>1065</v>
      </c>
      <c r="K237" s="181"/>
      <c r="L237" s="181">
        <f t="shared" si="7"/>
        <v>0</v>
      </c>
      <c r="M237" s="181"/>
    </row>
    <row r="238" spans="1:13">
      <c r="A238" s="191">
        <f>IF(B238="","",ROWS($B$5:B238))</f>
        <v>234</v>
      </c>
      <c r="B238" s="191">
        <f>IF(SD!A235="","",SD!A235)</f>
        <v>12</v>
      </c>
      <c r="C238" s="191">
        <f>IF(SD!C235="","",SD!C235)</f>
        <v>734</v>
      </c>
      <c r="D238" s="191" t="str">
        <f>IF(SD!E235="","",SD!E235)</f>
        <v>INDU BALA</v>
      </c>
      <c r="E238" s="191" t="str">
        <f>IF(SD!G235="","",SD!G235)</f>
        <v>DULI CHAND</v>
      </c>
      <c r="F238" s="191" t="str">
        <f>IF(SD!I235="","",SD!I235)</f>
        <v>F</v>
      </c>
      <c r="G238" s="192">
        <f>IF(SD!AD235="","",SD!AD235)</f>
        <v>6</v>
      </c>
      <c r="H238" s="193" t="s">
        <v>92</v>
      </c>
      <c r="I238" s="192" t="str">
        <f t="shared" si="6"/>
        <v>Y</v>
      </c>
      <c r="J238" s="194" t="s">
        <v>1065</v>
      </c>
      <c r="K238" s="181"/>
      <c r="L238" s="181">
        <f t="shared" si="7"/>
        <v>0</v>
      </c>
      <c r="M238" s="181"/>
    </row>
    <row r="239" spans="1:13">
      <c r="A239" s="191">
        <f>IF(B239="","",ROWS($B$5:B239))</f>
        <v>235</v>
      </c>
      <c r="B239" s="191">
        <f>IF(SD!A236="","",SD!A236)</f>
        <v>12</v>
      </c>
      <c r="C239" s="191">
        <f>IF(SD!C236="","",SD!C236)</f>
        <v>735</v>
      </c>
      <c r="D239" s="191" t="str">
        <f>IF(SD!E236="","",SD!E236)</f>
        <v>MANDEEP SINGH</v>
      </c>
      <c r="E239" s="191" t="str">
        <f>IF(SD!G236="","",SD!G236)</f>
        <v>SARVJEET SINGH</v>
      </c>
      <c r="F239" s="191" t="str">
        <f>IF(SD!I236="","",SD!I236)</f>
        <v>M</v>
      </c>
      <c r="G239" s="192">
        <f>IF(SD!AD236="","",SD!AD236)</f>
        <v>6</v>
      </c>
      <c r="H239" s="193" t="s">
        <v>92</v>
      </c>
      <c r="I239" s="192" t="str">
        <f t="shared" si="6"/>
        <v>N</v>
      </c>
      <c r="J239" s="194" t="s">
        <v>1065</v>
      </c>
      <c r="K239" s="181"/>
      <c r="L239" s="181">
        <f t="shared" si="7"/>
        <v>0</v>
      </c>
      <c r="M239" s="181"/>
    </row>
    <row r="240" spans="1:13">
      <c r="A240" s="191">
        <f>IF(B240="","",ROWS($B$5:B240))</f>
        <v>236</v>
      </c>
      <c r="B240" s="191">
        <f>IF(SD!A237="","",SD!A237)</f>
        <v>12</v>
      </c>
      <c r="C240" s="191">
        <f>IF(SD!C237="","",SD!C237)</f>
        <v>736</v>
      </c>
      <c r="D240" s="191" t="str">
        <f>IF(SD!E237="","",SD!E237)</f>
        <v>MONIKA</v>
      </c>
      <c r="E240" s="191" t="str">
        <f>IF(SD!G237="","",SD!G237)</f>
        <v>PRITHVI RAM</v>
      </c>
      <c r="F240" s="191" t="str">
        <f>IF(SD!I237="","",SD!I237)</f>
        <v>F</v>
      </c>
      <c r="G240" s="192">
        <f>IF(SD!AD237="","",SD!AD237)</f>
        <v>6</v>
      </c>
      <c r="H240" s="193" t="s">
        <v>92</v>
      </c>
      <c r="I240" s="192" t="str">
        <f t="shared" si="6"/>
        <v>Y</v>
      </c>
      <c r="J240" s="194" t="s">
        <v>1065</v>
      </c>
      <c r="K240" s="181"/>
      <c r="L240" s="181">
        <f t="shared" si="7"/>
        <v>0</v>
      </c>
      <c r="M240" s="181"/>
    </row>
    <row r="241" spans="1:13">
      <c r="A241" s="191">
        <f>IF(B241="","",ROWS($B$5:B241))</f>
        <v>237</v>
      </c>
      <c r="B241" s="191">
        <f>IF(SD!A238="","",SD!A238)</f>
        <v>12</v>
      </c>
      <c r="C241" s="191">
        <f>IF(SD!C238="","",SD!C238)</f>
        <v>737</v>
      </c>
      <c r="D241" s="191" t="str">
        <f>IF(SD!E238="","",SD!E238)</f>
        <v>POOJA</v>
      </c>
      <c r="E241" s="191" t="str">
        <f>IF(SD!G238="","",SD!G238)</f>
        <v>KRISHAN LAL</v>
      </c>
      <c r="F241" s="191" t="str">
        <f>IF(SD!I238="","",SD!I238)</f>
        <v>F</v>
      </c>
      <c r="G241" s="192">
        <f>IF(SD!AD238="","",SD!AD238)</f>
        <v>0</v>
      </c>
      <c r="H241" s="193" t="s">
        <v>92</v>
      </c>
      <c r="I241" s="192" t="str">
        <f t="shared" si="6"/>
        <v>N</v>
      </c>
      <c r="J241" s="194" t="s">
        <v>1065</v>
      </c>
      <c r="K241" s="181"/>
      <c r="L241" s="181">
        <f t="shared" si="7"/>
        <v>0</v>
      </c>
      <c r="M241" s="181"/>
    </row>
    <row r="242" spans="1:13">
      <c r="A242" s="191">
        <f>IF(B242="","",ROWS($B$5:B242))</f>
        <v>238</v>
      </c>
      <c r="B242" s="191">
        <f>IF(SD!A239="","",SD!A239)</f>
        <v>12</v>
      </c>
      <c r="C242" s="191">
        <f>IF(SD!C239="","",SD!C239)</f>
        <v>738</v>
      </c>
      <c r="D242" s="191" t="str">
        <f>IF(SD!E239="","",SD!E239)</f>
        <v>POONAM</v>
      </c>
      <c r="E242" s="191" t="str">
        <f>IF(SD!G239="","",SD!G239)</f>
        <v>VIRURAM</v>
      </c>
      <c r="F242" s="191" t="str">
        <f>IF(SD!I239="","",SD!I239)</f>
        <v>F</v>
      </c>
      <c r="G242" s="192">
        <f>IF(SD!AD239="","",SD!AD239)</f>
        <v>1</v>
      </c>
      <c r="H242" s="193" t="s">
        <v>92</v>
      </c>
      <c r="I242" s="192" t="str">
        <f t="shared" si="6"/>
        <v>N</v>
      </c>
      <c r="J242" s="194" t="s">
        <v>1065</v>
      </c>
      <c r="K242" s="181"/>
      <c r="L242" s="181">
        <f t="shared" si="7"/>
        <v>0</v>
      </c>
      <c r="M242" s="181"/>
    </row>
    <row r="243" spans="1:13">
      <c r="A243" s="191">
        <f>IF(B243="","",ROWS($B$5:B243))</f>
        <v>239</v>
      </c>
      <c r="B243" s="191">
        <f>IF(SD!A240="","",SD!A240)</f>
        <v>12</v>
      </c>
      <c r="C243" s="191">
        <f>IF(SD!C240="","",SD!C240)</f>
        <v>739</v>
      </c>
      <c r="D243" s="191" t="str">
        <f>IF(SD!E240="","",SD!E240)</f>
        <v>PRIYANKA</v>
      </c>
      <c r="E243" s="191" t="str">
        <f>IF(SD!G240="","",SD!G240)</f>
        <v>PRABHU RAM</v>
      </c>
      <c r="F243" s="191" t="str">
        <f>IF(SD!I240="","",SD!I240)</f>
        <v>F</v>
      </c>
      <c r="G243" s="192">
        <f>IF(SD!AD240="","",SD!AD240)</f>
        <v>5</v>
      </c>
      <c r="H243" s="193" t="s">
        <v>92</v>
      </c>
      <c r="I243" s="192" t="str">
        <f t="shared" si="6"/>
        <v>N</v>
      </c>
      <c r="J243" s="194" t="s">
        <v>1065</v>
      </c>
      <c r="K243" s="181"/>
      <c r="L243" s="181">
        <f t="shared" si="7"/>
        <v>0</v>
      </c>
      <c r="M243" s="181"/>
    </row>
    <row r="244" spans="1:13">
      <c r="A244" s="191">
        <f>IF(B244="","",ROWS($B$5:B244))</f>
        <v>240</v>
      </c>
      <c r="B244" s="191">
        <f>IF(SD!A241="","",SD!A241)</f>
        <v>12</v>
      </c>
      <c r="C244" s="191">
        <f>IF(SD!C241="","",SD!C241)</f>
        <v>740</v>
      </c>
      <c r="D244" s="191" t="str">
        <f>IF(SD!E241="","",SD!E241)</f>
        <v>PRIYANKA SUTHAR</v>
      </c>
      <c r="E244" s="191" t="str">
        <f>IF(SD!G241="","",SD!G241)</f>
        <v>RAMCHANDER</v>
      </c>
      <c r="F244" s="191" t="str">
        <f>IF(SD!I241="","",SD!I241)</f>
        <v>F</v>
      </c>
      <c r="G244" s="192">
        <f>IF(SD!AD241="","",SD!AD241)</f>
        <v>0</v>
      </c>
      <c r="H244" s="193" t="s">
        <v>92</v>
      </c>
      <c r="I244" s="192" t="str">
        <f t="shared" si="6"/>
        <v>N</v>
      </c>
      <c r="J244" s="194" t="s">
        <v>1065</v>
      </c>
      <c r="K244" s="181"/>
      <c r="L244" s="181">
        <f t="shared" si="7"/>
        <v>0</v>
      </c>
      <c r="M244" s="181"/>
    </row>
    <row r="245" spans="1:13">
      <c r="A245" s="191">
        <f>IF(B245="","",ROWS($B$5:B245))</f>
        <v>241</v>
      </c>
      <c r="B245" s="191">
        <f>IF(SD!A242="","",SD!A242)</f>
        <v>12</v>
      </c>
      <c r="C245" s="191">
        <f>IF(SD!C242="","",SD!C242)</f>
        <v>741</v>
      </c>
      <c r="D245" s="191" t="str">
        <f>IF(SD!E242="","",SD!E242)</f>
        <v>RAKESH PANWAR</v>
      </c>
      <c r="E245" s="191" t="str">
        <f>IF(SD!G242="","",SD!G242)</f>
        <v>BHAGWANA RAM</v>
      </c>
      <c r="F245" s="191" t="str">
        <f>IF(SD!I242="","",SD!I242)</f>
        <v>M</v>
      </c>
      <c r="G245" s="192">
        <f>IF(SD!AD242="","",SD!AD242)</f>
        <v>3</v>
      </c>
      <c r="H245" s="193" t="s">
        <v>92</v>
      </c>
      <c r="I245" s="192" t="str">
        <f t="shared" si="6"/>
        <v>N</v>
      </c>
      <c r="J245" s="194" t="s">
        <v>1065</v>
      </c>
      <c r="K245" s="181"/>
      <c r="L245" s="181">
        <f t="shared" si="7"/>
        <v>0</v>
      </c>
      <c r="M245" s="181"/>
    </row>
    <row r="246" spans="1:13">
      <c r="A246" s="191">
        <f>IF(B246="","",ROWS($B$5:B246))</f>
        <v>242</v>
      </c>
      <c r="B246" s="191">
        <f>IF(SD!A243="","",SD!A243)</f>
        <v>12</v>
      </c>
      <c r="C246" s="191">
        <f>IF(SD!C243="","",SD!C243)</f>
        <v>742</v>
      </c>
      <c r="D246" s="191" t="str">
        <f>IF(SD!E243="","",SD!E243)</f>
        <v>RAVI</v>
      </c>
      <c r="E246" s="191" t="str">
        <f>IF(SD!G243="","",SD!G243)</f>
        <v>RUPA RAM</v>
      </c>
      <c r="F246" s="191" t="str">
        <f>IF(SD!I243="","",SD!I243)</f>
        <v>M</v>
      </c>
      <c r="G246" s="192">
        <f>IF(SD!AD243="","",SD!AD243)</f>
        <v>0</v>
      </c>
      <c r="H246" s="193" t="s">
        <v>92</v>
      </c>
      <c r="I246" s="192" t="str">
        <f t="shared" si="6"/>
        <v>N</v>
      </c>
      <c r="J246" s="194" t="s">
        <v>1065</v>
      </c>
      <c r="K246" s="181"/>
      <c r="L246" s="181">
        <f t="shared" si="7"/>
        <v>0</v>
      </c>
      <c r="M246" s="181"/>
    </row>
    <row r="247" spans="1:13">
      <c r="A247" s="191">
        <f>IF(B247="","",ROWS($B$5:B247))</f>
        <v>243</v>
      </c>
      <c r="B247" s="191">
        <f>IF(SD!A244="","",SD!A244)</f>
        <v>12</v>
      </c>
      <c r="C247" s="191">
        <f>IF(SD!C244="","",SD!C244)</f>
        <v>743</v>
      </c>
      <c r="D247" s="191" t="str">
        <f>IF(SD!E244="","",SD!E244)</f>
        <v>SANJAY KUMAR</v>
      </c>
      <c r="E247" s="191" t="str">
        <f>IF(SD!G244="","",SD!G244)</f>
        <v>PRITHVI RAJ</v>
      </c>
      <c r="F247" s="191" t="str">
        <f>IF(SD!I244="","",SD!I244)</f>
        <v>M</v>
      </c>
      <c r="G247" s="192">
        <f>IF(SD!AD244="","",SD!AD244)</f>
        <v>4</v>
      </c>
      <c r="H247" s="193" t="s">
        <v>92</v>
      </c>
      <c r="I247" s="192" t="str">
        <f t="shared" si="6"/>
        <v>N</v>
      </c>
      <c r="J247" s="194" t="s">
        <v>1065</v>
      </c>
      <c r="K247" s="181"/>
      <c r="L247" s="181">
        <f t="shared" si="7"/>
        <v>0</v>
      </c>
      <c r="M247" s="181"/>
    </row>
    <row r="248" spans="1:13">
      <c r="A248" s="191">
        <f>IF(B248="","",ROWS($B$5:B248))</f>
        <v>244</v>
      </c>
      <c r="B248" s="191">
        <f>IF(SD!A245="","",SD!A245)</f>
        <v>12</v>
      </c>
      <c r="C248" s="191">
        <f>IF(SD!C245="","",SD!C245)</f>
        <v>744</v>
      </c>
      <c r="D248" s="191" t="str">
        <f>IF(SD!E245="","",SD!E245)</f>
        <v>SUNIL KUMAR</v>
      </c>
      <c r="E248" s="191" t="str">
        <f>IF(SD!G245="","",SD!G245)</f>
        <v>PAPPU RAM</v>
      </c>
      <c r="F248" s="191" t="str">
        <f>IF(SD!I245="","",SD!I245)</f>
        <v>M</v>
      </c>
      <c r="G248" s="192">
        <f>IF(SD!AD245="","",SD!AD245)</f>
        <v>0</v>
      </c>
      <c r="H248" s="193" t="s">
        <v>92</v>
      </c>
      <c r="I248" s="192" t="str">
        <f t="shared" si="6"/>
        <v>N</v>
      </c>
      <c r="J248" s="194" t="s">
        <v>1065</v>
      </c>
      <c r="K248" s="181"/>
      <c r="L248" s="181">
        <f t="shared" si="7"/>
        <v>0</v>
      </c>
      <c r="M248" s="181"/>
    </row>
    <row r="249" spans="1:13">
      <c r="A249" s="191">
        <f>IF(B249="","",ROWS($B$5:B249))</f>
        <v>245</v>
      </c>
      <c r="B249" s="191">
        <f>IF(SD!A246="","",SD!A246)</f>
        <v>12</v>
      </c>
      <c r="C249" s="191">
        <f>IF(SD!C246="","",SD!C246)</f>
        <v>745</v>
      </c>
      <c r="D249" s="191" t="str">
        <f>IF(SD!E246="","",SD!E246)</f>
        <v>VIJAY SINGH</v>
      </c>
      <c r="E249" s="191" t="str">
        <f>IF(SD!G246="","",SD!G246)</f>
        <v>BUTA SINGH</v>
      </c>
      <c r="F249" s="191" t="str">
        <f>IF(SD!I246="","",SD!I246)</f>
        <v>M</v>
      </c>
      <c r="G249" s="192">
        <f>IF(SD!AD246="","",SD!AD246)</f>
        <v>0</v>
      </c>
      <c r="H249" s="193" t="s">
        <v>92</v>
      </c>
      <c r="I249" s="192" t="str">
        <f t="shared" si="6"/>
        <v>N</v>
      </c>
      <c r="J249" s="194" t="s">
        <v>1065</v>
      </c>
      <c r="K249" s="181"/>
      <c r="L249" s="181">
        <f t="shared" si="7"/>
        <v>0</v>
      </c>
      <c r="M249" s="181"/>
    </row>
    <row r="250" spans="1:13">
      <c r="A250" s="191">
        <f>IF(B250="","",ROWS($B$5:B250))</f>
        <v>246</v>
      </c>
      <c r="B250" s="191">
        <f>IF(SD!A247="","",SD!A247)</f>
        <v>12</v>
      </c>
      <c r="C250" s="191">
        <f>IF(SD!C247="","",SD!C247)</f>
        <v>746</v>
      </c>
      <c r="D250" s="191" t="str">
        <f>IF(SD!E247="","",SD!E247)</f>
        <v>VIKRAM KUMAR</v>
      </c>
      <c r="E250" s="191" t="str">
        <f>IF(SD!G247="","",SD!G247)</f>
        <v>RADHESHYAM</v>
      </c>
      <c r="F250" s="191" t="str">
        <f>IF(SD!I247="","",SD!I247)</f>
        <v>M</v>
      </c>
      <c r="G250" s="192">
        <f>IF(SD!AD247="","",SD!AD247)</f>
        <v>0</v>
      </c>
      <c r="H250" s="193" t="s">
        <v>92</v>
      </c>
      <c r="I250" s="192" t="str">
        <f t="shared" si="6"/>
        <v>N</v>
      </c>
      <c r="J250" s="194" t="s">
        <v>1065</v>
      </c>
      <c r="K250" s="181"/>
      <c r="L250" s="181">
        <f t="shared" si="7"/>
        <v>0</v>
      </c>
      <c r="M250" s="181"/>
    </row>
    <row r="251" spans="1:13">
      <c r="A251" s="191" t="str">
        <f>IF(B251="","",ROWS($B$5:B251))</f>
        <v/>
      </c>
      <c r="B251" s="191" t="str">
        <f>IF(SD!A248="","",SD!A248)</f>
        <v/>
      </c>
      <c r="C251" s="191" t="str">
        <f>IF(SD!C248="","",SD!C248)</f>
        <v/>
      </c>
      <c r="D251" s="191" t="str">
        <f>IF(SD!E248="","",SD!E248)</f>
        <v/>
      </c>
      <c r="E251" s="191" t="str">
        <f>IF(SD!G248="","",SD!G248)</f>
        <v/>
      </c>
      <c r="F251" s="191" t="str">
        <f>IF(SD!I248="","",SD!I248)</f>
        <v/>
      </c>
      <c r="G251" s="192" t="str">
        <f>IF(SD!AD248="","",SD!AD248)</f>
        <v/>
      </c>
      <c r="H251" s="193"/>
      <c r="I251" s="192" t="str">
        <f t="shared" si="6"/>
        <v>N</v>
      </c>
      <c r="J251" s="194"/>
      <c r="K251" s="181"/>
      <c r="L251" s="181">
        <f t="shared" si="7"/>
        <v>0</v>
      </c>
      <c r="M251" s="181"/>
    </row>
    <row r="252" spans="1:13">
      <c r="A252" s="191" t="str">
        <f>IF(B252="","",ROWS($B$5:B252))</f>
        <v/>
      </c>
      <c r="B252" s="191" t="str">
        <f>IF(SD!A249="","",SD!A249)</f>
        <v/>
      </c>
      <c r="C252" s="191" t="str">
        <f>IF(SD!C249="","",SD!C249)</f>
        <v/>
      </c>
      <c r="D252" s="191" t="str">
        <f>IF(SD!E249="","",SD!E249)</f>
        <v/>
      </c>
      <c r="E252" s="191" t="str">
        <f>IF(SD!G249="","",SD!G249)</f>
        <v/>
      </c>
      <c r="F252" s="191" t="str">
        <f>IF(SD!I249="","",SD!I249)</f>
        <v/>
      </c>
      <c r="G252" s="192" t="str">
        <f>IF(SD!AD249="","",SD!AD249)</f>
        <v/>
      </c>
      <c r="H252" s="193"/>
      <c r="I252" s="192" t="str">
        <f t="shared" si="6"/>
        <v>N</v>
      </c>
      <c r="J252" s="194"/>
      <c r="K252" s="181"/>
      <c r="L252" s="181">
        <f t="shared" si="7"/>
        <v>0</v>
      </c>
      <c r="M252" s="181"/>
    </row>
    <row r="253" spans="1:13">
      <c r="A253" s="191" t="str">
        <f>IF(B253="","",ROWS($B$5:B253))</f>
        <v/>
      </c>
      <c r="B253" s="191" t="str">
        <f>IF(SD!A250="","",SD!A250)</f>
        <v/>
      </c>
      <c r="C253" s="191" t="str">
        <f>IF(SD!C250="","",SD!C250)</f>
        <v/>
      </c>
      <c r="D253" s="191" t="str">
        <f>IF(SD!E250="","",SD!E250)</f>
        <v/>
      </c>
      <c r="E253" s="191" t="str">
        <f>IF(SD!G250="","",SD!G250)</f>
        <v/>
      </c>
      <c r="F253" s="191" t="str">
        <f>IF(SD!I250="","",SD!I250)</f>
        <v/>
      </c>
      <c r="G253" s="192" t="str">
        <f>IF(SD!AD250="","",SD!AD250)</f>
        <v/>
      </c>
      <c r="H253" s="193"/>
      <c r="I253" s="192" t="str">
        <f t="shared" si="6"/>
        <v>N</v>
      </c>
      <c r="J253" s="194"/>
      <c r="K253" s="181"/>
      <c r="L253" s="181">
        <f t="shared" si="7"/>
        <v>0</v>
      </c>
      <c r="M253" s="181"/>
    </row>
    <row r="254" spans="1:13">
      <c r="A254" s="191" t="str">
        <f>IF(B254="","",ROWS($B$5:B254))</f>
        <v/>
      </c>
      <c r="B254" s="191" t="str">
        <f>IF(SD!A251="","",SD!A251)</f>
        <v/>
      </c>
      <c r="C254" s="191" t="str">
        <f>IF(SD!C251="","",SD!C251)</f>
        <v/>
      </c>
      <c r="D254" s="191" t="str">
        <f>IF(SD!E251="","",SD!E251)</f>
        <v/>
      </c>
      <c r="E254" s="191" t="str">
        <f>IF(SD!G251="","",SD!G251)</f>
        <v/>
      </c>
      <c r="F254" s="191" t="str">
        <f>IF(SD!I251="","",SD!I251)</f>
        <v/>
      </c>
      <c r="G254" s="192" t="str">
        <f>IF(SD!AD251="","",SD!AD251)</f>
        <v/>
      </c>
      <c r="H254" s="193"/>
      <c r="I254" s="192" t="str">
        <f t="shared" si="6"/>
        <v>N</v>
      </c>
      <c r="J254" s="194"/>
      <c r="K254" s="181"/>
      <c r="L254" s="181">
        <f t="shared" si="7"/>
        <v>0</v>
      </c>
      <c r="M254" s="181"/>
    </row>
    <row r="255" spans="1:13">
      <c r="A255" s="191" t="str">
        <f>IF(B255="","",ROWS($B$5:B255))</f>
        <v/>
      </c>
      <c r="B255" s="191" t="str">
        <f>IF(SD!A252="","",SD!A252)</f>
        <v/>
      </c>
      <c r="C255" s="191" t="str">
        <f>IF(SD!C252="","",SD!C252)</f>
        <v/>
      </c>
      <c r="D255" s="191" t="str">
        <f>IF(SD!E252="","",SD!E252)</f>
        <v/>
      </c>
      <c r="E255" s="191" t="str">
        <f>IF(SD!G252="","",SD!G252)</f>
        <v/>
      </c>
      <c r="F255" s="191" t="str">
        <f>IF(SD!I252="","",SD!I252)</f>
        <v/>
      </c>
      <c r="G255" s="192" t="str">
        <f>IF(SD!AD252="","",SD!AD252)</f>
        <v/>
      </c>
      <c r="H255" s="193"/>
      <c r="I255" s="192" t="str">
        <f t="shared" si="6"/>
        <v>N</v>
      </c>
      <c r="J255" s="194"/>
      <c r="K255" s="181"/>
      <c r="L255" s="181">
        <f t="shared" si="7"/>
        <v>0</v>
      </c>
      <c r="M255" s="181"/>
    </row>
    <row r="256" spans="1:13">
      <c r="A256" s="191" t="str">
        <f>IF(B256="","",ROWS($B$5:B256))</f>
        <v/>
      </c>
      <c r="B256" s="191" t="str">
        <f>IF(SD!A253="","",SD!A253)</f>
        <v/>
      </c>
      <c r="C256" s="191" t="str">
        <f>IF(SD!C253="","",SD!C253)</f>
        <v/>
      </c>
      <c r="D256" s="191" t="str">
        <f>IF(SD!E253="","",SD!E253)</f>
        <v/>
      </c>
      <c r="E256" s="191" t="str">
        <f>IF(SD!G253="","",SD!G253)</f>
        <v/>
      </c>
      <c r="F256" s="191" t="str">
        <f>IF(SD!I253="","",SD!I253)</f>
        <v/>
      </c>
      <c r="G256" s="192" t="str">
        <f>IF(SD!AD253="","",SD!AD253)</f>
        <v/>
      </c>
      <c r="H256" s="193"/>
      <c r="I256" s="192" t="str">
        <f t="shared" si="6"/>
        <v>N</v>
      </c>
      <c r="J256" s="194"/>
      <c r="K256" s="181"/>
      <c r="L256" s="181">
        <f t="shared" si="7"/>
        <v>0</v>
      </c>
      <c r="M256" s="181"/>
    </row>
    <row r="257" spans="1:13">
      <c r="A257" s="191" t="str">
        <f>IF(B257="","",ROWS($B$5:B257))</f>
        <v/>
      </c>
      <c r="B257" s="191" t="str">
        <f>IF(SD!A254="","",SD!A254)</f>
        <v/>
      </c>
      <c r="C257" s="191" t="str">
        <f>IF(SD!C254="","",SD!C254)</f>
        <v/>
      </c>
      <c r="D257" s="191" t="str">
        <f>IF(SD!E254="","",SD!E254)</f>
        <v/>
      </c>
      <c r="E257" s="191" t="str">
        <f>IF(SD!G254="","",SD!G254)</f>
        <v/>
      </c>
      <c r="F257" s="191" t="str">
        <f>IF(SD!I254="","",SD!I254)</f>
        <v/>
      </c>
      <c r="G257" s="192" t="str">
        <f>IF(SD!AD254="","",SD!AD254)</f>
        <v/>
      </c>
      <c r="H257" s="193"/>
      <c r="I257" s="192" t="str">
        <f t="shared" si="6"/>
        <v>N</v>
      </c>
      <c r="J257" s="194"/>
      <c r="K257" s="181"/>
      <c r="L257" s="181">
        <f t="shared" si="7"/>
        <v>0</v>
      </c>
      <c r="M257" s="181"/>
    </row>
    <row r="258" spans="1:13">
      <c r="A258" s="191" t="str">
        <f>IF(B258="","",ROWS($B$5:B258))</f>
        <v/>
      </c>
      <c r="B258" s="191" t="str">
        <f>IF(SD!A255="","",SD!A255)</f>
        <v/>
      </c>
      <c r="C258" s="191" t="str">
        <f>IF(SD!C255="","",SD!C255)</f>
        <v/>
      </c>
      <c r="D258" s="191" t="str">
        <f>IF(SD!E255="","",SD!E255)</f>
        <v/>
      </c>
      <c r="E258" s="191" t="str">
        <f>IF(SD!G255="","",SD!G255)</f>
        <v/>
      </c>
      <c r="F258" s="191" t="str">
        <f>IF(SD!I255="","",SD!I255)</f>
        <v/>
      </c>
      <c r="G258" s="192" t="str">
        <f>IF(SD!AD255="","",SD!AD255)</f>
        <v/>
      </c>
      <c r="H258" s="193"/>
      <c r="I258" s="192" t="str">
        <f t="shared" si="6"/>
        <v>N</v>
      </c>
      <c r="J258" s="194"/>
      <c r="K258" s="181"/>
      <c r="L258" s="181">
        <f t="shared" si="7"/>
        <v>0</v>
      </c>
      <c r="M258" s="181"/>
    </row>
    <row r="259" spans="1:13">
      <c r="A259" s="191" t="str">
        <f>IF(B259="","",ROWS($B$5:B259))</f>
        <v/>
      </c>
      <c r="B259" s="191" t="str">
        <f>IF(SD!A256="","",SD!A256)</f>
        <v/>
      </c>
      <c r="C259" s="191" t="str">
        <f>IF(SD!C256="","",SD!C256)</f>
        <v/>
      </c>
      <c r="D259" s="191" t="str">
        <f>IF(SD!E256="","",SD!E256)</f>
        <v/>
      </c>
      <c r="E259" s="191" t="str">
        <f>IF(SD!G256="","",SD!G256)</f>
        <v/>
      </c>
      <c r="F259" s="191" t="str">
        <f>IF(SD!I256="","",SD!I256)</f>
        <v/>
      </c>
      <c r="G259" s="192" t="str">
        <f>IF(SD!AD256="","",SD!AD256)</f>
        <v/>
      </c>
      <c r="H259" s="193"/>
      <c r="I259" s="192" t="str">
        <f t="shared" si="6"/>
        <v>N</v>
      </c>
      <c r="J259" s="194"/>
      <c r="K259" s="181"/>
      <c r="L259" s="181">
        <f t="shared" si="7"/>
        <v>0</v>
      </c>
      <c r="M259" s="181"/>
    </row>
    <row r="260" spans="1:13">
      <c r="A260" s="191" t="str">
        <f>IF(B260="","",ROWS($B$5:B260))</f>
        <v/>
      </c>
      <c r="B260" s="191" t="str">
        <f>IF(SD!A257="","",SD!A257)</f>
        <v/>
      </c>
      <c r="C260" s="191" t="str">
        <f>IF(SD!C257="","",SD!C257)</f>
        <v/>
      </c>
      <c r="D260" s="191" t="str">
        <f>IF(SD!E257="","",SD!E257)</f>
        <v/>
      </c>
      <c r="E260" s="191" t="str">
        <f>IF(SD!G257="","",SD!G257)</f>
        <v/>
      </c>
      <c r="F260" s="191" t="str">
        <f>IF(SD!I257="","",SD!I257)</f>
        <v/>
      </c>
      <c r="G260" s="192" t="str">
        <f>IF(SD!AD257="","",SD!AD257)</f>
        <v/>
      </c>
      <c r="H260" s="193"/>
      <c r="I260" s="192" t="str">
        <f t="shared" si="6"/>
        <v>N</v>
      </c>
      <c r="J260" s="194"/>
      <c r="K260" s="181"/>
      <c r="L260" s="181">
        <f t="shared" si="7"/>
        <v>0</v>
      </c>
      <c r="M260" s="181"/>
    </row>
    <row r="261" spans="1:13">
      <c r="A261" s="191" t="str">
        <f>IF(B261="","",ROWS($B$5:B261))</f>
        <v/>
      </c>
      <c r="B261" s="191" t="str">
        <f>IF(SD!A258="","",SD!A258)</f>
        <v/>
      </c>
      <c r="C261" s="191" t="str">
        <f>IF(SD!C258="","",SD!C258)</f>
        <v/>
      </c>
      <c r="D261" s="191" t="str">
        <f>IF(SD!E258="","",SD!E258)</f>
        <v/>
      </c>
      <c r="E261" s="191" t="str">
        <f>IF(SD!G258="","",SD!G258)</f>
        <v/>
      </c>
      <c r="F261" s="191" t="str">
        <f>IF(SD!I258="","",SD!I258)</f>
        <v/>
      </c>
      <c r="G261" s="192" t="str">
        <f>IF(SD!AD258="","",SD!AD258)</f>
        <v/>
      </c>
      <c r="H261" s="193"/>
      <c r="I261" s="192" t="str">
        <f t="shared" si="6"/>
        <v>N</v>
      </c>
      <c r="J261" s="194"/>
      <c r="K261" s="181"/>
      <c r="L261" s="181">
        <f t="shared" si="7"/>
        <v>0</v>
      </c>
      <c r="M261" s="181"/>
    </row>
    <row r="262" spans="1:13">
      <c r="A262" s="191" t="str">
        <f>IF(B262="","",ROWS($B$5:B262))</f>
        <v/>
      </c>
      <c r="B262" s="191" t="str">
        <f>IF(SD!A259="","",SD!A259)</f>
        <v/>
      </c>
      <c r="C262" s="191" t="str">
        <f>IF(SD!C259="","",SD!C259)</f>
        <v/>
      </c>
      <c r="D262" s="191" t="str">
        <f>IF(SD!E259="","",SD!E259)</f>
        <v/>
      </c>
      <c r="E262" s="191" t="str">
        <f>IF(SD!G259="","",SD!G259)</f>
        <v/>
      </c>
      <c r="F262" s="191" t="str">
        <f>IF(SD!I259="","",SD!I259)</f>
        <v/>
      </c>
      <c r="G262" s="192" t="str">
        <f>IF(SD!AD259="","",SD!AD259)</f>
        <v/>
      </c>
      <c r="H262" s="193"/>
      <c r="I262" s="192" t="str">
        <f t="shared" ref="I262:I325" si="8">IFERROR(IF(H262="Y","N",(IF(AND(B262&lt;=5,G262&gt;1),"Y",IF(AND(B262&lt;=8,G262&gt;2),"Y",IF(AND(B262&lt;=12,F262="F",G262&gt;5),"Y","N"))))),"")</f>
        <v>N</v>
      </c>
      <c r="J262" s="194"/>
      <c r="K262" s="181"/>
      <c r="L262" s="181">
        <f t="shared" ref="L262:L325" si="9">IFERROR(IF(AND(I262=$K$3,J262=$P$3),A262,0),"")</f>
        <v>0</v>
      </c>
      <c r="M262" s="181"/>
    </row>
    <row r="263" spans="1:13">
      <c r="A263" s="191" t="str">
        <f>IF(B263="","",ROWS($B$5:B263))</f>
        <v/>
      </c>
      <c r="B263" s="191" t="str">
        <f>IF(SD!A260="","",SD!A260)</f>
        <v/>
      </c>
      <c r="C263" s="191" t="str">
        <f>IF(SD!C260="","",SD!C260)</f>
        <v/>
      </c>
      <c r="D263" s="191" t="str">
        <f>IF(SD!E260="","",SD!E260)</f>
        <v/>
      </c>
      <c r="E263" s="191" t="str">
        <f>IF(SD!G260="","",SD!G260)</f>
        <v/>
      </c>
      <c r="F263" s="191" t="str">
        <f>IF(SD!I260="","",SD!I260)</f>
        <v/>
      </c>
      <c r="G263" s="192" t="str">
        <f>IF(SD!AD260="","",SD!AD260)</f>
        <v/>
      </c>
      <c r="H263" s="193"/>
      <c r="I263" s="192" t="str">
        <f t="shared" si="8"/>
        <v>N</v>
      </c>
      <c r="J263" s="194"/>
      <c r="K263" s="181"/>
      <c r="L263" s="181">
        <f t="shared" si="9"/>
        <v>0</v>
      </c>
      <c r="M263" s="181"/>
    </row>
    <row r="264" spans="1:13">
      <c r="A264" s="191" t="str">
        <f>IF(B264="","",ROWS($B$5:B264))</f>
        <v/>
      </c>
      <c r="B264" s="191" t="str">
        <f>IF(SD!A261="","",SD!A261)</f>
        <v/>
      </c>
      <c r="C264" s="191" t="str">
        <f>IF(SD!C261="","",SD!C261)</f>
        <v/>
      </c>
      <c r="D264" s="191" t="str">
        <f>IF(SD!E261="","",SD!E261)</f>
        <v/>
      </c>
      <c r="E264" s="191" t="str">
        <f>IF(SD!G261="","",SD!G261)</f>
        <v/>
      </c>
      <c r="F264" s="191" t="str">
        <f>IF(SD!I261="","",SD!I261)</f>
        <v/>
      </c>
      <c r="G264" s="192" t="str">
        <f>IF(SD!AD261="","",SD!AD261)</f>
        <v/>
      </c>
      <c r="H264" s="193"/>
      <c r="I264" s="192" t="str">
        <f t="shared" si="8"/>
        <v>N</v>
      </c>
      <c r="J264" s="194"/>
      <c r="K264" s="181"/>
      <c r="L264" s="181">
        <f t="shared" si="9"/>
        <v>0</v>
      </c>
      <c r="M264" s="181"/>
    </row>
    <row r="265" spans="1:13">
      <c r="A265" s="191" t="str">
        <f>IF(B265="","",ROWS($B$5:B265))</f>
        <v/>
      </c>
      <c r="B265" s="191" t="str">
        <f>IF(SD!A262="","",SD!A262)</f>
        <v/>
      </c>
      <c r="C265" s="191" t="str">
        <f>IF(SD!C262="","",SD!C262)</f>
        <v/>
      </c>
      <c r="D265" s="191" t="str">
        <f>IF(SD!E262="","",SD!E262)</f>
        <v/>
      </c>
      <c r="E265" s="191" t="str">
        <f>IF(SD!G262="","",SD!G262)</f>
        <v/>
      </c>
      <c r="F265" s="191" t="str">
        <f>IF(SD!I262="","",SD!I262)</f>
        <v/>
      </c>
      <c r="G265" s="192" t="str">
        <f>IF(SD!AD262="","",SD!AD262)</f>
        <v/>
      </c>
      <c r="H265" s="193"/>
      <c r="I265" s="192" t="str">
        <f t="shared" si="8"/>
        <v>N</v>
      </c>
      <c r="J265" s="194"/>
      <c r="K265" s="181"/>
      <c r="L265" s="181">
        <f t="shared" si="9"/>
        <v>0</v>
      </c>
      <c r="M265" s="181"/>
    </row>
    <row r="266" spans="1:13">
      <c r="A266" s="191" t="str">
        <f>IF(B266="","",ROWS($B$5:B266))</f>
        <v/>
      </c>
      <c r="B266" s="191" t="str">
        <f>IF(SD!A263="","",SD!A263)</f>
        <v/>
      </c>
      <c r="C266" s="191" t="str">
        <f>IF(SD!C263="","",SD!C263)</f>
        <v/>
      </c>
      <c r="D266" s="191" t="str">
        <f>IF(SD!E263="","",SD!E263)</f>
        <v/>
      </c>
      <c r="E266" s="191" t="str">
        <f>IF(SD!G263="","",SD!G263)</f>
        <v/>
      </c>
      <c r="F266" s="191" t="str">
        <f>IF(SD!I263="","",SD!I263)</f>
        <v/>
      </c>
      <c r="G266" s="192" t="str">
        <f>IF(SD!AD263="","",SD!AD263)</f>
        <v/>
      </c>
      <c r="H266" s="193"/>
      <c r="I266" s="192" t="str">
        <f t="shared" si="8"/>
        <v>N</v>
      </c>
      <c r="J266" s="194"/>
      <c r="K266" s="181"/>
      <c r="L266" s="181">
        <f t="shared" si="9"/>
        <v>0</v>
      </c>
      <c r="M266" s="181"/>
    </row>
    <row r="267" spans="1:13">
      <c r="A267" s="191" t="str">
        <f>IF(B267="","",ROWS($B$5:B267))</f>
        <v/>
      </c>
      <c r="B267" s="191" t="str">
        <f>IF(SD!A264="","",SD!A264)</f>
        <v/>
      </c>
      <c r="C267" s="191" t="str">
        <f>IF(SD!C264="","",SD!C264)</f>
        <v/>
      </c>
      <c r="D267" s="191" t="str">
        <f>IF(SD!E264="","",SD!E264)</f>
        <v/>
      </c>
      <c r="E267" s="191" t="str">
        <f>IF(SD!G264="","",SD!G264)</f>
        <v/>
      </c>
      <c r="F267" s="191" t="str">
        <f>IF(SD!I264="","",SD!I264)</f>
        <v/>
      </c>
      <c r="G267" s="192" t="str">
        <f>IF(SD!AD264="","",SD!AD264)</f>
        <v/>
      </c>
      <c r="H267" s="193"/>
      <c r="I267" s="192" t="str">
        <f t="shared" si="8"/>
        <v>N</v>
      </c>
      <c r="J267" s="194"/>
      <c r="K267" s="181"/>
      <c r="L267" s="181">
        <f t="shared" si="9"/>
        <v>0</v>
      </c>
      <c r="M267" s="181"/>
    </row>
    <row r="268" spans="1:13">
      <c r="A268" s="191" t="str">
        <f>IF(B268="","",ROWS($B$5:B268))</f>
        <v/>
      </c>
      <c r="B268" s="191" t="str">
        <f>IF(SD!A265="","",SD!A265)</f>
        <v/>
      </c>
      <c r="C268" s="191" t="str">
        <f>IF(SD!C265="","",SD!C265)</f>
        <v/>
      </c>
      <c r="D268" s="191" t="str">
        <f>IF(SD!E265="","",SD!E265)</f>
        <v/>
      </c>
      <c r="E268" s="191" t="str">
        <f>IF(SD!G265="","",SD!G265)</f>
        <v/>
      </c>
      <c r="F268" s="191" t="str">
        <f>IF(SD!I265="","",SD!I265)</f>
        <v/>
      </c>
      <c r="G268" s="192" t="str">
        <f>IF(SD!AD265="","",SD!AD265)</f>
        <v/>
      </c>
      <c r="H268" s="193"/>
      <c r="I268" s="192" t="str">
        <f t="shared" si="8"/>
        <v>N</v>
      </c>
      <c r="J268" s="194"/>
      <c r="K268" s="181"/>
      <c r="L268" s="181">
        <f t="shared" si="9"/>
        <v>0</v>
      </c>
      <c r="M268" s="181"/>
    </row>
    <row r="269" spans="1:13">
      <c r="A269" s="191" t="str">
        <f>IF(B269="","",ROWS($B$5:B269))</f>
        <v/>
      </c>
      <c r="B269" s="191" t="str">
        <f>IF(SD!A266="","",SD!A266)</f>
        <v/>
      </c>
      <c r="C269" s="191" t="str">
        <f>IF(SD!C266="","",SD!C266)</f>
        <v/>
      </c>
      <c r="D269" s="191" t="str">
        <f>IF(SD!E266="","",SD!E266)</f>
        <v/>
      </c>
      <c r="E269" s="191" t="str">
        <f>IF(SD!G266="","",SD!G266)</f>
        <v/>
      </c>
      <c r="F269" s="191" t="str">
        <f>IF(SD!I266="","",SD!I266)</f>
        <v/>
      </c>
      <c r="G269" s="192" t="str">
        <f>IF(SD!AD266="","",SD!AD266)</f>
        <v/>
      </c>
      <c r="H269" s="193"/>
      <c r="I269" s="192" t="str">
        <f t="shared" si="8"/>
        <v>N</v>
      </c>
      <c r="J269" s="194"/>
      <c r="K269" s="181"/>
      <c r="L269" s="181">
        <f t="shared" si="9"/>
        <v>0</v>
      </c>
      <c r="M269" s="181"/>
    </row>
    <row r="270" spans="1:13">
      <c r="A270" s="191" t="str">
        <f>IF(B270="","",ROWS($B$5:B270))</f>
        <v/>
      </c>
      <c r="B270" s="191" t="str">
        <f>IF(SD!A267="","",SD!A267)</f>
        <v/>
      </c>
      <c r="C270" s="191" t="str">
        <f>IF(SD!C267="","",SD!C267)</f>
        <v/>
      </c>
      <c r="D270" s="191" t="str">
        <f>IF(SD!E267="","",SD!E267)</f>
        <v/>
      </c>
      <c r="E270" s="191" t="str">
        <f>IF(SD!G267="","",SD!G267)</f>
        <v/>
      </c>
      <c r="F270" s="191" t="str">
        <f>IF(SD!I267="","",SD!I267)</f>
        <v/>
      </c>
      <c r="G270" s="192" t="str">
        <f>IF(SD!AD267="","",SD!AD267)</f>
        <v/>
      </c>
      <c r="H270" s="193"/>
      <c r="I270" s="192" t="str">
        <f t="shared" si="8"/>
        <v>N</v>
      </c>
      <c r="J270" s="194"/>
      <c r="K270" s="181"/>
      <c r="L270" s="181">
        <f t="shared" si="9"/>
        <v>0</v>
      </c>
      <c r="M270" s="181"/>
    </row>
    <row r="271" spans="1:13">
      <c r="A271" s="191" t="str">
        <f>IF(B271="","",ROWS($B$5:B271))</f>
        <v/>
      </c>
      <c r="B271" s="191" t="str">
        <f>IF(SD!A268="","",SD!A268)</f>
        <v/>
      </c>
      <c r="C271" s="191" t="str">
        <f>IF(SD!C268="","",SD!C268)</f>
        <v/>
      </c>
      <c r="D271" s="191" t="str">
        <f>IF(SD!E268="","",SD!E268)</f>
        <v/>
      </c>
      <c r="E271" s="191" t="str">
        <f>IF(SD!G268="","",SD!G268)</f>
        <v/>
      </c>
      <c r="F271" s="191" t="str">
        <f>IF(SD!I268="","",SD!I268)</f>
        <v/>
      </c>
      <c r="G271" s="192" t="str">
        <f>IF(SD!AD268="","",SD!AD268)</f>
        <v/>
      </c>
      <c r="H271" s="193"/>
      <c r="I271" s="192" t="str">
        <f t="shared" si="8"/>
        <v>N</v>
      </c>
      <c r="J271" s="194"/>
      <c r="K271" s="181"/>
      <c r="L271" s="181">
        <f t="shared" si="9"/>
        <v>0</v>
      </c>
      <c r="M271" s="181"/>
    </row>
    <row r="272" spans="1:13">
      <c r="A272" s="191" t="str">
        <f>IF(B272="","",ROWS($B$5:B272))</f>
        <v/>
      </c>
      <c r="B272" s="191" t="str">
        <f>IF(SD!A269="","",SD!A269)</f>
        <v/>
      </c>
      <c r="C272" s="191" t="str">
        <f>IF(SD!C269="","",SD!C269)</f>
        <v/>
      </c>
      <c r="D272" s="191" t="str">
        <f>IF(SD!E269="","",SD!E269)</f>
        <v/>
      </c>
      <c r="E272" s="191" t="str">
        <f>IF(SD!G269="","",SD!G269)</f>
        <v/>
      </c>
      <c r="F272" s="191" t="str">
        <f>IF(SD!I269="","",SD!I269)</f>
        <v/>
      </c>
      <c r="G272" s="192" t="str">
        <f>IF(SD!AD269="","",SD!AD269)</f>
        <v/>
      </c>
      <c r="H272" s="193"/>
      <c r="I272" s="192" t="str">
        <f t="shared" si="8"/>
        <v>N</v>
      </c>
      <c r="J272" s="194"/>
      <c r="K272" s="181"/>
      <c r="L272" s="181">
        <f t="shared" si="9"/>
        <v>0</v>
      </c>
      <c r="M272" s="181"/>
    </row>
    <row r="273" spans="1:13">
      <c r="A273" s="191" t="str">
        <f>IF(B273="","",ROWS($B$5:B273))</f>
        <v/>
      </c>
      <c r="B273" s="191" t="str">
        <f>IF(SD!A270="","",SD!A270)</f>
        <v/>
      </c>
      <c r="C273" s="191" t="str">
        <f>IF(SD!C270="","",SD!C270)</f>
        <v/>
      </c>
      <c r="D273" s="191" t="str">
        <f>IF(SD!E270="","",SD!E270)</f>
        <v/>
      </c>
      <c r="E273" s="191" t="str">
        <f>IF(SD!G270="","",SD!G270)</f>
        <v/>
      </c>
      <c r="F273" s="191" t="str">
        <f>IF(SD!I270="","",SD!I270)</f>
        <v/>
      </c>
      <c r="G273" s="192" t="str">
        <f>IF(SD!AD270="","",SD!AD270)</f>
        <v/>
      </c>
      <c r="H273" s="193"/>
      <c r="I273" s="192" t="str">
        <f t="shared" si="8"/>
        <v>N</v>
      </c>
      <c r="J273" s="194"/>
      <c r="K273" s="181"/>
      <c r="L273" s="181">
        <f t="shared" si="9"/>
        <v>0</v>
      </c>
      <c r="M273" s="181"/>
    </row>
    <row r="274" spans="1:13">
      <c r="A274" s="191" t="str">
        <f>IF(B274="","",ROWS($B$5:B274))</f>
        <v/>
      </c>
      <c r="B274" s="191" t="str">
        <f>IF(SD!A271="","",SD!A271)</f>
        <v/>
      </c>
      <c r="C274" s="191" t="str">
        <f>IF(SD!C271="","",SD!C271)</f>
        <v/>
      </c>
      <c r="D274" s="191" t="str">
        <f>IF(SD!E271="","",SD!E271)</f>
        <v/>
      </c>
      <c r="E274" s="191" t="str">
        <f>IF(SD!G271="","",SD!G271)</f>
        <v/>
      </c>
      <c r="F274" s="191" t="str">
        <f>IF(SD!I271="","",SD!I271)</f>
        <v/>
      </c>
      <c r="G274" s="192" t="str">
        <f>IF(SD!AD271="","",SD!AD271)</f>
        <v/>
      </c>
      <c r="H274" s="193"/>
      <c r="I274" s="192" t="str">
        <f t="shared" si="8"/>
        <v>N</v>
      </c>
      <c r="J274" s="194"/>
      <c r="K274" s="181"/>
      <c r="L274" s="181">
        <f t="shared" si="9"/>
        <v>0</v>
      </c>
      <c r="M274" s="181"/>
    </row>
    <row r="275" spans="1:13">
      <c r="A275" s="191" t="str">
        <f>IF(B275="","",ROWS($B$5:B275))</f>
        <v/>
      </c>
      <c r="B275" s="191" t="str">
        <f>IF(SD!A272="","",SD!A272)</f>
        <v/>
      </c>
      <c r="C275" s="191" t="str">
        <f>IF(SD!C272="","",SD!C272)</f>
        <v/>
      </c>
      <c r="D275" s="191" t="str">
        <f>IF(SD!E272="","",SD!E272)</f>
        <v/>
      </c>
      <c r="E275" s="191" t="str">
        <f>IF(SD!G272="","",SD!G272)</f>
        <v/>
      </c>
      <c r="F275" s="191" t="str">
        <f>IF(SD!I272="","",SD!I272)</f>
        <v/>
      </c>
      <c r="G275" s="192" t="str">
        <f>IF(SD!AD272="","",SD!AD272)</f>
        <v/>
      </c>
      <c r="H275" s="193"/>
      <c r="I275" s="192" t="str">
        <f t="shared" si="8"/>
        <v>N</v>
      </c>
      <c r="J275" s="194"/>
      <c r="K275" s="181"/>
      <c r="L275" s="181">
        <f t="shared" si="9"/>
        <v>0</v>
      </c>
      <c r="M275" s="181"/>
    </row>
    <row r="276" spans="1:13">
      <c r="A276" s="191" t="str">
        <f>IF(B276="","",ROWS($B$5:B276))</f>
        <v/>
      </c>
      <c r="B276" s="191" t="str">
        <f>IF(SD!A273="","",SD!A273)</f>
        <v/>
      </c>
      <c r="C276" s="191" t="str">
        <f>IF(SD!C273="","",SD!C273)</f>
        <v/>
      </c>
      <c r="D276" s="191" t="str">
        <f>IF(SD!E273="","",SD!E273)</f>
        <v/>
      </c>
      <c r="E276" s="191" t="str">
        <f>IF(SD!G273="","",SD!G273)</f>
        <v/>
      </c>
      <c r="F276" s="191" t="str">
        <f>IF(SD!I273="","",SD!I273)</f>
        <v/>
      </c>
      <c r="G276" s="192" t="str">
        <f>IF(SD!AD273="","",SD!AD273)</f>
        <v/>
      </c>
      <c r="H276" s="193"/>
      <c r="I276" s="192" t="str">
        <f t="shared" si="8"/>
        <v>N</v>
      </c>
      <c r="J276" s="194"/>
      <c r="K276" s="181"/>
      <c r="L276" s="181">
        <f t="shared" si="9"/>
        <v>0</v>
      </c>
      <c r="M276" s="181"/>
    </row>
    <row r="277" spans="1:13">
      <c r="A277" s="191" t="str">
        <f>IF(B277="","",ROWS($B$5:B277))</f>
        <v/>
      </c>
      <c r="B277" s="191" t="str">
        <f>IF(SD!A274="","",SD!A274)</f>
        <v/>
      </c>
      <c r="C277" s="191" t="str">
        <f>IF(SD!C274="","",SD!C274)</f>
        <v/>
      </c>
      <c r="D277" s="191" t="str">
        <f>IF(SD!E274="","",SD!E274)</f>
        <v/>
      </c>
      <c r="E277" s="191" t="str">
        <f>IF(SD!G274="","",SD!G274)</f>
        <v/>
      </c>
      <c r="F277" s="191" t="str">
        <f>IF(SD!I274="","",SD!I274)</f>
        <v/>
      </c>
      <c r="G277" s="192" t="str">
        <f>IF(SD!AD274="","",SD!AD274)</f>
        <v/>
      </c>
      <c r="H277" s="193"/>
      <c r="I277" s="192" t="str">
        <f t="shared" si="8"/>
        <v>N</v>
      </c>
      <c r="J277" s="194"/>
      <c r="K277" s="181"/>
      <c r="L277" s="181">
        <f t="shared" si="9"/>
        <v>0</v>
      </c>
      <c r="M277" s="181"/>
    </row>
    <row r="278" spans="1:13">
      <c r="A278" s="191" t="str">
        <f>IF(B278="","",ROWS($B$5:B278))</f>
        <v/>
      </c>
      <c r="B278" s="191" t="str">
        <f>IF(SD!A275="","",SD!A275)</f>
        <v/>
      </c>
      <c r="C278" s="191" t="str">
        <f>IF(SD!C275="","",SD!C275)</f>
        <v/>
      </c>
      <c r="D278" s="191" t="str">
        <f>IF(SD!E275="","",SD!E275)</f>
        <v/>
      </c>
      <c r="E278" s="191" t="str">
        <f>IF(SD!G275="","",SD!G275)</f>
        <v/>
      </c>
      <c r="F278" s="191" t="str">
        <f>IF(SD!I275="","",SD!I275)</f>
        <v/>
      </c>
      <c r="G278" s="192" t="str">
        <f>IF(SD!AD275="","",SD!AD275)</f>
        <v/>
      </c>
      <c r="H278" s="193"/>
      <c r="I278" s="192" t="str">
        <f t="shared" si="8"/>
        <v>N</v>
      </c>
      <c r="J278" s="194"/>
      <c r="K278" s="181"/>
      <c r="L278" s="181">
        <f t="shared" si="9"/>
        <v>0</v>
      </c>
      <c r="M278" s="181"/>
    </row>
    <row r="279" spans="1:13">
      <c r="A279" s="191" t="str">
        <f>IF(B279="","",ROWS($B$5:B279))</f>
        <v/>
      </c>
      <c r="B279" s="191" t="str">
        <f>IF(SD!A276="","",SD!A276)</f>
        <v/>
      </c>
      <c r="C279" s="191" t="str">
        <f>IF(SD!C276="","",SD!C276)</f>
        <v/>
      </c>
      <c r="D279" s="191" t="str">
        <f>IF(SD!E276="","",SD!E276)</f>
        <v/>
      </c>
      <c r="E279" s="191" t="str">
        <f>IF(SD!G276="","",SD!G276)</f>
        <v/>
      </c>
      <c r="F279" s="191" t="str">
        <f>IF(SD!I276="","",SD!I276)</f>
        <v/>
      </c>
      <c r="G279" s="192" t="str">
        <f>IF(SD!AD276="","",SD!AD276)</f>
        <v/>
      </c>
      <c r="H279" s="193"/>
      <c r="I279" s="192" t="str">
        <f t="shared" si="8"/>
        <v>N</v>
      </c>
      <c r="J279" s="194"/>
      <c r="K279" s="181"/>
      <c r="L279" s="181">
        <f t="shared" si="9"/>
        <v>0</v>
      </c>
      <c r="M279" s="181"/>
    </row>
    <row r="280" spans="1:13">
      <c r="A280" s="191" t="str">
        <f>IF(B280="","",ROWS($B$5:B280))</f>
        <v/>
      </c>
      <c r="B280" s="191" t="str">
        <f>IF(SD!A277="","",SD!A277)</f>
        <v/>
      </c>
      <c r="C280" s="191" t="str">
        <f>IF(SD!C277="","",SD!C277)</f>
        <v/>
      </c>
      <c r="D280" s="191" t="str">
        <f>IF(SD!E277="","",SD!E277)</f>
        <v/>
      </c>
      <c r="E280" s="191" t="str">
        <f>IF(SD!G277="","",SD!G277)</f>
        <v/>
      </c>
      <c r="F280" s="191" t="str">
        <f>IF(SD!I277="","",SD!I277)</f>
        <v/>
      </c>
      <c r="G280" s="192" t="str">
        <f>IF(SD!AD277="","",SD!AD277)</f>
        <v/>
      </c>
      <c r="H280" s="193"/>
      <c r="I280" s="192" t="str">
        <f t="shared" si="8"/>
        <v>N</v>
      </c>
      <c r="J280" s="194"/>
      <c r="K280" s="181"/>
      <c r="L280" s="181">
        <f t="shared" si="9"/>
        <v>0</v>
      </c>
      <c r="M280" s="181"/>
    </row>
    <row r="281" spans="1:13">
      <c r="A281" s="191" t="str">
        <f>IF(B281="","",ROWS($B$5:B281))</f>
        <v/>
      </c>
      <c r="B281" s="191" t="str">
        <f>IF(SD!A278="","",SD!A278)</f>
        <v/>
      </c>
      <c r="C281" s="191" t="str">
        <f>IF(SD!C278="","",SD!C278)</f>
        <v/>
      </c>
      <c r="D281" s="191" t="str">
        <f>IF(SD!E278="","",SD!E278)</f>
        <v/>
      </c>
      <c r="E281" s="191" t="str">
        <f>IF(SD!G278="","",SD!G278)</f>
        <v/>
      </c>
      <c r="F281" s="191" t="str">
        <f>IF(SD!I278="","",SD!I278)</f>
        <v/>
      </c>
      <c r="G281" s="192" t="str">
        <f>IF(SD!AD278="","",SD!AD278)</f>
        <v/>
      </c>
      <c r="H281" s="193"/>
      <c r="I281" s="192" t="str">
        <f t="shared" si="8"/>
        <v>N</v>
      </c>
      <c r="J281" s="194"/>
      <c r="K281" s="181"/>
      <c r="L281" s="181">
        <f t="shared" si="9"/>
        <v>0</v>
      </c>
      <c r="M281" s="181"/>
    </row>
    <row r="282" spans="1:13">
      <c r="A282" s="191" t="str">
        <f>IF(B282="","",ROWS($B$5:B282))</f>
        <v/>
      </c>
      <c r="B282" s="191" t="str">
        <f>IF(SD!A279="","",SD!A279)</f>
        <v/>
      </c>
      <c r="C282" s="191" t="str">
        <f>IF(SD!C279="","",SD!C279)</f>
        <v/>
      </c>
      <c r="D282" s="191" t="str">
        <f>IF(SD!E279="","",SD!E279)</f>
        <v/>
      </c>
      <c r="E282" s="191" t="str">
        <f>IF(SD!G279="","",SD!G279)</f>
        <v/>
      </c>
      <c r="F282" s="191" t="str">
        <f>IF(SD!I279="","",SD!I279)</f>
        <v/>
      </c>
      <c r="G282" s="192" t="str">
        <f>IF(SD!AD279="","",SD!AD279)</f>
        <v/>
      </c>
      <c r="H282" s="193"/>
      <c r="I282" s="192" t="str">
        <f t="shared" si="8"/>
        <v>N</v>
      </c>
      <c r="J282" s="194"/>
      <c r="K282" s="181"/>
      <c r="L282" s="181">
        <f t="shared" si="9"/>
        <v>0</v>
      </c>
      <c r="M282" s="181"/>
    </row>
    <row r="283" spans="1:13">
      <c r="A283" s="191" t="str">
        <f>IF(B283="","",ROWS($B$5:B283))</f>
        <v/>
      </c>
      <c r="B283" s="191" t="str">
        <f>IF(SD!A280="","",SD!A280)</f>
        <v/>
      </c>
      <c r="C283" s="191" t="str">
        <f>IF(SD!C280="","",SD!C280)</f>
        <v/>
      </c>
      <c r="D283" s="191" t="str">
        <f>IF(SD!E280="","",SD!E280)</f>
        <v/>
      </c>
      <c r="E283" s="191" t="str">
        <f>IF(SD!G280="","",SD!G280)</f>
        <v/>
      </c>
      <c r="F283" s="191" t="str">
        <f>IF(SD!I280="","",SD!I280)</f>
        <v/>
      </c>
      <c r="G283" s="192" t="str">
        <f>IF(SD!AD280="","",SD!AD280)</f>
        <v/>
      </c>
      <c r="H283" s="193"/>
      <c r="I283" s="192" t="str">
        <f t="shared" si="8"/>
        <v>N</v>
      </c>
      <c r="J283" s="194"/>
      <c r="K283" s="181"/>
      <c r="L283" s="181">
        <f t="shared" si="9"/>
        <v>0</v>
      </c>
      <c r="M283" s="181"/>
    </row>
    <row r="284" spans="1:13">
      <c r="A284" s="191" t="str">
        <f>IF(B284="","",ROWS($B$5:B284))</f>
        <v/>
      </c>
      <c r="B284" s="191" t="str">
        <f>IF(SD!A281="","",SD!A281)</f>
        <v/>
      </c>
      <c r="C284" s="191" t="str">
        <f>IF(SD!C281="","",SD!C281)</f>
        <v/>
      </c>
      <c r="D284" s="191" t="str">
        <f>IF(SD!E281="","",SD!E281)</f>
        <v/>
      </c>
      <c r="E284" s="191" t="str">
        <f>IF(SD!G281="","",SD!G281)</f>
        <v/>
      </c>
      <c r="F284" s="191" t="str">
        <f>IF(SD!I281="","",SD!I281)</f>
        <v/>
      </c>
      <c r="G284" s="192" t="str">
        <f>IF(SD!AD281="","",SD!AD281)</f>
        <v/>
      </c>
      <c r="H284" s="193"/>
      <c r="I284" s="192" t="str">
        <f t="shared" si="8"/>
        <v>N</v>
      </c>
      <c r="J284" s="194"/>
      <c r="K284" s="181"/>
      <c r="L284" s="181">
        <f t="shared" si="9"/>
        <v>0</v>
      </c>
      <c r="M284" s="181"/>
    </row>
    <row r="285" spans="1:13">
      <c r="A285" s="191" t="str">
        <f>IF(B285="","",ROWS($B$5:B285))</f>
        <v/>
      </c>
      <c r="B285" s="191" t="str">
        <f>IF(SD!A282="","",SD!A282)</f>
        <v/>
      </c>
      <c r="C285" s="191" t="str">
        <f>IF(SD!C282="","",SD!C282)</f>
        <v/>
      </c>
      <c r="D285" s="191" t="str">
        <f>IF(SD!E282="","",SD!E282)</f>
        <v/>
      </c>
      <c r="E285" s="191" t="str">
        <f>IF(SD!G282="","",SD!G282)</f>
        <v/>
      </c>
      <c r="F285" s="191" t="str">
        <f>IF(SD!I282="","",SD!I282)</f>
        <v/>
      </c>
      <c r="G285" s="192" t="str">
        <f>IF(SD!AD282="","",SD!AD282)</f>
        <v/>
      </c>
      <c r="H285" s="193"/>
      <c r="I285" s="192" t="str">
        <f t="shared" si="8"/>
        <v>N</v>
      </c>
      <c r="J285" s="194"/>
      <c r="K285" s="181"/>
      <c r="L285" s="181">
        <f t="shared" si="9"/>
        <v>0</v>
      </c>
      <c r="M285" s="181"/>
    </row>
    <row r="286" spans="1:13">
      <c r="A286" s="191" t="str">
        <f>IF(B286="","",ROWS($B$5:B286))</f>
        <v/>
      </c>
      <c r="B286" s="191" t="str">
        <f>IF(SD!A283="","",SD!A283)</f>
        <v/>
      </c>
      <c r="C286" s="191" t="str">
        <f>IF(SD!C283="","",SD!C283)</f>
        <v/>
      </c>
      <c r="D286" s="191" t="str">
        <f>IF(SD!E283="","",SD!E283)</f>
        <v/>
      </c>
      <c r="E286" s="191" t="str">
        <f>IF(SD!G283="","",SD!G283)</f>
        <v/>
      </c>
      <c r="F286" s="191" t="str">
        <f>IF(SD!I283="","",SD!I283)</f>
        <v/>
      </c>
      <c r="G286" s="192" t="str">
        <f>IF(SD!AD283="","",SD!AD283)</f>
        <v/>
      </c>
      <c r="H286" s="193"/>
      <c r="I286" s="192" t="str">
        <f t="shared" si="8"/>
        <v>N</v>
      </c>
      <c r="J286" s="194"/>
      <c r="K286" s="181"/>
      <c r="L286" s="181">
        <f t="shared" si="9"/>
        <v>0</v>
      </c>
      <c r="M286" s="181"/>
    </row>
    <row r="287" spans="1:13">
      <c r="A287" s="191" t="str">
        <f>IF(B287="","",ROWS($B$5:B287))</f>
        <v/>
      </c>
      <c r="B287" s="191" t="str">
        <f>IF(SD!A284="","",SD!A284)</f>
        <v/>
      </c>
      <c r="C287" s="191" t="str">
        <f>IF(SD!C284="","",SD!C284)</f>
        <v/>
      </c>
      <c r="D287" s="191" t="str">
        <f>IF(SD!E284="","",SD!E284)</f>
        <v/>
      </c>
      <c r="E287" s="191" t="str">
        <f>IF(SD!G284="","",SD!G284)</f>
        <v/>
      </c>
      <c r="F287" s="191" t="str">
        <f>IF(SD!I284="","",SD!I284)</f>
        <v/>
      </c>
      <c r="G287" s="192" t="str">
        <f>IF(SD!AD284="","",SD!AD284)</f>
        <v/>
      </c>
      <c r="H287" s="193"/>
      <c r="I287" s="192" t="str">
        <f t="shared" si="8"/>
        <v>N</v>
      </c>
      <c r="J287" s="194"/>
      <c r="K287" s="181"/>
      <c r="L287" s="181">
        <f t="shared" si="9"/>
        <v>0</v>
      </c>
      <c r="M287" s="181"/>
    </row>
    <row r="288" spans="1:13">
      <c r="A288" s="191" t="str">
        <f>IF(B288="","",ROWS($B$5:B288))</f>
        <v/>
      </c>
      <c r="B288" s="191" t="str">
        <f>IF(SD!A285="","",SD!A285)</f>
        <v/>
      </c>
      <c r="C288" s="191" t="str">
        <f>IF(SD!C285="","",SD!C285)</f>
        <v/>
      </c>
      <c r="D288" s="191" t="str">
        <f>IF(SD!E285="","",SD!E285)</f>
        <v/>
      </c>
      <c r="E288" s="191" t="str">
        <f>IF(SD!G285="","",SD!G285)</f>
        <v/>
      </c>
      <c r="F288" s="191" t="str">
        <f>IF(SD!I285="","",SD!I285)</f>
        <v/>
      </c>
      <c r="G288" s="192" t="str">
        <f>IF(SD!AD285="","",SD!AD285)</f>
        <v/>
      </c>
      <c r="H288" s="193"/>
      <c r="I288" s="192" t="str">
        <f t="shared" si="8"/>
        <v>N</v>
      </c>
      <c r="J288" s="194"/>
      <c r="K288" s="181"/>
      <c r="L288" s="181">
        <f t="shared" si="9"/>
        <v>0</v>
      </c>
      <c r="M288" s="181"/>
    </row>
    <row r="289" spans="1:13">
      <c r="A289" s="191" t="str">
        <f>IF(B289="","",ROWS($B$5:B289))</f>
        <v/>
      </c>
      <c r="B289" s="191" t="str">
        <f>IF(SD!A286="","",SD!A286)</f>
        <v/>
      </c>
      <c r="C289" s="191" t="str">
        <f>IF(SD!C286="","",SD!C286)</f>
        <v/>
      </c>
      <c r="D289" s="191" t="str">
        <f>IF(SD!E286="","",SD!E286)</f>
        <v/>
      </c>
      <c r="E289" s="191" t="str">
        <f>IF(SD!G286="","",SD!G286)</f>
        <v/>
      </c>
      <c r="F289" s="191" t="str">
        <f>IF(SD!I286="","",SD!I286)</f>
        <v/>
      </c>
      <c r="G289" s="192" t="str">
        <f>IF(SD!AD286="","",SD!AD286)</f>
        <v/>
      </c>
      <c r="H289" s="193"/>
      <c r="I289" s="192" t="str">
        <f t="shared" si="8"/>
        <v>N</v>
      </c>
      <c r="J289" s="194"/>
      <c r="K289" s="181"/>
      <c r="L289" s="181">
        <f t="shared" si="9"/>
        <v>0</v>
      </c>
      <c r="M289" s="181"/>
    </row>
    <row r="290" spans="1:13">
      <c r="A290" s="191" t="str">
        <f>IF(B290="","",ROWS($B$5:B290))</f>
        <v/>
      </c>
      <c r="B290" s="191" t="str">
        <f>IF(SD!A287="","",SD!A287)</f>
        <v/>
      </c>
      <c r="C290" s="191" t="str">
        <f>IF(SD!C287="","",SD!C287)</f>
        <v/>
      </c>
      <c r="D290" s="191" t="str">
        <f>IF(SD!E287="","",SD!E287)</f>
        <v/>
      </c>
      <c r="E290" s="191" t="str">
        <f>IF(SD!G287="","",SD!G287)</f>
        <v/>
      </c>
      <c r="F290" s="191" t="str">
        <f>IF(SD!I287="","",SD!I287)</f>
        <v/>
      </c>
      <c r="G290" s="192" t="str">
        <f>IF(SD!AD287="","",SD!AD287)</f>
        <v/>
      </c>
      <c r="H290" s="193"/>
      <c r="I290" s="192" t="str">
        <f t="shared" si="8"/>
        <v>N</v>
      </c>
      <c r="J290" s="194"/>
      <c r="K290" s="181"/>
      <c r="L290" s="181">
        <f t="shared" si="9"/>
        <v>0</v>
      </c>
      <c r="M290" s="181"/>
    </row>
    <row r="291" spans="1:13">
      <c r="A291" s="191" t="str">
        <f>IF(B291="","",ROWS($B$5:B291))</f>
        <v/>
      </c>
      <c r="B291" s="191" t="str">
        <f>IF(SD!A288="","",SD!A288)</f>
        <v/>
      </c>
      <c r="C291" s="191" t="str">
        <f>IF(SD!C288="","",SD!C288)</f>
        <v/>
      </c>
      <c r="D291" s="191" t="str">
        <f>IF(SD!E288="","",SD!E288)</f>
        <v/>
      </c>
      <c r="E291" s="191" t="str">
        <f>IF(SD!G288="","",SD!G288)</f>
        <v/>
      </c>
      <c r="F291" s="191" t="str">
        <f>IF(SD!I288="","",SD!I288)</f>
        <v/>
      </c>
      <c r="G291" s="192" t="str">
        <f>IF(SD!AD288="","",SD!AD288)</f>
        <v/>
      </c>
      <c r="H291" s="193"/>
      <c r="I291" s="192" t="str">
        <f t="shared" si="8"/>
        <v>N</v>
      </c>
      <c r="J291" s="194"/>
      <c r="K291" s="181"/>
      <c r="L291" s="181">
        <f t="shared" si="9"/>
        <v>0</v>
      </c>
      <c r="M291" s="181"/>
    </row>
    <row r="292" spans="1:13">
      <c r="A292" s="191" t="str">
        <f>IF(B292="","",ROWS($B$5:B292))</f>
        <v/>
      </c>
      <c r="B292" s="191" t="str">
        <f>IF(SD!A289="","",SD!A289)</f>
        <v/>
      </c>
      <c r="C292" s="191" t="str">
        <f>IF(SD!C289="","",SD!C289)</f>
        <v/>
      </c>
      <c r="D292" s="191" t="str">
        <f>IF(SD!E289="","",SD!E289)</f>
        <v/>
      </c>
      <c r="E292" s="191" t="str">
        <f>IF(SD!G289="","",SD!G289)</f>
        <v/>
      </c>
      <c r="F292" s="191" t="str">
        <f>IF(SD!I289="","",SD!I289)</f>
        <v/>
      </c>
      <c r="G292" s="192" t="str">
        <f>IF(SD!AD289="","",SD!AD289)</f>
        <v/>
      </c>
      <c r="H292" s="193"/>
      <c r="I292" s="192" t="str">
        <f t="shared" si="8"/>
        <v>N</v>
      </c>
      <c r="J292" s="194"/>
      <c r="K292" s="181"/>
      <c r="L292" s="181">
        <f t="shared" si="9"/>
        <v>0</v>
      </c>
      <c r="M292" s="181"/>
    </row>
    <row r="293" spans="1:13">
      <c r="A293" s="191" t="str">
        <f>IF(B293="","",ROWS($B$5:B293))</f>
        <v/>
      </c>
      <c r="B293" s="191" t="str">
        <f>IF(SD!A290="","",SD!A290)</f>
        <v/>
      </c>
      <c r="C293" s="191" t="str">
        <f>IF(SD!C290="","",SD!C290)</f>
        <v/>
      </c>
      <c r="D293" s="191" t="str">
        <f>IF(SD!E290="","",SD!E290)</f>
        <v/>
      </c>
      <c r="E293" s="191" t="str">
        <f>IF(SD!G290="","",SD!G290)</f>
        <v/>
      </c>
      <c r="F293" s="191" t="str">
        <f>IF(SD!I290="","",SD!I290)</f>
        <v/>
      </c>
      <c r="G293" s="192" t="str">
        <f>IF(SD!AD290="","",SD!AD290)</f>
        <v/>
      </c>
      <c r="H293" s="193"/>
      <c r="I293" s="192" t="str">
        <f t="shared" si="8"/>
        <v>N</v>
      </c>
      <c r="J293" s="194"/>
      <c r="K293" s="181"/>
      <c r="L293" s="181">
        <f t="shared" si="9"/>
        <v>0</v>
      </c>
      <c r="M293" s="181"/>
    </row>
    <row r="294" spans="1:13">
      <c r="A294" s="191" t="str">
        <f>IF(B294="","",ROWS($B$5:B294))</f>
        <v/>
      </c>
      <c r="B294" s="191" t="str">
        <f>IF(SD!A291="","",SD!A291)</f>
        <v/>
      </c>
      <c r="C294" s="191" t="str">
        <f>IF(SD!C291="","",SD!C291)</f>
        <v/>
      </c>
      <c r="D294" s="191" t="str">
        <f>IF(SD!E291="","",SD!E291)</f>
        <v/>
      </c>
      <c r="E294" s="191" t="str">
        <f>IF(SD!G291="","",SD!G291)</f>
        <v/>
      </c>
      <c r="F294" s="191" t="str">
        <f>IF(SD!I291="","",SD!I291)</f>
        <v/>
      </c>
      <c r="G294" s="192" t="str">
        <f>IF(SD!AD291="","",SD!AD291)</f>
        <v/>
      </c>
      <c r="H294" s="193"/>
      <c r="I294" s="192" t="str">
        <f t="shared" si="8"/>
        <v>N</v>
      </c>
      <c r="J294" s="194"/>
      <c r="K294" s="181"/>
      <c r="L294" s="181">
        <f t="shared" si="9"/>
        <v>0</v>
      </c>
      <c r="M294" s="181"/>
    </row>
    <row r="295" spans="1:13">
      <c r="A295" s="191" t="str">
        <f>IF(B295="","",ROWS($B$5:B295))</f>
        <v/>
      </c>
      <c r="B295" s="191" t="str">
        <f>IF(SD!A292="","",SD!A292)</f>
        <v/>
      </c>
      <c r="C295" s="191" t="str">
        <f>IF(SD!C292="","",SD!C292)</f>
        <v/>
      </c>
      <c r="D295" s="191" t="str">
        <f>IF(SD!E292="","",SD!E292)</f>
        <v/>
      </c>
      <c r="E295" s="191" t="str">
        <f>IF(SD!G292="","",SD!G292)</f>
        <v/>
      </c>
      <c r="F295" s="191" t="str">
        <f>IF(SD!I292="","",SD!I292)</f>
        <v/>
      </c>
      <c r="G295" s="192" t="str">
        <f>IF(SD!AD292="","",SD!AD292)</f>
        <v/>
      </c>
      <c r="H295" s="193"/>
      <c r="I295" s="192" t="str">
        <f t="shared" si="8"/>
        <v>N</v>
      </c>
      <c r="J295" s="194"/>
      <c r="K295" s="181"/>
      <c r="L295" s="181">
        <f t="shared" si="9"/>
        <v>0</v>
      </c>
      <c r="M295" s="181"/>
    </row>
    <row r="296" spans="1:13">
      <c r="A296" s="191" t="str">
        <f>IF(B296="","",ROWS($B$5:B296))</f>
        <v/>
      </c>
      <c r="B296" s="191" t="str">
        <f>IF(SD!A293="","",SD!A293)</f>
        <v/>
      </c>
      <c r="C296" s="191" t="str">
        <f>IF(SD!C293="","",SD!C293)</f>
        <v/>
      </c>
      <c r="D296" s="191" t="str">
        <f>IF(SD!E293="","",SD!E293)</f>
        <v/>
      </c>
      <c r="E296" s="191" t="str">
        <f>IF(SD!G293="","",SD!G293)</f>
        <v/>
      </c>
      <c r="F296" s="191" t="str">
        <f>IF(SD!I293="","",SD!I293)</f>
        <v/>
      </c>
      <c r="G296" s="192" t="str">
        <f>IF(SD!AD293="","",SD!AD293)</f>
        <v/>
      </c>
      <c r="H296" s="193"/>
      <c r="I296" s="192" t="str">
        <f t="shared" si="8"/>
        <v>N</v>
      </c>
      <c r="J296" s="194"/>
      <c r="K296" s="181"/>
      <c r="L296" s="181">
        <f t="shared" si="9"/>
        <v>0</v>
      </c>
      <c r="M296" s="181"/>
    </row>
    <row r="297" spans="1:13">
      <c r="A297" s="191" t="str">
        <f>IF(B297="","",ROWS($B$5:B297))</f>
        <v/>
      </c>
      <c r="B297" s="191" t="str">
        <f>IF(SD!A294="","",SD!A294)</f>
        <v/>
      </c>
      <c r="C297" s="191" t="str">
        <f>IF(SD!C294="","",SD!C294)</f>
        <v/>
      </c>
      <c r="D297" s="191" t="str">
        <f>IF(SD!E294="","",SD!E294)</f>
        <v/>
      </c>
      <c r="E297" s="191" t="str">
        <f>IF(SD!G294="","",SD!G294)</f>
        <v/>
      </c>
      <c r="F297" s="191" t="str">
        <f>IF(SD!I294="","",SD!I294)</f>
        <v/>
      </c>
      <c r="G297" s="192" t="str">
        <f>IF(SD!AD294="","",SD!AD294)</f>
        <v/>
      </c>
      <c r="H297" s="193"/>
      <c r="I297" s="192" t="str">
        <f t="shared" si="8"/>
        <v>N</v>
      </c>
      <c r="J297" s="194"/>
      <c r="K297" s="181"/>
      <c r="L297" s="181">
        <f t="shared" si="9"/>
        <v>0</v>
      </c>
      <c r="M297" s="181"/>
    </row>
    <row r="298" spans="1:13">
      <c r="A298" s="191" t="str">
        <f>IF(B298="","",ROWS($B$5:B298))</f>
        <v/>
      </c>
      <c r="B298" s="191" t="str">
        <f>IF(SD!A295="","",SD!A295)</f>
        <v/>
      </c>
      <c r="C298" s="191" t="str">
        <f>IF(SD!C295="","",SD!C295)</f>
        <v/>
      </c>
      <c r="D298" s="191" t="str">
        <f>IF(SD!E295="","",SD!E295)</f>
        <v/>
      </c>
      <c r="E298" s="191" t="str">
        <f>IF(SD!G295="","",SD!G295)</f>
        <v/>
      </c>
      <c r="F298" s="191" t="str">
        <f>IF(SD!I295="","",SD!I295)</f>
        <v/>
      </c>
      <c r="G298" s="192" t="str">
        <f>IF(SD!AD295="","",SD!AD295)</f>
        <v/>
      </c>
      <c r="H298" s="193"/>
      <c r="I298" s="192" t="str">
        <f t="shared" si="8"/>
        <v>N</v>
      </c>
      <c r="J298" s="194"/>
      <c r="K298" s="181"/>
      <c r="L298" s="181">
        <f t="shared" si="9"/>
        <v>0</v>
      </c>
      <c r="M298" s="181"/>
    </row>
    <row r="299" spans="1:13">
      <c r="A299" s="191" t="str">
        <f>IF(B299="","",ROWS($B$5:B299))</f>
        <v/>
      </c>
      <c r="B299" s="191" t="str">
        <f>IF(SD!A296="","",SD!A296)</f>
        <v/>
      </c>
      <c r="C299" s="191" t="str">
        <f>IF(SD!C296="","",SD!C296)</f>
        <v/>
      </c>
      <c r="D299" s="191" t="str">
        <f>IF(SD!E296="","",SD!E296)</f>
        <v/>
      </c>
      <c r="E299" s="191" t="str">
        <f>IF(SD!G296="","",SD!G296)</f>
        <v/>
      </c>
      <c r="F299" s="191" t="str">
        <f>IF(SD!I296="","",SD!I296)</f>
        <v/>
      </c>
      <c r="G299" s="192" t="str">
        <f>IF(SD!AD296="","",SD!AD296)</f>
        <v/>
      </c>
      <c r="H299" s="193"/>
      <c r="I299" s="192" t="str">
        <f t="shared" si="8"/>
        <v>N</v>
      </c>
      <c r="J299" s="194"/>
      <c r="K299" s="181"/>
      <c r="L299" s="181">
        <f t="shared" si="9"/>
        <v>0</v>
      </c>
      <c r="M299" s="181"/>
    </row>
    <row r="300" spans="1:13">
      <c r="A300" s="191" t="str">
        <f>IF(B300="","",ROWS($B$5:B300))</f>
        <v/>
      </c>
      <c r="B300" s="191" t="str">
        <f>IF(SD!A297="","",SD!A297)</f>
        <v/>
      </c>
      <c r="C300" s="191" t="str">
        <f>IF(SD!C297="","",SD!C297)</f>
        <v/>
      </c>
      <c r="D300" s="191" t="str">
        <f>IF(SD!E297="","",SD!E297)</f>
        <v/>
      </c>
      <c r="E300" s="191" t="str">
        <f>IF(SD!G297="","",SD!G297)</f>
        <v/>
      </c>
      <c r="F300" s="191" t="str">
        <f>IF(SD!I297="","",SD!I297)</f>
        <v/>
      </c>
      <c r="G300" s="192" t="str">
        <f>IF(SD!AD297="","",SD!AD297)</f>
        <v/>
      </c>
      <c r="H300" s="193"/>
      <c r="I300" s="192" t="str">
        <f t="shared" si="8"/>
        <v>N</v>
      </c>
      <c r="J300" s="194"/>
      <c r="K300" s="181"/>
      <c r="L300" s="181">
        <f t="shared" si="9"/>
        <v>0</v>
      </c>
      <c r="M300" s="181"/>
    </row>
    <row r="301" spans="1:13">
      <c r="A301" s="191" t="str">
        <f>IF(B301="","",ROWS($B$5:B301))</f>
        <v/>
      </c>
      <c r="B301" s="191" t="str">
        <f>IF(SD!A298="","",SD!A298)</f>
        <v/>
      </c>
      <c r="C301" s="191" t="str">
        <f>IF(SD!C298="","",SD!C298)</f>
        <v/>
      </c>
      <c r="D301" s="191" t="str">
        <f>IF(SD!E298="","",SD!E298)</f>
        <v/>
      </c>
      <c r="E301" s="191" t="str">
        <f>IF(SD!G298="","",SD!G298)</f>
        <v/>
      </c>
      <c r="F301" s="191" t="str">
        <f>IF(SD!I298="","",SD!I298)</f>
        <v/>
      </c>
      <c r="G301" s="192" t="str">
        <f>IF(SD!AD298="","",SD!AD298)</f>
        <v/>
      </c>
      <c r="H301" s="193"/>
      <c r="I301" s="192" t="str">
        <f t="shared" si="8"/>
        <v>N</v>
      </c>
      <c r="J301" s="194"/>
      <c r="K301" s="181"/>
      <c r="L301" s="181">
        <f t="shared" si="9"/>
        <v>0</v>
      </c>
      <c r="M301" s="181"/>
    </row>
    <row r="302" spans="1:13">
      <c r="A302" s="191" t="str">
        <f>IF(B302="","",ROWS($B$5:B302))</f>
        <v/>
      </c>
      <c r="B302" s="191" t="str">
        <f>IF(SD!A299="","",SD!A299)</f>
        <v/>
      </c>
      <c r="C302" s="191" t="str">
        <f>IF(SD!C299="","",SD!C299)</f>
        <v/>
      </c>
      <c r="D302" s="191" t="str">
        <f>IF(SD!E299="","",SD!E299)</f>
        <v/>
      </c>
      <c r="E302" s="191" t="str">
        <f>IF(SD!G299="","",SD!G299)</f>
        <v/>
      </c>
      <c r="F302" s="191" t="str">
        <f>IF(SD!I299="","",SD!I299)</f>
        <v/>
      </c>
      <c r="G302" s="192" t="str">
        <f>IF(SD!AD299="","",SD!AD299)</f>
        <v/>
      </c>
      <c r="H302" s="193"/>
      <c r="I302" s="192" t="str">
        <f t="shared" si="8"/>
        <v>N</v>
      </c>
      <c r="J302" s="194"/>
      <c r="K302" s="181"/>
      <c r="L302" s="181">
        <f t="shared" si="9"/>
        <v>0</v>
      </c>
      <c r="M302" s="181"/>
    </row>
    <row r="303" spans="1:13">
      <c r="A303" s="191" t="str">
        <f>IF(B303="","",ROWS($B$5:B303))</f>
        <v/>
      </c>
      <c r="B303" s="191" t="str">
        <f>IF(SD!A300="","",SD!A300)</f>
        <v/>
      </c>
      <c r="C303" s="191" t="str">
        <f>IF(SD!C300="","",SD!C300)</f>
        <v/>
      </c>
      <c r="D303" s="191" t="str">
        <f>IF(SD!E300="","",SD!E300)</f>
        <v/>
      </c>
      <c r="E303" s="191" t="str">
        <f>IF(SD!G300="","",SD!G300)</f>
        <v/>
      </c>
      <c r="F303" s="191" t="str">
        <f>IF(SD!I300="","",SD!I300)</f>
        <v/>
      </c>
      <c r="G303" s="192" t="str">
        <f>IF(SD!AD300="","",SD!AD300)</f>
        <v/>
      </c>
      <c r="H303" s="193"/>
      <c r="I303" s="192" t="str">
        <f t="shared" si="8"/>
        <v>N</v>
      </c>
      <c r="J303" s="194"/>
      <c r="K303" s="181"/>
      <c r="L303" s="181">
        <f t="shared" si="9"/>
        <v>0</v>
      </c>
      <c r="M303" s="181"/>
    </row>
    <row r="304" spans="1:13">
      <c r="A304" s="191" t="str">
        <f>IF(B304="","",ROWS($B$5:B304))</f>
        <v/>
      </c>
      <c r="B304" s="191" t="str">
        <f>IF(SD!A301="","",SD!A301)</f>
        <v/>
      </c>
      <c r="C304" s="191" t="str">
        <f>IF(SD!C301="","",SD!C301)</f>
        <v/>
      </c>
      <c r="D304" s="191" t="str">
        <f>IF(SD!E301="","",SD!E301)</f>
        <v/>
      </c>
      <c r="E304" s="191" t="str">
        <f>IF(SD!G301="","",SD!G301)</f>
        <v/>
      </c>
      <c r="F304" s="191" t="str">
        <f>IF(SD!I301="","",SD!I301)</f>
        <v/>
      </c>
      <c r="G304" s="192" t="str">
        <f>IF(SD!AD301="","",SD!AD301)</f>
        <v/>
      </c>
      <c r="H304" s="193"/>
      <c r="I304" s="192" t="str">
        <f t="shared" si="8"/>
        <v>N</v>
      </c>
      <c r="J304" s="194"/>
      <c r="K304" s="181"/>
      <c r="L304" s="181">
        <f t="shared" si="9"/>
        <v>0</v>
      </c>
      <c r="M304" s="181"/>
    </row>
    <row r="305" spans="1:13">
      <c r="A305" s="191" t="str">
        <f>IF(B305="","",ROWS($B$5:B305))</f>
        <v/>
      </c>
      <c r="B305" s="191" t="str">
        <f>IF(SD!A302="","",SD!A302)</f>
        <v/>
      </c>
      <c r="C305" s="191" t="str">
        <f>IF(SD!C302="","",SD!C302)</f>
        <v/>
      </c>
      <c r="D305" s="191" t="str">
        <f>IF(SD!E302="","",SD!E302)</f>
        <v/>
      </c>
      <c r="E305" s="191" t="str">
        <f>IF(SD!G302="","",SD!G302)</f>
        <v/>
      </c>
      <c r="F305" s="191" t="str">
        <f>IF(SD!I302="","",SD!I302)</f>
        <v/>
      </c>
      <c r="G305" s="192" t="str">
        <f>IF(SD!AD302="","",SD!AD302)</f>
        <v/>
      </c>
      <c r="H305" s="193"/>
      <c r="I305" s="192" t="str">
        <f t="shared" si="8"/>
        <v>N</v>
      </c>
      <c r="J305" s="194"/>
      <c r="K305" s="181"/>
      <c r="L305" s="181">
        <f t="shared" si="9"/>
        <v>0</v>
      </c>
      <c r="M305" s="181"/>
    </row>
    <row r="306" spans="1:13">
      <c r="A306" s="191" t="str">
        <f>IF(B306="","",ROWS($B$5:B306))</f>
        <v/>
      </c>
      <c r="B306" s="191" t="str">
        <f>IF(SD!A303="","",SD!A303)</f>
        <v/>
      </c>
      <c r="C306" s="191" t="str">
        <f>IF(SD!C303="","",SD!C303)</f>
        <v/>
      </c>
      <c r="D306" s="191" t="str">
        <f>IF(SD!E303="","",SD!E303)</f>
        <v/>
      </c>
      <c r="E306" s="191" t="str">
        <f>IF(SD!G303="","",SD!G303)</f>
        <v/>
      </c>
      <c r="F306" s="191" t="str">
        <f>IF(SD!I303="","",SD!I303)</f>
        <v/>
      </c>
      <c r="G306" s="192" t="str">
        <f>IF(SD!AD303="","",SD!AD303)</f>
        <v/>
      </c>
      <c r="H306" s="193"/>
      <c r="I306" s="192" t="str">
        <f t="shared" si="8"/>
        <v>N</v>
      </c>
      <c r="J306" s="194"/>
      <c r="K306" s="181"/>
      <c r="L306" s="181">
        <f t="shared" si="9"/>
        <v>0</v>
      </c>
      <c r="M306" s="181"/>
    </row>
    <row r="307" spans="1:13">
      <c r="A307" s="191" t="str">
        <f>IF(B307="","",ROWS($B$5:B307))</f>
        <v/>
      </c>
      <c r="B307" s="191" t="str">
        <f>IF(SD!A304="","",SD!A304)</f>
        <v/>
      </c>
      <c r="C307" s="191" t="str">
        <f>IF(SD!C304="","",SD!C304)</f>
        <v/>
      </c>
      <c r="D307" s="191" t="str">
        <f>IF(SD!E304="","",SD!E304)</f>
        <v/>
      </c>
      <c r="E307" s="191" t="str">
        <f>IF(SD!G304="","",SD!G304)</f>
        <v/>
      </c>
      <c r="F307" s="191" t="str">
        <f>IF(SD!I304="","",SD!I304)</f>
        <v/>
      </c>
      <c r="G307" s="192" t="str">
        <f>IF(SD!AD304="","",SD!AD304)</f>
        <v/>
      </c>
      <c r="H307" s="193"/>
      <c r="I307" s="192" t="str">
        <f t="shared" si="8"/>
        <v>N</v>
      </c>
      <c r="J307" s="194"/>
      <c r="K307" s="181"/>
      <c r="L307" s="181">
        <f t="shared" si="9"/>
        <v>0</v>
      </c>
      <c r="M307" s="181"/>
    </row>
    <row r="308" spans="1:13">
      <c r="A308" s="191" t="str">
        <f>IF(B308="","",ROWS($B$5:B308))</f>
        <v/>
      </c>
      <c r="B308" s="191" t="str">
        <f>IF(SD!A305="","",SD!A305)</f>
        <v/>
      </c>
      <c r="C308" s="191" t="str">
        <f>IF(SD!C305="","",SD!C305)</f>
        <v/>
      </c>
      <c r="D308" s="191" t="str">
        <f>IF(SD!E305="","",SD!E305)</f>
        <v/>
      </c>
      <c r="E308" s="191" t="str">
        <f>IF(SD!G305="","",SD!G305)</f>
        <v/>
      </c>
      <c r="F308" s="191" t="str">
        <f>IF(SD!I305="","",SD!I305)</f>
        <v/>
      </c>
      <c r="G308" s="192" t="str">
        <f>IF(SD!AD305="","",SD!AD305)</f>
        <v/>
      </c>
      <c r="H308" s="193"/>
      <c r="I308" s="192" t="str">
        <f t="shared" si="8"/>
        <v>N</v>
      </c>
      <c r="J308" s="194"/>
      <c r="K308" s="181"/>
      <c r="L308" s="181">
        <f t="shared" si="9"/>
        <v>0</v>
      </c>
      <c r="M308" s="181"/>
    </row>
    <row r="309" spans="1:13">
      <c r="A309" s="191" t="str">
        <f>IF(B309="","",ROWS($B$5:B309))</f>
        <v/>
      </c>
      <c r="B309" s="191" t="str">
        <f>IF(SD!A306="","",SD!A306)</f>
        <v/>
      </c>
      <c r="C309" s="191" t="str">
        <f>IF(SD!C306="","",SD!C306)</f>
        <v/>
      </c>
      <c r="D309" s="191" t="str">
        <f>IF(SD!E306="","",SD!E306)</f>
        <v/>
      </c>
      <c r="E309" s="191" t="str">
        <f>IF(SD!G306="","",SD!G306)</f>
        <v/>
      </c>
      <c r="F309" s="191" t="str">
        <f>IF(SD!I306="","",SD!I306)</f>
        <v/>
      </c>
      <c r="G309" s="192" t="str">
        <f>IF(SD!AD306="","",SD!AD306)</f>
        <v/>
      </c>
      <c r="H309" s="193"/>
      <c r="I309" s="192" t="str">
        <f t="shared" si="8"/>
        <v>N</v>
      </c>
      <c r="J309" s="194"/>
      <c r="K309" s="181"/>
      <c r="L309" s="181">
        <f t="shared" si="9"/>
        <v>0</v>
      </c>
      <c r="M309" s="181"/>
    </row>
    <row r="310" spans="1:13">
      <c r="A310" s="191" t="str">
        <f>IF(B310="","",ROWS($B$5:B310))</f>
        <v/>
      </c>
      <c r="B310" s="191" t="str">
        <f>IF(SD!A307="","",SD!A307)</f>
        <v/>
      </c>
      <c r="C310" s="191" t="str">
        <f>IF(SD!C307="","",SD!C307)</f>
        <v/>
      </c>
      <c r="D310" s="191" t="str">
        <f>IF(SD!E307="","",SD!E307)</f>
        <v/>
      </c>
      <c r="E310" s="191" t="str">
        <f>IF(SD!G307="","",SD!G307)</f>
        <v/>
      </c>
      <c r="F310" s="191" t="str">
        <f>IF(SD!I307="","",SD!I307)</f>
        <v/>
      </c>
      <c r="G310" s="192" t="str">
        <f>IF(SD!AD307="","",SD!AD307)</f>
        <v/>
      </c>
      <c r="H310" s="193"/>
      <c r="I310" s="192" t="str">
        <f t="shared" si="8"/>
        <v>N</v>
      </c>
      <c r="J310" s="194"/>
      <c r="K310" s="181"/>
      <c r="L310" s="181">
        <f t="shared" si="9"/>
        <v>0</v>
      </c>
      <c r="M310" s="181"/>
    </row>
    <row r="311" spans="1:13">
      <c r="A311" s="191" t="str">
        <f>IF(B311="","",ROWS($B$5:B311))</f>
        <v/>
      </c>
      <c r="B311" s="191" t="str">
        <f>IF(SD!A308="","",SD!A308)</f>
        <v/>
      </c>
      <c r="C311" s="191" t="str">
        <f>IF(SD!C308="","",SD!C308)</f>
        <v/>
      </c>
      <c r="D311" s="191" t="str">
        <f>IF(SD!E308="","",SD!E308)</f>
        <v/>
      </c>
      <c r="E311" s="191" t="str">
        <f>IF(SD!G308="","",SD!G308)</f>
        <v/>
      </c>
      <c r="F311" s="191" t="str">
        <f>IF(SD!I308="","",SD!I308)</f>
        <v/>
      </c>
      <c r="G311" s="192" t="str">
        <f>IF(SD!AD308="","",SD!AD308)</f>
        <v/>
      </c>
      <c r="H311" s="193"/>
      <c r="I311" s="192" t="str">
        <f t="shared" si="8"/>
        <v>N</v>
      </c>
      <c r="J311" s="194"/>
      <c r="K311" s="181"/>
      <c r="L311" s="181">
        <f t="shared" si="9"/>
        <v>0</v>
      </c>
      <c r="M311" s="181"/>
    </row>
    <row r="312" spans="1:13">
      <c r="A312" s="191" t="str">
        <f>IF(B312="","",ROWS($B$5:B312))</f>
        <v/>
      </c>
      <c r="B312" s="191" t="str">
        <f>IF(SD!A309="","",SD!A309)</f>
        <v/>
      </c>
      <c r="C312" s="191" t="str">
        <f>IF(SD!C309="","",SD!C309)</f>
        <v/>
      </c>
      <c r="D312" s="191" t="str">
        <f>IF(SD!E309="","",SD!E309)</f>
        <v/>
      </c>
      <c r="E312" s="191" t="str">
        <f>IF(SD!G309="","",SD!G309)</f>
        <v/>
      </c>
      <c r="F312" s="191" t="str">
        <f>IF(SD!I309="","",SD!I309)</f>
        <v/>
      </c>
      <c r="G312" s="192" t="str">
        <f>IF(SD!AD309="","",SD!AD309)</f>
        <v/>
      </c>
      <c r="H312" s="193"/>
      <c r="I312" s="192" t="str">
        <f t="shared" si="8"/>
        <v>N</v>
      </c>
      <c r="J312" s="194"/>
      <c r="K312" s="181"/>
      <c r="L312" s="181">
        <f t="shared" si="9"/>
        <v>0</v>
      </c>
      <c r="M312" s="181"/>
    </row>
    <row r="313" spans="1:13">
      <c r="A313" s="191" t="str">
        <f>IF(B313="","",ROWS($B$5:B313))</f>
        <v/>
      </c>
      <c r="B313" s="191" t="str">
        <f>IF(SD!A310="","",SD!A310)</f>
        <v/>
      </c>
      <c r="C313" s="191" t="str">
        <f>IF(SD!C310="","",SD!C310)</f>
        <v/>
      </c>
      <c r="D313" s="191" t="str">
        <f>IF(SD!E310="","",SD!E310)</f>
        <v/>
      </c>
      <c r="E313" s="191" t="str">
        <f>IF(SD!G310="","",SD!G310)</f>
        <v/>
      </c>
      <c r="F313" s="191" t="str">
        <f>IF(SD!I310="","",SD!I310)</f>
        <v/>
      </c>
      <c r="G313" s="192" t="str">
        <f>IF(SD!AD310="","",SD!AD310)</f>
        <v/>
      </c>
      <c r="H313" s="193"/>
      <c r="I313" s="192" t="str">
        <f t="shared" si="8"/>
        <v>N</v>
      </c>
      <c r="J313" s="194"/>
      <c r="K313" s="181"/>
      <c r="L313" s="181">
        <f t="shared" si="9"/>
        <v>0</v>
      </c>
      <c r="M313" s="181"/>
    </row>
    <row r="314" spans="1:13">
      <c r="A314" s="191" t="str">
        <f>IF(B314="","",ROWS($B$5:B314))</f>
        <v/>
      </c>
      <c r="B314" s="191" t="str">
        <f>IF(SD!A311="","",SD!A311)</f>
        <v/>
      </c>
      <c r="C314" s="191" t="str">
        <f>IF(SD!C311="","",SD!C311)</f>
        <v/>
      </c>
      <c r="D314" s="191" t="str">
        <f>IF(SD!E311="","",SD!E311)</f>
        <v/>
      </c>
      <c r="E314" s="191" t="str">
        <f>IF(SD!G311="","",SD!G311)</f>
        <v/>
      </c>
      <c r="F314" s="191" t="str">
        <f>IF(SD!I311="","",SD!I311)</f>
        <v/>
      </c>
      <c r="G314" s="192" t="str">
        <f>IF(SD!AD311="","",SD!AD311)</f>
        <v/>
      </c>
      <c r="H314" s="193"/>
      <c r="I314" s="192" t="str">
        <f t="shared" si="8"/>
        <v>N</v>
      </c>
      <c r="J314" s="194"/>
      <c r="K314" s="181"/>
      <c r="L314" s="181">
        <f t="shared" si="9"/>
        <v>0</v>
      </c>
      <c r="M314" s="181"/>
    </row>
    <row r="315" spans="1:13">
      <c r="A315" s="191" t="str">
        <f>IF(B315="","",ROWS($B$5:B315))</f>
        <v/>
      </c>
      <c r="B315" s="191" t="str">
        <f>IF(SD!A312="","",SD!A312)</f>
        <v/>
      </c>
      <c r="C315" s="191" t="str">
        <f>IF(SD!C312="","",SD!C312)</f>
        <v/>
      </c>
      <c r="D315" s="191" t="str">
        <f>IF(SD!E312="","",SD!E312)</f>
        <v/>
      </c>
      <c r="E315" s="191" t="str">
        <f>IF(SD!G312="","",SD!G312)</f>
        <v/>
      </c>
      <c r="F315" s="191" t="str">
        <f>IF(SD!I312="","",SD!I312)</f>
        <v/>
      </c>
      <c r="G315" s="192" t="str">
        <f>IF(SD!AD312="","",SD!AD312)</f>
        <v/>
      </c>
      <c r="H315" s="193"/>
      <c r="I315" s="192" t="str">
        <f t="shared" si="8"/>
        <v>N</v>
      </c>
      <c r="J315" s="194"/>
      <c r="K315" s="181"/>
      <c r="L315" s="181">
        <f t="shared" si="9"/>
        <v>0</v>
      </c>
      <c r="M315" s="181"/>
    </row>
    <row r="316" spans="1:13">
      <c r="A316" s="191" t="str">
        <f>IF(B316="","",ROWS($B$5:B316))</f>
        <v/>
      </c>
      <c r="B316" s="191" t="str">
        <f>IF(SD!A313="","",SD!A313)</f>
        <v/>
      </c>
      <c r="C316" s="191" t="str">
        <f>IF(SD!C313="","",SD!C313)</f>
        <v/>
      </c>
      <c r="D316" s="191" t="str">
        <f>IF(SD!E313="","",SD!E313)</f>
        <v/>
      </c>
      <c r="E316" s="191" t="str">
        <f>IF(SD!G313="","",SD!G313)</f>
        <v/>
      </c>
      <c r="F316" s="191" t="str">
        <f>IF(SD!I313="","",SD!I313)</f>
        <v/>
      </c>
      <c r="G316" s="192" t="str">
        <f>IF(SD!AD313="","",SD!AD313)</f>
        <v/>
      </c>
      <c r="H316" s="193"/>
      <c r="I316" s="192" t="str">
        <f t="shared" si="8"/>
        <v>N</v>
      </c>
      <c r="J316" s="194"/>
      <c r="K316" s="181"/>
      <c r="L316" s="181">
        <f t="shared" si="9"/>
        <v>0</v>
      </c>
      <c r="M316" s="181"/>
    </row>
    <row r="317" spans="1:13">
      <c r="A317" s="191" t="str">
        <f>IF(B317="","",ROWS($B$5:B317))</f>
        <v/>
      </c>
      <c r="B317" s="191" t="str">
        <f>IF(SD!A314="","",SD!A314)</f>
        <v/>
      </c>
      <c r="C317" s="191" t="str">
        <f>IF(SD!C314="","",SD!C314)</f>
        <v/>
      </c>
      <c r="D317" s="191" t="str">
        <f>IF(SD!E314="","",SD!E314)</f>
        <v/>
      </c>
      <c r="E317" s="191" t="str">
        <f>IF(SD!G314="","",SD!G314)</f>
        <v/>
      </c>
      <c r="F317" s="191" t="str">
        <f>IF(SD!I314="","",SD!I314)</f>
        <v/>
      </c>
      <c r="G317" s="192" t="str">
        <f>IF(SD!AD314="","",SD!AD314)</f>
        <v/>
      </c>
      <c r="H317" s="193"/>
      <c r="I317" s="192" t="str">
        <f t="shared" si="8"/>
        <v>N</v>
      </c>
      <c r="J317" s="194"/>
      <c r="K317" s="181"/>
      <c r="L317" s="181">
        <f t="shared" si="9"/>
        <v>0</v>
      </c>
      <c r="M317" s="181"/>
    </row>
    <row r="318" spans="1:13">
      <c r="A318" s="191" t="str">
        <f>IF(B318="","",ROWS($B$5:B318))</f>
        <v/>
      </c>
      <c r="B318" s="191" t="str">
        <f>IF(SD!A315="","",SD!A315)</f>
        <v/>
      </c>
      <c r="C318" s="191" t="str">
        <f>IF(SD!C315="","",SD!C315)</f>
        <v/>
      </c>
      <c r="D318" s="191" t="str">
        <f>IF(SD!E315="","",SD!E315)</f>
        <v/>
      </c>
      <c r="E318" s="191" t="str">
        <f>IF(SD!G315="","",SD!G315)</f>
        <v/>
      </c>
      <c r="F318" s="191" t="str">
        <f>IF(SD!I315="","",SD!I315)</f>
        <v/>
      </c>
      <c r="G318" s="192" t="str">
        <f>IF(SD!AD315="","",SD!AD315)</f>
        <v/>
      </c>
      <c r="H318" s="193"/>
      <c r="I318" s="192" t="str">
        <f t="shared" si="8"/>
        <v>N</v>
      </c>
      <c r="J318" s="194"/>
      <c r="K318" s="181"/>
      <c r="L318" s="181">
        <f t="shared" si="9"/>
        <v>0</v>
      </c>
      <c r="M318" s="181"/>
    </row>
    <row r="319" spans="1:13">
      <c r="A319" s="191" t="str">
        <f>IF(B319="","",ROWS($B$5:B319))</f>
        <v/>
      </c>
      <c r="B319" s="191" t="str">
        <f>IF(SD!A316="","",SD!A316)</f>
        <v/>
      </c>
      <c r="C319" s="191" t="str">
        <f>IF(SD!C316="","",SD!C316)</f>
        <v/>
      </c>
      <c r="D319" s="191" t="str">
        <f>IF(SD!E316="","",SD!E316)</f>
        <v/>
      </c>
      <c r="E319" s="191" t="str">
        <f>IF(SD!G316="","",SD!G316)</f>
        <v/>
      </c>
      <c r="F319" s="191" t="str">
        <f>IF(SD!I316="","",SD!I316)</f>
        <v/>
      </c>
      <c r="G319" s="192" t="str">
        <f>IF(SD!AD316="","",SD!AD316)</f>
        <v/>
      </c>
      <c r="H319" s="193"/>
      <c r="I319" s="192" t="str">
        <f t="shared" si="8"/>
        <v>N</v>
      </c>
      <c r="J319" s="194"/>
      <c r="K319" s="181"/>
      <c r="L319" s="181">
        <f t="shared" si="9"/>
        <v>0</v>
      </c>
      <c r="M319" s="181"/>
    </row>
    <row r="320" spans="1:13">
      <c r="A320" s="191" t="str">
        <f>IF(B320="","",ROWS($B$5:B320))</f>
        <v/>
      </c>
      <c r="B320" s="191" t="str">
        <f>IF(SD!A317="","",SD!A317)</f>
        <v/>
      </c>
      <c r="C320" s="191" t="str">
        <f>IF(SD!C317="","",SD!C317)</f>
        <v/>
      </c>
      <c r="D320" s="191" t="str">
        <f>IF(SD!E317="","",SD!E317)</f>
        <v/>
      </c>
      <c r="E320" s="191" t="str">
        <f>IF(SD!G317="","",SD!G317)</f>
        <v/>
      </c>
      <c r="F320" s="191" t="str">
        <f>IF(SD!I317="","",SD!I317)</f>
        <v/>
      </c>
      <c r="G320" s="192" t="str">
        <f>IF(SD!AD317="","",SD!AD317)</f>
        <v/>
      </c>
      <c r="H320" s="193"/>
      <c r="I320" s="192" t="str">
        <f t="shared" si="8"/>
        <v>N</v>
      </c>
      <c r="J320" s="194"/>
      <c r="K320" s="181"/>
      <c r="L320" s="181">
        <f t="shared" si="9"/>
        <v>0</v>
      </c>
      <c r="M320" s="181"/>
    </row>
    <row r="321" spans="1:13">
      <c r="A321" s="191" t="str">
        <f>IF(B321="","",ROWS($B$5:B321))</f>
        <v/>
      </c>
      <c r="B321" s="191" t="str">
        <f>IF(SD!A318="","",SD!A318)</f>
        <v/>
      </c>
      <c r="C321" s="191" t="str">
        <f>IF(SD!C318="","",SD!C318)</f>
        <v/>
      </c>
      <c r="D321" s="191" t="str">
        <f>IF(SD!E318="","",SD!E318)</f>
        <v/>
      </c>
      <c r="E321" s="191" t="str">
        <f>IF(SD!G318="","",SD!G318)</f>
        <v/>
      </c>
      <c r="F321" s="191" t="str">
        <f>IF(SD!I318="","",SD!I318)</f>
        <v/>
      </c>
      <c r="G321" s="192" t="str">
        <f>IF(SD!AD318="","",SD!AD318)</f>
        <v/>
      </c>
      <c r="H321" s="193"/>
      <c r="I321" s="192" t="str">
        <f t="shared" si="8"/>
        <v>N</v>
      </c>
      <c r="J321" s="194"/>
      <c r="K321" s="181"/>
      <c r="L321" s="181">
        <f t="shared" si="9"/>
        <v>0</v>
      </c>
      <c r="M321" s="181"/>
    </row>
    <row r="322" spans="1:13">
      <c r="A322" s="191" t="str">
        <f>IF(B322="","",ROWS($B$5:B322))</f>
        <v/>
      </c>
      <c r="B322" s="191" t="str">
        <f>IF(SD!A319="","",SD!A319)</f>
        <v/>
      </c>
      <c r="C322" s="191" t="str">
        <f>IF(SD!C319="","",SD!C319)</f>
        <v/>
      </c>
      <c r="D322" s="191" t="str">
        <f>IF(SD!E319="","",SD!E319)</f>
        <v/>
      </c>
      <c r="E322" s="191" t="str">
        <f>IF(SD!G319="","",SD!G319)</f>
        <v/>
      </c>
      <c r="F322" s="191" t="str">
        <f>IF(SD!I319="","",SD!I319)</f>
        <v/>
      </c>
      <c r="G322" s="192" t="str">
        <f>IF(SD!AD319="","",SD!AD319)</f>
        <v/>
      </c>
      <c r="H322" s="193"/>
      <c r="I322" s="192" t="str">
        <f t="shared" si="8"/>
        <v>N</v>
      </c>
      <c r="J322" s="194"/>
      <c r="K322" s="181"/>
      <c r="L322" s="181">
        <f t="shared" si="9"/>
        <v>0</v>
      </c>
      <c r="M322" s="181"/>
    </row>
    <row r="323" spans="1:13">
      <c r="A323" s="191" t="str">
        <f>IF(B323="","",ROWS($B$5:B323))</f>
        <v/>
      </c>
      <c r="B323" s="191" t="str">
        <f>IF(SD!A320="","",SD!A320)</f>
        <v/>
      </c>
      <c r="C323" s="191" t="str">
        <f>IF(SD!C320="","",SD!C320)</f>
        <v/>
      </c>
      <c r="D323" s="191" t="str">
        <f>IF(SD!E320="","",SD!E320)</f>
        <v/>
      </c>
      <c r="E323" s="191" t="str">
        <f>IF(SD!G320="","",SD!G320)</f>
        <v/>
      </c>
      <c r="F323" s="191" t="str">
        <f>IF(SD!I320="","",SD!I320)</f>
        <v/>
      </c>
      <c r="G323" s="192" t="str">
        <f>IF(SD!AD320="","",SD!AD320)</f>
        <v/>
      </c>
      <c r="H323" s="193"/>
      <c r="I323" s="192" t="str">
        <f t="shared" si="8"/>
        <v>N</v>
      </c>
      <c r="J323" s="194"/>
      <c r="K323" s="181"/>
      <c r="L323" s="181">
        <f t="shared" si="9"/>
        <v>0</v>
      </c>
      <c r="M323" s="181"/>
    </row>
    <row r="324" spans="1:13">
      <c r="A324" s="191" t="str">
        <f>IF(B324="","",ROWS($B$5:B324))</f>
        <v/>
      </c>
      <c r="B324" s="191" t="str">
        <f>IF(SD!A321="","",SD!A321)</f>
        <v/>
      </c>
      <c r="C324" s="191" t="str">
        <f>IF(SD!C321="","",SD!C321)</f>
        <v/>
      </c>
      <c r="D324" s="191" t="str">
        <f>IF(SD!E321="","",SD!E321)</f>
        <v/>
      </c>
      <c r="E324" s="191" t="str">
        <f>IF(SD!G321="","",SD!G321)</f>
        <v/>
      </c>
      <c r="F324" s="191" t="str">
        <f>IF(SD!I321="","",SD!I321)</f>
        <v/>
      </c>
      <c r="G324" s="192" t="str">
        <f>IF(SD!AD321="","",SD!AD321)</f>
        <v/>
      </c>
      <c r="H324" s="193"/>
      <c r="I324" s="192" t="str">
        <f t="shared" si="8"/>
        <v>N</v>
      </c>
      <c r="J324" s="194"/>
      <c r="K324" s="181"/>
      <c r="L324" s="181">
        <f t="shared" si="9"/>
        <v>0</v>
      </c>
      <c r="M324" s="181"/>
    </row>
    <row r="325" spans="1:13">
      <c r="A325" s="191" t="str">
        <f>IF(B325="","",ROWS($B$5:B325))</f>
        <v/>
      </c>
      <c r="B325" s="191" t="str">
        <f>IF(SD!A322="","",SD!A322)</f>
        <v/>
      </c>
      <c r="C325" s="191" t="str">
        <f>IF(SD!C322="","",SD!C322)</f>
        <v/>
      </c>
      <c r="D325" s="191" t="str">
        <f>IF(SD!E322="","",SD!E322)</f>
        <v/>
      </c>
      <c r="E325" s="191" t="str">
        <f>IF(SD!G322="","",SD!G322)</f>
        <v/>
      </c>
      <c r="F325" s="191" t="str">
        <f>IF(SD!I322="","",SD!I322)</f>
        <v/>
      </c>
      <c r="G325" s="192" t="str">
        <f>IF(SD!AD322="","",SD!AD322)</f>
        <v/>
      </c>
      <c r="H325" s="193"/>
      <c r="I325" s="192" t="str">
        <f t="shared" si="8"/>
        <v>N</v>
      </c>
      <c r="J325" s="194"/>
      <c r="K325" s="181"/>
      <c r="L325" s="181">
        <f t="shared" si="9"/>
        <v>0</v>
      </c>
      <c r="M325" s="181"/>
    </row>
    <row r="326" spans="1:13">
      <c r="A326" s="191" t="str">
        <f>IF(B326="","",ROWS($B$5:B326))</f>
        <v/>
      </c>
      <c r="B326" s="191" t="str">
        <f>IF(SD!A323="","",SD!A323)</f>
        <v/>
      </c>
      <c r="C326" s="191" t="str">
        <f>IF(SD!C323="","",SD!C323)</f>
        <v/>
      </c>
      <c r="D326" s="191" t="str">
        <f>IF(SD!E323="","",SD!E323)</f>
        <v/>
      </c>
      <c r="E326" s="191" t="str">
        <f>IF(SD!G323="","",SD!G323)</f>
        <v/>
      </c>
      <c r="F326" s="191" t="str">
        <f>IF(SD!I323="","",SD!I323)</f>
        <v/>
      </c>
      <c r="G326" s="192" t="str">
        <f>IF(SD!AD323="","",SD!AD323)</f>
        <v/>
      </c>
      <c r="H326" s="193"/>
      <c r="I326" s="192" t="str">
        <f t="shared" ref="I326:I389" si="10">IFERROR(IF(H326="Y","N",(IF(AND(B326&lt;=5,G326&gt;1),"Y",IF(AND(B326&lt;=8,G326&gt;2),"Y",IF(AND(B326&lt;=12,F326="F",G326&gt;5),"Y","N"))))),"")</f>
        <v>N</v>
      </c>
      <c r="J326" s="194"/>
      <c r="K326" s="181"/>
      <c r="L326" s="181">
        <f t="shared" ref="L326:L389" si="11">IFERROR(IF(AND(I326=$K$3,J326=$P$3),A326,0),"")</f>
        <v>0</v>
      </c>
      <c r="M326" s="181"/>
    </row>
    <row r="327" spans="1:13">
      <c r="A327" s="191" t="str">
        <f>IF(B327="","",ROWS($B$5:B327))</f>
        <v/>
      </c>
      <c r="B327" s="191" t="str">
        <f>IF(SD!A324="","",SD!A324)</f>
        <v/>
      </c>
      <c r="C327" s="191" t="str">
        <f>IF(SD!C324="","",SD!C324)</f>
        <v/>
      </c>
      <c r="D327" s="191" t="str">
        <f>IF(SD!E324="","",SD!E324)</f>
        <v/>
      </c>
      <c r="E327" s="191" t="str">
        <f>IF(SD!G324="","",SD!G324)</f>
        <v/>
      </c>
      <c r="F327" s="191" t="str">
        <f>IF(SD!I324="","",SD!I324)</f>
        <v/>
      </c>
      <c r="G327" s="192" t="str">
        <f>IF(SD!AD324="","",SD!AD324)</f>
        <v/>
      </c>
      <c r="H327" s="193"/>
      <c r="I327" s="192" t="str">
        <f t="shared" si="10"/>
        <v>N</v>
      </c>
      <c r="J327" s="194"/>
      <c r="K327" s="181"/>
      <c r="L327" s="181">
        <f t="shared" si="11"/>
        <v>0</v>
      </c>
      <c r="M327" s="181"/>
    </row>
    <row r="328" spans="1:13">
      <c r="A328" s="191" t="str">
        <f>IF(B328="","",ROWS($B$5:B328))</f>
        <v/>
      </c>
      <c r="B328" s="191" t="str">
        <f>IF(SD!A325="","",SD!A325)</f>
        <v/>
      </c>
      <c r="C328" s="191" t="str">
        <f>IF(SD!C325="","",SD!C325)</f>
        <v/>
      </c>
      <c r="D328" s="191" t="str">
        <f>IF(SD!E325="","",SD!E325)</f>
        <v/>
      </c>
      <c r="E328" s="191" t="str">
        <f>IF(SD!G325="","",SD!G325)</f>
        <v/>
      </c>
      <c r="F328" s="191" t="str">
        <f>IF(SD!I325="","",SD!I325)</f>
        <v/>
      </c>
      <c r="G328" s="192" t="str">
        <f>IF(SD!AD325="","",SD!AD325)</f>
        <v/>
      </c>
      <c r="H328" s="193"/>
      <c r="I328" s="192" t="str">
        <f t="shared" si="10"/>
        <v>N</v>
      </c>
      <c r="J328" s="194"/>
      <c r="K328" s="181"/>
      <c r="L328" s="181">
        <f t="shared" si="11"/>
        <v>0</v>
      </c>
      <c r="M328" s="181"/>
    </row>
    <row r="329" spans="1:13">
      <c r="A329" s="191" t="str">
        <f>IF(B329="","",ROWS($B$5:B329))</f>
        <v/>
      </c>
      <c r="B329" s="191" t="str">
        <f>IF(SD!A326="","",SD!A326)</f>
        <v/>
      </c>
      <c r="C329" s="191" t="str">
        <f>IF(SD!C326="","",SD!C326)</f>
        <v/>
      </c>
      <c r="D329" s="191" t="str">
        <f>IF(SD!E326="","",SD!E326)</f>
        <v/>
      </c>
      <c r="E329" s="191" t="str">
        <f>IF(SD!G326="","",SD!G326)</f>
        <v/>
      </c>
      <c r="F329" s="191" t="str">
        <f>IF(SD!I326="","",SD!I326)</f>
        <v/>
      </c>
      <c r="G329" s="192" t="str">
        <f>IF(SD!AD326="","",SD!AD326)</f>
        <v/>
      </c>
      <c r="H329" s="193"/>
      <c r="I329" s="192" t="str">
        <f t="shared" si="10"/>
        <v>N</v>
      </c>
      <c r="J329" s="194"/>
      <c r="K329" s="181"/>
      <c r="L329" s="181">
        <f t="shared" si="11"/>
        <v>0</v>
      </c>
      <c r="M329" s="181"/>
    </row>
    <row r="330" spans="1:13">
      <c r="A330" s="191" t="str">
        <f>IF(B330="","",ROWS($B$5:B330))</f>
        <v/>
      </c>
      <c r="B330" s="191" t="str">
        <f>IF(SD!A327="","",SD!A327)</f>
        <v/>
      </c>
      <c r="C330" s="191" t="str">
        <f>IF(SD!C327="","",SD!C327)</f>
        <v/>
      </c>
      <c r="D330" s="191" t="str">
        <f>IF(SD!E327="","",SD!E327)</f>
        <v/>
      </c>
      <c r="E330" s="191" t="str">
        <f>IF(SD!G327="","",SD!G327)</f>
        <v/>
      </c>
      <c r="F330" s="191" t="str">
        <f>IF(SD!I327="","",SD!I327)</f>
        <v/>
      </c>
      <c r="G330" s="192" t="str">
        <f>IF(SD!AD327="","",SD!AD327)</f>
        <v/>
      </c>
      <c r="H330" s="193"/>
      <c r="I330" s="192" t="str">
        <f t="shared" si="10"/>
        <v>N</v>
      </c>
      <c r="J330" s="194"/>
      <c r="K330" s="181"/>
      <c r="L330" s="181">
        <f t="shared" si="11"/>
        <v>0</v>
      </c>
      <c r="M330" s="181"/>
    </row>
    <row r="331" spans="1:13">
      <c r="A331" s="191" t="str">
        <f>IF(B331="","",ROWS($B$5:B331))</f>
        <v/>
      </c>
      <c r="B331" s="191" t="str">
        <f>IF(SD!A328="","",SD!A328)</f>
        <v/>
      </c>
      <c r="C331" s="191" t="str">
        <f>IF(SD!C328="","",SD!C328)</f>
        <v/>
      </c>
      <c r="D331" s="191" t="str">
        <f>IF(SD!E328="","",SD!E328)</f>
        <v/>
      </c>
      <c r="E331" s="191" t="str">
        <f>IF(SD!G328="","",SD!G328)</f>
        <v/>
      </c>
      <c r="F331" s="191" t="str">
        <f>IF(SD!I328="","",SD!I328)</f>
        <v/>
      </c>
      <c r="G331" s="192" t="str">
        <f>IF(SD!AD328="","",SD!AD328)</f>
        <v/>
      </c>
      <c r="H331" s="193"/>
      <c r="I331" s="192" t="str">
        <f t="shared" si="10"/>
        <v>N</v>
      </c>
      <c r="J331" s="194"/>
      <c r="K331" s="181"/>
      <c r="L331" s="181">
        <f t="shared" si="11"/>
        <v>0</v>
      </c>
      <c r="M331" s="181"/>
    </row>
    <row r="332" spans="1:13">
      <c r="A332" s="191" t="str">
        <f>IF(B332="","",ROWS($B$5:B332))</f>
        <v/>
      </c>
      <c r="B332" s="191" t="str">
        <f>IF(SD!A329="","",SD!A329)</f>
        <v/>
      </c>
      <c r="C332" s="191" t="str">
        <f>IF(SD!C329="","",SD!C329)</f>
        <v/>
      </c>
      <c r="D332" s="191" t="str">
        <f>IF(SD!E329="","",SD!E329)</f>
        <v/>
      </c>
      <c r="E332" s="191" t="str">
        <f>IF(SD!G329="","",SD!G329)</f>
        <v/>
      </c>
      <c r="F332" s="191" t="str">
        <f>IF(SD!I329="","",SD!I329)</f>
        <v/>
      </c>
      <c r="G332" s="192" t="str">
        <f>IF(SD!AD329="","",SD!AD329)</f>
        <v/>
      </c>
      <c r="H332" s="193"/>
      <c r="I332" s="192" t="str">
        <f t="shared" si="10"/>
        <v>N</v>
      </c>
      <c r="J332" s="194"/>
      <c r="K332" s="181"/>
      <c r="L332" s="181">
        <f t="shared" si="11"/>
        <v>0</v>
      </c>
      <c r="M332" s="181"/>
    </row>
    <row r="333" spans="1:13">
      <c r="A333" s="191" t="str">
        <f>IF(B333="","",ROWS($B$5:B333))</f>
        <v/>
      </c>
      <c r="B333" s="191" t="str">
        <f>IF(SD!A330="","",SD!A330)</f>
        <v/>
      </c>
      <c r="C333" s="191" t="str">
        <f>IF(SD!C330="","",SD!C330)</f>
        <v/>
      </c>
      <c r="D333" s="191" t="str">
        <f>IF(SD!E330="","",SD!E330)</f>
        <v/>
      </c>
      <c r="E333" s="191" t="str">
        <f>IF(SD!G330="","",SD!G330)</f>
        <v/>
      </c>
      <c r="F333" s="191" t="str">
        <f>IF(SD!I330="","",SD!I330)</f>
        <v/>
      </c>
      <c r="G333" s="192" t="str">
        <f>IF(SD!AD330="","",SD!AD330)</f>
        <v/>
      </c>
      <c r="H333" s="193"/>
      <c r="I333" s="192" t="str">
        <f t="shared" si="10"/>
        <v>N</v>
      </c>
      <c r="J333" s="194"/>
      <c r="K333" s="181"/>
      <c r="L333" s="181">
        <f t="shared" si="11"/>
        <v>0</v>
      </c>
      <c r="M333" s="181"/>
    </row>
    <row r="334" spans="1:13">
      <c r="A334" s="191" t="str">
        <f>IF(B334="","",ROWS($B$5:B334))</f>
        <v/>
      </c>
      <c r="B334" s="191" t="str">
        <f>IF(SD!A331="","",SD!A331)</f>
        <v/>
      </c>
      <c r="C334" s="191" t="str">
        <f>IF(SD!C331="","",SD!C331)</f>
        <v/>
      </c>
      <c r="D334" s="191" t="str">
        <f>IF(SD!E331="","",SD!E331)</f>
        <v/>
      </c>
      <c r="E334" s="191" t="str">
        <f>IF(SD!G331="","",SD!G331)</f>
        <v/>
      </c>
      <c r="F334" s="191" t="str">
        <f>IF(SD!I331="","",SD!I331)</f>
        <v/>
      </c>
      <c r="G334" s="192" t="str">
        <f>IF(SD!AD331="","",SD!AD331)</f>
        <v/>
      </c>
      <c r="H334" s="193"/>
      <c r="I334" s="192" t="str">
        <f t="shared" si="10"/>
        <v>N</v>
      </c>
      <c r="J334" s="194"/>
      <c r="K334" s="181"/>
      <c r="L334" s="181">
        <f t="shared" si="11"/>
        <v>0</v>
      </c>
      <c r="M334" s="181"/>
    </row>
    <row r="335" spans="1:13">
      <c r="A335" s="191" t="str">
        <f>IF(B335="","",ROWS($B$5:B335))</f>
        <v/>
      </c>
      <c r="B335" s="191" t="str">
        <f>IF(SD!A332="","",SD!A332)</f>
        <v/>
      </c>
      <c r="C335" s="191" t="str">
        <f>IF(SD!C332="","",SD!C332)</f>
        <v/>
      </c>
      <c r="D335" s="191" t="str">
        <f>IF(SD!E332="","",SD!E332)</f>
        <v/>
      </c>
      <c r="E335" s="191" t="str">
        <f>IF(SD!G332="","",SD!G332)</f>
        <v/>
      </c>
      <c r="F335" s="191" t="str">
        <f>IF(SD!I332="","",SD!I332)</f>
        <v/>
      </c>
      <c r="G335" s="192" t="str">
        <f>IF(SD!AD332="","",SD!AD332)</f>
        <v/>
      </c>
      <c r="H335" s="193"/>
      <c r="I335" s="192" t="str">
        <f t="shared" si="10"/>
        <v>N</v>
      </c>
      <c r="J335" s="194"/>
      <c r="K335" s="181"/>
      <c r="L335" s="181">
        <f t="shared" si="11"/>
        <v>0</v>
      </c>
      <c r="M335" s="181"/>
    </row>
    <row r="336" spans="1:13">
      <c r="A336" s="191" t="str">
        <f>IF(B336="","",ROWS($B$5:B336))</f>
        <v/>
      </c>
      <c r="B336" s="191" t="str">
        <f>IF(SD!A333="","",SD!A333)</f>
        <v/>
      </c>
      <c r="C336" s="191" t="str">
        <f>IF(SD!C333="","",SD!C333)</f>
        <v/>
      </c>
      <c r="D336" s="191" t="str">
        <f>IF(SD!E333="","",SD!E333)</f>
        <v/>
      </c>
      <c r="E336" s="191" t="str">
        <f>IF(SD!G333="","",SD!G333)</f>
        <v/>
      </c>
      <c r="F336" s="191" t="str">
        <f>IF(SD!I333="","",SD!I333)</f>
        <v/>
      </c>
      <c r="G336" s="192" t="str">
        <f>IF(SD!AD333="","",SD!AD333)</f>
        <v/>
      </c>
      <c r="H336" s="193"/>
      <c r="I336" s="192" t="str">
        <f t="shared" si="10"/>
        <v>N</v>
      </c>
      <c r="J336" s="194"/>
      <c r="K336" s="181"/>
      <c r="L336" s="181">
        <f t="shared" si="11"/>
        <v>0</v>
      </c>
      <c r="M336" s="181"/>
    </row>
    <row r="337" spans="1:13">
      <c r="A337" s="191" t="str">
        <f>IF(B337="","",ROWS($B$5:B337))</f>
        <v/>
      </c>
      <c r="B337" s="191" t="str">
        <f>IF(SD!A334="","",SD!A334)</f>
        <v/>
      </c>
      <c r="C337" s="191" t="str">
        <f>IF(SD!C334="","",SD!C334)</f>
        <v/>
      </c>
      <c r="D337" s="191" t="str">
        <f>IF(SD!E334="","",SD!E334)</f>
        <v/>
      </c>
      <c r="E337" s="191" t="str">
        <f>IF(SD!G334="","",SD!G334)</f>
        <v/>
      </c>
      <c r="F337" s="191" t="str">
        <f>IF(SD!I334="","",SD!I334)</f>
        <v/>
      </c>
      <c r="G337" s="192" t="str">
        <f>IF(SD!AD334="","",SD!AD334)</f>
        <v/>
      </c>
      <c r="H337" s="193"/>
      <c r="I337" s="192" t="str">
        <f t="shared" si="10"/>
        <v>N</v>
      </c>
      <c r="J337" s="194"/>
      <c r="K337" s="181"/>
      <c r="L337" s="181">
        <f t="shared" si="11"/>
        <v>0</v>
      </c>
      <c r="M337" s="181"/>
    </row>
    <row r="338" spans="1:13">
      <c r="A338" s="191" t="str">
        <f>IF(B338="","",ROWS($B$5:B338))</f>
        <v/>
      </c>
      <c r="B338" s="191" t="str">
        <f>IF(SD!A335="","",SD!A335)</f>
        <v/>
      </c>
      <c r="C338" s="191" t="str">
        <f>IF(SD!C335="","",SD!C335)</f>
        <v/>
      </c>
      <c r="D338" s="191" t="str">
        <f>IF(SD!E335="","",SD!E335)</f>
        <v/>
      </c>
      <c r="E338" s="191" t="str">
        <f>IF(SD!G335="","",SD!G335)</f>
        <v/>
      </c>
      <c r="F338" s="191" t="str">
        <f>IF(SD!I335="","",SD!I335)</f>
        <v/>
      </c>
      <c r="G338" s="192" t="str">
        <f>IF(SD!AD335="","",SD!AD335)</f>
        <v/>
      </c>
      <c r="H338" s="193"/>
      <c r="I338" s="192" t="str">
        <f t="shared" si="10"/>
        <v>N</v>
      </c>
      <c r="J338" s="194"/>
      <c r="K338" s="181"/>
      <c r="L338" s="181">
        <f t="shared" si="11"/>
        <v>0</v>
      </c>
      <c r="M338" s="181"/>
    </row>
    <row r="339" spans="1:13">
      <c r="A339" s="191" t="str">
        <f>IF(B339="","",ROWS($B$5:B339))</f>
        <v/>
      </c>
      <c r="B339" s="191" t="str">
        <f>IF(SD!A336="","",SD!A336)</f>
        <v/>
      </c>
      <c r="C339" s="191" t="str">
        <f>IF(SD!C336="","",SD!C336)</f>
        <v/>
      </c>
      <c r="D339" s="191" t="str">
        <f>IF(SD!E336="","",SD!E336)</f>
        <v/>
      </c>
      <c r="E339" s="191" t="str">
        <f>IF(SD!G336="","",SD!G336)</f>
        <v/>
      </c>
      <c r="F339" s="191" t="str">
        <f>IF(SD!I336="","",SD!I336)</f>
        <v/>
      </c>
      <c r="G339" s="192" t="str">
        <f>IF(SD!AD336="","",SD!AD336)</f>
        <v/>
      </c>
      <c r="H339" s="193"/>
      <c r="I339" s="192" t="str">
        <f t="shared" si="10"/>
        <v>N</v>
      </c>
      <c r="J339" s="194"/>
      <c r="K339" s="181"/>
      <c r="L339" s="181">
        <f t="shared" si="11"/>
        <v>0</v>
      </c>
      <c r="M339" s="181"/>
    </row>
    <row r="340" spans="1:13">
      <c r="A340" s="191" t="str">
        <f>IF(B340="","",ROWS($B$5:B340))</f>
        <v/>
      </c>
      <c r="B340" s="191" t="str">
        <f>IF(SD!A337="","",SD!A337)</f>
        <v/>
      </c>
      <c r="C340" s="191" t="str">
        <f>IF(SD!C337="","",SD!C337)</f>
        <v/>
      </c>
      <c r="D340" s="191" t="str">
        <f>IF(SD!E337="","",SD!E337)</f>
        <v/>
      </c>
      <c r="E340" s="191" t="str">
        <f>IF(SD!G337="","",SD!G337)</f>
        <v/>
      </c>
      <c r="F340" s="191" t="str">
        <f>IF(SD!I337="","",SD!I337)</f>
        <v/>
      </c>
      <c r="G340" s="192" t="str">
        <f>IF(SD!AD337="","",SD!AD337)</f>
        <v/>
      </c>
      <c r="H340" s="193"/>
      <c r="I340" s="192" t="str">
        <f t="shared" si="10"/>
        <v>N</v>
      </c>
      <c r="J340" s="194"/>
      <c r="K340" s="181"/>
      <c r="L340" s="181">
        <f t="shared" si="11"/>
        <v>0</v>
      </c>
      <c r="M340" s="181"/>
    </row>
    <row r="341" spans="1:13">
      <c r="A341" s="191" t="str">
        <f>IF(B341="","",ROWS($B$5:B341))</f>
        <v/>
      </c>
      <c r="B341" s="191" t="str">
        <f>IF(SD!A338="","",SD!A338)</f>
        <v/>
      </c>
      <c r="C341" s="191" t="str">
        <f>IF(SD!C338="","",SD!C338)</f>
        <v/>
      </c>
      <c r="D341" s="191" t="str">
        <f>IF(SD!E338="","",SD!E338)</f>
        <v/>
      </c>
      <c r="E341" s="191" t="str">
        <f>IF(SD!G338="","",SD!G338)</f>
        <v/>
      </c>
      <c r="F341" s="191" t="str">
        <f>IF(SD!I338="","",SD!I338)</f>
        <v/>
      </c>
      <c r="G341" s="192" t="str">
        <f>IF(SD!AD338="","",SD!AD338)</f>
        <v/>
      </c>
      <c r="H341" s="193"/>
      <c r="I341" s="192" t="str">
        <f t="shared" si="10"/>
        <v>N</v>
      </c>
      <c r="J341" s="194"/>
      <c r="K341" s="181"/>
      <c r="L341" s="181">
        <f t="shared" si="11"/>
        <v>0</v>
      </c>
      <c r="M341" s="181"/>
    </row>
    <row r="342" spans="1:13">
      <c r="A342" s="191" t="str">
        <f>IF(B342="","",ROWS($B$5:B342))</f>
        <v/>
      </c>
      <c r="B342" s="191" t="str">
        <f>IF(SD!A339="","",SD!A339)</f>
        <v/>
      </c>
      <c r="C342" s="191" t="str">
        <f>IF(SD!C339="","",SD!C339)</f>
        <v/>
      </c>
      <c r="D342" s="191" t="str">
        <f>IF(SD!E339="","",SD!E339)</f>
        <v/>
      </c>
      <c r="E342" s="191" t="str">
        <f>IF(SD!G339="","",SD!G339)</f>
        <v/>
      </c>
      <c r="F342" s="191" t="str">
        <f>IF(SD!I339="","",SD!I339)</f>
        <v/>
      </c>
      <c r="G342" s="192" t="str">
        <f>IF(SD!AD339="","",SD!AD339)</f>
        <v/>
      </c>
      <c r="H342" s="193"/>
      <c r="I342" s="192" t="str">
        <f t="shared" si="10"/>
        <v>N</v>
      </c>
      <c r="J342" s="194"/>
      <c r="K342" s="181"/>
      <c r="L342" s="181">
        <f t="shared" si="11"/>
        <v>0</v>
      </c>
      <c r="M342" s="181"/>
    </row>
    <row r="343" spans="1:13">
      <c r="A343" s="191" t="str">
        <f>IF(B343="","",ROWS($B$5:B343))</f>
        <v/>
      </c>
      <c r="B343" s="191" t="str">
        <f>IF(SD!A340="","",SD!A340)</f>
        <v/>
      </c>
      <c r="C343" s="191" t="str">
        <f>IF(SD!C340="","",SD!C340)</f>
        <v/>
      </c>
      <c r="D343" s="191" t="str">
        <f>IF(SD!E340="","",SD!E340)</f>
        <v/>
      </c>
      <c r="E343" s="191" t="str">
        <f>IF(SD!G340="","",SD!G340)</f>
        <v/>
      </c>
      <c r="F343" s="191" t="str">
        <f>IF(SD!I340="","",SD!I340)</f>
        <v/>
      </c>
      <c r="G343" s="192" t="str">
        <f>IF(SD!AD340="","",SD!AD340)</f>
        <v/>
      </c>
      <c r="H343" s="193"/>
      <c r="I343" s="192" t="str">
        <f t="shared" si="10"/>
        <v>N</v>
      </c>
      <c r="J343" s="194"/>
      <c r="K343" s="181"/>
      <c r="L343" s="181">
        <f t="shared" si="11"/>
        <v>0</v>
      </c>
      <c r="M343" s="181"/>
    </row>
    <row r="344" spans="1:13">
      <c r="A344" s="191" t="str">
        <f>IF(B344="","",ROWS($B$5:B344))</f>
        <v/>
      </c>
      <c r="B344" s="191" t="str">
        <f>IF(SD!A341="","",SD!A341)</f>
        <v/>
      </c>
      <c r="C344" s="191" t="str">
        <f>IF(SD!C341="","",SD!C341)</f>
        <v/>
      </c>
      <c r="D344" s="191" t="str">
        <f>IF(SD!E341="","",SD!E341)</f>
        <v/>
      </c>
      <c r="E344" s="191" t="str">
        <f>IF(SD!G341="","",SD!G341)</f>
        <v/>
      </c>
      <c r="F344" s="191" t="str">
        <f>IF(SD!I341="","",SD!I341)</f>
        <v/>
      </c>
      <c r="G344" s="192" t="str">
        <f>IF(SD!AD341="","",SD!AD341)</f>
        <v/>
      </c>
      <c r="H344" s="193"/>
      <c r="I344" s="192" t="str">
        <f t="shared" si="10"/>
        <v>N</v>
      </c>
      <c r="J344" s="194"/>
      <c r="K344" s="181"/>
      <c r="L344" s="181">
        <f t="shared" si="11"/>
        <v>0</v>
      </c>
      <c r="M344" s="181"/>
    </row>
    <row r="345" spans="1:13">
      <c r="A345" s="191" t="str">
        <f>IF(B345="","",ROWS($B$5:B345))</f>
        <v/>
      </c>
      <c r="B345" s="191" t="str">
        <f>IF(SD!A342="","",SD!A342)</f>
        <v/>
      </c>
      <c r="C345" s="191" t="str">
        <f>IF(SD!C342="","",SD!C342)</f>
        <v/>
      </c>
      <c r="D345" s="191" t="str">
        <f>IF(SD!E342="","",SD!E342)</f>
        <v/>
      </c>
      <c r="E345" s="191" t="str">
        <f>IF(SD!G342="","",SD!G342)</f>
        <v/>
      </c>
      <c r="F345" s="191" t="str">
        <f>IF(SD!I342="","",SD!I342)</f>
        <v/>
      </c>
      <c r="G345" s="192" t="str">
        <f>IF(SD!AD342="","",SD!AD342)</f>
        <v/>
      </c>
      <c r="H345" s="193"/>
      <c r="I345" s="192" t="str">
        <f t="shared" si="10"/>
        <v>N</v>
      </c>
      <c r="J345" s="194"/>
      <c r="K345" s="181"/>
      <c r="L345" s="181">
        <f t="shared" si="11"/>
        <v>0</v>
      </c>
      <c r="M345" s="181"/>
    </row>
    <row r="346" spans="1:13">
      <c r="A346" s="191" t="str">
        <f>IF(B346="","",ROWS($B$5:B346))</f>
        <v/>
      </c>
      <c r="B346" s="191" t="str">
        <f>IF(SD!A343="","",SD!A343)</f>
        <v/>
      </c>
      <c r="C346" s="191" t="str">
        <f>IF(SD!C343="","",SD!C343)</f>
        <v/>
      </c>
      <c r="D346" s="191" t="str">
        <f>IF(SD!E343="","",SD!E343)</f>
        <v/>
      </c>
      <c r="E346" s="191" t="str">
        <f>IF(SD!G343="","",SD!G343)</f>
        <v/>
      </c>
      <c r="F346" s="191" t="str">
        <f>IF(SD!I343="","",SD!I343)</f>
        <v/>
      </c>
      <c r="G346" s="192" t="str">
        <f>IF(SD!AD343="","",SD!AD343)</f>
        <v/>
      </c>
      <c r="H346" s="193"/>
      <c r="I346" s="192" t="str">
        <f t="shared" si="10"/>
        <v>N</v>
      </c>
      <c r="J346" s="194"/>
      <c r="K346" s="181"/>
      <c r="L346" s="181">
        <f t="shared" si="11"/>
        <v>0</v>
      </c>
      <c r="M346" s="181"/>
    </row>
    <row r="347" spans="1:13">
      <c r="A347" s="191" t="str">
        <f>IF(B347="","",ROWS($B$5:B347))</f>
        <v/>
      </c>
      <c r="B347" s="191" t="str">
        <f>IF(SD!A344="","",SD!A344)</f>
        <v/>
      </c>
      <c r="C347" s="191" t="str">
        <f>IF(SD!C344="","",SD!C344)</f>
        <v/>
      </c>
      <c r="D347" s="191" t="str">
        <f>IF(SD!E344="","",SD!E344)</f>
        <v/>
      </c>
      <c r="E347" s="191" t="str">
        <f>IF(SD!G344="","",SD!G344)</f>
        <v/>
      </c>
      <c r="F347" s="191" t="str">
        <f>IF(SD!I344="","",SD!I344)</f>
        <v/>
      </c>
      <c r="G347" s="192" t="str">
        <f>IF(SD!AD344="","",SD!AD344)</f>
        <v/>
      </c>
      <c r="H347" s="193"/>
      <c r="I347" s="192" t="str">
        <f t="shared" si="10"/>
        <v>N</v>
      </c>
      <c r="J347" s="194"/>
      <c r="K347" s="181"/>
      <c r="L347" s="181">
        <f t="shared" si="11"/>
        <v>0</v>
      </c>
      <c r="M347" s="181"/>
    </row>
    <row r="348" spans="1:13">
      <c r="A348" s="191" t="str">
        <f>IF(B348="","",ROWS($B$5:B348))</f>
        <v/>
      </c>
      <c r="B348" s="191" t="str">
        <f>IF(SD!A345="","",SD!A345)</f>
        <v/>
      </c>
      <c r="C348" s="191" t="str">
        <f>IF(SD!C345="","",SD!C345)</f>
        <v/>
      </c>
      <c r="D348" s="191" t="str">
        <f>IF(SD!E345="","",SD!E345)</f>
        <v/>
      </c>
      <c r="E348" s="191" t="str">
        <f>IF(SD!G345="","",SD!G345)</f>
        <v/>
      </c>
      <c r="F348" s="191" t="str">
        <f>IF(SD!I345="","",SD!I345)</f>
        <v/>
      </c>
      <c r="G348" s="192" t="str">
        <f>IF(SD!AD345="","",SD!AD345)</f>
        <v/>
      </c>
      <c r="H348" s="193"/>
      <c r="I348" s="192" t="str">
        <f t="shared" si="10"/>
        <v>N</v>
      </c>
      <c r="J348" s="194"/>
      <c r="K348" s="181"/>
      <c r="L348" s="181">
        <f t="shared" si="11"/>
        <v>0</v>
      </c>
      <c r="M348" s="181"/>
    </row>
    <row r="349" spans="1:13">
      <c r="A349" s="191" t="str">
        <f>IF(B349="","",ROWS($B$5:B349))</f>
        <v/>
      </c>
      <c r="B349" s="191" t="str">
        <f>IF(SD!A346="","",SD!A346)</f>
        <v/>
      </c>
      <c r="C349" s="191" t="str">
        <f>IF(SD!C346="","",SD!C346)</f>
        <v/>
      </c>
      <c r="D349" s="191" t="str">
        <f>IF(SD!E346="","",SD!E346)</f>
        <v/>
      </c>
      <c r="E349" s="191" t="str">
        <f>IF(SD!G346="","",SD!G346)</f>
        <v/>
      </c>
      <c r="F349" s="191" t="str">
        <f>IF(SD!I346="","",SD!I346)</f>
        <v/>
      </c>
      <c r="G349" s="192" t="str">
        <f>IF(SD!AD346="","",SD!AD346)</f>
        <v/>
      </c>
      <c r="H349" s="193"/>
      <c r="I349" s="192" t="str">
        <f t="shared" si="10"/>
        <v>N</v>
      </c>
      <c r="J349" s="194"/>
      <c r="K349" s="181"/>
      <c r="L349" s="181">
        <f t="shared" si="11"/>
        <v>0</v>
      </c>
      <c r="M349" s="181"/>
    </row>
    <row r="350" spans="1:13">
      <c r="A350" s="191" t="str">
        <f>IF(B350="","",ROWS($B$5:B350))</f>
        <v/>
      </c>
      <c r="B350" s="191" t="str">
        <f>IF(SD!A347="","",SD!A347)</f>
        <v/>
      </c>
      <c r="C350" s="191" t="str">
        <f>IF(SD!C347="","",SD!C347)</f>
        <v/>
      </c>
      <c r="D350" s="191" t="str">
        <f>IF(SD!E347="","",SD!E347)</f>
        <v/>
      </c>
      <c r="E350" s="191" t="str">
        <f>IF(SD!G347="","",SD!G347)</f>
        <v/>
      </c>
      <c r="F350" s="191" t="str">
        <f>IF(SD!I347="","",SD!I347)</f>
        <v/>
      </c>
      <c r="G350" s="192" t="str">
        <f>IF(SD!AD347="","",SD!AD347)</f>
        <v/>
      </c>
      <c r="H350" s="193"/>
      <c r="I350" s="192" t="str">
        <f t="shared" si="10"/>
        <v>N</v>
      </c>
      <c r="J350" s="194"/>
      <c r="K350" s="181"/>
      <c r="L350" s="181">
        <f t="shared" si="11"/>
        <v>0</v>
      </c>
      <c r="M350" s="181"/>
    </row>
    <row r="351" spans="1:13">
      <c r="A351" s="191" t="str">
        <f>IF(B351="","",ROWS($B$5:B351))</f>
        <v/>
      </c>
      <c r="B351" s="191" t="str">
        <f>IF(SD!A348="","",SD!A348)</f>
        <v/>
      </c>
      <c r="C351" s="191" t="str">
        <f>IF(SD!C348="","",SD!C348)</f>
        <v/>
      </c>
      <c r="D351" s="191" t="str">
        <f>IF(SD!E348="","",SD!E348)</f>
        <v/>
      </c>
      <c r="E351" s="191" t="str">
        <f>IF(SD!G348="","",SD!G348)</f>
        <v/>
      </c>
      <c r="F351" s="191" t="str">
        <f>IF(SD!I348="","",SD!I348)</f>
        <v/>
      </c>
      <c r="G351" s="192" t="str">
        <f>IF(SD!AD348="","",SD!AD348)</f>
        <v/>
      </c>
      <c r="H351" s="193"/>
      <c r="I351" s="192" t="str">
        <f t="shared" si="10"/>
        <v>N</v>
      </c>
      <c r="J351" s="194"/>
      <c r="K351" s="181"/>
      <c r="L351" s="181">
        <f t="shared" si="11"/>
        <v>0</v>
      </c>
      <c r="M351" s="181"/>
    </row>
    <row r="352" spans="1:13">
      <c r="A352" s="191" t="str">
        <f>IF(B352="","",ROWS($B$5:B352))</f>
        <v/>
      </c>
      <c r="B352" s="191" t="str">
        <f>IF(SD!A349="","",SD!A349)</f>
        <v/>
      </c>
      <c r="C352" s="191" t="str">
        <f>IF(SD!C349="","",SD!C349)</f>
        <v/>
      </c>
      <c r="D352" s="191" t="str">
        <f>IF(SD!E349="","",SD!E349)</f>
        <v/>
      </c>
      <c r="E352" s="191" t="str">
        <f>IF(SD!G349="","",SD!G349)</f>
        <v/>
      </c>
      <c r="F352" s="191" t="str">
        <f>IF(SD!I349="","",SD!I349)</f>
        <v/>
      </c>
      <c r="G352" s="192" t="str">
        <f>IF(SD!AD349="","",SD!AD349)</f>
        <v/>
      </c>
      <c r="H352" s="193"/>
      <c r="I352" s="192" t="str">
        <f t="shared" si="10"/>
        <v>N</v>
      </c>
      <c r="J352" s="194"/>
      <c r="K352" s="181"/>
      <c r="L352" s="181">
        <f t="shared" si="11"/>
        <v>0</v>
      </c>
      <c r="M352" s="181"/>
    </row>
    <row r="353" spans="1:13">
      <c r="A353" s="191" t="str">
        <f>IF(B353="","",ROWS($B$5:B353))</f>
        <v/>
      </c>
      <c r="B353" s="191" t="str">
        <f>IF(SD!A350="","",SD!A350)</f>
        <v/>
      </c>
      <c r="C353" s="191" t="str">
        <f>IF(SD!C350="","",SD!C350)</f>
        <v/>
      </c>
      <c r="D353" s="191" t="str">
        <f>IF(SD!E350="","",SD!E350)</f>
        <v/>
      </c>
      <c r="E353" s="191" t="str">
        <f>IF(SD!G350="","",SD!G350)</f>
        <v/>
      </c>
      <c r="F353" s="191" t="str">
        <f>IF(SD!I350="","",SD!I350)</f>
        <v/>
      </c>
      <c r="G353" s="192" t="str">
        <f>IF(SD!AD350="","",SD!AD350)</f>
        <v/>
      </c>
      <c r="H353" s="193"/>
      <c r="I353" s="192" t="str">
        <f t="shared" si="10"/>
        <v>N</v>
      </c>
      <c r="J353" s="194"/>
      <c r="K353" s="181"/>
      <c r="L353" s="181">
        <f t="shared" si="11"/>
        <v>0</v>
      </c>
      <c r="M353" s="181"/>
    </row>
    <row r="354" spans="1:13">
      <c r="A354" s="191" t="str">
        <f>IF(B354="","",ROWS($B$5:B354))</f>
        <v/>
      </c>
      <c r="B354" s="191" t="str">
        <f>IF(SD!A351="","",SD!A351)</f>
        <v/>
      </c>
      <c r="C354" s="191" t="str">
        <f>IF(SD!C351="","",SD!C351)</f>
        <v/>
      </c>
      <c r="D354" s="191" t="str">
        <f>IF(SD!E351="","",SD!E351)</f>
        <v/>
      </c>
      <c r="E354" s="191" t="str">
        <f>IF(SD!G351="","",SD!G351)</f>
        <v/>
      </c>
      <c r="F354" s="191" t="str">
        <f>IF(SD!I351="","",SD!I351)</f>
        <v/>
      </c>
      <c r="G354" s="192" t="str">
        <f>IF(SD!AD351="","",SD!AD351)</f>
        <v/>
      </c>
      <c r="H354" s="193"/>
      <c r="I354" s="192" t="str">
        <f t="shared" si="10"/>
        <v>N</v>
      </c>
      <c r="J354" s="194"/>
      <c r="K354" s="181"/>
      <c r="L354" s="181">
        <f t="shared" si="11"/>
        <v>0</v>
      </c>
      <c r="M354" s="181"/>
    </row>
    <row r="355" spans="1:13">
      <c r="A355" s="191" t="str">
        <f>IF(B355="","",ROWS($B$5:B355))</f>
        <v/>
      </c>
      <c r="B355" s="191" t="str">
        <f>IF(SD!A352="","",SD!A352)</f>
        <v/>
      </c>
      <c r="C355" s="191" t="str">
        <f>IF(SD!C352="","",SD!C352)</f>
        <v/>
      </c>
      <c r="D355" s="191" t="str">
        <f>IF(SD!E352="","",SD!E352)</f>
        <v/>
      </c>
      <c r="E355" s="191" t="str">
        <f>IF(SD!G352="","",SD!G352)</f>
        <v/>
      </c>
      <c r="F355" s="191" t="str">
        <f>IF(SD!I352="","",SD!I352)</f>
        <v/>
      </c>
      <c r="G355" s="192" t="str">
        <f>IF(SD!AD352="","",SD!AD352)</f>
        <v/>
      </c>
      <c r="H355" s="193"/>
      <c r="I355" s="192" t="str">
        <f t="shared" si="10"/>
        <v>N</v>
      </c>
      <c r="J355" s="194"/>
      <c r="K355" s="181"/>
      <c r="L355" s="181">
        <f t="shared" si="11"/>
        <v>0</v>
      </c>
      <c r="M355" s="181"/>
    </row>
    <row r="356" spans="1:13">
      <c r="A356" s="191" t="str">
        <f>IF(B356="","",ROWS($B$5:B356))</f>
        <v/>
      </c>
      <c r="B356" s="191" t="str">
        <f>IF(SD!A353="","",SD!A353)</f>
        <v/>
      </c>
      <c r="C356" s="191" t="str">
        <f>IF(SD!C353="","",SD!C353)</f>
        <v/>
      </c>
      <c r="D356" s="191" t="str">
        <f>IF(SD!E353="","",SD!E353)</f>
        <v/>
      </c>
      <c r="E356" s="191" t="str">
        <f>IF(SD!G353="","",SD!G353)</f>
        <v/>
      </c>
      <c r="F356" s="191" t="str">
        <f>IF(SD!I353="","",SD!I353)</f>
        <v/>
      </c>
      <c r="G356" s="192" t="str">
        <f>IF(SD!AD353="","",SD!AD353)</f>
        <v/>
      </c>
      <c r="H356" s="193"/>
      <c r="I356" s="192" t="str">
        <f t="shared" si="10"/>
        <v>N</v>
      </c>
      <c r="J356" s="194"/>
      <c r="K356" s="181"/>
      <c r="L356" s="181">
        <f t="shared" si="11"/>
        <v>0</v>
      </c>
      <c r="M356" s="181"/>
    </row>
    <row r="357" spans="1:13">
      <c r="A357" s="191" t="str">
        <f>IF(B357="","",ROWS($B$5:B357))</f>
        <v/>
      </c>
      <c r="B357" s="191" t="str">
        <f>IF(SD!A354="","",SD!A354)</f>
        <v/>
      </c>
      <c r="C357" s="191" t="str">
        <f>IF(SD!C354="","",SD!C354)</f>
        <v/>
      </c>
      <c r="D357" s="191" t="str">
        <f>IF(SD!E354="","",SD!E354)</f>
        <v/>
      </c>
      <c r="E357" s="191" t="str">
        <f>IF(SD!G354="","",SD!G354)</f>
        <v/>
      </c>
      <c r="F357" s="191" t="str">
        <f>IF(SD!I354="","",SD!I354)</f>
        <v/>
      </c>
      <c r="G357" s="192" t="str">
        <f>IF(SD!AD354="","",SD!AD354)</f>
        <v/>
      </c>
      <c r="H357" s="193"/>
      <c r="I357" s="192" t="str">
        <f t="shared" si="10"/>
        <v>N</v>
      </c>
      <c r="J357" s="194"/>
      <c r="K357" s="181"/>
      <c r="L357" s="181">
        <f t="shared" si="11"/>
        <v>0</v>
      </c>
      <c r="M357" s="181"/>
    </row>
    <row r="358" spans="1:13">
      <c r="A358" s="191" t="str">
        <f>IF(B358="","",ROWS($B$5:B358))</f>
        <v/>
      </c>
      <c r="B358" s="191" t="str">
        <f>IF(SD!A355="","",SD!A355)</f>
        <v/>
      </c>
      <c r="C358" s="191" t="str">
        <f>IF(SD!C355="","",SD!C355)</f>
        <v/>
      </c>
      <c r="D358" s="191" t="str">
        <f>IF(SD!E355="","",SD!E355)</f>
        <v/>
      </c>
      <c r="E358" s="191" t="str">
        <f>IF(SD!G355="","",SD!G355)</f>
        <v/>
      </c>
      <c r="F358" s="191" t="str">
        <f>IF(SD!I355="","",SD!I355)</f>
        <v/>
      </c>
      <c r="G358" s="192" t="str">
        <f>IF(SD!AD355="","",SD!AD355)</f>
        <v/>
      </c>
      <c r="H358" s="193"/>
      <c r="I358" s="192" t="str">
        <f t="shared" si="10"/>
        <v>N</v>
      </c>
      <c r="J358" s="194"/>
      <c r="K358" s="181"/>
      <c r="L358" s="181">
        <f t="shared" si="11"/>
        <v>0</v>
      </c>
      <c r="M358" s="181"/>
    </row>
    <row r="359" spans="1:13">
      <c r="A359" s="191" t="str">
        <f>IF(B359="","",ROWS($B$5:B359))</f>
        <v/>
      </c>
      <c r="B359" s="191" t="str">
        <f>IF(SD!A356="","",SD!A356)</f>
        <v/>
      </c>
      <c r="C359" s="191" t="str">
        <f>IF(SD!C356="","",SD!C356)</f>
        <v/>
      </c>
      <c r="D359" s="191" t="str">
        <f>IF(SD!E356="","",SD!E356)</f>
        <v/>
      </c>
      <c r="E359" s="191" t="str">
        <f>IF(SD!G356="","",SD!G356)</f>
        <v/>
      </c>
      <c r="F359" s="191" t="str">
        <f>IF(SD!I356="","",SD!I356)</f>
        <v/>
      </c>
      <c r="G359" s="192" t="str">
        <f>IF(SD!AD356="","",SD!AD356)</f>
        <v/>
      </c>
      <c r="H359" s="193"/>
      <c r="I359" s="192" t="str">
        <f t="shared" si="10"/>
        <v>N</v>
      </c>
      <c r="J359" s="194"/>
      <c r="K359" s="181"/>
      <c r="L359" s="181">
        <f t="shared" si="11"/>
        <v>0</v>
      </c>
      <c r="M359" s="181"/>
    </row>
    <row r="360" spans="1:13">
      <c r="A360" s="191" t="str">
        <f>IF(B360="","",ROWS($B$5:B360))</f>
        <v/>
      </c>
      <c r="B360" s="191" t="str">
        <f>IF(SD!A357="","",SD!A357)</f>
        <v/>
      </c>
      <c r="C360" s="191" t="str">
        <f>IF(SD!C357="","",SD!C357)</f>
        <v/>
      </c>
      <c r="D360" s="191" t="str">
        <f>IF(SD!E357="","",SD!E357)</f>
        <v/>
      </c>
      <c r="E360" s="191" t="str">
        <f>IF(SD!G357="","",SD!G357)</f>
        <v/>
      </c>
      <c r="F360" s="191" t="str">
        <f>IF(SD!I357="","",SD!I357)</f>
        <v/>
      </c>
      <c r="G360" s="192" t="str">
        <f>IF(SD!AD357="","",SD!AD357)</f>
        <v/>
      </c>
      <c r="H360" s="193"/>
      <c r="I360" s="192" t="str">
        <f t="shared" si="10"/>
        <v>N</v>
      </c>
      <c r="J360" s="194"/>
      <c r="K360" s="181"/>
      <c r="L360" s="181">
        <f t="shared" si="11"/>
        <v>0</v>
      </c>
      <c r="M360" s="181"/>
    </row>
    <row r="361" spans="1:13">
      <c r="A361" s="191" t="str">
        <f>IF(B361="","",ROWS($B$5:B361))</f>
        <v/>
      </c>
      <c r="B361" s="191" t="str">
        <f>IF(SD!A358="","",SD!A358)</f>
        <v/>
      </c>
      <c r="C361" s="191" t="str">
        <f>IF(SD!C358="","",SD!C358)</f>
        <v/>
      </c>
      <c r="D361" s="191" t="str">
        <f>IF(SD!E358="","",SD!E358)</f>
        <v/>
      </c>
      <c r="E361" s="191" t="str">
        <f>IF(SD!G358="","",SD!G358)</f>
        <v/>
      </c>
      <c r="F361" s="191" t="str">
        <f>IF(SD!I358="","",SD!I358)</f>
        <v/>
      </c>
      <c r="G361" s="192" t="str">
        <f>IF(SD!AD358="","",SD!AD358)</f>
        <v/>
      </c>
      <c r="H361" s="193"/>
      <c r="I361" s="192" t="str">
        <f t="shared" si="10"/>
        <v>N</v>
      </c>
      <c r="J361" s="194"/>
      <c r="K361" s="181"/>
      <c r="L361" s="181">
        <f t="shared" si="11"/>
        <v>0</v>
      </c>
      <c r="M361" s="181"/>
    </row>
    <row r="362" spans="1:13">
      <c r="A362" s="191" t="str">
        <f>IF(B362="","",ROWS($B$5:B362))</f>
        <v/>
      </c>
      <c r="B362" s="191" t="str">
        <f>IF(SD!A359="","",SD!A359)</f>
        <v/>
      </c>
      <c r="C362" s="191" t="str">
        <f>IF(SD!C359="","",SD!C359)</f>
        <v/>
      </c>
      <c r="D362" s="191" t="str">
        <f>IF(SD!E359="","",SD!E359)</f>
        <v/>
      </c>
      <c r="E362" s="191" t="str">
        <f>IF(SD!G359="","",SD!G359)</f>
        <v/>
      </c>
      <c r="F362" s="191" t="str">
        <f>IF(SD!I359="","",SD!I359)</f>
        <v/>
      </c>
      <c r="G362" s="192" t="str">
        <f>IF(SD!AD359="","",SD!AD359)</f>
        <v/>
      </c>
      <c r="H362" s="193"/>
      <c r="I362" s="192" t="str">
        <f t="shared" si="10"/>
        <v>N</v>
      </c>
      <c r="J362" s="194"/>
      <c r="K362" s="181"/>
      <c r="L362" s="181">
        <f t="shared" si="11"/>
        <v>0</v>
      </c>
      <c r="M362" s="181"/>
    </row>
    <row r="363" spans="1:13">
      <c r="A363" s="191" t="str">
        <f>IF(B363="","",ROWS($B$5:B363))</f>
        <v/>
      </c>
      <c r="B363" s="191" t="str">
        <f>IF(SD!A360="","",SD!A360)</f>
        <v/>
      </c>
      <c r="C363" s="191" t="str">
        <f>IF(SD!C360="","",SD!C360)</f>
        <v/>
      </c>
      <c r="D363" s="191" t="str">
        <f>IF(SD!E360="","",SD!E360)</f>
        <v/>
      </c>
      <c r="E363" s="191" t="str">
        <f>IF(SD!G360="","",SD!G360)</f>
        <v/>
      </c>
      <c r="F363" s="191" t="str">
        <f>IF(SD!I360="","",SD!I360)</f>
        <v/>
      </c>
      <c r="G363" s="192" t="str">
        <f>IF(SD!AD360="","",SD!AD360)</f>
        <v/>
      </c>
      <c r="H363" s="193"/>
      <c r="I363" s="192" t="str">
        <f t="shared" si="10"/>
        <v>N</v>
      </c>
      <c r="J363" s="194"/>
      <c r="K363" s="181"/>
      <c r="L363" s="181">
        <f t="shared" si="11"/>
        <v>0</v>
      </c>
      <c r="M363" s="181"/>
    </row>
    <row r="364" spans="1:13">
      <c r="A364" s="191" t="str">
        <f>IF(B364="","",ROWS($B$5:B364))</f>
        <v/>
      </c>
      <c r="B364" s="191" t="str">
        <f>IF(SD!A361="","",SD!A361)</f>
        <v/>
      </c>
      <c r="C364" s="191" t="str">
        <f>IF(SD!C361="","",SD!C361)</f>
        <v/>
      </c>
      <c r="D364" s="191" t="str">
        <f>IF(SD!E361="","",SD!E361)</f>
        <v/>
      </c>
      <c r="E364" s="191" t="str">
        <f>IF(SD!G361="","",SD!G361)</f>
        <v/>
      </c>
      <c r="F364" s="191" t="str">
        <f>IF(SD!I361="","",SD!I361)</f>
        <v/>
      </c>
      <c r="G364" s="192" t="str">
        <f>IF(SD!AD361="","",SD!AD361)</f>
        <v/>
      </c>
      <c r="H364" s="193"/>
      <c r="I364" s="192" t="str">
        <f t="shared" si="10"/>
        <v>N</v>
      </c>
      <c r="J364" s="194"/>
      <c r="K364" s="181"/>
      <c r="L364" s="181">
        <f t="shared" si="11"/>
        <v>0</v>
      </c>
      <c r="M364" s="181"/>
    </row>
    <row r="365" spans="1:13">
      <c r="A365" s="191" t="str">
        <f>IF(B365="","",ROWS($B$5:B365))</f>
        <v/>
      </c>
      <c r="B365" s="191" t="str">
        <f>IF(SD!A362="","",SD!A362)</f>
        <v/>
      </c>
      <c r="C365" s="191" t="str">
        <f>IF(SD!C362="","",SD!C362)</f>
        <v/>
      </c>
      <c r="D365" s="191" t="str">
        <f>IF(SD!E362="","",SD!E362)</f>
        <v/>
      </c>
      <c r="E365" s="191" t="str">
        <f>IF(SD!G362="","",SD!G362)</f>
        <v/>
      </c>
      <c r="F365" s="191" t="str">
        <f>IF(SD!I362="","",SD!I362)</f>
        <v/>
      </c>
      <c r="G365" s="192" t="str">
        <f>IF(SD!AD362="","",SD!AD362)</f>
        <v/>
      </c>
      <c r="H365" s="193"/>
      <c r="I365" s="192" t="str">
        <f t="shared" si="10"/>
        <v>N</v>
      </c>
      <c r="J365" s="194"/>
      <c r="K365" s="181"/>
      <c r="L365" s="181">
        <f t="shared" si="11"/>
        <v>0</v>
      </c>
      <c r="M365" s="181"/>
    </row>
    <row r="366" spans="1:13">
      <c r="A366" s="191" t="str">
        <f>IF(B366="","",ROWS($B$5:B366))</f>
        <v/>
      </c>
      <c r="B366" s="191" t="str">
        <f>IF(SD!A363="","",SD!A363)</f>
        <v/>
      </c>
      <c r="C366" s="191" t="str">
        <f>IF(SD!C363="","",SD!C363)</f>
        <v/>
      </c>
      <c r="D366" s="191" t="str">
        <f>IF(SD!E363="","",SD!E363)</f>
        <v/>
      </c>
      <c r="E366" s="191" t="str">
        <f>IF(SD!G363="","",SD!G363)</f>
        <v/>
      </c>
      <c r="F366" s="191" t="str">
        <f>IF(SD!I363="","",SD!I363)</f>
        <v/>
      </c>
      <c r="G366" s="192" t="str">
        <f>IF(SD!AD363="","",SD!AD363)</f>
        <v/>
      </c>
      <c r="H366" s="193"/>
      <c r="I366" s="192" t="str">
        <f t="shared" si="10"/>
        <v>N</v>
      </c>
      <c r="J366" s="194"/>
      <c r="K366" s="181"/>
      <c r="L366" s="181">
        <f t="shared" si="11"/>
        <v>0</v>
      </c>
      <c r="M366" s="181"/>
    </row>
    <row r="367" spans="1:13">
      <c r="A367" s="191" t="str">
        <f>IF(B367="","",ROWS($B$5:B367))</f>
        <v/>
      </c>
      <c r="B367" s="191" t="str">
        <f>IF(SD!A364="","",SD!A364)</f>
        <v/>
      </c>
      <c r="C367" s="191" t="str">
        <f>IF(SD!C364="","",SD!C364)</f>
        <v/>
      </c>
      <c r="D367" s="191" t="str">
        <f>IF(SD!E364="","",SD!E364)</f>
        <v/>
      </c>
      <c r="E367" s="191" t="str">
        <f>IF(SD!G364="","",SD!G364)</f>
        <v/>
      </c>
      <c r="F367" s="191" t="str">
        <f>IF(SD!I364="","",SD!I364)</f>
        <v/>
      </c>
      <c r="G367" s="192" t="str">
        <f>IF(SD!AD364="","",SD!AD364)</f>
        <v/>
      </c>
      <c r="H367" s="193"/>
      <c r="I367" s="192" t="str">
        <f t="shared" si="10"/>
        <v>N</v>
      </c>
      <c r="J367" s="194"/>
      <c r="K367" s="181"/>
      <c r="L367" s="181">
        <f t="shared" si="11"/>
        <v>0</v>
      </c>
      <c r="M367" s="181"/>
    </row>
    <row r="368" spans="1:13">
      <c r="A368" s="191" t="str">
        <f>IF(B368="","",ROWS($B$5:B368))</f>
        <v/>
      </c>
      <c r="B368" s="191" t="str">
        <f>IF(SD!A365="","",SD!A365)</f>
        <v/>
      </c>
      <c r="C368" s="191" t="str">
        <f>IF(SD!C365="","",SD!C365)</f>
        <v/>
      </c>
      <c r="D368" s="191" t="str">
        <f>IF(SD!E365="","",SD!E365)</f>
        <v/>
      </c>
      <c r="E368" s="191" t="str">
        <f>IF(SD!G365="","",SD!G365)</f>
        <v/>
      </c>
      <c r="F368" s="191" t="str">
        <f>IF(SD!I365="","",SD!I365)</f>
        <v/>
      </c>
      <c r="G368" s="192" t="str">
        <f>IF(SD!AD365="","",SD!AD365)</f>
        <v/>
      </c>
      <c r="H368" s="193"/>
      <c r="I368" s="192" t="str">
        <f t="shared" si="10"/>
        <v>N</v>
      </c>
      <c r="J368" s="194"/>
      <c r="K368" s="181"/>
      <c r="L368" s="181">
        <f t="shared" si="11"/>
        <v>0</v>
      </c>
      <c r="M368" s="181"/>
    </row>
    <row r="369" spans="1:13">
      <c r="A369" s="191" t="str">
        <f>IF(B369="","",ROWS($B$5:B369))</f>
        <v/>
      </c>
      <c r="B369" s="191" t="str">
        <f>IF(SD!A366="","",SD!A366)</f>
        <v/>
      </c>
      <c r="C369" s="191" t="str">
        <f>IF(SD!C366="","",SD!C366)</f>
        <v/>
      </c>
      <c r="D369" s="191" t="str">
        <f>IF(SD!E366="","",SD!E366)</f>
        <v/>
      </c>
      <c r="E369" s="191" t="str">
        <f>IF(SD!G366="","",SD!G366)</f>
        <v/>
      </c>
      <c r="F369" s="191" t="str">
        <f>IF(SD!I366="","",SD!I366)</f>
        <v/>
      </c>
      <c r="G369" s="192" t="str">
        <f>IF(SD!AD366="","",SD!AD366)</f>
        <v/>
      </c>
      <c r="H369" s="193"/>
      <c r="I369" s="192" t="str">
        <f t="shared" si="10"/>
        <v>N</v>
      </c>
      <c r="J369" s="194"/>
      <c r="K369" s="181"/>
      <c r="L369" s="181">
        <f t="shared" si="11"/>
        <v>0</v>
      </c>
      <c r="M369" s="181"/>
    </row>
    <row r="370" spans="1:13">
      <c r="A370" s="191" t="str">
        <f>IF(B370="","",ROWS($B$5:B370))</f>
        <v/>
      </c>
      <c r="B370" s="191" t="str">
        <f>IF(SD!A367="","",SD!A367)</f>
        <v/>
      </c>
      <c r="C370" s="191" t="str">
        <f>IF(SD!C367="","",SD!C367)</f>
        <v/>
      </c>
      <c r="D370" s="191" t="str">
        <f>IF(SD!E367="","",SD!E367)</f>
        <v/>
      </c>
      <c r="E370" s="191" t="str">
        <f>IF(SD!G367="","",SD!G367)</f>
        <v/>
      </c>
      <c r="F370" s="191" t="str">
        <f>IF(SD!I367="","",SD!I367)</f>
        <v/>
      </c>
      <c r="G370" s="192" t="str">
        <f>IF(SD!AD367="","",SD!AD367)</f>
        <v/>
      </c>
      <c r="H370" s="193"/>
      <c r="I370" s="192" t="str">
        <f t="shared" si="10"/>
        <v>N</v>
      </c>
      <c r="J370" s="194"/>
      <c r="K370" s="181"/>
      <c r="L370" s="181">
        <f t="shared" si="11"/>
        <v>0</v>
      </c>
      <c r="M370" s="181"/>
    </row>
    <row r="371" spans="1:13">
      <c r="A371" s="191" t="str">
        <f>IF(B371="","",ROWS($B$5:B371))</f>
        <v/>
      </c>
      <c r="B371" s="191" t="str">
        <f>IF(SD!A368="","",SD!A368)</f>
        <v/>
      </c>
      <c r="C371" s="191" t="str">
        <f>IF(SD!C368="","",SD!C368)</f>
        <v/>
      </c>
      <c r="D371" s="191" t="str">
        <f>IF(SD!E368="","",SD!E368)</f>
        <v/>
      </c>
      <c r="E371" s="191" t="str">
        <f>IF(SD!G368="","",SD!G368)</f>
        <v/>
      </c>
      <c r="F371" s="191" t="str">
        <f>IF(SD!I368="","",SD!I368)</f>
        <v/>
      </c>
      <c r="G371" s="192" t="str">
        <f>IF(SD!AD368="","",SD!AD368)</f>
        <v/>
      </c>
      <c r="H371" s="193"/>
      <c r="I371" s="192" t="str">
        <f t="shared" si="10"/>
        <v>N</v>
      </c>
      <c r="J371" s="194"/>
      <c r="K371" s="181"/>
      <c r="L371" s="181">
        <f t="shared" si="11"/>
        <v>0</v>
      </c>
      <c r="M371" s="181"/>
    </row>
    <row r="372" spans="1:13">
      <c r="A372" s="191" t="str">
        <f>IF(B372="","",ROWS($B$5:B372))</f>
        <v/>
      </c>
      <c r="B372" s="191" t="str">
        <f>IF(SD!A369="","",SD!A369)</f>
        <v/>
      </c>
      <c r="C372" s="191" t="str">
        <f>IF(SD!C369="","",SD!C369)</f>
        <v/>
      </c>
      <c r="D372" s="191" t="str">
        <f>IF(SD!E369="","",SD!E369)</f>
        <v/>
      </c>
      <c r="E372" s="191" t="str">
        <f>IF(SD!G369="","",SD!G369)</f>
        <v/>
      </c>
      <c r="F372" s="191" t="str">
        <f>IF(SD!I369="","",SD!I369)</f>
        <v/>
      </c>
      <c r="G372" s="192" t="str">
        <f>IF(SD!AD369="","",SD!AD369)</f>
        <v/>
      </c>
      <c r="H372" s="193"/>
      <c r="I372" s="192" t="str">
        <f t="shared" si="10"/>
        <v>N</v>
      </c>
      <c r="J372" s="194"/>
      <c r="K372" s="181"/>
      <c r="L372" s="181">
        <f t="shared" si="11"/>
        <v>0</v>
      </c>
      <c r="M372" s="181"/>
    </row>
    <row r="373" spans="1:13">
      <c r="A373" s="191" t="str">
        <f>IF(B373="","",ROWS($B$5:B373))</f>
        <v/>
      </c>
      <c r="B373" s="191" t="str">
        <f>IF(SD!A370="","",SD!A370)</f>
        <v/>
      </c>
      <c r="C373" s="191" t="str">
        <f>IF(SD!C370="","",SD!C370)</f>
        <v/>
      </c>
      <c r="D373" s="191" t="str">
        <f>IF(SD!E370="","",SD!E370)</f>
        <v/>
      </c>
      <c r="E373" s="191" t="str">
        <f>IF(SD!G370="","",SD!G370)</f>
        <v/>
      </c>
      <c r="F373" s="191" t="str">
        <f>IF(SD!I370="","",SD!I370)</f>
        <v/>
      </c>
      <c r="G373" s="192" t="str">
        <f>IF(SD!AD370="","",SD!AD370)</f>
        <v/>
      </c>
      <c r="H373" s="193"/>
      <c r="I373" s="192" t="str">
        <f t="shared" si="10"/>
        <v>N</v>
      </c>
      <c r="J373" s="194"/>
      <c r="K373" s="181"/>
      <c r="L373" s="181">
        <f t="shared" si="11"/>
        <v>0</v>
      </c>
      <c r="M373" s="181"/>
    </row>
    <row r="374" spans="1:13">
      <c r="A374" s="191" t="str">
        <f>IF(B374="","",ROWS($B$5:B374))</f>
        <v/>
      </c>
      <c r="B374" s="191" t="str">
        <f>IF(SD!A371="","",SD!A371)</f>
        <v/>
      </c>
      <c r="C374" s="191" t="str">
        <f>IF(SD!C371="","",SD!C371)</f>
        <v/>
      </c>
      <c r="D374" s="191" t="str">
        <f>IF(SD!E371="","",SD!E371)</f>
        <v/>
      </c>
      <c r="E374" s="191" t="str">
        <f>IF(SD!G371="","",SD!G371)</f>
        <v/>
      </c>
      <c r="F374" s="191" t="str">
        <f>IF(SD!I371="","",SD!I371)</f>
        <v/>
      </c>
      <c r="G374" s="192" t="str">
        <f>IF(SD!AD371="","",SD!AD371)</f>
        <v/>
      </c>
      <c r="H374" s="193"/>
      <c r="I374" s="192" t="str">
        <f t="shared" si="10"/>
        <v>N</v>
      </c>
      <c r="J374" s="194"/>
      <c r="K374" s="181"/>
      <c r="L374" s="181">
        <f t="shared" si="11"/>
        <v>0</v>
      </c>
      <c r="M374" s="181"/>
    </row>
    <row r="375" spans="1:13">
      <c r="A375" s="191" t="str">
        <f>IF(B375="","",ROWS($B$5:B375))</f>
        <v/>
      </c>
      <c r="B375" s="191" t="str">
        <f>IF(SD!A372="","",SD!A372)</f>
        <v/>
      </c>
      <c r="C375" s="191" t="str">
        <f>IF(SD!C372="","",SD!C372)</f>
        <v/>
      </c>
      <c r="D375" s="191" t="str">
        <f>IF(SD!E372="","",SD!E372)</f>
        <v/>
      </c>
      <c r="E375" s="191" t="str">
        <f>IF(SD!G372="","",SD!G372)</f>
        <v/>
      </c>
      <c r="F375" s="191" t="str">
        <f>IF(SD!I372="","",SD!I372)</f>
        <v/>
      </c>
      <c r="G375" s="192" t="str">
        <f>IF(SD!AD372="","",SD!AD372)</f>
        <v/>
      </c>
      <c r="H375" s="193"/>
      <c r="I375" s="192" t="str">
        <f t="shared" si="10"/>
        <v>N</v>
      </c>
      <c r="J375" s="194"/>
      <c r="K375" s="181"/>
      <c r="L375" s="181">
        <f t="shared" si="11"/>
        <v>0</v>
      </c>
      <c r="M375" s="181"/>
    </row>
    <row r="376" spans="1:13">
      <c r="A376" s="191" t="str">
        <f>IF(B376="","",ROWS($B$5:B376))</f>
        <v/>
      </c>
      <c r="B376" s="191" t="str">
        <f>IF(SD!A373="","",SD!A373)</f>
        <v/>
      </c>
      <c r="C376" s="191" t="str">
        <f>IF(SD!C373="","",SD!C373)</f>
        <v/>
      </c>
      <c r="D376" s="191" t="str">
        <f>IF(SD!E373="","",SD!E373)</f>
        <v/>
      </c>
      <c r="E376" s="191" t="str">
        <f>IF(SD!G373="","",SD!G373)</f>
        <v/>
      </c>
      <c r="F376" s="191" t="str">
        <f>IF(SD!I373="","",SD!I373)</f>
        <v/>
      </c>
      <c r="G376" s="192" t="str">
        <f>IF(SD!AD373="","",SD!AD373)</f>
        <v/>
      </c>
      <c r="H376" s="193"/>
      <c r="I376" s="192" t="str">
        <f t="shared" si="10"/>
        <v>N</v>
      </c>
      <c r="J376" s="194"/>
      <c r="K376" s="181"/>
      <c r="L376" s="181">
        <f t="shared" si="11"/>
        <v>0</v>
      </c>
      <c r="M376" s="181"/>
    </row>
    <row r="377" spans="1:13">
      <c r="A377" s="191" t="str">
        <f>IF(B377="","",ROWS($B$5:B377))</f>
        <v/>
      </c>
      <c r="B377" s="191" t="str">
        <f>IF(SD!A374="","",SD!A374)</f>
        <v/>
      </c>
      <c r="C377" s="191" t="str">
        <f>IF(SD!C374="","",SD!C374)</f>
        <v/>
      </c>
      <c r="D377" s="191" t="str">
        <f>IF(SD!E374="","",SD!E374)</f>
        <v/>
      </c>
      <c r="E377" s="191" t="str">
        <f>IF(SD!G374="","",SD!G374)</f>
        <v/>
      </c>
      <c r="F377" s="191" t="str">
        <f>IF(SD!I374="","",SD!I374)</f>
        <v/>
      </c>
      <c r="G377" s="192" t="str">
        <f>IF(SD!AD374="","",SD!AD374)</f>
        <v/>
      </c>
      <c r="H377" s="193"/>
      <c r="I377" s="192" t="str">
        <f t="shared" si="10"/>
        <v>N</v>
      </c>
      <c r="J377" s="194"/>
      <c r="K377" s="181"/>
      <c r="L377" s="181">
        <f t="shared" si="11"/>
        <v>0</v>
      </c>
      <c r="M377" s="181"/>
    </row>
    <row r="378" spans="1:13">
      <c r="A378" s="191" t="str">
        <f>IF(B378="","",ROWS($B$5:B378))</f>
        <v/>
      </c>
      <c r="B378" s="191" t="str">
        <f>IF(SD!A375="","",SD!A375)</f>
        <v/>
      </c>
      <c r="C378" s="191" t="str">
        <f>IF(SD!C375="","",SD!C375)</f>
        <v/>
      </c>
      <c r="D378" s="191" t="str">
        <f>IF(SD!E375="","",SD!E375)</f>
        <v/>
      </c>
      <c r="E378" s="191" t="str">
        <f>IF(SD!G375="","",SD!G375)</f>
        <v/>
      </c>
      <c r="F378" s="191" t="str">
        <f>IF(SD!I375="","",SD!I375)</f>
        <v/>
      </c>
      <c r="G378" s="192" t="str">
        <f>IF(SD!AD375="","",SD!AD375)</f>
        <v/>
      </c>
      <c r="H378" s="193"/>
      <c r="I378" s="192" t="str">
        <f t="shared" si="10"/>
        <v>N</v>
      </c>
      <c r="J378" s="194"/>
      <c r="K378" s="181"/>
      <c r="L378" s="181">
        <f t="shared" si="11"/>
        <v>0</v>
      </c>
      <c r="M378" s="181"/>
    </row>
    <row r="379" spans="1:13">
      <c r="A379" s="191" t="str">
        <f>IF(B379="","",ROWS($B$5:B379))</f>
        <v/>
      </c>
      <c r="B379" s="191" t="str">
        <f>IF(SD!A376="","",SD!A376)</f>
        <v/>
      </c>
      <c r="C379" s="191" t="str">
        <f>IF(SD!C376="","",SD!C376)</f>
        <v/>
      </c>
      <c r="D379" s="191" t="str">
        <f>IF(SD!E376="","",SD!E376)</f>
        <v/>
      </c>
      <c r="E379" s="191" t="str">
        <f>IF(SD!G376="","",SD!G376)</f>
        <v/>
      </c>
      <c r="F379" s="191" t="str">
        <f>IF(SD!I376="","",SD!I376)</f>
        <v/>
      </c>
      <c r="G379" s="192" t="str">
        <f>IF(SD!AD376="","",SD!AD376)</f>
        <v/>
      </c>
      <c r="H379" s="193"/>
      <c r="I379" s="192" t="str">
        <f t="shared" si="10"/>
        <v>N</v>
      </c>
      <c r="J379" s="194"/>
      <c r="K379" s="181"/>
      <c r="L379" s="181">
        <f t="shared" si="11"/>
        <v>0</v>
      </c>
      <c r="M379" s="181"/>
    </row>
    <row r="380" spans="1:13">
      <c r="A380" s="191" t="str">
        <f>IF(B380="","",ROWS($B$5:B380))</f>
        <v/>
      </c>
      <c r="B380" s="191" t="str">
        <f>IF(SD!A377="","",SD!A377)</f>
        <v/>
      </c>
      <c r="C380" s="191" t="str">
        <f>IF(SD!C377="","",SD!C377)</f>
        <v/>
      </c>
      <c r="D380" s="191" t="str">
        <f>IF(SD!E377="","",SD!E377)</f>
        <v/>
      </c>
      <c r="E380" s="191" t="str">
        <f>IF(SD!G377="","",SD!G377)</f>
        <v/>
      </c>
      <c r="F380" s="191" t="str">
        <f>IF(SD!I377="","",SD!I377)</f>
        <v/>
      </c>
      <c r="G380" s="192" t="str">
        <f>IF(SD!AD377="","",SD!AD377)</f>
        <v/>
      </c>
      <c r="H380" s="193"/>
      <c r="I380" s="192" t="str">
        <f t="shared" si="10"/>
        <v>N</v>
      </c>
      <c r="J380" s="194"/>
      <c r="K380" s="181"/>
      <c r="L380" s="181">
        <f t="shared" si="11"/>
        <v>0</v>
      </c>
      <c r="M380" s="181"/>
    </row>
    <row r="381" spans="1:13">
      <c r="A381" s="191" t="str">
        <f>IF(B381="","",ROWS($B$5:B381))</f>
        <v/>
      </c>
      <c r="B381" s="191" t="str">
        <f>IF(SD!A378="","",SD!A378)</f>
        <v/>
      </c>
      <c r="C381" s="191" t="str">
        <f>IF(SD!C378="","",SD!C378)</f>
        <v/>
      </c>
      <c r="D381" s="191" t="str">
        <f>IF(SD!E378="","",SD!E378)</f>
        <v/>
      </c>
      <c r="E381" s="191" t="str">
        <f>IF(SD!G378="","",SD!G378)</f>
        <v/>
      </c>
      <c r="F381" s="191" t="str">
        <f>IF(SD!I378="","",SD!I378)</f>
        <v/>
      </c>
      <c r="G381" s="192" t="str">
        <f>IF(SD!AD378="","",SD!AD378)</f>
        <v/>
      </c>
      <c r="H381" s="193"/>
      <c r="I381" s="192" t="str">
        <f t="shared" si="10"/>
        <v>N</v>
      </c>
      <c r="J381" s="194"/>
      <c r="K381" s="181"/>
      <c r="L381" s="181">
        <f t="shared" si="11"/>
        <v>0</v>
      </c>
      <c r="M381" s="181"/>
    </row>
    <row r="382" spans="1:13">
      <c r="A382" s="191" t="str">
        <f>IF(B382="","",ROWS($B$5:B382))</f>
        <v/>
      </c>
      <c r="B382" s="191" t="str">
        <f>IF(SD!A379="","",SD!A379)</f>
        <v/>
      </c>
      <c r="C382" s="191" t="str">
        <f>IF(SD!C379="","",SD!C379)</f>
        <v/>
      </c>
      <c r="D382" s="191" t="str">
        <f>IF(SD!E379="","",SD!E379)</f>
        <v/>
      </c>
      <c r="E382" s="191" t="str">
        <f>IF(SD!G379="","",SD!G379)</f>
        <v/>
      </c>
      <c r="F382" s="191" t="str">
        <f>IF(SD!I379="","",SD!I379)</f>
        <v/>
      </c>
      <c r="G382" s="192" t="str">
        <f>IF(SD!AD379="","",SD!AD379)</f>
        <v/>
      </c>
      <c r="H382" s="193"/>
      <c r="I382" s="192" t="str">
        <f t="shared" si="10"/>
        <v>N</v>
      </c>
      <c r="J382" s="194"/>
      <c r="K382" s="181"/>
      <c r="L382" s="181">
        <f t="shared" si="11"/>
        <v>0</v>
      </c>
      <c r="M382" s="181"/>
    </row>
    <row r="383" spans="1:13">
      <c r="A383" s="191" t="str">
        <f>IF(B383="","",ROWS($B$5:B383))</f>
        <v/>
      </c>
      <c r="B383" s="191" t="str">
        <f>IF(SD!A380="","",SD!A380)</f>
        <v/>
      </c>
      <c r="C383" s="191" t="str">
        <f>IF(SD!C380="","",SD!C380)</f>
        <v/>
      </c>
      <c r="D383" s="191" t="str">
        <f>IF(SD!E380="","",SD!E380)</f>
        <v/>
      </c>
      <c r="E383" s="191" t="str">
        <f>IF(SD!G380="","",SD!G380)</f>
        <v/>
      </c>
      <c r="F383" s="191" t="str">
        <f>IF(SD!I380="","",SD!I380)</f>
        <v/>
      </c>
      <c r="G383" s="192" t="str">
        <f>IF(SD!AD380="","",SD!AD380)</f>
        <v/>
      </c>
      <c r="H383" s="193"/>
      <c r="I383" s="192" t="str">
        <f t="shared" si="10"/>
        <v>N</v>
      </c>
      <c r="J383" s="194"/>
      <c r="K383" s="181"/>
      <c r="L383" s="181">
        <f t="shared" si="11"/>
        <v>0</v>
      </c>
      <c r="M383" s="181"/>
    </row>
    <row r="384" spans="1:13">
      <c r="A384" s="191" t="str">
        <f>IF(B384="","",ROWS($B$5:B384))</f>
        <v/>
      </c>
      <c r="B384" s="191" t="str">
        <f>IF(SD!A381="","",SD!A381)</f>
        <v/>
      </c>
      <c r="C384" s="191" t="str">
        <f>IF(SD!C381="","",SD!C381)</f>
        <v/>
      </c>
      <c r="D384" s="191" t="str">
        <f>IF(SD!E381="","",SD!E381)</f>
        <v/>
      </c>
      <c r="E384" s="191" t="str">
        <f>IF(SD!G381="","",SD!G381)</f>
        <v/>
      </c>
      <c r="F384" s="191" t="str">
        <f>IF(SD!I381="","",SD!I381)</f>
        <v/>
      </c>
      <c r="G384" s="192" t="str">
        <f>IF(SD!AD381="","",SD!AD381)</f>
        <v/>
      </c>
      <c r="H384" s="193"/>
      <c r="I384" s="192" t="str">
        <f t="shared" si="10"/>
        <v>N</v>
      </c>
      <c r="J384" s="194"/>
      <c r="K384" s="181"/>
      <c r="L384" s="181">
        <f t="shared" si="11"/>
        <v>0</v>
      </c>
      <c r="M384" s="181"/>
    </row>
    <row r="385" spans="1:13">
      <c r="A385" s="191" t="str">
        <f>IF(B385="","",ROWS($B$5:B385))</f>
        <v/>
      </c>
      <c r="B385" s="191" t="str">
        <f>IF(SD!A382="","",SD!A382)</f>
        <v/>
      </c>
      <c r="C385" s="191" t="str">
        <f>IF(SD!C382="","",SD!C382)</f>
        <v/>
      </c>
      <c r="D385" s="191" t="str">
        <f>IF(SD!E382="","",SD!E382)</f>
        <v/>
      </c>
      <c r="E385" s="191" t="str">
        <f>IF(SD!G382="","",SD!G382)</f>
        <v/>
      </c>
      <c r="F385" s="191" t="str">
        <f>IF(SD!I382="","",SD!I382)</f>
        <v/>
      </c>
      <c r="G385" s="192" t="str">
        <f>IF(SD!AD382="","",SD!AD382)</f>
        <v/>
      </c>
      <c r="H385" s="193"/>
      <c r="I385" s="192" t="str">
        <f t="shared" si="10"/>
        <v>N</v>
      </c>
      <c r="J385" s="194"/>
      <c r="K385" s="181"/>
      <c r="L385" s="181">
        <f t="shared" si="11"/>
        <v>0</v>
      </c>
      <c r="M385" s="181"/>
    </row>
    <row r="386" spans="1:13">
      <c r="A386" s="191" t="str">
        <f>IF(B386="","",ROWS($B$5:B386))</f>
        <v/>
      </c>
      <c r="B386" s="191" t="str">
        <f>IF(SD!A383="","",SD!A383)</f>
        <v/>
      </c>
      <c r="C386" s="191" t="str">
        <f>IF(SD!C383="","",SD!C383)</f>
        <v/>
      </c>
      <c r="D386" s="191" t="str">
        <f>IF(SD!E383="","",SD!E383)</f>
        <v/>
      </c>
      <c r="E386" s="191" t="str">
        <f>IF(SD!G383="","",SD!G383)</f>
        <v/>
      </c>
      <c r="F386" s="191" t="str">
        <f>IF(SD!I383="","",SD!I383)</f>
        <v/>
      </c>
      <c r="G386" s="192" t="str">
        <f>IF(SD!AD383="","",SD!AD383)</f>
        <v/>
      </c>
      <c r="H386" s="193"/>
      <c r="I386" s="192" t="str">
        <f t="shared" si="10"/>
        <v>N</v>
      </c>
      <c r="J386" s="194"/>
      <c r="K386" s="181"/>
      <c r="L386" s="181">
        <f t="shared" si="11"/>
        <v>0</v>
      </c>
      <c r="M386" s="181"/>
    </row>
    <row r="387" spans="1:13">
      <c r="A387" s="191" t="str">
        <f>IF(B387="","",ROWS($B$5:B387))</f>
        <v/>
      </c>
      <c r="B387" s="191" t="str">
        <f>IF(SD!A384="","",SD!A384)</f>
        <v/>
      </c>
      <c r="C387" s="191" t="str">
        <f>IF(SD!C384="","",SD!C384)</f>
        <v/>
      </c>
      <c r="D387" s="191" t="str">
        <f>IF(SD!E384="","",SD!E384)</f>
        <v/>
      </c>
      <c r="E387" s="191" t="str">
        <f>IF(SD!G384="","",SD!G384)</f>
        <v/>
      </c>
      <c r="F387" s="191" t="str">
        <f>IF(SD!I384="","",SD!I384)</f>
        <v/>
      </c>
      <c r="G387" s="192" t="str">
        <f>IF(SD!AD384="","",SD!AD384)</f>
        <v/>
      </c>
      <c r="H387" s="193"/>
      <c r="I387" s="192" t="str">
        <f t="shared" si="10"/>
        <v>N</v>
      </c>
      <c r="J387" s="194"/>
      <c r="K387" s="181"/>
      <c r="L387" s="181">
        <f t="shared" si="11"/>
        <v>0</v>
      </c>
      <c r="M387" s="181"/>
    </row>
    <row r="388" spans="1:13">
      <c r="A388" s="191" t="str">
        <f>IF(B388="","",ROWS($B$5:B388))</f>
        <v/>
      </c>
      <c r="B388" s="191" t="str">
        <f>IF(SD!A385="","",SD!A385)</f>
        <v/>
      </c>
      <c r="C388" s="191" t="str">
        <f>IF(SD!C385="","",SD!C385)</f>
        <v/>
      </c>
      <c r="D388" s="191" t="str">
        <f>IF(SD!E385="","",SD!E385)</f>
        <v/>
      </c>
      <c r="E388" s="191" t="str">
        <f>IF(SD!G385="","",SD!G385)</f>
        <v/>
      </c>
      <c r="F388" s="191" t="str">
        <f>IF(SD!I385="","",SD!I385)</f>
        <v/>
      </c>
      <c r="G388" s="192" t="str">
        <f>IF(SD!AD385="","",SD!AD385)</f>
        <v/>
      </c>
      <c r="H388" s="193"/>
      <c r="I388" s="192" t="str">
        <f t="shared" si="10"/>
        <v>N</v>
      </c>
      <c r="J388" s="194"/>
      <c r="K388" s="181"/>
      <c r="L388" s="181">
        <f t="shared" si="11"/>
        <v>0</v>
      </c>
      <c r="M388" s="181"/>
    </row>
    <row r="389" spans="1:13">
      <c r="A389" s="191" t="str">
        <f>IF(B389="","",ROWS($B$5:B389))</f>
        <v/>
      </c>
      <c r="B389" s="191" t="str">
        <f>IF(SD!A386="","",SD!A386)</f>
        <v/>
      </c>
      <c r="C389" s="191" t="str">
        <f>IF(SD!C386="","",SD!C386)</f>
        <v/>
      </c>
      <c r="D389" s="191" t="str">
        <f>IF(SD!E386="","",SD!E386)</f>
        <v/>
      </c>
      <c r="E389" s="191" t="str">
        <f>IF(SD!G386="","",SD!G386)</f>
        <v/>
      </c>
      <c r="F389" s="191" t="str">
        <f>IF(SD!I386="","",SD!I386)</f>
        <v/>
      </c>
      <c r="G389" s="192" t="str">
        <f>IF(SD!AD386="","",SD!AD386)</f>
        <v/>
      </c>
      <c r="H389" s="193"/>
      <c r="I389" s="192" t="str">
        <f t="shared" si="10"/>
        <v>N</v>
      </c>
      <c r="J389" s="194"/>
      <c r="K389" s="181"/>
      <c r="L389" s="181">
        <f t="shared" si="11"/>
        <v>0</v>
      </c>
      <c r="M389" s="181"/>
    </row>
    <row r="390" spans="1:13">
      <c r="A390" s="191" t="str">
        <f>IF(B390="","",ROWS($B$5:B390))</f>
        <v/>
      </c>
      <c r="B390" s="191" t="str">
        <f>IF(SD!A387="","",SD!A387)</f>
        <v/>
      </c>
      <c r="C390" s="191" t="str">
        <f>IF(SD!C387="","",SD!C387)</f>
        <v/>
      </c>
      <c r="D390" s="191" t="str">
        <f>IF(SD!E387="","",SD!E387)</f>
        <v/>
      </c>
      <c r="E390" s="191" t="str">
        <f>IF(SD!G387="","",SD!G387)</f>
        <v/>
      </c>
      <c r="F390" s="191" t="str">
        <f>IF(SD!I387="","",SD!I387)</f>
        <v/>
      </c>
      <c r="G390" s="192" t="str">
        <f>IF(SD!AD387="","",SD!AD387)</f>
        <v/>
      </c>
      <c r="H390" s="193"/>
      <c r="I390" s="192" t="str">
        <f t="shared" ref="I390:I453" si="12">IFERROR(IF(H390="Y","N",(IF(AND(B390&lt;=5,G390&gt;1),"Y",IF(AND(B390&lt;=8,G390&gt;2),"Y",IF(AND(B390&lt;=12,F390="F",G390&gt;5),"Y","N"))))),"")</f>
        <v>N</v>
      </c>
      <c r="J390" s="194"/>
      <c r="K390" s="181"/>
      <c r="L390" s="181">
        <f t="shared" ref="L390:L453" si="13">IFERROR(IF(AND(I390=$K$3,J390=$P$3),A390,0),"")</f>
        <v>0</v>
      </c>
      <c r="M390" s="181"/>
    </row>
    <row r="391" spans="1:13">
      <c r="A391" s="191" t="str">
        <f>IF(B391="","",ROWS($B$5:B391))</f>
        <v/>
      </c>
      <c r="B391" s="191" t="str">
        <f>IF(SD!A388="","",SD!A388)</f>
        <v/>
      </c>
      <c r="C391" s="191" t="str">
        <f>IF(SD!C388="","",SD!C388)</f>
        <v/>
      </c>
      <c r="D391" s="191" t="str">
        <f>IF(SD!E388="","",SD!E388)</f>
        <v/>
      </c>
      <c r="E391" s="191" t="str">
        <f>IF(SD!G388="","",SD!G388)</f>
        <v/>
      </c>
      <c r="F391" s="191" t="str">
        <f>IF(SD!I388="","",SD!I388)</f>
        <v/>
      </c>
      <c r="G391" s="192" t="str">
        <f>IF(SD!AD388="","",SD!AD388)</f>
        <v/>
      </c>
      <c r="H391" s="193"/>
      <c r="I391" s="192" t="str">
        <f t="shared" si="12"/>
        <v>N</v>
      </c>
      <c r="J391" s="194"/>
      <c r="K391" s="181"/>
      <c r="L391" s="181">
        <f t="shared" si="13"/>
        <v>0</v>
      </c>
      <c r="M391" s="181"/>
    </row>
    <row r="392" spans="1:13">
      <c r="A392" s="191" t="str">
        <f>IF(B392="","",ROWS($B$5:B392))</f>
        <v/>
      </c>
      <c r="B392" s="191" t="str">
        <f>IF(SD!A389="","",SD!A389)</f>
        <v/>
      </c>
      <c r="C392" s="191" t="str">
        <f>IF(SD!C389="","",SD!C389)</f>
        <v/>
      </c>
      <c r="D392" s="191" t="str">
        <f>IF(SD!E389="","",SD!E389)</f>
        <v/>
      </c>
      <c r="E392" s="191" t="str">
        <f>IF(SD!G389="","",SD!G389)</f>
        <v/>
      </c>
      <c r="F392" s="191" t="str">
        <f>IF(SD!I389="","",SD!I389)</f>
        <v/>
      </c>
      <c r="G392" s="192" t="str">
        <f>IF(SD!AD389="","",SD!AD389)</f>
        <v/>
      </c>
      <c r="H392" s="193"/>
      <c r="I392" s="192" t="str">
        <f t="shared" si="12"/>
        <v>N</v>
      </c>
      <c r="J392" s="194"/>
      <c r="K392" s="181"/>
      <c r="L392" s="181">
        <f t="shared" si="13"/>
        <v>0</v>
      </c>
      <c r="M392" s="181"/>
    </row>
    <row r="393" spans="1:13">
      <c r="A393" s="191" t="str">
        <f>IF(B393="","",ROWS($B$5:B393))</f>
        <v/>
      </c>
      <c r="B393" s="191" t="str">
        <f>IF(SD!A390="","",SD!A390)</f>
        <v/>
      </c>
      <c r="C393" s="191" t="str">
        <f>IF(SD!C390="","",SD!C390)</f>
        <v/>
      </c>
      <c r="D393" s="191" t="str">
        <f>IF(SD!E390="","",SD!E390)</f>
        <v/>
      </c>
      <c r="E393" s="191" t="str">
        <f>IF(SD!G390="","",SD!G390)</f>
        <v/>
      </c>
      <c r="F393" s="191" t="str">
        <f>IF(SD!I390="","",SD!I390)</f>
        <v/>
      </c>
      <c r="G393" s="192" t="str">
        <f>IF(SD!AD390="","",SD!AD390)</f>
        <v/>
      </c>
      <c r="H393" s="193"/>
      <c r="I393" s="192" t="str">
        <f t="shared" si="12"/>
        <v>N</v>
      </c>
      <c r="J393" s="194"/>
      <c r="K393" s="181"/>
      <c r="L393" s="181">
        <f t="shared" si="13"/>
        <v>0</v>
      </c>
      <c r="M393" s="181"/>
    </row>
    <row r="394" spans="1:13">
      <c r="A394" s="191" t="str">
        <f>IF(B394="","",ROWS($B$5:B394))</f>
        <v/>
      </c>
      <c r="B394" s="191" t="str">
        <f>IF(SD!A391="","",SD!A391)</f>
        <v/>
      </c>
      <c r="C394" s="191" t="str">
        <f>IF(SD!C391="","",SD!C391)</f>
        <v/>
      </c>
      <c r="D394" s="191" t="str">
        <f>IF(SD!E391="","",SD!E391)</f>
        <v/>
      </c>
      <c r="E394" s="191" t="str">
        <f>IF(SD!G391="","",SD!G391)</f>
        <v/>
      </c>
      <c r="F394" s="191" t="str">
        <f>IF(SD!I391="","",SD!I391)</f>
        <v/>
      </c>
      <c r="G394" s="192" t="str">
        <f>IF(SD!AD391="","",SD!AD391)</f>
        <v/>
      </c>
      <c r="H394" s="193"/>
      <c r="I394" s="192" t="str">
        <f t="shared" si="12"/>
        <v>N</v>
      </c>
      <c r="J394" s="194"/>
      <c r="K394" s="181"/>
      <c r="L394" s="181">
        <f t="shared" si="13"/>
        <v>0</v>
      </c>
      <c r="M394" s="181"/>
    </row>
    <row r="395" spans="1:13">
      <c r="A395" s="191" t="str">
        <f>IF(B395="","",ROWS($B$5:B395))</f>
        <v/>
      </c>
      <c r="B395" s="191" t="str">
        <f>IF(SD!A392="","",SD!A392)</f>
        <v/>
      </c>
      <c r="C395" s="191" t="str">
        <f>IF(SD!C392="","",SD!C392)</f>
        <v/>
      </c>
      <c r="D395" s="191" t="str">
        <f>IF(SD!E392="","",SD!E392)</f>
        <v/>
      </c>
      <c r="E395" s="191" t="str">
        <f>IF(SD!G392="","",SD!G392)</f>
        <v/>
      </c>
      <c r="F395" s="191" t="str">
        <f>IF(SD!I392="","",SD!I392)</f>
        <v/>
      </c>
      <c r="G395" s="192" t="str">
        <f>IF(SD!AD392="","",SD!AD392)</f>
        <v/>
      </c>
      <c r="H395" s="193"/>
      <c r="I395" s="192" t="str">
        <f t="shared" si="12"/>
        <v>N</v>
      </c>
      <c r="J395" s="194"/>
      <c r="K395" s="181"/>
      <c r="L395" s="181">
        <f t="shared" si="13"/>
        <v>0</v>
      </c>
      <c r="M395" s="181"/>
    </row>
    <row r="396" spans="1:13">
      <c r="A396" s="191" t="str">
        <f>IF(B396="","",ROWS($B$5:B396))</f>
        <v/>
      </c>
      <c r="B396" s="191" t="str">
        <f>IF(SD!A393="","",SD!A393)</f>
        <v/>
      </c>
      <c r="C396" s="191" t="str">
        <f>IF(SD!C393="","",SD!C393)</f>
        <v/>
      </c>
      <c r="D396" s="191" t="str">
        <f>IF(SD!E393="","",SD!E393)</f>
        <v/>
      </c>
      <c r="E396" s="191" t="str">
        <f>IF(SD!G393="","",SD!G393)</f>
        <v/>
      </c>
      <c r="F396" s="191" t="str">
        <f>IF(SD!I393="","",SD!I393)</f>
        <v/>
      </c>
      <c r="G396" s="192" t="str">
        <f>IF(SD!AD393="","",SD!AD393)</f>
        <v/>
      </c>
      <c r="H396" s="193"/>
      <c r="I396" s="192" t="str">
        <f t="shared" si="12"/>
        <v>N</v>
      </c>
      <c r="J396" s="194"/>
      <c r="K396" s="181"/>
      <c r="L396" s="181">
        <f t="shared" si="13"/>
        <v>0</v>
      </c>
      <c r="M396" s="181"/>
    </row>
    <row r="397" spans="1:13">
      <c r="A397" s="191" t="str">
        <f>IF(B397="","",ROWS($B$5:B397))</f>
        <v/>
      </c>
      <c r="B397" s="191" t="str">
        <f>IF(SD!A394="","",SD!A394)</f>
        <v/>
      </c>
      <c r="C397" s="191" t="str">
        <f>IF(SD!C394="","",SD!C394)</f>
        <v/>
      </c>
      <c r="D397" s="191" t="str">
        <f>IF(SD!E394="","",SD!E394)</f>
        <v/>
      </c>
      <c r="E397" s="191" t="str">
        <f>IF(SD!G394="","",SD!G394)</f>
        <v/>
      </c>
      <c r="F397" s="191" t="str">
        <f>IF(SD!I394="","",SD!I394)</f>
        <v/>
      </c>
      <c r="G397" s="192" t="str">
        <f>IF(SD!AD394="","",SD!AD394)</f>
        <v/>
      </c>
      <c r="H397" s="193"/>
      <c r="I397" s="192" t="str">
        <f t="shared" si="12"/>
        <v>N</v>
      </c>
      <c r="J397" s="194"/>
      <c r="K397" s="181"/>
      <c r="L397" s="181">
        <f t="shared" si="13"/>
        <v>0</v>
      </c>
      <c r="M397" s="181"/>
    </row>
    <row r="398" spans="1:13">
      <c r="A398" s="191" t="str">
        <f>IF(B398="","",ROWS($B$5:B398))</f>
        <v/>
      </c>
      <c r="B398" s="191" t="str">
        <f>IF(SD!A395="","",SD!A395)</f>
        <v/>
      </c>
      <c r="C398" s="191" t="str">
        <f>IF(SD!C395="","",SD!C395)</f>
        <v/>
      </c>
      <c r="D398" s="191" t="str">
        <f>IF(SD!E395="","",SD!E395)</f>
        <v/>
      </c>
      <c r="E398" s="191" t="str">
        <f>IF(SD!G395="","",SD!G395)</f>
        <v/>
      </c>
      <c r="F398" s="191" t="str">
        <f>IF(SD!I395="","",SD!I395)</f>
        <v/>
      </c>
      <c r="G398" s="192" t="str">
        <f>IF(SD!AD395="","",SD!AD395)</f>
        <v/>
      </c>
      <c r="H398" s="193"/>
      <c r="I398" s="192" t="str">
        <f t="shared" si="12"/>
        <v>N</v>
      </c>
      <c r="J398" s="194"/>
      <c r="K398" s="181"/>
      <c r="L398" s="181">
        <f t="shared" si="13"/>
        <v>0</v>
      </c>
      <c r="M398" s="181"/>
    </row>
    <row r="399" spans="1:13">
      <c r="A399" s="191" t="str">
        <f>IF(B399="","",ROWS($B$5:B399))</f>
        <v/>
      </c>
      <c r="B399" s="191" t="str">
        <f>IF(SD!A396="","",SD!A396)</f>
        <v/>
      </c>
      <c r="C399" s="191" t="str">
        <f>IF(SD!C396="","",SD!C396)</f>
        <v/>
      </c>
      <c r="D399" s="191" t="str">
        <f>IF(SD!E396="","",SD!E396)</f>
        <v/>
      </c>
      <c r="E399" s="191" t="str">
        <f>IF(SD!G396="","",SD!G396)</f>
        <v/>
      </c>
      <c r="F399" s="191" t="str">
        <f>IF(SD!I396="","",SD!I396)</f>
        <v/>
      </c>
      <c r="G399" s="192" t="str">
        <f>IF(SD!AD396="","",SD!AD396)</f>
        <v/>
      </c>
      <c r="H399" s="193"/>
      <c r="I399" s="192" t="str">
        <f t="shared" si="12"/>
        <v>N</v>
      </c>
      <c r="J399" s="194"/>
      <c r="K399" s="181"/>
      <c r="L399" s="181">
        <f t="shared" si="13"/>
        <v>0</v>
      </c>
      <c r="M399" s="181"/>
    </row>
    <row r="400" spans="1:13">
      <c r="A400" s="191" t="str">
        <f>IF(B400="","",ROWS($B$5:B400))</f>
        <v/>
      </c>
      <c r="B400" s="191" t="str">
        <f>IF(SD!A397="","",SD!A397)</f>
        <v/>
      </c>
      <c r="C400" s="191" t="str">
        <f>IF(SD!C397="","",SD!C397)</f>
        <v/>
      </c>
      <c r="D400" s="191" t="str">
        <f>IF(SD!E397="","",SD!E397)</f>
        <v/>
      </c>
      <c r="E400" s="191" t="str">
        <f>IF(SD!G397="","",SD!G397)</f>
        <v/>
      </c>
      <c r="F400" s="191" t="str">
        <f>IF(SD!I397="","",SD!I397)</f>
        <v/>
      </c>
      <c r="G400" s="192" t="str">
        <f>IF(SD!AD397="","",SD!AD397)</f>
        <v/>
      </c>
      <c r="H400" s="193"/>
      <c r="I400" s="192" t="str">
        <f t="shared" si="12"/>
        <v>N</v>
      </c>
      <c r="J400" s="194"/>
      <c r="K400" s="181"/>
      <c r="L400" s="181">
        <f t="shared" si="13"/>
        <v>0</v>
      </c>
      <c r="M400" s="181"/>
    </row>
    <row r="401" spans="1:13">
      <c r="A401" s="191" t="str">
        <f>IF(B401="","",ROWS($B$5:B401))</f>
        <v/>
      </c>
      <c r="B401" s="191" t="str">
        <f>IF(SD!A398="","",SD!A398)</f>
        <v/>
      </c>
      <c r="C401" s="191" t="str">
        <f>IF(SD!C398="","",SD!C398)</f>
        <v/>
      </c>
      <c r="D401" s="191" t="str">
        <f>IF(SD!E398="","",SD!E398)</f>
        <v/>
      </c>
      <c r="E401" s="191" t="str">
        <f>IF(SD!G398="","",SD!G398)</f>
        <v/>
      </c>
      <c r="F401" s="191" t="str">
        <f>IF(SD!I398="","",SD!I398)</f>
        <v/>
      </c>
      <c r="G401" s="192" t="str">
        <f>IF(SD!AD398="","",SD!AD398)</f>
        <v/>
      </c>
      <c r="H401" s="193"/>
      <c r="I401" s="192" t="str">
        <f t="shared" si="12"/>
        <v>N</v>
      </c>
      <c r="J401" s="194"/>
      <c r="K401" s="181"/>
      <c r="L401" s="181">
        <f t="shared" si="13"/>
        <v>0</v>
      </c>
      <c r="M401" s="181"/>
    </row>
    <row r="402" spans="1:13">
      <c r="A402" s="191" t="str">
        <f>IF(B402="","",ROWS($B$5:B402))</f>
        <v/>
      </c>
      <c r="B402" s="191" t="str">
        <f>IF(SD!A399="","",SD!A399)</f>
        <v/>
      </c>
      <c r="C402" s="191" t="str">
        <f>IF(SD!C399="","",SD!C399)</f>
        <v/>
      </c>
      <c r="D402" s="191" t="str">
        <f>IF(SD!E399="","",SD!E399)</f>
        <v/>
      </c>
      <c r="E402" s="191" t="str">
        <f>IF(SD!G399="","",SD!G399)</f>
        <v/>
      </c>
      <c r="F402" s="191" t="str">
        <f>IF(SD!I399="","",SD!I399)</f>
        <v/>
      </c>
      <c r="G402" s="192" t="str">
        <f>IF(SD!AD399="","",SD!AD399)</f>
        <v/>
      </c>
      <c r="H402" s="193"/>
      <c r="I402" s="192" t="str">
        <f t="shared" si="12"/>
        <v>N</v>
      </c>
      <c r="J402" s="194"/>
      <c r="K402" s="181"/>
      <c r="L402" s="181">
        <f t="shared" si="13"/>
        <v>0</v>
      </c>
      <c r="M402" s="181"/>
    </row>
    <row r="403" spans="1:13">
      <c r="A403" s="191" t="str">
        <f>IF(B403="","",ROWS($B$5:B403))</f>
        <v/>
      </c>
      <c r="B403" s="191" t="str">
        <f>IF(SD!A400="","",SD!A400)</f>
        <v/>
      </c>
      <c r="C403" s="191" t="str">
        <f>IF(SD!C400="","",SD!C400)</f>
        <v/>
      </c>
      <c r="D403" s="191" t="str">
        <f>IF(SD!E400="","",SD!E400)</f>
        <v/>
      </c>
      <c r="E403" s="191" t="str">
        <f>IF(SD!G400="","",SD!G400)</f>
        <v/>
      </c>
      <c r="F403" s="191" t="str">
        <f>IF(SD!I400="","",SD!I400)</f>
        <v/>
      </c>
      <c r="G403" s="192" t="str">
        <f>IF(SD!AD400="","",SD!AD400)</f>
        <v/>
      </c>
      <c r="H403" s="193"/>
      <c r="I403" s="192" t="str">
        <f t="shared" si="12"/>
        <v>N</v>
      </c>
      <c r="J403" s="194"/>
      <c r="K403" s="181"/>
      <c r="L403" s="181">
        <f t="shared" si="13"/>
        <v>0</v>
      </c>
      <c r="M403" s="181"/>
    </row>
    <row r="404" spans="1:13">
      <c r="A404" s="191" t="str">
        <f>IF(B404="","",ROWS($B$5:B404))</f>
        <v/>
      </c>
      <c r="B404" s="191" t="str">
        <f>IF(SD!A401="","",SD!A401)</f>
        <v/>
      </c>
      <c r="C404" s="191" t="str">
        <f>IF(SD!C401="","",SD!C401)</f>
        <v/>
      </c>
      <c r="D404" s="191" t="str">
        <f>IF(SD!E401="","",SD!E401)</f>
        <v/>
      </c>
      <c r="E404" s="191" t="str">
        <f>IF(SD!G401="","",SD!G401)</f>
        <v/>
      </c>
      <c r="F404" s="191" t="str">
        <f>IF(SD!I401="","",SD!I401)</f>
        <v/>
      </c>
      <c r="G404" s="192" t="str">
        <f>IF(SD!AD401="","",SD!AD401)</f>
        <v/>
      </c>
      <c r="H404" s="193"/>
      <c r="I404" s="192" t="str">
        <f t="shared" si="12"/>
        <v>N</v>
      </c>
      <c r="J404" s="194"/>
      <c r="K404" s="181"/>
      <c r="L404" s="181">
        <f t="shared" si="13"/>
        <v>0</v>
      </c>
      <c r="M404" s="181"/>
    </row>
    <row r="405" spans="1:13">
      <c r="A405" s="191" t="str">
        <f>IF(B405="","",ROWS($B$5:B405))</f>
        <v/>
      </c>
      <c r="B405" s="191" t="str">
        <f>IF(SD!A402="","",SD!A402)</f>
        <v/>
      </c>
      <c r="C405" s="191" t="str">
        <f>IF(SD!C402="","",SD!C402)</f>
        <v/>
      </c>
      <c r="D405" s="191" t="str">
        <f>IF(SD!E402="","",SD!E402)</f>
        <v/>
      </c>
      <c r="E405" s="191" t="str">
        <f>IF(SD!G402="","",SD!G402)</f>
        <v/>
      </c>
      <c r="F405" s="191" t="str">
        <f>IF(SD!I402="","",SD!I402)</f>
        <v/>
      </c>
      <c r="G405" s="192" t="str">
        <f>IF(SD!AD402="","",SD!AD402)</f>
        <v/>
      </c>
      <c r="H405" s="193"/>
      <c r="I405" s="192" t="str">
        <f t="shared" si="12"/>
        <v>N</v>
      </c>
      <c r="J405" s="194"/>
      <c r="K405" s="181"/>
      <c r="L405" s="181">
        <f t="shared" si="13"/>
        <v>0</v>
      </c>
      <c r="M405" s="181"/>
    </row>
    <row r="406" spans="1:13">
      <c r="A406" s="191" t="str">
        <f>IF(B406="","",ROWS($B$5:B406))</f>
        <v/>
      </c>
      <c r="B406" s="191" t="str">
        <f>IF(SD!A403="","",SD!A403)</f>
        <v/>
      </c>
      <c r="C406" s="191" t="str">
        <f>IF(SD!C403="","",SD!C403)</f>
        <v/>
      </c>
      <c r="D406" s="191" t="str">
        <f>IF(SD!E403="","",SD!E403)</f>
        <v/>
      </c>
      <c r="E406" s="191" t="str">
        <f>IF(SD!G403="","",SD!G403)</f>
        <v/>
      </c>
      <c r="F406" s="191" t="str">
        <f>IF(SD!I403="","",SD!I403)</f>
        <v/>
      </c>
      <c r="G406" s="192" t="str">
        <f>IF(SD!AD403="","",SD!AD403)</f>
        <v/>
      </c>
      <c r="H406" s="193"/>
      <c r="I406" s="192" t="str">
        <f t="shared" si="12"/>
        <v>N</v>
      </c>
      <c r="J406" s="194"/>
      <c r="K406" s="181"/>
      <c r="L406" s="181">
        <f t="shared" si="13"/>
        <v>0</v>
      </c>
      <c r="M406" s="181"/>
    </row>
    <row r="407" spans="1:13">
      <c r="A407" s="191" t="str">
        <f>IF(B407="","",ROWS($B$5:B407))</f>
        <v/>
      </c>
      <c r="B407" s="191" t="str">
        <f>IF(SD!A404="","",SD!A404)</f>
        <v/>
      </c>
      <c r="C407" s="191" t="str">
        <f>IF(SD!C404="","",SD!C404)</f>
        <v/>
      </c>
      <c r="D407" s="191" t="str">
        <f>IF(SD!E404="","",SD!E404)</f>
        <v/>
      </c>
      <c r="E407" s="191" t="str">
        <f>IF(SD!G404="","",SD!G404)</f>
        <v/>
      </c>
      <c r="F407" s="191" t="str">
        <f>IF(SD!I404="","",SD!I404)</f>
        <v/>
      </c>
      <c r="G407" s="192" t="str">
        <f>IF(SD!AD404="","",SD!AD404)</f>
        <v/>
      </c>
      <c r="H407" s="193"/>
      <c r="I407" s="192" t="str">
        <f t="shared" si="12"/>
        <v>N</v>
      </c>
      <c r="J407" s="194"/>
      <c r="K407" s="181"/>
      <c r="L407" s="181">
        <f t="shared" si="13"/>
        <v>0</v>
      </c>
      <c r="M407" s="181"/>
    </row>
    <row r="408" spans="1:13">
      <c r="A408" s="191" t="str">
        <f>IF(B408="","",ROWS($B$5:B408))</f>
        <v/>
      </c>
      <c r="B408" s="191" t="str">
        <f>IF(SD!A405="","",SD!A405)</f>
        <v/>
      </c>
      <c r="C408" s="191" t="str">
        <f>IF(SD!C405="","",SD!C405)</f>
        <v/>
      </c>
      <c r="D408" s="191" t="str">
        <f>IF(SD!E405="","",SD!E405)</f>
        <v/>
      </c>
      <c r="E408" s="191" t="str">
        <f>IF(SD!G405="","",SD!G405)</f>
        <v/>
      </c>
      <c r="F408" s="191" t="str">
        <f>IF(SD!I405="","",SD!I405)</f>
        <v/>
      </c>
      <c r="G408" s="192" t="str">
        <f>IF(SD!AD405="","",SD!AD405)</f>
        <v/>
      </c>
      <c r="H408" s="193"/>
      <c r="I408" s="192" t="str">
        <f t="shared" si="12"/>
        <v>N</v>
      </c>
      <c r="J408" s="194"/>
      <c r="K408" s="181"/>
      <c r="L408" s="181">
        <f t="shared" si="13"/>
        <v>0</v>
      </c>
      <c r="M408" s="181"/>
    </row>
    <row r="409" spans="1:13">
      <c r="A409" s="191" t="str">
        <f>IF(B409="","",ROWS($B$5:B409))</f>
        <v/>
      </c>
      <c r="B409" s="191" t="str">
        <f>IF(SD!A406="","",SD!A406)</f>
        <v/>
      </c>
      <c r="C409" s="191" t="str">
        <f>IF(SD!C406="","",SD!C406)</f>
        <v/>
      </c>
      <c r="D409" s="191" t="str">
        <f>IF(SD!E406="","",SD!E406)</f>
        <v/>
      </c>
      <c r="E409" s="191" t="str">
        <f>IF(SD!G406="","",SD!G406)</f>
        <v/>
      </c>
      <c r="F409" s="191" t="str">
        <f>IF(SD!I406="","",SD!I406)</f>
        <v/>
      </c>
      <c r="G409" s="192" t="str">
        <f>IF(SD!AD406="","",SD!AD406)</f>
        <v/>
      </c>
      <c r="H409" s="193"/>
      <c r="I409" s="192" t="str">
        <f t="shared" si="12"/>
        <v>N</v>
      </c>
      <c r="J409" s="194"/>
      <c r="K409" s="181"/>
      <c r="L409" s="181">
        <f t="shared" si="13"/>
        <v>0</v>
      </c>
      <c r="M409" s="181"/>
    </row>
    <row r="410" spans="1:13">
      <c r="A410" s="191" t="str">
        <f>IF(B410="","",ROWS($B$5:B410))</f>
        <v/>
      </c>
      <c r="B410" s="191" t="str">
        <f>IF(SD!A407="","",SD!A407)</f>
        <v/>
      </c>
      <c r="C410" s="191" t="str">
        <f>IF(SD!C407="","",SD!C407)</f>
        <v/>
      </c>
      <c r="D410" s="191" t="str">
        <f>IF(SD!E407="","",SD!E407)</f>
        <v/>
      </c>
      <c r="E410" s="191" t="str">
        <f>IF(SD!G407="","",SD!G407)</f>
        <v/>
      </c>
      <c r="F410" s="191" t="str">
        <f>IF(SD!I407="","",SD!I407)</f>
        <v/>
      </c>
      <c r="G410" s="192" t="str">
        <f>IF(SD!AD407="","",SD!AD407)</f>
        <v/>
      </c>
      <c r="H410" s="193"/>
      <c r="I410" s="192" t="str">
        <f t="shared" si="12"/>
        <v>N</v>
      </c>
      <c r="J410" s="194"/>
      <c r="K410" s="181"/>
      <c r="L410" s="181">
        <f t="shared" si="13"/>
        <v>0</v>
      </c>
      <c r="M410" s="181"/>
    </row>
    <row r="411" spans="1:13">
      <c r="A411" s="191" t="str">
        <f>IF(B411="","",ROWS($B$5:B411))</f>
        <v/>
      </c>
      <c r="B411" s="191" t="str">
        <f>IF(SD!A408="","",SD!A408)</f>
        <v/>
      </c>
      <c r="C411" s="191" t="str">
        <f>IF(SD!C408="","",SD!C408)</f>
        <v/>
      </c>
      <c r="D411" s="191" t="str">
        <f>IF(SD!E408="","",SD!E408)</f>
        <v/>
      </c>
      <c r="E411" s="191" t="str">
        <f>IF(SD!G408="","",SD!G408)</f>
        <v/>
      </c>
      <c r="F411" s="191" t="str">
        <f>IF(SD!I408="","",SD!I408)</f>
        <v/>
      </c>
      <c r="G411" s="192" t="str">
        <f>IF(SD!AD408="","",SD!AD408)</f>
        <v/>
      </c>
      <c r="H411" s="193"/>
      <c r="I411" s="192" t="str">
        <f t="shared" si="12"/>
        <v>N</v>
      </c>
      <c r="J411" s="194"/>
      <c r="K411" s="181"/>
      <c r="L411" s="181">
        <f t="shared" si="13"/>
        <v>0</v>
      </c>
      <c r="M411" s="181"/>
    </row>
    <row r="412" spans="1:13">
      <c r="A412" s="191" t="str">
        <f>IF(B412="","",ROWS($B$5:B412))</f>
        <v/>
      </c>
      <c r="B412" s="191" t="str">
        <f>IF(SD!A409="","",SD!A409)</f>
        <v/>
      </c>
      <c r="C412" s="191" t="str">
        <f>IF(SD!C409="","",SD!C409)</f>
        <v/>
      </c>
      <c r="D412" s="191" t="str">
        <f>IF(SD!E409="","",SD!E409)</f>
        <v/>
      </c>
      <c r="E412" s="191" t="str">
        <f>IF(SD!G409="","",SD!G409)</f>
        <v/>
      </c>
      <c r="F412" s="191" t="str">
        <f>IF(SD!I409="","",SD!I409)</f>
        <v/>
      </c>
      <c r="G412" s="192" t="str">
        <f>IF(SD!AD409="","",SD!AD409)</f>
        <v/>
      </c>
      <c r="H412" s="193"/>
      <c r="I412" s="192" t="str">
        <f t="shared" si="12"/>
        <v>N</v>
      </c>
      <c r="J412" s="194"/>
      <c r="K412" s="181"/>
      <c r="L412" s="181">
        <f t="shared" si="13"/>
        <v>0</v>
      </c>
      <c r="M412" s="181"/>
    </row>
    <row r="413" spans="1:13">
      <c r="A413" s="191" t="str">
        <f>IF(B413="","",ROWS($B$5:B413))</f>
        <v/>
      </c>
      <c r="B413" s="191" t="str">
        <f>IF(SD!A410="","",SD!A410)</f>
        <v/>
      </c>
      <c r="C413" s="191" t="str">
        <f>IF(SD!C410="","",SD!C410)</f>
        <v/>
      </c>
      <c r="D413" s="191" t="str">
        <f>IF(SD!E410="","",SD!E410)</f>
        <v/>
      </c>
      <c r="E413" s="191" t="str">
        <f>IF(SD!G410="","",SD!G410)</f>
        <v/>
      </c>
      <c r="F413" s="191" t="str">
        <f>IF(SD!I410="","",SD!I410)</f>
        <v/>
      </c>
      <c r="G413" s="192" t="str">
        <f>IF(SD!AD410="","",SD!AD410)</f>
        <v/>
      </c>
      <c r="H413" s="193"/>
      <c r="I413" s="192" t="str">
        <f t="shared" si="12"/>
        <v>N</v>
      </c>
      <c r="J413" s="194"/>
      <c r="K413" s="181"/>
      <c r="L413" s="181">
        <f t="shared" si="13"/>
        <v>0</v>
      </c>
      <c r="M413" s="181"/>
    </row>
    <row r="414" spans="1:13">
      <c r="A414" s="191" t="str">
        <f>IF(B414="","",ROWS($B$5:B414))</f>
        <v/>
      </c>
      <c r="B414" s="191" t="str">
        <f>IF(SD!A411="","",SD!A411)</f>
        <v/>
      </c>
      <c r="C414" s="191" t="str">
        <f>IF(SD!C411="","",SD!C411)</f>
        <v/>
      </c>
      <c r="D414" s="191" t="str">
        <f>IF(SD!E411="","",SD!E411)</f>
        <v/>
      </c>
      <c r="E414" s="191" t="str">
        <f>IF(SD!G411="","",SD!G411)</f>
        <v/>
      </c>
      <c r="F414" s="191" t="str">
        <f>IF(SD!I411="","",SD!I411)</f>
        <v/>
      </c>
      <c r="G414" s="192" t="str">
        <f>IF(SD!AD411="","",SD!AD411)</f>
        <v/>
      </c>
      <c r="H414" s="193"/>
      <c r="I414" s="192" t="str">
        <f t="shared" si="12"/>
        <v>N</v>
      </c>
      <c r="J414" s="194"/>
      <c r="K414" s="181"/>
      <c r="L414" s="181">
        <f t="shared" si="13"/>
        <v>0</v>
      </c>
      <c r="M414" s="181"/>
    </row>
    <row r="415" spans="1:13">
      <c r="A415" s="191" t="str">
        <f>IF(B415="","",ROWS($B$5:B415))</f>
        <v/>
      </c>
      <c r="B415" s="191" t="str">
        <f>IF(SD!A412="","",SD!A412)</f>
        <v/>
      </c>
      <c r="C415" s="191" t="str">
        <f>IF(SD!C412="","",SD!C412)</f>
        <v/>
      </c>
      <c r="D415" s="191" t="str">
        <f>IF(SD!E412="","",SD!E412)</f>
        <v/>
      </c>
      <c r="E415" s="191" t="str">
        <f>IF(SD!G412="","",SD!G412)</f>
        <v/>
      </c>
      <c r="F415" s="191" t="str">
        <f>IF(SD!I412="","",SD!I412)</f>
        <v/>
      </c>
      <c r="G415" s="192" t="str">
        <f>IF(SD!AD412="","",SD!AD412)</f>
        <v/>
      </c>
      <c r="H415" s="193"/>
      <c r="I415" s="192" t="str">
        <f t="shared" si="12"/>
        <v>N</v>
      </c>
      <c r="J415" s="194"/>
      <c r="K415" s="181"/>
      <c r="L415" s="181">
        <f t="shared" si="13"/>
        <v>0</v>
      </c>
      <c r="M415" s="181"/>
    </row>
    <row r="416" spans="1:13">
      <c r="A416" s="191" t="str">
        <f>IF(B416="","",ROWS($B$5:B416))</f>
        <v/>
      </c>
      <c r="B416" s="191" t="str">
        <f>IF(SD!A413="","",SD!A413)</f>
        <v/>
      </c>
      <c r="C416" s="191" t="str">
        <f>IF(SD!C413="","",SD!C413)</f>
        <v/>
      </c>
      <c r="D416" s="191" t="str">
        <f>IF(SD!E413="","",SD!E413)</f>
        <v/>
      </c>
      <c r="E416" s="191" t="str">
        <f>IF(SD!G413="","",SD!G413)</f>
        <v/>
      </c>
      <c r="F416" s="191" t="str">
        <f>IF(SD!I413="","",SD!I413)</f>
        <v/>
      </c>
      <c r="G416" s="192" t="str">
        <f>IF(SD!AD413="","",SD!AD413)</f>
        <v/>
      </c>
      <c r="H416" s="193"/>
      <c r="I416" s="192" t="str">
        <f t="shared" si="12"/>
        <v>N</v>
      </c>
      <c r="J416" s="194"/>
      <c r="K416" s="181"/>
      <c r="L416" s="181">
        <f t="shared" si="13"/>
        <v>0</v>
      </c>
      <c r="M416" s="181"/>
    </row>
    <row r="417" spans="1:13">
      <c r="A417" s="191" t="str">
        <f>IF(B417="","",ROWS($B$5:B417))</f>
        <v/>
      </c>
      <c r="B417" s="191" t="str">
        <f>IF(SD!A414="","",SD!A414)</f>
        <v/>
      </c>
      <c r="C417" s="191" t="str">
        <f>IF(SD!C414="","",SD!C414)</f>
        <v/>
      </c>
      <c r="D417" s="191" t="str">
        <f>IF(SD!E414="","",SD!E414)</f>
        <v/>
      </c>
      <c r="E417" s="191" t="str">
        <f>IF(SD!G414="","",SD!G414)</f>
        <v/>
      </c>
      <c r="F417" s="191" t="str">
        <f>IF(SD!I414="","",SD!I414)</f>
        <v/>
      </c>
      <c r="G417" s="192" t="str">
        <f>IF(SD!AD414="","",SD!AD414)</f>
        <v/>
      </c>
      <c r="H417" s="193"/>
      <c r="I417" s="192" t="str">
        <f t="shared" si="12"/>
        <v>N</v>
      </c>
      <c r="J417" s="194"/>
      <c r="K417" s="181"/>
      <c r="L417" s="181">
        <f t="shared" si="13"/>
        <v>0</v>
      </c>
      <c r="M417" s="181"/>
    </row>
    <row r="418" spans="1:13">
      <c r="A418" s="191" t="str">
        <f>IF(B418="","",ROWS($B$5:B418))</f>
        <v/>
      </c>
      <c r="B418" s="191" t="str">
        <f>IF(SD!A415="","",SD!A415)</f>
        <v/>
      </c>
      <c r="C418" s="191" t="str">
        <f>IF(SD!C415="","",SD!C415)</f>
        <v/>
      </c>
      <c r="D418" s="191" t="str">
        <f>IF(SD!E415="","",SD!E415)</f>
        <v/>
      </c>
      <c r="E418" s="191" t="str">
        <f>IF(SD!G415="","",SD!G415)</f>
        <v/>
      </c>
      <c r="F418" s="191" t="str">
        <f>IF(SD!I415="","",SD!I415)</f>
        <v/>
      </c>
      <c r="G418" s="192" t="str">
        <f>IF(SD!AD415="","",SD!AD415)</f>
        <v/>
      </c>
      <c r="H418" s="193"/>
      <c r="I418" s="192" t="str">
        <f t="shared" si="12"/>
        <v>N</v>
      </c>
      <c r="J418" s="194"/>
      <c r="K418" s="181"/>
      <c r="L418" s="181">
        <f t="shared" si="13"/>
        <v>0</v>
      </c>
      <c r="M418" s="181"/>
    </row>
    <row r="419" spans="1:13">
      <c r="A419" s="191" t="str">
        <f>IF(B419="","",ROWS($B$5:B419))</f>
        <v/>
      </c>
      <c r="B419" s="191" t="str">
        <f>IF(SD!A416="","",SD!A416)</f>
        <v/>
      </c>
      <c r="C419" s="191" t="str">
        <f>IF(SD!C416="","",SD!C416)</f>
        <v/>
      </c>
      <c r="D419" s="191" t="str">
        <f>IF(SD!E416="","",SD!E416)</f>
        <v/>
      </c>
      <c r="E419" s="191" t="str">
        <f>IF(SD!G416="","",SD!G416)</f>
        <v/>
      </c>
      <c r="F419" s="191" t="str">
        <f>IF(SD!I416="","",SD!I416)</f>
        <v/>
      </c>
      <c r="G419" s="192" t="str">
        <f>IF(SD!AD416="","",SD!AD416)</f>
        <v/>
      </c>
      <c r="H419" s="193"/>
      <c r="I419" s="192" t="str">
        <f t="shared" si="12"/>
        <v>N</v>
      </c>
      <c r="J419" s="194"/>
      <c r="K419" s="181"/>
      <c r="L419" s="181">
        <f t="shared" si="13"/>
        <v>0</v>
      </c>
      <c r="M419" s="181"/>
    </row>
    <row r="420" spans="1:13">
      <c r="A420" s="191" t="str">
        <f>IF(B420="","",ROWS($B$5:B420))</f>
        <v/>
      </c>
      <c r="B420" s="191" t="str">
        <f>IF(SD!A417="","",SD!A417)</f>
        <v/>
      </c>
      <c r="C420" s="191" t="str">
        <f>IF(SD!C417="","",SD!C417)</f>
        <v/>
      </c>
      <c r="D420" s="191" t="str">
        <f>IF(SD!E417="","",SD!E417)</f>
        <v/>
      </c>
      <c r="E420" s="191" t="str">
        <f>IF(SD!G417="","",SD!G417)</f>
        <v/>
      </c>
      <c r="F420" s="191" t="str">
        <f>IF(SD!I417="","",SD!I417)</f>
        <v/>
      </c>
      <c r="G420" s="192" t="str">
        <f>IF(SD!AD417="","",SD!AD417)</f>
        <v/>
      </c>
      <c r="H420" s="193"/>
      <c r="I420" s="192" t="str">
        <f t="shared" si="12"/>
        <v>N</v>
      </c>
      <c r="J420" s="194"/>
      <c r="K420" s="181"/>
      <c r="L420" s="181">
        <f t="shared" si="13"/>
        <v>0</v>
      </c>
      <c r="M420" s="181"/>
    </row>
    <row r="421" spans="1:13">
      <c r="A421" s="191" t="str">
        <f>IF(B421="","",ROWS($B$5:B421))</f>
        <v/>
      </c>
      <c r="B421" s="191" t="str">
        <f>IF(SD!A418="","",SD!A418)</f>
        <v/>
      </c>
      <c r="C421" s="191" t="str">
        <f>IF(SD!C418="","",SD!C418)</f>
        <v/>
      </c>
      <c r="D421" s="191" t="str">
        <f>IF(SD!E418="","",SD!E418)</f>
        <v/>
      </c>
      <c r="E421" s="191" t="str">
        <f>IF(SD!G418="","",SD!G418)</f>
        <v/>
      </c>
      <c r="F421" s="191" t="str">
        <f>IF(SD!I418="","",SD!I418)</f>
        <v/>
      </c>
      <c r="G421" s="192" t="str">
        <f>IF(SD!AD418="","",SD!AD418)</f>
        <v/>
      </c>
      <c r="H421" s="193"/>
      <c r="I421" s="192" t="str">
        <f t="shared" si="12"/>
        <v>N</v>
      </c>
      <c r="J421" s="194"/>
      <c r="K421" s="181"/>
      <c r="L421" s="181">
        <f t="shared" si="13"/>
        <v>0</v>
      </c>
      <c r="M421" s="181"/>
    </row>
    <row r="422" spans="1:13">
      <c r="A422" s="191" t="str">
        <f>IF(B422="","",ROWS($B$5:B422))</f>
        <v/>
      </c>
      <c r="B422" s="191" t="str">
        <f>IF(SD!A419="","",SD!A419)</f>
        <v/>
      </c>
      <c r="C422" s="191" t="str">
        <f>IF(SD!C419="","",SD!C419)</f>
        <v/>
      </c>
      <c r="D422" s="191" t="str">
        <f>IF(SD!E419="","",SD!E419)</f>
        <v/>
      </c>
      <c r="E422" s="191" t="str">
        <f>IF(SD!G419="","",SD!G419)</f>
        <v/>
      </c>
      <c r="F422" s="191" t="str">
        <f>IF(SD!I419="","",SD!I419)</f>
        <v/>
      </c>
      <c r="G422" s="192" t="str">
        <f>IF(SD!AD419="","",SD!AD419)</f>
        <v/>
      </c>
      <c r="H422" s="193"/>
      <c r="I422" s="192" t="str">
        <f t="shared" si="12"/>
        <v>N</v>
      </c>
      <c r="J422" s="194"/>
      <c r="K422" s="181"/>
      <c r="L422" s="181">
        <f t="shared" si="13"/>
        <v>0</v>
      </c>
      <c r="M422" s="181"/>
    </row>
    <row r="423" spans="1:13">
      <c r="A423" s="191" t="str">
        <f>IF(B423="","",ROWS($B$5:B423))</f>
        <v/>
      </c>
      <c r="B423" s="191" t="str">
        <f>IF(SD!A420="","",SD!A420)</f>
        <v/>
      </c>
      <c r="C423" s="191" t="str">
        <f>IF(SD!C420="","",SD!C420)</f>
        <v/>
      </c>
      <c r="D423" s="191" t="str">
        <f>IF(SD!E420="","",SD!E420)</f>
        <v/>
      </c>
      <c r="E423" s="191" t="str">
        <f>IF(SD!G420="","",SD!G420)</f>
        <v/>
      </c>
      <c r="F423" s="191" t="str">
        <f>IF(SD!I420="","",SD!I420)</f>
        <v/>
      </c>
      <c r="G423" s="192" t="str">
        <f>IF(SD!AD420="","",SD!AD420)</f>
        <v/>
      </c>
      <c r="H423" s="193"/>
      <c r="I423" s="192" t="str">
        <f t="shared" si="12"/>
        <v>N</v>
      </c>
      <c r="J423" s="194"/>
      <c r="K423" s="181"/>
      <c r="L423" s="181">
        <f t="shared" si="13"/>
        <v>0</v>
      </c>
      <c r="M423" s="181"/>
    </row>
    <row r="424" spans="1:13">
      <c r="A424" s="191" t="str">
        <f>IF(B424="","",ROWS($B$5:B424))</f>
        <v/>
      </c>
      <c r="B424" s="191" t="str">
        <f>IF(SD!A421="","",SD!A421)</f>
        <v/>
      </c>
      <c r="C424" s="191" t="str">
        <f>IF(SD!C421="","",SD!C421)</f>
        <v/>
      </c>
      <c r="D424" s="191" t="str">
        <f>IF(SD!E421="","",SD!E421)</f>
        <v/>
      </c>
      <c r="E424" s="191" t="str">
        <f>IF(SD!G421="","",SD!G421)</f>
        <v/>
      </c>
      <c r="F424" s="191" t="str">
        <f>IF(SD!I421="","",SD!I421)</f>
        <v/>
      </c>
      <c r="G424" s="192" t="str">
        <f>IF(SD!AD421="","",SD!AD421)</f>
        <v/>
      </c>
      <c r="H424" s="193"/>
      <c r="I424" s="192" t="str">
        <f t="shared" si="12"/>
        <v>N</v>
      </c>
      <c r="J424" s="194"/>
      <c r="K424" s="181"/>
      <c r="L424" s="181">
        <f t="shared" si="13"/>
        <v>0</v>
      </c>
      <c r="M424" s="181"/>
    </row>
    <row r="425" spans="1:13">
      <c r="A425" s="191" t="str">
        <f>IF(B425="","",ROWS($B$5:B425))</f>
        <v/>
      </c>
      <c r="B425" s="191" t="str">
        <f>IF(SD!A422="","",SD!A422)</f>
        <v/>
      </c>
      <c r="C425" s="191" t="str">
        <f>IF(SD!C422="","",SD!C422)</f>
        <v/>
      </c>
      <c r="D425" s="191" t="str">
        <f>IF(SD!E422="","",SD!E422)</f>
        <v/>
      </c>
      <c r="E425" s="191" t="str">
        <f>IF(SD!G422="","",SD!G422)</f>
        <v/>
      </c>
      <c r="F425" s="191" t="str">
        <f>IF(SD!I422="","",SD!I422)</f>
        <v/>
      </c>
      <c r="G425" s="192" t="str">
        <f>IF(SD!AD422="","",SD!AD422)</f>
        <v/>
      </c>
      <c r="H425" s="193"/>
      <c r="I425" s="192" t="str">
        <f t="shared" si="12"/>
        <v>N</v>
      </c>
      <c r="J425" s="194"/>
      <c r="K425" s="181"/>
      <c r="L425" s="181">
        <f t="shared" si="13"/>
        <v>0</v>
      </c>
      <c r="M425" s="181"/>
    </row>
    <row r="426" spans="1:13">
      <c r="A426" s="191" t="str">
        <f>IF(B426="","",ROWS($B$5:B426))</f>
        <v/>
      </c>
      <c r="B426" s="191" t="str">
        <f>IF(SD!A423="","",SD!A423)</f>
        <v/>
      </c>
      <c r="C426" s="191" t="str">
        <f>IF(SD!C423="","",SD!C423)</f>
        <v/>
      </c>
      <c r="D426" s="191" t="str">
        <f>IF(SD!E423="","",SD!E423)</f>
        <v/>
      </c>
      <c r="E426" s="191" t="str">
        <f>IF(SD!G423="","",SD!G423)</f>
        <v/>
      </c>
      <c r="F426" s="191" t="str">
        <f>IF(SD!I423="","",SD!I423)</f>
        <v/>
      </c>
      <c r="G426" s="192" t="str">
        <f>IF(SD!AD423="","",SD!AD423)</f>
        <v/>
      </c>
      <c r="H426" s="193"/>
      <c r="I426" s="192" t="str">
        <f t="shared" si="12"/>
        <v>N</v>
      </c>
      <c r="J426" s="194"/>
      <c r="K426" s="181"/>
      <c r="L426" s="181">
        <f t="shared" si="13"/>
        <v>0</v>
      </c>
      <c r="M426" s="181"/>
    </row>
    <row r="427" spans="1:13">
      <c r="A427" s="191" t="str">
        <f>IF(B427="","",ROWS($B$5:B427))</f>
        <v/>
      </c>
      <c r="B427" s="191" t="str">
        <f>IF(SD!A424="","",SD!A424)</f>
        <v/>
      </c>
      <c r="C427" s="191" t="str">
        <f>IF(SD!C424="","",SD!C424)</f>
        <v/>
      </c>
      <c r="D427" s="191" t="str">
        <f>IF(SD!E424="","",SD!E424)</f>
        <v/>
      </c>
      <c r="E427" s="191" t="str">
        <f>IF(SD!G424="","",SD!G424)</f>
        <v/>
      </c>
      <c r="F427" s="191" t="str">
        <f>IF(SD!I424="","",SD!I424)</f>
        <v/>
      </c>
      <c r="G427" s="192" t="str">
        <f>IF(SD!AD424="","",SD!AD424)</f>
        <v/>
      </c>
      <c r="H427" s="193"/>
      <c r="I427" s="192" t="str">
        <f t="shared" si="12"/>
        <v>N</v>
      </c>
      <c r="J427" s="194"/>
      <c r="K427" s="181"/>
      <c r="L427" s="181">
        <f t="shared" si="13"/>
        <v>0</v>
      </c>
      <c r="M427" s="181"/>
    </row>
    <row r="428" spans="1:13">
      <c r="A428" s="191" t="str">
        <f>IF(B428="","",ROWS($B$5:B428))</f>
        <v/>
      </c>
      <c r="B428" s="191" t="str">
        <f>IF(SD!A425="","",SD!A425)</f>
        <v/>
      </c>
      <c r="C428" s="191" t="str">
        <f>IF(SD!C425="","",SD!C425)</f>
        <v/>
      </c>
      <c r="D428" s="191" t="str">
        <f>IF(SD!E425="","",SD!E425)</f>
        <v/>
      </c>
      <c r="E428" s="191" t="str">
        <f>IF(SD!G425="","",SD!G425)</f>
        <v/>
      </c>
      <c r="F428" s="191" t="str">
        <f>IF(SD!I425="","",SD!I425)</f>
        <v/>
      </c>
      <c r="G428" s="192" t="str">
        <f>IF(SD!AD425="","",SD!AD425)</f>
        <v/>
      </c>
      <c r="H428" s="193"/>
      <c r="I428" s="192" t="str">
        <f t="shared" si="12"/>
        <v>N</v>
      </c>
      <c r="J428" s="194"/>
      <c r="K428" s="181"/>
      <c r="L428" s="181">
        <f t="shared" si="13"/>
        <v>0</v>
      </c>
      <c r="M428" s="181"/>
    </row>
    <row r="429" spans="1:13">
      <c r="A429" s="191" t="str">
        <f>IF(B429="","",ROWS($B$5:B429))</f>
        <v/>
      </c>
      <c r="B429" s="191" t="str">
        <f>IF(SD!A426="","",SD!A426)</f>
        <v/>
      </c>
      <c r="C429" s="191" t="str">
        <f>IF(SD!C426="","",SD!C426)</f>
        <v/>
      </c>
      <c r="D429" s="191" t="str">
        <f>IF(SD!E426="","",SD!E426)</f>
        <v/>
      </c>
      <c r="E429" s="191" t="str">
        <f>IF(SD!G426="","",SD!G426)</f>
        <v/>
      </c>
      <c r="F429" s="191" t="str">
        <f>IF(SD!I426="","",SD!I426)</f>
        <v/>
      </c>
      <c r="G429" s="192" t="str">
        <f>IF(SD!AD426="","",SD!AD426)</f>
        <v/>
      </c>
      <c r="H429" s="193"/>
      <c r="I429" s="192" t="str">
        <f t="shared" si="12"/>
        <v>N</v>
      </c>
      <c r="J429" s="194"/>
      <c r="K429" s="181"/>
      <c r="L429" s="181">
        <f t="shared" si="13"/>
        <v>0</v>
      </c>
      <c r="M429" s="181"/>
    </row>
    <row r="430" spans="1:13">
      <c r="A430" s="191" t="str">
        <f>IF(B430="","",ROWS($B$5:B430))</f>
        <v/>
      </c>
      <c r="B430" s="191" t="str">
        <f>IF(SD!A427="","",SD!A427)</f>
        <v/>
      </c>
      <c r="C430" s="191" t="str">
        <f>IF(SD!C427="","",SD!C427)</f>
        <v/>
      </c>
      <c r="D430" s="191" t="str">
        <f>IF(SD!E427="","",SD!E427)</f>
        <v/>
      </c>
      <c r="E430" s="191" t="str">
        <f>IF(SD!G427="","",SD!G427)</f>
        <v/>
      </c>
      <c r="F430" s="191" t="str">
        <f>IF(SD!I427="","",SD!I427)</f>
        <v/>
      </c>
      <c r="G430" s="192" t="str">
        <f>IF(SD!AD427="","",SD!AD427)</f>
        <v/>
      </c>
      <c r="H430" s="193"/>
      <c r="I430" s="192" t="str">
        <f t="shared" si="12"/>
        <v>N</v>
      </c>
      <c r="J430" s="194"/>
      <c r="K430" s="181"/>
      <c r="L430" s="181">
        <f t="shared" si="13"/>
        <v>0</v>
      </c>
      <c r="M430" s="181"/>
    </row>
    <row r="431" spans="1:13">
      <c r="A431" s="191" t="str">
        <f>IF(B431="","",ROWS($B$5:B431))</f>
        <v/>
      </c>
      <c r="B431" s="191" t="str">
        <f>IF(SD!A428="","",SD!A428)</f>
        <v/>
      </c>
      <c r="C431" s="191" t="str">
        <f>IF(SD!C428="","",SD!C428)</f>
        <v/>
      </c>
      <c r="D431" s="191" t="str">
        <f>IF(SD!E428="","",SD!E428)</f>
        <v/>
      </c>
      <c r="E431" s="191" t="str">
        <f>IF(SD!G428="","",SD!G428)</f>
        <v/>
      </c>
      <c r="F431" s="191" t="str">
        <f>IF(SD!I428="","",SD!I428)</f>
        <v/>
      </c>
      <c r="G431" s="192" t="str">
        <f>IF(SD!AD428="","",SD!AD428)</f>
        <v/>
      </c>
      <c r="H431" s="193"/>
      <c r="I431" s="192" t="str">
        <f t="shared" si="12"/>
        <v>N</v>
      </c>
      <c r="J431" s="194"/>
      <c r="K431" s="181"/>
      <c r="L431" s="181">
        <f t="shared" si="13"/>
        <v>0</v>
      </c>
      <c r="M431" s="181"/>
    </row>
    <row r="432" spans="1:13">
      <c r="A432" s="191" t="str">
        <f>IF(B432="","",ROWS($B$5:B432))</f>
        <v/>
      </c>
      <c r="B432" s="191" t="str">
        <f>IF(SD!A429="","",SD!A429)</f>
        <v/>
      </c>
      <c r="C432" s="191" t="str">
        <f>IF(SD!C429="","",SD!C429)</f>
        <v/>
      </c>
      <c r="D432" s="191" t="str">
        <f>IF(SD!E429="","",SD!E429)</f>
        <v/>
      </c>
      <c r="E432" s="191" t="str">
        <f>IF(SD!G429="","",SD!G429)</f>
        <v/>
      </c>
      <c r="F432" s="191" t="str">
        <f>IF(SD!I429="","",SD!I429)</f>
        <v/>
      </c>
      <c r="G432" s="192" t="str">
        <f>IF(SD!AD429="","",SD!AD429)</f>
        <v/>
      </c>
      <c r="H432" s="193"/>
      <c r="I432" s="192" t="str">
        <f t="shared" si="12"/>
        <v>N</v>
      </c>
      <c r="J432" s="194"/>
      <c r="K432" s="181"/>
      <c r="L432" s="181">
        <f t="shared" si="13"/>
        <v>0</v>
      </c>
      <c r="M432" s="181"/>
    </row>
    <row r="433" spans="1:13">
      <c r="A433" s="191" t="str">
        <f>IF(B433="","",ROWS($B$5:B433))</f>
        <v/>
      </c>
      <c r="B433" s="191" t="str">
        <f>IF(SD!A430="","",SD!A430)</f>
        <v/>
      </c>
      <c r="C433" s="191" t="str">
        <f>IF(SD!C430="","",SD!C430)</f>
        <v/>
      </c>
      <c r="D433" s="191" t="str">
        <f>IF(SD!E430="","",SD!E430)</f>
        <v/>
      </c>
      <c r="E433" s="191" t="str">
        <f>IF(SD!G430="","",SD!G430)</f>
        <v/>
      </c>
      <c r="F433" s="191" t="str">
        <f>IF(SD!I430="","",SD!I430)</f>
        <v/>
      </c>
      <c r="G433" s="192" t="str">
        <f>IF(SD!AD430="","",SD!AD430)</f>
        <v/>
      </c>
      <c r="H433" s="193"/>
      <c r="I433" s="192" t="str">
        <f t="shared" si="12"/>
        <v>N</v>
      </c>
      <c r="J433" s="194"/>
      <c r="K433" s="181"/>
      <c r="L433" s="181">
        <f t="shared" si="13"/>
        <v>0</v>
      </c>
      <c r="M433" s="181"/>
    </row>
    <row r="434" spans="1:13">
      <c r="A434" s="191" t="str">
        <f>IF(B434="","",ROWS($B$5:B434))</f>
        <v/>
      </c>
      <c r="B434" s="191" t="str">
        <f>IF(SD!A431="","",SD!A431)</f>
        <v/>
      </c>
      <c r="C434" s="191" t="str">
        <f>IF(SD!C431="","",SD!C431)</f>
        <v/>
      </c>
      <c r="D434" s="191" t="str">
        <f>IF(SD!E431="","",SD!E431)</f>
        <v/>
      </c>
      <c r="E434" s="191" t="str">
        <f>IF(SD!G431="","",SD!G431)</f>
        <v/>
      </c>
      <c r="F434" s="191" t="str">
        <f>IF(SD!I431="","",SD!I431)</f>
        <v/>
      </c>
      <c r="G434" s="192" t="str">
        <f>IF(SD!AD431="","",SD!AD431)</f>
        <v/>
      </c>
      <c r="H434" s="193"/>
      <c r="I434" s="192" t="str">
        <f t="shared" si="12"/>
        <v>N</v>
      </c>
      <c r="J434" s="194"/>
      <c r="K434" s="181"/>
      <c r="L434" s="181">
        <f t="shared" si="13"/>
        <v>0</v>
      </c>
      <c r="M434" s="181"/>
    </row>
    <row r="435" spans="1:13">
      <c r="A435" s="191" t="str">
        <f>IF(B435="","",ROWS($B$5:B435))</f>
        <v/>
      </c>
      <c r="B435" s="191" t="str">
        <f>IF(SD!A432="","",SD!A432)</f>
        <v/>
      </c>
      <c r="C435" s="191" t="str">
        <f>IF(SD!C432="","",SD!C432)</f>
        <v/>
      </c>
      <c r="D435" s="191" t="str">
        <f>IF(SD!E432="","",SD!E432)</f>
        <v/>
      </c>
      <c r="E435" s="191" t="str">
        <f>IF(SD!G432="","",SD!G432)</f>
        <v/>
      </c>
      <c r="F435" s="191" t="str">
        <f>IF(SD!I432="","",SD!I432)</f>
        <v/>
      </c>
      <c r="G435" s="192" t="str">
        <f>IF(SD!AD432="","",SD!AD432)</f>
        <v/>
      </c>
      <c r="H435" s="193"/>
      <c r="I435" s="192" t="str">
        <f t="shared" si="12"/>
        <v>N</v>
      </c>
      <c r="J435" s="194"/>
      <c r="K435" s="181"/>
      <c r="L435" s="181">
        <f t="shared" si="13"/>
        <v>0</v>
      </c>
      <c r="M435" s="181"/>
    </row>
    <row r="436" spans="1:13">
      <c r="A436" s="191" t="str">
        <f>IF(B436="","",ROWS($B$5:B436))</f>
        <v/>
      </c>
      <c r="B436" s="191" t="str">
        <f>IF(SD!A433="","",SD!A433)</f>
        <v/>
      </c>
      <c r="C436" s="191" t="str">
        <f>IF(SD!C433="","",SD!C433)</f>
        <v/>
      </c>
      <c r="D436" s="191" t="str">
        <f>IF(SD!E433="","",SD!E433)</f>
        <v/>
      </c>
      <c r="E436" s="191" t="str">
        <f>IF(SD!G433="","",SD!G433)</f>
        <v/>
      </c>
      <c r="F436" s="191" t="str">
        <f>IF(SD!I433="","",SD!I433)</f>
        <v/>
      </c>
      <c r="G436" s="192" t="str">
        <f>IF(SD!AD433="","",SD!AD433)</f>
        <v/>
      </c>
      <c r="H436" s="193"/>
      <c r="I436" s="192" t="str">
        <f t="shared" si="12"/>
        <v>N</v>
      </c>
      <c r="J436" s="194"/>
      <c r="K436" s="181"/>
      <c r="L436" s="181">
        <f t="shared" si="13"/>
        <v>0</v>
      </c>
      <c r="M436" s="181"/>
    </row>
    <row r="437" spans="1:13">
      <c r="A437" s="191" t="str">
        <f>IF(B437="","",ROWS($B$5:B437))</f>
        <v/>
      </c>
      <c r="B437" s="191" t="str">
        <f>IF(SD!A434="","",SD!A434)</f>
        <v/>
      </c>
      <c r="C437" s="191" t="str">
        <f>IF(SD!C434="","",SD!C434)</f>
        <v/>
      </c>
      <c r="D437" s="191" t="str">
        <f>IF(SD!E434="","",SD!E434)</f>
        <v/>
      </c>
      <c r="E437" s="191" t="str">
        <f>IF(SD!G434="","",SD!G434)</f>
        <v/>
      </c>
      <c r="F437" s="191" t="str">
        <f>IF(SD!I434="","",SD!I434)</f>
        <v/>
      </c>
      <c r="G437" s="192" t="str">
        <f>IF(SD!AD434="","",SD!AD434)</f>
        <v/>
      </c>
      <c r="H437" s="193"/>
      <c r="I437" s="192" t="str">
        <f t="shared" si="12"/>
        <v>N</v>
      </c>
      <c r="J437" s="194"/>
      <c r="K437" s="181"/>
      <c r="L437" s="181">
        <f t="shared" si="13"/>
        <v>0</v>
      </c>
      <c r="M437" s="181"/>
    </row>
    <row r="438" spans="1:13">
      <c r="A438" s="191" t="str">
        <f>IF(B438="","",ROWS($B$5:B438))</f>
        <v/>
      </c>
      <c r="B438" s="191" t="str">
        <f>IF(SD!A435="","",SD!A435)</f>
        <v/>
      </c>
      <c r="C438" s="191" t="str">
        <f>IF(SD!C435="","",SD!C435)</f>
        <v/>
      </c>
      <c r="D438" s="191" t="str">
        <f>IF(SD!E435="","",SD!E435)</f>
        <v/>
      </c>
      <c r="E438" s="191" t="str">
        <f>IF(SD!G435="","",SD!G435)</f>
        <v/>
      </c>
      <c r="F438" s="191" t="str">
        <f>IF(SD!I435="","",SD!I435)</f>
        <v/>
      </c>
      <c r="G438" s="192" t="str">
        <f>IF(SD!AD435="","",SD!AD435)</f>
        <v/>
      </c>
      <c r="H438" s="193"/>
      <c r="I438" s="192" t="str">
        <f t="shared" si="12"/>
        <v>N</v>
      </c>
      <c r="J438" s="194"/>
      <c r="K438" s="181"/>
      <c r="L438" s="181">
        <f t="shared" si="13"/>
        <v>0</v>
      </c>
      <c r="M438" s="181"/>
    </row>
    <row r="439" spans="1:13">
      <c r="A439" s="191" t="str">
        <f>IF(B439="","",ROWS($B$5:B439))</f>
        <v/>
      </c>
      <c r="B439" s="191" t="str">
        <f>IF(SD!A436="","",SD!A436)</f>
        <v/>
      </c>
      <c r="C439" s="191" t="str">
        <f>IF(SD!C436="","",SD!C436)</f>
        <v/>
      </c>
      <c r="D439" s="191" t="str">
        <f>IF(SD!E436="","",SD!E436)</f>
        <v/>
      </c>
      <c r="E439" s="191" t="str">
        <f>IF(SD!G436="","",SD!G436)</f>
        <v/>
      </c>
      <c r="F439" s="191" t="str">
        <f>IF(SD!I436="","",SD!I436)</f>
        <v/>
      </c>
      <c r="G439" s="192" t="str">
        <f>IF(SD!AD436="","",SD!AD436)</f>
        <v/>
      </c>
      <c r="H439" s="193"/>
      <c r="I439" s="192" t="str">
        <f t="shared" si="12"/>
        <v>N</v>
      </c>
      <c r="J439" s="194"/>
      <c r="K439" s="181"/>
      <c r="L439" s="181">
        <f t="shared" si="13"/>
        <v>0</v>
      </c>
      <c r="M439" s="181"/>
    </row>
    <row r="440" spans="1:13">
      <c r="A440" s="191" t="str">
        <f>IF(B440="","",ROWS($B$5:B440))</f>
        <v/>
      </c>
      <c r="B440" s="191" t="str">
        <f>IF(SD!A437="","",SD!A437)</f>
        <v/>
      </c>
      <c r="C440" s="191" t="str">
        <f>IF(SD!C437="","",SD!C437)</f>
        <v/>
      </c>
      <c r="D440" s="191" t="str">
        <f>IF(SD!E437="","",SD!E437)</f>
        <v/>
      </c>
      <c r="E440" s="191" t="str">
        <f>IF(SD!G437="","",SD!G437)</f>
        <v/>
      </c>
      <c r="F440" s="191" t="str">
        <f>IF(SD!I437="","",SD!I437)</f>
        <v/>
      </c>
      <c r="G440" s="192" t="str">
        <f>IF(SD!AD437="","",SD!AD437)</f>
        <v/>
      </c>
      <c r="H440" s="193"/>
      <c r="I440" s="192" t="str">
        <f t="shared" si="12"/>
        <v>N</v>
      </c>
      <c r="J440" s="194"/>
      <c r="K440" s="181"/>
      <c r="L440" s="181">
        <f t="shared" si="13"/>
        <v>0</v>
      </c>
      <c r="M440" s="181"/>
    </row>
    <row r="441" spans="1:13">
      <c r="A441" s="191" t="str">
        <f>IF(B441="","",ROWS($B$5:B441))</f>
        <v/>
      </c>
      <c r="B441" s="191" t="str">
        <f>IF(SD!A438="","",SD!A438)</f>
        <v/>
      </c>
      <c r="C441" s="191" t="str">
        <f>IF(SD!C438="","",SD!C438)</f>
        <v/>
      </c>
      <c r="D441" s="191" t="str">
        <f>IF(SD!E438="","",SD!E438)</f>
        <v/>
      </c>
      <c r="E441" s="191" t="str">
        <f>IF(SD!G438="","",SD!G438)</f>
        <v/>
      </c>
      <c r="F441" s="191" t="str">
        <f>IF(SD!I438="","",SD!I438)</f>
        <v/>
      </c>
      <c r="G441" s="192" t="str">
        <f>IF(SD!AD438="","",SD!AD438)</f>
        <v/>
      </c>
      <c r="H441" s="193"/>
      <c r="I441" s="192" t="str">
        <f t="shared" si="12"/>
        <v>N</v>
      </c>
      <c r="J441" s="194"/>
      <c r="K441" s="181"/>
      <c r="L441" s="181">
        <f t="shared" si="13"/>
        <v>0</v>
      </c>
      <c r="M441" s="181"/>
    </row>
    <row r="442" spans="1:13">
      <c r="A442" s="191" t="str">
        <f>IF(B442="","",ROWS($B$5:B442))</f>
        <v/>
      </c>
      <c r="B442" s="191" t="str">
        <f>IF(SD!A439="","",SD!A439)</f>
        <v/>
      </c>
      <c r="C442" s="191" t="str">
        <f>IF(SD!C439="","",SD!C439)</f>
        <v/>
      </c>
      <c r="D442" s="191" t="str">
        <f>IF(SD!E439="","",SD!E439)</f>
        <v/>
      </c>
      <c r="E442" s="191" t="str">
        <f>IF(SD!G439="","",SD!G439)</f>
        <v/>
      </c>
      <c r="F442" s="191" t="str">
        <f>IF(SD!I439="","",SD!I439)</f>
        <v/>
      </c>
      <c r="G442" s="192" t="str">
        <f>IF(SD!AD439="","",SD!AD439)</f>
        <v/>
      </c>
      <c r="H442" s="193"/>
      <c r="I442" s="192" t="str">
        <f t="shared" si="12"/>
        <v>N</v>
      </c>
      <c r="J442" s="194"/>
      <c r="K442" s="181"/>
      <c r="L442" s="181">
        <f t="shared" si="13"/>
        <v>0</v>
      </c>
      <c r="M442" s="181"/>
    </row>
    <row r="443" spans="1:13">
      <c r="A443" s="191" t="str">
        <f>IF(B443="","",ROWS($B$5:B443))</f>
        <v/>
      </c>
      <c r="B443" s="191" t="str">
        <f>IF(SD!A440="","",SD!A440)</f>
        <v/>
      </c>
      <c r="C443" s="191" t="str">
        <f>IF(SD!C440="","",SD!C440)</f>
        <v/>
      </c>
      <c r="D443" s="191" t="str">
        <f>IF(SD!E440="","",SD!E440)</f>
        <v/>
      </c>
      <c r="E443" s="191" t="str">
        <f>IF(SD!G440="","",SD!G440)</f>
        <v/>
      </c>
      <c r="F443" s="191" t="str">
        <f>IF(SD!I440="","",SD!I440)</f>
        <v/>
      </c>
      <c r="G443" s="192" t="str">
        <f>IF(SD!AD440="","",SD!AD440)</f>
        <v/>
      </c>
      <c r="H443" s="193"/>
      <c r="I443" s="192" t="str">
        <f t="shared" si="12"/>
        <v>N</v>
      </c>
      <c r="J443" s="194"/>
      <c r="K443" s="181"/>
      <c r="L443" s="181">
        <f t="shared" si="13"/>
        <v>0</v>
      </c>
      <c r="M443" s="181"/>
    </row>
    <row r="444" spans="1:13">
      <c r="A444" s="191" t="str">
        <f>IF(B444="","",ROWS($B$5:B444))</f>
        <v/>
      </c>
      <c r="B444" s="191" t="str">
        <f>IF(SD!A441="","",SD!A441)</f>
        <v/>
      </c>
      <c r="C444" s="191" t="str">
        <f>IF(SD!C441="","",SD!C441)</f>
        <v/>
      </c>
      <c r="D444" s="191" t="str">
        <f>IF(SD!E441="","",SD!E441)</f>
        <v/>
      </c>
      <c r="E444" s="191" t="str">
        <f>IF(SD!G441="","",SD!G441)</f>
        <v/>
      </c>
      <c r="F444" s="191" t="str">
        <f>IF(SD!I441="","",SD!I441)</f>
        <v/>
      </c>
      <c r="G444" s="192" t="str">
        <f>IF(SD!AD441="","",SD!AD441)</f>
        <v/>
      </c>
      <c r="H444" s="193"/>
      <c r="I444" s="192" t="str">
        <f t="shared" si="12"/>
        <v>N</v>
      </c>
      <c r="J444" s="194"/>
      <c r="K444" s="181"/>
      <c r="L444" s="181">
        <f t="shared" si="13"/>
        <v>0</v>
      </c>
      <c r="M444" s="181"/>
    </row>
    <row r="445" spans="1:13">
      <c r="A445" s="191" t="str">
        <f>IF(B445="","",ROWS($B$5:B445))</f>
        <v/>
      </c>
      <c r="B445" s="191" t="str">
        <f>IF(SD!A442="","",SD!A442)</f>
        <v/>
      </c>
      <c r="C445" s="191" t="str">
        <f>IF(SD!C442="","",SD!C442)</f>
        <v/>
      </c>
      <c r="D445" s="191" t="str">
        <f>IF(SD!E442="","",SD!E442)</f>
        <v/>
      </c>
      <c r="E445" s="191" t="str">
        <f>IF(SD!G442="","",SD!G442)</f>
        <v/>
      </c>
      <c r="F445" s="191" t="str">
        <f>IF(SD!I442="","",SD!I442)</f>
        <v/>
      </c>
      <c r="G445" s="192" t="str">
        <f>IF(SD!AD442="","",SD!AD442)</f>
        <v/>
      </c>
      <c r="H445" s="193"/>
      <c r="I445" s="192" t="str">
        <f t="shared" si="12"/>
        <v>N</v>
      </c>
      <c r="J445" s="194"/>
      <c r="K445" s="181"/>
      <c r="L445" s="181">
        <f t="shared" si="13"/>
        <v>0</v>
      </c>
      <c r="M445" s="181"/>
    </row>
    <row r="446" spans="1:13">
      <c r="A446" s="191" t="str">
        <f>IF(B446="","",ROWS($B$5:B446))</f>
        <v/>
      </c>
      <c r="B446" s="191" t="str">
        <f>IF(SD!A443="","",SD!A443)</f>
        <v/>
      </c>
      <c r="C446" s="191" t="str">
        <f>IF(SD!C443="","",SD!C443)</f>
        <v/>
      </c>
      <c r="D446" s="191" t="str">
        <f>IF(SD!E443="","",SD!E443)</f>
        <v/>
      </c>
      <c r="E446" s="191" t="str">
        <f>IF(SD!G443="","",SD!G443)</f>
        <v/>
      </c>
      <c r="F446" s="191" t="str">
        <f>IF(SD!I443="","",SD!I443)</f>
        <v/>
      </c>
      <c r="G446" s="192" t="str">
        <f>IF(SD!AD443="","",SD!AD443)</f>
        <v/>
      </c>
      <c r="H446" s="193"/>
      <c r="I446" s="192" t="str">
        <f t="shared" si="12"/>
        <v>N</v>
      </c>
      <c r="J446" s="194"/>
      <c r="K446" s="181"/>
      <c r="L446" s="181">
        <f t="shared" si="13"/>
        <v>0</v>
      </c>
      <c r="M446" s="181"/>
    </row>
    <row r="447" spans="1:13">
      <c r="A447" s="191" t="str">
        <f>IF(B447="","",ROWS($B$5:B447))</f>
        <v/>
      </c>
      <c r="B447" s="191" t="str">
        <f>IF(SD!A444="","",SD!A444)</f>
        <v/>
      </c>
      <c r="C447" s="191" t="str">
        <f>IF(SD!C444="","",SD!C444)</f>
        <v/>
      </c>
      <c r="D447" s="191" t="str">
        <f>IF(SD!E444="","",SD!E444)</f>
        <v/>
      </c>
      <c r="E447" s="191" t="str">
        <f>IF(SD!G444="","",SD!G444)</f>
        <v/>
      </c>
      <c r="F447" s="191" t="str">
        <f>IF(SD!I444="","",SD!I444)</f>
        <v/>
      </c>
      <c r="G447" s="192" t="str">
        <f>IF(SD!AD444="","",SD!AD444)</f>
        <v/>
      </c>
      <c r="H447" s="193"/>
      <c r="I447" s="192" t="str">
        <f t="shared" si="12"/>
        <v>N</v>
      </c>
      <c r="J447" s="194"/>
      <c r="K447" s="181"/>
      <c r="L447" s="181">
        <f t="shared" si="13"/>
        <v>0</v>
      </c>
      <c r="M447" s="181"/>
    </row>
    <row r="448" spans="1:13">
      <c r="A448" s="191" t="str">
        <f>IF(B448="","",ROWS($B$5:B448))</f>
        <v/>
      </c>
      <c r="B448" s="191" t="str">
        <f>IF(SD!A445="","",SD!A445)</f>
        <v/>
      </c>
      <c r="C448" s="191" t="str">
        <f>IF(SD!C445="","",SD!C445)</f>
        <v/>
      </c>
      <c r="D448" s="191" t="str">
        <f>IF(SD!E445="","",SD!E445)</f>
        <v/>
      </c>
      <c r="E448" s="191" t="str">
        <f>IF(SD!G445="","",SD!G445)</f>
        <v/>
      </c>
      <c r="F448" s="191" t="str">
        <f>IF(SD!I445="","",SD!I445)</f>
        <v/>
      </c>
      <c r="G448" s="192" t="str">
        <f>IF(SD!AD445="","",SD!AD445)</f>
        <v/>
      </c>
      <c r="H448" s="193"/>
      <c r="I448" s="192" t="str">
        <f t="shared" si="12"/>
        <v>N</v>
      </c>
      <c r="J448" s="194"/>
      <c r="K448" s="181"/>
      <c r="L448" s="181">
        <f t="shared" si="13"/>
        <v>0</v>
      </c>
      <c r="M448" s="181"/>
    </row>
    <row r="449" spans="1:13">
      <c r="A449" s="191" t="str">
        <f>IF(B449="","",ROWS($B$5:B449))</f>
        <v/>
      </c>
      <c r="B449" s="191" t="str">
        <f>IF(SD!A446="","",SD!A446)</f>
        <v/>
      </c>
      <c r="C449" s="191" t="str">
        <f>IF(SD!C446="","",SD!C446)</f>
        <v/>
      </c>
      <c r="D449" s="191" t="str">
        <f>IF(SD!E446="","",SD!E446)</f>
        <v/>
      </c>
      <c r="E449" s="191" t="str">
        <f>IF(SD!G446="","",SD!G446)</f>
        <v/>
      </c>
      <c r="F449" s="191" t="str">
        <f>IF(SD!I446="","",SD!I446)</f>
        <v/>
      </c>
      <c r="G449" s="192" t="str">
        <f>IF(SD!AD446="","",SD!AD446)</f>
        <v/>
      </c>
      <c r="H449" s="193"/>
      <c r="I449" s="192" t="str">
        <f t="shared" si="12"/>
        <v>N</v>
      </c>
      <c r="J449" s="194"/>
      <c r="K449" s="181"/>
      <c r="L449" s="181">
        <f t="shared" si="13"/>
        <v>0</v>
      </c>
      <c r="M449" s="181"/>
    </row>
    <row r="450" spans="1:13">
      <c r="A450" s="191" t="str">
        <f>IF(B450="","",ROWS($B$5:B450))</f>
        <v/>
      </c>
      <c r="B450" s="191" t="str">
        <f>IF(SD!A447="","",SD!A447)</f>
        <v/>
      </c>
      <c r="C450" s="191" t="str">
        <f>IF(SD!C447="","",SD!C447)</f>
        <v/>
      </c>
      <c r="D450" s="191" t="str">
        <f>IF(SD!E447="","",SD!E447)</f>
        <v/>
      </c>
      <c r="E450" s="191" t="str">
        <f>IF(SD!G447="","",SD!G447)</f>
        <v/>
      </c>
      <c r="F450" s="191" t="str">
        <f>IF(SD!I447="","",SD!I447)</f>
        <v/>
      </c>
      <c r="G450" s="192" t="str">
        <f>IF(SD!AD447="","",SD!AD447)</f>
        <v/>
      </c>
      <c r="H450" s="193"/>
      <c r="I450" s="192" t="str">
        <f t="shared" si="12"/>
        <v>N</v>
      </c>
      <c r="J450" s="194"/>
      <c r="K450" s="181"/>
      <c r="L450" s="181">
        <f t="shared" si="13"/>
        <v>0</v>
      </c>
      <c r="M450" s="181"/>
    </row>
    <row r="451" spans="1:13">
      <c r="A451" s="191" t="str">
        <f>IF(B451="","",ROWS($B$5:B451))</f>
        <v/>
      </c>
      <c r="B451" s="191" t="str">
        <f>IF(SD!A448="","",SD!A448)</f>
        <v/>
      </c>
      <c r="C451" s="191" t="str">
        <f>IF(SD!C448="","",SD!C448)</f>
        <v/>
      </c>
      <c r="D451" s="191" t="str">
        <f>IF(SD!E448="","",SD!E448)</f>
        <v/>
      </c>
      <c r="E451" s="191" t="str">
        <f>IF(SD!G448="","",SD!G448)</f>
        <v/>
      </c>
      <c r="F451" s="191" t="str">
        <f>IF(SD!I448="","",SD!I448)</f>
        <v/>
      </c>
      <c r="G451" s="192" t="str">
        <f>IF(SD!AD448="","",SD!AD448)</f>
        <v/>
      </c>
      <c r="H451" s="193"/>
      <c r="I451" s="192" t="str">
        <f t="shared" si="12"/>
        <v>N</v>
      </c>
      <c r="J451" s="194"/>
      <c r="K451" s="181"/>
      <c r="L451" s="181">
        <f t="shared" si="13"/>
        <v>0</v>
      </c>
      <c r="M451" s="181"/>
    </row>
    <row r="452" spans="1:13">
      <c r="A452" s="191" t="str">
        <f>IF(B452="","",ROWS($B$5:B452))</f>
        <v/>
      </c>
      <c r="B452" s="191" t="str">
        <f>IF(SD!A449="","",SD!A449)</f>
        <v/>
      </c>
      <c r="C452" s="191" t="str">
        <f>IF(SD!C449="","",SD!C449)</f>
        <v/>
      </c>
      <c r="D452" s="191" t="str">
        <f>IF(SD!E449="","",SD!E449)</f>
        <v/>
      </c>
      <c r="E452" s="191" t="str">
        <f>IF(SD!G449="","",SD!G449)</f>
        <v/>
      </c>
      <c r="F452" s="191" t="str">
        <f>IF(SD!I449="","",SD!I449)</f>
        <v/>
      </c>
      <c r="G452" s="192" t="str">
        <f>IF(SD!AD449="","",SD!AD449)</f>
        <v/>
      </c>
      <c r="H452" s="193"/>
      <c r="I452" s="192" t="str">
        <f t="shared" si="12"/>
        <v>N</v>
      </c>
      <c r="J452" s="194"/>
      <c r="K452" s="181"/>
      <c r="L452" s="181">
        <f t="shared" si="13"/>
        <v>0</v>
      </c>
      <c r="M452" s="181"/>
    </row>
    <row r="453" spans="1:13">
      <c r="A453" s="191" t="str">
        <f>IF(B453="","",ROWS($B$5:B453))</f>
        <v/>
      </c>
      <c r="B453" s="191" t="str">
        <f>IF(SD!A450="","",SD!A450)</f>
        <v/>
      </c>
      <c r="C453" s="191" t="str">
        <f>IF(SD!C450="","",SD!C450)</f>
        <v/>
      </c>
      <c r="D453" s="191" t="str">
        <f>IF(SD!E450="","",SD!E450)</f>
        <v/>
      </c>
      <c r="E453" s="191" t="str">
        <f>IF(SD!G450="","",SD!G450)</f>
        <v/>
      </c>
      <c r="F453" s="191" t="str">
        <f>IF(SD!I450="","",SD!I450)</f>
        <v/>
      </c>
      <c r="G453" s="192" t="str">
        <f>IF(SD!AD450="","",SD!AD450)</f>
        <v/>
      </c>
      <c r="H453" s="193"/>
      <c r="I453" s="192" t="str">
        <f t="shared" si="12"/>
        <v>N</v>
      </c>
      <c r="J453" s="194"/>
      <c r="K453" s="181"/>
      <c r="L453" s="181">
        <f t="shared" si="13"/>
        <v>0</v>
      </c>
      <c r="M453" s="181"/>
    </row>
    <row r="454" spans="1:13">
      <c r="A454" s="191" t="str">
        <f>IF(B454="","",ROWS($B$5:B454))</f>
        <v/>
      </c>
      <c r="B454" s="191" t="str">
        <f>IF(SD!A451="","",SD!A451)</f>
        <v/>
      </c>
      <c r="C454" s="191" t="str">
        <f>IF(SD!C451="","",SD!C451)</f>
        <v/>
      </c>
      <c r="D454" s="191" t="str">
        <f>IF(SD!E451="","",SD!E451)</f>
        <v/>
      </c>
      <c r="E454" s="191" t="str">
        <f>IF(SD!G451="","",SD!G451)</f>
        <v/>
      </c>
      <c r="F454" s="191" t="str">
        <f>IF(SD!I451="","",SD!I451)</f>
        <v/>
      </c>
      <c r="G454" s="192" t="str">
        <f>IF(SD!AD451="","",SD!AD451)</f>
        <v/>
      </c>
      <c r="H454" s="193"/>
      <c r="I454" s="192" t="str">
        <f t="shared" ref="I454:I517" si="14">IFERROR(IF(H454="Y","N",(IF(AND(B454&lt;=5,G454&gt;1),"Y",IF(AND(B454&lt;=8,G454&gt;2),"Y",IF(AND(B454&lt;=12,F454="F",G454&gt;5),"Y","N"))))),"")</f>
        <v>N</v>
      </c>
      <c r="J454" s="194"/>
      <c r="K454" s="181"/>
      <c r="L454" s="181">
        <f t="shared" ref="L454:L517" si="15">IFERROR(IF(AND(I454=$K$3,J454=$P$3),A454,0),"")</f>
        <v>0</v>
      </c>
      <c r="M454" s="181"/>
    </row>
    <row r="455" spans="1:13">
      <c r="A455" s="191" t="str">
        <f>IF(B455="","",ROWS($B$5:B455))</f>
        <v/>
      </c>
      <c r="B455" s="191" t="str">
        <f>IF(SD!A452="","",SD!A452)</f>
        <v/>
      </c>
      <c r="C455" s="191" t="str">
        <f>IF(SD!C452="","",SD!C452)</f>
        <v/>
      </c>
      <c r="D455" s="191" t="str">
        <f>IF(SD!E452="","",SD!E452)</f>
        <v/>
      </c>
      <c r="E455" s="191" t="str">
        <f>IF(SD!G452="","",SD!G452)</f>
        <v/>
      </c>
      <c r="F455" s="191" t="str">
        <f>IF(SD!I452="","",SD!I452)</f>
        <v/>
      </c>
      <c r="G455" s="192" t="str">
        <f>IF(SD!AD452="","",SD!AD452)</f>
        <v/>
      </c>
      <c r="H455" s="193"/>
      <c r="I455" s="192" t="str">
        <f t="shared" si="14"/>
        <v>N</v>
      </c>
      <c r="J455" s="194"/>
      <c r="K455" s="181"/>
      <c r="L455" s="181">
        <f t="shared" si="15"/>
        <v>0</v>
      </c>
      <c r="M455" s="181"/>
    </row>
    <row r="456" spans="1:13">
      <c r="A456" s="191" t="str">
        <f>IF(B456="","",ROWS($B$5:B456))</f>
        <v/>
      </c>
      <c r="B456" s="191" t="str">
        <f>IF(SD!A453="","",SD!A453)</f>
        <v/>
      </c>
      <c r="C456" s="191" t="str">
        <f>IF(SD!C453="","",SD!C453)</f>
        <v/>
      </c>
      <c r="D456" s="191" t="str">
        <f>IF(SD!E453="","",SD!E453)</f>
        <v/>
      </c>
      <c r="E456" s="191" t="str">
        <f>IF(SD!G453="","",SD!G453)</f>
        <v/>
      </c>
      <c r="F456" s="191" t="str">
        <f>IF(SD!I453="","",SD!I453)</f>
        <v/>
      </c>
      <c r="G456" s="192" t="str">
        <f>IF(SD!AD453="","",SD!AD453)</f>
        <v/>
      </c>
      <c r="H456" s="193"/>
      <c r="I456" s="192" t="str">
        <f t="shared" si="14"/>
        <v>N</v>
      </c>
      <c r="J456" s="194"/>
      <c r="K456" s="181"/>
      <c r="L456" s="181">
        <f t="shared" si="15"/>
        <v>0</v>
      </c>
      <c r="M456" s="181"/>
    </row>
    <row r="457" spans="1:13">
      <c r="A457" s="191" t="str">
        <f>IF(B457="","",ROWS($B$5:B457))</f>
        <v/>
      </c>
      <c r="B457" s="191" t="str">
        <f>IF(SD!A454="","",SD!A454)</f>
        <v/>
      </c>
      <c r="C457" s="191" t="str">
        <f>IF(SD!C454="","",SD!C454)</f>
        <v/>
      </c>
      <c r="D457" s="191" t="str">
        <f>IF(SD!E454="","",SD!E454)</f>
        <v/>
      </c>
      <c r="E457" s="191" t="str">
        <f>IF(SD!G454="","",SD!G454)</f>
        <v/>
      </c>
      <c r="F457" s="191" t="str">
        <f>IF(SD!I454="","",SD!I454)</f>
        <v/>
      </c>
      <c r="G457" s="192" t="str">
        <f>IF(SD!AD454="","",SD!AD454)</f>
        <v/>
      </c>
      <c r="H457" s="193"/>
      <c r="I457" s="192" t="str">
        <f t="shared" si="14"/>
        <v>N</v>
      </c>
      <c r="J457" s="194"/>
      <c r="K457" s="181"/>
      <c r="L457" s="181">
        <f t="shared" si="15"/>
        <v>0</v>
      </c>
      <c r="M457" s="181"/>
    </row>
    <row r="458" spans="1:13">
      <c r="A458" s="191" t="str">
        <f>IF(B458="","",ROWS($B$5:B458))</f>
        <v/>
      </c>
      <c r="B458" s="191" t="str">
        <f>IF(SD!A455="","",SD!A455)</f>
        <v/>
      </c>
      <c r="C458" s="191" t="str">
        <f>IF(SD!C455="","",SD!C455)</f>
        <v/>
      </c>
      <c r="D458" s="191" t="str">
        <f>IF(SD!E455="","",SD!E455)</f>
        <v/>
      </c>
      <c r="E458" s="191" t="str">
        <f>IF(SD!G455="","",SD!G455)</f>
        <v/>
      </c>
      <c r="F458" s="191" t="str">
        <f>IF(SD!I455="","",SD!I455)</f>
        <v/>
      </c>
      <c r="G458" s="192" t="str">
        <f>IF(SD!AD455="","",SD!AD455)</f>
        <v/>
      </c>
      <c r="H458" s="193"/>
      <c r="I458" s="192" t="str">
        <f t="shared" si="14"/>
        <v>N</v>
      </c>
      <c r="J458" s="194"/>
      <c r="K458" s="181"/>
      <c r="L458" s="181">
        <f t="shared" si="15"/>
        <v>0</v>
      </c>
      <c r="M458" s="181"/>
    </row>
    <row r="459" spans="1:13">
      <c r="A459" s="191" t="str">
        <f>IF(B459="","",ROWS($B$5:B459))</f>
        <v/>
      </c>
      <c r="B459" s="191" t="str">
        <f>IF(SD!A456="","",SD!A456)</f>
        <v/>
      </c>
      <c r="C459" s="191" t="str">
        <f>IF(SD!C456="","",SD!C456)</f>
        <v/>
      </c>
      <c r="D459" s="191" t="str">
        <f>IF(SD!E456="","",SD!E456)</f>
        <v/>
      </c>
      <c r="E459" s="191" t="str">
        <f>IF(SD!G456="","",SD!G456)</f>
        <v/>
      </c>
      <c r="F459" s="191" t="str">
        <f>IF(SD!I456="","",SD!I456)</f>
        <v/>
      </c>
      <c r="G459" s="192" t="str">
        <f>IF(SD!AD456="","",SD!AD456)</f>
        <v/>
      </c>
      <c r="H459" s="193"/>
      <c r="I459" s="192" t="str">
        <f t="shared" si="14"/>
        <v>N</v>
      </c>
      <c r="J459" s="194"/>
      <c r="K459" s="181"/>
      <c r="L459" s="181">
        <f t="shared" si="15"/>
        <v>0</v>
      </c>
      <c r="M459" s="181"/>
    </row>
    <row r="460" spans="1:13">
      <c r="A460" s="191" t="str">
        <f>IF(B460="","",ROWS($B$5:B460))</f>
        <v/>
      </c>
      <c r="B460" s="191" t="str">
        <f>IF(SD!A457="","",SD!A457)</f>
        <v/>
      </c>
      <c r="C460" s="191" t="str">
        <f>IF(SD!C457="","",SD!C457)</f>
        <v/>
      </c>
      <c r="D460" s="191" t="str">
        <f>IF(SD!E457="","",SD!E457)</f>
        <v/>
      </c>
      <c r="E460" s="191" t="str">
        <f>IF(SD!G457="","",SD!G457)</f>
        <v/>
      </c>
      <c r="F460" s="191" t="str">
        <f>IF(SD!I457="","",SD!I457)</f>
        <v/>
      </c>
      <c r="G460" s="192" t="str">
        <f>IF(SD!AD457="","",SD!AD457)</f>
        <v/>
      </c>
      <c r="H460" s="193"/>
      <c r="I460" s="192" t="str">
        <f t="shared" si="14"/>
        <v>N</v>
      </c>
      <c r="J460" s="194"/>
      <c r="K460" s="181"/>
      <c r="L460" s="181">
        <f t="shared" si="15"/>
        <v>0</v>
      </c>
      <c r="M460" s="181"/>
    </row>
    <row r="461" spans="1:13">
      <c r="A461" s="191" t="str">
        <f>IF(B461="","",ROWS($B$5:B461))</f>
        <v/>
      </c>
      <c r="B461" s="191" t="str">
        <f>IF(SD!A458="","",SD!A458)</f>
        <v/>
      </c>
      <c r="C461" s="191" t="str">
        <f>IF(SD!C458="","",SD!C458)</f>
        <v/>
      </c>
      <c r="D461" s="191" t="str">
        <f>IF(SD!E458="","",SD!E458)</f>
        <v/>
      </c>
      <c r="E461" s="191" t="str">
        <f>IF(SD!G458="","",SD!G458)</f>
        <v/>
      </c>
      <c r="F461" s="191" t="str">
        <f>IF(SD!I458="","",SD!I458)</f>
        <v/>
      </c>
      <c r="G461" s="192" t="str">
        <f>IF(SD!AD458="","",SD!AD458)</f>
        <v/>
      </c>
      <c r="H461" s="193"/>
      <c r="I461" s="192" t="str">
        <f t="shared" si="14"/>
        <v>N</v>
      </c>
      <c r="J461" s="194"/>
      <c r="K461" s="181"/>
      <c r="L461" s="181">
        <f t="shared" si="15"/>
        <v>0</v>
      </c>
      <c r="M461" s="181"/>
    </row>
    <row r="462" spans="1:13">
      <c r="A462" s="191" t="str">
        <f>IF(B462="","",ROWS($B$5:B462))</f>
        <v/>
      </c>
      <c r="B462" s="191" t="str">
        <f>IF(SD!A459="","",SD!A459)</f>
        <v/>
      </c>
      <c r="C462" s="191" t="str">
        <f>IF(SD!C459="","",SD!C459)</f>
        <v/>
      </c>
      <c r="D462" s="191" t="str">
        <f>IF(SD!E459="","",SD!E459)</f>
        <v/>
      </c>
      <c r="E462" s="191" t="str">
        <f>IF(SD!G459="","",SD!G459)</f>
        <v/>
      </c>
      <c r="F462" s="191" t="str">
        <f>IF(SD!I459="","",SD!I459)</f>
        <v/>
      </c>
      <c r="G462" s="192" t="str">
        <f>IF(SD!AD459="","",SD!AD459)</f>
        <v/>
      </c>
      <c r="H462" s="193"/>
      <c r="I462" s="192" t="str">
        <f t="shared" si="14"/>
        <v>N</v>
      </c>
      <c r="J462" s="194"/>
      <c r="K462" s="181"/>
      <c r="L462" s="181">
        <f t="shared" si="15"/>
        <v>0</v>
      </c>
      <c r="M462" s="181"/>
    </row>
    <row r="463" spans="1:13">
      <c r="A463" s="191" t="str">
        <f>IF(B463="","",ROWS($B$5:B463))</f>
        <v/>
      </c>
      <c r="B463" s="191" t="str">
        <f>IF(SD!A460="","",SD!A460)</f>
        <v/>
      </c>
      <c r="C463" s="191" t="str">
        <f>IF(SD!C460="","",SD!C460)</f>
        <v/>
      </c>
      <c r="D463" s="191" t="str">
        <f>IF(SD!E460="","",SD!E460)</f>
        <v/>
      </c>
      <c r="E463" s="191" t="str">
        <f>IF(SD!G460="","",SD!G460)</f>
        <v/>
      </c>
      <c r="F463" s="191" t="str">
        <f>IF(SD!I460="","",SD!I460)</f>
        <v/>
      </c>
      <c r="G463" s="192" t="str">
        <f>IF(SD!AD460="","",SD!AD460)</f>
        <v/>
      </c>
      <c r="H463" s="193"/>
      <c r="I463" s="192" t="str">
        <f t="shared" si="14"/>
        <v>N</v>
      </c>
      <c r="J463" s="194"/>
      <c r="K463" s="181"/>
      <c r="L463" s="181">
        <f t="shared" si="15"/>
        <v>0</v>
      </c>
      <c r="M463" s="181"/>
    </row>
    <row r="464" spans="1:13">
      <c r="A464" s="191" t="str">
        <f>IF(B464="","",ROWS($B$5:B464))</f>
        <v/>
      </c>
      <c r="B464" s="191" t="str">
        <f>IF(SD!A461="","",SD!A461)</f>
        <v/>
      </c>
      <c r="C464" s="191" t="str">
        <f>IF(SD!C461="","",SD!C461)</f>
        <v/>
      </c>
      <c r="D464" s="191" t="str">
        <f>IF(SD!E461="","",SD!E461)</f>
        <v/>
      </c>
      <c r="E464" s="191" t="str">
        <f>IF(SD!G461="","",SD!G461)</f>
        <v/>
      </c>
      <c r="F464" s="191" t="str">
        <f>IF(SD!I461="","",SD!I461)</f>
        <v/>
      </c>
      <c r="G464" s="192" t="str">
        <f>IF(SD!AD461="","",SD!AD461)</f>
        <v/>
      </c>
      <c r="H464" s="193"/>
      <c r="I464" s="192" t="str">
        <f t="shared" si="14"/>
        <v>N</v>
      </c>
      <c r="J464" s="194"/>
      <c r="K464" s="181"/>
      <c r="L464" s="181">
        <f t="shared" si="15"/>
        <v>0</v>
      </c>
      <c r="M464" s="181"/>
    </row>
    <row r="465" spans="1:13">
      <c r="A465" s="191" t="str">
        <f>IF(B465="","",ROWS($B$5:B465))</f>
        <v/>
      </c>
      <c r="B465" s="191" t="str">
        <f>IF(SD!A462="","",SD!A462)</f>
        <v/>
      </c>
      <c r="C465" s="191" t="str">
        <f>IF(SD!C462="","",SD!C462)</f>
        <v/>
      </c>
      <c r="D465" s="191" t="str">
        <f>IF(SD!E462="","",SD!E462)</f>
        <v/>
      </c>
      <c r="E465" s="191" t="str">
        <f>IF(SD!G462="","",SD!G462)</f>
        <v/>
      </c>
      <c r="F465" s="191" t="str">
        <f>IF(SD!I462="","",SD!I462)</f>
        <v/>
      </c>
      <c r="G465" s="192" t="str">
        <f>IF(SD!AD462="","",SD!AD462)</f>
        <v/>
      </c>
      <c r="H465" s="193"/>
      <c r="I465" s="192" t="str">
        <f t="shared" si="14"/>
        <v>N</v>
      </c>
      <c r="J465" s="194"/>
      <c r="K465" s="181"/>
      <c r="L465" s="181">
        <f t="shared" si="15"/>
        <v>0</v>
      </c>
      <c r="M465" s="181"/>
    </row>
    <row r="466" spans="1:13">
      <c r="A466" s="191" t="str">
        <f>IF(B466="","",ROWS($B$5:B466))</f>
        <v/>
      </c>
      <c r="B466" s="191" t="str">
        <f>IF(SD!A463="","",SD!A463)</f>
        <v/>
      </c>
      <c r="C466" s="191" t="str">
        <f>IF(SD!C463="","",SD!C463)</f>
        <v/>
      </c>
      <c r="D466" s="191" t="str">
        <f>IF(SD!E463="","",SD!E463)</f>
        <v/>
      </c>
      <c r="E466" s="191" t="str">
        <f>IF(SD!G463="","",SD!G463)</f>
        <v/>
      </c>
      <c r="F466" s="191" t="str">
        <f>IF(SD!I463="","",SD!I463)</f>
        <v/>
      </c>
      <c r="G466" s="192" t="str">
        <f>IF(SD!AD463="","",SD!AD463)</f>
        <v/>
      </c>
      <c r="H466" s="193"/>
      <c r="I466" s="192" t="str">
        <f t="shared" si="14"/>
        <v>N</v>
      </c>
      <c r="J466" s="194"/>
      <c r="K466" s="181"/>
      <c r="L466" s="181">
        <f t="shared" si="15"/>
        <v>0</v>
      </c>
      <c r="M466" s="181"/>
    </row>
    <row r="467" spans="1:13">
      <c r="A467" s="191" t="str">
        <f>IF(B467="","",ROWS($B$5:B467))</f>
        <v/>
      </c>
      <c r="B467" s="191" t="str">
        <f>IF(SD!A464="","",SD!A464)</f>
        <v/>
      </c>
      <c r="C467" s="191" t="str">
        <f>IF(SD!C464="","",SD!C464)</f>
        <v/>
      </c>
      <c r="D467" s="191" t="str">
        <f>IF(SD!E464="","",SD!E464)</f>
        <v/>
      </c>
      <c r="E467" s="191" t="str">
        <f>IF(SD!G464="","",SD!G464)</f>
        <v/>
      </c>
      <c r="F467" s="191" t="str">
        <f>IF(SD!I464="","",SD!I464)</f>
        <v/>
      </c>
      <c r="G467" s="192" t="str">
        <f>IF(SD!AD464="","",SD!AD464)</f>
        <v/>
      </c>
      <c r="H467" s="193"/>
      <c r="I467" s="192" t="str">
        <f t="shared" si="14"/>
        <v>N</v>
      </c>
      <c r="J467" s="194"/>
      <c r="K467" s="181"/>
      <c r="L467" s="181">
        <f t="shared" si="15"/>
        <v>0</v>
      </c>
      <c r="M467" s="181"/>
    </row>
    <row r="468" spans="1:13">
      <c r="A468" s="191" t="str">
        <f>IF(B468="","",ROWS($B$5:B468))</f>
        <v/>
      </c>
      <c r="B468" s="191" t="str">
        <f>IF(SD!A465="","",SD!A465)</f>
        <v/>
      </c>
      <c r="C468" s="191" t="str">
        <f>IF(SD!C465="","",SD!C465)</f>
        <v/>
      </c>
      <c r="D468" s="191" t="str">
        <f>IF(SD!E465="","",SD!E465)</f>
        <v/>
      </c>
      <c r="E468" s="191" t="str">
        <f>IF(SD!G465="","",SD!G465)</f>
        <v/>
      </c>
      <c r="F468" s="191" t="str">
        <f>IF(SD!I465="","",SD!I465)</f>
        <v/>
      </c>
      <c r="G468" s="192" t="str">
        <f>IF(SD!AD465="","",SD!AD465)</f>
        <v/>
      </c>
      <c r="H468" s="193"/>
      <c r="I468" s="192" t="str">
        <f t="shared" si="14"/>
        <v>N</v>
      </c>
      <c r="J468" s="194"/>
      <c r="K468" s="181"/>
      <c r="L468" s="181">
        <f t="shared" si="15"/>
        <v>0</v>
      </c>
      <c r="M468" s="181"/>
    </row>
    <row r="469" spans="1:13">
      <c r="A469" s="191" t="str">
        <f>IF(B469="","",ROWS($B$5:B469))</f>
        <v/>
      </c>
      <c r="B469" s="191" t="str">
        <f>IF(SD!A466="","",SD!A466)</f>
        <v/>
      </c>
      <c r="C469" s="191" t="str">
        <f>IF(SD!C466="","",SD!C466)</f>
        <v/>
      </c>
      <c r="D469" s="191" t="str">
        <f>IF(SD!E466="","",SD!E466)</f>
        <v/>
      </c>
      <c r="E469" s="191" t="str">
        <f>IF(SD!G466="","",SD!G466)</f>
        <v/>
      </c>
      <c r="F469" s="191" t="str">
        <f>IF(SD!I466="","",SD!I466)</f>
        <v/>
      </c>
      <c r="G469" s="192" t="str">
        <f>IF(SD!AD466="","",SD!AD466)</f>
        <v/>
      </c>
      <c r="H469" s="193"/>
      <c r="I469" s="192" t="str">
        <f t="shared" si="14"/>
        <v>N</v>
      </c>
      <c r="J469" s="194"/>
      <c r="K469" s="181"/>
      <c r="L469" s="181">
        <f t="shared" si="15"/>
        <v>0</v>
      </c>
      <c r="M469" s="181"/>
    </row>
    <row r="470" spans="1:13">
      <c r="A470" s="191" t="str">
        <f>IF(B470="","",ROWS($B$5:B470))</f>
        <v/>
      </c>
      <c r="B470" s="191" t="str">
        <f>IF(SD!A467="","",SD!A467)</f>
        <v/>
      </c>
      <c r="C470" s="191" t="str">
        <f>IF(SD!C467="","",SD!C467)</f>
        <v/>
      </c>
      <c r="D470" s="191" t="str">
        <f>IF(SD!E467="","",SD!E467)</f>
        <v/>
      </c>
      <c r="E470" s="191" t="str">
        <f>IF(SD!G467="","",SD!G467)</f>
        <v/>
      </c>
      <c r="F470" s="191" t="str">
        <f>IF(SD!I467="","",SD!I467)</f>
        <v/>
      </c>
      <c r="G470" s="192" t="str">
        <f>IF(SD!AD467="","",SD!AD467)</f>
        <v/>
      </c>
      <c r="H470" s="193"/>
      <c r="I470" s="192" t="str">
        <f t="shared" si="14"/>
        <v>N</v>
      </c>
      <c r="J470" s="194"/>
      <c r="K470" s="181"/>
      <c r="L470" s="181">
        <f t="shared" si="15"/>
        <v>0</v>
      </c>
      <c r="M470" s="181"/>
    </row>
    <row r="471" spans="1:13">
      <c r="A471" s="191" t="str">
        <f>IF(B471="","",ROWS($B$5:B471))</f>
        <v/>
      </c>
      <c r="B471" s="191" t="str">
        <f>IF(SD!A468="","",SD!A468)</f>
        <v/>
      </c>
      <c r="C471" s="191" t="str">
        <f>IF(SD!C468="","",SD!C468)</f>
        <v/>
      </c>
      <c r="D471" s="191" t="str">
        <f>IF(SD!E468="","",SD!E468)</f>
        <v/>
      </c>
      <c r="E471" s="191" t="str">
        <f>IF(SD!G468="","",SD!G468)</f>
        <v/>
      </c>
      <c r="F471" s="191" t="str">
        <f>IF(SD!I468="","",SD!I468)</f>
        <v/>
      </c>
      <c r="G471" s="192" t="str">
        <f>IF(SD!AD468="","",SD!AD468)</f>
        <v/>
      </c>
      <c r="H471" s="193"/>
      <c r="I471" s="192" t="str">
        <f t="shared" si="14"/>
        <v>N</v>
      </c>
      <c r="J471" s="194"/>
      <c r="K471" s="181"/>
      <c r="L471" s="181">
        <f t="shared" si="15"/>
        <v>0</v>
      </c>
      <c r="M471" s="181"/>
    </row>
    <row r="472" spans="1:13">
      <c r="A472" s="191" t="str">
        <f>IF(B472="","",ROWS($B$5:B472))</f>
        <v/>
      </c>
      <c r="B472" s="191" t="str">
        <f>IF(SD!A469="","",SD!A469)</f>
        <v/>
      </c>
      <c r="C472" s="191" t="str">
        <f>IF(SD!C469="","",SD!C469)</f>
        <v/>
      </c>
      <c r="D472" s="191" t="str">
        <f>IF(SD!E469="","",SD!E469)</f>
        <v/>
      </c>
      <c r="E472" s="191" t="str">
        <f>IF(SD!G469="","",SD!G469)</f>
        <v/>
      </c>
      <c r="F472" s="191" t="str">
        <f>IF(SD!I469="","",SD!I469)</f>
        <v/>
      </c>
      <c r="G472" s="192" t="str">
        <f>IF(SD!AD469="","",SD!AD469)</f>
        <v/>
      </c>
      <c r="H472" s="193"/>
      <c r="I472" s="192" t="str">
        <f t="shared" si="14"/>
        <v>N</v>
      </c>
      <c r="J472" s="194"/>
      <c r="K472" s="181"/>
      <c r="L472" s="181">
        <f t="shared" si="15"/>
        <v>0</v>
      </c>
      <c r="M472" s="181"/>
    </row>
    <row r="473" spans="1:13">
      <c r="A473" s="191" t="str">
        <f>IF(B473="","",ROWS($B$5:B473))</f>
        <v/>
      </c>
      <c r="B473" s="191" t="str">
        <f>IF(SD!A470="","",SD!A470)</f>
        <v/>
      </c>
      <c r="C473" s="191" t="str">
        <f>IF(SD!C470="","",SD!C470)</f>
        <v/>
      </c>
      <c r="D473" s="191" t="str">
        <f>IF(SD!E470="","",SD!E470)</f>
        <v/>
      </c>
      <c r="E473" s="191" t="str">
        <f>IF(SD!G470="","",SD!G470)</f>
        <v/>
      </c>
      <c r="F473" s="191" t="str">
        <f>IF(SD!I470="","",SD!I470)</f>
        <v/>
      </c>
      <c r="G473" s="192" t="str">
        <f>IF(SD!AD470="","",SD!AD470)</f>
        <v/>
      </c>
      <c r="H473" s="193"/>
      <c r="I473" s="192" t="str">
        <f t="shared" si="14"/>
        <v>N</v>
      </c>
      <c r="J473" s="194"/>
      <c r="K473" s="181"/>
      <c r="L473" s="181">
        <f t="shared" si="15"/>
        <v>0</v>
      </c>
      <c r="M473" s="181"/>
    </row>
    <row r="474" spans="1:13">
      <c r="A474" s="191" t="str">
        <f>IF(B474="","",ROWS($B$5:B474))</f>
        <v/>
      </c>
      <c r="B474" s="191" t="str">
        <f>IF(SD!A471="","",SD!A471)</f>
        <v/>
      </c>
      <c r="C474" s="191" t="str">
        <f>IF(SD!C471="","",SD!C471)</f>
        <v/>
      </c>
      <c r="D474" s="191" t="str">
        <f>IF(SD!E471="","",SD!E471)</f>
        <v/>
      </c>
      <c r="E474" s="191" t="str">
        <f>IF(SD!G471="","",SD!G471)</f>
        <v/>
      </c>
      <c r="F474" s="191" t="str">
        <f>IF(SD!I471="","",SD!I471)</f>
        <v/>
      </c>
      <c r="G474" s="192" t="str">
        <f>IF(SD!AD471="","",SD!AD471)</f>
        <v/>
      </c>
      <c r="H474" s="193"/>
      <c r="I474" s="192" t="str">
        <f t="shared" si="14"/>
        <v>N</v>
      </c>
      <c r="J474" s="194"/>
      <c r="K474" s="181"/>
      <c r="L474" s="181">
        <f t="shared" si="15"/>
        <v>0</v>
      </c>
      <c r="M474" s="181"/>
    </row>
    <row r="475" spans="1:13">
      <c r="A475" s="191" t="str">
        <f>IF(B475="","",ROWS($B$5:B475))</f>
        <v/>
      </c>
      <c r="B475" s="191" t="str">
        <f>IF(SD!A472="","",SD!A472)</f>
        <v/>
      </c>
      <c r="C475" s="191" t="str">
        <f>IF(SD!C472="","",SD!C472)</f>
        <v/>
      </c>
      <c r="D475" s="191" t="str">
        <f>IF(SD!E472="","",SD!E472)</f>
        <v/>
      </c>
      <c r="E475" s="191" t="str">
        <f>IF(SD!G472="","",SD!G472)</f>
        <v/>
      </c>
      <c r="F475" s="191" t="str">
        <f>IF(SD!I472="","",SD!I472)</f>
        <v/>
      </c>
      <c r="G475" s="192" t="str">
        <f>IF(SD!AD472="","",SD!AD472)</f>
        <v/>
      </c>
      <c r="H475" s="193"/>
      <c r="I475" s="192" t="str">
        <f t="shared" si="14"/>
        <v>N</v>
      </c>
      <c r="J475" s="194"/>
      <c r="K475" s="181"/>
      <c r="L475" s="181">
        <f t="shared" si="15"/>
        <v>0</v>
      </c>
      <c r="M475" s="181"/>
    </row>
    <row r="476" spans="1:13">
      <c r="A476" s="191" t="str">
        <f>IF(B476="","",ROWS($B$5:B476))</f>
        <v/>
      </c>
      <c r="B476" s="191" t="str">
        <f>IF(SD!A473="","",SD!A473)</f>
        <v/>
      </c>
      <c r="C476" s="191" t="str">
        <f>IF(SD!C473="","",SD!C473)</f>
        <v/>
      </c>
      <c r="D476" s="191" t="str">
        <f>IF(SD!E473="","",SD!E473)</f>
        <v/>
      </c>
      <c r="E476" s="191" t="str">
        <f>IF(SD!G473="","",SD!G473)</f>
        <v/>
      </c>
      <c r="F476" s="191" t="str">
        <f>IF(SD!I473="","",SD!I473)</f>
        <v/>
      </c>
      <c r="G476" s="192" t="str">
        <f>IF(SD!AD473="","",SD!AD473)</f>
        <v/>
      </c>
      <c r="H476" s="193"/>
      <c r="I476" s="192" t="str">
        <f t="shared" si="14"/>
        <v>N</v>
      </c>
      <c r="J476" s="194"/>
      <c r="K476" s="181"/>
      <c r="L476" s="181">
        <f t="shared" si="15"/>
        <v>0</v>
      </c>
      <c r="M476" s="181"/>
    </row>
    <row r="477" spans="1:13">
      <c r="A477" s="191" t="str">
        <f>IF(B477="","",ROWS($B$5:B477))</f>
        <v/>
      </c>
      <c r="B477" s="191" t="str">
        <f>IF(SD!A474="","",SD!A474)</f>
        <v/>
      </c>
      <c r="C477" s="191" t="str">
        <f>IF(SD!C474="","",SD!C474)</f>
        <v/>
      </c>
      <c r="D477" s="191" t="str">
        <f>IF(SD!E474="","",SD!E474)</f>
        <v/>
      </c>
      <c r="E477" s="191" t="str">
        <f>IF(SD!G474="","",SD!G474)</f>
        <v/>
      </c>
      <c r="F477" s="191" t="str">
        <f>IF(SD!I474="","",SD!I474)</f>
        <v/>
      </c>
      <c r="G477" s="192" t="str">
        <f>IF(SD!AD474="","",SD!AD474)</f>
        <v/>
      </c>
      <c r="H477" s="193"/>
      <c r="I477" s="192" t="str">
        <f t="shared" si="14"/>
        <v>N</v>
      </c>
      <c r="J477" s="194"/>
      <c r="K477" s="181"/>
      <c r="L477" s="181">
        <f t="shared" si="15"/>
        <v>0</v>
      </c>
      <c r="M477" s="181"/>
    </row>
    <row r="478" spans="1:13">
      <c r="A478" s="191" t="str">
        <f>IF(B478="","",ROWS($B$5:B478))</f>
        <v/>
      </c>
      <c r="B478" s="191" t="str">
        <f>IF(SD!A475="","",SD!A475)</f>
        <v/>
      </c>
      <c r="C478" s="191" t="str">
        <f>IF(SD!C475="","",SD!C475)</f>
        <v/>
      </c>
      <c r="D478" s="191" t="str">
        <f>IF(SD!E475="","",SD!E475)</f>
        <v/>
      </c>
      <c r="E478" s="191" t="str">
        <f>IF(SD!G475="","",SD!G475)</f>
        <v/>
      </c>
      <c r="F478" s="191" t="str">
        <f>IF(SD!I475="","",SD!I475)</f>
        <v/>
      </c>
      <c r="G478" s="192" t="str">
        <f>IF(SD!AD475="","",SD!AD475)</f>
        <v/>
      </c>
      <c r="H478" s="193"/>
      <c r="I478" s="192" t="str">
        <f t="shared" si="14"/>
        <v>N</v>
      </c>
      <c r="J478" s="194"/>
      <c r="K478" s="181"/>
      <c r="L478" s="181">
        <f t="shared" si="15"/>
        <v>0</v>
      </c>
      <c r="M478" s="181"/>
    </row>
    <row r="479" spans="1:13">
      <c r="A479" s="191" t="str">
        <f>IF(B479="","",ROWS($B$5:B479))</f>
        <v/>
      </c>
      <c r="B479" s="191" t="str">
        <f>IF(SD!A476="","",SD!A476)</f>
        <v/>
      </c>
      <c r="C479" s="191" t="str">
        <f>IF(SD!C476="","",SD!C476)</f>
        <v/>
      </c>
      <c r="D479" s="191" t="str">
        <f>IF(SD!E476="","",SD!E476)</f>
        <v/>
      </c>
      <c r="E479" s="191" t="str">
        <f>IF(SD!G476="","",SD!G476)</f>
        <v/>
      </c>
      <c r="F479" s="191" t="str">
        <f>IF(SD!I476="","",SD!I476)</f>
        <v/>
      </c>
      <c r="G479" s="192" t="str">
        <f>IF(SD!AD476="","",SD!AD476)</f>
        <v/>
      </c>
      <c r="H479" s="193"/>
      <c r="I479" s="192" t="str">
        <f t="shared" si="14"/>
        <v>N</v>
      </c>
      <c r="J479" s="194"/>
      <c r="K479" s="181"/>
      <c r="L479" s="181">
        <f t="shared" si="15"/>
        <v>0</v>
      </c>
      <c r="M479" s="181"/>
    </row>
    <row r="480" spans="1:13">
      <c r="A480" s="191" t="str">
        <f>IF(B480="","",ROWS($B$5:B480))</f>
        <v/>
      </c>
      <c r="B480" s="191" t="str">
        <f>IF(SD!A477="","",SD!A477)</f>
        <v/>
      </c>
      <c r="C480" s="191" t="str">
        <f>IF(SD!C477="","",SD!C477)</f>
        <v/>
      </c>
      <c r="D480" s="191" t="str">
        <f>IF(SD!E477="","",SD!E477)</f>
        <v/>
      </c>
      <c r="E480" s="191" t="str">
        <f>IF(SD!G477="","",SD!G477)</f>
        <v/>
      </c>
      <c r="F480" s="191" t="str">
        <f>IF(SD!I477="","",SD!I477)</f>
        <v/>
      </c>
      <c r="G480" s="192" t="str">
        <f>IF(SD!AD477="","",SD!AD477)</f>
        <v/>
      </c>
      <c r="H480" s="193"/>
      <c r="I480" s="192" t="str">
        <f t="shared" si="14"/>
        <v>N</v>
      </c>
      <c r="J480" s="194"/>
      <c r="K480" s="181"/>
      <c r="L480" s="181">
        <f t="shared" si="15"/>
        <v>0</v>
      </c>
      <c r="M480" s="181"/>
    </row>
    <row r="481" spans="1:13">
      <c r="A481" s="191" t="str">
        <f>IF(B481="","",ROWS($B$5:B481))</f>
        <v/>
      </c>
      <c r="B481" s="191" t="str">
        <f>IF(SD!A478="","",SD!A478)</f>
        <v/>
      </c>
      <c r="C481" s="191" t="str">
        <f>IF(SD!C478="","",SD!C478)</f>
        <v/>
      </c>
      <c r="D481" s="191" t="str">
        <f>IF(SD!E478="","",SD!E478)</f>
        <v/>
      </c>
      <c r="E481" s="191" t="str">
        <f>IF(SD!G478="","",SD!G478)</f>
        <v/>
      </c>
      <c r="F481" s="191" t="str">
        <f>IF(SD!I478="","",SD!I478)</f>
        <v/>
      </c>
      <c r="G481" s="192" t="str">
        <f>IF(SD!AD478="","",SD!AD478)</f>
        <v/>
      </c>
      <c r="H481" s="193"/>
      <c r="I481" s="192" t="str">
        <f t="shared" si="14"/>
        <v>N</v>
      </c>
      <c r="J481" s="194"/>
      <c r="K481" s="181"/>
      <c r="L481" s="181">
        <f t="shared" si="15"/>
        <v>0</v>
      </c>
      <c r="M481" s="181"/>
    </row>
    <row r="482" spans="1:13">
      <c r="A482" s="191" t="str">
        <f>IF(B482="","",ROWS($B$5:B482))</f>
        <v/>
      </c>
      <c r="B482" s="191" t="str">
        <f>IF(SD!A479="","",SD!A479)</f>
        <v/>
      </c>
      <c r="C482" s="191" t="str">
        <f>IF(SD!C479="","",SD!C479)</f>
        <v/>
      </c>
      <c r="D482" s="191" t="str">
        <f>IF(SD!E479="","",SD!E479)</f>
        <v/>
      </c>
      <c r="E482" s="191" t="str">
        <f>IF(SD!G479="","",SD!G479)</f>
        <v/>
      </c>
      <c r="F482" s="191" t="str">
        <f>IF(SD!I479="","",SD!I479)</f>
        <v/>
      </c>
      <c r="G482" s="192" t="str">
        <f>IF(SD!AD479="","",SD!AD479)</f>
        <v/>
      </c>
      <c r="H482" s="193"/>
      <c r="I482" s="192" t="str">
        <f t="shared" si="14"/>
        <v>N</v>
      </c>
      <c r="J482" s="194"/>
      <c r="K482" s="181"/>
      <c r="L482" s="181">
        <f t="shared" si="15"/>
        <v>0</v>
      </c>
      <c r="M482" s="181"/>
    </row>
    <row r="483" spans="1:13">
      <c r="A483" s="191" t="str">
        <f>IF(B483="","",ROWS($B$5:B483))</f>
        <v/>
      </c>
      <c r="B483" s="191" t="str">
        <f>IF(SD!A480="","",SD!A480)</f>
        <v/>
      </c>
      <c r="C483" s="191" t="str">
        <f>IF(SD!C480="","",SD!C480)</f>
        <v/>
      </c>
      <c r="D483" s="191" t="str">
        <f>IF(SD!E480="","",SD!E480)</f>
        <v/>
      </c>
      <c r="E483" s="191" t="str">
        <f>IF(SD!G480="","",SD!G480)</f>
        <v/>
      </c>
      <c r="F483" s="191" t="str">
        <f>IF(SD!I480="","",SD!I480)</f>
        <v/>
      </c>
      <c r="G483" s="192" t="str">
        <f>IF(SD!AD480="","",SD!AD480)</f>
        <v/>
      </c>
      <c r="H483" s="193"/>
      <c r="I483" s="192" t="str">
        <f t="shared" si="14"/>
        <v>N</v>
      </c>
      <c r="J483" s="194"/>
      <c r="K483" s="181"/>
      <c r="L483" s="181">
        <f t="shared" si="15"/>
        <v>0</v>
      </c>
      <c r="M483" s="181"/>
    </row>
    <row r="484" spans="1:13">
      <c r="A484" s="191" t="str">
        <f>IF(B484="","",ROWS($B$5:B484))</f>
        <v/>
      </c>
      <c r="B484" s="191" t="str">
        <f>IF(SD!A481="","",SD!A481)</f>
        <v/>
      </c>
      <c r="C484" s="191" t="str">
        <f>IF(SD!C481="","",SD!C481)</f>
        <v/>
      </c>
      <c r="D484" s="191" t="str">
        <f>IF(SD!E481="","",SD!E481)</f>
        <v/>
      </c>
      <c r="E484" s="191" t="str">
        <f>IF(SD!G481="","",SD!G481)</f>
        <v/>
      </c>
      <c r="F484" s="191" t="str">
        <f>IF(SD!I481="","",SD!I481)</f>
        <v/>
      </c>
      <c r="G484" s="192" t="str">
        <f>IF(SD!AD481="","",SD!AD481)</f>
        <v/>
      </c>
      <c r="H484" s="193"/>
      <c r="I484" s="192" t="str">
        <f t="shared" si="14"/>
        <v>N</v>
      </c>
      <c r="J484" s="194"/>
      <c r="K484" s="181"/>
      <c r="L484" s="181">
        <f t="shared" si="15"/>
        <v>0</v>
      </c>
      <c r="M484" s="181"/>
    </row>
    <row r="485" spans="1:13">
      <c r="A485" s="191" t="str">
        <f>IF(B485="","",ROWS($B$5:B485))</f>
        <v/>
      </c>
      <c r="B485" s="191" t="str">
        <f>IF(SD!A482="","",SD!A482)</f>
        <v/>
      </c>
      <c r="C485" s="191" t="str">
        <f>IF(SD!C482="","",SD!C482)</f>
        <v/>
      </c>
      <c r="D485" s="191" t="str">
        <f>IF(SD!E482="","",SD!E482)</f>
        <v/>
      </c>
      <c r="E485" s="191" t="str">
        <f>IF(SD!G482="","",SD!G482)</f>
        <v/>
      </c>
      <c r="F485" s="191" t="str">
        <f>IF(SD!I482="","",SD!I482)</f>
        <v/>
      </c>
      <c r="G485" s="192" t="str">
        <f>IF(SD!AD482="","",SD!AD482)</f>
        <v/>
      </c>
      <c r="H485" s="193"/>
      <c r="I485" s="192" t="str">
        <f t="shared" si="14"/>
        <v>N</v>
      </c>
      <c r="J485" s="194"/>
      <c r="K485" s="181"/>
      <c r="L485" s="181">
        <f t="shared" si="15"/>
        <v>0</v>
      </c>
      <c r="M485" s="181"/>
    </row>
    <row r="486" spans="1:13">
      <c r="A486" s="191" t="str">
        <f>IF(B486="","",ROWS($B$5:B486))</f>
        <v/>
      </c>
      <c r="B486" s="191" t="str">
        <f>IF(SD!A483="","",SD!A483)</f>
        <v/>
      </c>
      <c r="C486" s="191" t="str">
        <f>IF(SD!C483="","",SD!C483)</f>
        <v/>
      </c>
      <c r="D486" s="191" t="str">
        <f>IF(SD!E483="","",SD!E483)</f>
        <v/>
      </c>
      <c r="E486" s="191" t="str">
        <f>IF(SD!G483="","",SD!G483)</f>
        <v/>
      </c>
      <c r="F486" s="191" t="str">
        <f>IF(SD!I483="","",SD!I483)</f>
        <v/>
      </c>
      <c r="G486" s="192" t="str">
        <f>IF(SD!AD483="","",SD!AD483)</f>
        <v/>
      </c>
      <c r="H486" s="193"/>
      <c r="I486" s="192" t="str">
        <f t="shared" si="14"/>
        <v>N</v>
      </c>
      <c r="J486" s="194"/>
      <c r="K486" s="181"/>
      <c r="L486" s="181">
        <f t="shared" si="15"/>
        <v>0</v>
      </c>
      <c r="M486" s="181"/>
    </row>
    <row r="487" spans="1:13">
      <c r="A487" s="191" t="str">
        <f>IF(B487="","",ROWS($B$5:B487))</f>
        <v/>
      </c>
      <c r="B487" s="191" t="str">
        <f>IF(SD!A484="","",SD!A484)</f>
        <v/>
      </c>
      <c r="C487" s="191" t="str">
        <f>IF(SD!C484="","",SD!C484)</f>
        <v/>
      </c>
      <c r="D487" s="191" t="str">
        <f>IF(SD!E484="","",SD!E484)</f>
        <v/>
      </c>
      <c r="E487" s="191" t="str">
        <f>IF(SD!G484="","",SD!G484)</f>
        <v/>
      </c>
      <c r="F487" s="191" t="str">
        <f>IF(SD!I484="","",SD!I484)</f>
        <v/>
      </c>
      <c r="G487" s="192" t="str">
        <f>IF(SD!AD484="","",SD!AD484)</f>
        <v/>
      </c>
      <c r="H487" s="193"/>
      <c r="I487" s="192" t="str">
        <f t="shared" si="14"/>
        <v>N</v>
      </c>
      <c r="J487" s="194"/>
      <c r="K487" s="181"/>
      <c r="L487" s="181">
        <f t="shared" si="15"/>
        <v>0</v>
      </c>
      <c r="M487" s="181"/>
    </row>
    <row r="488" spans="1:13">
      <c r="A488" s="191" t="str">
        <f>IF(B488="","",ROWS($B$5:B488))</f>
        <v/>
      </c>
      <c r="B488" s="191" t="str">
        <f>IF(SD!A485="","",SD!A485)</f>
        <v/>
      </c>
      <c r="C488" s="191" t="str">
        <f>IF(SD!C485="","",SD!C485)</f>
        <v/>
      </c>
      <c r="D488" s="191" t="str">
        <f>IF(SD!E485="","",SD!E485)</f>
        <v/>
      </c>
      <c r="E488" s="191" t="str">
        <f>IF(SD!G485="","",SD!G485)</f>
        <v/>
      </c>
      <c r="F488" s="191" t="str">
        <f>IF(SD!I485="","",SD!I485)</f>
        <v/>
      </c>
      <c r="G488" s="192" t="str">
        <f>IF(SD!AD485="","",SD!AD485)</f>
        <v/>
      </c>
      <c r="H488" s="193"/>
      <c r="I488" s="192" t="str">
        <f t="shared" si="14"/>
        <v>N</v>
      </c>
      <c r="J488" s="194"/>
      <c r="K488" s="181"/>
      <c r="L488" s="181">
        <f t="shared" si="15"/>
        <v>0</v>
      </c>
      <c r="M488" s="181"/>
    </row>
    <row r="489" spans="1:13">
      <c r="A489" s="191" t="str">
        <f>IF(B489="","",ROWS($B$5:B489))</f>
        <v/>
      </c>
      <c r="B489" s="191" t="str">
        <f>IF(SD!A486="","",SD!A486)</f>
        <v/>
      </c>
      <c r="C489" s="191" t="str">
        <f>IF(SD!C486="","",SD!C486)</f>
        <v/>
      </c>
      <c r="D489" s="191" t="str">
        <f>IF(SD!E486="","",SD!E486)</f>
        <v/>
      </c>
      <c r="E489" s="191" t="str">
        <f>IF(SD!G486="","",SD!G486)</f>
        <v/>
      </c>
      <c r="F489" s="191" t="str">
        <f>IF(SD!I486="","",SD!I486)</f>
        <v/>
      </c>
      <c r="G489" s="192" t="str">
        <f>IF(SD!AD486="","",SD!AD486)</f>
        <v/>
      </c>
      <c r="H489" s="193"/>
      <c r="I489" s="192" t="str">
        <f t="shared" si="14"/>
        <v>N</v>
      </c>
      <c r="J489" s="194"/>
      <c r="K489" s="181"/>
      <c r="L489" s="181">
        <f t="shared" si="15"/>
        <v>0</v>
      </c>
      <c r="M489" s="181"/>
    </row>
    <row r="490" spans="1:13">
      <c r="A490" s="191" t="str">
        <f>IF(B490="","",ROWS($B$5:B490))</f>
        <v/>
      </c>
      <c r="B490" s="191" t="str">
        <f>IF(SD!A487="","",SD!A487)</f>
        <v/>
      </c>
      <c r="C490" s="191" t="str">
        <f>IF(SD!C487="","",SD!C487)</f>
        <v/>
      </c>
      <c r="D490" s="191" t="str">
        <f>IF(SD!E487="","",SD!E487)</f>
        <v/>
      </c>
      <c r="E490" s="191" t="str">
        <f>IF(SD!G487="","",SD!G487)</f>
        <v/>
      </c>
      <c r="F490" s="191" t="str">
        <f>IF(SD!I487="","",SD!I487)</f>
        <v/>
      </c>
      <c r="G490" s="192" t="str">
        <f>IF(SD!AD487="","",SD!AD487)</f>
        <v/>
      </c>
      <c r="H490" s="193"/>
      <c r="I490" s="192" t="str">
        <f t="shared" si="14"/>
        <v>N</v>
      </c>
      <c r="J490" s="194"/>
      <c r="K490" s="181"/>
      <c r="L490" s="181">
        <f t="shared" si="15"/>
        <v>0</v>
      </c>
      <c r="M490" s="181"/>
    </row>
    <row r="491" spans="1:13">
      <c r="A491" s="191" t="str">
        <f>IF(B491="","",ROWS($B$5:B491))</f>
        <v/>
      </c>
      <c r="B491" s="191" t="str">
        <f>IF(SD!A488="","",SD!A488)</f>
        <v/>
      </c>
      <c r="C491" s="191" t="str">
        <f>IF(SD!C488="","",SD!C488)</f>
        <v/>
      </c>
      <c r="D491" s="191" t="str">
        <f>IF(SD!E488="","",SD!E488)</f>
        <v/>
      </c>
      <c r="E491" s="191" t="str">
        <f>IF(SD!G488="","",SD!G488)</f>
        <v/>
      </c>
      <c r="F491" s="191" t="str">
        <f>IF(SD!I488="","",SD!I488)</f>
        <v/>
      </c>
      <c r="G491" s="192" t="str">
        <f>IF(SD!AD488="","",SD!AD488)</f>
        <v/>
      </c>
      <c r="H491" s="193"/>
      <c r="I491" s="192" t="str">
        <f t="shared" si="14"/>
        <v>N</v>
      </c>
      <c r="J491" s="194"/>
      <c r="K491" s="181"/>
      <c r="L491" s="181">
        <f t="shared" si="15"/>
        <v>0</v>
      </c>
      <c r="M491" s="181"/>
    </row>
    <row r="492" spans="1:13">
      <c r="A492" s="191" t="str">
        <f>IF(B492="","",ROWS($B$5:B492))</f>
        <v/>
      </c>
      <c r="B492" s="191" t="str">
        <f>IF(SD!A489="","",SD!A489)</f>
        <v/>
      </c>
      <c r="C492" s="191" t="str">
        <f>IF(SD!C489="","",SD!C489)</f>
        <v/>
      </c>
      <c r="D492" s="191" t="str">
        <f>IF(SD!E489="","",SD!E489)</f>
        <v/>
      </c>
      <c r="E492" s="191" t="str">
        <f>IF(SD!G489="","",SD!G489)</f>
        <v/>
      </c>
      <c r="F492" s="191" t="str">
        <f>IF(SD!I489="","",SD!I489)</f>
        <v/>
      </c>
      <c r="G492" s="192" t="str">
        <f>IF(SD!AD489="","",SD!AD489)</f>
        <v/>
      </c>
      <c r="H492" s="193"/>
      <c r="I492" s="192" t="str">
        <f t="shared" si="14"/>
        <v>N</v>
      </c>
      <c r="J492" s="194"/>
      <c r="K492" s="181"/>
      <c r="L492" s="181">
        <f t="shared" si="15"/>
        <v>0</v>
      </c>
      <c r="M492" s="181"/>
    </row>
    <row r="493" spans="1:13">
      <c r="A493" s="191" t="str">
        <f>IF(B493="","",ROWS($B$5:B493))</f>
        <v/>
      </c>
      <c r="B493" s="191" t="str">
        <f>IF(SD!A490="","",SD!A490)</f>
        <v/>
      </c>
      <c r="C493" s="191" t="str">
        <f>IF(SD!C490="","",SD!C490)</f>
        <v/>
      </c>
      <c r="D493" s="191" t="str">
        <f>IF(SD!E490="","",SD!E490)</f>
        <v/>
      </c>
      <c r="E493" s="191" t="str">
        <f>IF(SD!G490="","",SD!G490)</f>
        <v/>
      </c>
      <c r="F493" s="191" t="str">
        <f>IF(SD!I490="","",SD!I490)</f>
        <v/>
      </c>
      <c r="G493" s="192" t="str">
        <f>IF(SD!AD490="","",SD!AD490)</f>
        <v/>
      </c>
      <c r="H493" s="193"/>
      <c r="I493" s="192" t="str">
        <f t="shared" si="14"/>
        <v>N</v>
      </c>
      <c r="J493" s="194"/>
      <c r="K493" s="181"/>
      <c r="L493" s="181">
        <f t="shared" si="15"/>
        <v>0</v>
      </c>
      <c r="M493" s="181"/>
    </row>
    <row r="494" spans="1:13">
      <c r="A494" s="191" t="str">
        <f>IF(B494="","",ROWS($B$5:B494))</f>
        <v/>
      </c>
      <c r="B494" s="191" t="str">
        <f>IF(SD!A491="","",SD!A491)</f>
        <v/>
      </c>
      <c r="C494" s="191" t="str">
        <f>IF(SD!C491="","",SD!C491)</f>
        <v/>
      </c>
      <c r="D494" s="191" t="str">
        <f>IF(SD!E491="","",SD!E491)</f>
        <v/>
      </c>
      <c r="E494" s="191" t="str">
        <f>IF(SD!G491="","",SD!G491)</f>
        <v/>
      </c>
      <c r="F494" s="191" t="str">
        <f>IF(SD!I491="","",SD!I491)</f>
        <v/>
      </c>
      <c r="G494" s="192" t="str">
        <f>IF(SD!AD491="","",SD!AD491)</f>
        <v/>
      </c>
      <c r="H494" s="193"/>
      <c r="I494" s="192" t="str">
        <f t="shared" si="14"/>
        <v>N</v>
      </c>
      <c r="J494" s="194"/>
      <c r="K494" s="181"/>
      <c r="L494" s="181">
        <f t="shared" si="15"/>
        <v>0</v>
      </c>
      <c r="M494" s="181"/>
    </row>
    <row r="495" spans="1:13">
      <c r="A495" s="191" t="str">
        <f>IF(B495="","",ROWS($B$5:B495))</f>
        <v/>
      </c>
      <c r="B495" s="191" t="str">
        <f>IF(SD!A492="","",SD!A492)</f>
        <v/>
      </c>
      <c r="C495" s="191" t="str">
        <f>IF(SD!C492="","",SD!C492)</f>
        <v/>
      </c>
      <c r="D495" s="191" t="str">
        <f>IF(SD!E492="","",SD!E492)</f>
        <v/>
      </c>
      <c r="E495" s="191" t="str">
        <f>IF(SD!G492="","",SD!G492)</f>
        <v/>
      </c>
      <c r="F495" s="191" t="str">
        <f>IF(SD!I492="","",SD!I492)</f>
        <v/>
      </c>
      <c r="G495" s="192" t="str">
        <f>IF(SD!AD492="","",SD!AD492)</f>
        <v/>
      </c>
      <c r="H495" s="193"/>
      <c r="I495" s="192" t="str">
        <f t="shared" si="14"/>
        <v>N</v>
      </c>
      <c r="J495" s="194"/>
      <c r="K495" s="181"/>
      <c r="L495" s="181">
        <f t="shared" si="15"/>
        <v>0</v>
      </c>
      <c r="M495" s="181"/>
    </row>
    <row r="496" spans="1:13">
      <c r="A496" s="191" t="str">
        <f>IF(B496="","",ROWS($B$5:B496))</f>
        <v/>
      </c>
      <c r="B496" s="191" t="str">
        <f>IF(SD!A493="","",SD!A493)</f>
        <v/>
      </c>
      <c r="C496" s="191" t="str">
        <f>IF(SD!C493="","",SD!C493)</f>
        <v/>
      </c>
      <c r="D496" s="191" t="str">
        <f>IF(SD!E493="","",SD!E493)</f>
        <v/>
      </c>
      <c r="E496" s="191" t="str">
        <f>IF(SD!G493="","",SD!G493)</f>
        <v/>
      </c>
      <c r="F496" s="191" t="str">
        <f>IF(SD!I493="","",SD!I493)</f>
        <v/>
      </c>
      <c r="G496" s="192" t="str">
        <f>IF(SD!AD493="","",SD!AD493)</f>
        <v/>
      </c>
      <c r="H496" s="193"/>
      <c r="I496" s="192" t="str">
        <f t="shared" si="14"/>
        <v>N</v>
      </c>
      <c r="J496" s="194"/>
      <c r="K496" s="181"/>
      <c r="L496" s="181">
        <f t="shared" si="15"/>
        <v>0</v>
      </c>
      <c r="M496" s="181"/>
    </row>
    <row r="497" spans="1:13">
      <c r="A497" s="191" t="str">
        <f>IF(B497="","",ROWS($B$5:B497))</f>
        <v/>
      </c>
      <c r="B497" s="191" t="str">
        <f>IF(SD!A494="","",SD!A494)</f>
        <v/>
      </c>
      <c r="C497" s="191" t="str">
        <f>IF(SD!C494="","",SD!C494)</f>
        <v/>
      </c>
      <c r="D497" s="191" t="str">
        <f>IF(SD!E494="","",SD!E494)</f>
        <v/>
      </c>
      <c r="E497" s="191" t="str">
        <f>IF(SD!G494="","",SD!G494)</f>
        <v/>
      </c>
      <c r="F497" s="191" t="str">
        <f>IF(SD!I494="","",SD!I494)</f>
        <v/>
      </c>
      <c r="G497" s="192" t="str">
        <f>IF(SD!AD494="","",SD!AD494)</f>
        <v/>
      </c>
      <c r="H497" s="193"/>
      <c r="I497" s="192" t="str">
        <f t="shared" si="14"/>
        <v>N</v>
      </c>
      <c r="J497" s="194"/>
      <c r="K497" s="181"/>
      <c r="L497" s="181">
        <f t="shared" si="15"/>
        <v>0</v>
      </c>
      <c r="M497" s="181"/>
    </row>
    <row r="498" spans="1:13">
      <c r="A498" s="191" t="str">
        <f>IF(B498="","",ROWS($B$5:B498))</f>
        <v/>
      </c>
      <c r="B498" s="191" t="str">
        <f>IF(SD!A495="","",SD!A495)</f>
        <v/>
      </c>
      <c r="C498" s="191" t="str">
        <f>IF(SD!C495="","",SD!C495)</f>
        <v/>
      </c>
      <c r="D498" s="191" t="str">
        <f>IF(SD!E495="","",SD!E495)</f>
        <v/>
      </c>
      <c r="E498" s="191" t="str">
        <f>IF(SD!G495="","",SD!G495)</f>
        <v/>
      </c>
      <c r="F498" s="191" t="str">
        <f>IF(SD!I495="","",SD!I495)</f>
        <v/>
      </c>
      <c r="G498" s="192" t="str">
        <f>IF(SD!AD495="","",SD!AD495)</f>
        <v/>
      </c>
      <c r="H498" s="193"/>
      <c r="I498" s="192" t="str">
        <f t="shared" si="14"/>
        <v>N</v>
      </c>
      <c r="J498" s="194"/>
      <c r="K498" s="181"/>
      <c r="L498" s="181">
        <f t="shared" si="15"/>
        <v>0</v>
      </c>
      <c r="M498" s="181"/>
    </row>
    <row r="499" spans="1:13">
      <c r="A499" s="191" t="str">
        <f>IF(B499="","",ROWS($B$5:B499))</f>
        <v/>
      </c>
      <c r="B499" s="191" t="str">
        <f>IF(SD!A496="","",SD!A496)</f>
        <v/>
      </c>
      <c r="C499" s="191" t="str">
        <f>IF(SD!C496="","",SD!C496)</f>
        <v/>
      </c>
      <c r="D499" s="191" t="str">
        <f>IF(SD!E496="","",SD!E496)</f>
        <v/>
      </c>
      <c r="E499" s="191" t="str">
        <f>IF(SD!G496="","",SD!G496)</f>
        <v/>
      </c>
      <c r="F499" s="191" t="str">
        <f>IF(SD!I496="","",SD!I496)</f>
        <v/>
      </c>
      <c r="G499" s="192" t="str">
        <f>IF(SD!AD496="","",SD!AD496)</f>
        <v/>
      </c>
      <c r="H499" s="193"/>
      <c r="I499" s="192" t="str">
        <f t="shared" si="14"/>
        <v>N</v>
      </c>
      <c r="J499" s="194"/>
      <c r="K499" s="181"/>
      <c r="L499" s="181">
        <f t="shared" si="15"/>
        <v>0</v>
      </c>
      <c r="M499" s="181"/>
    </row>
    <row r="500" spans="1:13">
      <c r="A500" s="191" t="str">
        <f>IF(B500="","",ROWS($B$5:B500))</f>
        <v/>
      </c>
      <c r="B500" s="191" t="str">
        <f>IF(SD!A497="","",SD!A497)</f>
        <v/>
      </c>
      <c r="C500" s="191" t="str">
        <f>IF(SD!C497="","",SD!C497)</f>
        <v/>
      </c>
      <c r="D500" s="191" t="str">
        <f>IF(SD!E497="","",SD!E497)</f>
        <v/>
      </c>
      <c r="E500" s="191" t="str">
        <f>IF(SD!G497="","",SD!G497)</f>
        <v/>
      </c>
      <c r="F500" s="191" t="str">
        <f>IF(SD!I497="","",SD!I497)</f>
        <v/>
      </c>
      <c r="G500" s="192" t="str">
        <f>IF(SD!AD497="","",SD!AD497)</f>
        <v/>
      </c>
      <c r="H500" s="193"/>
      <c r="I500" s="192" t="str">
        <f t="shared" si="14"/>
        <v>N</v>
      </c>
      <c r="J500" s="194"/>
      <c r="K500" s="181"/>
      <c r="L500" s="181">
        <f t="shared" si="15"/>
        <v>0</v>
      </c>
      <c r="M500" s="181"/>
    </row>
    <row r="501" spans="1:13">
      <c r="A501" s="191" t="str">
        <f>IF(B501="","",ROWS($B$5:B501))</f>
        <v/>
      </c>
      <c r="B501" s="191" t="str">
        <f>IF(SD!A498="","",SD!A498)</f>
        <v/>
      </c>
      <c r="C501" s="191" t="str">
        <f>IF(SD!C498="","",SD!C498)</f>
        <v/>
      </c>
      <c r="D501" s="191" t="str">
        <f>IF(SD!E498="","",SD!E498)</f>
        <v/>
      </c>
      <c r="E501" s="191" t="str">
        <f>IF(SD!G498="","",SD!G498)</f>
        <v/>
      </c>
      <c r="F501" s="191" t="str">
        <f>IF(SD!I498="","",SD!I498)</f>
        <v/>
      </c>
      <c r="G501" s="192" t="str">
        <f>IF(SD!AD498="","",SD!AD498)</f>
        <v/>
      </c>
      <c r="H501" s="193"/>
      <c r="I501" s="192" t="str">
        <f t="shared" si="14"/>
        <v>N</v>
      </c>
      <c r="J501" s="194"/>
      <c r="K501" s="181"/>
      <c r="L501" s="181">
        <f t="shared" si="15"/>
        <v>0</v>
      </c>
      <c r="M501" s="181"/>
    </row>
    <row r="502" spans="1:13">
      <c r="A502" s="191" t="str">
        <f>IF(B502="","",ROWS($B$5:B502))</f>
        <v/>
      </c>
      <c r="B502" s="191" t="str">
        <f>IF(SD!A499="","",SD!A499)</f>
        <v/>
      </c>
      <c r="C502" s="191" t="str">
        <f>IF(SD!C499="","",SD!C499)</f>
        <v/>
      </c>
      <c r="D502" s="191" t="str">
        <f>IF(SD!E499="","",SD!E499)</f>
        <v/>
      </c>
      <c r="E502" s="191" t="str">
        <f>IF(SD!G499="","",SD!G499)</f>
        <v/>
      </c>
      <c r="F502" s="191" t="str">
        <f>IF(SD!I499="","",SD!I499)</f>
        <v/>
      </c>
      <c r="G502" s="192" t="str">
        <f>IF(SD!AD499="","",SD!AD499)</f>
        <v/>
      </c>
      <c r="H502" s="193"/>
      <c r="I502" s="192" t="str">
        <f t="shared" si="14"/>
        <v>N</v>
      </c>
      <c r="J502" s="194"/>
      <c r="K502" s="181"/>
      <c r="L502" s="181">
        <f t="shared" si="15"/>
        <v>0</v>
      </c>
      <c r="M502" s="181"/>
    </row>
    <row r="503" spans="1:13">
      <c r="A503" s="191" t="str">
        <f>IF(B503="","",ROWS($B$5:B503))</f>
        <v/>
      </c>
      <c r="B503" s="191" t="str">
        <f>IF(SD!A500="","",SD!A500)</f>
        <v/>
      </c>
      <c r="C503" s="191" t="str">
        <f>IF(SD!C500="","",SD!C500)</f>
        <v/>
      </c>
      <c r="D503" s="191" t="str">
        <f>IF(SD!E500="","",SD!E500)</f>
        <v/>
      </c>
      <c r="E503" s="191" t="str">
        <f>IF(SD!G500="","",SD!G500)</f>
        <v/>
      </c>
      <c r="F503" s="191" t="str">
        <f>IF(SD!I500="","",SD!I500)</f>
        <v/>
      </c>
      <c r="G503" s="192" t="str">
        <f>IF(SD!AD500="","",SD!AD500)</f>
        <v/>
      </c>
      <c r="H503" s="193"/>
      <c r="I503" s="192" t="str">
        <f t="shared" si="14"/>
        <v>N</v>
      </c>
      <c r="J503" s="194"/>
      <c r="K503" s="181"/>
      <c r="L503" s="181">
        <f t="shared" si="15"/>
        <v>0</v>
      </c>
      <c r="M503" s="181"/>
    </row>
    <row r="504" spans="1:13">
      <c r="A504" s="191" t="str">
        <f>IF(B504="","",ROWS($B$5:B504))</f>
        <v/>
      </c>
      <c r="B504" s="191" t="str">
        <f>IF(SD!A501="","",SD!A501)</f>
        <v/>
      </c>
      <c r="C504" s="191" t="str">
        <f>IF(SD!C501="","",SD!C501)</f>
        <v/>
      </c>
      <c r="D504" s="191" t="str">
        <f>IF(SD!E501="","",SD!E501)</f>
        <v/>
      </c>
      <c r="E504" s="191" t="str">
        <f>IF(SD!G501="","",SD!G501)</f>
        <v/>
      </c>
      <c r="F504" s="191" t="str">
        <f>IF(SD!I501="","",SD!I501)</f>
        <v/>
      </c>
      <c r="G504" s="192" t="str">
        <f>IF(SD!AD501="","",SD!AD501)</f>
        <v/>
      </c>
      <c r="H504" s="193"/>
      <c r="I504" s="192" t="str">
        <f t="shared" si="14"/>
        <v>N</v>
      </c>
      <c r="J504" s="194"/>
      <c r="K504" s="181"/>
      <c r="L504" s="181">
        <f t="shared" si="15"/>
        <v>0</v>
      </c>
      <c r="M504" s="181"/>
    </row>
    <row r="505" spans="1:13">
      <c r="A505" s="191" t="str">
        <f>IF(B505="","",ROWS($B$5:B505))</f>
        <v/>
      </c>
      <c r="B505" s="191" t="str">
        <f>IF(SD!A502="","",SD!A502)</f>
        <v/>
      </c>
      <c r="C505" s="191" t="str">
        <f>IF(SD!C502="","",SD!C502)</f>
        <v/>
      </c>
      <c r="D505" s="191" t="str">
        <f>IF(SD!E502="","",SD!E502)</f>
        <v/>
      </c>
      <c r="E505" s="191" t="str">
        <f>IF(SD!G502="","",SD!G502)</f>
        <v/>
      </c>
      <c r="F505" s="191" t="str">
        <f>IF(SD!I502="","",SD!I502)</f>
        <v/>
      </c>
      <c r="G505" s="192" t="str">
        <f>IF(SD!AD502="","",SD!AD502)</f>
        <v/>
      </c>
      <c r="H505" s="193"/>
      <c r="I505" s="192" t="str">
        <f t="shared" si="14"/>
        <v>N</v>
      </c>
      <c r="J505" s="194"/>
      <c r="K505" s="181"/>
      <c r="L505" s="181">
        <f t="shared" si="15"/>
        <v>0</v>
      </c>
      <c r="M505" s="181"/>
    </row>
    <row r="506" spans="1:13">
      <c r="A506" s="191" t="str">
        <f>IF(B506="","",ROWS($B$5:B506))</f>
        <v/>
      </c>
      <c r="B506" s="191" t="str">
        <f>IF(SD!A503="","",SD!A503)</f>
        <v/>
      </c>
      <c r="C506" s="191" t="str">
        <f>IF(SD!C503="","",SD!C503)</f>
        <v/>
      </c>
      <c r="D506" s="191" t="str">
        <f>IF(SD!E503="","",SD!E503)</f>
        <v/>
      </c>
      <c r="E506" s="191" t="str">
        <f>IF(SD!G503="","",SD!G503)</f>
        <v/>
      </c>
      <c r="F506" s="191" t="str">
        <f>IF(SD!I503="","",SD!I503)</f>
        <v/>
      </c>
      <c r="G506" s="192" t="str">
        <f>IF(SD!AD503="","",SD!AD503)</f>
        <v/>
      </c>
      <c r="H506" s="193"/>
      <c r="I506" s="192" t="str">
        <f t="shared" si="14"/>
        <v>N</v>
      </c>
      <c r="J506" s="194"/>
      <c r="K506" s="181"/>
      <c r="L506" s="181">
        <f t="shared" si="15"/>
        <v>0</v>
      </c>
      <c r="M506" s="181"/>
    </row>
    <row r="507" spans="1:13">
      <c r="A507" s="191" t="str">
        <f>IF(B507="","",ROWS($B$5:B507))</f>
        <v/>
      </c>
      <c r="B507" s="191" t="str">
        <f>IF(SD!A504="","",SD!A504)</f>
        <v/>
      </c>
      <c r="C507" s="191" t="str">
        <f>IF(SD!C504="","",SD!C504)</f>
        <v/>
      </c>
      <c r="D507" s="191" t="str">
        <f>IF(SD!E504="","",SD!E504)</f>
        <v/>
      </c>
      <c r="E507" s="191" t="str">
        <f>IF(SD!G504="","",SD!G504)</f>
        <v/>
      </c>
      <c r="F507" s="191" t="str">
        <f>IF(SD!I504="","",SD!I504)</f>
        <v/>
      </c>
      <c r="G507" s="192" t="str">
        <f>IF(SD!AD504="","",SD!AD504)</f>
        <v/>
      </c>
      <c r="H507" s="193"/>
      <c r="I507" s="192" t="str">
        <f t="shared" si="14"/>
        <v>N</v>
      </c>
      <c r="J507" s="194"/>
      <c r="K507" s="181"/>
      <c r="L507" s="181">
        <f t="shared" si="15"/>
        <v>0</v>
      </c>
      <c r="M507" s="181"/>
    </row>
    <row r="508" spans="1:13">
      <c r="A508" s="191" t="str">
        <f>IF(B508="","",ROWS($B$5:B508))</f>
        <v/>
      </c>
      <c r="B508" s="191" t="str">
        <f>IF(SD!A505="","",SD!A505)</f>
        <v/>
      </c>
      <c r="C508" s="191" t="str">
        <f>IF(SD!C505="","",SD!C505)</f>
        <v/>
      </c>
      <c r="D508" s="191" t="str">
        <f>IF(SD!E505="","",SD!E505)</f>
        <v/>
      </c>
      <c r="E508" s="191" t="str">
        <f>IF(SD!G505="","",SD!G505)</f>
        <v/>
      </c>
      <c r="F508" s="191" t="str">
        <f>IF(SD!I505="","",SD!I505)</f>
        <v/>
      </c>
      <c r="G508" s="192" t="str">
        <f>IF(SD!AD505="","",SD!AD505)</f>
        <v/>
      </c>
      <c r="H508" s="193"/>
      <c r="I508" s="192" t="str">
        <f t="shared" si="14"/>
        <v>N</v>
      </c>
      <c r="J508" s="194"/>
      <c r="K508" s="181"/>
      <c r="L508" s="181">
        <f t="shared" si="15"/>
        <v>0</v>
      </c>
      <c r="M508" s="181"/>
    </row>
    <row r="509" spans="1:13">
      <c r="A509" s="191" t="str">
        <f>IF(B509="","",ROWS($B$5:B509))</f>
        <v/>
      </c>
      <c r="B509" s="191" t="str">
        <f>IF(SD!A506="","",SD!A506)</f>
        <v/>
      </c>
      <c r="C509" s="191" t="str">
        <f>IF(SD!C506="","",SD!C506)</f>
        <v/>
      </c>
      <c r="D509" s="191" t="str">
        <f>IF(SD!E506="","",SD!E506)</f>
        <v/>
      </c>
      <c r="E509" s="191" t="str">
        <f>IF(SD!G506="","",SD!G506)</f>
        <v/>
      </c>
      <c r="F509" s="191" t="str">
        <f>IF(SD!I506="","",SD!I506)</f>
        <v/>
      </c>
      <c r="G509" s="192" t="str">
        <f>IF(SD!AD506="","",SD!AD506)</f>
        <v/>
      </c>
      <c r="H509" s="193"/>
      <c r="I509" s="192" t="str">
        <f t="shared" si="14"/>
        <v>N</v>
      </c>
      <c r="J509" s="194"/>
      <c r="K509" s="181"/>
      <c r="L509" s="181">
        <f t="shared" si="15"/>
        <v>0</v>
      </c>
      <c r="M509" s="181"/>
    </row>
    <row r="510" spans="1:13">
      <c r="A510" s="191" t="str">
        <f>IF(B510="","",ROWS($B$5:B510))</f>
        <v/>
      </c>
      <c r="B510" s="191" t="str">
        <f>IF(SD!A507="","",SD!A507)</f>
        <v/>
      </c>
      <c r="C510" s="191" t="str">
        <f>IF(SD!C507="","",SD!C507)</f>
        <v/>
      </c>
      <c r="D510" s="191" t="str">
        <f>IF(SD!E507="","",SD!E507)</f>
        <v/>
      </c>
      <c r="E510" s="191" t="str">
        <f>IF(SD!G507="","",SD!G507)</f>
        <v/>
      </c>
      <c r="F510" s="191" t="str">
        <f>IF(SD!I507="","",SD!I507)</f>
        <v/>
      </c>
      <c r="G510" s="192" t="str">
        <f>IF(SD!AD507="","",SD!AD507)</f>
        <v/>
      </c>
      <c r="H510" s="193"/>
      <c r="I510" s="192" t="str">
        <f t="shared" si="14"/>
        <v>N</v>
      </c>
      <c r="J510" s="194"/>
      <c r="K510" s="181"/>
      <c r="L510" s="181">
        <f t="shared" si="15"/>
        <v>0</v>
      </c>
      <c r="M510" s="181"/>
    </row>
    <row r="511" spans="1:13">
      <c r="A511" s="191" t="str">
        <f>IF(B511="","",ROWS($B$5:B511))</f>
        <v/>
      </c>
      <c r="B511" s="191" t="str">
        <f>IF(SD!A508="","",SD!A508)</f>
        <v/>
      </c>
      <c r="C511" s="191" t="str">
        <f>IF(SD!C508="","",SD!C508)</f>
        <v/>
      </c>
      <c r="D511" s="191" t="str">
        <f>IF(SD!E508="","",SD!E508)</f>
        <v/>
      </c>
      <c r="E511" s="191" t="str">
        <f>IF(SD!G508="","",SD!G508)</f>
        <v/>
      </c>
      <c r="F511" s="191" t="str">
        <f>IF(SD!I508="","",SD!I508)</f>
        <v/>
      </c>
      <c r="G511" s="192" t="str">
        <f>IF(SD!AD508="","",SD!AD508)</f>
        <v/>
      </c>
      <c r="H511" s="193"/>
      <c r="I511" s="192" t="str">
        <f t="shared" si="14"/>
        <v>N</v>
      </c>
      <c r="J511" s="194"/>
      <c r="K511" s="181"/>
      <c r="L511" s="181">
        <f t="shared" si="15"/>
        <v>0</v>
      </c>
      <c r="M511" s="181"/>
    </row>
    <row r="512" spans="1:13">
      <c r="A512" s="191" t="str">
        <f>IF(B512="","",ROWS($B$5:B512))</f>
        <v/>
      </c>
      <c r="B512" s="191" t="str">
        <f>IF(SD!A509="","",SD!A509)</f>
        <v/>
      </c>
      <c r="C512" s="191" t="str">
        <f>IF(SD!C509="","",SD!C509)</f>
        <v/>
      </c>
      <c r="D512" s="191" t="str">
        <f>IF(SD!E509="","",SD!E509)</f>
        <v/>
      </c>
      <c r="E512" s="191" t="str">
        <f>IF(SD!G509="","",SD!G509)</f>
        <v/>
      </c>
      <c r="F512" s="191" t="str">
        <f>IF(SD!I509="","",SD!I509)</f>
        <v/>
      </c>
      <c r="G512" s="192" t="str">
        <f>IF(SD!AD509="","",SD!AD509)</f>
        <v/>
      </c>
      <c r="H512" s="193"/>
      <c r="I512" s="192" t="str">
        <f t="shared" si="14"/>
        <v>N</v>
      </c>
      <c r="J512" s="194"/>
      <c r="K512" s="181"/>
      <c r="L512" s="181">
        <f t="shared" si="15"/>
        <v>0</v>
      </c>
      <c r="M512" s="181"/>
    </row>
    <row r="513" spans="1:13">
      <c r="A513" s="191" t="str">
        <f>IF(B513="","",ROWS($B$5:B513))</f>
        <v/>
      </c>
      <c r="B513" s="191" t="str">
        <f>IF(SD!A510="","",SD!A510)</f>
        <v/>
      </c>
      <c r="C513" s="191" t="str">
        <f>IF(SD!C510="","",SD!C510)</f>
        <v/>
      </c>
      <c r="D513" s="191" t="str">
        <f>IF(SD!E510="","",SD!E510)</f>
        <v/>
      </c>
      <c r="E513" s="191" t="str">
        <f>IF(SD!G510="","",SD!G510)</f>
        <v/>
      </c>
      <c r="F513" s="191" t="str">
        <f>IF(SD!I510="","",SD!I510)</f>
        <v/>
      </c>
      <c r="G513" s="192" t="str">
        <f>IF(SD!AD510="","",SD!AD510)</f>
        <v/>
      </c>
      <c r="H513" s="193"/>
      <c r="I513" s="192" t="str">
        <f t="shared" si="14"/>
        <v>N</v>
      </c>
      <c r="J513" s="194"/>
      <c r="K513" s="181"/>
      <c r="L513" s="181">
        <f t="shared" si="15"/>
        <v>0</v>
      </c>
      <c r="M513" s="181"/>
    </row>
    <row r="514" spans="1:13">
      <c r="A514" s="191" t="str">
        <f>IF(B514="","",ROWS($B$5:B514))</f>
        <v/>
      </c>
      <c r="B514" s="191" t="str">
        <f>IF(SD!A511="","",SD!A511)</f>
        <v/>
      </c>
      <c r="C514" s="191" t="str">
        <f>IF(SD!C511="","",SD!C511)</f>
        <v/>
      </c>
      <c r="D514" s="191" t="str">
        <f>IF(SD!E511="","",SD!E511)</f>
        <v/>
      </c>
      <c r="E514" s="191" t="str">
        <f>IF(SD!G511="","",SD!G511)</f>
        <v/>
      </c>
      <c r="F514" s="191" t="str">
        <f>IF(SD!I511="","",SD!I511)</f>
        <v/>
      </c>
      <c r="G514" s="192" t="str">
        <f>IF(SD!AD511="","",SD!AD511)</f>
        <v/>
      </c>
      <c r="H514" s="193"/>
      <c r="I514" s="192" t="str">
        <f t="shared" si="14"/>
        <v>N</v>
      </c>
      <c r="J514" s="194"/>
      <c r="K514" s="181"/>
      <c r="L514" s="181">
        <f t="shared" si="15"/>
        <v>0</v>
      </c>
      <c r="M514" s="181"/>
    </row>
    <row r="515" spans="1:13">
      <c r="A515" s="191" t="str">
        <f>IF(B515="","",ROWS($B$5:B515))</f>
        <v/>
      </c>
      <c r="B515" s="191" t="str">
        <f>IF(SD!A512="","",SD!A512)</f>
        <v/>
      </c>
      <c r="C515" s="191" t="str">
        <f>IF(SD!C512="","",SD!C512)</f>
        <v/>
      </c>
      <c r="D515" s="191" t="str">
        <f>IF(SD!E512="","",SD!E512)</f>
        <v/>
      </c>
      <c r="E515" s="191" t="str">
        <f>IF(SD!G512="","",SD!G512)</f>
        <v/>
      </c>
      <c r="F515" s="191" t="str">
        <f>IF(SD!I512="","",SD!I512)</f>
        <v/>
      </c>
      <c r="G515" s="192" t="str">
        <f>IF(SD!AD512="","",SD!AD512)</f>
        <v/>
      </c>
      <c r="H515" s="193"/>
      <c r="I515" s="192" t="str">
        <f t="shared" si="14"/>
        <v>N</v>
      </c>
      <c r="J515" s="194"/>
      <c r="K515" s="181"/>
      <c r="L515" s="181">
        <f t="shared" si="15"/>
        <v>0</v>
      </c>
      <c r="M515" s="181"/>
    </row>
    <row r="516" spans="1:13">
      <c r="A516" s="191" t="str">
        <f>IF(B516="","",ROWS($B$5:B516))</f>
        <v/>
      </c>
      <c r="B516" s="191" t="str">
        <f>IF(SD!A513="","",SD!A513)</f>
        <v/>
      </c>
      <c r="C516" s="191" t="str">
        <f>IF(SD!C513="","",SD!C513)</f>
        <v/>
      </c>
      <c r="D516" s="191" t="str">
        <f>IF(SD!E513="","",SD!E513)</f>
        <v/>
      </c>
      <c r="E516" s="191" t="str">
        <f>IF(SD!G513="","",SD!G513)</f>
        <v/>
      </c>
      <c r="F516" s="191" t="str">
        <f>IF(SD!I513="","",SD!I513)</f>
        <v/>
      </c>
      <c r="G516" s="192" t="str">
        <f>IF(SD!AD513="","",SD!AD513)</f>
        <v/>
      </c>
      <c r="H516" s="193"/>
      <c r="I516" s="192" t="str">
        <f t="shared" si="14"/>
        <v>N</v>
      </c>
      <c r="J516" s="194"/>
      <c r="K516" s="181"/>
      <c r="L516" s="181">
        <f t="shared" si="15"/>
        <v>0</v>
      </c>
      <c r="M516" s="181"/>
    </row>
    <row r="517" spans="1:13">
      <c r="A517" s="191" t="str">
        <f>IF(B517="","",ROWS($B$5:B517))</f>
        <v/>
      </c>
      <c r="B517" s="191" t="str">
        <f>IF(SD!A514="","",SD!A514)</f>
        <v/>
      </c>
      <c r="C517" s="191" t="str">
        <f>IF(SD!C514="","",SD!C514)</f>
        <v/>
      </c>
      <c r="D517" s="191" t="str">
        <f>IF(SD!E514="","",SD!E514)</f>
        <v/>
      </c>
      <c r="E517" s="191" t="str">
        <f>IF(SD!G514="","",SD!G514)</f>
        <v/>
      </c>
      <c r="F517" s="191" t="str">
        <f>IF(SD!I514="","",SD!I514)</f>
        <v/>
      </c>
      <c r="G517" s="192" t="str">
        <f>IF(SD!AD514="","",SD!AD514)</f>
        <v/>
      </c>
      <c r="H517" s="193"/>
      <c r="I517" s="192" t="str">
        <f t="shared" si="14"/>
        <v>N</v>
      </c>
      <c r="J517" s="194"/>
      <c r="K517" s="181"/>
      <c r="L517" s="181">
        <f t="shared" si="15"/>
        <v>0</v>
      </c>
      <c r="M517" s="181"/>
    </row>
    <row r="518" spans="1:13">
      <c r="A518" s="191" t="str">
        <f>IF(B518="","",ROWS($B$5:B518))</f>
        <v/>
      </c>
      <c r="B518" s="191" t="str">
        <f>IF(SD!A515="","",SD!A515)</f>
        <v/>
      </c>
      <c r="C518" s="191" t="str">
        <f>IF(SD!C515="","",SD!C515)</f>
        <v/>
      </c>
      <c r="D518" s="191" t="str">
        <f>IF(SD!E515="","",SD!E515)</f>
        <v/>
      </c>
      <c r="E518" s="191" t="str">
        <f>IF(SD!G515="","",SD!G515)</f>
        <v/>
      </c>
      <c r="F518" s="191" t="str">
        <f>IF(SD!I515="","",SD!I515)</f>
        <v/>
      </c>
      <c r="G518" s="192" t="str">
        <f>IF(SD!AD515="","",SD!AD515)</f>
        <v/>
      </c>
      <c r="H518" s="193"/>
      <c r="I518" s="192" t="str">
        <f t="shared" ref="I518:I581" si="16">IFERROR(IF(H518="Y","N",(IF(AND(B518&lt;=5,G518&gt;1),"Y",IF(AND(B518&lt;=8,G518&gt;2),"Y",IF(AND(B518&lt;=12,F518="F",G518&gt;5),"Y","N"))))),"")</f>
        <v>N</v>
      </c>
      <c r="J518" s="194"/>
      <c r="K518" s="181"/>
      <c r="L518" s="181">
        <f t="shared" ref="L518:L581" si="17">IFERROR(IF(AND(I518=$K$3,J518=$P$3),A518,0),"")</f>
        <v>0</v>
      </c>
      <c r="M518" s="181"/>
    </row>
    <row r="519" spans="1:13">
      <c r="A519" s="191" t="str">
        <f>IF(B519="","",ROWS($B$5:B519))</f>
        <v/>
      </c>
      <c r="B519" s="191" t="str">
        <f>IF(SD!A516="","",SD!A516)</f>
        <v/>
      </c>
      <c r="C519" s="191" t="str">
        <f>IF(SD!C516="","",SD!C516)</f>
        <v/>
      </c>
      <c r="D519" s="191" t="str">
        <f>IF(SD!E516="","",SD!E516)</f>
        <v/>
      </c>
      <c r="E519" s="191" t="str">
        <f>IF(SD!G516="","",SD!G516)</f>
        <v/>
      </c>
      <c r="F519" s="191" t="str">
        <f>IF(SD!I516="","",SD!I516)</f>
        <v/>
      </c>
      <c r="G519" s="192" t="str">
        <f>IF(SD!AD516="","",SD!AD516)</f>
        <v/>
      </c>
      <c r="H519" s="193"/>
      <c r="I519" s="192" t="str">
        <f t="shared" si="16"/>
        <v>N</v>
      </c>
      <c r="J519" s="194"/>
      <c r="K519" s="181"/>
      <c r="L519" s="181">
        <f t="shared" si="17"/>
        <v>0</v>
      </c>
      <c r="M519" s="181"/>
    </row>
    <row r="520" spans="1:13">
      <c r="A520" s="191" t="str">
        <f>IF(B520="","",ROWS($B$5:B520))</f>
        <v/>
      </c>
      <c r="B520" s="191" t="str">
        <f>IF(SD!A517="","",SD!A517)</f>
        <v/>
      </c>
      <c r="C520" s="191" t="str">
        <f>IF(SD!C517="","",SD!C517)</f>
        <v/>
      </c>
      <c r="D520" s="191" t="str">
        <f>IF(SD!E517="","",SD!E517)</f>
        <v/>
      </c>
      <c r="E520" s="191" t="str">
        <f>IF(SD!G517="","",SD!G517)</f>
        <v/>
      </c>
      <c r="F520" s="191" t="str">
        <f>IF(SD!I517="","",SD!I517)</f>
        <v/>
      </c>
      <c r="G520" s="192" t="str">
        <f>IF(SD!AD517="","",SD!AD517)</f>
        <v/>
      </c>
      <c r="H520" s="193"/>
      <c r="I520" s="192" t="str">
        <f t="shared" si="16"/>
        <v>N</v>
      </c>
      <c r="J520" s="194"/>
      <c r="K520" s="181"/>
      <c r="L520" s="181">
        <f t="shared" si="17"/>
        <v>0</v>
      </c>
      <c r="M520" s="181"/>
    </row>
    <row r="521" spans="1:13">
      <c r="A521" s="191" t="str">
        <f>IF(B521="","",ROWS($B$5:B521))</f>
        <v/>
      </c>
      <c r="B521" s="191" t="str">
        <f>IF(SD!A518="","",SD!A518)</f>
        <v/>
      </c>
      <c r="C521" s="191" t="str">
        <f>IF(SD!C518="","",SD!C518)</f>
        <v/>
      </c>
      <c r="D521" s="191" t="str">
        <f>IF(SD!E518="","",SD!E518)</f>
        <v/>
      </c>
      <c r="E521" s="191" t="str">
        <f>IF(SD!G518="","",SD!G518)</f>
        <v/>
      </c>
      <c r="F521" s="191" t="str">
        <f>IF(SD!I518="","",SD!I518)</f>
        <v/>
      </c>
      <c r="G521" s="192" t="str">
        <f>IF(SD!AD518="","",SD!AD518)</f>
        <v/>
      </c>
      <c r="H521" s="193"/>
      <c r="I521" s="192" t="str">
        <f t="shared" si="16"/>
        <v>N</v>
      </c>
      <c r="J521" s="194"/>
      <c r="K521" s="181"/>
      <c r="L521" s="181">
        <f t="shared" si="17"/>
        <v>0</v>
      </c>
      <c r="M521" s="181"/>
    </row>
    <row r="522" spans="1:13">
      <c r="A522" s="191" t="str">
        <f>IF(B522="","",ROWS($B$5:B522))</f>
        <v/>
      </c>
      <c r="B522" s="191" t="str">
        <f>IF(SD!A519="","",SD!A519)</f>
        <v/>
      </c>
      <c r="C522" s="191" t="str">
        <f>IF(SD!C519="","",SD!C519)</f>
        <v/>
      </c>
      <c r="D522" s="191" t="str">
        <f>IF(SD!E519="","",SD!E519)</f>
        <v/>
      </c>
      <c r="E522" s="191" t="str">
        <f>IF(SD!G519="","",SD!G519)</f>
        <v/>
      </c>
      <c r="F522" s="191" t="str">
        <f>IF(SD!I519="","",SD!I519)</f>
        <v/>
      </c>
      <c r="G522" s="192" t="str">
        <f>IF(SD!AD519="","",SD!AD519)</f>
        <v/>
      </c>
      <c r="H522" s="193"/>
      <c r="I522" s="192" t="str">
        <f t="shared" si="16"/>
        <v>N</v>
      </c>
      <c r="J522" s="194"/>
      <c r="K522" s="181"/>
      <c r="L522" s="181">
        <f t="shared" si="17"/>
        <v>0</v>
      </c>
      <c r="M522" s="181"/>
    </row>
    <row r="523" spans="1:13">
      <c r="A523" s="191" t="str">
        <f>IF(B523="","",ROWS($B$5:B523))</f>
        <v/>
      </c>
      <c r="B523" s="191" t="str">
        <f>IF(SD!A520="","",SD!A520)</f>
        <v/>
      </c>
      <c r="C523" s="191" t="str">
        <f>IF(SD!C520="","",SD!C520)</f>
        <v/>
      </c>
      <c r="D523" s="191" t="str">
        <f>IF(SD!E520="","",SD!E520)</f>
        <v/>
      </c>
      <c r="E523" s="191" t="str">
        <f>IF(SD!G520="","",SD!G520)</f>
        <v/>
      </c>
      <c r="F523" s="191" t="str">
        <f>IF(SD!I520="","",SD!I520)</f>
        <v/>
      </c>
      <c r="G523" s="192" t="str">
        <f>IF(SD!AD520="","",SD!AD520)</f>
        <v/>
      </c>
      <c r="H523" s="193"/>
      <c r="I523" s="192" t="str">
        <f t="shared" si="16"/>
        <v>N</v>
      </c>
      <c r="J523" s="194"/>
      <c r="K523" s="181"/>
      <c r="L523" s="181">
        <f t="shared" si="17"/>
        <v>0</v>
      </c>
      <c r="M523" s="181"/>
    </row>
    <row r="524" spans="1:13">
      <c r="A524" s="191" t="str">
        <f>IF(B524="","",ROWS($B$5:B524))</f>
        <v/>
      </c>
      <c r="B524" s="191" t="str">
        <f>IF(SD!A521="","",SD!A521)</f>
        <v/>
      </c>
      <c r="C524" s="191" t="str">
        <f>IF(SD!C521="","",SD!C521)</f>
        <v/>
      </c>
      <c r="D524" s="191" t="str">
        <f>IF(SD!E521="","",SD!E521)</f>
        <v/>
      </c>
      <c r="E524" s="191" t="str">
        <f>IF(SD!G521="","",SD!G521)</f>
        <v/>
      </c>
      <c r="F524" s="191" t="str">
        <f>IF(SD!I521="","",SD!I521)</f>
        <v/>
      </c>
      <c r="G524" s="192" t="str">
        <f>IF(SD!AD521="","",SD!AD521)</f>
        <v/>
      </c>
      <c r="H524" s="193"/>
      <c r="I524" s="192" t="str">
        <f t="shared" si="16"/>
        <v>N</v>
      </c>
      <c r="J524" s="194"/>
      <c r="K524" s="181"/>
      <c r="L524" s="181">
        <f t="shared" si="17"/>
        <v>0</v>
      </c>
      <c r="M524" s="181"/>
    </row>
    <row r="525" spans="1:13">
      <c r="A525" s="191" t="str">
        <f>IF(B525="","",ROWS($B$5:B525))</f>
        <v/>
      </c>
      <c r="B525" s="191" t="str">
        <f>IF(SD!A522="","",SD!A522)</f>
        <v/>
      </c>
      <c r="C525" s="191" t="str">
        <f>IF(SD!C522="","",SD!C522)</f>
        <v/>
      </c>
      <c r="D525" s="191" t="str">
        <f>IF(SD!E522="","",SD!E522)</f>
        <v/>
      </c>
      <c r="E525" s="191" t="str">
        <f>IF(SD!G522="","",SD!G522)</f>
        <v/>
      </c>
      <c r="F525" s="191" t="str">
        <f>IF(SD!I522="","",SD!I522)</f>
        <v/>
      </c>
      <c r="G525" s="192" t="str">
        <f>IF(SD!AD522="","",SD!AD522)</f>
        <v/>
      </c>
      <c r="H525" s="193"/>
      <c r="I525" s="192" t="str">
        <f t="shared" si="16"/>
        <v>N</v>
      </c>
      <c r="J525" s="194"/>
      <c r="K525" s="181"/>
      <c r="L525" s="181">
        <f t="shared" si="17"/>
        <v>0</v>
      </c>
      <c r="M525" s="181"/>
    </row>
    <row r="526" spans="1:13">
      <c r="A526" s="191" t="str">
        <f>IF(B526="","",ROWS($B$5:B526))</f>
        <v/>
      </c>
      <c r="B526" s="191" t="str">
        <f>IF(SD!A523="","",SD!A523)</f>
        <v/>
      </c>
      <c r="C526" s="191" t="str">
        <f>IF(SD!C523="","",SD!C523)</f>
        <v/>
      </c>
      <c r="D526" s="191" t="str">
        <f>IF(SD!E523="","",SD!E523)</f>
        <v/>
      </c>
      <c r="E526" s="191" t="str">
        <f>IF(SD!G523="","",SD!G523)</f>
        <v/>
      </c>
      <c r="F526" s="191" t="str">
        <f>IF(SD!I523="","",SD!I523)</f>
        <v/>
      </c>
      <c r="G526" s="192" t="str">
        <f>IF(SD!AD523="","",SD!AD523)</f>
        <v/>
      </c>
      <c r="H526" s="193"/>
      <c r="I526" s="192" t="str">
        <f t="shared" si="16"/>
        <v>N</v>
      </c>
      <c r="J526" s="194"/>
      <c r="K526" s="181"/>
      <c r="L526" s="181">
        <f t="shared" si="17"/>
        <v>0</v>
      </c>
      <c r="M526" s="181"/>
    </row>
    <row r="527" spans="1:13">
      <c r="A527" s="191" t="str">
        <f>IF(B527="","",ROWS($B$5:B527))</f>
        <v/>
      </c>
      <c r="B527" s="191" t="str">
        <f>IF(SD!A524="","",SD!A524)</f>
        <v/>
      </c>
      <c r="C527" s="191" t="str">
        <f>IF(SD!C524="","",SD!C524)</f>
        <v/>
      </c>
      <c r="D527" s="191" t="str">
        <f>IF(SD!E524="","",SD!E524)</f>
        <v/>
      </c>
      <c r="E527" s="191" t="str">
        <f>IF(SD!G524="","",SD!G524)</f>
        <v/>
      </c>
      <c r="F527" s="191" t="str">
        <f>IF(SD!I524="","",SD!I524)</f>
        <v/>
      </c>
      <c r="G527" s="192" t="str">
        <f>IF(SD!AD524="","",SD!AD524)</f>
        <v/>
      </c>
      <c r="H527" s="193"/>
      <c r="I527" s="192" t="str">
        <f t="shared" si="16"/>
        <v>N</v>
      </c>
      <c r="J527" s="194"/>
      <c r="K527" s="181"/>
      <c r="L527" s="181">
        <f t="shared" si="17"/>
        <v>0</v>
      </c>
      <c r="M527" s="181"/>
    </row>
    <row r="528" spans="1:13">
      <c r="A528" s="191" t="str">
        <f>IF(B528="","",ROWS($B$5:B528))</f>
        <v/>
      </c>
      <c r="B528" s="191" t="str">
        <f>IF(SD!A525="","",SD!A525)</f>
        <v/>
      </c>
      <c r="C528" s="191" t="str">
        <f>IF(SD!C525="","",SD!C525)</f>
        <v/>
      </c>
      <c r="D528" s="191" t="str">
        <f>IF(SD!E525="","",SD!E525)</f>
        <v/>
      </c>
      <c r="E528" s="191" t="str">
        <f>IF(SD!G525="","",SD!G525)</f>
        <v/>
      </c>
      <c r="F528" s="191" t="str">
        <f>IF(SD!I525="","",SD!I525)</f>
        <v/>
      </c>
      <c r="G528" s="192" t="str">
        <f>IF(SD!AD525="","",SD!AD525)</f>
        <v/>
      </c>
      <c r="H528" s="193"/>
      <c r="I528" s="192" t="str">
        <f t="shared" si="16"/>
        <v>N</v>
      </c>
      <c r="J528" s="194"/>
      <c r="K528" s="181"/>
      <c r="L528" s="181">
        <f t="shared" si="17"/>
        <v>0</v>
      </c>
      <c r="M528" s="181"/>
    </row>
    <row r="529" spans="1:13">
      <c r="A529" s="191" t="str">
        <f>IF(B529="","",ROWS($B$5:B529))</f>
        <v/>
      </c>
      <c r="B529" s="191" t="str">
        <f>IF(SD!A526="","",SD!A526)</f>
        <v/>
      </c>
      <c r="C529" s="191" t="str">
        <f>IF(SD!C526="","",SD!C526)</f>
        <v/>
      </c>
      <c r="D529" s="191" t="str">
        <f>IF(SD!E526="","",SD!E526)</f>
        <v/>
      </c>
      <c r="E529" s="191" t="str">
        <f>IF(SD!G526="","",SD!G526)</f>
        <v/>
      </c>
      <c r="F529" s="191" t="str">
        <f>IF(SD!I526="","",SD!I526)</f>
        <v/>
      </c>
      <c r="G529" s="192" t="str">
        <f>IF(SD!AD526="","",SD!AD526)</f>
        <v/>
      </c>
      <c r="H529" s="193"/>
      <c r="I529" s="192" t="str">
        <f t="shared" si="16"/>
        <v>N</v>
      </c>
      <c r="J529" s="194"/>
      <c r="K529" s="181"/>
      <c r="L529" s="181">
        <f t="shared" si="17"/>
        <v>0</v>
      </c>
      <c r="M529" s="181"/>
    </row>
    <row r="530" spans="1:13">
      <c r="A530" s="191" t="str">
        <f>IF(B530="","",ROWS($B$5:B530))</f>
        <v/>
      </c>
      <c r="B530" s="191" t="str">
        <f>IF(SD!A527="","",SD!A527)</f>
        <v/>
      </c>
      <c r="C530" s="191" t="str">
        <f>IF(SD!C527="","",SD!C527)</f>
        <v/>
      </c>
      <c r="D530" s="191" t="str">
        <f>IF(SD!E527="","",SD!E527)</f>
        <v/>
      </c>
      <c r="E530" s="191" t="str">
        <f>IF(SD!G527="","",SD!G527)</f>
        <v/>
      </c>
      <c r="F530" s="191" t="str">
        <f>IF(SD!I527="","",SD!I527)</f>
        <v/>
      </c>
      <c r="G530" s="192" t="str">
        <f>IF(SD!AD527="","",SD!AD527)</f>
        <v/>
      </c>
      <c r="H530" s="193"/>
      <c r="I530" s="192" t="str">
        <f t="shared" si="16"/>
        <v>N</v>
      </c>
      <c r="J530" s="194"/>
      <c r="K530" s="181"/>
      <c r="L530" s="181">
        <f t="shared" si="17"/>
        <v>0</v>
      </c>
      <c r="M530" s="181"/>
    </row>
    <row r="531" spans="1:13">
      <c r="A531" s="191" t="str">
        <f>IF(B531="","",ROWS($B$5:B531))</f>
        <v/>
      </c>
      <c r="B531" s="191" t="str">
        <f>IF(SD!A528="","",SD!A528)</f>
        <v/>
      </c>
      <c r="C531" s="191" t="str">
        <f>IF(SD!C528="","",SD!C528)</f>
        <v/>
      </c>
      <c r="D531" s="191" t="str">
        <f>IF(SD!E528="","",SD!E528)</f>
        <v/>
      </c>
      <c r="E531" s="191" t="str">
        <f>IF(SD!G528="","",SD!G528)</f>
        <v/>
      </c>
      <c r="F531" s="191" t="str">
        <f>IF(SD!I528="","",SD!I528)</f>
        <v/>
      </c>
      <c r="G531" s="192" t="str">
        <f>IF(SD!AD528="","",SD!AD528)</f>
        <v/>
      </c>
      <c r="H531" s="193"/>
      <c r="I531" s="192" t="str">
        <f t="shared" si="16"/>
        <v>N</v>
      </c>
      <c r="J531" s="194"/>
      <c r="K531" s="181"/>
      <c r="L531" s="181">
        <f t="shared" si="17"/>
        <v>0</v>
      </c>
      <c r="M531" s="181"/>
    </row>
    <row r="532" spans="1:13">
      <c r="A532" s="191" t="str">
        <f>IF(B532="","",ROWS($B$5:B532))</f>
        <v/>
      </c>
      <c r="B532" s="191" t="str">
        <f>IF(SD!A529="","",SD!A529)</f>
        <v/>
      </c>
      <c r="C532" s="191" t="str">
        <f>IF(SD!C529="","",SD!C529)</f>
        <v/>
      </c>
      <c r="D532" s="191" t="str">
        <f>IF(SD!E529="","",SD!E529)</f>
        <v/>
      </c>
      <c r="E532" s="191" t="str">
        <f>IF(SD!G529="","",SD!G529)</f>
        <v/>
      </c>
      <c r="F532" s="191" t="str">
        <f>IF(SD!I529="","",SD!I529)</f>
        <v/>
      </c>
      <c r="G532" s="192" t="str">
        <f>IF(SD!AD529="","",SD!AD529)</f>
        <v/>
      </c>
      <c r="H532" s="193"/>
      <c r="I532" s="192" t="str">
        <f t="shared" si="16"/>
        <v>N</v>
      </c>
      <c r="J532" s="194"/>
      <c r="K532" s="181"/>
      <c r="L532" s="181">
        <f t="shared" si="17"/>
        <v>0</v>
      </c>
      <c r="M532" s="181"/>
    </row>
    <row r="533" spans="1:13">
      <c r="A533" s="191" t="str">
        <f>IF(B533="","",ROWS($B$5:B533))</f>
        <v/>
      </c>
      <c r="B533" s="191" t="str">
        <f>IF(SD!A530="","",SD!A530)</f>
        <v/>
      </c>
      <c r="C533" s="191" t="str">
        <f>IF(SD!C530="","",SD!C530)</f>
        <v/>
      </c>
      <c r="D533" s="191" t="str">
        <f>IF(SD!E530="","",SD!E530)</f>
        <v/>
      </c>
      <c r="E533" s="191" t="str">
        <f>IF(SD!G530="","",SD!G530)</f>
        <v/>
      </c>
      <c r="F533" s="191" t="str">
        <f>IF(SD!I530="","",SD!I530)</f>
        <v/>
      </c>
      <c r="G533" s="192" t="str">
        <f>IF(SD!AD530="","",SD!AD530)</f>
        <v/>
      </c>
      <c r="H533" s="193"/>
      <c r="I533" s="192" t="str">
        <f t="shared" si="16"/>
        <v>N</v>
      </c>
      <c r="J533" s="194"/>
      <c r="K533" s="181"/>
      <c r="L533" s="181">
        <f t="shared" si="17"/>
        <v>0</v>
      </c>
      <c r="M533" s="181"/>
    </row>
    <row r="534" spans="1:13">
      <c r="A534" s="191" t="str">
        <f>IF(B534="","",ROWS($B$5:B534))</f>
        <v/>
      </c>
      <c r="B534" s="191" t="str">
        <f>IF(SD!A531="","",SD!A531)</f>
        <v/>
      </c>
      <c r="C534" s="191" t="str">
        <f>IF(SD!C531="","",SD!C531)</f>
        <v/>
      </c>
      <c r="D534" s="191" t="str">
        <f>IF(SD!E531="","",SD!E531)</f>
        <v/>
      </c>
      <c r="E534" s="191" t="str">
        <f>IF(SD!G531="","",SD!G531)</f>
        <v/>
      </c>
      <c r="F534" s="191" t="str">
        <f>IF(SD!I531="","",SD!I531)</f>
        <v/>
      </c>
      <c r="G534" s="192" t="str">
        <f>IF(SD!AD531="","",SD!AD531)</f>
        <v/>
      </c>
      <c r="H534" s="193"/>
      <c r="I534" s="192" t="str">
        <f t="shared" si="16"/>
        <v>N</v>
      </c>
      <c r="J534" s="194"/>
      <c r="K534" s="181"/>
      <c r="L534" s="181">
        <f t="shared" si="17"/>
        <v>0</v>
      </c>
      <c r="M534" s="181"/>
    </row>
    <row r="535" spans="1:13">
      <c r="A535" s="191" t="str">
        <f>IF(B535="","",ROWS($B$5:B535))</f>
        <v/>
      </c>
      <c r="B535" s="191" t="str">
        <f>IF(SD!A532="","",SD!A532)</f>
        <v/>
      </c>
      <c r="C535" s="191" t="str">
        <f>IF(SD!C532="","",SD!C532)</f>
        <v/>
      </c>
      <c r="D535" s="191" t="str">
        <f>IF(SD!E532="","",SD!E532)</f>
        <v/>
      </c>
      <c r="E535" s="191" t="str">
        <f>IF(SD!G532="","",SD!G532)</f>
        <v/>
      </c>
      <c r="F535" s="191" t="str">
        <f>IF(SD!I532="","",SD!I532)</f>
        <v/>
      </c>
      <c r="G535" s="192" t="str">
        <f>IF(SD!AD532="","",SD!AD532)</f>
        <v/>
      </c>
      <c r="H535" s="193"/>
      <c r="I535" s="192" t="str">
        <f t="shared" si="16"/>
        <v>N</v>
      </c>
      <c r="J535" s="194"/>
      <c r="K535" s="181"/>
      <c r="L535" s="181">
        <f t="shared" si="17"/>
        <v>0</v>
      </c>
      <c r="M535" s="181"/>
    </row>
    <row r="536" spans="1:13">
      <c r="A536" s="191" t="str">
        <f>IF(B536="","",ROWS($B$5:B536))</f>
        <v/>
      </c>
      <c r="B536" s="191" t="str">
        <f>IF(SD!A533="","",SD!A533)</f>
        <v/>
      </c>
      <c r="C536" s="191" t="str">
        <f>IF(SD!C533="","",SD!C533)</f>
        <v/>
      </c>
      <c r="D536" s="191" t="str">
        <f>IF(SD!E533="","",SD!E533)</f>
        <v/>
      </c>
      <c r="E536" s="191" t="str">
        <f>IF(SD!G533="","",SD!G533)</f>
        <v/>
      </c>
      <c r="F536" s="191" t="str">
        <f>IF(SD!I533="","",SD!I533)</f>
        <v/>
      </c>
      <c r="G536" s="192" t="str">
        <f>IF(SD!AD533="","",SD!AD533)</f>
        <v/>
      </c>
      <c r="H536" s="193"/>
      <c r="I536" s="192" t="str">
        <f t="shared" si="16"/>
        <v>N</v>
      </c>
      <c r="J536" s="194"/>
      <c r="K536" s="181"/>
      <c r="L536" s="181">
        <f t="shared" si="17"/>
        <v>0</v>
      </c>
      <c r="M536" s="181"/>
    </row>
    <row r="537" spans="1:13">
      <c r="A537" s="191" t="str">
        <f>IF(B537="","",ROWS($B$5:B537))</f>
        <v/>
      </c>
      <c r="B537" s="191" t="str">
        <f>IF(SD!A534="","",SD!A534)</f>
        <v/>
      </c>
      <c r="C537" s="191" t="str">
        <f>IF(SD!C534="","",SD!C534)</f>
        <v/>
      </c>
      <c r="D537" s="191" t="str">
        <f>IF(SD!E534="","",SD!E534)</f>
        <v/>
      </c>
      <c r="E537" s="191" t="str">
        <f>IF(SD!G534="","",SD!G534)</f>
        <v/>
      </c>
      <c r="F537" s="191" t="str">
        <f>IF(SD!I534="","",SD!I534)</f>
        <v/>
      </c>
      <c r="G537" s="192" t="str">
        <f>IF(SD!AD534="","",SD!AD534)</f>
        <v/>
      </c>
      <c r="H537" s="193"/>
      <c r="I537" s="192" t="str">
        <f t="shared" si="16"/>
        <v>N</v>
      </c>
      <c r="J537" s="194"/>
      <c r="K537" s="181"/>
      <c r="L537" s="181">
        <f t="shared" si="17"/>
        <v>0</v>
      </c>
      <c r="M537" s="181"/>
    </row>
    <row r="538" spans="1:13">
      <c r="A538" s="191" t="str">
        <f>IF(B538="","",ROWS($B$5:B538))</f>
        <v/>
      </c>
      <c r="B538" s="191" t="str">
        <f>IF(SD!A535="","",SD!A535)</f>
        <v/>
      </c>
      <c r="C538" s="191" t="str">
        <f>IF(SD!C535="","",SD!C535)</f>
        <v/>
      </c>
      <c r="D538" s="191" t="str">
        <f>IF(SD!E535="","",SD!E535)</f>
        <v/>
      </c>
      <c r="E538" s="191" t="str">
        <f>IF(SD!G535="","",SD!G535)</f>
        <v/>
      </c>
      <c r="F538" s="191" t="str">
        <f>IF(SD!I535="","",SD!I535)</f>
        <v/>
      </c>
      <c r="G538" s="192" t="str">
        <f>IF(SD!AD535="","",SD!AD535)</f>
        <v/>
      </c>
      <c r="H538" s="193"/>
      <c r="I538" s="192" t="str">
        <f t="shared" si="16"/>
        <v>N</v>
      </c>
      <c r="J538" s="194"/>
      <c r="K538" s="181"/>
      <c r="L538" s="181">
        <f t="shared" si="17"/>
        <v>0</v>
      </c>
      <c r="M538" s="181"/>
    </row>
    <row r="539" spans="1:13">
      <c r="A539" s="191" t="str">
        <f>IF(B539="","",ROWS($B$5:B539))</f>
        <v/>
      </c>
      <c r="B539" s="191" t="str">
        <f>IF(SD!A536="","",SD!A536)</f>
        <v/>
      </c>
      <c r="C539" s="191" t="str">
        <f>IF(SD!C536="","",SD!C536)</f>
        <v/>
      </c>
      <c r="D539" s="191" t="str">
        <f>IF(SD!E536="","",SD!E536)</f>
        <v/>
      </c>
      <c r="E539" s="191" t="str">
        <f>IF(SD!G536="","",SD!G536)</f>
        <v/>
      </c>
      <c r="F539" s="191" t="str">
        <f>IF(SD!I536="","",SD!I536)</f>
        <v/>
      </c>
      <c r="G539" s="192" t="str">
        <f>IF(SD!AD536="","",SD!AD536)</f>
        <v/>
      </c>
      <c r="H539" s="193"/>
      <c r="I539" s="192" t="str">
        <f t="shared" si="16"/>
        <v>N</v>
      </c>
      <c r="J539" s="194"/>
      <c r="K539" s="181"/>
      <c r="L539" s="181">
        <f t="shared" si="17"/>
        <v>0</v>
      </c>
      <c r="M539" s="181"/>
    </row>
    <row r="540" spans="1:13">
      <c r="A540" s="191" t="str">
        <f>IF(B540="","",ROWS($B$5:B540))</f>
        <v/>
      </c>
      <c r="B540" s="191" t="str">
        <f>IF(SD!A537="","",SD!A537)</f>
        <v/>
      </c>
      <c r="C540" s="191" t="str">
        <f>IF(SD!C537="","",SD!C537)</f>
        <v/>
      </c>
      <c r="D540" s="191" t="str">
        <f>IF(SD!E537="","",SD!E537)</f>
        <v/>
      </c>
      <c r="E540" s="191" t="str">
        <f>IF(SD!G537="","",SD!G537)</f>
        <v/>
      </c>
      <c r="F540" s="191" t="str">
        <f>IF(SD!I537="","",SD!I537)</f>
        <v/>
      </c>
      <c r="G540" s="192" t="str">
        <f>IF(SD!AD537="","",SD!AD537)</f>
        <v/>
      </c>
      <c r="H540" s="193"/>
      <c r="I540" s="192" t="str">
        <f t="shared" si="16"/>
        <v>N</v>
      </c>
      <c r="J540" s="194"/>
      <c r="K540" s="181"/>
      <c r="L540" s="181">
        <f t="shared" si="17"/>
        <v>0</v>
      </c>
      <c r="M540" s="181"/>
    </row>
    <row r="541" spans="1:13">
      <c r="A541" s="191" t="str">
        <f>IF(B541="","",ROWS($B$5:B541))</f>
        <v/>
      </c>
      <c r="B541" s="191" t="str">
        <f>IF(SD!A538="","",SD!A538)</f>
        <v/>
      </c>
      <c r="C541" s="191" t="str">
        <f>IF(SD!C538="","",SD!C538)</f>
        <v/>
      </c>
      <c r="D541" s="191" t="str">
        <f>IF(SD!E538="","",SD!E538)</f>
        <v/>
      </c>
      <c r="E541" s="191" t="str">
        <f>IF(SD!G538="","",SD!G538)</f>
        <v/>
      </c>
      <c r="F541" s="191" t="str">
        <f>IF(SD!I538="","",SD!I538)</f>
        <v/>
      </c>
      <c r="G541" s="192" t="str">
        <f>IF(SD!AD538="","",SD!AD538)</f>
        <v/>
      </c>
      <c r="H541" s="193"/>
      <c r="I541" s="192" t="str">
        <f t="shared" si="16"/>
        <v>N</v>
      </c>
      <c r="J541" s="194"/>
      <c r="K541" s="181"/>
      <c r="L541" s="181">
        <f t="shared" si="17"/>
        <v>0</v>
      </c>
      <c r="M541" s="181"/>
    </row>
    <row r="542" spans="1:13">
      <c r="A542" s="191" t="str">
        <f>IF(B542="","",ROWS($B$5:B542))</f>
        <v/>
      </c>
      <c r="B542" s="191" t="str">
        <f>IF(SD!A539="","",SD!A539)</f>
        <v/>
      </c>
      <c r="C542" s="191" t="str">
        <f>IF(SD!C539="","",SD!C539)</f>
        <v/>
      </c>
      <c r="D542" s="191" t="str">
        <f>IF(SD!E539="","",SD!E539)</f>
        <v/>
      </c>
      <c r="E542" s="191" t="str">
        <f>IF(SD!G539="","",SD!G539)</f>
        <v/>
      </c>
      <c r="F542" s="191" t="str">
        <f>IF(SD!I539="","",SD!I539)</f>
        <v/>
      </c>
      <c r="G542" s="192" t="str">
        <f>IF(SD!AD539="","",SD!AD539)</f>
        <v/>
      </c>
      <c r="H542" s="193"/>
      <c r="I542" s="192" t="str">
        <f t="shared" si="16"/>
        <v>N</v>
      </c>
      <c r="J542" s="194"/>
      <c r="K542" s="181"/>
      <c r="L542" s="181">
        <f t="shared" si="17"/>
        <v>0</v>
      </c>
      <c r="M542" s="181"/>
    </row>
    <row r="543" spans="1:13">
      <c r="A543" s="191" t="str">
        <f>IF(B543="","",ROWS($B$5:B543))</f>
        <v/>
      </c>
      <c r="B543" s="191" t="str">
        <f>IF(SD!A540="","",SD!A540)</f>
        <v/>
      </c>
      <c r="C543" s="191" t="str">
        <f>IF(SD!C540="","",SD!C540)</f>
        <v/>
      </c>
      <c r="D543" s="191" t="str">
        <f>IF(SD!E540="","",SD!E540)</f>
        <v/>
      </c>
      <c r="E543" s="191" t="str">
        <f>IF(SD!G540="","",SD!G540)</f>
        <v/>
      </c>
      <c r="F543" s="191" t="str">
        <f>IF(SD!I540="","",SD!I540)</f>
        <v/>
      </c>
      <c r="G543" s="192" t="str">
        <f>IF(SD!AD540="","",SD!AD540)</f>
        <v/>
      </c>
      <c r="H543" s="193"/>
      <c r="I543" s="192" t="str">
        <f t="shared" si="16"/>
        <v>N</v>
      </c>
      <c r="J543" s="194"/>
      <c r="K543" s="181"/>
      <c r="L543" s="181">
        <f t="shared" si="17"/>
        <v>0</v>
      </c>
      <c r="M543" s="181"/>
    </row>
    <row r="544" spans="1:13">
      <c r="A544" s="191" t="str">
        <f>IF(B544="","",ROWS($B$5:B544))</f>
        <v/>
      </c>
      <c r="B544" s="191" t="str">
        <f>IF(SD!A541="","",SD!A541)</f>
        <v/>
      </c>
      <c r="C544" s="191" t="str">
        <f>IF(SD!C541="","",SD!C541)</f>
        <v/>
      </c>
      <c r="D544" s="191" t="str">
        <f>IF(SD!E541="","",SD!E541)</f>
        <v/>
      </c>
      <c r="E544" s="191" t="str">
        <f>IF(SD!G541="","",SD!G541)</f>
        <v/>
      </c>
      <c r="F544" s="191" t="str">
        <f>IF(SD!I541="","",SD!I541)</f>
        <v/>
      </c>
      <c r="G544" s="192" t="str">
        <f>IF(SD!AD541="","",SD!AD541)</f>
        <v/>
      </c>
      <c r="H544" s="193"/>
      <c r="I544" s="192" t="str">
        <f t="shared" si="16"/>
        <v>N</v>
      </c>
      <c r="J544" s="194"/>
      <c r="K544" s="181"/>
      <c r="L544" s="181">
        <f t="shared" si="17"/>
        <v>0</v>
      </c>
      <c r="M544" s="181"/>
    </row>
    <row r="545" spans="1:13">
      <c r="A545" s="191" t="str">
        <f>IF(B545="","",ROWS($B$5:B545))</f>
        <v/>
      </c>
      <c r="B545" s="191" t="str">
        <f>IF(SD!A542="","",SD!A542)</f>
        <v/>
      </c>
      <c r="C545" s="191" t="str">
        <f>IF(SD!C542="","",SD!C542)</f>
        <v/>
      </c>
      <c r="D545" s="191" t="str">
        <f>IF(SD!E542="","",SD!E542)</f>
        <v/>
      </c>
      <c r="E545" s="191" t="str">
        <f>IF(SD!G542="","",SD!G542)</f>
        <v/>
      </c>
      <c r="F545" s="191" t="str">
        <f>IF(SD!I542="","",SD!I542)</f>
        <v/>
      </c>
      <c r="G545" s="192" t="str">
        <f>IF(SD!AD542="","",SD!AD542)</f>
        <v/>
      </c>
      <c r="H545" s="193"/>
      <c r="I545" s="192" t="str">
        <f t="shared" si="16"/>
        <v>N</v>
      </c>
      <c r="J545" s="194"/>
      <c r="K545" s="181"/>
      <c r="L545" s="181">
        <f t="shared" si="17"/>
        <v>0</v>
      </c>
      <c r="M545" s="181"/>
    </row>
    <row r="546" spans="1:13">
      <c r="A546" s="191" t="str">
        <f>IF(B546="","",ROWS($B$5:B546))</f>
        <v/>
      </c>
      <c r="B546" s="191" t="str">
        <f>IF(SD!A543="","",SD!A543)</f>
        <v/>
      </c>
      <c r="C546" s="191" t="str">
        <f>IF(SD!C543="","",SD!C543)</f>
        <v/>
      </c>
      <c r="D546" s="191" t="str">
        <f>IF(SD!E543="","",SD!E543)</f>
        <v/>
      </c>
      <c r="E546" s="191" t="str">
        <f>IF(SD!G543="","",SD!G543)</f>
        <v/>
      </c>
      <c r="F546" s="191" t="str">
        <f>IF(SD!I543="","",SD!I543)</f>
        <v/>
      </c>
      <c r="G546" s="192" t="str">
        <f>IF(SD!AD543="","",SD!AD543)</f>
        <v/>
      </c>
      <c r="H546" s="193"/>
      <c r="I546" s="192" t="str">
        <f t="shared" si="16"/>
        <v>N</v>
      </c>
      <c r="J546" s="194"/>
      <c r="K546" s="181"/>
      <c r="L546" s="181">
        <f t="shared" si="17"/>
        <v>0</v>
      </c>
      <c r="M546" s="181"/>
    </row>
    <row r="547" spans="1:13">
      <c r="A547" s="191" t="str">
        <f>IF(B547="","",ROWS($B$5:B547))</f>
        <v/>
      </c>
      <c r="B547" s="191" t="str">
        <f>IF(SD!A544="","",SD!A544)</f>
        <v/>
      </c>
      <c r="C547" s="191" t="str">
        <f>IF(SD!C544="","",SD!C544)</f>
        <v/>
      </c>
      <c r="D547" s="191" t="str">
        <f>IF(SD!E544="","",SD!E544)</f>
        <v/>
      </c>
      <c r="E547" s="191" t="str">
        <f>IF(SD!G544="","",SD!G544)</f>
        <v/>
      </c>
      <c r="F547" s="191" t="str">
        <f>IF(SD!I544="","",SD!I544)</f>
        <v/>
      </c>
      <c r="G547" s="192" t="str">
        <f>IF(SD!AD544="","",SD!AD544)</f>
        <v/>
      </c>
      <c r="H547" s="193"/>
      <c r="I547" s="192" t="str">
        <f t="shared" si="16"/>
        <v>N</v>
      </c>
      <c r="J547" s="194"/>
      <c r="K547" s="181"/>
      <c r="L547" s="181">
        <f t="shared" si="17"/>
        <v>0</v>
      </c>
      <c r="M547" s="181"/>
    </row>
    <row r="548" spans="1:13">
      <c r="A548" s="191" t="str">
        <f>IF(B548="","",ROWS($B$5:B548))</f>
        <v/>
      </c>
      <c r="B548" s="191" t="str">
        <f>IF(SD!A545="","",SD!A545)</f>
        <v/>
      </c>
      <c r="C548" s="191" t="str">
        <f>IF(SD!C545="","",SD!C545)</f>
        <v/>
      </c>
      <c r="D548" s="191" t="str">
        <f>IF(SD!E545="","",SD!E545)</f>
        <v/>
      </c>
      <c r="E548" s="191" t="str">
        <f>IF(SD!G545="","",SD!G545)</f>
        <v/>
      </c>
      <c r="F548" s="191" t="str">
        <f>IF(SD!I545="","",SD!I545)</f>
        <v/>
      </c>
      <c r="G548" s="192" t="str">
        <f>IF(SD!AD545="","",SD!AD545)</f>
        <v/>
      </c>
      <c r="H548" s="193"/>
      <c r="I548" s="192" t="str">
        <f t="shared" si="16"/>
        <v>N</v>
      </c>
      <c r="J548" s="194"/>
      <c r="K548" s="181"/>
      <c r="L548" s="181">
        <f t="shared" si="17"/>
        <v>0</v>
      </c>
      <c r="M548" s="181"/>
    </row>
    <row r="549" spans="1:13">
      <c r="A549" s="191" t="str">
        <f>IF(B549="","",ROWS($B$5:B549))</f>
        <v/>
      </c>
      <c r="B549" s="191" t="str">
        <f>IF(SD!A546="","",SD!A546)</f>
        <v/>
      </c>
      <c r="C549" s="191" t="str">
        <f>IF(SD!C546="","",SD!C546)</f>
        <v/>
      </c>
      <c r="D549" s="191" t="str">
        <f>IF(SD!E546="","",SD!E546)</f>
        <v/>
      </c>
      <c r="E549" s="191" t="str">
        <f>IF(SD!G546="","",SD!G546)</f>
        <v/>
      </c>
      <c r="F549" s="191" t="str">
        <f>IF(SD!I546="","",SD!I546)</f>
        <v/>
      </c>
      <c r="G549" s="192" t="str">
        <f>IF(SD!AD546="","",SD!AD546)</f>
        <v/>
      </c>
      <c r="H549" s="193"/>
      <c r="I549" s="192" t="str">
        <f t="shared" si="16"/>
        <v>N</v>
      </c>
      <c r="J549" s="194"/>
      <c r="K549" s="181"/>
      <c r="L549" s="181">
        <f t="shared" si="17"/>
        <v>0</v>
      </c>
      <c r="M549" s="181"/>
    </row>
    <row r="550" spans="1:13">
      <c r="A550" s="191" t="str">
        <f>IF(B550="","",ROWS($B$5:B550))</f>
        <v/>
      </c>
      <c r="B550" s="191" t="str">
        <f>IF(SD!A547="","",SD!A547)</f>
        <v/>
      </c>
      <c r="C550" s="191" t="str">
        <f>IF(SD!C547="","",SD!C547)</f>
        <v/>
      </c>
      <c r="D550" s="191" t="str">
        <f>IF(SD!E547="","",SD!E547)</f>
        <v/>
      </c>
      <c r="E550" s="191" t="str">
        <f>IF(SD!G547="","",SD!G547)</f>
        <v/>
      </c>
      <c r="F550" s="191" t="str">
        <f>IF(SD!I547="","",SD!I547)</f>
        <v/>
      </c>
      <c r="G550" s="192" t="str">
        <f>IF(SD!AD547="","",SD!AD547)</f>
        <v/>
      </c>
      <c r="H550" s="193"/>
      <c r="I550" s="192" t="str">
        <f t="shared" si="16"/>
        <v>N</v>
      </c>
      <c r="J550" s="194"/>
      <c r="K550" s="181"/>
      <c r="L550" s="181">
        <f t="shared" si="17"/>
        <v>0</v>
      </c>
      <c r="M550" s="181"/>
    </row>
    <row r="551" spans="1:13">
      <c r="A551" s="191" t="str">
        <f>IF(B551="","",ROWS($B$5:B551))</f>
        <v/>
      </c>
      <c r="B551" s="191" t="str">
        <f>IF(SD!A548="","",SD!A548)</f>
        <v/>
      </c>
      <c r="C551" s="191" t="str">
        <f>IF(SD!C548="","",SD!C548)</f>
        <v/>
      </c>
      <c r="D551" s="191" t="str">
        <f>IF(SD!E548="","",SD!E548)</f>
        <v/>
      </c>
      <c r="E551" s="191" t="str">
        <f>IF(SD!G548="","",SD!G548)</f>
        <v/>
      </c>
      <c r="F551" s="191" t="str">
        <f>IF(SD!I548="","",SD!I548)</f>
        <v/>
      </c>
      <c r="G551" s="192" t="str">
        <f>IF(SD!AD548="","",SD!AD548)</f>
        <v/>
      </c>
      <c r="H551" s="193"/>
      <c r="I551" s="192" t="str">
        <f t="shared" si="16"/>
        <v>N</v>
      </c>
      <c r="J551" s="194"/>
      <c r="K551" s="181"/>
      <c r="L551" s="181">
        <f t="shared" si="17"/>
        <v>0</v>
      </c>
      <c r="M551" s="181"/>
    </row>
    <row r="552" spans="1:13">
      <c r="A552" s="191" t="str">
        <f>IF(B552="","",ROWS($B$5:B552))</f>
        <v/>
      </c>
      <c r="B552" s="191" t="str">
        <f>IF(SD!A549="","",SD!A549)</f>
        <v/>
      </c>
      <c r="C552" s="191" t="str">
        <f>IF(SD!C549="","",SD!C549)</f>
        <v/>
      </c>
      <c r="D552" s="191" t="str">
        <f>IF(SD!E549="","",SD!E549)</f>
        <v/>
      </c>
      <c r="E552" s="191" t="str">
        <f>IF(SD!G549="","",SD!G549)</f>
        <v/>
      </c>
      <c r="F552" s="191" t="str">
        <f>IF(SD!I549="","",SD!I549)</f>
        <v/>
      </c>
      <c r="G552" s="192" t="str">
        <f>IF(SD!AD549="","",SD!AD549)</f>
        <v/>
      </c>
      <c r="H552" s="193"/>
      <c r="I552" s="192" t="str">
        <f t="shared" si="16"/>
        <v>N</v>
      </c>
      <c r="J552" s="194"/>
      <c r="K552" s="181"/>
      <c r="L552" s="181">
        <f t="shared" si="17"/>
        <v>0</v>
      </c>
      <c r="M552" s="181"/>
    </row>
    <row r="553" spans="1:13">
      <c r="A553" s="191" t="str">
        <f>IF(B553="","",ROWS($B$5:B553))</f>
        <v/>
      </c>
      <c r="B553" s="191" t="str">
        <f>IF(SD!A550="","",SD!A550)</f>
        <v/>
      </c>
      <c r="C553" s="191" t="str">
        <f>IF(SD!C550="","",SD!C550)</f>
        <v/>
      </c>
      <c r="D553" s="191" t="str">
        <f>IF(SD!E550="","",SD!E550)</f>
        <v/>
      </c>
      <c r="E553" s="191" t="str">
        <f>IF(SD!G550="","",SD!G550)</f>
        <v/>
      </c>
      <c r="F553" s="191" t="str">
        <f>IF(SD!I550="","",SD!I550)</f>
        <v/>
      </c>
      <c r="G553" s="192" t="str">
        <f>IF(SD!AD550="","",SD!AD550)</f>
        <v/>
      </c>
      <c r="H553" s="193"/>
      <c r="I553" s="192" t="str">
        <f t="shared" si="16"/>
        <v>N</v>
      </c>
      <c r="J553" s="194"/>
      <c r="K553" s="181"/>
      <c r="L553" s="181">
        <f t="shared" si="17"/>
        <v>0</v>
      </c>
      <c r="M553" s="181"/>
    </row>
    <row r="554" spans="1:13">
      <c r="A554" s="191" t="str">
        <f>IF(B554="","",ROWS($B$5:B554))</f>
        <v/>
      </c>
      <c r="B554" s="191" t="str">
        <f>IF(SD!A551="","",SD!A551)</f>
        <v/>
      </c>
      <c r="C554" s="191" t="str">
        <f>IF(SD!C551="","",SD!C551)</f>
        <v/>
      </c>
      <c r="D554" s="191" t="str">
        <f>IF(SD!E551="","",SD!E551)</f>
        <v/>
      </c>
      <c r="E554" s="191" t="str">
        <f>IF(SD!G551="","",SD!G551)</f>
        <v/>
      </c>
      <c r="F554" s="191" t="str">
        <f>IF(SD!I551="","",SD!I551)</f>
        <v/>
      </c>
      <c r="G554" s="192" t="str">
        <f>IF(SD!AD551="","",SD!AD551)</f>
        <v/>
      </c>
      <c r="H554" s="193"/>
      <c r="I554" s="192" t="str">
        <f t="shared" si="16"/>
        <v>N</v>
      </c>
      <c r="J554" s="194"/>
      <c r="K554" s="181"/>
      <c r="L554" s="181">
        <f t="shared" si="17"/>
        <v>0</v>
      </c>
      <c r="M554" s="181"/>
    </row>
    <row r="555" spans="1:13">
      <c r="A555" s="191" t="str">
        <f>IF(B555="","",ROWS($B$5:B555))</f>
        <v/>
      </c>
      <c r="B555" s="191" t="str">
        <f>IF(SD!A552="","",SD!A552)</f>
        <v/>
      </c>
      <c r="C555" s="191" t="str">
        <f>IF(SD!C552="","",SD!C552)</f>
        <v/>
      </c>
      <c r="D555" s="191" t="str">
        <f>IF(SD!E552="","",SD!E552)</f>
        <v/>
      </c>
      <c r="E555" s="191" t="str">
        <f>IF(SD!G552="","",SD!G552)</f>
        <v/>
      </c>
      <c r="F555" s="191" t="str">
        <f>IF(SD!I552="","",SD!I552)</f>
        <v/>
      </c>
      <c r="G555" s="192" t="str">
        <f>IF(SD!AD552="","",SD!AD552)</f>
        <v/>
      </c>
      <c r="H555" s="193"/>
      <c r="I555" s="192" t="str">
        <f t="shared" si="16"/>
        <v>N</v>
      </c>
      <c r="J555" s="194"/>
      <c r="K555" s="181"/>
      <c r="L555" s="181">
        <f t="shared" si="17"/>
        <v>0</v>
      </c>
      <c r="M555" s="181"/>
    </row>
    <row r="556" spans="1:13">
      <c r="A556" s="191" t="str">
        <f>IF(B556="","",ROWS($B$5:B556))</f>
        <v/>
      </c>
      <c r="B556" s="191" t="str">
        <f>IF(SD!A553="","",SD!A553)</f>
        <v/>
      </c>
      <c r="C556" s="191" t="str">
        <f>IF(SD!C553="","",SD!C553)</f>
        <v/>
      </c>
      <c r="D556" s="191" t="str">
        <f>IF(SD!E553="","",SD!E553)</f>
        <v/>
      </c>
      <c r="E556" s="191" t="str">
        <f>IF(SD!G553="","",SD!G553)</f>
        <v/>
      </c>
      <c r="F556" s="191" t="str">
        <f>IF(SD!I553="","",SD!I553)</f>
        <v/>
      </c>
      <c r="G556" s="192" t="str">
        <f>IF(SD!AD553="","",SD!AD553)</f>
        <v/>
      </c>
      <c r="H556" s="193"/>
      <c r="I556" s="192" t="str">
        <f t="shared" si="16"/>
        <v>N</v>
      </c>
      <c r="J556" s="194"/>
      <c r="K556" s="181"/>
      <c r="L556" s="181">
        <f t="shared" si="17"/>
        <v>0</v>
      </c>
      <c r="M556" s="181"/>
    </row>
    <row r="557" spans="1:13">
      <c r="A557" s="191" t="str">
        <f>IF(B557="","",ROWS($B$5:B557))</f>
        <v/>
      </c>
      <c r="B557" s="191" t="str">
        <f>IF(SD!A554="","",SD!A554)</f>
        <v/>
      </c>
      <c r="C557" s="191" t="str">
        <f>IF(SD!C554="","",SD!C554)</f>
        <v/>
      </c>
      <c r="D557" s="191" t="str">
        <f>IF(SD!E554="","",SD!E554)</f>
        <v/>
      </c>
      <c r="E557" s="191" t="str">
        <f>IF(SD!G554="","",SD!G554)</f>
        <v/>
      </c>
      <c r="F557" s="191" t="str">
        <f>IF(SD!I554="","",SD!I554)</f>
        <v/>
      </c>
      <c r="G557" s="192" t="str">
        <f>IF(SD!AD554="","",SD!AD554)</f>
        <v/>
      </c>
      <c r="H557" s="193"/>
      <c r="I557" s="192" t="str">
        <f t="shared" si="16"/>
        <v>N</v>
      </c>
      <c r="J557" s="194"/>
      <c r="K557" s="181"/>
      <c r="L557" s="181">
        <f t="shared" si="17"/>
        <v>0</v>
      </c>
      <c r="M557" s="181"/>
    </row>
    <row r="558" spans="1:13">
      <c r="A558" s="191" t="str">
        <f>IF(B558="","",ROWS($B$5:B558))</f>
        <v/>
      </c>
      <c r="B558" s="191" t="str">
        <f>IF(SD!A555="","",SD!A555)</f>
        <v/>
      </c>
      <c r="C558" s="191" t="str">
        <f>IF(SD!C555="","",SD!C555)</f>
        <v/>
      </c>
      <c r="D558" s="191" t="str">
        <f>IF(SD!E555="","",SD!E555)</f>
        <v/>
      </c>
      <c r="E558" s="191" t="str">
        <f>IF(SD!G555="","",SD!G555)</f>
        <v/>
      </c>
      <c r="F558" s="191" t="str">
        <f>IF(SD!I555="","",SD!I555)</f>
        <v/>
      </c>
      <c r="G558" s="192" t="str">
        <f>IF(SD!AD555="","",SD!AD555)</f>
        <v/>
      </c>
      <c r="H558" s="193"/>
      <c r="I558" s="192" t="str">
        <f t="shared" si="16"/>
        <v>N</v>
      </c>
      <c r="J558" s="194"/>
      <c r="K558" s="181"/>
      <c r="L558" s="181">
        <f t="shared" si="17"/>
        <v>0</v>
      </c>
      <c r="M558" s="181"/>
    </row>
    <row r="559" spans="1:13">
      <c r="A559" s="191" t="str">
        <f>IF(B559="","",ROWS($B$5:B559))</f>
        <v/>
      </c>
      <c r="B559" s="191" t="str">
        <f>IF(SD!A556="","",SD!A556)</f>
        <v/>
      </c>
      <c r="C559" s="191" t="str">
        <f>IF(SD!C556="","",SD!C556)</f>
        <v/>
      </c>
      <c r="D559" s="191" t="str">
        <f>IF(SD!E556="","",SD!E556)</f>
        <v/>
      </c>
      <c r="E559" s="191" t="str">
        <f>IF(SD!G556="","",SD!G556)</f>
        <v/>
      </c>
      <c r="F559" s="191" t="str">
        <f>IF(SD!I556="","",SD!I556)</f>
        <v/>
      </c>
      <c r="G559" s="192" t="str">
        <f>IF(SD!AD556="","",SD!AD556)</f>
        <v/>
      </c>
      <c r="H559" s="193"/>
      <c r="I559" s="192" t="str">
        <f t="shared" si="16"/>
        <v>N</v>
      </c>
      <c r="J559" s="194"/>
      <c r="K559" s="181"/>
      <c r="L559" s="181">
        <f t="shared" si="17"/>
        <v>0</v>
      </c>
      <c r="M559" s="181"/>
    </row>
    <row r="560" spans="1:13">
      <c r="A560" s="191" t="str">
        <f>IF(B560="","",ROWS($B$5:B560))</f>
        <v/>
      </c>
      <c r="B560" s="191" t="str">
        <f>IF(SD!A557="","",SD!A557)</f>
        <v/>
      </c>
      <c r="C560" s="191" t="str">
        <f>IF(SD!C557="","",SD!C557)</f>
        <v/>
      </c>
      <c r="D560" s="191" t="str">
        <f>IF(SD!E557="","",SD!E557)</f>
        <v/>
      </c>
      <c r="E560" s="191" t="str">
        <f>IF(SD!G557="","",SD!G557)</f>
        <v/>
      </c>
      <c r="F560" s="191" t="str">
        <f>IF(SD!I557="","",SD!I557)</f>
        <v/>
      </c>
      <c r="G560" s="192" t="str">
        <f>IF(SD!AD557="","",SD!AD557)</f>
        <v/>
      </c>
      <c r="H560" s="193"/>
      <c r="I560" s="192" t="str">
        <f t="shared" si="16"/>
        <v>N</v>
      </c>
      <c r="J560" s="194"/>
      <c r="K560" s="181"/>
      <c r="L560" s="181">
        <f t="shared" si="17"/>
        <v>0</v>
      </c>
      <c r="M560" s="181"/>
    </row>
    <row r="561" spans="1:13">
      <c r="A561" s="191" t="str">
        <f>IF(B561="","",ROWS($B$5:B561))</f>
        <v/>
      </c>
      <c r="B561" s="191" t="str">
        <f>IF(SD!A558="","",SD!A558)</f>
        <v/>
      </c>
      <c r="C561" s="191" t="str">
        <f>IF(SD!C558="","",SD!C558)</f>
        <v/>
      </c>
      <c r="D561" s="191" t="str">
        <f>IF(SD!E558="","",SD!E558)</f>
        <v/>
      </c>
      <c r="E561" s="191" t="str">
        <f>IF(SD!G558="","",SD!G558)</f>
        <v/>
      </c>
      <c r="F561" s="191" t="str">
        <f>IF(SD!I558="","",SD!I558)</f>
        <v/>
      </c>
      <c r="G561" s="192" t="str">
        <f>IF(SD!AD558="","",SD!AD558)</f>
        <v/>
      </c>
      <c r="H561" s="193"/>
      <c r="I561" s="192" t="str">
        <f t="shared" si="16"/>
        <v>N</v>
      </c>
      <c r="J561" s="194"/>
      <c r="K561" s="181"/>
      <c r="L561" s="181">
        <f t="shared" si="17"/>
        <v>0</v>
      </c>
      <c r="M561" s="181"/>
    </row>
    <row r="562" spans="1:13">
      <c r="A562" s="191" t="str">
        <f>IF(B562="","",ROWS($B$5:B562))</f>
        <v/>
      </c>
      <c r="B562" s="191" t="str">
        <f>IF(SD!A559="","",SD!A559)</f>
        <v/>
      </c>
      <c r="C562" s="191" t="str">
        <f>IF(SD!C559="","",SD!C559)</f>
        <v/>
      </c>
      <c r="D562" s="191" t="str">
        <f>IF(SD!E559="","",SD!E559)</f>
        <v/>
      </c>
      <c r="E562" s="191" t="str">
        <f>IF(SD!G559="","",SD!G559)</f>
        <v/>
      </c>
      <c r="F562" s="191" t="str">
        <f>IF(SD!I559="","",SD!I559)</f>
        <v/>
      </c>
      <c r="G562" s="192" t="str">
        <f>IF(SD!AD559="","",SD!AD559)</f>
        <v/>
      </c>
      <c r="H562" s="193"/>
      <c r="I562" s="192" t="str">
        <f t="shared" si="16"/>
        <v>N</v>
      </c>
      <c r="J562" s="194"/>
      <c r="K562" s="181"/>
      <c r="L562" s="181">
        <f t="shared" si="17"/>
        <v>0</v>
      </c>
      <c r="M562" s="181"/>
    </row>
    <row r="563" spans="1:13">
      <c r="A563" s="191" t="str">
        <f>IF(B563="","",ROWS($B$5:B563))</f>
        <v/>
      </c>
      <c r="B563" s="191" t="str">
        <f>IF(SD!A560="","",SD!A560)</f>
        <v/>
      </c>
      <c r="C563" s="191" t="str">
        <f>IF(SD!C560="","",SD!C560)</f>
        <v/>
      </c>
      <c r="D563" s="191" t="str">
        <f>IF(SD!E560="","",SD!E560)</f>
        <v/>
      </c>
      <c r="E563" s="191" t="str">
        <f>IF(SD!G560="","",SD!G560)</f>
        <v/>
      </c>
      <c r="F563" s="191" t="str">
        <f>IF(SD!I560="","",SD!I560)</f>
        <v/>
      </c>
      <c r="G563" s="192" t="str">
        <f>IF(SD!AD560="","",SD!AD560)</f>
        <v/>
      </c>
      <c r="H563" s="193"/>
      <c r="I563" s="192" t="str">
        <f t="shared" si="16"/>
        <v>N</v>
      </c>
      <c r="J563" s="194"/>
      <c r="K563" s="181"/>
      <c r="L563" s="181">
        <f t="shared" si="17"/>
        <v>0</v>
      </c>
      <c r="M563" s="181"/>
    </row>
    <row r="564" spans="1:13">
      <c r="A564" s="191" t="str">
        <f>IF(B564="","",ROWS($B$5:B564))</f>
        <v/>
      </c>
      <c r="B564" s="191" t="str">
        <f>IF(SD!A561="","",SD!A561)</f>
        <v/>
      </c>
      <c r="C564" s="191" t="str">
        <f>IF(SD!C561="","",SD!C561)</f>
        <v/>
      </c>
      <c r="D564" s="191" t="str">
        <f>IF(SD!E561="","",SD!E561)</f>
        <v/>
      </c>
      <c r="E564" s="191" t="str">
        <f>IF(SD!G561="","",SD!G561)</f>
        <v/>
      </c>
      <c r="F564" s="191" t="str">
        <f>IF(SD!I561="","",SD!I561)</f>
        <v/>
      </c>
      <c r="G564" s="192" t="str">
        <f>IF(SD!AD561="","",SD!AD561)</f>
        <v/>
      </c>
      <c r="H564" s="193"/>
      <c r="I564" s="192" t="str">
        <f t="shared" si="16"/>
        <v>N</v>
      </c>
      <c r="J564" s="194"/>
      <c r="K564" s="181"/>
      <c r="L564" s="181">
        <f t="shared" si="17"/>
        <v>0</v>
      </c>
      <c r="M564" s="181"/>
    </row>
    <row r="565" spans="1:13">
      <c r="A565" s="191" t="str">
        <f>IF(B565="","",ROWS($B$5:B565))</f>
        <v/>
      </c>
      <c r="B565" s="191" t="str">
        <f>IF(SD!A562="","",SD!A562)</f>
        <v/>
      </c>
      <c r="C565" s="191" t="str">
        <f>IF(SD!C562="","",SD!C562)</f>
        <v/>
      </c>
      <c r="D565" s="191" t="str">
        <f>IF(SD!E562="","",SD!E562)</f>
        <v/>
      </c>
      <c r="E565" s="191" t="str">
        <f>IF(SD!G562="","",SD!G562)</f>
        <v/>
      </c>
      <c r="F565" s="191" t="str">
        <f>IF(SD!I562="","",SD!I562)</f>
        <v/>
      </c>
      <c r="G565" s="192" t="str">
        <f>IF(SD!AD562="","",SD!AD562)</f>
        <v/>
      </c>
      <c r="H565" s="193"/>
      <c r="I565" s="192" t="str">
        <f t="shared" si="16"/>
        <v>N</v>
      </c>
      <c r="J565" s="194"/>
      <c r="K565" s="181"/>
      <c r="L565" s="181">
        <f t="shared" si="17"/>
        <v>0</v>
      </c>
      <c r="M565" s="181"/>
    </row>
    <row r="566" spans="1:13">
      <c r="A566" s="191" t="str">
        <f>IF(B566="","",ROWS($B$5:B566))</f>
        <v/>
      </c>
      <c r="B566" s="191" t="str">
        <f>IF(SD!A563="","",SD!A563)</f>
        <v/>
      </c>
      <c r="C566" s="191" t="str">
        <f>IF(SD!C563="","",SD!C563)</f>
        <v/>
      </c>
      <c r="D566" s="191" t="str">
        <f>IF(SD!E563="","",SD!E563)</f>
        <v/>
      </c>
      <c r="E566" s="191" t="str">
        <f>IF(SD!G563="","",SD!G563)</f>
        <v/>
      </c>
      <c r="F566" s="191" t="str">
        <f>IF(SD!I563="","",SD!I563)</f>
        <v/>
      </c>
      <c r="G566" s="192" t="str">
        <f>IF(SD!AD563="","",SD!AD563)</f>
        <v/>
      </c>
      <c r="H566" s="193"/>
      <c r="I566" s="192" t="str">
        <f t="shared" si="16"/>
        <v>N</v>
      </c>
      <c r="J566" s="194"/>
      <c r="K566" s="181"/>
      <c r="L566" s="181">
        <f t="shared" si="17"/>
        <v>0</v>
      </c>
      <c r="M566" s="181"/>
    </row>
    <row r="567" spans="1:13">
      <c r="A567" s="191" t="str">
        <f>IF(B567="","",ROWS($B$5:B567))</f>
        <v/>
      </c>
      <c r="B567" s="191" t="str">
        <f>IF(SD!A564="","",SD!A564)</f>
        <v/>
      </c>
      <c r="C567" s="191" t="str">
        <f>IF(SD!C564="","",SD!C564)</f>
        <v/>
      </c>
      <c r="D567" s="191" t="str">
        <f>IF(SD!E564="","",SD!E564)</f>
        <v/>
      </c>
      <c r="E567" s="191" t="str">
        <f>IF(SD!G564="","",SD!G564)</f>
        <v/>
      </c>
      <c r="F567" s="191" t="str">
        <f>IF(SD!I564="","",SD!I564)</f>
        <v/>
      </c>
      <c r="G567" s="192" t="str">
        <f>IF(SD!AD564="","",SD!AD564)</f>
        <v/>
      </c>
      <c r="H567" s="193"/>
      <c r="I567" s="192" t="str">
        <f t="shared" si="16"/>
        <v>N</v>
      </c>
      <c r="J567" s="194"/>
      <c r="K567" s="181"/>
      <c r="L567" s="181">
        <f t="shared" si="17"/>
        <v>0</v>
      </c>
      <c r="M567" s="181"/>
    </row>
    <row r="568" spans="1:13">
      <c r="A568" s="191" t="str">
        <f>IF(B568="","",ROWS($B$5:B568))</f>
        <v/>
      </c>
      <c r="B568" s="191" t="str">
        <f>IF(SD!A565="","",SD!A565)</f>
        <v/>
      </c>
      <c r="C568" s="191" t="str">
        <f>IF(SD!C565="","",SD!C565)</f>
        <v/>
      </c>
      <c r="D568" s="191" t="str">
        <f>IF(SD!E565="","",SD!E565)</f>
        <v/>
      </c>
      <c r="E568" s="191" t="str">
        <f>IF(SD!G565="","",SD!G565)</f>
        <v/>
      </c>
      <c r="F568" s="191" t="str">
        <f>IF(SD!I565="","",SD!I565)</f>
        <v/>
      </c>
      <c r="G568" s="192" t="str">
        <f>IF(SD!AD565="","",SD!AD565)</f>
        <v/>
      </c>
      <c r="H568" s="193"/>
      <c r="I568" s="192" t="str">
        <f t="shared" si="16"/>
        <v>N</v>
      </c>
      <c r="J568" s="194"/>
      <c r="K568" s="181"/>
      <c r="L568" s="181">
        <f t="shared" si="17"/>
        <v>0</v>
      </c>
      <c r="M568" s="181"/>
    </row>
    <row r="569" spans="1:13">
      <c r="A569" s="191" t="str">
        <f>IF(B569="","",ROWS($B$5:B569))</f>
        <v/>
      </c>
      <c r="B569" s="191" t="str">
        <f>IF(SD!A566="","",SD!A566)</f>
        <v/>
      </c>
      <c r="C569" s="191" t="str">
        <f>IF(SD!C566="","",SD!C566)</f>
        <v/>
      </c>
      <c r="D569" s="191" t="str">
        <f>IF(SD!E566="","",SD!E566)</f>
        <v/>
      </c>
      <c r="E569" s="191" t="str">
        <f>IF(SD!G566="","",SD!G566)</f>
        <v/>
      </c>
      <c r="F569" s="191" t="str">
        <f>IF(SD!I566="","",SD!I566)</f>
        <v/>
      </c>
      <c r="G569" s="192" t="str">
        <f>IF(SD!AD566="","",SD!AD566)</f>
        <v/>
      </c>
      <c r="H569" s="193"/>
      <c r="I569" s="192" t="str">
        <f t="shared" si="16"/>
        <v>N</v>
      </c>
      <c r="J569" s="194"/>
      <c r="K569" s="181"/>
      <c r="L569" s="181">
        <f t="shared" si="17"/>
        <v>0</v>
      </c>
      <c r="M569" s="181"/>
    </row>
    <row r="570" spans="1:13">
      <c r="A570" s="191" t="str">
        <f>IF(B570="","",ROWS($B$5:B570))</f>
        <v/>
      </c>
      <c r="B570" s="191" t="str">
        <f>IF(SD!A567="","",SD!A567)</f>
        <v/>
      </c>
      <c r="C570" s="191" t="str">
        <f>IF(SD!C567="","",SD!C567)</f>
        <v/>
      </c>
      <c r="D570" s="191" t="str">
        <f>IF(SD!E567="","",SD!E567)</f>
        <v/>
      </c>
      <c r="E570" s="191" t="str">
        <f>IF(SD!G567="","",SD!G567)</f>
        <v/>
      </c>
      <c r="F570" s="191" t="str">
        <f>IF(SD!I567="","",SD!I567)</f>
        <v/>
      </c>
      <c r="G570" s="192" t="str">
        <f>IF(SD!AD567="","",SD!AD567)</f>
        <v/>
      </c>
      <c r="H570" s="193"/>
      <c r="I570" s="192" t="str">
        <f t="shared" si="16"/>
        <v>N</v>
      </c>
      <c r="J570" s="194"/>
      <c r="K570" s="181"/>
      <c r="L570" s="181">
        <f t="shared" si="17"/>
        <v>0</v>
      </c>
      <c r="M570" s="181"/>
    </row>
    <row r="571" spans="1:13">
      <c r="A571" s="191" t="str">
        <f>IF(B571="","",ROWS($B$5:B571))</f>
        <v/>
      </c>
      <c r="B571" s="191" t="str">
        <f>IF(SD!A568="","",SD!A568)</f>
        <v/>
      </c>
      <c r="C571" s="191" t="str">
        <f>IF(SD!C568="","",SD!C568)</f>
        <v/>
      </c>
      <c r="D571" s="191" t="str">
        <f>IF(SD!E568="","",SD!E568)</f>
        <v/>
      </c>
      <c r="E571" s="191" t="str">
        <f>IF(SD!G568="","",SD!G568)</f>
        <v/>
      </c>
      <c r="F571" s="191" t="str">
        <f>IF(SD!I568="","",SD!I568)</f>
        <v/>
      </c>
      <c r="G571" s="192" t="str">
        <f>IF(SD!AD568="","",SD!AD568)</f>
        <v/>
      </c>
      <c r="H571" s="193"/>
      <c r="I571" s="192" t="str">
        <f t="shared" si="16"/>
        <v>N</v>
      </c>
      <c r="J571" s="194"/>
      <c r="K571" s="181"/>
      <c r="L571" s="181">
        <f t="shared" si="17"/>
        <v>0</v>
      </c>
      <c r="M571" s="181"/>
    </row>
    <row r="572" spans="1:13">
      <c r="A572" s="191" t="str">
        <f>IF(B572="","",ROWS($B$5:B572))</f>
        <v/>
      </c>
      <c r="B572" s="191" t="str">
        <f>IF(SD!A569="","",SD!A569)</f>
        <v/>
      </c>
      <c r="C572" s="191" t="str">
        <f>IF(SD!C569="","",SD!C569)</f>
        <v/>
      </c>
      <c r="D572" s="191" t="str">
        <f>IF(SD!E569="","",SD!E569)</f>
        <v/>
      </c>
      <c r="E572" s="191" t="str">
        <f>IF(SD!G569="","",SD!G569)</f>
        <v/>
      </c>
      <c r="F572" s="191" t="str">
        <f>IF(SD!I569="","",SD!I569)</f>
        <v/>
      </c>
      <c r="G572" s="192" t="str">
        <f>IF(SD!AD569="","",SD!AD569)</f>
        <v/>
      </c>
      <c r="H572" s="193"/>
      <c r="I572" s="192" t="str">
        <f t="shared" si="16"/>
        <v>N</v>
      </c>
      <c r="J572" s="194"/>
      <c r="K572" s="181"/>
      <c r="L572" s="181">
        <f t="shared" si="17"/>
        <v>0</v>
      </c>
      <c r="M572" s="181"/>
    </row>
    <row r="573" spans="1:13">
      <c r="A573" s="191" t="str">
        <f>IF(B573="","",ROWS($B$5:B573))</f>
        <v/>
      </c>
      <c r="B573" s="191" t="str">
        <f>IF(SD!A570="","",SD!A570)</f>
        <v/>
      </c>
      <c r="C573" s="191" t="str">
        <f>IF(SD!C570="","",SD!C570)</f>
        <v/>
      </c>
      <c r="D573" s="191" t="str">
        <f>IF(SD!E570="","",SD!E570)</f>
        <v/>
      </c>
      <c r="E573" s="191" t="str">
        <f>IF(SD!G570="","",SD!G570)</f>
        <v/>
      </c>
      <c r="F573" s="191" t="str">
        <f>IF(SD!I570="","",SD!I570)</f>
        <v/>
      </c>
      <c r="G573" s="192" t="str">
        <f>IF(SD!AD570="","",SD!AD570)</f>
        <v/>
      </c>
      <c r="H573" s="193"/>
      <c r="I573" s="192" t="str">
        <f t="shared" si="16"/>
        <v>N</v>
      </c>
      <c r="J573" s="194"/>
      <c r="K573" s="181"/>
      <c r="L573" s="181">
        <f t="shared" si="17"/>
        <v>0</v>
      </c>
      <c r="M573" s="181"/>
    </row>
    <row r="574" spans="1:13">
      <c r="A574" s="191" t="str">
        <f>IF(B574="","",ROWS($B$5:B574))</f>
        <v/>
      </c>
      <c r="B574" s="191" t="str">
        <f>IF(SD!A571="","",SD!A571)</f>
        <v/>
      </c>
      <c r="C574" s="191" t="str">
        <f>IF(SD!C571="","",SD!C571)</f>
        <v/>
      </c>
      <c r="D574" s="191" t="str">
        <f>IF(SD!E571="","",SD!E571)</f>
        <v/>
      </c>
      <c r="E574" s="191" t="str">
        <f>IF(SD!G571="","",SD!G571)</f>
        <v/>
      </c>
      <c r="F574" s="191" t="str">
        <f>IF(SD!I571="","",SD!I571)</f>
        <v/>
      </c>
      <c r="G574" s="192" t="str">
        <f>IF(SD!AD571="","",SD!AD571)</f>
        <v/>
      </c>
      <c r="H574" s="193"/>
      <c r="I574" s="192" t="str">
        <f t="shared" si="16"/>
        <v>N</v>
      </c>
      <c r="J574" s="194"/>
      <c r="K574" s="181"/>
      <c r="L574" s="181">
        <f t="shared" si="17"/>
        <v>0</v>
      </c>
      <c r="M574" s="181"/>
    </row>
    <row r="575" spans="1:13">
      <c r="A575" s="191" t="str">
        <f>IF(B575="","",ROWS($B$5:B575))</f>
        <v/>
      </c>
      <c r="B575" s="191" t="str">
        <f>IF(SD!A572="","",SD!A572)</f>
        <v/>
      </c>
      <c r="C575" s="191" t="str">
        <f>IF(SD!C572="","",SD!C572)</f>
        <v/>
      </c>
      <c r="D575" s="191" t="str">
        <f>IF(SD!E572="","",SD!E572)</f>
        <v/>
      </c>
      <c r="E575" s="191" t="str">
        <f>IF(SD!G572="","",SD!G572)</f>
        <v/>
      </c>
      <c r="F575" s="191" t="str">
        <f>IF(SD!I572="","",SD!I572)</f>
        <v/>
      </c>
      <c r="G575" s="192" t="str">
        <f>IF(SD!AD572="","",SD!AD572)</f>
        <v/>
      </c>
      <c r="H575" s="193"/>
      <c r="I575" s="192" t="str">
        <f t="shared" si="16"/>
        <v>N</v>
      </c>
      <c r="J575" s="194"/>
      <c r="K575" s="181"/>
      <c r="L575" s="181">
        <f t="shared" si="17"/>
        <v>0</v>
      </c>
      <c r="M575" s="181"/>
    </row>
    <row r="576" spans="1:13">
      <c r="A576" s="191" t="str">
        <f>IF(B576="","",ROWS($B$5:B576))</f>
        <v/>
      </c>
      <c r="B576" s="191" t="str">
        <f>IF(SD!A573="","",SD!A573)</f>
        <v/>
      </c>
      <c r="C576" s="191" t="str">
        <f>IF(SD!C573="","",SD!C573)</f>
        <v/>
      </c>
      <c r="D576" s="191" t="str">
        <f>IF(SD!E573="","",SD!E573)</f>
        <v/>
      </c>
      <c r="E576" s="191" t="str">
        <f>IF(SD!G573="","",SD!G573)</f>
        <v/>
      </c>
      <c r="F576" s="191" t="str">
        <f>IF(SD!I573="","",SD!I573)</f>
        <v/>
      </c>
      <c r="G576" s="192" t="str">
        <f>IF(SD!AD573="","",SD!AD573)</f>
        <v/>
      </c>
      <c r="H576" s="193"/>
      <c r="I576" s="192" t="str">
        <f t="shared" si="16"/>
        <v>N</v>
      </c>
      <c r="J576" s="194"/>
      <c r="K576" s="181"/>
      <c r="L576" s="181">
        <f t="shared" si="17"/>
        <v>0</v>
      </c>
      <c r="M576" s="181"/>
    </row>
    <row r="577" spans="1:13">
      <c r="A577" s="191" t="str">
        <f>IF(B577="","",ROWS($B$5:B577))</f>
        <v/>
      </c>
      <c r="B577" s="191" t="str">
        <f>IF(SD!A574="","",SD!A574)</f>
        <v/>
      </c>
      <c r="C577" s="191" t="str">
        <f>IF(SD!C574="","",SD!C574)</f>
        <v/>
      </c>
      <c r="D577" s="191" t="str">
        <f>IF(SD!E574="","",SD!E574)</f>
        <v/>
      </c>
      <c r="E577" s="191" t="str">
        <f>IF(SD!G574="","",SD!G574)</f>
        <v/>
      </c>
      <c r="F577" s="191" t="str">
        <f>IF(SD!I574="","",SD!I574)</f>
        <v/>
      </c>
      <c r="G577" s="192" t="str">
        <f>IF(SD!AD574="","",SD!AD574)</f>
        <v/>
      </c>
      <c r="H577" s="193"/>
      <c r="I577" s="192" t="str">
        <f t="shared" si="16"/>
        <v>N</v>
      </c>
      <c r="J577" s="194"/>
      <c r="K577" s="181"/>
      <c r="L577" s="181">
        <f t="shared" si="17"/>
        <v>0</v>
      </c>
      <c r="M577" s="181"/>
    </row>
    <row r="578" spans="1:13">
      <c r="A578" s="191" t="str">
        <f>IF(B578="","",ROWS($B$5:B578))</f>
        <v/>
      </c>
      <c r="B578" s="191" t="str">
        <f>IF(SD!A575="","",SD!A575)</f>
        <v/>
      </c>
      <c r="C578" s="191" t="str">
        <f>IF(SD!C575="","",SD!C575)</f>
        <v/>
      </c>
      <c r="D578" s="191" t="str">
        <f>IF(SD!E575="","",SD!E575)</f>
        <v/>
      </c>
      <c r="E578" s="191" t="str">
        <f>IF(SD!G575="","",SD!G575)</f>
        <v/>
      </c>
      <c r="F578" s="191" t="str">
        <f>IF(SD!I575="","",SD!I575)</f>
        <v/>
      </c>
      <c r="G578" s="192" t="str">
        <f>IF(SD!AD575="","",SD!AD575)</f>
        <v/>
      </c>
      <c r="H578" s="193"/>
      <c r="I578" s="192" t="str">
        <f t="shared" si="16"/>
        <v>N</v>
      </c>
      <c r="J578" s="194"/>
      <c r="K578" s="181"/>
      <c r="L578" s="181">
        <f t="shared" si="17"/>
        <v>0</v>
      </c>
      <c r="M578" s="181"/>
    </row>
    <row r="579" spans="1:13">
      <c r="A579" s="191" t="str">
        <f>IF(B579="","",ROWS($B$5:B579))</f>
        <v/>
      </c>
      <c r="B579" s="191" t="str">
        <f>IF(SD!A576="","",SD!A576)</f>
        <v/>
      </c>
      <c r="C579" s="191" t="str">
        <f>IF(SD!C576="","",SD!C576)</f>
        <v/>
      </c>
      <c r="D579" s="191" t="str">
        <f>IF(SD!E576="","",SD!E576)</f>
        <v/>
      </c>
      <c r="E579" s="191" t="str">
        <f>IF(SD!G576="","",SD!G576)</f>
        <v/>
      </c>
      <c r="F579" s="191" t="str">
        <f>IF(SD!I576="","",SD!I576)</f>
        <v/>
      </c>
      <c r="G579" s="192" t="str">
        <f>IF(SD!AD576="","",SD!AD576)</f>
        <v/>
      </c>
      <c r="H579" s="193"/>
      <c r="I579" s="192" t="str">
        <f t="shared" si="16"/>
        <v>N</v>
      </c>
      <c r="J579" s="194"/>
      <c r="K579" s="181"/>
      <c r="L579" s="181">
        <f t="shared" si="17"/>
        <v>0</v>
      </c>
      <c r="M579" s="181"/>
    </row>
    <row r="580" spans="1:13">
      <c r="A580" s="191" t="str">
        <f>IF(B580="","",ROWS($B$5:B580))</f>
        <v/>
      </c>
      <c r="B580" s="191" t="str">
        <f>IF(SD!A577="","",SD!A577)</f>
        <v/>
      </c>
      <c r="C580" s="191" t="str">
        <f>IF(SD!C577="","",SD!C577)</f>
        <v/>
      </c>
      <c r="D580" s="191" t="str">
        <f>IF(SD!E577="","",SD!E577)</f>
        <v/>
      </c>
      <c r="E580" s="191" t="str">
        <f>IF(SD!G577="","",SD!G577)</f>
        <v/>
      </c>
      <c r="F580" s="191" t="str">
        <f>IF(SD!I577="","",SD!I577)</f>
        <v/>
      </c>
      <c r="G580" s="192" t="str">
        <f>IF(SD!AD577="","",SD!AD577)</f>
        <v/>
      </c>
      <c r="H580" s="193"/>
      <c r="I580" s="192" t="str">
        <f t="shared" si="16"/>
        <v>N</v>
      </c>
      <c r="J580" s="194"/>
      <c r="K580" s="181"/>
      <c r="L580" s="181">
        <f t="shared" si="17"/>
        <v>0</v>
      </c>
      <c r="M580" s="181"/>
    </row>
    <row r="581" spans="1:13">
      <c r="A581" s="191" t="str">
        <f>IF(B581="","",ROWS($B$5:B581))</f>
        <v/>
      </c>
      <c r="B581" s="191" t="str">
        <f>IF(SD!A578="","",SD!A578)</f>
        <v/>
      </c>
      <c r="C581" s="191" t="str">
        <f>IF(SD!C578="","",SD!C578)</f>
        <v/>
      </c>
      <c r="D581" s="191" t="str">
        <f>IF(SD!E578="","",SD!E578)</f>
        <v/>
      </c>
      <c r="E581" s="191" t="str">
        <f>IF(SD!G578="","",SD!G578)</f>
        <v/>
      </c>
      <c r="F581" s="191" t="str">
        <f>IF(SD!I578="","",SD!I578)</f>
        <v/>
      </c>
      <c r="G581" s="192" t="str">
        <f>IF(SD!AD578="","",SD!AD578)</f>
        <v/>
      </c>
      <c r="H581" s="193"/>
      <c r="I581" s="192" t="str">
        <f t="shared" si="16"/>
        <v>N</v>
      </c>
      <c r="J581" s="194"/>
      <c r="K581" s="181"/>
      <c r="L581" s="181">
        <f t="shared" si="17"/>
        <v>0</v>
      </c>
      <c r="M581" s="181"/>
    </row>
    <row r="582" spans="1:13">
      <c r="A582" s="191" t="str">
        <f>IF(B582="","",ROWS($B$5:B582))</f>
        <v/>
      </c>
      <c r="B582" s="191" t="str">
        <f>IF(SD!A579="","",SD!A579)</f>
        <v/>
      </c>
      <c r="C582" s="191" t="str">
        <f>IF(SD!C579="","",SD!C579)</f>
        <v/>
      </c>
      <c r="D582" s="191" t="str">
        <f>IF(SD!E579="","",SD!E579)</f>
        <v/>
      </c>
      <c r="E582" s="191" t="str">
        <f>IF(SD!G579="","",SD!G579)</f>
        <v/>
      </c>
      <c r="F582" s="191" t="str">
        <f>IF(SD!I579="","",SD!I579)</f>
        <v/>
      </c>
      <c r="G582" s="192" t="str">
        <f>IF(SD!AD579="","",SD!AD579)</f>
        <v/>
      </c>
      <c r="H582" s="193"/>
      <c r="I582" s="192" t="str">
        <f t="shared" ref="I582:I645" si="18">IFERROR(IF(H582="Y","N",(IF(AND(B582&lt;=5,G582&gt;1),"Y",IF(AND(B582&lt;=8,G582&gt;2),"Y",IF(AND(B582&lt;=12,F582="F",G582&gt;5),"Y","N"))))),"")</f>
        <v>N</v>
      </c>
      <c r="J582" s="194"/>
      <c r="K582" s="181"/>
      <c r="L582" s="181">
        <f t="shared" ref="L582:L645" si="19">IFERROR(IF(AND(I582=$K$3,J582=$P$3),A582,0),"")</f>
        <v>0</v>
      </c>
      <c r="M582" s="181"/>
    </row>
    <row r="583" spans="1:13">
      <c r="A583" s="191" t="str">
        <f>IF(B583="","",ROWS($B$5:B583))</f>
        <v/>
      </c>
      <c r="B583" s="191" t="str">
        <f>IF(SD!A580="","",SD!A580)</f>
        <v/>
      </c>
      <c r="C583" s="191" t="str">
        <f>IF(SD!C580="","",SD!C580)</f>
        <v/>
      </c>
      <c r="D583" s="191" t="str">
        <f>IF(SD!E580="","",SD!E580)</f>
        <v/>
      </c>
      <c r="E583" s="191" t="str">
        <f>IF(SD!G580="","",SD!G580)</f>
        <v/>
      </c>
      <c r="F583" s="191" t="str">
        <f>IF(SD!I580="","",SD!I580)</f>
        <v/>
      </c>
      <c r="G583" s="192" t="str">
        <f>IF(SD!AD580="","",SD!AD580)</f>
        <v/>
      </c>
      <c r="H583" s="193"/>
      <c r="I583" s="192" t="str">
        <f t="shared" si="18"/>
        <v>N</v>
      </c>
      <c r="J583" s="194"/>
      <c r="K583" s="181"/>
      <c r="L583" s="181">
        <f t="shared" si="19"/>
        <v>0</v>
      </c>
      <c r="M583" s="181"/>
    </row>
    <row r="584" spans="1:13">
      <c r="A584" s="191" t="str">
        <f>IF(B584="","",ROWS($B$5:B584))</f>
        <v/>
      </c>
      <c r="B584" s="191" t="str">
        <f>IF(SD!A581="","",SD!A581)</f>
        <v/>
      </c>
      <c r="C584" s="191" t="str">
        <f>IF(SD!C581="","",SD!C581)</f>
        <v/>
      </c>
      <c r="D584" s="191" t="str">
        <f>IF(SD!E581="","",SD!E581)</f>
        <v/>
      </c>
      <c r="E584" s="191" t="str">
        <f>IF(SD!G581="","",SD!G581)</f>
        <v/>
      </c>
      <c r="F584" s="191" t="str">
        <f>IF(SD!I581="","",SD!I581)</f>
        <v/>
      </c>
      <c r="G584" s="192" t="str">
        <f>IF(SD!AD581="","",SD!AD581)</f>
        <v/>
      </c>
      <c r="H584" s="193"/>
      <c r="I584" s="192" t="str">
        <f t="shared" si="18"/>
        <v>N</v>
      </c>
      <c r="J584" s="194"/>
      <c r="K584" s="181"/>
      <c r="L584" s="181">
        <f t="shared" si="19"/>
        <v>0</v>
      </c>
      <c r="M584" s="181"/>
    </row>
    <row r="585" spans="1:13">
      <c r="A585" s="191" t="str">
        <f>IF(B585="","",ROWS($B$5:B585))</f>
        <v/>
      </c>
      <c r="B585" s="191" t="str">
        <f>IF(SD!A582="","",SD!A582)</f>
        <v/>
      </c>
      <c r="C585" s="191" t="str">
        <f>IF(SD!C582="","",SD!C582)</f>
        <v/>
      </c>
      <c r="D585" s="191" t="str">
        <f>IF(SD!E582="","",SD!E582)</f>
        <v/>
      </c>
      <c r="E585" s="191" t="str">
        <f>IF(SD!G582="","",SD!G582)</f>
        <v/>
      </c>
      <c r="F585" s="191" t="str">
        <f>IF(SD!I582="","",SD!I582)</f>
        <v/>
      </c>
      <c r="G585" s="192" t="str">
        <f>IF(SD!AD582="","",SD!AD582)</f>
        <v/>
      </c>
      <c r="H585" s="193"/>
      <c r="I585" s="192" t="str">
        <f t="shared" si="18"/>
        <v>N</v>
      </c>
      <c r="J585" s="194"/>
      <c r="K585" s="181"/>
      <c r="L585" s="181">
        <f t="shared" si="19"/>
        <v>0</v>
      </c>
      <c r="M585" s="181"/>
    </row>
    <row r="586" spans="1:13">
      <c r="A586" s="191" t="str">
        <f>IF(B586="","",ROWS($B$5:B586))</f>
        <v/>
      </c>
      <c r="B586" s="191" t="str">
        <f>IF(SD!A583="","",SD!A583)</f>
        <v/>
      </c>
      <c r="C586" s="191" t="str">
        <f>IF(SD!C583="","",SD!C583)</f>
        <v/>
      </c>
      <c r="D586" s="191" t="str">
        <f>IF(SD!E583="","",SD!E583)</f>
        <v/>
      </c>
      <c r="E586" s="191" t="str">
        <f>IF(SD!G583="","",SD!G583)</f>
        <v/>
      </c>
      <c r="F586" s="191" t="str">
        <f>IF(SD!I583="","",SD!I583)</f>
        <v/>
      </c>
      <c r="G586" s="192" t="str">
        <f>IF(SD!AD583="","",SD!AD583)</f>
        <v/>
      </c>
      <c r="H586" s="193"/>
      <c r="I586" s="192" t="str">
        <f t="shared" si="18"/>
        <v>N</v>
      </c>
      <c r="J586" s="194"/>
      <c r="K586" s="181"/>
      <c r="L586" s="181">
        <f t="shared" si="19"/>
        <v>0</v>
      </c>
      <c r="M586" s="181"/>
    </row>
    <row r="587" spans="1:13">
      <c r="A587" s="191" t="str">
        <f>IF(B587="","",ROWS($B$5:B587))</f>
        <v/>
      </c>
      <c r="B587" s="191" t="str">
        <f>IF(SD!A584="","",SD!A584)</f>
        <v/>
      </c>
      <c r="C587" s="191" t="str">
        <f>IF(SD!C584="","",SD!C584)</f>
        <v/>
      </c>
      <c r="D587" s="191" t="str">
        <f>IF(SD!E584="","",SD!E584)</f>
        <v/>
      </c>
      <c r="E587" s="191" t="str">
        <f>IF(SD!G584="","",SD!G584)</f>
        <v/>
      </c>
      <c r="F587" s="191" t="str">
        <f>IF(SD!I584="","",SD!I584)</f>
        <v/>
      </c>
      <c r="G587" s="192" t="str">
        <f>IF(SD!AD584="","",SD!AD584)</f>
        <v/>
      </c>
      <c r="H587" s="193"/>
      <c r="I587" s="192" t="str">
        <f t="shared" si="18"/>
        <v>N</v>
      </c>
      <c r="J587" s="194"/>
      <c r="K587" s="181"/>
      <c r="L587" s="181">
        <f t="shared" si="19"/>
        <v>0</v>
      </c>
      <c r="M587" s="181"/>
    </row>
    <row r="588" spans="1:13">
      <c r="A588" s="191" t="str">
        <f>IF(B588="","",ROWS($B$5:B588))</f>
        <v/>
      </c>
      <c r="B588" s="191" t="str">
        <f>IF(SD!A585="","",SD!A585)</f>
        <v/>
      </c>
      <c r="C588" s="191" t="str">
        <f>IF(SD!C585="","",SD!C585)</f>
        <v/>
      </c>
      <c r="D588" s="191" t="str">
        <f>IF(SD!E585="","",SD!E585)</f>
        <v/>
      </c>
      <c r="E588" s="191" t="str">
        <f>IF(SD!G585="","",SD!G585)</f>
        <v/>
      </c>
      <c r="F588" s="191" t="str">
        <f>IF(SD!I585="","",SD!I585)</f>
        <v/>
      </c>
      <c r="G588" s="192" t="str">
        <f>IF(SD!AD585="","",SD!AD585)</f>
        <v/>
      </c>
      <c r="H588" s="193"/>
      <c r="I588" s="192" t="str">
        <f t="shared" si="18"/>
        <v>N</v>
      </c>
      <c r="J588" s="194"/>
      <c r="K588" s="181"/>
      <c r="L588" s="181">
        <f t="shared" si="19"/>
        <v>0</v>
      </c>
      <c r="M588" s="181"/>
    </row>
    <row r="589" spans="1:13">
      <c r="A589" s="191" t="str">
        <f>IF(B589="","",ROWS($B$5:B589))</f>
        <v/>
      </c>
      <c r="B589" s="191" t="str">
        <f>IF(SD!A586="","",SD!A586)</f>
        <v/>
      </c>
      <c r="C589" s="191" t="str">
        <f>IF(SD!C586="","",SD!C586)</f>
        <v/>
      </c>
      <c r="D589" s="191" t="str">
        <f>IF(SD!E586="","",SD!E586)</f>
        <v/>
      </c>
      <c r="E589" s="191" t="str">
        <f>IF(SD!G586="","",SD!G586)</f>
        <v/>
      </c>
      <c r="F589" s="191" t="str">
        <f>IF(SD!I586="","",SD!I586)</f>
        <v/>
      </c>
      <c r="G589" s="192" t="str">
        <f>IF(SD!AD586="","",SD!AD586)</f>
        <v/>
      </c>
      <c r="H589" s="193"/>
      <c r="I589" s="192" t="str">
        <f t="shared" si="18"/>
        <v>N</v>
      </c>
      <c r="J589" s="194"/>
      <c r="K589" s="181"/>
      <c r="L589" s="181">
        <f t="shared" si="19"/>
        <v>0</v>
      </c>
      <c r="M589" s="181"/>
    </row>
    <row r="590" spans="1:13">
      <c r="A590" s="191" t="str">
        <f>IF(B590="","",ROWS($B$5:B590))</f>
        <v/>
      </c>
      <c r="B590" s="191" t="str">
        <f>IF(SD!A587="","",SD!A587)</f>
        <v/>
      </c>
      <c r="C590" s="191" t="str">
        <f>IF(SD!C587="","",SD!C587)</f>
        <v/>
      </c>
      <c r="D590" s="191" t="str">
        <f>IF(SD!E587="","",SD!E587)</f>
        <v/>
      </c>
      <c r="E590" s="191" t="str">
        <f>IF(SD!G587="","",SD!G587)</f>
        <v/>
      </c>
      <c r="F590" s="191" t="str">
        <f>IF(SD!I587="","",SD!I587)</f>
        <v/>
      </c>
      <c r="G590" s="192" t="str">
        <f>IF(SD!AD587="","",SD!AD587)</f>
        <v/>
      </c>
      <c r="H590" s="193"/>
      <c r="I590" s="192" t="str">
        <f t="shared" si="18"/>
        <v>N</v>
      </c>
      <c r="J590" s="194"/>
      <c r="K590" s="181"/>
      <c r="L590" s="181">
        <f t="shared" si="19"/>
        <v>0</v>
      </c>
      <c r="M590" s="181"/>
    </row>
    <row r="591" spans="1:13">
      <c r="A591" s="191" t="str">
        <f>IF(B591="","",ROWS($B$5:B591))</f>
        <v/>
      </c>
      <c r="B591" s="191" t="str">
        <f>IF(SD!A588="","",SD!A588)</f>
        <v/>
      </c>
      <c r="C591" s="191" t="str">
        <f>IF(SD!C588="","",SD!C588)</f>
        <v/>
      </c>
      <c r="D591" s="191" t="str">
        <f>IF(SD!E588="","",SD!E588)</f>
        <v/>
      </c>
      <c r="E591" s="191" t="str">
        <f>IF(SD!G588="","",SD!G588)</f>
        <v/>
      </c>
      <c r="F591" s="191" t="str">
        <f>IF(SD!I588="","",SD!I588)</f>
        <v/>
      </c>
      <c r="G591" s="192" t="str">
        <f>IF(SD!AD588="","",SD!AD588)</f>
        <v/>
      </c>
      <c r="H591" s="193"/>
      <c r="I591" s="192" t="str">
        <f t="shared" si="18"/>
        <v>N</v>
      </c>
      <c r="J591" s="194"/>
      <c r="K591" s="181"/>
      <c r="L591" s="181">
        <f t="shared" si="19"/>
        <v>0</v>
      </c>
      <c r="M591" s="181"/>
    </row>
    <row r="592" spans="1:13">
      <c r="A592" s="191" t="str">
        <f>IF(B592="","",ROWS($B$5:B592))</f>
        <v/>
      </c>
      <c r="B592" s="191" t="str">
        <f>IF(SD!A589="","",SD!A589)</f>
        <v/>
      </c>
      <c r="C592" s="191" t="str">
        <f>IF(SD!C589="","",SD!C589)</f>
        <v/>
      </c>
      <c r="D592" s="191" t="str">
        <f>IF(SD!E589="","",SD!E589)</f>
        <v/>
      </c>
      <c r="E592" s="191" t="str">
        <f>IF(SD!G589="","",SD!G589)</f>
        <v/>
      </c>
      <c r="F592" s="191" t="str">
        <f>IF(SD!I589="","",SD!I589)</f>
        <v/>
      </c>
      <c r="G592" s="192" t="str">
        <f>IF(SD!AD589="","",SD!AD589)</f>
        <v/>
      </c>
      <c r="H592" s="193"/>
      <c r="I592" s="192" t="str">
        <f t="shared" si="18"/>
        <v>N</v>
      </c>
      <c r="J592" s="194"/>
      <c r="K592" s="181"/>
      <c r="L592" s="181">
        <f t="shared" si="19"/>
        <v>0</v>
      </c>
      <c r="M592" s="181"/>
    </row>
    <row r="593" spans="1:13">
      <c r="A593" s="191" t="str">
        <f>IF(B593="","",ROWS($B$5:B593))</f>
        <v/>
      </c>
      <c r="B593" s="191" t="str">
        <f>IF(SD!A590="","",SD!A590)</f>
        <v/>
      </c>
      <c r="C593" s="191" t="str">
        <f>IF(SD!C590="","",SD!C590)</f>
        <v/>
      </c>
      <c r="D593" s="191" t="str">
        <f>IF(SD!E590="","",SD!E590)</f>
        <v/>
      </c>
      <c r="E593" s="191" t="str">
        <f>IF(SD!G590="","",SD!G590)</f>
        <v/>
      </c>
      <c r="F593" s="191" t="str">
        <f>IF(SD!I590="","",SD!I590)</f>
        <v/>
      </c>
      <c r="G593" s="192" t="str">
        <f>IF(SD!AD590="","",SD!AD590)</f>
        <v/>
      </c>
      <c r="H593" s="193"/>
      <c r="I593" s="192" t="str">
        <f t="shared" si="18"/>
        <v>N</v>
      </c>
      <c r="J593" s="194"/>
      <c r="K593" s="181"/>
      <c r="L593" s="181">
        <f t="shared" si="19"/>
        <v>0</v>
      </c>
      <c r="M593" s="181"/>
    </row>
    <row r="594" spans="1:13">
      <c r="A594" s="191" t="str">
        <f>IF(B594="","",ROWS($B$5:B594))</f>
        <v/>
      </c>
      <c r="B594" s="191" t="str">
        <f>IF(SD!A591="","",SD!A591)</f>
        <v/>
      </c>
      <c r="C594" s="191" t="str">
        <f>IF(SD!C591="","",SD!C591)</f>
        <v/>
      </c>
      <c r="D594" s="191" t="str">
        <f>IF(SD!E591="","",SD!E591)</f>
        <v/>
      </c>
      <c r="E594" s="191" t="str">
        <f>IF(SD!G591="","",SD!G591)</f>
        <v/>
      </c>
      <c r="F594" s="191" t="str">
        <f>IF(SD!I591="","",SD!I591)</f>
        <v/>
      </c>
      <c r="G594" s="192" t="str">
        <f>IF(SD!AD591="","",SD!AD591)</f>
        <v/>
      </c>
      <c r="H594" s="193"/>
      <c r="I594" s="192" t="str">
        <f t="shared" si="18"/>
        <v>N</v>
      </c>
      <c r="J594" s="194"/>
      <c r="K594" s="181"/>
      <c r="L594" s="181">
        <f t="shared" si="19"/>
        <v>0</v>
      </c>
      <c r="M594" s="181"/>
    </row>
    <row r="595" spans="1:13">
      <c r="A595" s="191" t="str">
        <f>IF(B595="","",ROWS($B$5:B595))</f>
        <v/>
      </c>
      <c r="B595" s="191" t="str">
        <f>IF(SD!A592="","",SD!A592)</f>
        <v/>
      </c>
      <c r="C595" s="191" t="str">
        <f>IF(SD!C592="","",SD!C592)</f>
        <v/>
      </c>
      <c r="D595" s="191" t="str">
        <f>IF(SD!E592="","",SD!E592)</f>
        <v/>
      </c>
      <c r="E595" s="191" t="str">
        <f>IF(SD!G592="","",SD!G592)</f>
        <v/>
      </c>
      <c r="F595" s="191" t="str">
        <f>IF(SD!I592="","",SD!I592)</f>
        <v/>
      </c>
      <c r="G595" s="192" t="str">
        <f>IF(SD!AD592="","",SD!AD592)</f>
        <v/>
      </c>
      <c r="H595" s="193"/>
      <c r="I595" s="192" t="str">
        <f t="shared" si="18"/>
        <v>N</v>
      </c>
      <c r="J595" s="194"/>
      <c r="K595" s="181"/>
      <c r="L595" s="181">
        <f t="shared" si="19"/>
        <v>0</v>
      </c>
      <c r="M595" s="181"/>
    </row>
    <row r="596" spans="1:13">
      <c r="A596" s="191" t="str">
        <f>IF(B596="","",ROWS($B$5:B596))</f>
        <v/>
      </c>
      <c r="B596" s="191" t="str">
        <f>IF(SD!A593="","",SD!A593)</f>
        <v/>
      </c>
      <c r="C596" s="191" t="str">
        <f>IF(SD!C593="","",SD!C593)</f>
        <v/>
      </c>
      <c r="D596" s="191" t="str">
        <f>IF(SD!E593="","",SD!E593)</f>
        <v/>
      </c>
      <c r="E596" s="191" t="str">
        <f>IF(SD!G593="","",SD!G593)</f>
        <v/>
      </c>
      <c r="F596" s="191" t="str">
        <f>IF(SD!I593="","",SD!I593)</f>
        <v/>
      </c>
      <c r="G596" s="192" t="str">
        <f>IF(SD!AD593="","",SD!AD593)</f>
        <v/>
      </c>
      <c r="H596" s="193"/>
      <c r="I596" s="192" t="str">
        <f t="shared" si="18"/>
        <v>N</v>
      </c>
      <c r="J596" s="194"/>
      <c r="K596" s="181"/>
      <c r="L596" s="181">
        <f t="shared" si="19"/>
        <v>0</v>
      </c>
      <c r="M596" s="181"/>
    </row>
    <row r="597" spans="1:13">
      <c r="A597" s="191" t="str">
        <f>IF(B597="","",ROWS($B$5:B597))</f>
        <v/>
      </c>
      <c r="B597" s="191" t="str">
        <f>IF(SD!A594="","",SD!A594)</f>
        <v/>
      </c>
      <c r="C597" s="191" t="str">
        <f>IF(SD!C594="","",SD!C594)</f>
        <v/>
      </c>
      <c r="D597" s="191" t="str">
        <f>IF(SD!E594="","",SD!E594)</f>
        <v/>
      </c>
      <c r="E597" s="191" t="str">
        <f>IF(SD!G594="","",SD!G594)</f>
        <v/>
      </c>
      <c r="F597" s="191" t="str">
        <f>IF(SD!I594="","",SD!I594)</f>
        <v/>
      </c>
      <c r="G597" s="192" t="str">
        <f>IF(SD!AD594="","",SD!AD594)</f>
        <v/>
      </c>
      <c r="H597" s="193"/>
      <c r="I597" s="192" t="str">
        <f t="shared" si="18"/>
        <v>N</v>
      </c>
      <c r="J597" s="194"/>
      <c r="K597" s="181"/>
      <c r="L597" s="181">
        <f t="shared" si="19"/>
        <v>0</v>
      </c>
      <c r="M597" s="181"/>
    </row>
    <row r="598" spans="1:13">
      <c r="A598" s="191" t="str">
        <f>IF(B598="","",ROWS($B$5:B598))</f>
        <v/>
      </c>
      <c r="B598" s="191" t="str">
        <f>IF(SD!A595="","",SD!A595)</f>
        <v/>
      </c>
      <c r="C598" s="191" t="str">
        <f>IF(SD!C595="","",SD!C595)</f>
        <v/>
      </c>
      <c r="D598" s="191" t="str">
        <f>IF(SD!E595="","",SD!E595)</f>
        <v/>
      </c>
      <c r="E598" s="191" t="str">
        <f>IF(SD!G595="","",SD!G595)</f>
        <v/>
      </c>
      <c r="F598" s="191" t="str">
        <f>IF(SD!I595="","",SD!I595)</f>
        <v/>
      </c>
      <c r="G598" s="192" t="str">
        <f>IF(SD!AD595="","",SD!AD595)</f>
        <v/>
      </c>
      <c r="H598" s="193"/>
      <c r="I598" s="192" t="str">
        <f t="shared" si="18"/>
        <v>N</v>
      </c>
      <c r="J598" s="194"/>
      <c r="K598" s="181"/>
      <c r="L598" s="181">
        <f t="shared" si="19"/>
        <v>0</v>
      </c>
      <c r="M598" s="181"/>
    </row>
    <row r="599" spans="1:13">
      <c r="A599" s="191" t="str">
        <f>IF(B599="","",ROWS($B$5:B599))</f>
        <v/>
      </c>
      <c r="B599" s="191" t="str">
        <f>IF(SD!A596="","",SD!A596)</f>
        <v/>
      </c>
      <c r="C599" s="191" t="str">
        <f>IF(SD!C596="","",SD!C596)</f>
        <v/>
      </c>
      <c r="D599" s="191" t="str">
        <f>IF(SD!E596="","",SD!E596)</f>
        <v/>
      </c>
      <c r="E599" s="191" t="str">
        <f>IF(SD!G596="","",SD!G596)</f>
        <v/>
      </c>
      <c r="F599" s="191" t="str">
        <f>IF(SD!I596="","",SD!I596)</f>
        <v/>
      </c>
      <c r="G599" s="192" t="str">
        <f>IF(SD!AD596="","",SD!AD596)</f>
        <v/>
      </c>
      <c r="H599" s="193"/>
      <c r="I599" s="192" t="str">
        <f t="shared" si="18"/>
        <v>N</v>
      </c>
      <c r="J599" s="194"/>
      <c r="K599" s="181"/>
      <c r="L599" s="181">
        <f t="shared" si="19"/>
        <v>0</v>
      </c>
      <c r="M599" s="181"/>
    </row>
    <row r="600" spans="1:13">
      <c r="A600" s="191" t="str">
        <f>IF(B600="","",ROWS($B$5:B600))</f>
        <v/>
      </c>
      <c r="B600" s="191" t="str">
        <f>IF(SD!A597="","",SD!A597)</f>
        <v/>
      </c>
      <c r="C600" s="191" t="str">
        <f>IF(SD!C597="","",SD!C597)</f>
        <v/>
      </c>
      <c r="D600" s="191" t="str">
        <f>IF(SD!E597="","",SD!E597)</f>
        <v/>
      </c>
      <c r="E600" s="191" t="str">
        <f>IF(SD!G597="","",SD!G597)</f>
        <v/>
      </c>
      <c r="F600" s="191" t="str">
        <f>IF(SD!I597="","",SD!I597)</f>
        <v/>
      </c>
      <c r="G600" s="192" t="str">
        <f>IF(SD!AD597="","",SD!AD597)</f>
        <v/>
      </c>
      <c r="H600" s="193"/>
      <c r="I600" s="192" t="str">
        <f t="shared" si="18"/>
        <v>N</v>
      </c>
      <c r="J600" s="194"/>
      <c r="K600" s="181"/>
      <c r="L600" s="181">
        <f t="shared" si="19"/>
        <v>0</v>
      </c>
      <c r="M600" s="181"/>
    </row>
    <row r="601" spans="1:13">
      <c r="A601" s="191" t="str">
        <f>IF(B601="","",ROWS($B$5:B601))</f>
        <v/>
      </c>
      <c r="B601" s="191" t="str">
        <f>IF(SD!A598="","",SD!A598)</f>
        <v/>
      </c>
      <c r="C601" s="191" t="str">
        <f>IF(SD!C598="","",SD!C598)</f>
        <v/>
      </c>
      <c r="D601" s="191" t="str">
        <f>IF(SD!E598="","",SD!E598)</f>
        <v/>
      </c>
      <c r="E601" s="191" t="str">
        <f>IF(SD!G598="","",SD!G598)</f>
        <v/>
      </c>
      <c r="F601" s="191" t="str">
        <f>IF(SD!I598="","",SD!I598)</f>
        <v/>
      </c>
      <c r="G601" s="192" t="str">
        <f>IF(SD!AD598="","",SD!AD598)</f>
        <v/>
      </c>
      <c r="H601" s="193"/>
      <c r="I601" s="192" t="str">
        <f t="shared" si="18"/>
        <v>N</v>
      </c>
      <c r="J601" s="194"/>
      <c r="K601" s="181"/>
      <c r="L601" s="181">
        <f t="shared" si="19"/>
        <v>0</v>
      </c>
      <c r="M601" s="181"/>
    </row>
    <row r="602" spans="1:13">
      <c r="A602" s="191" t="str">
        <f>IF(B602="","",ROWS($B$5:B602))</f>
        <v/>
      </c>
      <c r="B602" s="191" t="str">
        <f>IF(SD!A599="","",SD!A599)</f>
        <v/>
      </c>
      <c r="C602" s="191" t="str">
        <f>IF(SD!C599="","",SD!C599)</f>
        <v/>
      </c>
      <c r="D602" s="191" t="str">
        <f>IF(SD!E599="","",SD!E599)</f>
        <v/>
      </c>
      <c r="E602" s="191" t="str">
        <f>IF(SD!G599="","",SD!G599)</f>
        <v/>
      </c>
      <c r="F602" s="191" t="str">
        <f>IF(SD!I599="","",SD!I599)</f>
        <v/>
      </c>
      <c r="G602" s="192" t="str">
        <f>IF(SD!AD599="","",SD!AD599)</f>
        <v/>
      </c>
      <c r="H602" s="193"/>
      <c r="I602" s="192" t="str">
        <f t="shared" si="18"/>
        <v>N</v>
      </c>
      <c r="J602" s="194"/>
      <c r="K602" s="181"/>
      <c r="L602" s="181">
        <f t="shared" si="19"/>
        <v>0</v>
      </c>
      <c r="M602" s="181"/>
    </row>
    <row r="603" spans="1:13">
      <c r="A603" s="191" t="str">
        <f>IF(B603="","",ROWS($B$5:B603))</f>
        <v/>
      </c>
      <c r="B603" s="191" t="str">
        <f>IF(SD!A600="","",SD!A600)</f>
        <v/>
      </c>
      <c r="C603" s="191" t="str">
        <f>IF(SD!C600="","",SD!C600)</f>
        <v/>
      </c>
      <c r="D603" s="191" t="str">
        <f>IF(SD!E600="","",SD!E600)</f>
        <v/>
      </c>
      <c r="E603" s="191" t="str">
        <f>IF(SD!G600="","",SD!G600)</f>
        <v/>
      </c>
      <c r="F603" s="191" t="str">
        <f>IF(SD!I600="","",SD!I600)</f>
        <v/>
      </c>
      <c r="G603" s="192" t="str">
        <f>IF(SD!AD600="","",SD!AD600)</f>
        <v/>
      </c>
      <c r="H603" s="193"/>
      <c r="I603" s="192" t="str">
        <f t="shared" si="18"/>
        <v>N</v>
      </c>
      <c r="J603" s="194"/>
      <c r="K603" s="181"/>
      <c r="L603" s="181">
        <f t="shared" si="19"/>
        <v>0</v>
      </c>
      <c r="M603" s="181"/>
    </row>
    <row r="604" spans="1:13">
      <c r="A604" s="191" t="str">
        <f>IF(B604="","",ROWS($B$5:B604))</f>
        <v/>
      </c>
      <c r="B604" s="191" t="str">
        <f>IF(SD!A601="","",SD!A601)</f>
        <v/>
      </c>
      <c r="C604" s="191" t="str">
        <f>IF(SD!C601="","",SD!C601)</f>
        <v/>
      </c>
      <c r="D604" s="191" t="str">
        <f>IF(SD!E601="","",SD!E601)</f>
        <v/>
      </c>
      <c r="E604" s="191" t="str">
        <f>IF(SD!G601="","",SD!G601)</f>
        <v/>
      </c>
      <c r="F604" s="191" t="str">
        <f>IF(SD!I601="","",SD!I601)</f>
        <v/>
      </c>
      <c r="G604" s="192" t="str">
        <f>IF(SD!AD601="","",SD!AD601)</f>
        <v/>
      </c>
      <c r="H604" s="193"/>
      <c r="I604" s="192" t="str">
        <f t="shared" si="18"/>
        <v>N</v>
      </c>
      <c r="J604" s="194"/>
      <c r="K604" s="181"/>
      <c r="L604" s="181">
        <f t="shared" si="19"/>
        <v>0</v>
      </c>
      <c r="M604" s="181"/>
    </row>
    <row r="605" spans="1:13">
      <c r="A605" s="191" t="str">
        <f>IF(B605="","",ROWS($B$5:B605))</f>
        <v/>
      </c>
      <c r="B605" s="191" t="str">
        <f>IF(SD!A602="","",SD!A602)</f>
        <v/>
      </c>
      <c r="C605" s="191" t="str">
        <f>IF(SD!C602="","",SD!C602)</f>
        <v/>
      </c>
      <c r="D605" s="191" t="str">
        <f>IF(SD!E602="","",SD!E602)</f>
        <v/>
      </c>
      <c r="E605" s="191" t="str">
        <f>IF(SD!G602="","",SD!G602)</f>
        <v/>
      </c>
      <c r="F605" s="191" t="str">
        <f>IF(SD!I602="","",SD!I602)</f>
        <v/>
      </c>
      <c r="G605" s="192" t="str">
        <f>IF(SD!AD602="","",SD!AD602)</f>
        <v/>
      </c>
      <c r="H605" s="193"/>
      <c r="I605" s="192" t="str">
        <f t="shared" si="18"/>
        <v>N</v>
      </c>
      <c r="J605" s="194"/>
      <c r="K605" s="181"/>
      <c r="L605" s="181">
        <f t="shared" si="19"/>
        <v>0</v>
      </c>
      <c r="M605" s="181"/>
    </row>
    <row r="606" spans="1:13">
      <c r="A606" s="191" t="str">
        <f>IF(B606="","",ROWS($B$5:B606))</f>
        <v/>
      </c>
      <c r="B606" s="191" t="str">
        <f>IF(SD!A603="","",SD!A603)</f>
        <v/>
      </c>
      <c r="C606" s="191" t="str">
        <f>IF(SD!C603="","",SD!C603)</f>
        <v/>
      </c>
      <c r="D606" s="191" t="str">
        <f>IF(SD!E603="","",SD!E603)</f>
        <v/>
      </c>
      <c r="E606" s="191" t="str">
        <f>IF(SD!G603="","",SD!G603)</f>
        <v/>
      </c>
      <c r="F606" s="191" t="str">
        <f>IF(SD!I603="","",SD!I603)</f>
        <v/>
      </c>
      <c r="G606" s="192" t="str">
        <f>IF(SD!AD603="","",SD!AD603)</f>
        <v/>
      </c>
      <c r="H606" s="193"/>
      <c r="I606" s="192" t="str">
        <f t="shared" si="18"/>
        <v>N</v>
      </c>
      <c r="J606" s="194"/>
      <c r="K606" s="181"/>
      <c r="L606" s="181">
        <f t="shared" si="19"/>
        <v>0</v>
      </c>
      <c r="M606" s="181"/>
    </row>
    <row r="607" spans="1:13">
      <c r="A607" s="191" t="str">
        <f>IF(B607="","",ROWS($B$5:B607))</f>
        <v/>
      </c>
      <c r="B607" s="191" t="str">
        <f>IF(SD!A604="","",SD!A604)</f>
        <v/>
      </c>
      <c r="C607" s="191" t="str">
        <f>IF(SD!C604="","",SD!C604)</f>
        <v/>
      </c>
      <c r="D607" s="191" t="str">
        <f>IF(SD!E604="","",SD!E604)</f>
        <v/>
      </c>
      <c r="E607" s="191" t="str">
        <f>IF(SD!G604="","",SD!G604)</f>
        <v/>
      </c>
      <c r="F607" s="191" t="str">
        <f>IF(SD!I604="","",SD!I604)</f>
        <v/>
      </c>
      <c r="G607" s="192" t="str">
        <f>IF(SD!AD604="","",SD!AD604)</f>
        <v/>
      </c>
      <c r="H607" s="193"/>
      <c r="I607" s="192" t="str">
        <f t="shared" si="18"/>
        <v>N</v>
      </c>
      <c r="J607" s="194"/>
      <c r="K607" s="181"/>
      <c r="L607" s="181">
        <f t="shared" si="19"/>
        <v>0</v>
      </c>
      <c r="M607" s="181"/>
    </row>
    <row r="608" spans="1:13">
      <c r="A608" s="191" t="str">
        <f>IF(B608="","",ROWS($B$5:B608))</f>
        <v/>
      </c>
      <c r="B608" s="191" t="str">
        <f>IF(SD!A605="","",SD!A605)</f>
        <v/>
      </c>
      <c r="C608" s="191" t="str">
        <f>IF(SD!C605="","",SD!C605)</f>
        <v/>
      </c>
      <c r="D608" s="191" t="str">
        <f>IF(SD!E605="","",SD!E605)</f>
        <v/>
      </c>
      <c r="E608" s="191" t="str">
        <f>IF(SD!G605="","",SD!G605)</f>
        <v/>
      </c>
      <c r="F608" s="191" t="str">
        <f>IF(SD!I605="","",SD!I605)</f>
        <v/>
      </c>
      <c r="G608" s="192" t="str">
        <f>IF(SD!AD605="","",SD!AD605)</f>
        <v/>
      </c>
      <c r="H608" s="193"/>
      <c r="I608" s="192" t="str">
        <f t="shared" si="18"/>
        <v>N</v>
      </c>
      <c r="J608" s="194"/>
      <c r="K608" s="181"/>
      <c r="L608" s="181">
        <f t="shared" si="19"/>
        <v>0</v>
      </c>
      <c r="M608" s="181"/>
    </row>
    <row r="609" spans="1:13">
      <c r="A609" s="191" t="str">
        <f>IF(B609="","",ROWS($B$5:B609))</f>
        <v/>
      </c>
      <c r="B609" s="191" t="str">
        <f>IF(SD!A606="","",SD!A606)</f>
        <v/>
      </c>
      <c r="C609" s="191" t="str">
        <f>IF(SD!C606="","",SD!C606)</f>
        <v/>
      </c>
      <c r="D609" s="191" t="str">
        <f>IF(SD!E606="","",SD!E606)</f>
        <v/>
      </c>
      <c r="E609" s="191" t="str">
        <f>IF(SD!G606="","",SD!G606)</f>
        <v/>
      </c>
      <c r="F609" s="191" t="str">
        <f>IF(SD!I606="","",SD!I606)</f>
        <v/>
      </c>
      <c r="G609" s="192" t="str">
        <f>IF(SD!AD606="","",SD!AD606)</f>
        <v/>
      </c>
      <c r="H609" s="193"/>
      <c r="I609" s="192" t="str">
        <f t="shared" si="18"/>
        <v>N</v>
      </c>
      <c r="J609" s="194"/>
      <c r="K609" s="181"/>
      <c r="L609" s="181">
        <f t="shared" si="19"/>
        <v>0</v>
      </c>
      <c r="M609" s="181"/>
    </row>
    <row r="610" spans="1:13">
      <c r="A610" s="191" t="str">
        <f>IF(B610="","",ROWS($B$5:B610))</f>
        <v/>
      </c>
      <c r="B610" s="191" t="str">
        <f>IF(SD!A607="","",SD!A607)</f>
        <v/>
      </c>
      <c r="C610" s="191" t="str">
        <f>IF(SD!C607="","",SD!C607)</f>
        <v/>
      </c>
      <c r="D610" s="191" t="str">
        <f>IF(SD!E607="","",SD!E607)</f>
        <v/>
      </c>
      <c r="E610" s="191" t="str">
        <f>IF(SD!G607="","",SD!G607)</f>
        <v/>
      </c>
      <c r="F610" s="191" t="str">
        <f>IF(SD!I607="","",SD!I607)</f>
        <v/>
      </c>
      <c r="G610" s="192" t="str">
        <f>IF(SD!AD607="","",SD!AD607)</f>
        <v/>
      </c>
      <c r="H610" s="193"/>
      <c r="I610" s="192" t="str">
        <f t="shared" si="18"/>
        <v>N</v>
      </c>
      <c r="J610" s="194"/>
      <c r="K610" s="181"/>
      <c r="L610" s="181">
        <f t="shared" si="19"/>
        <v>0</v>
      </c>
      <c r="M610" s="181"/>
    </row>
    <row r="611" spans="1:13">
      <c r="A611" s="191" t="str">
        <f>IF(B611="","",ROWS($B$5:B611))</f>
        <v/>
      </c>
      <c r="B611" s="191" t="str">
        <f>IF(SD!A608="","",SD!A608)</f>
        <v/>
      </c>
      <c r="C611" s="191" t="str">
        <f>IF(SD!C608="","",SD!C608)</f>
        <v/>
      </c>
      <c r="D611" s="191" t="str">
        <f>IF(SD!E608="","",SD!E608)</f>
        <v/>
      </c>
      <c r="E611" s="191" t="str">
        <f>IF(SD!G608="","",SD!G608)</f>
        <v/>
      </c>
      <c r="F611" s="191" t="str">
        <f>IF(SD!I608="","",SD!I608)</f>
        <v/>
      </c>
      <c r="G611" s="192" t="str">
        <f>IF(SD!AD608="","",SD!AD608)</f>
        <v/>
      </c>
      <c r="H611" s="193"/>
      <c r="I611" s="192" t="str">
        <f t="shared" si="18"/>
        <v>N</v>
      </c>
      <c r="J611" s="194"/>
      <c r="K611" s="181"/>
      <c r="L611" s="181">
        <f t="shared" si="19"/>
        <v>0</v>
      </c>
      <c r="M611" s="181"/>
    </row>
    <row r="612" spans="1:13">
      <c r="A612" s="191" t="str">
        <f>IF(B612="","",ROWS($B$5:B612))</f>
        <v/>
      </c>
      <c r="B612" s="191" t="str">
        <f>IF(SD!A609="","",SD!A609)</f>
        <v/>
      </c>
      <c r="C612" s="191" t="str">
        <f>IF(SD!C609="","",SD!C609)</f>
        <v/>
      </c>
      <c r="D612" s="191" t="str">
        <f>IF(SD!E609="","",SD!E609)</f>
        <v/>
      </c>
      <c r="E612" s="191" t="str">
        <f>IF(SD!G609="","",SD!G609)</f>
        <v/>
      </c>
      <c r="F612" s="191" t="str">
        <f>IF(SD!I609="","",SD!I609)</f>
        <v/>
      </c>
      <c r="G612" s="192" t="str">
        <f>IF(SD!AD609="","",SD!AD609)</f>
        <v/>
      </c>
      <c r="H612" s="193"/>
      <c r="I612" s="192" t="str">
        <f t="shared" si="18"/>
        <v>N</v>
      </c>
      <c r="J612" s="194"/>
      <c r="K612" s="181"/>
      <c r="L612" s="181">
        <f t="shared" si="19"/>
        <v>0</v>
      </c>
      <c r="M612" s="181"/>
    </row>
    <row r="613" spans="1:13">
      <c r="A613" s="191" t="str">
        <f>IF(B613="","",ROWS($B$5:B613))</f>
        <v/>
      </c>
      <c r="B613" s="191" t="str">
        <f>IF(SD!A610="","",SD!A610)</f>
        <v/>
      </c>
      <c r="C613" s="191" t="str">
        <f>IF(SD!C610="","",SD!C610)</f>
        <v/>
      </c>
      <c r="D613" s="191" t="str">
        <f>IF(SD!E610="","",SD!E610)</f>
        <v/>
      </c>
      <c r="E613" s="191" t="str">
        <f>IF(SD!G610="","",SD!G610)</f>
        <v/>
      </c>
      <c r="F613" s="191" t="str">
        <f>IF(SD!I610="","",SD!I610)</f>
        <v/>
      </c>
      <c r="G613" s="192" t="str">
        <f>IF(SD!AD610="","",SD!AD610)</f>
        <v/>
      </c>
      <c r="H613" s="193"/>
      <c r="I613" s="192" t="str">
        <f t="shared" si="18"/>
        <v>N</v>
      </c>
      <c r="J613" s="194"/>
      <c r="K613" s="181"/>
      <c r="L613" s="181">
        <f t="shared" si="19"/>
        <v>0</v>
      </c>
      <c r="M613" s="181"/>
    </row>
    <row r="614" spans="1:13">
      <c r="A614" s="191" t="str">
        <f>IF(B614="","",ROWS($B$5:B614))</f>
        <v/>
      </c>
      <c r="B614" s="191" t="str">
        <f>IF(SD!A611="","",SD!A611)</f>
        <v/>
      </c>
      <c r="C614" s="191" t="str">
        <f>IF(SD!C611="","",SD!C611)</f>
        <v/>
      </c>
      <c r="D614" s="191" t="str">
        <f>IF(SD!E611="","",SD!E611)</f>
        <v/>
      </c>
      <c r="E614" s="191" t="str">
        <f>IF(SD!G611="","",SD!G611)</f>
        <v/>
      </c>
      <c r="F614" s="191" t="str">
        <f>IF(SD!I611="","",SD!I611)</f>
        <v/>
      </c>
      <c r="G614" s="192" t="str">
        <f>IF(SD!AD611="","",SD!AD611)</f>
        <v/>
      </c>
      <c r="H614" s="193"/>
      <c r="I614" s="192" t="str">
        <f t="shared" si="18"/>
        <v>N</v>
      </c>
      <c r="J614" s="194"/>
      <c r="K614" s="181"/>
      <c r="L614" s="181">
        <f t="shared" si="19"/>
        <v>0</v>
      </c>
      <c r="M614" s="181"/>
    </row>
    <row r="615" spans="1:13">
      <c r="A615" s="191" t="str">
        <f>IF(B615="","",ROWS($B$5:B615))</f>
        <v/>
      </c>
      <c r="B615" s="191" t="str">
        <f>IF(SD!A612="","",SD!A612)</f>
        <v/>
      </c>
      <c r="C615" s="191" t="str">
        <f>IF(SD!C612="","",SD!C612)</f>
        <v/>
      </c>
      <c r="D615" s="191" t="str">
        <f>IF(SD!E612="","",SD!E612)</f>
        <v/>
      </c>
      <c r="E615" s="191" t="str">
        <f>IF(SD!G612="","",SD!G612)</f>
        <v/>
      </c>
      <c r="F615" s="191" t="str">
        <f>IF(SD!I612="","",SD!I612)</f>
        <v/>
      </c>
      <c r="G615" s="192" t="str">
        <f>IF(SD!AD612="","",SD!AD612)</f>
        <v/>
      </c>
      <c r="H615" s="193"/>
      <c r="I615" s="192" t="str">
        <f t="shared" si="18"/>
        <v>N</v>
      </c>
      <c r="J615" s="194"/>
      <c r="K615" s="181"/>
      <c r="L615" s="181">
        <f t="shared" si="19"/>
        <v>0</v>
      </c>
      <c r="M615" s="181"/>
    </row>
    <row r="616" spans="1:13">
      <c r="A616" s="191" t="str">
        <f>IF(B616="","",ROWS($B$5:B616))</f>
        <v/>
      </c>
      <c r="B616" s="191" t="str">
        <f>IF(SD!A613="","",SD!A613)</f>
        <v/>
      </c>
      <c r="C616" s="191" t="str">
        <f>IF(SD!C613="","",SD!C613)</f>
        <v/>
      </c>
      <c r="D616" s="191" t="str">
        <f>IF(SD!E613="","",SD!E613)</f>
        <v/>
      </c>
      <c r="E616" s="191" t="str">
        <f>IF(SD!G613="","",SD!G613)</f>
        <v/>
      </c>
      <c r="F616" s="191" t="str">
        <f>IF(SD!I613="","",SD!I613)</f>
        <v/>
      </c>
      <c r="G616" s="192" t="str">
        <f>IF(SD!AD613="","",SD!AD613)</f>
        <v/>
      </c>
      <c r="H616" s="193"/>
      <c r="I616" s="192" t="str">
        <f t="shared" si="18"/>
        <v>N</v>
      </c>
      <c r="J616" s="194"/>
      <c r="K616" s="181"/>
      <c r="L616" s="181">
        <f t="shared" si="19"/>
        <v>0</v>
      </c>
      <c r="M616" s="181"/>
    </row>
    <row r="617" spans="1:13">
      <c r="A617" s="191" t="str">
        <f>IF(B617="","",ROWS($B$5:B617))</f>
        <v/>
      </c>
      <c r="B617" s="191" t="str">
        <f>IF(SD!A614="","",SD!A614)</f>
        <v/>
      </c>
      <c r="C617" s="191" t="str">
        <f>IF(SD!C614="","",SD!C614)</f>
        <v/>
      </c>
      <c r="D617" s="191" t="str">
        <f>IF(SD!E614="","",SD!E614)</f>
        <v/>
      </c>
      <c r="E617" s="191" t="str">
        <f>IF(SD!G614="","",SD!G614)</f>
        <v/>
      </c>
      <c r="F617" s="191" t="str">
        <f>IF(SD!I614="","",SD!I614)</f>
        <v/>
      </c>
      <c r="G617" s="192" t="str">
        <f>IF(SD!AD614="","",SD!AD614)</f>
        <v/>
      </c>
      <c r="H617" s="193"/>
      <c r="I617" s="192" t="str">
        <f t="shared" si="18"/>
        <v>N</v>
      </c>
      <c r="J617" s="194"/>
      <c r="K617" s="181"/>
      <c r="L617" s="181">
        <f t="shared" si="19"/>
        <v>0</v>
      </c>
      <c r="M617" s="181"/>
    </row>
    <row r="618" spans="1:13">
      <c r="A618" s="191" t="str">
        <f>IF(B618="","",ROWS($B$5:B618))</f>
        <v/>
      </c>
      <c r="B618" s="191" t="str">
        <f>IF(SD!A615="","",SD!A615)</f>
        <v/>
      </c>
      <c r="C618" s="191" t="str">
        <f>IF(SD!C615="","",SD!C615)</f>
        <v/>
      </c>
      <c r="D618" s="191" t="str">
        <f>IF(SD!E615="","",SD!E615)</f>
        <v/>
      </c>
      <c r="E618" s="191" t="str">
        <f>IF(SD!G615="","",SD!G615)</f>
        <v/>
      </c>
      <c r="F618" s="191" t="str">
        <f>IF(SD!I615="","",SD!I615)</f>
        <v/>
      </c>
      <c r="G618" s="192" t="str">
        <f>IF(SD!AD615="","",SD!AD615)</f>
        <v/>
      </c>
      <c r="H618" s="193"/>
      <c r="I618" s="192" t="str">
        <f t="shared" si="18"/>
        <v>N</v>
      </c>
      <c r="J618" s="194"/>
      <c r="K618" s="181"/>
      <c r="L618" s="181">
        <f t="shared" si="19"/>
        <v>0</v>
      </c>
      <c r="M618" s="181"/>
    </row>
    <row r="619" spans="1:13">
      <c r="A619" s="191" t="str">
        <f>IF(B619="","",ROWS($B$5:B619))</f>
        <v/>
      </c>
      <c r="B619" s="191" t="str">
        <f>IF(SD!A616="","",SD!A616)</f>
        <v/>
      </c>
      <c r="C619" s="191" t="str">
        <f>IF(SD!C616="","",SD!C616)</f>
        <v/>
      </c>
      <c r="D619" s="191" t="str">
        <f>IF(SD!E616="","",SD!E616)</f>
        <v/>
      </c>
      <c r="E619" s="191" t="str">
        <f>IF(SD!G616="","",SD!G616)</f>
        <v/>
      </c>
      <c r="F619" s="191" t="str">
        <f>IF(SD!I616="","",SD!I616)</f>
        <v/>
      </c>
      <c r="G619" s="192" t="str">
        <f>IF(SD!AD616="","",SD!AD616)</f>
        <v/>
      </c>
      <c r="H619" s="193"/>
      <c r="I619" s="192" t="str">
        <f t="shared" si="18"/>
        <v>N</v>
      </c>
      <c r="J619" s="194"/>
      <c r="K619" s="181"/>
      <c r="L619" s="181">
        <f t="shared" si="19"/>
        <v>0</v>
      </c>
      <c r="M619" s="181"/>
    </row>
    <row r="620" spans="1:13">
      <c r="A620" s="191" t="str">
        <f>IF(B620="","",ROWS($B$5:B620))</f>
        <v/>
      </c>
      <c r="B620" s="191" t="str">
        <f>IF(SD!A617="","",SD!A617)</f>
        <v/>
      </c>
      <c r="C620" s="191" t="str">
        <f>IF(SD!C617="","",SD!C617)</f>
        <v/>
      </c>
      <c r="D620" s="191" t="str">
        <f>IF(SD!E617="","",SD!E617)</f>
        <v/>
      </c>
      <c r="E620" s="191" t="str">
        <f>IF(SD!G617="","",SD!G617)</f>
        <v/>
      </c>
      <c r="F620" s="191" t="str">
        <f>IF(SD!I617="","",SD!I617)</f>
        <v/>
      </c>
      <c r="G620" s="192" t="str">
        <f>IF(SD!AD617="","",SD!AD617)</f>
        <v/>
      </c>
      <c r="H620" s="193"/>
      <c r="I620" s="192" t="str">
        <f t="shared" si="18"/>
        <v>N</v>
      </c>
      <c r="J620" s="194"/>
      <c r="K620" s="181"/>
      <c r="L620" s="181">
        <f t="shared" si="19"/>
        <v>0</v>
      </c>
      <c r="M620" s="181"/>
    </row>
    <row r="621" spans="1:13">
      <c r="A621" s="191" t="str">
        <f>IF(B621="","",ROWS($B$5:B621))</f>
        <v/>
      </c>
      <c r="B621" s="191" t="str">
        <f>IF(SD!A618="","",SD!A618)</f>
        <v/>
      </c>
      <c r="C621" s="191" t="str">
        <f>IF(SD!C618="","",SD!C618)</f>
        <v/>
      </c>
      <c r="D621" s="191" t="str">
        <f>IF(SD!E618="","",SD!E618)</f>
        <v/>
      </c>
      <c r="E621" s="191" t="str">
        <f>IF(SD!G618="","",SD!G618)</f>
        <v/>
      </c>
      <c r="F621" s="191" t="str">
        <f>IF(SD!I618="","",SD!I618)</f>
        <v/>
      </c>
      <c r="G621" s="192" t="str">
        <f>IF(SD!AD618="","",SD!AD618)</f>
        <v/>
      </c>
      <c r="H621" s="193"/>
      <c r="I621" s="192" t="str">
        <f t="shared" si="18"/>
        <v>N</v>
      </c>
      <c r="J621" s="194"/>
      <c r="K621" s="181"/>
      <c r="L621" s="181">
        <f t="shared" si="19"/>
        <v>0</v>
      </c>
      <c r="M621" s="181"/>
    </row>
    <row r="622" spans="1:13">
      <c r="A622" s="191" t="str">
        <f>IF(B622="","",ROWS($B$5:B622))</f>
        <v/>
      </c>
      <c r="B622" s="191" t="str">
        <f>IF(SD!A619="","",SD!A619)</f>
        <v/>
      </c>
      <c r="C622" s="191" t="str">
        <f>IF(SD!C619="","",SD!C619)</f>
        <v/>
      </c>
      <c r="D622" s="191" t="str">
        <f>IF(SD!E619="","",SD!E619)</f>
        <v/>
      </c>
      <c r="E622" s="191" t="str">
        <f>IF(SD!G619="","",SD!G619)</f>
        <v/>
      </c>
      <c r="F622" s="191" t="str">
        <f>IF(SD!I619="","",SD!I619)</f>
        <v/>
      </c>
      <c r="G622" s="192" t="str">
        <f>IF(SD!AD619="","",SD!AD619)</f>
        <v/>
      </c>
      <c r="H622" s="193"/>
      <c r="I622" s="192" t="str">
        <f t="shared" si="18"/>
        <v>N</v>
      </c>
      <c r="J622" s="194"/>
      <c r="K622" s="181"/>
      <c r="L622" s="181">
        <f t="shared" si="19"/>
        <v>0</v>
      </c>
      <c r="M622" s="181"/>
    </row>
    <row r="623" spans="1:13">
      <c r="A623" s="191" t="str">
        <f>IF(B623="","",ROWS($B$5:B623))</f>
        <v/>
      </c>
      <c r="B623" s="191" t="str">
        <f>IF(SD!A620="","",SD!A620)</f>
        <v/>
      </c>
      <c r="C623" s="191" t="str">
        <f>IF(SD!C620="","",SD!C620)</f>
        <v/>
      </c>
      <c r="D623" s="191" t="str">
        <f>IF(SD!E620="","",SD!E620)</f>
        <v/>
      </c>
      <c r="E623" s="191" t="str">
        <f>IF(SD!G620="","",SD!G620)</f>
        <v/>
      </c>
      <c r="F623" s="191" t="str">
        <f>IF(SD!I620="","",SD!I620)</f>
        <v/>
      </c>
      <c r="G623" s="192" t="str">
        <f>IF(SD!AD620="","",SD!AD620)</f>
        <v/>
      </c>
      <c r="H623" s="193"/>
      <c r="I623" s="192" t="str">
        <f t="shared" si="18"/>
        <v>N</v>
      </c>
      <c r="J623" s="194"/>
      <c r="K623" s="181"/>
      <c r="L623" s="181">
        <f t="shared" si="19"/>
        <v>0</v>
      </c>
      <c r="M623" s="181"/>
    </row>
    <row r="624" spans="1:13">
      <c r="A624" s="191" t="str">
        <f>IF(B624="","",ROWS($B$5:B624))</f>
        <v/>
      </c>
      <c r="B624" s="191" t="str">
        <f>IF(SD!A621="","",SD!A621)</f>
        <v/>
      </c>
      <c r="C624" s="191" t="str">
        <f>IF(SD!C621="","",SD!C621)</f>
        <v/>
      </c>
      <c r="D624" s="191" t="str">
        <f>IF(SD!E621="","",SD!E621)</f>
        <v/>
      </c>
      <c r="E624" s="191" t="str">
        <f>IF(SD!G621="","",SD!G621)</f>
        <v/>
      </c>
      <c r="F624" s="191" t="str">
        <f>IF(SD!I621="","",SD!I621)</f>
        <v/>
      </c>
      <c r="G624" s="192" t="str">
        <f>IF(SD!AD621="","",SD!AD621)</f>
        <v/>
      </c>
      <c r="H624" s="193"/>
      <c r="I624" s="192" t="str">
        <f t="shared" si="18"/>
        <v>N</v>
      </c>
      <c r="J624" s="194"/>
      <c r="K624" s="181"/>
      <c r="L624" s="181">
        <f t="shared" si="19"/>
        <v>0</v>
      </c>
      <c r="M624" s="181"/>
    </row>
    <row r="625" spans="1:13">
      <c r="A625" s="191" t="str">
        <f>IF(B625="","",ROWS($B$5:B625))</f>
        <v/>
      </c>
      <c r="B625" s="191" t="str">
        <f>IF(SD!A622="","",SD!A622)</f>
        <v/>
      </c>
      <c r="C625" s="191" t="str">
        <f>IF(SD!C622="","",SD!C622)</f>
        <v/>
      </c>
      <c r="D625" s="191" t="str">
        <f>IF(SD!E622="","",SD!E622)</f>
        <v/>
      </c>
      <c r="E625" s="191" t="str">
        <f>IF(SD!G622="","",SD!G622)</f>
        <v/>
      </c>
      <c r="F625" s="191" t="str">
        <f>IF(SD!I622="","",SD!I622)</f>
        <v/>
      </c>
      <c r="G625" s="192" t="str">
        <f>IF(SD!AD622="","",SD!AD622)</f>
        <v/>
      </c>
      <c r="H625" s="193"/>
      <c r="I625" s="192" t="str">
        <f t="shared" si="18"/>
        <v>N</v>
      </c>
      <c r="J625" s="194"/>
      <c r="K625" s="181"/>
      <c r="L625" s="181">
        <f t="shared" si="19"/>
        <v>0</v>
      </c>
      <c r="M625" s="181"/>
    </row>
    <row r="626" spans="1:13">
      <c r="A626" s="191" t="str">
        <f>IF(B626="","",ROWS($B$5:B626))</f>
        <v/>
      </c>
      <c r="B626" s="191" t="str">
        <f>IF(SD!A623="","",SD!A623)</f>
        <v/>
      </c>
      <c r="C626" s="191" t="str">
        <f>IF(SD!C623="","",SD!C623)</f>
        <v/>
      </c>
      <c r="D626" s="191" t="str">
        <f>IF(SD!E623="","",SD!E623)</f>
        <v/>
      </c>
      <c r="E626" s="191" t="str">
        <f>IF(SD!G623="","",SD!G623)</f>
        <v/>
      </c>
      <c r="F626" s="191" t="str">
        <f>IF(SD!I623="","",SD!I623)</f>
        <v/>
      </c>
      <c r="G626" s="192" t="str">
        <f>IF(SD!AD623="","",SD!AD623)</f>
        <v/>
      </c>
      <c r="H626" s="193"/>
      <c r="I626" s="192" t="str">
        <f t="shared" si="18"/>
        <v>N</v>
      </c>
      <c r="J626" s="194"/>
      <c r="K626" s="181"/>
      <c r="L626" s="181">
        <f t="shared" si="19"/>
        <v>0</v>
      </c>
      <c r="M626" s="181"/>
    </row>
    <row r="627" spans="1:13">
      <c r="A627" s="191" t="str">
        <f>IF(B627="","",ROWS($B$5:B627))</f>
        <v/>
      </c>
      <c r="B627" s="191" t="str">
        <f>IF(SD!A624="","",SD!A624)</f>
        <v/>
      </c>
      <c r="C627" s="191" t="str">
        <f>IF(SD!C624="","",SD!C624)</f>
        <v/>
      </c>
      <c r="D627" s="191" t="str">
        <f>IF(SD!E624="","",SD!E624)</f>
        <v/>
      </c>
      <c r="E627" s="191" t="str">
        <f>IF(SD!G624="","",SD!G624)</f>
        <v/>
      </c>
      <c r="F627" s="191" t="str">
        <f>IF(SD!I624="","",SD!I624)</f>
        <v/>
      </c>
      <c r="G627" s="192" t="str">
        <f>IF(SD!AD624="","",SD!AD624)</f>
        <v/>
      </c>
      <c r="H627" s="193"/>
      <c r="I627" s="192" t="str">
        <f t="shared" si="18"/>
        <v>N</v>
      </c>
      <c r="J627" s="194"/>
      <c r="K627" s="181"/>
      <c r="L627" s="181">
        <f t="shared" si="19"/>
        <v>0</v>
      </c>
      <c r="M627" s="181"/>
    </row>
    <row r="628" spans="1:13">
      <c r="A628" s="191" t="str">
        <f>IF(B628="","",ROWS($B$5:B628))</f>
        <v/>
      </c>
      <c r="B628" s="191" t="str">
        <f>IF(SD!A625="","",SD!A625)</f>
        <v/>
      </c>
      <c r="C628" s="191" t="str">
        <f>IF(SD!C625="","",SD!C625)</f>
        <v/>
      </c>
      <c r="D628" s="191" t="str">
        <f>IF(SD!E625="","",SD!E625)</f>
        <v/>
      </c>
      <c r="E628" s="191" t="str">
        <f>IF(SD!G625="","",SD!G625)</f>
        <v/>
      </c>
      <c r="F628" s="191" t="str">
        <f>IF(SD!I625="","",SD!I625)</f>
        <v/>
      </c>
      <c r="G628" s="192" t="str">
        <f>IF(SD!AD625="","",SD!AD625)</f>
        <v/>
      </c>
      <c r="H628" s="193"/>
      <c r="I628" s="192" t="str">
        <f t="shared" si="18"/>
        <v>N</v>
      </c>
      <c r="J628" s="194"/>
      <c r="K628" s="181"/>
      <c r="L628" s="181">
        <f t="shared" si="19"/>
        <v>0</v>
      </c>
      <c r="M628" s="181"/>
    </row>
    <row r="629" spans="1:13">
      <c r="A629" s="191" t="str">
        <f>IF(B629="","",ROWS($B$5:B629))</f>
        <v/>
      </c>
      <c r="B629" s="191" t="str">
        <f>IF(SD!A626="","",SD!A626)</f>
        <v/>
      </c>
      <c r="C629" s="191" t="str">
        <f>IF(SD!C626="","",SD!C626)</f>
        <v/>
      </c>
      <c r="D629" s="191" t="str">
        <f>IF(SD!E626="","",SD!E626)</f>
        <v/>
      </c>
      <c r="E629" s="191" t="str">
        <f>IF(SD!G626="","",SD!G626)</f>
        <v/>
      </c>
      <c r="F629" s="191" t="str">
        <f>IF(SD!I626="","",SD!I626)</f>
        <v/>
      </c>
      <c r="G629" s="192" t="str">
        <f>IF(SD!AD626="","",SD!AD626)</f>
        <v/>
      </c>
      <c r="H629" s="193"/>
      <c r="I629" s="192" t="str">
        <f t="shared" si="18"/>
        <v>N</v>
      </c>
      <c r="J629" s="194"/>
      <c r="K629" s="181"/>
      <c r="L629" s="181">
        <f t="shared" si="19"/>
        <v>0</v>
      </c>
      <c r="M629" s="181"/>
    </row>
    <row r="630" spans="1:13">
      <c r="A630" s="191" t="str">
        <f>IF(B630="","",ROWS($B$5:B630))</f>
        <v/>
      </c>
      <c r="B630" s="191" t="str">
        <f>IF(SD!A627="","",SD!A627)</f>
        <v/>
      </c>
      <c r="C630" s="191" t="str">
        <f>IF(SD!C627="","",SD!C627)</f>
        <v/>
      </c>
      <c r="D630" s="191" t="str">
        <f>IF(SD!E627="","",SD!E627)</f>
        <v/>
      </c>
      <c r="E630" s="191" t="str">
        <f>IF(SD!G627="","",SD!G627)</f>
        <v/>
      </c>
      <c r="F630" s="191" t="str">
        <f>IF(SD!I627="","",SD!I627)</f>
        <v/>
      </c>
      <c r="G630" s="192" t="str">
        <f>IF(SD!AD627="","",SD!AD627)</f>
        <v/>
      </c>
      <c r="H630" s="193"/>
      <c r="I630" s="192" t="str">
        <f t="shared" si="18"/>
        <v>N</v>
      </c>
      <c r="J630" s="194"/>
      <c r="K630" s="181"/>
      <c r="L630" s="181">
        <f t="shared" si="19"/>
        <v>0</v>
      </c>
      <c r="M630" s="181"/>
    </row>
    <row r="631" spans="1:13">
      <c r="A631" s="191" t="str">
        <f>IF(B631="","",ROWS($B$5:B631))</f>
        <v/>
      </c>
      <c r="B631" s="191" t="str">
        <f>IF(SD!A628="","",SD!A628)</f>
        <v/>
      </c>
      <c r="C631" s="191" t="str">
        <f>IF(SD!C628="","",SD!C628)</f>
        <v/>
      </c>
      <c r="D631" s="191" t="str">
        <f>IF(SD!E628="","",SD!E628)</f>
        <v/>
      </c>
      <c r="E631" s="191" t="str">
        <f>IF(SD!G628="","",SD!G628)</f>
        <v/>
      </c>
      <c r="F631" s="191" t="str">
        <f>IF(SD!I628="","",SD!I628)</f>
        <v/>
      </c>
      <c r="G631" s="192" t="str">
        <f>IF(SD!AD628="","",SD!AD628)</f>
        <v/>
      </c>
      <c r="H631" s="193"/>
      <c r="I631" s="192" t="str">
        <f t="shared" si="18"/>
        <v>N</v>
      </c>
      <c r="J631" s="194"/>
      <c r="K631" s="181"/>
      <c r="L631" s="181">
        <f t="shared" si="19"/>
        <v>0</v>
      </c>
      <c r="M631" s="181"/>
    </row>
    <row r="632" spans="1:13">
      <c r="A632" s="191" t="str">
        <f>IF(B632="","",ROWS($B$5:B632))</f>
        <v/>
      </c>
      <c r="B632" s="191" t="str">
        <f>IF(SD!A629="","",SD!A629)</f>
        <v/>
      </c>
      <c r="C632" s="191" t="str">
        <f>IF(SD!C629="","",SD!C629)</f>
        <v/>
      </c>
      <c r="D632" s="191" t="str">
        <f>IF(SD!E629="","",SD!E629)</f>
        <v/>
      </c>
      <c r="E632" s="191" t="str">
        <f>IF(SD!G629="","",SD!G629)</f>
        <v/>
      </c>
      <c r="F632" s="191" t="str">
        <f>IF(SD!I629="","",SD!I629)</f>
        <v/>
      </c>
      <c r="G632" s="192" t="str">
        <f>IF(SD!AD629="","",SD!AD629)</f>
        <v/>
      </c>
      <c r="H632" s="193"/>
      <c r="I632" s="192" t="str">
        <f t="shared" si="18"/>
        <v>N</v>
      </c>
      <c r="J632" s="194"/>
      <c r="K632" s="181"/>
      <c r="L632" s="181">
        <f t="shared" si="19"/>
        <v>0</v>
      </c>
      <c r="M632" s="181"/>
    </row>
    <row r="633" spans="1:13">
      <c r="A633" s="191" t="str">
        <f>IF(B633="","",ROWS($B$5:B633))</f>
        <v/>
      </c>
      <c r="B633" s="191" t="str">
        <f>IF(SD!A630="","",SD!A630)</f>
        <v/>
      </c>
      <c r="C633" s="191" t="str">
        <f>IF(SD!C630="","",SD!C630)</f>
        <v/>
      </c>
      <c r="D633" s="191" t="str">
        <f>IF(SD!E630="","",SD!E630)</f>
        <v/>
      </c>
      <c r="E633" s="191" t="str">
        <f>IF(SD!G630="","",SD!G630)</f>
        <v/>
      </c>
      <c r="F633" s="191" t="str">
        <f>IF(SD!I630="","",SD!I630)</f>
        <v/>
      </c>
      <c r="G633" s="192" t="str">
        <f>IF(SD!AD630="","",SD!AD630)</f>
        <v/>
      </c>
      <c r="H633" s="193"/>
      <c r="I633" s="192" t="str">
        <f t="shared" si="18"/>
        <v>N</v>
      </c>
      <c r="J633" s="194"/>
      <c r="K633" s="181"/>
      <c r="L633" s="181">
        <f t="shared" si="19"/>
        <v>0</v>
      </c>
      <c r="M633" s="181"/>
    </row>
    <row r="634" spans="1:13">
      <c r="A634" s="191" t="str">
        <f>IF(B634="","",ROWS($B$5:B634))</f>
        <v/>
      </c>
      <c r="B634" s="191" t="str">
        <f>IF(SD!A631="","",SD!A631)</f>
        <v/>
      </c>
      <c r="C634" s="191" t="str">
        <f>IF(SD!C631="","",SD!C631)</f>
        <v/>
      </c>
      <c r="D634" s="191" t="str">
        <f>IF(SD!E631="","",SD!E631)</f>
        <v/>
      </c>
      <c r="E634" s="191" t="str">
        <f>IF(SD!G631="","",SD!G631)</f>
        <v/>
      </c>
      <c r="F634" s="191" t="str">
        <f>IF(SD!I631="","",SD!I631)</f>
        <v/>
      </c>
      <c r="G634" s="192" t="str">
        <f>IF(SD!AD631="","",SD!AD631)</f>
        <v/>
      </c>
      <c r="H634" s="193"/>
      <c r="I634" s="192" t="str">
        <f t="shared" si="18"/>
        <v>N</v>
      </c>
      <c r="J634" s="194"/>
      <c r="K634" s="181"/>
      <c r="L634" s="181">
        <f t="shared" si="19"/>
        <v>0</v>
      </c>
      <c r="M634" s="181"/>
    </row>
    <row r="635" spans="1:13">
      <c r="A635" s="191" t="str">
        <f>IF(B635="","",ROWS($B$5:B635))</f>
        <v/>
      </c>
      <c r="B635" s="191" t="str">
        <f>IF(SD!A632="","",SD!A632)</f>
        <v/>
      </c>
      <c r="C635" s="191" t="str">
        <f>IF(SD!C632="","",SD!C632)</f>
        <v/>
      </c>
      <c r="D635" s="191" t="str">
        <f>IF(SD!E632="","",SD!E632)</f>
        <v/>
      </c>
      <c r="E635" s="191" t="str">
        <f>IF(SD!G632="","",SD!G632)</f>
        <v/>
      </c>
      <c r="F635" s="191" t="str">
        <f>IF(SD!I632="","",SD!I632)</f>
        <v/>
      </c>
      <c r="G635" s="192" t="str">
        <f>IF(SD!AD632="","",SD!AD632)</f>
        <v/>
      </c>
      <c r="H635" s="193"/>
      <c r="I635" s="192" t="str">
        <f t="shared" si="18"/>
        <v>N</v>
      </c>
      <c r="J635" s="194"/>
      <c r="K635" s="181"/>
      <c r="L635" s="181">
        <f t="shared" si="19"/>
        <v>0</v>
      </c>
      <c r="M635" s="181"/>
    </row>
    <row r="636" spans="1:13">
      <c r="A636" s="191" t="str">
        <f>IF(B636="","",ROWS($B$5:B636))</f>
        <v/>
      </c>
      <c r="B636" s="191" t="str">
        <f>IF(SD!A633="","",SD!A633)</f>
        <v/>
      </c>
      <c r="C636" s="191" t="str">
        <f>IF(SD!C633="","",SD!C633)</f>
        <v/>
      </c>
      <c r="D636" s="191" t="str">
        <f>IF(SD!E633="","",SD!E633)</f>
        <v/>
      </c>
      <c r="E636" s="191" t="str">
        <f>IF(SD!G633="","",SD!G633)</f>
        <v/>
      </c>
      <c r="F636" s="191" t="str">
        <f>IF(SD!I633="","",SD!I633)</f>
        <v/>
      </c>
      <c r="G636" s="192" t="str">
        <f>IF(SD!AD633="","",SD!AD633)</f>
        <v/>
      </c>
      <c r="H636" s="193"/>
      <c r="I636" s="192" t="str">
        <f t="shared" si="18"/>
        <v>N</v>
      </c>
      <c r="J636" s="194"/>
      <c r="K636" s="181"/>
      <c r="L636" s="181">
        <f t="shared" si="19"/>
        <v>0</v>
      </c>
      <c r="M636" s="181"/>
    </row>
    <row r="637" spans="1:13">
      <c r="A637" s="191" t="str">
        <f>IF(B637="","",ROWS($B$5:B637))</f>
        <v/>
      </c>
      <c r="B637" s="191" t="str">
        <f>IF(SD!A634="","",SD!A634)</f>
        <v/>
      </c>
      <c r="C637" s="191" t="str">
        <f>IF(SD!C634="","",SD!C634)</f>
        <v/>
      </c>
      <c r="D637" s="191" t="str">
        <f>IF(SD!E634="","",SD!E634)</f>
        <v/>
      </c>
      <c r="E637" s="191" t="str">
        <f>IF(SD!G634="","",SD!G634)</f>
        <v/>
      </c>
      <c r="F637" s="191" t="str">
        <f>IF(SD!I634="","",SD!I634)</f>
        <v/>
      </c>
      <c r="G637" s="192" t="str">
        <f>IF(SD!AD634="","",SD!AD634)</f>
        <v/>
      </c>
      <c r="H637" s="193"/>
      <c r="I637" s="192" t="str">
        <f t="shared" si="18"/>
        <v>N</v>
      </c>
      <c r="J637" s="194"/>
      <c r="K637" s="181"/>
      <c r="L637" s="181">
        <f t="shared" si="19"/>
        <v>0</v>
      </c>
      <c r="M637" s="181"/>
    </row>
    <row r="638" spans="1:13">
      <c r="A638" s="191" t="str">
        <f>IF(B638="","",ROWS($B$5:B638))</f>
        <v/>
      </c>
      <c r="B638" s="191" t="str">
        <f>IF(SD!A635="","",SD!A635)</f>
        <v/>
      </c>
      <c r="C638" s="191" t="str">
        <f>IF(SD!C635="","",SD!C635)</f>
        <v/>
      </c>
      <c r="D638" s="191" t="str">
        <f>IF(SD!E635="","",SD!E635)</f>
        <v/>
      </c>
      <c r="E638" s="191" t="str">
        <f>IF(SD!G635="","",SD!G635)</f>
        <v/>
      </c>
      <c r="F638" s="191" t="str">
        <f>IF(SD!I635="","",SD!I635)</f>
        <v/>
      </c>
      <c r="G638" s="192" t="str">
        <f>IF(SD!AD635="","",SD!AD635)</f>
        <v/>
      </c>
      <c r="H638" s="193"/>
      <c r="I638" s="192" t="str">
        <f t="shared" si="18"/>
        <v>N</v>
      </c>
      <c r="J638" s="194"/>
      <c r="K638" s="181"/>
      <c r="L638" s="181">
        <f t="shared" si="19"/>
        <v>0</v>
      </c>
      <c r="M638" s="181"/>
    </row>
    <row r="639" spans="1:13">
      <c r="A639" s="191" t="str">
        <f>IF(B639="","",ROWS($B$5:B639))</f>
        <v/>
      </c>
      <c r="B639" s="191" t="str">
        <f>IF(SD!A636="","",SD!A636)</f>
        <v/>
      </c>
      <c r="C639" s="191" t="str">
        <f>IF(SD!C636="","",SD!C636)</f>
        <v/>
      </c>
      <c r="D639" s="191" t="str">
        <f>IF(SD!E636="","",SD!E636)</f>
        <v/>
      </c>
      <c r="E639" s="191" t="str">
        <f>IF(SD!G636="","",SD!G636)</f>
        <v/>
      </c>
      <c r="F639" s="191" t="str">
        <f>IF(SD!I636="","",SD!I636)</f>
        <v/>
      </c>
      <c r="G639" s="192" t="str">
        <f>IF(SD!AD636="","",SD!AD636)</f>
        <v/>
      </c>
      <c r="H639" s="193"/>
      <c r="I639" s="192" t="str">
        <f t="shared" si="18"/>
        <v>N</v>
      </c>
      <c r="J639" s="194"/>
      <c r="K639" s="181"/>
      <c r="L639" s="181">
        <f t="shared" si="19"/>
        <v>0</v>
      </c>
      <c r="M639" s="181"/>
    </row>
    <row r="640" spans="1:13">
      <c r="A640" s="191" t="str">
        <f>IF(B640="","",ROWS($B$5:B640))</f>
        <v/>
      </c>
      <c r="B640" s="191" t="str">
        <f>IF(SD!A637="","",SD!A637)</f>
        <v/>
      </c>
      <c r="C640" s="191" t="str">
        <f>IF(SD!C637="","",SD!C637)</f>
        <v/>
      </c>
      <c r="D640" s="191" t="str">
        <f>IF(SD!E637="","",SD!E637)</f>
        <v/>
      </c>
      <c r="E640" s="191" t="str">
        <f>IF(SD!G637="","",SD!G637)</f>
        <v/>
      </c>
      <c r="F640" s="191" t="str">
        <f>IF(SD!I637="","",SD!I637)</f>
        <v/>
      </c>
      <c r="G640" s="192" t="str">
        <f>IF(SD!AD637="","",SD!AD637)</f>
        <v/>
      </c>
      <c r="H640" s="193"/>
      <c r="I640" s="192" t="str">
        <f t="shared" si="18"/>
        <v>N</v>
      </c>
      <c r="J640" s="194"/>
      <c r="K640" s="181"/>
      <c r="L640" s="181">
        <f t="shared" si="19"/>
        <v>0</v>
      </c>
      <c r="M640" s="181"/>
    </row>
    <row r="641" spans="1:13">
      <c r="A641" s="191" t="str">
        <f>IF(B641="","",ROWS($B$5:B641))</f>
        <v/>
      </c>
      <c r="B641" s="191" t="str">
        <f>IF(SD!A638="","",SD!A638)</f>
        <v/>
      </c>
      <c r="C641" s="191" t="str">
        <f>IF(SD!C638="","",SD!C638)</f>
        <v/>
      </c>
      <c r="D641" s="191" t="str">
        <f>IF(SD!E638="","",SD!E638)</f>
        <v/>
      </c>
      <c r="E641" s="191" t="str">
        <f>IF(SD!G638="","",SD!G638)</f>
        <v/>
      </c>
      <c r="F641" s="191" t="str">
        <f>IF(SD!I638="","",SD!I638)</f>
        <v/>
      </c>
      <c r="G641" s="192" t="str">
        <f>IF(SD!AD638="","",SD!AD638)</f>
        <v/>
      </c>
      <c r="H641" s="193"/>
      <c r="I641" s="192" t="str">
        <f t="shared" si="18"/>
        <v>N</v>
      </c>
      <c r="J641" s="194"/>
      <c r="K641" s="181"/>
      <c r="L641" s="181">
        <f t="shared" si="19"/>
        <v>0</v>
      </c>
      <c r="M641" s="181"/>
    </row>
    <row r="642" spans="1:13">
      <c r="A642" s="191" t="str">
        <f>IF(B642="","",ROWS($B$5:B642))</f>
        <v/>
      </c>
      <c r="B642" s="191" t="str">
        <f>IF(SD!A639="","",SD!A639)</f>
        <v/>
      </c>
      <c r="C642" s="191" t="str">
        <f>IF(SD!C639="","",SD!C639)</f>
        <v/>
      </c>
      <c r="D642" s="191" t="str">
        <f>IF(SD!E639="","",SD!E639)</f>
        <v/>
      </c>
      <c r="E642" s="191" t="str">
        <f>IF(SD!G639="","",SD!G639)</f>
        <v/>
      </c>
      <c r="F642" s="191" t="str">
        <f>IF(SD!I639="","",SD!I639)</f>
        <v/>
      </c>
      <c r="G642" s="192" t="str">
        <f>IF(SD!AD639="","",SD!AD639)</f>
        <v/>
      </c>
      <c r="H642" s="193"/>
      <c r="I642" s="192" t="str">
        <f t="shared" si="18"/>
        <v>N</v>
      </c>
      <c r="J642" s="194"/>
      <c r="K642" s="181"/>
      <c r="L642" s="181">
        <f t="shared" si="19"/>
        <v>0</v>
      </c>
      <c r="M642" s="181"/>
    </row>
    <row r="643" spans="1:13">
      <c r="A643" s="191" t="str">
        <f>IF(B643="","",ROWS($B$5:B643))</f>
        <v/>
      </c>
      <c r="B643" s="191" t="str">
        <f>IF(SD!A640="","",SD!A640)</f>
        <v/>
      </c>
      <c r="C643" s="191" t="str">
        <f>IF(SD!C640="","",SD!C640)</f>
        <v/>
      </c>
      <c r="D643" s="191" t="str">
        <f>IF(SD!E640="","",SD!E640)</f>
        <v/>
      </c>
      <c r="E643" s="191" t="str">
        <f>IF(SD!G640="","",SD!G640)</f>
        <v/>
      </c>
      <c r="F643" s="191" t="str">
        <f>IF(SD!I640="","",SD!I640)</f>
        <v/>
      </c>
      <c r="G643" s="192" t="str">
        <f>IF(SD!AD640="","",SD!AD640)</f>
        <v/>
      </c>
      <c r="H643" s="193"/>
      <c r="I643" s="192" t="str">
        <f t="shared" si="18"/>
        <v>N</v>
      </c>
      <c r="J643" s="194"/>
      <c r="K643" s="181"/>
      <c r="L643" s="181">
        <f t="shared" si="19"/>
        <v>0</v>
      </c>
      <c r="M643" s="181"/>
    </row>
    <row r="644" spans="1:13">
      <c r="A644" s="191" t="str">
        <f>IF(B644="","",ROWS($B$5:B644))</f>
        <v/>
      </c>
      <c r="B644" s="191" t="str">
        <f>IF(SD!A641="","",SD!A641)</f>
        <v/>
      </c>
      <c r="C644" s="191" t="str">
        <f>IF(SD!C641="","",SD!C641)</f>
        <v/>
      </c>
      <c r="D644" s="191" t="str">
        <f>IF(SD!E641="","",SD!E641)</f>
        <v/>
      </c>
      <c r="E644" s="191" t="str">
        <f>IF(SD!G641="","",SD!G641)</f>
        <v/>
      </c>
      <c r="F644" s="191" t="str">
        <f>IF(SD!I641="","",SD!I641)</f>
        <v/>
      </c>
      <c r="G644" s="192" t="str">
        <f>IF(SD!AD641="","",SD!AD641)</f>
        <v/>
      </c>
      <c r="H644" s="193"/>
      <c r="I644" s="192" t="str">
        <f t="shared" si="18"/>
        <v>N</v>
      </c>
      <c r="J644" s="194"/>
      <c r="K644" s="181"/>
      <c r="L644" s="181">
        <f t="shared" si="19"/>
        <v>0</v>
      </c>
      <c r="M644" s="181"/>
    </row>
    <row r="645" spans="1:13">
      <c r="A645" s="191" t="str">
        <f>IF(B645="","",ROWS($B$5:B645))</f>
        <v/>
      </c>
      <c r="B645" s="191" t="str">
        <f>IF(SD!A642="","",SD!A642)</f>
        <v/>
      </c>
      <c r="C645" s="191" t="str">
        <f>IF(SD!C642="","",SD!C642)</f>
        <v/>
      </c>
      <c r="D645" s="191" t="str">
        <f>IF(SD!E642="","",SD!E642)</f>
        <v/>
      </c>
      <c r="E645" s="191" t="str">
        <f>IF(SD!G642="","",SD!G642)</f>
        <v/>
      </c>
      <c r="F645" s="191" t="str">
        <f>IF(SD!I642="","",SD!I642)</f>
        <v/>
      </c>
      <c r="G645" s="192" t="str">
        <f>IF(SD!AD642="","",SD!AD642)</f>
        <v/>
      </c>
      <c r="H645" s="193"/>
      <c r="I645" s="192" t="str">
        <f t="shared" si="18"/>
        <v>N</v>
      </c>
      <c r="J645" s="194"/>
      <c r="K645" s="181"/>
      <c r="L645" s="181">
        <f t="shared" si="19"/>
        <v>0</v>
      </c>
      <c r="M645" s="181"/>
    </row>
    <row r="646" spans="1:13">
      <c r="A646" s="191" t="str">
        <f>IF(B646="","",ROWS($B$5:B646))</f>
        <v/>
      </c>
      <c r="B646" s="191" t="str">
        <f>IF(SD!A643="","",SD!A643)</f>
        <v/>
      </c>
      <c r="C646" s="191" t="str">
        <f>IF(SD!C643="","",SD!C643)</f>
        <v/>
      </c>
      <c r="D646" s="191" t="str">
        <f>IF(SD!E643="","",SD!E643)</f>
        <v/>
      </c>
      <c r="E646" s="191" t="str">
        <f>IF(SD!G643="","",SD!G643)</f>
        <v/>
      </c>
      <c r="F646" s="191" t="str">
        <f>IF(SD!I643="","",SD!I643)</f>
        <v/>
      </c>
      <c r="G646" s="192" t="str">
        <f>IF(SD!AD643="","",SD!AD643)</f>
        <v/>
      </c>
      <c r="H646" s="193"/>
      <c r="I646" s="192" t="str">
        <f t="shared" ref="I646:I709" si="20">IFERROR(IF(H646="Y","N",(IF(AND(B646&lt;=5,G646&gt;1),"Y",IF(AND(B646&lt;=8,G646&gt;2),"Y",IF(AND(B646&lt;=12,F646="F",G646&gt;5),"Y","N"))))),"")</f>
        <v>N</v>
      </c>
      <c r="J646" s="194"/>
      <c r="K646" s="181"/>
      <c r="L646" s="181">
        <f t="shared" ref="L646:L709" si="21">IFERROR(IF(AND(I646=$K$3,J646=$P$3),A646,0),"")</f>
        <v>0</v>
      </c>
      <c r="M646" s="181"/>
    </row>
    <row r="647" spans="1:13">
      <c r="A647" s="191" t="str">
        <f>IF(B647="","",ROWS($B$5:B647))</f>
        <v/>
      </c>
      <c r="B647" s="191" t="str">
        <f>IF(SD!A644="","",SD!A644)</f>
        <v/>
      </c>
      <c r="C647" s="191" t="str">
        <f>IF(SD!C644="","",SD!C644)</f>
        <v/>
      </c>
      <c r="D647" s="191" t="str">
        <f>IF(SD!E644="","",SD!E644)</f>
        <v/>
      </c>
      <c r="E647" s="191" t="str">
        <f>IF(SD!G644="","",SD!G644)</f>
        <v/>
      </c>
      <c r="F647" s="191" t="str">
        <f>IF(SD!I644="","",SD!I644)</f>
        <v/>
      </c>
      <c r="G647" s="192" t="str">
        <f>IF(SD!AD644="","",SD!AD644)</f>
        <v/>
      </c>
      <c r="H647" s="193"/>
      <c r="I647" s="192" t="str">
        <f t="shared" si="20"/>
        <v>N</v>
      </c>
      <c r="J647" s="194"/>
      <c r="K647" s="181"/>
      <c r="L647" s="181">
        <f t="shared" si="21"/>
        <v>0</v>
      </c>
      <c r="M647" s="181"/>
    </row>
    <row r="648" spans="1:13">
      <c r="A648" s="191" t="str">
        <f>IF(B648="","",ROWS($B$5:B648))</f>
        <v/>
      </c>
      <c r="B648" s="191" t="str">
        <f>IF(SD!A645="","",SD!A645)</f>
        <v/>
      </c>
      <c r="C648" s="191" t="str">
        <f>IF(SD!C645="","",SD!C645)</f>
        <v/>
      </c>
      <c r="D648" s="191" t="str">
        <f>IF(SD!E645="","",SD!E645)</f>
        <v/>
      </c>
      <c r="E648" s="191" t="str">
        <f>IF(SD!G645="","",SD!G645)</f>
        <v/>
      </c>
      <c r="F648" s="191" t="str">
        <f>IF(SD!I645="","",SD!I645)</f>
        <v/>
      </c>
      <c r="G648" s="192" t="str">
        <f>IF(SD!AD645="","",SD!AD645)</f>
        <v/>
      </c>
      <c r="H648" s="193"/>
      <c r="I648" s="192" t="str">
        <f t="shared" si="20"/>
        <v>N</v>
      </c>
      <c r="J648" s="194"/>
      <c r="K648" s="181"/>
      <c r="L648" s="181">
        <f t="shared" si="21"/>
        <v>0</v>
      </c>
      <c r="M648" s="181"/>
    </row>
    <row r="649" spans="1:13">
      <c r="A649" s="191" t="str">
        <f>IF(B649="","",ROWS($B$5:B649))</f>
        <v/>
      </c>
      <c r="B649" s="191" t="str">
        <f>IF(SD!A646="","",SD!A646)</f>
        <v/>
      </c>
      <c r="C649" s="191" t="str">
        <f>IF(SD!C646="","",SD!C646)</f>
        <v/>
      </c>
      <c r="D649" s="191" t="str">
        <f>IF(SD!E646="","",SD!E646)</f>
        <v/>
      </c>
      <c r="E649" s="191" t="str">
        <f>IF(SD!G646="","",SD!G646)</f>
        <v/>
      </c>
      <c r="F649" s="191" t="str">
        <f>IF(SD!I646="","",SD!I646)</f>
        <v/>
      </c>
      <c r="G649" s="192" t="str">
        <f>IF(SD!AD646="","",SD!AD646)</f>
        <v/>
      </c>
      <c r="H649" s="193"/>
      <c r="I649" s="192" t="str">
        <f t="shared" si="20"/>
        <v>N</v>
      </c>
      <c r="J649" s="194"/>
      <c r="K649" s="181"/>
      <c r="L649" s="181">
        <f t="shared" si="21"/>
        <v>0</v>
      </c>
      <c r="M649" s="181"/>
    </row>
    <row r="650" spans="1:13">
      <c r="A650" s="191" t="str">
        <f>IF(B650="","",ROWS($B$5:B650))</f>
        <v/>
      </c>
      <c r="B650" s="191" t="str">
        <f>IF(SD!A647="","",SD!A647)</f>
        <v/>
      </c>
      <c r="C650" s="191" t="str">
        <f>IF(SD!C647="","",SD!C647)</f>
        <v/>
      </c>
      <c r="D650" s="191" t="str">
        <f>IF(SD!E647="","",SD!E647)</f>
        <v/>
      </c>
      <c r="E650" s="191" t="str">
        <f>IF(SD!G647="","",SD!G647)</f>
        <v/>
      </c>
      <c r="F650" s="191" t="str">
        <f>IF(SD!I647="","",SD!I647)</f>
        <v/>
      </c>
      <c r="G650" s="192" t="str">
        <f>IF(SD!AD647="","",SD!AD647)</f>
        <v/>
      </c>
      <c r="H650" s="193"/>
      <c r="I650" s="192" t="str">
        <f t="shared" si="20"/>
        <v>N</v>
      </c>
      <c r="J650" s="194"/>
      <c r="K650" s="181"/>
      <c r="L650" s="181">
        <f t="shared" si="21"/>
        <v>0</v>
      </c>
      <c r="M650" s="181"/>
    </row>
    <row r="651" spans="1:13">
      <c r="A651" s="191" t="str">
        <f>IF(B651="","",ROWS($B$5:B651))</f>
        <v/>
      </c>
      <c r="B651" s="191" t="str">
        <f>IF(SD!A648="","",SD!A648)</f>
        <v/>
      </c>
      <c r="C651" s="191" t="str">
        <f>IF(SD!C648="","",SD!C648)</f>
        <v/>
      </c>
      <c r="D651" s="191" t="str">
        <f>IF(SD!E648="","",SD!E648)</f>
        <v/>
      </c>
      <c r="E651" s="191" t="str">
        <f>IF(SD!G648="","",SD!G648)</f>
        <v/>
      </c>
      <c r="F651" s="191" t="str">
        <f>IF(SD!I648="","",SD!I648)</f>
        <v/>
      </c>
      <c r="G651" s="192" t="str">
        <f>IF(SD!AD648="","",SD!AD648)</f>
        <v/>
      </c>
      <c r="H651" s="193"/>
      <c r="I651" s="192" t="str">
        <f t="shared" si="20"/>
        <v>N</v>
      </c>
      <c r="J651" s="194"/>
      <c r="K651" s="181"/>
      <c r="L651" s="181">
        <f t="shared" si="21"/>
        <v>0</v>
      </c>
      <c r="M651" s="181"/>
    </row>
    <row r="652" spans="1:13">
      <c r="A652" s="191" t="str">
        <f>IF(B652="","",ROWS($B$5:B652))</f>
        <v/>
      </c>
      <c r="B652" s="191" t="str">
        <f>IF(SD!A649="","",SD!A649)</f>
        <v/>
      </c>
      <c r="C652" s="191" t="str">
        <f>IF(SD!C649="","",SD!C649)</f>
        <v/>
      </c>
      <c r="D652" s="191" t="str">
        <f>IF(SD!E649="","",SD!E649)</f>
        <v/>
      </c>
      <c r="E652" s="191" t="str">
        <f>IF(SD!G649="","",SD!G649)</f>
        <v/>
      </c>
      <c r="F652" s="191" t="str">
        <f>IF(SD!I649="","",SD!I649)</f>
        <v/>
      </c>
      <c r="G652" s="192" t="str">
        <f>IF(SD!AD649="","",SD!AD649)</f>
        <v/>
      </c>
      <c r="H652" s="193"/>
      <c r="I652" s="192" t="str">
        <f t="shared" si="20"/>
        <v>N</v>
      </c>
      <c r="J652" s="194"/>
      <c r="K652" s="181"/>
      <c r="L652" s="181">
        <f t="shared" si="21"/>
        <v>0</v>
      </c>
      <c r="M652" s="181"/>
    </row>
    <row r="653" spans="1:13">
      <c r="A653" s="191" t="str">
        <f>IF(B653="","",ROWS($B$5:B653))</f>
        <v/>
      </c>
      <c r="B653" s="191" t="str">
        <f>IF(SD!A650="","",SD!A650)</f>
        <v/>
      </c>
      <c r="C653" s="191" t="str">
        <f>IF(SD!C650="","",SD!C650)</f>
        <v/>
      </c>
      <c r="D653" s="191" t="str">
        <f>IF(SD!E650="","",SD!E650)</f>
        <v/>
      </c>
      <c r="E653" s="191" t="str">
        <f>IF(SD!G650="","",SD!G650)</f>
        <v/>
      </c>
      <c r="F653" s="191" t="str">
        <f>IF(SD!I650="","",SD!I650)</f>
        <v/>
      </c>
      <c r="G653" s="192" t="str">
        <f>IF(SD!AD650="","",SD!AD650)</f>
        <v/>
      </c>
      <c r="H653" s="193"/>
      <c r="I653" s="192" t="str">
        <f t="shared" si="20"/>
        <v>N</v>
      </c>
      <c r="J653" s="194"/>
      <c r="K653" s="181"/>
      <c r="L653" s="181">
        <f t="shared" si="21"/>
        <v>0</v>
      </c>
      <c r="M653" s="181"/>
    </row>
    <row r="654" spans="1:13">
      <c r="A654" s="191" t="str">
        <f>IF(B654="","",ROWS($B$5:B654))</f>
        <v/>
      </c>
      <c r="B654" s="191" t="str">
        <f>IF(SD!A651="","",SD!A651)</f>
        <v/>
      </c>
      <c r="C654" s="191" t="str">
        <f>IF(SD!C651="","",SD!C651)</f>
        <v/>
      </c>
      <c r="D654" s="191" t="str">
        <f>IF(SD!E651="","",SD!E651)</f>
        <v/>
      </c>
      <c r="E654" s="191" t="str">
        <f>IF(SD!G651="","",SD!G651)</f>
        <v/>
      </c>
      <c r="F654" s="191" t="str">
        <f>IF(SD!I651="","",SD!I651)</f>
        <v/>
      </c>
      <c r="G654" s="192" t="str">
        <f>IF(SD!AD651="","",SD!AD651)</f>
        <v/>
      </c>
      <c r="H654" s="193"/>
      <c r="I654" s="192" t="str">
        <f t="shared" si="20"/>
        <v>N</v>
      </c>
      <c r="J654" s="194"/>
      <c r="K654" s="181"/>
      <c r="L654" s="181">
        <f t="shared" si="21"/>
        <v>0</v>
      </c>
      <c r="M654" s="181"/>
    </row>
    <row r="655" spans="1:13">
      <c r="A655" s="191" t="str">
        <f>IF(B655="","",ROWS($B$5:B655))</f>
        <v/>
      </c>
      <c r="B655" s="191" t="str">
        <f>IF(SD!A652="","",SD!A652)</f>
        <v/>
      </c>
      <c r="C655" s="191" t="str">
        <f>IF(SD!C652="","",SD!C652)</f>
        <v/>
      </c>
      <c r="D655" s="191" t="str">
        <f>IF(SD!E652="","",SD!E652)</f>
        <v/>
      </c>
      <c r="E655" s="191" t="str">
        <f>IF(SD!G652="","",SD!G652)</f>
        <v/>
      </c>
      <c r="F655" s="191" t="str">
        <f>IF(SD!I652="","",SD!I652)</f>
        <v/>
      </c>
      <c r="G655" s="192" t="str">
        <f>IF(SD!AD652="","",SD!AD652)</f>
        <v/>
      </c>
      <c r="H655" s="193"/>
      <c r="I655" s="192" t="str">
        <f t="shared" si="20"/>
        <v>N</v>
      </c>
      <c r="J655" s="194"/>
      <c r="K655" s="181"/>
      <c r="L655" s="181">
        <f t="shared" si="21"/>
        <v>0</v>
      </c>
      <c r="M655" s="181"/>
    </row>
    <row r="656" spans="1:13">
      <c r="A656" s="191" t="str">
        <f>IF(B656="","",ROWS($B$5:B656))</f>
        <v/>
      </c>
      <c r="B656" s="191" t="str">
        <f>IF(SD!A653="","",SD!A653)</f>
        <v/>
      </c>
      <c r="C656" s="191" t="str">
        <f>IF(SD!C653="","",SD!C653)</f>
        <v/>
      </c>
      <c r="D656" s="191" t="str">
        <f>IF(SD!E653="","",SD!E653)</f>
        <v/>
      </c>
      <c r="E656" s="191" t="str">
        <f>IF(SD!G653="","",SD!G653)</f>
        <v/>
      </c>
      <c r="F656" s="191" t="str">
        <f>IF(SD!I653="","",SD!I653)</f>
        <v/>
      </c>
      <c r="G656" s="192" t="str">
        <f>IF(SD!AD653="","",SD!AD653)</f>
        <v/>
      </c>
      <c r="H656" s="193"/>
      <c r="I656" s="192" t="str">
        <f t="shared" si="20"/>
        <v>N</v>
      </c>
      <c r="J656" s="194"/>
      <c r="K656" s="181"/>
      <c r="L656" s="181">
        <f t="shared" si="21"/>
        <v>0</v>
      </c>
      <c r="M656" s="181"/>
    </row>
    <row r="657" spans="1:13">
      <c r="A657" s="191" t="str">
        <f>IF(B657="","",ROWS($B$5:B657))</f>
        <v/>
      </c>
      <c r="B657" s="191" t="str">
        <f>IF(SD!A654="","",SD!A654)</f>
        <v/>
      </c>
      <c r="C657" s="191" t="str">
        <f>IF(SD!C654="","",SD!C654)</f>
        <v/>
      </c>
      <c r="D657" s="191" t="str">
        <f>IF(SD!E654="","",SD!E654)</f>
        <v/>
      </c>
      <c r="E657" s="191" t="str">
        <f>IF(SD!G654="","",SD!G654)</f>
        <v/>
      </c>
      <c r="F657" s="191" t="str">
        <f>IF(SD!I654="","",SD!I654)</f>
        <v/>
      </c>
      <c r="G657" s="192" t="str">
        <f>IF(SD!AD654="","",SD!AD654)</f>
        <v/>
      </c>
      <c r="H657" s="193"/>
      <c r="I657" s="192" t="str">
        <f t="shared" si="20"/>
        <v>N</v>
      </c>
      <c r="J657" s="194"/>
      <c r="K657" s="181"/>
      <c r="L657" s="181">
        <f t="shared" si="21"/>
        <v>0</v>
      </c>
      <c r="M657" s="181"/>
    </row>
    <row r="658" spans="1:13">
      <c r="A658" s="191" t="str">
        <f>IF(B658="","",ROWS($B$5:B658))</f>
        <v/>
      </c>
      <c r="B658" s="191" t="str">
        <f>IF(SD!A655="","",SD!A655)</f>
        <v/>
      </c>
      <c r="C658" s="191" t="str">
        <f>IF(SD!C655="","",SD!C655)</f>
        <v/>
      </c>
      <c r="D658" s="191" t="str">
        <f>IF(SD!E655="","",SD!E655)</f>
        <v/>
      </c>
      <c r="E658" s="191" t="str">
        <f>IF(SD!G655="","",SD!G655)</f>
        <v/>
      </c>
      <c r="F658" s="191" t="str">
        <f>IF(SD!I655="","",SD!I655)</f>
        <v/>
      </c>
      <c r="G658" s="192" t="str">
        <f>IF(SD!AD655="","",SD!AD655)</f>
        <v/>
      </c>
      <c r="H658" s="193"/>
      <c r="I658" s="192" t="str">
        <f t="shared" si="20"/>
        <v>N</v>
      </c>
      <c r="J658" s="194"/>
      <c r="K658" s="181"/>
      <c r="L658" s="181">
        <f t="shared" si="21"/>
        <v>0</v>
      </c>
      <c r="M658" s="181"/>
    </row>
    <row r="659" spans="1:13">
      <c r="A659" s="191" t="str">
        <f>IF(B659="","",ROWS($B$5:B659))</f>
        <v/>
      </c>
      <c r="B659" s="191" t="str">
        <f>IF(SD!A656="","",SD!A656)</f>
        <v/>
      </c>
      <c r="C659" s="191" t="str">
        <f>IF(SD!C656="","",SD!C656)</f>
        <v/>
      </c>
      <c r="D659" s="191" t="str">
        <f>IF(SD!E656="","",SD!E656)</f>
        <v/>
      </c>
      <c r="E659" s="191" t="str">
        <f>IF(SD!G656="","",SD!G656)</f>
        <v/>
      </c>
      <c r="F659" s="191" t="str">
        <f>IF(SD!I656="","",SD!I656)</f>
        <v/>
      </c>
      <c r="G659" s="192" t="str">
        <f>IF(SD!AD656="","",SD!AD656)</f>
        <v/>
      </c>
      <c r="H659" s="193"/>
      <c r="I659" s="192" t="str">
        <f t="shared" si="20"/>
        <v>N</v>
      </c>
      <c r="J659" s="194"/>
      <c r="K659" s="181"/>
      <c r="L659" s="181">
        <f t="shared" si="21"/>
        <v>0</v>
      </c>
      <c r="M659" s="181"/>
    </row>
    <row r="660" spans="1:13">
      <c r="A660" s="191" t="str">
        <f>IF(B660="","",ROWS($B$5:B660))</f>
        <v/>
      </c>
      <c r="B660" s="191" t="str">
        <f>IF(SD!A657="","",SD!A657)</f>
        <v/>
      </c>
      <c r="C660" s="191" t="str">
        <f>IF(SD!C657="","",SD!C657)</f>
        <v/>
      </c>
      <c r="D660" s="191" t="str">
        <f>IF(SD!E657="","",SD!E657)</f>
        <v/>
      </c>
      <c r="E660" s="191" t="str">
        <f>IF(SD!G657="","",SD!G657)</f>
        <v/>
      </c>
      <c r="F660" s="191" t="str">
        <f>IF(SD!I657="","",SD!I657)</f>
        <v/>
      </c>
      <c r="G660" s="192" t="str">
        <f>IF(SD!AD657="","",SD!AD657)</f>
        <v/>
      </c>
      <c r="H660" s="193"/>
      <c r="I660" s="192" t="str">
        <f t="shared" si="20"/>
        <v>N</v>
      </c>
      <c r="J660" s="194"/>
      <c r="K660" s="181"/>
      <c r="L660" s="181">
        <f t="shared" si="21"/>
        <v>0</v>
      </c>
      <c r="M660" s="181"/>
    </row>
    <row r="661" spans="1:13">
      <c r="A661" s="191" t="str">
        <f>IF(B661="","",ROWS($B$5:B661))</f>
        <v/>
      </c>
      <c r="B661" s="191" t="str">
        <f>IF(SD!A658="","",SD!A658)</f>
        <v/>
      </c>
      <c r="C661" s="191" t="str">
        <f>IF(SD!C658="","",SD!C658)</f>
        <v/>
      </c>
      <c r="D661" s="191" t="str">
        <f>IF(SD!E658="","",SD!E658)</f>
        <v/>
      </c>
      <c r="E661" s="191" t="str">
        <f>IF(SD!G658="","",SD!G658)</f>
        <v/>
      </c>
      <c r="F661" s="191" t="str">
        <f>IF(SD!I658="","",SD!I658)</f>
        <v/>
      </c>
      <c r="G661" s="192" t="str">
        <f>IF(SD!AD658="","",SD!AD658)</f>
        <v/>
      </c>
      <c r="H661" s="193"/>
      <c r="I661" s="192" t="str">
        <f t="shared" si="20"/>
        <v>N</v>
      </c>
      <c r="J661" s="194"/>
      <c r="K661" s="181"/>
      <c r="L661" s="181">
        <f t="shared" si="21"/>
        <v>0</v>
      </c>
      <c r="M661" s="181"/>
    </row>
    <row r="662" spans="1:13">
      <c r="A662" s="191" t="str">
        <f>IF(B662="","",ROWS($B$5:B662))</f>
        <v/>
      </c>
      <c r="B662" s="191" t="str">
        <f>IF(SD!A659="","",SD!A659)</f>
        <v/>
      </c>
      <c r="C662" s="191" t="str">
        <f>IF(SD!C659="","",SD!C659)</f>
        <v/>
      </c>
      <c r="D662" s="191" t="str">
        <f>IF(SD!E659="","",SD!E659)</f>
        <v/>
      </c>
      <c r="E662" s="191" t="str">
        <f>IF(SD!G659="","",SD!G659)</f>
        <v/>
      </c>
      <c r="F662" s="191" t="str">
        <f>IF(SD!I659="","",SD!I659)</f>
        <v/>
      </c>
      <c r="G662" s="192" t="str">
        <f>IF(SD!AD659="","",SD!AD659)</f>
        <v/>
      </c>
      <c r="H662" s="193"/>
      <c r="I662" s="192" t="str">
        <f t="shared" si="20"/>
        <v>N</v>
      </c>
      <c r="J662" s="194"/>
      <c r="K662" s="181"/>
      <c r="L662" s="181">
        <f t="shared" si="21"/>
        <v>0</v>
      </c>
      <c r="M662" s="181"/>
    </row>
    <row r="663" spans="1:13">
      <c r="A663" s="191" t="str">
        <f>IF(B663="","",ROWS($B$5:B663))</f>
        <v/>
      </c>
      <c r="B663" s="191" t="str">
        <f>IF(SD!A660="","",SD!A660)</f>
        <v/>
      </c>
      <c r="C663" s="191" t="str">
        <f>IF(SD!C660="","",SD!C660)</f>
        <v/>
      </c>
      <c r="D663" s="191" t="str">
        <f>IF(SD!E660="","",SD!E660)</f>
        <v/>
      </c>
      <c r="E663" s="191" t="str">
        <f>IF(SD!G660="","",SD!G660)</f>
        <v/>
      </c>
      <c r="F663" s="191" t="str">
        <f>IF(SD!I660="","",SD!I660)</f>
        <v/>
      </c>
      <c r="G663" s="192" t="str">
        <f>IF(SD!AD660="","",SD!AD660)</f>
        <v/>
      </c>
      <c r="H663" s="193"/>
      <c r="I663" s="192" t="str">
        <f t="shared" si="20"/>
        <v>N</v>
      </c>
      <c r="J663" s="194"/>
      <c r="K663" s="181"/>
      <c r="L663" s="181">
        <f t="shared" si="21"/>
        <v>0</v>
      </c>
      <c r="M663" s="181"/>
    </row>
    <row r="664" spans="1:13">
      <c r="A664" s="191" t="str">
        <f>IF(B664="","",ROWS($B$5:B664))</f>
        <v/>
      </c>
      <c r="B664" s="191" t="str">
        <f>IF(SD!A661="","",SD!A661)</f>
        <v/>
      </c>
      <c r="C664" s="191" t="str">
        <f>IF(SD!C661="","",SD!C661)</f>
        <v/>
      </c>
      <c r="D664" s="191" t="str">
        <f>IF(SD!E661="","",SD!E661)</f>
        <v/>
      </c>
      <c r="E664" s="191" t="str">
        <f>IF(SD!G661="","",SD!G661)</f>
        <v/>
      </c>
      <c r="F664" s="191" t="str">
        <f>IF(SD!I661="","",SD!I661)</f>
        <v/>
      </c>
      <c r="G664" s="192" t="str">
        <f>IF(SD!AD661="","",SD!AD661)</f>
        <v/>
      </c>
      <c r="H664" s="193"/>
      <c r="I664" s="192" t="str">
        <f t="shared" si="20"/>
        <v>N</v>
      </c>
      <c r="J664" s="194"/>
      <c r="K664" s="181"/>
      <c r="L664" s="181">
        <f t="shared" si="21"/>
        <v>0</v>
      </c>
      <c r="M664" s="181"/>
    </row>
    <row r="665" spans="1:13">
      <c r="A665" s="191" t="str">
        <f>IF(B665="","",ROWS($B$5:B665))</f>
        <v/>
      </c>
      <c r="B665" s="191" t="str">
        <f>IF(SD!A662="","",SD!A662)</f>
        <v/>
      </c>
      <c r="C665" s="191" t="str">
        <f>IF(SD!C662="","",SD!C662)</f>
        <v/>
      </c>
      <c r="D665" s="191" t="str">
        <f>IF(SD!E662="","",SD!E662)</f>
        <v/>
      </c>
      <c r="E665" s="191" t="str">
        <f>IF(SD!G662="","",SD!G662)</f>
        <v/>
      </c>
      <c r="F665" s="191" t="str">
        <f>IF(SD!I662="","",SD!I662)</f>
        <v/>
      </c>
      <c r="G665" s="192" t="str">
        <f>IF(SD!AD662="","",SD!AD662)</f>
        <v/>
      </c>
      <c r="H665" s="193"/>
      <c r="I665" s="192" t="str">
        <f t="shared" si="20"/>
        <v>N</v>
      </c>
      <c r="J665" s="194"/>
      <c r="K665" s="181"/>
      <c r="L665" s="181">
        <f t="shared" si="21"/>
        <v>0</v>
      </c>
      <c r="M665" s="181"/>
    </row>
    <row r="666" spans="1:13">
      <c r="A666" s="191" t="str">
        <f>IF(B666="","",ROWS($B$5:B666))</f>
        <v/>
      </c>
      <c r="B666" s="191" t="str">
        <f>IF(SD!A663="","",SD!A663)</f>
        <v/>
      </c>
      <c r="C666" s="191" t="str">
        <f>IF(SD!C663="","",SD!C663)</f>
        <v/>
      </c>
      <c r="D666" s="191" t="str">
        <f>IF(SD!E663="","",SD!E663)</f>
        <v/>
      </c>
      <c r="E666" s="191" t="str">
        <f>IF(SD!G663="","",SD!G663)</f>
        <v/>
      </c>
      <c r="F666" s="191" t="str">
        <f>IF(SD!I663="","",SD!I663)</f>
        <v/>
      </c>
      <c r="G666" s="192" t="str">
        <f>IF(SD!AD663="","",SD!AD663)</f>
        <v/>
      </c>
      <c r="H666" s="193"/>
      <c r="I666" s="192" t="str">
        <f t="shared" si="20"/>
        <v>N</v>
      </c>
      <c r="J666" s="194"/>
      <c r="K666" s="181"/>
      <c r="L666" s="181">
        <f t="shared" si="21"/>
        <v>0</v>
      </c>
      <c r="M666" s="181"/>
    </row>
    <row r="667" spans="1:13">
      <c r="A667" s="191" t="str">
        <f>IF(B667="","",ROWS($B$5:B667))</f>
        <v/>
      </c>
      <c r="B667" s="191" t="str">
        <f>IF(SD!A664="","",SD!A664)</f>
        <v/>
      </c>
      <c r="C667" s="191" t="str">
        <f>IF(SD!C664="","",SD!C664)</f>
        <v/>
      </c>
      <c r="D667" s="191" t="str">
        <f>IF(SD!E664="","",SD!E664)</f>
        <v/>
      </c>
      <c r="E667" s="191" t="str">
        <f>IF(SD!G664="","",SD!G664)</f>
        <v/>
      </c>
      <c r="F667" s="191" t="str">
        <f>IF(SD!I664="","",SD!I664)</f>
        <v/>
      </c>
      <c r="G667" s="192" t="str">
        <f>IF(SD!AD664="","",SD!AD664)</f>
        <v/>
      </c>
      <c r="H667" s="193"/>
      <c r="I667" s="192" t="str">
        <f t="shared" si="20"/>
        <v>N</v>
      </c>
      <c r="J667" s="194"/>
      <c r="K667" s="181"/>
      <c r="L667" s="181">
        <f t="shared" si="21"/>
        <v>0</v>
      </c>
      <c r="M667" s="181"/>
    </row>
    <row r="668" spans="1:13">
      <c r="A668" s="191" t="str">
        <f>IF(B668="","",ROWS($B$5:B668))</f>
        <v/>
      </c>
      <c r="B668" s="191" t="str">
        <f>IF(SD!A665="","",SD!A665)</f>
        <v/>
      </c>
      <c r="C668" s="191" t="str">
        <f>IF(SD!C665="","",SD!C665)</f>
        <v/>
      </c>
      <c r="D668" s="191" t="str">
        <f>IF(SD!E665="","",SD!E665)</f>
        <v/>
      </c>
      <c r="E668" s="191" t="str">
        <f>IF(SD!G665="","",SD!G665)</f>
        <v/>
      </c>
      <c r="F668" s="191" t="str">
        <f>IF(SD!I665="","",SD!I665)</f>
        <v/>
      </c>
      <c r="G668" s="192" t="str">
        <f>IF(SD!AD665="","",SD!AD665)</f>
        <v/>
      </c>
      <c r="H668" s="193"/>
      <c r="I668" s="192" t="str">
        <f t="shared" si="20"/>
        <v>N</v>
      </c>
      <c r="J668" s="194"/>
      <c r="K668" s="181"/>
      <c r="L668" s="181">
        <f t="shared" si="21"/>
        <v>0</v>
      </c>
      <c r="M668" s="181"/>
    </row>
    <row r="669" spans="1:13">
      <c r="A669" s="191" t="str">
        <f>IF(B669="","",ROWS($B$5:B669))</f>
        <v/>
      </c>
      <c r="B669" s="191" t="str">
        <f>IF(SD!A666="","",SD!A666)</f>
        <v/>
      </c>
      <c r="C669" s="191" t="str">
        <f>IF(SD!C666="","",SD!C666)</f>
        <v/>
      </c>
      <c r="D669" s="191" t="str">
        <f>IF(SD!E666="","",SD!E666)</f>
        <v/>
      </c>
      <c r="E669" s="191" t="str">
        <f>IF(SD!G666="","",SD!G666)</f>
        <v/>
      </c>
      <c r="F669" s="191" t="str">
        <f>IF(SD!I666="","",SD!I666)</f>
        <v/>
      </c>
      <c r="G669" s="192" t="str">
        <f>IF(SD!AD666="","",SD!AD666)</f>
        <v/>
      </c>
      <c r="H669" s="193"/>
      <c r="I669" s="192" t="str">
        <f t="shared" si="20"/>
        <v>N</v>
      </c>
      <c r="J669" s="194"/>
      <c r="K669" s="181"/>
      <c r="L669" s="181">
        <f t="shared" si="21"/>
        <v>0</v>
      </c>
      <c r="M669" s="181"/>
    </row>
    <row r="670" spans="1:13">
      <c r="A670" s="191" t="str">
        <f>IF(B670="","",ROWS($B$5:B670))</f>
        <v/>
      </c>
      <c r="B670" s="191" t="str">
        <f>IF(SD!A667="","",SD!A667)</f>
        <v/>
      </c>
      <c r="C670" s="191" t="str">
        <f>IF(SD!C667="","",SD!C667)</f>
        <v/>
      </c>
      <c r="D670" s="191" t="str">
        <f>IF(SD!E667="","",SD!E667)</f>
        <v/>
      </c>
      <c r="E670" s="191" t="str">
        <f>IF(SD!G667="","",SD!G667)</f>
        <v/>
      </c>
      <c r="F670" s="191" t="str">
        <f>IF(SD!I667="","",SD!I667)</f>
        <v/>
      </c>
      <c r="G670" s="192" t="str">
        <f>IF(SD!AD667="","",SD!AD667)</f>
        <v/>
      </c>
      <c r="H670" s="193"/>
      <c r="I670" s="192" t="str">
        <f t="shared" si="20"/>
        <v>N</v>
      </c>
      <c r="J670" s="194"/>
      <c r="K670" s="181"/>
      <c r="L670" s="181">
        <f t="shared" si="21"/>
        <v>0</v>
      </c>
      <c r="M670" s="181"/>
    </row>
    <row r="671" spans="1:13">
      <c r="A671" s="191" t="str">
        <f>IF(B671="","",ROWS($B$5:B671))</f>
        <v/>
      </c>
      <c r="B671" s="191" t="str">
        <f>IF(SD!A668="","",SD!A668)</f>
        <v/>
      </c>
      <c r="C671" s="191" t="str">
        <f>IF(SD!C668="","",SD!C668)</f>
        <v/>
      </c>
      <c r="D671" s="191" t="str">
        <f>IF(SD!E668="","",SD!E668)</f>
        <v/>
      </c>
      <c r="E671" s="191" t="str">
        <f>IF(SD!G668="","",SD!G668)</f>
        <v/>
      </c>
      <c r="F671" s="191" t="str">
        <f>IF(SD!I668="","",SD!I668)</f>
        <v/>
      </c>
      <c r="G671" s="192" t="str">
        <f>IF(SD!AD668="","",SD!AD668)</f>
        <v/>
      </c>
      <c r="H671" s="193"/>
      <c r="I671" s="192" t="str">
        <f t="shared" si="20"/>
        <v>N</v>
      </c>
      <c r="J671" s="194"/>
      <c r="K671" s="181"/>
      <c r="L671" s="181">
        <f t="shared" si="21"/>
        <v>0</v>
      </c>
      <c r="M671" s="181"/>
    </row>
    <row r="672" spans="1:13">
      <c r="A672" s="191" t="str">
        <f>IF(B672="","",ROWS($B$5:B672))</f>
        <v/>
      </c>
      <c r="B672" s="191" t="str">
        <f>IF(SD!A669="","",SD!A669)</f>
        <v/>
      </c>
      <c r="C672" s="191" t="str">
        <f>IF(SD!C669="","",SD!C669)</f>
        <v/>
      </c>
      <c r="D672" s="191" t="str">
        <f>IF(SD!E669="","",SD!E669)</f>
        <v/>
      </c>
      <c r="E672" s="191" t="str">
        <f>IF(SD!G669="","",SD!G669)</f>
        <v/>
      </c>
      <c r="F672" s="191" t="str">
        <f>IF(SD!I669="","",SD!I669)</f>
        <v/>
      </c>
      <c r="G672" s="192" t="str">
        <f>IF(SD!AD669="","",SD!AD669)</f>
        <v/>
      </c>
      <c r="H672" s="193"/>
      <c r="I672" s="192" t="str">
        <f t="shared" si="20"/>
        <v>N</v>
      </c>
      <c r="J672" s="194"/>
      <c r="K672" s="181"/>
      <c r="L672" s="181">
        <f t="shared" si="21"/>
        <v>0</v>
      </c>
      <c r="M672" s="181"/>
    </row>
    <row r="673" spans="1:13">
      <c r="A673" s="191" t="str">
        <f>IF(B673="","",ROWS($B$5:B673))</f>
        <v/>
      </c>
      <c r="B673" s="191" t="str">
        <f>IF(SD!A670="","",SD!A670)</f>
        <v/>
      </c>
      <c r="C673" s="191" t="str">
        <f>IF(SD!C670="","",SD!C670)</f>
        <v/>
      </c>
      <c r="D673" s="191" t="str">
        <f>IF(SD!E670="","",SD!E670)</f>
        <v/>
      </c>
      <c r="E673" s="191" t="str">
        <f>IF(SD!G670="","",SD!G670)</f>
        <v/>
      </c>
      <c r="F673" s="191" t="str">
        <f>IF(SD!I670="","",SD!I670)</f>
        <v/>
      </c>
      <c r="G673" s="192" t="str">
        <f>IF(SD!AD670="","",SD!AD670)</f>
        <v/>
      </c>
      <c r="H673" s="193"/>
      <c r="I673" s="192" t="str">
        <f t="shared" si="20"/>
        <v>N</v>
      </c>
      <c r="J673" s="194"/>
      <c r="K673" s="181"/>
      <c r="L673" s="181">
        <f t="shared" si="21"/>
        <v>0</v>
      </c>
      <c r="M673" s="181"/>
    </row>
    <row r="674" spans="1:13">
      <c r="A674" s="191" t="str">
        <f>IF(B674="","",ROWS($B$5:B674))</f>
        <v/>
      </c>
      <c r="B674" s="191" t="str">
        <f>IF(SD!A671="","",SD!A671)</f>
        <v/>
      </c>
      <c r="C674" s="191" t="str">
        <f>IF(SD!C671="","",SD!C671)</f>
        <v/>
      </c>
      <c r="D674" s="191" t="str">
        <f>IF(SD!E671="","",SD!E671)</f>
        <v/>
      </c>
      <c r="E674" s="191" t="str">
        <f>IF(SD!G671="","",SD!G671)</f>
        <v/>
      </c>
      <c r="F674" s="191" t="str">
        <f>IF(SD!I671="","",SD!I671)</f>
        <v/>
      </c>
      <c r="G674" s="192" t="str">
        <f>IF(SD!AD671="","",SD!AD671)</f>
        <v/>
      </c>
      <c r="H674" s="193"/>
      <c r="I674" s="192" t="str">
        <f t="shared" si="20"/>
        <v>N</v>
      </c>
      <c r="J674" s="194"/>
      <c r="K674" s="181"/>
      <c r="L674" s="181">
        <f t="shared" si="21"/>
        <v>0</v>
      </c>
      <c r="M674" s="181"/>
    </row>
    <row r="675" spans="1:13">
      <c r="A675" s="191" t="str">
        <f>IF(B675="","",ROWS($B$5:B675))</f>
        <v/>
      </c>
      <c r="B675" s="191" t="str">
        <f>IF(SD!A672="","",SD!A672)</f>
        <v/>
      </c>
      <c r="C675" s="191" t="str">
        <f>IF(SD!C672="","",SD!C672)</f>
        <v/>
      </c>
      <c r="D675" s="191" t="str">
        <f>IF(SD!E672="","",SD!E672)</f>
        <v/>
      </c>
      <c r="E675" s="191" t="str">
        <f>IF(SD!G672="","",SD!G672)</f>
        <v/>
      </c>
      <c r="F675" s="191" t="str">
        <f>IF(SD!I672="","",SD!I672)</f>
        <v/>
      </c>
      <c r="G675" s="192" t="str">
        <f>IF(SD!AD672="","",SD!AD672)</f>
        <v/>
      </c>
      <c r="H675" s="193"/>
      <c r="I675" s="192" t="str">
        <f t="shared" si="20"/>
        <v>N</v>
      </c>
      <c r="J675" s="194"/>
      <c r="K675" s="181"/>
      <c r="L675" s="181">
        <f t="shared" si="21"/>
        <v>0</v>
      </c>
      <c r="M675" s="181"/>
    </row>
    <row r="676" spans="1:13">
      <c r="A676" s="191" t="str">
        <f>IF(B676="","",ROWS($B$5:B676))</f>
        <v/>
      </c>
      <c r="B676" s="191" t="str">
        <f>IF(SD!A673="","",SD!A673)</f>
        <v/>
      </c>
      <c r="C676" s="191" t="str">
        <f>IF(SD!C673="","",SD!C673)</f>
        <v/>
      </c>
      <c r="D676" s="191" t="str">
        <f>IF(SD!E673="","",SD!E673)</f>
        <v/>
      </c>
      <c r="E676" s="191" t="str">
        <f>IF(SD!G673="","",SD!G673)</f>
        <v/>
      </c>
      <c r="F676" s="191" t="str">
        <f>IF(SD!I673="","",SD!I673)</f>
        <v/>
      </c>
      <c r="G676" s="192" t="str">
        <f>IF(SD!AD673="","",SD!AD673)</f>
        <v/>
      </c>
      <c r="H676" s="193"/>
      <c r="I676" s="192" t="str">
        <f t="shared" si="20"/>
        <v>N</v>
      </c>
      <c r="J676" s="194"/>
      <c r="K676" s="181"/>
      <c r="L676" s="181">
        <f t="shared" si="21"/>
        <v>0</v>
      </c>
      <c r="M676" s="181"/>
    </row>
    <row r="677" spans="1:13">
      <c r="A677" s="191" t="str">
        <f>IF(B677="","",ROWS($B$5:B677))</f>
        <v/>
      </c>
      <c r="B677" s="191" t="str">
        <f>IF(SD!A674="","",SD!A674)</f>
        <v/>
      </c>
      <c r="C677" s="191" t="str">
        <f>IF(SD!C674="","",SD!C674)</f>
        <v/>
      </c>
      <c r="D677" s="191" t="str">
        <f>IF(SD!E674="","",SD!E674)</f>
        <v/>
      </c>
      <c r="E677" s="191" t="str">
        <f>IF(SD!G674="","",SD!G674)</f>
        <v/>
      </c>
      <c r="F677" s="191" t="str">
        <f>IF(SD!I674="","",SD!I674)</f>
        <v/>
      </c>
      <c r="G677" s="192" t="str">
        <f>IF(SD!AD674="","",SD!AD674)</f>
        <v/>
      </c>
      <c r="H677" s="193"/>
      <c r="I677" s="192" t="str">
        <f t="shared" si="20"/>
        <v>N</v>
      </c>
      <c r="J677" s="194"/>
      <c r="K677" s="181"/>
      <c r="L677" s="181">
        <f t="shared" si="21"/>
        <v>0</v>
      </c>
      <c r="M677" s="181"/>
    </row>
    <row r="678" spans="1:13">
      <c r="A678" s="191" t="str">
        <f>IF(B678="","",ROWS($B$5:B678))</f>
        <v/>
      </c>
      <c r="B678" s="191" t="str">
        <f>IF(SD!A675="","",SD!A675)</f>
        <v/>
      </c>
      <c r="C678" s="191" t="str">
        <f>IF(SD!C675="","",SD!C675)</f>
        <v/>
      </c>
      <c r="D678" s="191" t="str">
        <f>IF(SD!E675="","",SD!E675)</f>
        <v/>
      </c>
      <c r="E678" s="191" t="str">
        <f>IF(SD!G675="","",SD!G675)</f>
        <v/>
      </c>
      <c r="F678" s="191" t="str">
        <f>IF(SD!I675="","",SD!I675)</f>
        <v/>
      </c>
      <c r="G678" s="192" t="str">
        <f>IF(SD!AD675="","",SD!AD675)</f>
        <v/>
      </c>
      <c r="H678" s="193"/>
      <c r="I678" s="192" t="str">
        <f t="shared" si="20"/>
        <v>N</v>
      </c>
      <c r="J678" s="194"/>
      <c r="K678" s="181"/>
      <c r="L678" s="181">
        <f t="shared" si="21"/>
        <v>0</v>
      </c>
      <c r="M678" s="181"/>
    </row>
    <row r="679" spans="1:13">
      <c r="A679" s="191" t="str">
        <f>IF(B679="","",ROWS($B$5:B679))</f>
        <v/>
      </c>
      <c r="B679" s="191" t="str">
        <f>IF(SD!A676="","",SD!A676)</f>
        <v/>
      </c>
      <c r="C679" s="191" t="str">
        <f>IF(SD!C676="","",SD!C676)</f>
        <v/>
      </c>
      <c r="D679" s="191" t="str">
        <f>IF(SD!E676="","",SD!E676)</f>
        <v/>
      </c>
      <c r="E679" s="191" t="str">
        <f>IF(SD!G676="","",SD!G676)</f>
        <v/>
      </c>
      <c r="F679" s="191" t="str">
        <f>IF(SD!I676="","",SD!I676)</f>
        <v/>
      </c>
      <c r="G679" s="192" t="str">
        <f>IF(SD!AD676="","",SD!AD676)</f>
        <v/>
      </c>
      <c r="H679" s="193"/>
      <c r="I679" s="192" t="str">
        <f t="shared" si="20"/>
        <v>N</v>
      </c>
      <c r="J679" s="194"/>
      <c r="K679" s="181"/>
      <c r="L679" s="181">
        <f t="shared" si="21"/>
        <v>0</v>
      </c>
      <c r="M679" s="181"/>
    </row>
    <row r="680" spans="1:13">
      <c r="A680" s="191" t="str">
        <f>IF(B680="","",ROWS($B$5:B680))</f>
        <v/>
      </c>
      <c r="B680" s="191" t="str">
        <f>IF(SD!A677="","",SD!A677)</f>
        <v/>
      </c>
      <c r="C680" s="191" t="str">
        <f>IF(SD!C677="","",SD!C677)</f>
        <v/>
      </c>
      <c r="D680" s="191" t="str">
        <f>IF(SD!E677="","",SD!E677)</f>
        <v/>
      </c>
      <c r="E680" s="191" t="str">
        <f>IF(SD!G677="","",SD!G677)</f>
        <v/>
      </c>
      <c r="F680" s="191" t="str">
        <f>IF(SD!I677="","",SD!I677)</f>
        <v/>
      </c>
      <c r="G680" s="192" t="str">
        <f>IF(SD!AD677="","",SD!AD677)</f>
        <v/>
      </c>
      <c r="H680" s="193"/>
      <c r="I680" s="192" t="str">
        <f t="shared" si="20"/>
        <v>N</v>
      </c>
      <c r="J680" s="194"/>
      <c r="K680" s="181"/>
      <c r="L680" s="181">
        <f t="shared" si="21"/>
        <v>0</v>
      </c>
      <c r="M680" s="181"/>
    </row>
    <row r="681" spans="1:13">
      <c r="A681" s="191" t="str">
        <f>IF(B681="","",ROWS($B$5:B681))</f>
        <v/>
      </c>
      <c r="B681" s="191" t="str">
        <f>IF(SD!A678="","",SD!A678)</f>
        <v/>
      </c>
      <c r="C681" s="191" t="str">
        <f>IF(SD!C678="","",SD!C678)</f>
        <v/>
      </c>
      <c r="D681" s="191" t="str">
        <f>IF(SD!E678="","",SD!E678)</f>
        <v/>
      </c>
      <c r="E681" s="191" t="str">
        <f>IF(SD!G678="","",SD!G678)</f>
        <v/>
      </c>
      <c r="F681" s="191" t="str">
        <f>IF(SD!I678="","",SD!I678)</f>
        <v/>
      </c>
      <c r="G681" s="192" t="str">
        <f>IF(SD!AD678="","",SD!AD678)</f>
        <v/>
      </c>
      <c r="H681" s="193"/>
      <c r="I681" s="192" t="str">
        <f t="shared" si="20"/>
        <v>N</v>
      </c>
      <c r="J681" s="194"/>
      <c r="K681" s="181"/>
      <c r="L681" s="181">
        <f t="shared" si="21"/>
        <v>0</v>
      </c>
      <c r="M681" s="181"/>
    </row>
    <row r="682" spans="1:13">
      <c r="A682" s="191" t="str">
        <f>IF(B682="","",ROWS($B$5:B682))</f>
        <v/>
      </c>
      <c r="B682" s="191" t="str">
        <f>IF(SD!A679="","",SD!A679)</f>
        <v/>
      </c>
      <c r="C682" s="191" t="str">
        <f>IF(SD!C679="","",SD!C679)</f>
        <v/>
      </c>
      <c r="D682" s="191" t="str">
        <f>IF(SD!E679="","",SD!E679)</f>
        <v/>
      </c>
      <c r="E682" s="191" t="str">
        <f>IF(SD!G679="","",SD!G679)</f>
        <v/>
      </c>
      <c r="F682" s="191" t="str">
        <f>IF(SD!I679="","",SD!I679)</f>
        <v/>
      </c>
      <c r="G682" s="192" t="str">
        <f>IF(SD!AD679="","",SD!AD679)</f>
        <v/>
      </c>
      <c r="H682" s="193"/>
      <c r="I682" s="192" t="str">
        <f t="shared" si="20"/>
        <v>N</v>
      </c>
      <c r="J682" s="194"/>
      <c r="K682" s="181"/>
      <c r="L682" s="181">
        <f t="shared" si="21"/>
        <v>0</v>
      </c>
      <c r="M682" s="181"/>
    </row>
    <row r="683" spans="1:13">
      <c r="A683" s="191" t="str">
        <f>IF(B683="","",ROWS($B$5:B683))</f>
        <v/>
      </c>
      <c r="B683" s="191" t="str">
        <f>IF(SD!A680="","",SD!A680)</f>
        <v/>
      </c>
      <c r="C683" s="191" t="str">
        <f>IF(SD!C680="","",SD!C680)</f>
        <v/>
      </c>
      <c r="D683" s="191" t="str">
        <f>IF(SD!E680="","",SD!E680)</f>
        <v/>
      </c>
      <c r="E683" s="191" t="str">
        <f>IF(SD!G680="","",SD!G680)</f>
        <v/>
      </c>
      <c r="F683" s="191" t="str">
        <f>IF(SD!I680="","",SD!I680)</f>
        <v/>
      </c>
      <c r="G683" s="192" t="str">
        <f>IF(SD!AD680="","",SD!AD680)</f>
        <v/>
      </c>
      <c r="H683" s="193"/>
      <c r="I683" s="192" t="str">
        <f t="shared" si="20"/>
        <v>N</v>
      </c>
      <c r="J683" s="194"/>
      <c r="K683" s="181"/>
      <c r="L683" s="181">
        <f t="shared" si="21"/>
        <v>0</v>
      </c>
      <c r="M683" s="181"/>
    </row>
    <row r="684" spans="1:13">
      <c r="A684" s="191" t="str">
        <f>IF(B684="","",ROWS($B$5:B684))</f>
        <v/>
      </c>
      <c r="B684" s="191" t="str">
        <f>IF(SD!A681="","",SD!A681)</f>
        <v/>
      </c>
      <c r="C684" s="191" t="str">
        <f>IF(SD!C681="","",SD!C681)</f>
        <v/>
      </c>
      <c r="D684" s="191" t="str">
        <f>IF(SD!E681="","",SD!E681)</f>
        <v/>
      </c>
      <c r="E684" s="191" t="str">
        <f>IF(SD!G681="","",SD!G681)</f>
        <v/>
      </c>
      <c r="F684" s="191" t="str">
        <f>IF(SD!I681="","",SD!I681)</f>
        <v/>
      </c>
      <c r="G684" s="192" t="str">
        <f>IF(SD!AD681="","",SD!AD681)</f>
        <v/>
      </c>
      <c r="H684" s="193"/>
      <c r="I684" s="192" t="str">
        <f t="shared" si="20"/>
        <v>N</v>
      </c>
      <c r="J684" s="194"/>
      <c r="K684" s="181"/>
      <c r="L684" s="181">
        <f t="shared" si="21"/>
        <v>0</v>
      </c>
      <c r="M684" s="181"/>
    </row>
    <row r="685" spans="1:13">
      <c r="A685" s="191" t="str">
        <f>IF(B685="","",ROWS($B$5:B685))</f>
        <v/>
      </c>
      <c r="B685" s="191" t="str">
        <f>IF(SD!A682="","",SD!A682)</f>
        <v/>
      </c>
      <c r="C685" s="191" t="str">
        <f>IF(SD!C682="","",SD!C682)</f>
        <v/>
      </c>
      <c r="D685" s="191" t="str">
        <f>IF(SD!E682="","",SD!E682)</f>
        <v/>
      </c>
      <c r="E685" s="191" t="str">
        <f>IF(SD!G682="","",SD!G682)</f>
        <v/>
      </c>
      <c r="F685" s="191" t="str">
        <f>IF(SD!I682="","",SD!I682)</f>
        <v/>
      </c>
      <c r="G685" s="192" t="str">
        <f>IF(SD!AD682="","",SD!AD682)</f>
        <v/>
      </c>
      <c r="H685" s="193"/>
      <c r="I685" s="192" t="str">
        <f t="shared" si="20"/>
        <v>N</v>
      </c>
      <c r="J685" s="194"/>
      <c r="K685" s="181"/>
      <c r="L685" s="181">
        <f t="shared" si="21"/>
        <v>0</v>
      </c>
      <c r="M685" s="181"/>
    </row>
    <row r="686" spans="1:13">
      <c r="A686" s="191" t="str">
        <f>IF(B686="","",ROWS($B$5:B686))</f>
        <v/>
      </c>
      <c r="B686" s="191" t="str">
        <f>IF(SD!A683="","",SD!A683)</f>
        <v/>
      </c>
      <c r="C686" s="191" t="str">
        <f>IF(SD!C683="","",SD!C683)</f>
        <v/>
      </c>
      <c r="D686" s="191" t="str">
        <f>IF(SD!E683="","",SD!E683)</f>
        <v/>
      </c>
      <c r="E686" s="191" t="str">
        <f>IF(SD!G683="","",SD!G683)</f>
        <v/>
      </c>
      <c r="F686" s="191" t="str">
        <f>IF(SD!I683="","",SD!I683)</f>
        <v/>
      </c>
      <c r="G686" s="192" t="str">
        <f>IF(SD!AD683="","",SD!AD683)</f>
        <v/>
      </c>
      <c r="H686" s="193"/>
      <c r="I686" s="192" t="str">
        <f t="shared" si="20"/>
        <v>N</v>
      </c>
      <c r="J686" s="194"/>
      <c r="K686" s="181"/>
      <c r="L686" s="181">
        <f t="shared" si="21"/>
        <v>0</v>
      </c>
      <c r="M686" s="181"/>
    </row>
    <row r="687" spans="1:13">
      <c r="A687" s="191" t="str">
        <f>IF(B687="","",ROWS($B$5:B687))</f>
        <v/>
      </c>
      <c r="B687" s="191" t="str">
        <f>IF(SD!A684="","",SD!A684)</f>
        <v/>
      </c>
      <c r="C687" s="191" t="str">
        <f>IF(SD!C684="","",SD!C684)</f>
        <v/>
      </c>
      <c r="D687" s="191" t="str">
        <f>IF(SD!E684="","",SD!E684)</f>
        <v/>
      </c>
      <c r="E687" s="191" t="str">
        <f>IF(SD!G684="","",SD!G684)</f>
        <v/>
      </c>
      <c r="F687" s="191" t="str">
        <f>IF(SD!I684="","",SD!I684)</f>
        <v/>
      </c>
      <c r="G687" s="192" t="str">
        <f>IF(SD!AD684="","",SD!AD684)</f>
        <v/>
      </c>
      <c r="H687" s="193"/>
      <c r="I687" s="192" t="str">
        <f t="shared" si="20"/>
        <v>N</v>
      </c>
      <c r="J687" s="194"/>
      <c r="K687" s="181"/>
      <c r="L687" s="181">
        <f t="shared" si="21"/>
        <v>0</v>
      </c>
      <c r="M687" s="181"/>
    </row>
    <row r="688" spans="1:13">
      <c r="A688" s="191" t="str">
        <f>IF(B688="","",ROWS($B$5:B688))</f>
        <v/>
      </c>
      <c r="B688" s="191" t="str">
        <f>IF(SD!A685="","",SD!A685)</f>
        <v/>
      </c>
      <c r="C688" s="191" t="str">
        <f>IF(SD!C685="","",SD!C685)</f>
        <v/>
      </c>
      <c r="D688" s="191" t="str">
        <f>IF(SD!E685="","",SD!E685)</f>
        <v/>
      </c>
      <c r="E688" s="191" t="str">
        <f>IF(SD!G685="","",SD!G685)</f>
        <v/>
      </c>
      <c r="F688" s="191" t="str">
        <f>IF(SD!I685="","",SD!I685)</f>
        <v/>
      </c>
      <c r="G688" s="192" t="str">
        <f>IF(SD!AD685="","",SD!AD685)</f>
        <v/>
      </c>
      <c r="H688" s="193"/>
      <c r="I688" s="192" t="str">
        <f t="shared" si="20"/>
        <v>N</v>
      </c>
      <c r="J688" s="194"/>
      <c r="K688" s="181"/>
      <c r="L688" s="181">
        <f t="shared" si="21"/>
        <v>0</v>
      </c>
      <c r="M688" s="181"/>
    </row>
    <row r="689" spans="1:13">
      <c r="A689" s="191" t="str">
        <f>IF(B689="","",ROWS($B$5:B689))</f>
        <v/>
      </c>
      <c r="B689" s="191" t="str">
        <f>IF(SD!A686="","",SD!A686)</f>
        <v/>
      </c>
      <c r="C689" s="191" t="str">
        <f>IF(SD!C686="","",SD!C686)</f>
        <v/>
      </c>
      <c r="D689" s="191" t="str">
        <f>IF(SD!E686="","",SD!E686)</f>
        <v/>
      </c>
      <c r="E689" s="191" t="str">
        <f>IF(SD!G686="","",SD!G686)</f>
        <v/>
      </c>
      <c r="F689" s="191" t="str">
        <f>IF(SD!I686="","",SD!I686)</f>
        <v/>
      </c>
      <c r="G689" s="192" t="str">
        <f>IF(SD!AD686="","",SD!AD686)</f>
        <v/>
      </c>
      <c r="H689" s="193"/>
      <c r="I689" s="192" t="str">
        <f t="shared" si="20"/>
        <v>N</v>
      </c>
      <c r="J689" s="194"/>
      <c r="K689" s="181"/>
      <c r="L689" s="181">
        <f t="shared" si="21"/>
        <v>0</v>
      </c>
      <c r="M689" s="181"/>
    </row>
    <row r="690" spans="1:13">
      <c r="A690" s="191" t="str">
        <f>IF(B690="","",ROWS($B$5:B690))</f>
        <v/>
      </c>
      <c r="B690" s="191" t="str">
        <f>IF(SD!A687="","",SD!A687)</f>
        <v/>
      </c>
      <c r="C690" s="191" t="str">
        <f>IF(SD!C687="","",SD!C687)</f>
        <v/>
      </c>
      <c r="D690" s="191" t="str">
        <f>IF(SD!E687="","",SD!E687)</f>
        <v/>
      </c>
      <c r="E690" s="191" t="str">
        <f>IF(SD!G687="","",SD!G687)</f>
        <v/>
      </c>
      <c r="F690" s="191" t="str">
        <f>IF(SD!I687="","",SD!I687)</f>
        <v/>
      </c>
      <c r="G690" s="192" t="str">
        <f>IF(SD!AD687="","",SD!AD687)</f>
        <v/>
      </c>
      <c r="H690" s="193"/>
      <c r="I690" s="192" t="str">
        <f t="shared" si="20"/>
        <v>N</v>
      </c>
      <c r="J690" s="194"/>
      <c r="K690" s="181"/>
      <c r="L690" s="181">
        <f t="shared" si="21"/>
        <v>0</v>
      </c>
      <c r="M690" s="181"/>
    </row>
    <row r="691" spans="1:13">
      <c r="A691" s="191" t="str">
        <f>IF(B691="","",ROWS($B$5:B691))</f>
        <v/>
      </c>
      <c r="B691" s="191" t="str">
        <f>IF(SD!A688="","",SD!A688)</f>
        <v/>
      </c>
      <c r="C691" s="191" t="str">
        <f>IF(SD!C688="","",SD!C688)</f>
        <v/>
      </c>
      <c r="D691" s="191" t="str">
        <f>IF(SD!E688="","",SD!E688)</f>
        <v/>
      </c>
      <c r="E691" s="191" t="str">
        <f>IF(SD!G688="","",SD!G688)</f>
        <v/>
      </c>
      <c r="F691" s="191" t="str">
        <f>IF(SD!I688="","",SD!I688)</f>
        <v/>
      </c>
      <c r="G691" s="192" t="str">
        <f>IF(SD!AD688="","",SD!AD688)</f>
        <v/>
      </c>
      <c r="H691" s="193"/>
      <c r="I691" s="192" t="str">
        <f t="shared" si="20"/>
        <v>N</v>
      </c>
      <c r="J691" s="194"/>
      <c r="K691" s="181"/>
      <c r="L691" s="181">
        <f t="shared" si="21"/>
        <v>0</v>
      </c>
      <c r="M691" s="181"/>
    </row>
    <row r="692" spans="1:13">
      <c r="A692" s="191" t="str">
        <f>IF(B692="","",ROWS($B$5:B692))</f>
        <v/>
      </c>
      <c r="B692" s="191" t="str">
        <f>IF(SD!A689="","",SD!A689)</f>
        <v/>
      </c>
      <c r="C692" s="191" t="str">
        <f>IF(SD!C689="","",SD!C689)</f>
        <v/>
      </c>
      <c r="D692" s="191" t="str">
        <f>IF(SD!E689="","",SD!E689)</f>
        <v/>
      </c>
      <c r="E692" s="191" t="str">
        <f>IF(SD!G689="","",SD!G689)</f>
        <v/>
      </c>
      <c r="F692" s="191" t="str">
        <f>IF(SD!I689="","",SD!I689)</f>
        <v/>
      </c>
      <c r="G692" s="192" t="str">
        <f>IF(SD!AD689="","",SD!AD689)</f>
        <v/>
      </c>
      <c r="H692" s="193"/>
      <c r="I692" s="192" t="str">
        <f t="shared" si="20"/>
        <v>N</v>
      </c>
      <c r="J692" s="194"/>
      <c r="K692" s="181"/>
      <c r="L692" s="181">
        <f t="shared" si="21"/>
        <v>0</v>
      </c>
      <c r="M692" s="181"/>
    </row>
    <row r="693" spans="1:13">
      <c r="A693" s="191" t="str">
        <f>IF(B693="","",ROWS($B$5:B693))</f>
        <v/>
      </c>
      <c r="B693" s="191" t="str">
        <f>IF(SD!A690="","",SD!A690)</f>
        <v/>
      </c>
      <c r="C693" s="191" t="str">
        <f>IF(SD!C690="","",SD!C690)</f>
        <v/>
      </c>
      <c r="D693" s="191" t="str">
        <f>IF(SD!E690="","",SD!E690)</f>
        <v/>
      </c>
      <c r="E693" s="191" t="str">
        <f>IF(SD!G690="","",SD!G690)</f>
        <v/>
      </c>
      <c r="F693" s="191" t="str">
        <f>IF(SD!I690="","",SD!I690)</f>
        <v/>
      </c>
      <c r="G693" s="192" t="str">
        <f>IF(SD!AD690="","",SD!AD690)</f>
        <v/>
      </c>
      <c r="H693" s="193"/>
      <c r="I693" s="192" t="str">
        <f t="shared" si="20"/>
        <v>N</v>
      </c>
      <c r="J693" s="194"/>
      <c r="K693" s="181"/>
      <c r="L693" s="181">
        <f t="shared" si="21"/>
        <v>0</v>
      </c>
      <c r="M693" s="181"/>
    </row>
    <row r="694" spans="1:13">
      <c r="A694" s="191" t="str">
        <f>IF(B694="","",ROWS($B$5:B694))</f>
        <v/>
      </c>
      <c r="B694" s="191" t="str">
        <f>IF(SD!A691="","",SD!A691)</f>
        <v/>
      </c>
      <c r="C694" s="191" t="str">
        <f>IF(SD!C691="","",SD!C691)</f>
        <v/>
      </c>
      <c r="D694" s="191" t="str">
        <f>IF(SD!E691="","",SD!E691)</f>
        <v/>
      </c>
      <c r="E694" s="191" t="str">
        <f>IF(SD!G691="","",SD!G691)</f>
        <v/>
      </c>
      <c r="F694" s="191" t="str">
        <f>IF(SD!I691="","",SD!I691)</f>
        <v/>
      </c>
      <c r="G694" s="192" t="str">
        <f>IF(SD!AD691="","",SD!AD691)</f>
        <v/>
      </c>
      <c r="H694" s="193"/>
      <c r="I694" s="192" t="str">
        <f t="shared" si="20"/>
        <v>N</v>
      </c>
      <c r="J694" s="194"/>
      <c r="K694" s="181"/>
      <c r="L694" s="181">
        <f t="shared" si="21"/>
        <v>0</v>
      </c>
      <c r="M694" s="181"/>
    </row>
    <row r="695" spans="1:13">
      <c r="A695" s="191" t="str">
        <f>IF(B695="","",ROWS($B$5:B695))</f>
        <v/>
      </c>
      <c r="B695" s="191" t="str">
        <f>IF(SD!A692="","",SD!A692)</f>
        <v/>
      </c>
      <c r="C695" s="191" t="str">
        <f>IF(SD!C692="","",SD!C692)</f>
        <v/>
      </c>
      <c r="D695" s="191" t="str">
        <f>IF(SD!E692="","",SD!E692)</f>
        <v/>
      </c>
      <c r="E695" s="191" t="str">
        <f>IF(SD!G692="","",SD!G692)</f>
        <v/>
      </c>
      <c r="F695" s="191" t="str">
        <f>IF(SD!I692="","",SD!I692)</f>
        <v/>
      </c>
      <c r="G695" s="192" t="str">
        <f>IF(SD!AD692="","",SD!AD692)</f>
        <v/>
      </c>
      <c r="H695" s="193"/>
      <c r="I695" s="192" t="str">
        <f t="shared" si="20"/>
        <v>N</v>
      </c>
      <c r="J695" s="194"/>
      <c r="K695" s="181"/>
      <c r="L695" s="181">
        <f t="shared" si="21"/>
        <v>0</v>
      </c>
      <c r="M695" s="181"/>
    </row>
    <row r="696" spans="1:13">
      <c r="A696" s="191" t="str">
        <f>IF(B696="","",ROWS($B$5:B696))</f>
        <v/>
      </c>
      <c r="B696" s="191" t="str">
        <f>IF(SD!A693="","",SD!A693)</f>
        <v/>
      </c>
      <c r="C696" s="191" t="str">
        <f>IF(SD!C693="","",SD!C693)</f>
        <v/>
      </c>
      <c r="D696" s="191" t="str">
        <f>IF(SD!E693="","",SD!E693)</f>
        <v/>
      </c>
      <c r="E696" s="191" t="str">
        <f>IF(SD!G693="","",SD!G693)</f>
        <v/>
      </c>
      <c r="F696" s="191" t="str">
        <f>IF(SD!I693="","",SD!I693)</f>
        <v/>
      </c>
      <c r="G696" s="192" t="str">
        <f>IF(SD!AD693="","",SD!AD693)</f>
        <v/>
      </c>
      <c r="H696" s="193"/>
      <c r="I696" s="192" t="str">
        <f t="shared" si="20"/>
        <v>N</v>
      </c>
      <c r="J696" s="194"/>
      <c r="K696" s="181"/>
      <c r="L696" s="181">
        <f t="shared" si="21"/>
        <v>0</v>
      </c>
      <c r="M696" s="181"/>
    </row>
    <row r="697" spans="1:13">
      <c r="A697" s="191" t="str">
        <f>IF(B697="","",ROWS($B$5:B697))</f>
        <v/>
      </c>
      <c r="B697" s="191" t="str">
        <f>IF(SD!A694="","",SD!A694)</f>
        <v/>
      </c>
      <c r="C697" s="191" t="str">
        <f>IF(SD!C694="","",SD!C694)</f>
        <v/>
      </c>
      <c r="D697" s="191" t="str">
        <f>IF(SD!E694="","",SD!E694)</f>
        <v/>
      </c>
      <c r="E697" s="191" t="str">
        <f>IF(SD!G694="","",SD!G694)</f>
        <v/>
      </c>
      <c r="F697" s="191" t="str">
        <f>IF(SD!I694="","",SD!I694)</f>
        <v/>
      </c>
      <c r="G697" s="192" t="str">
        <f>IF(SD!AD694="","",SD!AD694)</f>
        <v/>
      </c>
      <c r="H697" s="193"/>
      <c r="I697" s="192" t="str">
        <f t="shared" si="20"/>
        <v>N</v>
      </c>
      <c r="J697" s="194"/>
      <c r="K697" s="181"/>
      <c r="L697" s="181">
        <f t="shared" si="21"/>
        <v>0</v>
      </c>
      <c r="M697" s="181"/>
    </row>
    <row r="698" spans="1:13">
      <c r="A698" s="191" t="str">
        <f>IF(B698="","",ROWS($B$5:B698))</f>
        <v/>
      </c>
      <c r="B698" s="191" t="str">
        <f>IF(SD!A695="","",SD!A695)</f>
        <v/>
      </c>
      <c r="C698" s="191" t="str">
        <f>IF(SD!C695="","",SD!C695)</f>
        <v/>
      </c>
      <c r="D698" s="191" t="str">
        <f>IF(SD!E695="","",SD!E695)</f>
        <v/>
      </c>
      <c r="E698" s="191" t="str">
        <f>IF(SD!G695="","",SD!G695)</f>
        <v/>
      </c>
      <c r="F698" s="191" t="str">
        <f>IF(SD!I695="","",SD!I695)</f>
        <v/>
      </c>
      <c r="G698" s="192" t="str">
        <f>IF(SD!AD695="","",SD!AD695)</f>
        <v/>
      </c>
      <c r="H698" s="193"/>
      <c r="I698" s="192" t="str">
        <f t="shared" si="20"/>
        <v>N</v>
      </c>
      <c r="J698" s="194"/>
      <c r="K698" s="181"/>
      <c r="L698" s="181">
        <f t="shared" si="21"/>
        <v>0</v>
      </c>
      <c r="M698" s="181"/>
    </row>
    <row r="699" spans="1:13">
      <c r="A699" s="191" t="str">
        <f>IF(B699="","",ROWS($B$5:B699))</f>
        <v/>
      </c>
      <c r="B699" s="191" t="str">
        <f>IF(SD!A696="","",SD!A696)</f>
        <v/>
      </c>
      <c r="C699" s="191" t="str">
        <f>IF(SD!C696="","",SD!C696)</f>
        <v/>
      </c>
      <c r="D699" s="191" t="str">
        <f>IF(SD!E696="","",SD!E696)</f>
        <v/>
      </c>
      <c r="E699" s="191" t="str">
        <f>IF(SD!G696="","",SD!G696)</f>
        <v/>
      </c>
      <c r="F699" s="191" t="str">
        <f>IF(SD!I696="","",SD!I696)</f>
        <v/>
      </c>
      <c r="G699" s="192" t="str">
        <f>IF(SD!AD696="","",SD!AD696)</f>
        <v/>
      </c>
      <c r="H699" s="193"/>
      <c r="I699" s="192" t="str">
        <f t="shared" si="20"/>
        <v>N</v>
      </c>
      <c r="J699" s="194"/>
      <c r="K699" s="181"/>
      <c r="L699" s="181">
        <f t="shared" si="21"/>
        <v>0</v>
      </c>
      <c r="M699" s="181"/>
    </row>
    <row r="700" spans="1:13">
      <c r="A700" s="191" t="str">
        <f>IF(B700="","",ROWS($B$5:B700))</f>
        <v/>
      </c>
      <c r="B700" s="191" t="str">
        <f>IF(SD!A697="","",SD!A697)</f>
        <v/>
      </c>
      <c r="C700" s="191" t="str">
        <f>IF(SD!C697="","",SD!C697)</f>
        <v/>
      </c>
      <c r="D700" s="191" t="str">
        <f>IF(SD!E697="","",SD!E697)</f>
        <v/>
      </c>
      <c r="E700" s="191" t="str">
        <f>IF(SD!G697="","",SD!G697)</f>
        <v/>
      </c>
      <c r="F700" s="191" t="str">
        <f>IF(SD!I697="","",SD!I697)</f>
        <v/>
      </c>
      <c r="G700" s="192" t="str">
        <f>IF(SD!AD697="","",SD!AD697)</f>
        <v/>
      </c>
      <c r="H700" s="193"/>
      <c r="I700" s="192" t="str">
        <f t="shared" si="20"/>
        <v>N</v>
      </c>
      <c r="J700" s="194"/>
      <c r="K700" s="181"/>
      <c r="L700" s="181">
        <f t="shared" si="21"/>
        <v>0</v>
      </c>
      <c r="M700" s="181"/>
    </row>
    <row r="701" spans="1:13">
      <c r="A701" s="191" t="str">
        <f>IF(B701="","",ROWS($B$5:B701))</f>
        <v/>
      </c>
      <c r="B701" s="191" t="str">
        <f>IF(SD!A698="","",SD!A698)</f>
        <v/>
      </c>
      <c r="C701" s="191" t="str">
        <f>IF(SD!C698="","",SD!C698)</f>
        <v/>
      </c>
      <c r="D701" s="191" t="str">
        <f>IF(SD!E698="","",SD!E698)</f>
        <v/>
      </c>
      <c r="E701" s="191" t="str">
        <f>IF(SD!G698="","",SD!G698)</f>
        <v/>
      </c>
      <c r="F701" s="191" t="str">
        <f>IF(SD!I698="","",SD!I698)</f>
        <v/>
      </c>
      <c r="G701" s="192" t="str">
        <f>IF(SD!AD698="","",SD!AD698)</f>
        <v/>
      </c>
      <c r="H701" s="193"/>
      <c r="I701" s="192" t="str">
        <f t="shared" si="20"/>
        <v>N</v>
      </c>
      <c r="J701" s="194"/>
      <c r="K701" s="181"/>
      <c r="L701" s="181">
        <f t="shared" si="21"/>
        <v>0</v>
      </c>
      <c r="M701" s="181"/>
    </row>
    <row r="702" spans="1:13">
      <c r="A702" s="191" t="str">
        <f>IF(B702="","",ROWS($B$5:B702))</f>
        <v/>
      </c>
      <c r="B702" s="191" t="str">
        <f>IF(SD!A699="","",SD!A699)</f>
        <v/>
      </c>
      <c r="C702" s="191" t="str">
        <f>IF(SD!C699="","",SD!C699)</f>
        <v/>
      </c>
      <c r="D702" s="191" t="str">
        <f>IF(SD!E699="","",SD!E699)</f>
        <v/>
      </c>
      <c r="E702" s="191" t="str">
        <f>IF(SD!G699="","",SD!G699)</f>
        <v/>
      </c>
      <c r="F702" s="191" t="str">
        <f>IF(SD!I699="","",SD!I699)</f>
        <v/>
      </c>
      <c r="G702" s="192" t="str">
        <f>IF(SD!AD699="","",SD!AD699)</f>
        <v/>
      </c>
      <c r="H702" s="193"/>
      <c r="I702" s="192" t="str">
        <f t="shared" si="20"/>
        <v>N</v>
      </c>
      <c r="J702" s="194"/>
      <c r="K702" s="181"/>
      <c r="L702" s="181">
        <f t="shared" si="21"/>
        <v>0</v>
      </c>
      <c r="M702" s="181"/>
    </row>
    <row r="703" spans="1:13">
      <c r="A703" s="191" t="str">
        <f>IF(B703="","",ROWS($B$5:B703))</f>
        <v/>
      </c>
      <c r="B703" s="191" t="str">
        <f>IF(SD!A700="","",SD!A700)</f>
        <v/>
      </c>
      <c r="C703" s="191" t="str">
        <f>IF(SD!C700="","",SD!C700)</f>
        <v/>
      </c>
      <c r="D703" s="191" t="str">
        <f>IF(SD!E700="","",SD!E700)</f>
        <v/>
      </c>
      <c r="E703" s="191" t="str">
        <f>IF(SD!G700="","",SD!G700)</f>
        <v/>
      </c>
      <c r="F703" s="191" t="str">
        <f>IF(SD!I700="","",SD!I700)</f>
        <v/>
      </c>
      <c r="G703" s="192" t="str">
        <f>IF(SD!AD700="","",SD!AD700)</f>
        <v/>
      </c>
      <c r="H703" s="193"/>
      <c r="I703" s="192" t="str">
        <f t="shared" si="20"/>
        <v>N</v>
      </c>
      <c r="J703" s="194"/>
      <c r="K703" s="181"/>
      <c r="L703" s="181">
        <f t="shared" si="21"/>
        <v>0</v>
      </c>
      <c r="M703" s="181"/>
    </row>
    <row r="704" spans="1:13">
      <c r="A704" s="191" t="str">
        <f>IF(B704="","",ROWS($B$5:B704))</f>
        <v/>
      </c>
      <c r="B704" s="191" t="str">
        <f>IF(SD!A701="","",SD!A701)</f>
        <v/>
      </c>
      <c r="C704" s="191" t="str">
        <f>IF(SD!C701="","",SD!C701)</f>
        <v/>
      </c>
      <c r="D704" s="191" t="str">
        <f>IF(SD!E701="","",SD!E701)</f>
        <v/>
      </c>
      <c r="E704" s="191" t="str">
        <f>IF(SD!G701="","",SD!G701)</f>
        <v/>
      </c>
      <c r="F704" s="191" t="str">
        <f>IF(SD!I701="","",SD!I701)</f>
        <v/>
      </c>
      <c r="G704" s="192" t="str">
        <f>IF(SD!AD701="","",SD!AD701)</f>
        <v/>
      </c>
      <c r="H704" s="193"/>
      <c r="I704" s="192" t="str">
        <f t="shared" si="20"/>
        <v>N</v>
      </c>
      <c r="J704" s="194"/>
      <c r="K704" s="181"/>
      <c r="L704" s="181">
        <f t="shared" si="21"/>
        <v>0</v>
      </c>
      <c r="M704" s="181"/>
    </row>
    <row r="705" spans="1:13">
      <c r="A705" s="191" t="str">
        <f>IF(B705="","",ROWS($B$5:B705))</f>
        <v/>
      </c>
      <c r="B705" s="191" t="str">
        <f>IF(SD!A702="","",SD!A702)</f>
        <v/>
      </c>
      <c r="C705" s="191" t="str">
        <f>IF(SD!C702="","",SD!C702)</f>
        <v/>
      </c>
      <c r="D705" s="191" t="str">
        <f>IF(SD!E702="","",SD!E702)</f>
        <v/>
      </c>
      <c r="E705" s="191" t="str">
        <f>IF(SD!G702="","",SD!G702)</f>
        <v/>
      </c>
      <c r="F705" s="191" t="str">
        <f>IF(SD!I702="","",SD!I702)</f>
        <v/>
      </c>
      <c r="G705" s="192" t="str">
        <f>IF(SD!AD702="","",SD!AD702)</f>
        <v/>
      </c>
      <c r="H705" s="193"/>
      <c r="I705" s="192" t="str">
        <f t="shared" si="20"/>
        <v>N</v>
      </c>
      <c r="J705" s="194"/>
      <c r="K705" s="181"/>
      <c r="L705" s="181">
        <f t="shared" si="21"/>
        <v>0</v>
      </c>
      <c r="M705" s="181"/>
    </row>
    <row r="706" spans="1:13">
      <c r="A706" s="191" t="str">
        <f>IF(B706="","",ROWS($B$5:B706))</f>
        <v/>
      </c>
      <c r="B706" s="191" t="str">
        <f>IF(SD!A703="","",SD!A703)</f>
        <v/>
      </c>
      <c r="C706" s="191" t="str">
        <f>IF(SD!C703="","",SD!C703)</f>
        <v/>
      </c>
      <c r="D706" s="191" t="str">
        <f>IF(SD!E703="","",SD!E703)</f>
        <v/>
      </c>
      <c r="E706" s="191" t="str">
        <f>IF(SD!G703="","",SD!G703)</f>
        <v/>
      </c>
      <c r="F706" s="191" t="str">
        <f>IF(SD!I703="","",SD!I703)</f>
        <v/>
      </c>
      <c r="G706" s="192" t="str">
        <f>IF(SD!AD703="","",SD!AD703)</f>
        <v/>
      </c>
      <c r="H706" s="193"/>
      <c r="I706" s="192" t="str">
        <f t="shared" si="20"/>
        <v>N</v>
      </c>
      <c r="J706" s="194"/>
      <c r="K706" s="181"/>
      <c r="L706" s="181">
        <f t="shared" si="21"/>
        <v>0</v>
      </c>
      <c r="M706" s="181"/>
    </row>
    <row r="707" spans="1:13">
      <c r="A707" s="191" t="str">
        <f>IF(B707="","",ROWS($B$5:B707))</f>
        <v/>
      </c>
      <c r="B707" s="191" t="str">
        <f>IF(SD!A704="","",SD!A704)</f>
        <v/>
      </c>
      <c r="C707" s="191" t="str">
        <f>IF(SD!C704="","",SD!C704)</f>
        <v/>
      </c>
      <c r="D707" s="191" t="str">
        <f>IF(SD!E704="","",SD!E704)</f>
        <v/>
      </c>
      <c r="E707" s="191" t="str">
        <f>IF(SD!G704="","",SD!G704)</f>
        <v/>
      </c>
      <c r="F707" s="191" t="str">
        <f>IF(SD!I704="","",SD!I704)</f>
        <v/>
      </c>
      <c r="G707" s="192" t="str">
        <f>IF(SD!AD704="","",SD!AD704)</f>
        <v/>
      </c>
      <c r="H707" s="193"/>
      <c r="I707" s="192" t="str">
        <f t="shared" si="20"/>
        <v>N</v>
      </c>
      <c r="J707" s="194"/>
      <c r="K707" s="181"/>
      <c r="L707" s="181">
        <f t="shared" si="21"/>
        <v>0</v>
      </c>
      <c r="M707" s="181"/>
    </row>
    <row r="708" spans="1:13">
      <c r="A708" s="191" t="str">
        <f>IF(B708="","",ROWS($B$5:B708))</f>
        <v/>
      </c>
      <c r="B708" s="191" t="str">
        <f>IF(SD!A705="","",SD!A705)</f>
        <v/>
      </c>
      <c r="C708" s="191" t="str">
        <f>IF(SD!C705="","",SD!C705)</f>
        <v/>
      </c>
      <c r="D708" s="191" t="str">
        <f>IF(SD!E705="","",SD!E705)</f>
        <v/>
      </c>
      <c r="E708" s="191" t="str">
        <f>IF(SD!G705="","",SD!G705)</f>
        <v/>
      </c>
      <c r="F708" s="191" t="str">
        <f>IF(SD!I705="","",SD!I705)</f>
        <v/>
      </c>
      <c r="G708" s="192" t="str">
        <f>IF(SD!AD705="","",SD!AD705)</f>
        <v/>
      </c>
      <c r="H708" s="193"/>
      <c r="I708" s="192" t="str">
        <f t="shared" si="20"/>
        <v>N</v>
      </c>
      <c r="J708" s="194"/>
      <c r="K708" s="181"/>
      <c r="L708" s="181">
        <f t="shared" si="21"/>
        <v>0</v>
      </c>
      <c r="M708" s="181"/>
    </row>
    <row r="709" spans="1:13">
      <c r="A709" s="191" t="str">
        <f>IF(B709="","",ROWS($B$5:B709))</f>
        <v/>
      </c>
      <c r="B709" s="191" t="str">
        <f>IF(SD!A706="","",SD!A706)</f>
        <v/>
      </c>
      <c r="C709" s="191" t="str">
        <f>IF(SD!C706="","",SD!C706)</f>
        <v/>
      </c>
      <c r="D709" s="191" t="str">
        <f>IF(SD!E706="","",SD!E706)</f>
        <v/>
      </c>
      <c r="E709" s="191" t="str">
        <f>IF(SD!G706="","",SD!G706)</f>
        <v/>
      </c>
      <c r="F709" s="191" t="str">
        <f>IF(SD!I706="","",SD!I706)</f>
        <v/>
      </c>
      <c r="G709" s="192" t="str">
        <f>IF(SD!AD706="","",SD!AD706)</f>
        <v/>
      </c>
      <c r="H709" s="193"/>
      <c r="I709" s="192" t="str">
        <f t="shared" si="20"/>
        <v>N</v>
      </c>
      <c r="J709" s="194"/>
      <c r="K709" s="181"/>
      <c r="L709" s="181">
        <f t="shared" si="21"/>
        <v>0</v>
      </c>
      <c r="M709" s="181"/>
    </row>
    <row r="710" spans="1:13">
      <c r="A710" s="191" t="str">
        <f>IF(B710="","",ROWS($B$5:B710))</f>
        <v/>
      </c>
      <c r="B710" s="191" t="str">
        <f>IF(SD!A707="","",SD!A707)</f>
        <v/>
      </c>
      <c r="C710" s="191" t="str">
        <f>IF(SD!C707="","",SD!C707)</f>
        <v/>
      </c>
      <c r="D710" s="191" t="str">
        <f>IF(SD!E707="","",SD!E707)</f>
        <v/>
      </c>
      <c r="E710" s="191" t="str">
        <f>IF(SD!G707="","",SD!G707)</f>
        <v/>
      </c>
      <c r="F710" s="191" t="str">
        <f>IF(SD!I707="","",SD!I707)</f>
        <v/>
      </c>
      <c r="G710" s="192" t="str">
        <f>IF(SD!AD707="","",SD!AD707)</f>
        <v/>
      </c>
      <c r="H710" s="193"/>
      <c r="I710" s="192" t="str">
        <f t="shared" ref="I710:I773" si="22">IFERROR(IF(H710="Y","N",(IF(AND(B710&lt;=5,G710&gt;1),"Y",IF(AND(B710&lt;=8,G710&gt;2),"Y",IF(AND(B710&lt;=12,F710="F",G710&gt;5),"Y","N"))))),"")</f>
        <v>N</v>
      </c>
      <c r="J710" s="194"/>
      <c r="K710" s="181"/>
      <c r="L710" s="181">
        <f t="shared" ref="L710:L773" si="23">IFERROR(IF(AND(I710=$K$3,J710=$P$3),A710,0),"")</f>
        <v>0</v>
      </c>
      <c r="M710" s="181"/>
    </row>
    <row r="711" spans="1:13">
      <c r="A711" s="191" t="str">
        <f>IF(B711="","",ROWS($B$5:B711))</f>
        <v/>
      </c>
      <c r="B711" s="191" t="str">
        <f>IF(SD!A708="","",SD!A708)</f>
        <v/>
      </c>
      <c r="C711" s="191" t="str">
        <f>IF(SD!C708="","",SD!C708)</f>
        <v/>
      </c>
      <c r="D711" s="191" t="str">
        <f>IF(SD!E708="","",SD!E708)</f>
        <v/>
      </c>
      <c r="E711" s="191" t="str">
        <f>IF(SD!G708="","",SD!G708)</f>
        <v/>
      </c>
      <c r="F711" s="191" t="str">
        <f>IF(SD!I708="","",SD!I708)</f>
        <v/>
      </c>
      <c r="G711" s="192" t="str">
        <f>IF(SD!AD708="","",SD!AD708)</f>
        <v/>
      </c>
      <c r="H711" s="193"/>
      <c r="I711" s="192" t="str">
        <f t="shared" si="22"/>
        <v>N</v>
      </c>
      <c r="J711" s="194"/>
      <c r="K711" s="181"/>
      <c r="L711" s="181">
        <f t="shared" si="23"/>
        <v>0</v>
      </c>
      <c r="M711" s="181"/>
    </row>
    <row r="712" spans="1:13">
      <c r="A712" s="191" t="str">
        <f>IF(B712="","",ROWS($B$5:B712))</f>
        <v/>
      </c>
      <c r="B712" s="191" t="str">
        <f>IF(SD!A709="","",SD!A709)</f>
        <v/>
      </c>
      <c r="C712" s="191" t="str">
        <f>IF(SD!C709="","",SD!C709)</f>
        <v/>
      </c>
      <c r="D712" s="191" t="str">
        <f>IF(SD!E709="","",SD!E709)</f>
        <v/>
      </c>
      <c r="E712" s="191" t="str">
        <f>IF(SD!G709="","",SD!G709)</f>
        <v/>
      </c>
      <c r="F712" s="191" t="str">
        <f>IF(SD!I709="","",SD!I709)</f>
        <v/>
      </c>
      <c r="G712" s="192" t="str">
        <f>IF(SD!AD709="","",SD!AD709)</f>
        <v/>
      </c>
      <c r="H712" s="193"/>
      <c r="I712" s="192" t="str">
        <f t="shared" si="22"/>
        <v>N</v>
      </c>
      <c r="J712" s="194"/>
      <c r="K712" s="181"/>
      <c r="L712" s="181">
        <f t="shared" si="23"/>
        <v>0</v>
      </c>
      <c r="M712" s="181"/>
    </row>
    <row r="713" spans="1:13">
      <c r="A713" s="191" t="str">
        <f>IF(B713="","",ROWS($B$5:B713))</f>
        <v/>
      </c>
      <c r="B713" s="191" t="str">
        <f>IF(SD!A710="","",SD!A710)</f>
        <v/>
      </c>
      <c r="C713" s="191" t="str">
        <f>IF(SD!C710="","",SD!C710)</f>
        <v/>
      </c>
      <c r="D713" s="191" t="str">
        <f>IF(SD!E710="","",SD!E710)</f>
        <v/>
      </c>
      <c r="E713" s="191" t="str">
        <f>IF(SD!G710="","",SD!G710)</f>
        <v/>
      </c>
      <c r="F713" s="191" t="str">
        <f>IF(SD!I710="","",SD!I710)</f>
        <v/>
      </c>
      <c r="G713" s="192" t="str">
        <f>IF(SD!AD710="","",SD!AD710)</f>
        <v/>
      </c>
      <c r="H713" s="193"/>
      <c r="I713" s="192" t="str">
        <f t="shared" si="22"/>
        <v>N</v>
      </c>
      <c r="J713" s="194"/>
      <c r="K713" s="181"/>
      <c r="L713" s="181">
        <f t="shared" si="23"/>
        <v>0</v>
      </c>
      <c r="M713" s="181"/>
    </row>
    <row r="714" spans="1:13">
      <c r="A714" s="191" t="str">
        <f>IF(B714="","",ROWS($B$5:B714))</f>
        <v/>
      </c>
      <c r="B714" s="191" t="str">
        <f>IF(SD!A711="","",SD!A711)</f>
        <v/>
      </c>
      <c r="C714" s="191" t="str">
        <f>IF(SD!C711="","",SD!C711)</f>
        <v/>
      </c>
      <c r="D714" s="191" t="str">
        <f>IF(SD!E711="","",SD!E711)</f>
        <v/>
      </c>
      <c r="E714" s="191" t="str">
        <f>IF(SD!G711="","",SD!G711)</f>
        <v/>
      </c>
      <c r="F714" s="191" t="str">
        <f>IF(SD!I711="","",SD!I711)</f>
        <v/>
      </c>
      <c r="G714" s="192" t="str">
        <f>IF(SD!AD711="","",SD!AD711)</f>
        <v/>
      </c>
      <c r="H714" s="193"/>
      <c r="I714" s="192" t="str">
        <f t="shared" si="22"/>
        <v>N</v>
      </c>
      <c r="J714" s="194"/>
      <c r="K714" s="181"/>
      <c r="L714" s="181">
        <f t="shared" si="23"/>
        <v>0</v>
      </c>
      <c r="M714" s="181"/>
    </row>
    <row r="715" spans="1:13">
      <c r="A715" s="191" t="str">
        <f>IF(B715="","",ROWS($B$5:B715))</f>
        <v/>
      </c>
      <c r="B715" s="191" t="str">
        <f>IF(SD!A712="","",SD!A712)</f>
        <v/>
      </c>
      <c r="C715" s="191" t="str">
        <f>IF(SD!C712="","",SD!C712)</f>
        <v/>
      </c>
      <c r="D715" s="191" t="str">
        <f>IF(SD!E712="","",SD!E712)</f>
        <v/>
      </c>
      <c r="E715" s="191" t="str">
        <f>IF(SD!G712="","",SD!G712)</f>
        <v/>
      </c>
      <c r="F715" s="191" t="str">
        <f>IF(SD!I712="","",SD!I712)</f>
        <v/>
      </c>
      <c r="G715" s="192" t="str">
        <f>IF(SD!AD712="","",SD!AD712)</f>
        <v/>
      </c>
      <c r="H715" s="193"/>
      <c r="I715" s="192" t="str">
        <f t="shared" si="22"/>
        <v>N</v>
      </c>
      <c r="J715" s="194"/>
      <c r="K715" s="181"/>
      <c r="L715" s="181">
        <f t="shared" si="23"/>
        <v>0</v>
      </c>
      <c r="M715" s="181"/>
    </row>
    <row r="716" spans="1:13">
      <c r="A716" s="191" t="str">
        <f>IF(B716="","",ROWS($B$5:B716))</f>
        <v/>
      </c>
      <c r="B716" s="191" t="str">
        <f>IF(SD!A713="","",SD!A713)</f>
        <v/>
      </c>
      <c r="C716" s="191" t="str">
        <f>IF(SD!C713="","",SD!C713)</f>
        <v/>
      </c>
      <c r="D716" s="191" t="str">
        <f>IF(SD!E713="","",SD!E713)</f>
        <v/>
      </c>
      <c r="E716" s="191" t="str">
        <f>IF(SD!G713="","",SD!G713)</f>
        <v/>
      </c>
      <c r="F716" s="191" t="str">
        <f>IF(SD!I713="","",SD!I713)</f>
        <v/>
      </c>
      <c r="G716" s="192" t="str">
        <f>IF(SD!AD713="","",SD!AD713)</f>
        <v/>
      </c>
      <c r="H716" s="193"/>
      <c r="I716" s="192" t="str">
        <f t="shared" si="22"/>
        <v>N</v>
      </c>
      <c r="J716" s="194"/>
      <c r="K716" s="181"/>
      <c r="L716" s="181">
        <f t="shared" si="23"/>
        <v>0</v>
      </c>
      <c r="M716" s="181"/>
    </row>
    <row r="717" spans="1:13">
      <c r="A717" s="191" t="str">
        <f>IF(B717="","",ROWS($B$5:B717))</f>
        <v/>
      </c>
      <c r="B717" s="191" t="str">
        <f>IF(SD!A714="","",SD!A714)</f>
        <v/>
      </c>
      <c r="C717" s="191" t="str">
        <f>IF(SD!C714="","",SD!C714)</f>
        <v/>
      </c>
      <c r="D717" s="191" t="str">
        <f>IF(SD!E714="","",SD!E714)</f>
        <v/>
      </c>
      <c r="E717" s="191" t="str">
        <f>IF(SD!G714="","",SD!G714)</f>
        <v/>
      </c>
      <c r="F717" s="191" t="str">
        <f>IF(SD!I714="","",SD!I714)</f>
        <v/>
      </c>
      <c r="G717" s="192" t="str">
        <f>IF(SD!AD714="","",SD!AD714)</f>
        <v/>
      </c>
      <c r="H717" s="193"/>
      <c r="I717" s="192" t="str">
        <f t="shared" si="22"/>
        <v>N</v>
      </c>
      <c r="J717" s="194"/>
      <c r="K717" s="181"/>
      <c r="L717" s="181">
        <f t="shared" si="23"/>
        <v>0</v>
      </c>
      <c r="M717" s="181"/>
    </row>
    <row r="718" spans="1:13">
      <c r="A718" s="191" t="str">
        <f>IF(B718="","",ROWS($B$5:B718))</f>
        <v/>
      </c>
      <c r="B718" s="191" t="str">
        <f>IF(SD!A715="","",SD!A715)</f>
        <v/>
      </c>
      <c r="C718" s="191" t="str">
        <f>IF(SD!C715="","",SD!C715)</f>
        <v/>
      </c>
      <c r="D718" s="191" t="str">
        <f>IF(SD!E715="","",SD!E715)</f>
        <v/>
      </c>
      <c r="E718" s="191" t="str">
        <f>IF(SD!G715="","",SD!G715)</f>
        <v/>
      </c>
      <c r="F718" s="191" t="str">
        <f>IF(SD!I715="","",SD!I715)</f>
        <v/>
      </c>
      <c r="G718" s="192" t="str">
        <f>IF(SD!AD715="","",SD!AD715)</f>
        <v/>
      </c>
      <c r="H718" s="193"/>
      <c r="I718" s="192" t="str">
        <f t="shared" si="22"/>
        <v>N</v>
      </c>
      <c r="J718" s="194"/>
      <c r="K718" s="181"/>
      <c r="L718" s="181">
        <f t="shared" si="23"/>
        <v>0</v>
      </c>
      <c r="M718" s="181"/>
    </row>
    <row r="719" spans="1:13">
      <c r="A719" s="191" t="str">
        <f>IF(B719="","",ROWS($B$5:B719))</f>
        <v/>
      </c>
      <c r="B719" s="191" t="str">
        <f>IF(SD!A716="","",SD!A716)</f>
        <v/>
      </c>
      <c r="C719" s="191" t="str">
        <f>IF(SD!C716="","",SD!C716)</f>
        <v/>
      </c>
      <c r="D719" s="191" t="str">
        <f>IF(SD!E716="","",SD!E716)</f>
        <v/>
      </c>
      <c r="E719" s="191" t="str">
        <f>IF(SD!G716="","",SD!G716)</f>
        <v/>
      </c>
      <c r="F719" s="191" t="str">
        <f>IF(SD!I716="","",SD!I716)</f>
        <v/>
      </c>
      <c r="G719" s="192" t="str">
        <f>IF(SD!AD716="","",SD!AD716)</f>
        <v/>
      </c>
      <c r="H719" s="193"/>
      <c r="I719" s="192" t="str">
        <f t="shared" si="22"/>
        <v>N</v>
      </c>
      <c r="J719" s="194"/>
      <c r="K719" s="181"/>
      <c r="L719" s="181">
        <f t="shared" si="23"/>
        <v>0</v>
      </c>
      <c r="M719" s="181"/>
    </row>
    <row r="720" spans="1:13">
      <c r="A720" s="191" t="str">
        <f>IF(B720="","",ROWS($B$5:B720))</f>
        <v/>
      </c>
      <c r="B720" s="191" t="str">
        <f>IF(SD!A717="","",SD!A717)</f>
        <v/>
      </c>
      <c r="C720" s="191" t="str">
        <f>IF(SD!C717="","",SD!C717)</f>
        <v/>
      </c>
      <c r="D720" s="191" t="str">
        <f>IF(SD!E717="","",SD!E717)</f>
        <v/>
      </c>
      <c r="E720" s="191" t="str">
        <f>IF(SD!G717="","",SD!G717)</f>
        <v/>
      </c>
      <c r="F720" s="191" t="str">
        <f>IF(SD!I717="","",SD!I717)</f>
        <v/>
      </c>
      <c r="G720" s="192" t="str">
        <f>IF(SD!AD717="","",SD!AD717)</f>
        <v/>
      </c>
      <c r="H720" s="193"/>
      <c r="I720" s="192" t="str">
        <f t="shared" si="22"/>
        <v>N</v>
      </c>
      <c r="J720" s="194"/>
      <c r="K720" s="181"/>
      <c r="L720" s="181">
        <f t="shared" si="23"/>
        <v>0</v>
      </c>
      <c r="M720" s="181"/>
    </row>
    <row r="721" spans="1:13">
      <c r="A721" s="191" t="str">
        <f>IF(B721="","",ROWS($B$5:B721))</f>
        <v/>
      </c>
      <c r="B721" s="191" t="str">
        <f>IF(SD!A718="","",SD!A718)</f>
        <v/>
      </c>
      <c r="C721" s="191" t="str">
        <f>IF(SD!C718="","",SD!C718)</f>
        <v/>
      </c>
      <c r="D721" s="191" t="str">
        <f>IF(SD!E718="","",SD!E718)</f>
        <v/>
      </c>
      <c r="E721" s="191" t="str">
        <f>IF(SD!G718="","",SD!G718)</f>
        <v/>
      </c>
      <c r="F721" s="191" t="str">
        <f>IF(SD!I718="","",SD!I718)</f>
        <v/>
      </c>
      <c r="G721" s="192" t="str">
        <f>IF(SD!AD718="","",SD!AD718)</f>
        <v/>
      </c>
      <c r="H721" s="193"/>
      <c r="I721" s="192" t="str">
        <f t="shared" si="22"/>
        <v>N</v>
      </c>
      <c r="J721" s="194"/>
      <c r="K721" s="181"/>
      <c r="L721" s="181">
        <f t="shared" si="23"/>
        <v>0</v>
      </c>
      <c r="M721" s="181"/>
    </row>
    <row r="722" spans="1:13">
      <c r="A722" s="191" t="str">
        <f>IF(B722="","",ROWS($B$5:B722))</f>
        <v/>
      </c>
      <c r="B722" s="191" t="str">
        <f>IF(SD!A719="","",SD!A719)</f>
        <v/>
      </c>
      <c r="C722" s="191" t="str">
        <f>IF(SD!C719="","",SD!C719)</f>
        <v/>
      </c>
      <c r="D722" s="191" t="str">
        <f>IF(SD!E719="","",SD!E719)</f>
        <v/>
      </c>
      <c r="E722" s="191" t="str">
        <f>IF(SD!G719="","",SD!G719)</f>
        <v/>
      </c>
      <c r="F722" s="191" t="str">
        <f>IF(SD!I719="","",SD!I719)</f>
        <v/>
      </c>
      <c r="G722" s="192" t="str">
        <f>IF(SD!AD719="","",SD!AD719)</f>
        <v/>
      </c>
      <c r="H722" s="193"/>
      <c r="I722" s="192" t="str">
        <f t="shared" si="22"/>
        <v>N</v>
      </c>
      <c r="J722" s="194"/>
      <c r="K722" s="181"/>
      <c r="L722" s="181">
        <f t="shared" si="23"/>
        <v>0</v>
      </c>
      <c r="M722" s="181"/>
    </row>
    <row r="723" spans="1:13">
      <c r="A723" s="191" t="str">
        <f>IF(B723="","",ROWS($B$5:B723))</f>
        <v/>
      </c>
      <c r="B723" s="191" t="str">
        <f>IF(SD!A720="","",SD!A720)</f>
        <v/>
      </c>
      <c r="C723" s="191" t="str">
        <f>IF(SD!C720="","",SD!C720)</f>
        <v/>
      </c>
      <c r="D723" s="191" t="str">
        <f>IF(SD!E720="","",SD!E720)</f>
        <v/>
      </c>
      <c r="E723" s="191" t="str">
        <f>IF(SD!G720="","",SD!G720)</f>
        <v/>
      </c>
      <c r="F723" s="191" t="str">
        <f>IF(SD!I720="","",SD!I720)</f>
        <v/>
      </c>
      <c r="G723" s="192" t="str">
        <f>IF(SD!AD720="","",SD!AD720)</f>
        <v/>
      </c>
      <c r="H723" s="193"/>
      <c r="I723" s="192" t="str">
        <f t="shared" si="22"/>
        <v>N</v>
      </c>
      <c r="J723" s="194"/>
      <c r="K723" s="181"/>
      <c r="L723" s="181">
        <f t="shared" si="23"/>
        <v>0</v>
      </c>
      <c r="M723" s="181"/>
    </row>
    <row r="724" spans="1:13">
      <c r="A724" s="191" t="str">
        <f>IF(B724="","",ROWS($B$5:B724))</f>
        <v/>
      </c>
      <c r="B724" s="191" t="str">
        <f>IF(SD!A721="","",SD!A721)</f>
        <v/>
      </c>
      <c r="C724" s="191" t="str">
        <f>IF(SD!C721="","",SD!C721)</f>
        <v/>
      </c>
      <c r="D724" s="191" t="str">
        <f>IF(SD!E721="","",SD!E721)</f>
        <v/>
      </c>
      <c r="E724" s="191" t="str">
        <f>IF(SD!G721="","",SD!G721)</f>
        <v/>
      </c>
      <c r="F724" s="191" t="str">
        <f>IF(SD!I721="","",SD!I721)</f>
        <v/>
      </c>
      <c r="G724" s="192" t="str">
        <f>IF(SD!AD721="","",SD!AD721)</f>
        <v/>
      </c>
      <c r="H724" s="193"/>
      <c r="I724" s="192" t="str">
        <f t="shared" si="22"/>
        <v>N</v>
      </c>
      <c r="J724" s="194"/>
      <c r="K724" s="181"/>
      <c r="L724" s="181">
        <f t="shared" si="23"/>
        <v>0</v>
      </c>
      <c r="M724" s="181"/>
    </row>
    <row r="725" spans="1:13">
      <c r="A725" s="191" t="str">
        <f>IF(B725="","",ROWS($B$5:B725))</f>
        <v/>
      </c>
      <c r="B725" s="191" t="str">
        <f>IF(SD!A722="","",SD!A722)</f>
        <v/>
      </c>
      <c r="C725" s="191" t="str">
        <f>IF(SD!C722="","",SD!C722)</f>
        <v/>
      </c>
      <c r="D725" s="191" t="str">
        <f>IF(SD!E722="","",SD!E722)</f>
        <v/>
      </c>
      <c r="E725" s="191" t="str">
        <f>IF(SD!G722="","",SD!G722)</f>
        <v/>
      </c>
      <c r="F725" s="191" t="str">
        <f>IF(SD!I722="","",SD!I722)</f>
        <v/>
      </c>
      <c r="G725" s="192" t="str">
        <f>IF(SD!AD722="","",SD!AD722)</f>
        <v/>
      </c>
      <c r="H725" s="193"/>
      <c r="I725" s="192" t="str">
        <f t="shared" si="22"/>
        <v>N</v>
      </c>
      <c r="J725" s="194"/>
      <c r="K725" s="181"/>
      <c r="L725" s="181">
        <f t="shared" si="23"/>
        <v>0</v>
      </c>
      <c r="M725" s="181"/>
    </row>
    <row r="726" spans="1:13">
      <c r="A726" s="191" t="str">
        <f>IF(B726="","",ROWS($B$5:B726))</f>
        <v/>
      </c>
      <c r="B726" s="191" t="str">
        <f>IF(SD!A723="","",SD!A723)</f>
        <v/>
      </c>
      <c r="C726" s="191" t="str">
        <f>IF(SD!C723="","",SD!C723)</f>
        <v/>
      </c>
      <c r="D726" s="191" t="str">
        <f>IF(SD!E723="","",SD!E723)</f>
        <v/>
      </c>
      <c r="E726" s="191" t="str">
        <f>IF(SD!G723="","",SD!G723)</f>
        <v/>
      </c>
      <c r="F726" s="191" t="str">
        <f>IF(SD!I723="","",SD!I723)</f>
        <v/>
      </c>
      <c r="G726" s="192" t="str">
        <f>IF(SD!AD723="","",SD!AD723)</f>
        <v/>
      </c>
      <c r="H726" s="193"/>
      <c r="I726" s="192" t="str">
        <f t="shared" si="22"/>
        <v>N</v>
      </c>
      <c r="J726" s="194"/>
      <c r="K726" s="181"/>
      <c r="L726" s="181">
        <f t="shared" si="23"/>
        <v>0</v>
      </c>
      <c r="M726" s="181"/>
    </row>
    <row r="727" spans="1:13">
      <c r="A727" s="191" t="str">
        <f>IF(B727="","",ROWS($B$5:B727))</f>
        <v/>
      </c>
      <c r="B727" s="191" t="str">
        <f>IF(SD!A724="","",SD!A724)</f>
        <v/>
      </c>
      <c r="C727" s="191" t="str">
        <f>IF(SD!C724="","",SD!C724)</f>
        <v/>
      </c>
      <c r="D727" s="191" t="str">
        <f>IF(SD!E724="","",SD!E724)</f>
        <v/>
      </c>
      <c r="E727" s="191" t="str">
        <f>IF(SD!G724="","",SD!G724)</f>
        <v/>
      </c>
      <c r="F727" s="191" t="str">
        <f>IF(SD!I724="","",SD!I724)</f>
        <v/>
      </c>
      <c r="G727" s="192" t="str">
        <f>IF(SD!AD724="","",SD!AD724)</f>
        <v/>
      </c>
      <c r="H727" s="193"/>
      <c r="I727" s="192" t="str">
        <f t="shared" si="22"/>
        <v>N</v>
      </c>
      <c r="J727" s="194"/>
      <c r="K727" s="181"/>
      <c r="L727" s="181">
        <f t="shared" si="23"/>
        <v>0</v>
      </c>
      <c r="M727" s="181"/>
    </row>
    <row r="728" spans="1:13">
      <c r="A728" s="191" t="str">
        <f>IF(B728="","",ROWS($B$5:B728))</f>
        <v/>
      </c>
      <c r="B728" s="191" t="str">
        <f>IF(SD!A725="","",SD!A725)</f>
        <v/>
      </c>
      <c r="C728" s="191" t="str">
        <f>IF(SD!C725="","",SD!C725)</f>
        <v/>
      </c>
      <c r="D728" s="191" t="str">
        <f>IF(SD!E725="","",SD!E725)</f>
        <v/>
      </c>
      <c r="E728" s="191" t="str">
        <f>IF(SD!G725="","",SD!G725)</f>
        <v/>
      </c>
      <c r="F728" s="191" t="str">
        <f>IF(SD!I725="","",SD!I725)</f>
        <v/>
      </c>
      <c r="G728" s="192" t="str">
        <f>IF(SD!AD725="","",SD!AD725)</f>
        <v/>
      </c>
      <c r="H728" s="193"/>
      <c r="I728" s="192" t="str">
        <f t="shared" si="22"/>
        <v>N</v>
      </c>
      <c r="J728" s="194"/>
      <c r="K728" s="181"/>
      <c r="L728" s="181">
        <f t="shared" si="23"/>
        <v>0</v>
      </c>
      <c r="M728" s="181"/>
    </row>
    <row r="729" spans="1:13">
      <c r="A729" s="191" t="str">
        <f>IF(B729="","",ROWS($B$5:B729))</f>
        <v/>
      </c>
      <c r="B729" s="191" t="str">
        <f>IF(SD!A726="","",SD!A726)</f>
        <v/>
      </c>
      <c r="C729" s="191" t="str">
        <f>IF(SD!C726="","",SD!C726)</f>
        <v/>
      </c>
      <c r="D729" s="191" t="str">
        <f>IF(SD!E726="","",SD!E726)</f>
        <v/>
      </c>
      <c r="E729" s="191" t="str">
        <f>IF(SD!G726="","",SD!G726)</f>
        <v/>
      </c>
      <c r="F729" s="191" t="str">
        <f>IF(SD!I726="","",SD!I726)</f>
        <v/>
      </c>
      <c r="G729" s="192" t="str">
        <f>IF(SD!AD726="","",SD!AD726)</f>
        <v/>
      </c>
      <c r="H729" s="193"/>
      <c r="I729" s="192" t="str">
        <f t="shared" si="22"/>
        <v>N</v>
      </c>
      <c r="J729" s="194"/>
      <c r="K729" s="181"/>
      <c r="L729" s="181">
        <f t="shared" si="23"/>
        <v>0</v>
      </c>
      <c r="M729" s="181"/>
    </row>
    <row r="730" spans="1:13">
      <c r="A730" s="191" t="str">
        <f>IF(B730="","",ROWS($B$5:B730))</f>
        <v/>
      </c>
      <c r="B730" s="191" t="str">
        <f>IF(SD!A727="","",SD!A727)</f>
        <v/>
      </c>
      <c r="C730" s="191" t="str">
        <f>IF(SD!C727="","",SD!C727)</f>
        <v/>
      </c>
      <c r="D730" s="191" t="str">
        <f>IF(SD!E727="","",SD!E727)</f>
        <v/>
      </c>
      <c r="E730" s="191" t="str">
        <f>IF(SD!G727="","",SD!G727)</f>
        <v/>
      </c>
      <c r="F730" s="191" t="str">
        <f>IF(SD!I727="","",SD!I727)</f>
        <v/>
      </c>
      <c r="G730" s="192" t="str">
        <f>IF(SD!AD727="","",SD!AD727)</f>
        <v/>
      </c>
      <c r="H730" s="193"/>
      <c r="I730" s="192" t="str">
        <f t="shared" si="22"/>
        <v>N</v>
      </c>
      <c r="J730" s="194"/>
      <c r="K730" s="181"/>
      <c r="L730" s="181">
        <f t="shared" si="23"/>
        <v>0</v>
      </c>
      <c r="M730" s="181"/>
    </row>
    <row r="731" spans="1:13">
      <c r="A731" s="191" t="str">
        <f>IF(B731="","",ROWS($B$5:B731))</f>
        <v/>
      </c>
      <c r="B731" s="191" t="str">
        <f>IF(SD!A728="","",SD!A728)</f>
        <v/>
      </c>
      <c r="C731" s="191" t="str">
        <f>IF(SD!C728="","",SD!C728)</f>
        <v/>
      </c>
      <c r="D731" s="191" t="str">
        <f>IF(SD!E728="","",SD!E728)</f>
        <v/>
      </c>
      <c r="E731" s="191" t="str">
        <f>IF(SD!G728="","",SD!G728)</f>
        <v/>
      </c>
      <c r="F731" s="191" t="str">
        <f>IF(SD!I728="","",SD!I728)</f>
        <v/>
      </c>
      <c r="G731" s="192" t="str">
        <f>IF(SD!AD728="","",SD!AD728)</f>
        <v/>
      </c>
      <c r="H731" s="193"/>
      <c r="I731" s="192" t="str">
        <f t="shared" si="22"/>
        <v>N</v>
      </c>
      <c r="J731" s="194"/>
      <c r="K731" s="181"/>
      <c r="L731" s="181">
        <f t="shared" si="23"/>
        <v>0</v>
      </c>
      <c r="M731" s="181"/>
    </row>
    <row r="732" spans="1:13">
      <c r="A732" s="191" t="str">
        <f>IF(B732="","",ROWS($B$5:B732))</f>
        <v/>
      </c>
      <c r="B732" s="191" t="str">
        <f>IF(SD!A729="","",SD!A729)</f>
        <v/>
      </c>
      <c r="C732" s="191" t="str">
        <f>IF(SD!C729="","",SD!C729)</f>
        <v/>
      </c>
      <c r="D732" s="191" t="str">
        <f>IF(SD!E729="","",SD!E729)</f>
        <v/>
      </c>
      <c r="E732" s="191" t="str">
        <f>IF(SD!G729="","",SD!G729)</f>
        <v/>
      </c>
      <c r="F732" s="191" t="str">
        <f>IF(SD!I729="","",SD!I729)</f>
        <v/>
      </c>
      <c r="G732" s="192" t="str">
        <f>IF(SD!AD729="","",SD!AD729)</f>
        <v/>
      </c>
      <c r="H732" s="193"/>
      <c r="I732" s="192" t="str">
        <f t="shared" si="22"/>
        <v>N</v>
      </c>
      <c r="J732" s="194"/>
      <c r="K732" s="181"/>
      <c r="L732" s="181">
        <f t="shared" si="23"/>
        <v>0</v>
      </c>
      <c r="M732" s="181"/>
    </row>
    <row r="733" spans="1:13">
      <c r="A733" s="191" t="str">
        <f>IF(B733="","",ROWS($B$5:B733))</f>
        <v/>
      </c>
      <c r="B733" s="191" t="str">
        <f>IF(SD!A730="","",SD!A730)</f>
        <v/>
      </c>
      <c r="C733" s="191" t="str">
        <f>IF(SD!C730="","",SD!C730)</f>
        <v/>
      </c>
      <c r="D733" s="191" t="str">
        <f>IF(SD!E730="","",SD!E730)</f>
        <v/>
      </c>
      <c r="E733" s="191" t="str">
        <f>IF(SD!G730="","",SD!G730)</f>
        <v/>
      </c>
      <c r="F733" s="191" t="str">
        <f>IF(SD!I730="","",SD!I730)</f>
        <v/>
      </c>
      <c r="G733" s="192" t="str">
        <f>IF(SD!AD730="","",SD!AD730)</f>
        <v/>
      </c>
      <c r="H733" s="193"/>
      <c r="I733" s="192" t="str">
        <f t="shared" si="22"/>
        <v>N</v>
      </c>
      <c r="J733" s="194"/>
      <c r="K733" s="181"/>
      <c r="L733" s="181">
        <f t="shared" si="23"/>
        <v>0</v>
      </c>
      <c r="M733" s="181"/>
    </row>
    <row r="734" spans="1:13">
      <c r="A734" s="191" t="str">
        <f>IF(B734="","",ROWS($B$5:B734))</f>
        <v/>
      </c>
      <c r="B734" s="191" t="str">
        <f>IF(SD!A731="","",SD!A731)</f>
        <v/>
      </c>
      <c r="C734" s="191" t="str">
        <f>IF(SD!C731="","",SD!C731)</f>
        <v/>
      </c>
      <c r="D734" s="191" t="str">
        <f>IF(SD!E731="","",SD!E731)</f>
        <v/>
      </c>
      <c r="E734" s="191" t="str">
        <f>IF(SD!G731="","",SD!G731)</f>
        <v/>
      </c>
      <c r="F734" s="191" t="str">
        <f>IF(SD!I731="","",SD!I731)</f>
        <v/>
      </c>
      <c r="G734" s="192" t="str">
        <f>IF(SD!AD731="","",SD!AD731)</f>
        <v/>
      </c>
      <c r="H734" s="193"/>
      <c r="I734" s="192" t="str">
        <f t="shared" si="22"/>
        <v>N</v>
      </c>
      <c r="J734" s="194"/>
      <c r="K734" s="181"/>
      <c r="L734" s="181">
        <f t="shared" si="23"/>
        <v>0</v>
      </c>
      <c r="M734" s="181"/>
    </row>
    <row r="735" spans="1:13">
      <c r="A735" s="191" t="str">
        <f>IF(B735="","",ROWS($B$5:B735))</f>
        <v/>
      </c>
      <c r="B735" s="191" t="str">
        <f>IF(SD!A732="","",SD!A732)</f>
        <v/>
      </c>
      <c r="C735" s="191" t="str">
        <f>IF(SD!C732="","",SD!C732)</f>
        <v/>
      </c>
      <c r="D735" s="191" t="str">
        <f>IF(SD!E732="","",SD!E732)</f>
        <v/>
      </c>
      <c r="E735" s="191" t="str">
        <f>IF(SD!G732="","",SD!G732)</f>
        <v/>
      </c>
      <c r="F735" s="191" t="str">
        <f>IF(SD!I732="","",SD!I732)</f>
        <v/>
      </c>
      <c r="G735" s="192" t="str">
        <f>IF(SD!AD732="","",SD!AD732)</f>
        <v/>
      </c>
      <c r="H735" s="193"/>
      <c r="I735" s="192" t="str">
        <f t="shared" si="22"/>
        <v>N</v>
      </c>
      <c r="J735" s="194"/>
      <c r="K735" s="181"/>
      <c r="L735" s="181">
        <f t="shared" si="23"/>
        <v>0</v>
      </c>
      <c r="M735" s="181"/>
    </row>
    <row r="736" spans="1:13">
      <c r="A736" s="191" t="str">
        <f>IF(B736="","",ROWS($B$5:B736))</f>
        <v/>
      </c>
      <c r="B736" s="191" t="str">
        <f>IF(SD!A733="","",SD!A733)</f>
        <v/>
      </c>
      <c r="C736" s="191" t="str">
        <f>IF(SD!C733="","",SD!C733)</f>
        <v/>
      </c>
      <c r="D736" s="191" t="str">
        <f>IF(SD!E733="","",SD!E733)</f>
        <v/>
      </c>
      <c r="E736" s="191" t="str">
        <f>IF(SD!G733="","",SD!G733)</f>
        <v/>
      </c>
      <c r="F736" s="191" t="str">
        <f>IF(SD!I733="","",SD!I733)</f>
        <v/>
      </c>
      <c r="G736" s="192" t="str">
        <f>IF(SD!AD733="","",SD!AD733)</f>
        <v/>
      </c>
      <c r="H736" s="193"/>
      <c r="I736" s="192" t="str">
        <f t="shared" si="22"/>
        <v>N</v>
      </c>
      <c r="J736" s="194"/>
      <c r="K736" s="181"/>
      <c r="L736" s="181">
        <f t="shared" si="23"/>
        <v>0</v>
      </c>
      <c r="M736" s="181"/>
    </row>
    <row r="737" spans="1:13">
      <c r="A737" s="191" t="str">
        <f>IF(B737="","",ROWS($B$5:B737))</f>
        <v/>
      </c>
      <c r="B737" s="191" t="str">
        <f>IF(SD!A734="","",SD!A734)</f>
        <v/>
      </c>
      <c r="C737" s="191" t="str">
        <f>IF(SD!C734="","",SD!C734)</f>
        <v/>
      </c>
      <c r="D737" s="191" t="str">
        <f>IF(SD!E734="","",SD!E734)</f>
        <v/>
      </c>
      <c r="E737" s="191" t="str">
        <f>IF(SD!G734="","",SD!G734)</f>
        <v/>
      </c>
      <c r="F737" s="191" t="str">
        <f>IF(SD!I734="","",SD!I734)</f>
        <v/>
      </c>
      <c r="G737" s="192" t="str">
        <f>IF(SD!AD734="","",SD!AD734)</f>
        <v/>
      </c>
      <c r="H737" s="193"/>
      <c r="I737" s="192" t="str">
        <f t="shared" si="22"/>
        <v>N</v>
      </c>
      <c r="J737" s="194"/>
      <c r="K737" s="181"/>
      <c r="L737" s="181">
        <f t="shared" si="23"/>
        <v>0</v>
      </c>
      <c r="M737" s="181"/>
    </row>
    <row r="738" spans="1:13">
      <c r="A738" s="191" t="str">
        <f>IF(B738="","",ROWS($B$5:B738))</f>
        <v/>
      </c>
      <c r="B738" s="191" t="str">
        <f>IF(SD!A735="","",SD!A735)</f>
        <v/>
      </c>
      <c r="C738" s="191" t="str">
        <f>IF(SD!C735="","",SD!C735)</f>
        <v/>
      </c>
      <c r="D738" s="191" t="str">
        <f>IF(SD!E735="","",SD!E735)</f>
        <v/>
      </c>
      <c r="E738" s="191" t="str">
        <f>IF(SD!G735="","",SD!G735)</f>
        <v/>
      </c>
      <c r="F738" s="191" t="str">
        <f>IF(SD!I735="","",SD!I735)</f>
        <v/>
      </c>
      <c r="G738" s="192" t="str">
        <f>IF(SD!AD735="","",SD!AD735)</f>
        <v/>
      </c>
      <c r="H738" s="193"/>
      <c r="I738" s="192" t="str">
        <f t="shared" si="22"/>
        <v>N</v>
      </c>
      <c r="J738" s="194"/>
      <c r="K738" s="181"/>
      <c r="L738" s="181">
        <f t="shared" si="23"/>
        <v>0</v>
      </c>
      <c r="M738" s="181"/>
    </row>
    <row r="739" spans="1:13">
      <c r="A739" s="191" t="str">
        <f>IF(B739="","",ROWS($B$5:B739))</f>
        <v/>
      </c>
      <c r="B739" s="191" t="str">
        <f>IF(SD!A736="","",SD!A736)</f>
        <v/>
      </c>
      <c r="C739" s="191" t="str">
        <f>IF(SD!C736="","",SD!C736)</f>
        <v/>
      </c>
      <c r="D739" s="191" t="str">
        <f>IF(SD!E736="","",SD!E736)</f>
        <v/>
      </c>
      <c r="E739" s="191" t="str">
        <f>IF(SD!G736="","",SD!G736)</f>
        <v/>
      </c>
      <c r="F739" s="191" t="str">
        <f>IF(SD!I736="","",SD!I736)</f>
        <v/>
      </c>
      <c r="G739" s="192" t="str">
        <f>IF(SD!AD736="","",SD!AD736)</f>
        <v/>
      </c>
      <c r="H739" s="193"/>
      <c r="I739" s="192" t="str">
        <f t="shared" si="22"/>
        <v>N</v>
      </c>
      <c r="J739" s="194"/>
      <c r="K739" s="181"/>
      <c r="L739" s="181">
        <f t="shared" si="23"/>
        <v>0</v>
      </c>
      <c r="M739" s="181"/>
    </row>
    <row r="740" spans="1:13">
      <c r="A740" s="191" t="str">
        <f>IF(B740="","",ROWS($B$5:B740))</f>
        <v/>
      </c>
      <c r="B740" s="191" t="str">
        <f>IF(SD!A737="","",SD!A737)</f>
        <v/>
      </c>
      <c r="C740" s="191" t="str">
        <f>IF(SD!C737="","",SD!C737)</f>
        <v/>
      </c>
      <c r="D740" s="191" t="str">
        <f>IF(SD!E737="","",SD!E737)</f>
        <v/>
      </c>
      <c r="E740" s="191" t="str">
        <f>IF(SD!G737="","",SD!G737)</f>
        <v/>
      </c>
      <c r="F740" s="191" t="str">
        <f>IF(SD!I737="","",SD!I737)</f>
        <v/>
      </c>
      <c r="G740" s="192" t="str">
        <f>IF(SD!AD737="","",SD!AD737)</f>
        <v/>
      </c>
      <c r="H740" s="193"/>
      <c r="I740" s="192" t="str">
        <f t="shared" si="22"/>
        <v>N</v>
      </c>
      <c r="J740" s="194"/>
      <c r="K740" s="181"/>
      <c r="L740" s="181">
        <f t="shared" si="23"/>
        <v>0</v>
      </c>
      <c r="M740" s="181"/>
    </row>
    <row r="741" spans="1:13">
      <c r="A741" s="191" t="str">
        <f>IF(B741="","",ROWS($B$5:B741))</f>
        <v/>
      </c>
      <c r="B741" s="191" t="str">
        <f>IF(SD!A738="","",SD!A738)</f>
        <v/>
      </c>
      <c r="C741" s="191" t="str">
        <f>IF(SD!C738="","",SD!C738)</f>
        <v/>
      </c>
      <c r="D741" s="191" t="str">
        <f>IF(SD!E738="","",SD!E738)</f>
        <v/>
      </c>
      <c r="E741" s="191" t="str">
        <f>IF(SD!G738="","",SD!G738)</f>
        <v/>
      </c>
      <c r="F741" s="191" t="str">
        <f>IF(SD!I738="","",SD!I738)</f>
        <v/>
      </c>
      <c r="G741" s="192" t="str">
        <f>IF(SD!AD738="","",SD!AD738)</f>
        <v/>
      </c>
      <c r="H741" s="193"/>
      <c r="I741" s="192" t="str">
        <f t="shared" si="22"/>
        <v>N</v>
      </c>
      <c r="J741" s="194"/>
      <c r="K741" s="181"/>
      <c r="L741" s="181">
        <f t="shared" si="23"/>
        <v>0</v>
      </c>
      <c r="M741" s="181"/>
    </row>
    <row r="742" spans="1:13">
      <c r="A742" s="191" t="str">
        <f>IF(B742="","",ROWS($B$5:B742))</f>
        <v/>
      </c>
      <c r="B742" s="191" t="str">
        <f>IF(SD!A739="","",SD!A739)</f>
        <v/>
      </c>
      <c r="C742" s="191" t="str">
        <f>IF(SD!C739="","",SD!C739)</f>
        <v/>
      </c>
      <c r="D742" s="191" t="str">
        <f>IF(SD!E739="","",SD!E739)</f>
        <v/>
      </c>
      <c r="E742" s="191" t="str">
        <f>IF(SD!G739="","",SD!G739)</f>
        <v/>
      </c>
      <c r="F742" s="191" t="str">
        <f>IF(SD!I739="","",SD!I739)</f>
        <v/>
      </c>
      <c r="G742" s="192" t="str">
        <f>IF(SD!AD739="","",SD!AD739)</f>
        <v/>
      </c>
      <c r="H742" s="193"/>
      <c r="I742" s="192" t="str">
        <f t="shared" si="22"/>
        <v>N</v>
      </c>
      <c r="J742" s="194"/>
      <c r="K742" s="181"/>
      <c r="L742" s="181">
        <f t="shared" si="23"/>
        <v>0</v>
      </c>
      <c r="M742" s="181"/>
    </row>
    <row r="743" spans="1:13">
      <c r="A743" s="191" t="str">
        <f>IF(B743="","",ROWS($B$5:B743))</f>
        <v/>
      </c>
      <c r="B743" s="191" t="str">
        <f>IF(SD!A740="","",SD!A740)</f>
        <v/>
      </c>
      <c r="C743" s="191" t="str">
        <f>IF(SD!C740="","",SD!C740)</f>
        <v/>
      </c>
      <c r="D743" s="191" t="str">
        <f>IF(SD!E740="","",SD!E740)</f>
        <v/>
      </c>
      <c r="E743" s="191" t="str">
        <f>IF(SD!G740="","",SD!G740)</f>
        <v/>
      </c>
      <c r="F743" s="191" t="str">
        <f>IF(SD!I740="","",SD!I740)</f>
        <v/>
      </c>
      <c r="G743" s="192" t="str">
        <f>IF(SD!AD740="","",SD!AD740)</f>
        <v/>
      </c>
      <c r="H743" s="193"/>
      <c r="I743" s="192" t="str">
        <f t="shared" si="22"/>
        <v>N</v>
      </c>
      <c r="J743" s="194"/>
      <c r="K743" s="181"/>
      <c r="L743" s="181">
        <f t="shared" si="23"/>
        <v>0</v>
      </c>
      <c r="M743" s="181"/>
    </row>
    <row r="744" spans="1:13">
      <c r="A744" s="191" t="str">
        <f>IF(B744="","",ROWS($B$5:B744))</f>
        <v/>
      </c>
      <c r="B744" s="191" t="str">
        <f>IF(SD!A741="","",SD!A741)</f>
        <v/>
      </c>
      <c r="C744" s="191" t="str">
        <f>IF(SD!C741="","",SD!C741)</f>
        <v/>
      </c>
      <c r="D744" s="191" t="str">
        <f>IF(SD!E741="","",SD!E741)</f>
        <v/>
      </c>
      <c r="E744" s="191" t="str">
        <f>IF(SD!G741="","",SD!G741)</f>
        <v/>
      </c>
      <c r="F744" s="191" t="str">
        <f>IF(SD!I741="","",SD!I741)</f>
        <v/>
      </c>
      <c r="G744" s="192" t="str">
        <f>IF(SD!AD741="","",SD!AD741)</f>
        <v/>
      </c>
      <c r="H744" s="193"/>
      <c r="I744" s="192" t="str">
        <f t="shared" si="22"/>
        <v>N</v>
      </c>
      <c r="J744" s="194"/>
      <c r="K744" s="181"/>
      <c r="L744" s="181">
        <f t="shared" si="23"/>
        <v>0</v>
      </c>
      <c r="M744" s="181"/>
    </row>
    <row r="745" spans="1:13">
      <c r="A745" s="191" t="str">
        <f>IF(B745="","",ROWS($B$5:B745))</f>
        <v/>
      </c>
      <c r="B745" s="191" t="str">
        <f>IF(SD!A742="","",SD!A742)</f>
        <v/>
      </c>
      <c r="C745" s="191" t="str">
        <f>IF(SD!C742="","",SD!C742)</f>
        <v/>
      </c>
      <c r="D745" s="191" t="str">
        <f>IF(SD!E742="","",SD!E742)</f>
        <v/>
      </c>
      <c r="E745" s="191" t="str">
        <f>IF(SD!G742="","",SD!G742)</f>
        <v/>
      </c>
      <c r="F745" s="191" t="str">
        <f>IF(SD!I742="","",SD!I742)</f>
        <v/>
      </c>
      <c r="G745" s="192" t="str">
        <f>IF(SD!AD742="","",SD!AD742)</f>
        <v/>
      </c>
      <c r="H745" s="193"/>
      <c r="I745" s="192" t="str">
        <f t="shared" si="22"/>
        <v>N</v>
      </c>
      <c r="J745" s="194"/>
      <c r="K745" s="181"/>
      <c r="L745" s="181">
        <f t="shared" si="23"/>
        <v>0</v>
      </c>
      <c r="M745" s="181"/>
    </row>
    <row r="746" spans="1:13">
      <c r="A746" s="191" t="str">
        <f>IF(B746="","",ROWS($B$5:B746))</f>
        <v/>
      </c>
      <c r="B746" s="191" t="str">
        <f>IF(SD!A743="","",SD!A743)</f>
        <v/>
      </c>
      <c r="C746" s="191" t="str">
        <f>IF(SD!C743="","",SD!C743)</f>
        <v/>
      </c>
      <c r="D746" s="191" t="str">
        <f>IF(SD!E743="","",SD!E743)</f>
        <v/>
      </c>
      <c r="E746" s="191" t="str">
        <f>IF(SD!G743="","",SD!G743)</f>
        <v/>
      </c>
      <c r="F746" s="191" t="str">
        <f>IF(SD!I743="","",SD!I743)</f>
        <v/>
      </c>
      <c r="G746" s="192" t="str">
        <f>IF(SD!AD743="","",SD!AD743)</f>
        <v/>
      </c>
      <c r="H746" s="193"/>
      <c r="I746" s="192" t="str">
        <f t="shared" si="22"/>
        <v>N</v>
      </c>
      <c r="J746" s="194"/>
      <c r="K746" s="181"/>
      <c r="L746" s="181">
        <f t="shared" si="23"/>
        <v>0</v>
      </c>
      <c r="M746" s="181"/>
    </row>
    <row r="747" spans="1:13">
      <c r="A747" s="191" t="str">
        <f>IF(B747="","",ROWS($B$5:B747))</f>
        <v/>
      </c>
      <c r="B747" s="191" t="str">
        <f>IF(SD!A744="","",SD!A744)</f>
        <v/>
      </c>
      <c r="C747" s="191" t="str">
        <f>IF(SD!C744="","",SD!C744)</f>
        <v/>
      </c>
      <c r="D747" s="191" t="str">
        <f>IF(SD!E744="","",SD!E744)</f>
        <v/>
      </c>
      <c r="E747" s="191" t="str">
        <f>IF(SD!G744="","",SD!G744)</f>
        <v/>
      </c>
      <c r="F747" s="191" t="str">
        <f>IF(SD!I744="","",SD!I744)</f>
        <v/>
      </c>
      <c r="G747" s="192" t="str">
        <f>IF(SD!AD744="","",SD!AD744)</f>
        <v/>
      </c>
      <c r="H747" s="193"/>
      <c r="I747" s="192" t="str">
        <f t="shared" si="22"/>
        <v>N</v>
      </c>
      <c r="J747" s="194"/>
      <c r="K747" s="181"/>
      <c r="L747" s="181">
        <f t="shared" si="23"/>
        <v>0</v>
      </c>
      <c r="M747" s="181"/>
    </row>
    <row r="748" spans="1:13">
      <c r="A748" s="191" t="str">
        <f>IF(B748="","",ROWS($B$5:B748))</f>
        <v/>
      </c>
      <c r="B748" s="191" t="str">
        <f>IF(SD!A745="","",SD!A745)</f>
        <v/>
      </c>
      <c r="C748" s="191" t="str">
        <f>IF(SD!C745="","",SD!C745)</f>
        <v/>
      </c>
      <c r="D748" s="191" t="str">
        <f>IF(SD!E745="","",SD!E745)</f>
        <v/>
      </c>
      <c r="E748" s="191" t="str">
        <f>IF(SD!G745="","",SD!G745)</f>
        <v/>
      </c>
      <c r="F748" s="191" t="str">
        <f>IF(SD!I745="","",SD!I745)</f>
        <v/>
      </c>
      <c r="G748" s="192" t="str">
        <f>IF(SD!AD745="","",SD!AD745)</f>
        <v/>
      </c>
      <c r="H748" s="193"/>
      <c r="I748" s="192" t="str">
        <f t="shared" si="22"/>
        <v>N</v>
      </c>
      <c r="J748" s="194"/>
      <c r="K748" s="181"/>
      <c r="L748" s="181">
        <f t="shared" si="23"/>
        <v>0</v>
      </c>
      <c r="M748" s="181"/>
    </row>
    <row r="749" spans="1:13">
      <c r="A749" s="191" t="str">
        <f>IF(B749="","",ROWS($B$5:B749))</f>
        <v/>
      </c>
      <c r="B749" s="191" t="str">
        <f>IF(SD!A746="","",SD!A746)</f>
        <v/>
      </c>
      <c r="C749" s="191" t="str">
        <f>IF(SD!C746="","",SD!C746)</f>
        <v/>
      </c>
      <c r="D749" s="191" t="str">
        <f>IF(SD!E746="","",SD!E746)</f>
        <v/>
      </c>
      <c r="E749" s="191" t="str">
        <f>IF(SD!G746="","",SD!G746)</f>
        <v/>
      </c>
      <c r="F749" s="191" t="str">
        <f>IF(SD!I746="","",SD!I746)</f>
        <v/>
      </c>
      <c r="G749" s="192" t="str">
        <f>IF(SD!AD746="","",SD!AD746)</f>
        <v/>
      </c>
      <c r="H749" s="193"/>
      <c r="I749" s="192" t="str">
        <f t="shared" si="22"/>
        <v>N</v>
      </c>
      <c r="J749" s="194"/>
      <c r="K749" s="181"/>
      <c r="L749" s="181">
        <f t="shared" si="23"/>
        <v>0</v>
      </c>
      <c r="M749" s="181"/>
    </row>
    <row r="750" spans="1:13">
      <c r="A750" s="191" t="str">
        <f>IF(B750="","",ROWS($B$5:B750))</f>
        <v/>
      </c>
      <c r="B750" s="191" t="str">
        <f>IF(SD!A747="","",SD!A747)</f>
        <v/>
      </c>
      <c r="C750" s="191" t="str">
        <f>IF(SD!C747="","",SD!C747)</f>
        <v/>
      </c>
      <c r="D750" s="191" t="str">
        <f>IF(SD!E747="","",SD!E747)</f>
        <v/>
      </c>
      <c r="E750" s="191" t="str">
        <f>IF(SD!G747="","",SD!G747)</f>
        <v/>
      </c>
      <c r="F750" s="191" t="str">
        <f>IF(SD!I747="","",SD!I747)</f>
        <v/>
      </c>
      <c r="G750" s="192" t="str">
        <f>IF(SD!AD747="","",SD!AD747)</f>
        <v/>
      </c>
      <c r="H750" s="193"/>
      <c r="I750" s="192" t="str">
        <f t="shared" si="22"/>
        <v>N</v>
      </c>
      <c r="J750" s="194"/>
      <c r="K750" s="181"/>
      <c r="L750" s="181">
        <f t="shared" si="23"/>
        <v>0</v>
      </c>
      <c r="M750" s="181"/>
    </row>
    <row r="751" spans="1:13">
      <c r="A751" s="191" t="str">
        <f>IF(B751="","",ROWS($B$5:B751))</f>
        <v/>
      </c>
      <c r="B751" s="191" t="str">
        <f>IF(SD!A748="","",SD!A748)</f>
        <v/>
      </c>
      <c r="C751" s="191" t="str">
        <f>IF(SD!C748="","",SD!C748)</f>
        <v/>
      </c>
      <c r="D751" s="191" t="str">
        <f>IF(SD!E748="","",SD!E748)</f>
        <v/>
      </c>
      <c r="E751" s="191" t="str">
        <f>IF(SD!G748="","",SD!G748)</f>
        <v/>
      </c>
      <c r="F751" s="191" t="str">
        <f>IF(SD!I748="","",SD!I748)</f>
        <v/>
      </c>
      <c r="G751" s="192" t="str">
        <f>IF(SD!AD748="","",SD!AD748)</f>
        <v/>
      </c>
      <c r="H751" s="193"/>
      <c r="I751" s="192" t="str">
        <f t="shared" si="22"/>
        <v>N</v>
      </c>
      <c r="J751" s="194"/>
      <c r="K751" s="181"/>
      <c r="L751" s="181">
        <f t="shared" si="23"/>
        <v>0</v>
      </c>
      <c r="M751" s="181"/>
    </row>
    <row r="752" spans="1:13">
      <c r="A752" s="191" t="str">
        <f>IF(B752="","",ROWS($B$5:B752))</f>
        <v/>
      </c>
      <c r="B752" s="191" t="str">
        <f>IF(SD!A749="","",SD!A749)</f>
        <v/>
      </c>
      <c r="C752" s="191" t="str">
        <f>IF(SD!C749="","",SD!C749)</f>
        <v/>
      </c>
      <c r="D752" s="191" t="str">
        <f>IF(SD!E749="","",SD!E749)</f>
        <v/>
      </c>
      <c r="E752" s="191" t="str">
        <f>IF(SD!G749="","",SD!G749)</f>
        <v/>
      </c>
      <c r="F752" s="191" t="str">
        <f>IF(SD!I749="","",SD!I749)</f>
        <v/>
      </c>
      <c r="G752" s="192" t="str">
        <f>IF(SD!AD749="","",SD!AD749)</f>
        <v/>
      </c>
      <c r="H752" s="193"/>
      <c r="I752" s="192" t="str">
        <f t="shared" si="22"/>
        <v>N</v>
      </c>
      <c r="J752" s="194"/>
      <c r="K752" s="181"/>
      <c r="L752" s="181">
        <f t="shared" si="23"/>
        <v>0</v>
      </c>
      <c r="M752" s="181"/>
    </row>
    <row r="753" spans="1:13">
      <c r="A753" s="191" t="str">
        <f>IF(B753="","",ROWS($B$5:B753))</f>
        <v/>
      </c>
      <c r="B753" s="191" t="str">
        <f>IF(SD!A750="","",SD!A750)</f>
        <v/>
      </c>
      <c r="C753" s="191" t="str">
        <f>IF(SD!C750="","",SD!C750)</f>
        <v/>
      </c>
      <c r="D753" s="191" t="str">
        <f>IF(SD!E750="","",SD!E750)</f>
        <v/>
      </c>
      <c r="E753" s="191" t="str">
        <f>IF(SD!G750="","",SD!G750)</f>
        <v/>
      </c>
      <c r="F753" s="191" t="str">
        <f>IF(SD!I750="","",SD!I750)</f>
        <v/>
      </c>
      <c r="G753" s="192" t="str">
        <f>IF(SD!AD750="","",SD!AD750)</f>
        <v/>
      </c>
      <c r="H753" s="193"/>
      <c r="I753" s="192" t="str">
        <f t="shared" si="22"/>
        <v>N</v>
      </c>
      <c r="J753" s="194"/>
      <c r="K753" s="181"/>
      <c r="L753" s="181">
        <f t="shared" si="23"/>
        <v>0</v>
      </c>
      <c r="M753" s="181"/>
    </row>
    <row r="754" spans="1:13">
      <c r="A754" s="191" t="str">
        <f>IF(B754="","",ROWS($B$5:B754))</f>
        <v/>
      </c>
      <c r="B754" s="191" t="str">
        <f>IF(SD!A751="","",SD!A751)</f>
        <v/>
      </c>
      <c r="C754" s="191" t="str">
        <f>IF(SD!C751="","",SD!C751)</f>
        <v/>
      </c>
      <c r="D754" s="191" t="str">
        <f>IF(SD!E751="","",SD!E751)</f>
        <v/>
      </c>
      <c r="E754" s="191" t="str">
        <f>IF(SD!G751="","",SD!G751)</f>
        <v/>
      </c>
      <c r="F754" s="191" t="str">
        <f>IF(SD!I751="","",SD!I751)</f>
        <v/>
      </c>
      <c r="G754" s="192" t="str">
        <f>IF(SD!AD751="","",SD!AD751)</f>
        <v/>
      </c>
      <c r="H754" s="193"/>
      <c r="I754" s="192" t="str">
        <f t="shared" si="22"/>
        <v>N</v>
      </c>
      <c r="J754" s="194"/>
      <c r="K754" s="181"/>
      <c r="L754" s="181">
        <f t="shared" si="23"/>
        <v>0</v>
      </c>
      <c r="M754" s="181"/>
    </row>
    <row r="755" spans="1:13">
      <c r="A755" s="191" t="str">
        <f>IF(B755="","",ROWS($B$5:B755))</f>
        <v/>
      </c>
      <c r="B755" s="191" t="str">
        <f>IF(SD!A752="","",SD!A752)</f>
        <v/>
      </c>
      <c r="C755" s="191" t="str">
        <f>IF(SD!C752="","",SD!C752)</f>
        <v/>
      </c>
      <c r="D755" s="191" t="str">
        <f>IF(SD!E752="","",SD!E752)</f>
        <v/>
      </c>
      <c r="E755" s="191" t="str">
        <f>IF(SD!G752="","",SD!G752)</f>
        <v/>
      </c>
      <c r="F755" s="191" t="str">
        <f>IF(SD!I752="","",SD!I752)</f>
        <v/>
      </c>
      <c r="G755" s="192" t="str">
        <f>IF(SD!AD752="","",SD!AD752)</f>
        <v/>
      </c>
      <c r="H755" s="193"/>
      <c r="I755" s="192" t="str">
        <f t="shared" si="22"/>
        <v>N</v>
      </c>
      <c r="J755" s="194"/>
      <c r="K755" s="181"/>
      <c r="L755" s="181">
        <f t="shared" si="23"/>
        <v>0</v>
      </c>
      <c r="M755" s="181"/>
    </row>
    <row r="756" spans="1:13">
      <c r="A756" s="191" t="str">
        <f>IF(B756="","",ROWS($B$5:B756))</f>
        <v/>
      </c>
      <c r="B756" s="191" t="str">
        <f>IF(SD!A753="","",SD!A753)</f>
        <v/>
      </c>
      <c r="C756" s="191" t="str">
        <f>IF(SD!C753="","",SD!C753)</f>
        <v/>
      </c>
      <c r="D756" s="191" t="str">
        <f>IF(SD!E753="","",SD!E753)</f>
        <v/>
      </c>
      <c r="E756" s="191" t="str">
        <f>IF(SD!G753="","",SD!G753)</f>
        <v/>
      </c>
      <c r="F756" s="191" t="str">
        <f>IF(SD!I753="","",SD!I753)</f>
        <v/>
      </c>
      <c r="G756" s="192" t="str">
        <f>IF(SD!AD753="","",SD!AD753)</f>
        <v/>
      </c>
      <c r="H756" s="193"/>
      <c r="I756" s="192" t="str">
        <f t="shared" si="22"/>
        <v>N</v>
      </c>
      <c r="J756" s="194"/>
      <c r="K756" s="181"/>
      <c r="L756" s="181">
        <f t="shared" si="23"/>
        <v>0</v>
      </c>
      <c r="M756" s="181"/>
    </row>
    <row r="757" spans="1:13">
      <c r="A757" s="191" t="str">
        <f>IF(B757="","",ROWS($B$5:B757))</f>
        <v/>
      </c>
      <c r="B757" s="191" t="str">
        <f>IF(SD!A754="","",SD!A754)</f>
        <v/>
      </c>
      <c r="C757" s="191" t="str">
        <f>IF(SD!C754="","",SD!C754)</f>
        <v/>
      </c>
      <c r="D757" s="191" t="str">
        <f>IF(SD!E754="","",SD!E754)</f>
        <v/>
      </c>
      <c r="E757" s="191" t="str">
        <f>IF(SD!G754="","",SD!G754)</f>
        <v/>
      </c>
      <c r="F757" s="191" t="str">
        <f>IF(SD!I754="","",SD!I754)</f>
        <v/>
      </c>
      <c r="G757" s="192" t="str">
        <f>IF(SD!AD754="","",SD!AD754)</f>
        <v/>
      </c>
      <c r="H757" s="193"/>
      <c r="I757" s="192" t="str">
        <f t="shared" si="22"/>
        <v>N</v>
      </c>
      <c r="J757" s="194"/>
      <c r="K757" s="181"/>
      <c r="L757" s="181">
        <f t="shared" si="23"/>
        <v>0</v>
      </c>
      <c r="M757" s="181"/>
    </row>
    <row r="758" spans="1:13">
      <c r="A758" s="191" t="str">
        <f>IF(B758="","",ROWS($B$5:B758))</f>
        <v/>
      </c>
      <c r="B758" s="191" t="str">
        <f>IF(SD!A755="","",SD!A755)</f>
        <v/>
      </c>
      <c r="C758" s="191" t="str">
        <f>IF(SD!C755="","",SD!C755)</f>
        <v/>
      </c>
      <c r="D758" s="191" t="str">
        <f>IF(SD!E755="","",SD!E755)</f>
        <v/>
      </c>
      <c r="E758" s="191" t="str">
        <f>IF(SD!G755="","",SD!G755)</f>
        <v/>
      </c>
      <c r="F758" s="191" t="str">
        <f>IF(SD!I755="","",SD!I755)</f>
        <v/>
      </c>
      <c r="G758" s="192" t="str">
        <f>IF(SD!AD755="","",SD!AD755)</f>
        <v/>
      </c>
      <c r="H758" s="193"/>
      <c r="I758" s="192" t="str">
        <f t="shared" si="22"/>
        <v>N</v>
      </c>
      <c r="J758" s="194"/>
      <c r="K758" s="181"/>
      <c r="L758" s="181">
        <f t="shared" si="23"/>
        <v>0</v>
      </c>
      <c r="M758" s="181"/>
    </row>
    <row r="759" spans="1:13">
      <c r="A759" s="191" t="str">
        <f>IF(B759="","",ROWS($B$5:B759))</f>
        <v/>
      </c>
      <c r="B759" s="191" t="str">
        <f>IF(SD!A756="","",SD!A756)</f>
        <v/>
      </c>
      <c r="C759" s="191" t="str">
        <f>IF(SD!C756="","",SD!C756)</f>
        <v/>
      </c>
      <c r="D759" s="191" t="str">
        <f>IF(SD!E756="","",SD!E756)</f>
        <v/>
      </c>
      <c r="E759" s="191" t="str">
        <f>IF(SD!G756="","",SD!G756)</f>
        <v/>
      </c>
      <c r="F759" s="191" t="str">
        <f>IF(SD!I756="","",SD!I756)</f>
        <v/>
      </c>
      <c r="G759" s="192" t="str">
        <f>IF(SD!AD756="","",SD!AD756)</f>
        <v/>
      </c>
      <c r="H759" s="193"/>
      <c r="I759" s="192" t="str">
        <f t="shared" si="22"/>
        <v>N</v>
      </c>
      <c r="J759" s="194"/>
      <c r="K759" s="181"/>
      <c r="L759" s="181">
        <f t="shared" si="23"/>
        <v>0</v>
      </c>
      <c r="M759" s="181"/>
    </row>
    <row r="760" spans="1:13">
      <c r="A760" s="191" t="str">
        <f>IF(B760="","",ROWS($B$5:B760))</f>
        <v/>
      </c>
      <c r="B760" s="191" t="str">
        <f>IF(SD!A757="","",SD!A757)</f>
        <v/>
      </c>
      <c r="C760" s="191" t="str">
        <f>IF(SD!C757="","",SD!C757)</f>
        <v/>
      </c>
      <c r="D760" s="191" t="str">
        <f>IF(SD!E757="","",SD!E757)</f>
        <v/>
      </c>
      <c r="E760" s="191" t="str">
        <f>IF(SD!G757="","",SD!G757)</f>
        <v/>
      </c>
      <c r="F760" s="191" t="str">
        <f>IF(SD!I757="","",SD!I757)</f>
        <v/>
      </c>
      <c r="G760" s="192" t="str">
        <f>IF(SD!AD757="","",SD!AD757)</f>
        <v/>
      </c>
      <c r="H760" s="193"/>
      <c r="I760" s="192" t="str">
        <f t="shared" si="22"/>
        <v>N</v>
      </c>
      <c r="J760" s="194"/>
      <c r="K760" s="181"/>
      <c r="L760" s="181">
        <f t="shared" si="23"/>
        <v>0</v>
      </c>
      <c r="M760" s="181"/>
    </row>
    <row r="761" spans="1:13">
      <c r="A761" s="191" t="str">
        <f>IF(B761="","",ROWS($B$5:B761))</f>
        <v/>
      </c>
      <c r="B761" s="191" t="str">
        <f>IF(SD!A758="","",SD!A758)</f>
        <v/>
      </c>
      <c r="C761" s="191" t="str">
        <f>IF(SD!C758="","",SD!C758)</f>
        <v/>
      </c>
      <c r="D761" s="191" t="str">
        <f>IF(SD!E758="","",SD!E758)</f>
        <v/>
      </c>
      <c r="E761" s="191" t="str">
        <f>IF(SD!G758="","",SD!G758)</f>
        <v/>
      </c>
      <c r="F761" s="191" t="str">
        <f>IF(SD!I758="","",SD!I758)</f>
        <v/>
      </c>
      <c r="G761" s="192" t="str">
        <f>IF(SD!AD758="","",SD!AD758)</f>
        <v/>
      </c>
      <c r="H761" s="193"/>
      <c r="I761" s="192" t="str">
        <f t="shared" si="22"/>
        <v>N</v>
      </c>
      <c r="J761" s="194"/>
      <c r="K761" s="181"/>
      <c r="L761" s="181">
        <f t="shared" si="23"/>
        <v>0</v>
      </c>
      <c r="M761" s="181"/>
    </row>
    <row r="762" spans="1:13">
      <c r="A762" s="191" t="str">
        <f>IF(B762="","",ROWS($B$5:B762))</f>
        <v/>
      </c>
      <c r="B762" s="191" t="str">
        <f>IF(SD!A759="","",SD!A759)</f>
        <v/>
      </c>
      <c r="C762" s="191" t="str">
        <f>IF(SD!C759="","",SD!C759)</f>
        <v/>
      </c>
      <c r="D762" s="191" t="str">
        <f>IF(SD!E759="","",SD!E759)</f>
        <v/>
      </c>
      <c r="E762" s="191" t="str">
        <f>IF(SD!G759="","",SD!G759)</f>
        <v/>
      </c>
      <c r="F762" s="191" t="str">
        <f>IF(SD!I759="","",SD!I759)</f>
        <v/>
      </c>
      <c r="G762" s="192" t="str">
        <f>IF(SD!AD759="","",SD!AD759)</f>
        <v/>
      </c>
      <c r="H762" s="193"/>
      <c r="I762" s="192" t="str">
        <f t="shared" si="22"/>
        <v>N</v>
      </c>
      <c r="J762" s="194"/>
      <c r="K762" s="181"/>
      <c r="L762" s="181">
        <f t="shared" si="23"/>
        <v>0</v>
      </c>
      <c r="M762" s="181"/>
    </row>
    <row r="763" spans="1:13">
      <c r="A763" s="191" t="str">
        <f>IF(B763="","",ROWS($B$5:B763))</f>
        <v/>
      </c>
      <c r="B763" s="191" t="str">
        <f>IF(SD!A760="","",SD!A760)</f>
        <v/>
      </c>
      <c r="C763" s="191" t="str">
        <f>IF(SD!C760="","",SD!C760)</f>
        <v/>
      </c>
      <c r="D763" s="191" t="str">
        <f>IF(SD!E760="","",SD!E760)</f>
        <v/>
      </c>
      <c r="E763" s="191" t="str">
        <f>IF(SD!G760="","",SD!G760)</f>
        <v/>
      </c>
      <c r="F763" s="191" t="str">
        <f>IF(SD!I760="","",SD!I760)</f>
        <v/>
      </c>
      <c r="G763" s="192" t="str">
        <f>IF(SD!AD760="","",SD!AD760)</f>
        <v/>
      </c>
      <c r="H763" s="193"/>
      <c r="I763" s="192" t="str">
        <f t="shared" si="22"/>
        <v>N</v>
      </c>
      <c r="J763" s="194"/>
      <c r="K763" s="181"/>
      <c r="L763" s="181">
        <f t="shared" si="23"/>
        <v>0</v>
      </c>
      <c r="M763" s="181"/>
    </row>
    <row r="764" spans="1:13">
      <c r="A764" s="191" t="str">
        <f>IF(B764="","",ROWS($B$5:B764))</f>
        <v/>
      </c>
      <c r="B764" s="191" t="str">
        <f>IF(SD!A761="","",SD!A761)</f>
        <v/>
      </c>
      <c r="C764" s="191" t="str">
        <f>IF(SD!C761="","",SD!C761)</f>
        <v/>
      </c>
      <c r="D764" s="191" t="str">
        <f>IF(SD!E761="","",SD!E761)</f>
        <v/>
      </c>
      <c r="E764" s="191" t="str">
        <f>IF(SD!G761="","",SD!G761)</f>
        <v/>
      </c>
      <c r="F764" s="191" t="str">
        <f>IF(SD!I761="","",SD!I761)</f>
        <v/>
      </c>
      <c r="G764" s="192" t="str">
        <f>IF(SD!AD761="","",SD!AD761)</f>
        <v/>
      </c>
      <c r="H764" s="193"/>
      <c r="I764" s="192" t="str">
        <f t="shared" si="22"/>
        <v>N</v>
      </c>
      <c r="J764" s="194"/>
      <c r="K764" s="181"/>
      <c r="L764" s="181">
        <f t="shared" si="23"/>
        <v>0</v>
      </c>
      <c r="M764" s="181"/>
    </row>
    <row r="765" spans="1:13">
      <c r="A765" s="191" t="str">
        <f>IF(B765="","",ROWS($B$5:B765))</f>
        <v/>
      </c>
      <c r="B765" s="191" t="str">
        <f>IF(SD!A762="","",SD!A762)</f>
        <v/>
      </c>
      <c r="C765" s="191" t="str">
        <f>IF(SD!C762="","",SD!C762)</f>
        <v/>
      </c>
      <c r="D765" s="191" t="str">
        <f>IF(SD!E762="","",SD!E762)</f>
        <v/>
      </c>
      <c r="E765" s="191" t="str">
        <f>IF(SD!G762="","",SD!G762)</f>
        <v/>
      </c>
      <c r="F765" s="191" t="str">
        <f>IF(SD!I762="","",SD!I762)</f>
        <v/>
      </c>
      <c r="G765" s="192" t="str">
        <f>IF(SD!AD762="","",SD!AD762)</f>
        <v/>
      </c>
      <c r="H765" s="193"/>
      <c r="I765" s="192" t="str">
        <f t="shared" si="22"/>
        <v>N</v>
      </c>
      <c r="J765" s="194"/>
      <c r="K765" s="181"/>
      <c r="L765" s="181">
        <f t="shared" si="23"/>
        <v>0</v>
      </c>
      <c r="M765" s="181"/>
    </row>
    <row r="766" spans="1:13">
      <c r="A766" s="191" t="str">
        <f>IF(B766="","",ROWS($B$5:B766))</f>
        <v/>
      </c>
      <c r="B766" s="191" t="str">
        <f>IF(SD!A763="","",SD!A763)</f>
        <v/>
      </c>
      <c r="C766" s="191" t="str">
        <f>IF(SD!C763="","",SD!C763)</f>
        <v/>
      </c>
      <c r="D766" s="191" t="str">
        <f>IF(SD!E763="","",SD!E763)</f>
        <v/>
      </c>
      <c r="E766" s="191" t="str">
        <f>IF(SD!G763="","",SD!G763)</f>
        <v/>
      </c>
      <c r="F766" s="191" t="str">
        <f>IF(SD!I763="","",SD!I763)</f>
        <v/>
      </c>
      <c r="G766" s="192" t="str">
        <f>IF(SD!AD763="","",SD!AD763)</f>
        <v/>
      </c>
      <c r="H766" s="193"/>
      <c r="I766" s="192" t="str">
        <f t="shared" si="22"/>
        <v>N</v>
      </c>
      <c r="J766" s="194"/>
      <c r="K766" s="181"/>
      <c r="L766" s="181">
        <f t="shared" si="23"/>
        <v>0</v>
      </c>
      <c r="M766" s="181"/>
    </row>
    <row r="767" spans="1:13">
      <c r="A767" s="191" t="str">
        <f>IF(B767="","",ROWS($B$5:B767))</f>
        <v/>
      </c>
      <c r="B767" s="191" t="str">
        <f>IF(SD!A764="","",SD!A764)</f>
        <v/>
      </c>
      <c r="C767" s="191" t="str">
        <f>IF(SD!C764="","",SD!C764)</f>
        <v/>
      </c>
      <c r="D767" s="191" t="str">
        <f>IF(SD!E764="","",SD!E764)</f>
        <v/>
      </c>
      <c r="E767" s="191" t="str">
        <f>IF(SD!G764="","",SD!G764)</f>
        <v/>
      </c>
      <c r="F767" s="191" t="str">
        <f>IF(SD!I764="","",SD!I764)</f>
        <v/>
      </c>
      <c r="G767" s="192" t="str">
        <f>IF(SD!AD764="","",SD!AD764)</f>
        <v/>
      </c>
      <c r="H767" s="193"/>
      <c r="I767" s="192" t="str">
        <f t="shared" si="22"/>
        <v>N</v>
      </c>
      <c r="J767" s="194"/>
      <c r="K767" s="181"/>
      <c r="L767" s="181">
        <f t="shared" si="23"/>
        <v>0</v>
      </c>
      <c r="M767" s="181"/>
    </row>
    <row r="768" spans="1:13">
      <c r="A768" s="191" t="str">
        <f>IF(B768="","",ROWS($B$5:B768))</f>
        <v/>
      </c>
      <c r="B768" s="191" t="str">
        <f>IF(SD!A765="","",SD!A765)</f>
        <v/>
      </c>
      <c r="C768" s="191" t="str">
        <f>IF(SD!C765="","",SD!C765)</f>
        <v/>
      </c>
      <c r="D768" s="191" t="str">
        <f>IF(SD!E765="","",SD!E765)</f>
        <v/>
      </c>
      <c r="E768" s="191" t="str">
        <f>IF(SD!G765="","",SD!G765)</f>
        <v/>
      </c>
      <c r="F768" s="191" t="str">
        <f>IF(SD!I765="","",SD!I765)</f>
        <v/>
      </c>
      <c r="G768" s="192" t="str">
        <f>IF(SD!AD765="","",SD!AD765)</f>
        <v/>
      </c>
      <c r="H768" s="193"/>
      <c r="I768" s="192" t="str">
        <f t="shared" si="22"/>
        <v>N</v>
      </c>
      <c r="J768" s="194"/>
      <c r="K768" s="181"/>
      <c r="L768" s="181">
        <f t="shared" si="23"/>
        <v>0</v>
      </c>
      <c r="M768" s="181"/>
    </row>
    <row r="769" spans="1:13">
      <c r="A769" s="191" t="str">
        <f>IF(B769="","",ROWS($B$5:B769))</f>
        <v/>
      </c>
      <c r="B769" s="191" t="str">
        <f>IF(SD!A766="","",SD!A766)</f>
        <v/>
      </c>
      <c r="C769" s="191" t="str">
        <f>IF(SD!C766="","",SD!C766)</f>
        <v/>
      </c>
      <c r="D769" s="191" t="str">
        <f>IF(SD!E766="","",SD!E766)</f>
        <v/>
      </c>
      <c r="E769" s="191" t="str">
        <f>IF(SD!G766="","",SD!G766)</f>
        <v/>
      </c>
      <c r="F769" s="191" t="str">
        <f>IF(SD!I766="","",SD!I766)</f>
        <v/>
      </c>
      <c r="G769" s="192" t="str">
        <f>IF(SD!AD766="","",SD!AD766)</f>
        <v/>
      </c>
      <c r="H769" s="193"/>
      <c r="I769" s="192" t="str">
        <f t="shared" si="22"/>
        <v>N</v>
      </c>
      <c r="J769" s="194"/>
      <c r="K769" s="181"/>
      <c r="L769" s="181">
        <f t="shared" si="23"/>
        <v>0</v>
      </c>
      <c r="M769" s="181"/>
    </row>
    <row r="770" spans="1:13">
      <c r="A770" s="191" t="str">
        <f>IF(B770="","",ROWS($B$5:B770))</f>
        <v/>
      </c>
      <c r="B770" s="191" t="str">
        <f>IF(SD!A767="","",SD!A767)</f>
        <v/>
      </c>
      <c r="C770" s="191" t="str">
        <f>IF(SD!C767="","",SD!C767)</f>
        <v/>
      </c>
      <c r="D770" s="191" t="str">
        <f>IF(SD!E767="","",SD!E767)</f>
        <v/>
      </c>
      <c r="E770" s="191" t="str">
        <f>IF(SD!G767="","",SD!G767)</f>
        <v/>
      </c>
      <c r="F770" s="191" t="str">
        <f>IF(SD!I767="","",SD!I767)</f>
        <v/>
      </c>
      <c r="G770" s="192" t="str">
        <f>IF(SD!AD767="","",SD!AD767)</f>
        <v/>
      </c>
      <c r="H770" s="193"/>
      <c r="I770" s="192" t="str">
        <f t="shared" si="22"/>
        <v>N</v>
      </c>
      <c r="J770" s="194"/>
      <c r="K770" s="181"/>
      <c r="L770" s="181">
        <f t="shared" si="23"/>
        <v>0</v>
      </c>
      <c r="M770" s="181"/>
    </row>
    <row r="771" spans="1:13">
      <c r="A771" s="191" t="str">
        <f>IF(B771="","",ROWS($B$5:B771))</f>
        <v/>
      </c>
      <c r="B771" s="191" t="str">
        <f>IF(SD!A768="","",SD!A768)</f>
        <v/>
      </c>
      <c r="C771" s="191" t="str">
        <f>IF(SD!C768="","",SD!C768)</f>
        <v/>
      </c>
      <c r="D771" s="191" t="str">
        <f>IF(SD!E768="","",SD!E768)</f>
        <v/>
      </c>
      <c r="E771" s="191" t="str">
        <f>IF(SD!G768="","",SD!G768)</f>
        <v/>
      </c>
      <c r="F771" s="191" t="str">
        <f>IF(SD!I768="","",SD!I768)</f>
        <v/>
      </c>
      <c r="G771" s="192" t="str">
        <f>IF(SD!AD768="","",SD!AD768)</f>
        <v/>
      </c>
      <c r="H771" s="193"/>
      <c r="I771" s="192" t="str">
        <f t="shared" si="22"/>
        <v>N</v>
      </c>
      <c r="J771" s="194"/>
      <c r="K771" s="181"/>
      <c r="L771" s="181">
        <f t="shared" si="23"/>
        <v>0</v>
      </c>
      <c r="M771" s="181"/>
    </row>
    <row r="772" spans="1:13">
      <c r="A772" s="191" t="str">
        <f>IF(B772="","",ROWS($B$5:B772))</f>
        <v/>
      </c>
      <c r="B772" s="191" t="str">
        <f>IF(SD!A769="","",SD!A769)</f>
        <v/>
      </c>
      <c r="C772" s="191" t="str">
        <f>IF(SD!C769="","",SD!C769)</f>
        <v/>
      </c>
      <c r="D772" s="191" t="str">
        <f>IF(SD!E769="","",SD!E769)</f>
        <v/>
      </c>
      <c r="E772" s="191" t="str">
        <f>IF(SD!G769="","",SD!G769)</f>
        <v/>
      </c>
      <c r="F772" s="191" t="str">
        <f>IF(SD!I769="","",SD!I769)</f>
        <v/>
      </c>
      <c r="G772" s="192" t="str">
        <f>IF(SD!AD769="","",SD!AD769)</f>
        <v/>
      </c>
      <c r="H772" s="193"/>
      <c r="I772" s="192" t="str">
        <f t="shared" si="22"/>
        <v>N</v>
      </c>
      <c r="J772" s="194"/>
      <c r="K772" s="181"/>
      <c r="L772" s="181">
        <f t="shared" si="23"/>
        <v>0</v>
      </c>
      <c r="M772" s="181"/>
    </row>
    <row r="773" spans="1:13">
      <c r="A773" s="191" t="str">
        <f>IF(B773="","",ROWS($B$5:B773))</f>
        <v/>
      </c>
      <c r="B773" s="191" t="str">
        <f>IF(SD!A770="","",SD!A770)</f>
        <v/>
      </c>
      <c r="C773" s="191" t="str">
        <f>IF(SD!C770="","",SD!C770)</f>
        <v/>
      </c>
      <c r="D773" s="191" t="str">
        <f>IF(SD!E770="","",SD!E770)</f>
        <v/>
      </c>
      <c r="E773" s="191" t="str">
        <f>IF(SD!G770="","",SD!G770)</f>
        <v/>
      </c>
      <c r="F773" s="191" t="str">
        <f>IF(SD!I770="","",SD!I770)</f>
        <v/>
      </c>
      <c r="G773" s="192" t="str">
        <f>IF(SD!AD770="","",SD!AD770)</f>
        <v/>
      </c>
      <c r="H773" s="193"/>
      <c r="I773" s="192" t="str">
        <f t="shared" si="22"/>
        <v>N</v>
      </c>
      <c r="J773" s="194"/>
      <c r="K773" s="181"/>
      <c r="L773" s="181">
        <f t="shared" si="23"/>
        <v>0</v>
      </c>
      <c r="M773" s="181"/>
    </row>
    <row r="774" spans="1:13">
      <c r="A774" s="191" t="str">
        <f>IF(B774="","",ROWS($B$5:B774))</f>
        <v/>
      </c>
      <c r="B774" s="191" t="str">
        <f>IF(SD!A771="","",SD!A771)</f>
        <v/>
      </c>
      <c r="C774" s="191" t="str">
        <f>IF(SD!C771="","",SD!C771)</f>
        <v/>
      </c>
      <c r="D774" s="191" t="str">
        <f>IF(SD!E771="","",SD!E771)</f>
        <v/>
      </c>
      <c r="E774" s="191" t="str">
        <f>IF(SD!G771="","",SD!G771)</f>
        <v/>
      </c>
      <c r="F774" s="191" t="str">
        <f>IF(SD!I771="","",SD!I771)</f>
        <v/>
      </c>
      <c r="G774" s="192" t="str">
        <f>IF(SD!AD771="","",SD!AD771)</f>
        <v/>
      </c>
      <c r="H774" s="193"/>
      <c r="I774" s="192" t="str">
        <f t="shared" ref="I774:I837" si="24">IFERROR(IF(H774="Y","N",(IF(AND(B774&lt;=5,G774&gt;1),"Y",IF(AND(B774&lt;=8,G774&gt;2),"Y",IF(AND(B774&lt;=12,F774="F",G774&gt;5),"Y","N"))))),"")</f>
        <v>N</v>
      </c>
      <c r="J774" s="194"/>
      <c r="K774" s="181"/>
      <c r="L774" s="181">
        <f t="shared" ref="L774:L837" si="25">IFERROR(IF(AND(I774=$K$3,J774=$P$3),A774,0),"")</f>
        <v>0</v>
      </c>
      <c r="M774" s="181"/>
    </row>
    <row r="775" spans="1:13">
      <c r="A775" s="191" t="str">
        <f>IF(B775="","",ROWS($B$5:B775))</f>
        <v/>
      </c>
      <c r="B775" s="191" t="str">
        <f>IF(SD!A772="","",SD!A772)</f>
        <v/>
      </c>
      <c r="C775" s="191" t="str">
        <f>IF(SD!C772="","",SD!C772)</f>
        <v/>
      </c>
      <c r="D775" s="191" t="str">
        <f>IF(SD!E772="","",SD!E772)</f>
        <v/>
      </c>
      <c r="E775" s="191" t="str">
        <f>IF(SD!G772="","",SD!G772)</f>
        <v/>
      </c>
      <c r="F775" s="191" t="str">
        <f>IF(SD!I772="","",SD!I772)</f>
        <v/>
      </c>
      <c r="G775" s="192" t="str">
        <f>IF(SD!AD772="","",SD!AD772)</f>
        <v/>
      </c>
      <c r="H775" s="193"/>
      <c r="I775" s="192" t="str">
        <f t="shared" si="24"/>
        <v>N</v>
      </c>
      <c r="J775" s="194"/>
      <c r="K775" s="181"/>
      <c r="L775" s="181">
        <f t="shared" si="25"/>
        <v>0</v>
      </c>
      <c r="M775" s="181"/>
    </row>
    <row r="776" spans="1:13">
      <c r="A776" s="191" t="str">
        <f>IF(B776="","",ROWS($B$5:B776))</f>
        <v/>
      </c>
      <c r="B776" s="191" t="str">
        <f>IF(SD!A773="","",SD!A773)</f>
        <v/>
      </c>
      <c r="C776" s="191" t="str">
        <f>IF(SD!C773="","",SD!C773)</f>
        <v/>
      </c>
      <c r="D776" s="191" t="str">
        <f>IF(SD!E773="","",SD!E773)</f>
        <v/>
      </c>
      <c r="E776" s="191" t="str">
        <f>IF(SD!G773="","",SD!G773)</f>
        <v/>
      </c>
      <c r="F776" s="191" t="str">
        <f>IF(SD!I773="","",SD!I773)</f>
        <v/>
      </c>
      <c r="G776" s="192" t="str">
        <f>IF(SD!AD773="","",SD!AD773)</f>
        <v/>
      </c>
      <c r="H776" s="193"/>
      <c r="I776" s="192" t="str">
        <f t="shared" si="24"/>
        <v>N</v>
      </c>
      <c r="J776" s="194"/>
      <c r="K776" s="181"/>
      <c r="L776" s="181">
        <f t="shared" si="25"/>
        <v>0</v>
      </c>
      <c r="M776" s="181"/>
    </row>
    <row r="777" spans="1:13">
      <c r="A777" s="191" t="str">
        <f>IF(B777="","",ROWS($B$5:B777))</f>
        <v/>
      </c>
      <c r="B777" s="191" t="str">
        <f>IF(SD!A774="","",SD!A774)</f>
        <v/>
      </c>
      <c r="C777" s="191" t="str">
        <f>IF(SD!C774="","",SD!C774)</f>
        <v/>
      </c>
      <c r="D777" s="191" t="str">
        <f>IF(SD!E774="","",SD!E774)</f>
        <v/>
      </c>
      <c r="E777" s="191" t="str">
        <f>IF(SD!G774="","",SD!G774)</f>
        <v/>
      </c>
      <c r="F777" s="191" t="str">
        <f>IF(SD!I774="","",SD!I774)</f>
        <v/>
      </c>
      <c r="G777" s="192" t="str">
        <f>IF(SD!AD774="","",SD!AD774)</f>
        <v/>
      </c>
      <c r="H777" s="193"/>
      <c r="I777" s="192" t="str">
        <f t="shared" si="24"/>
        <v>N</v>
      </c>
      <c r="J777" s="194"/>
      <c r="K777" s="181"/>
      <c r="L777" s="181">
        <f t="shared" si="25"/>
        <v>0</v>
      </c>
      <c r="M777" s="181"/>
    </row>
    <row r="778" spans="1:13">
      <c r="A778" s="191" t="str">
        <f>IF(B778="","",ROWS($B$5:B778))</f>
        <v/>
      </c>
      <c r="B778" s="191" t="str">
        <f>IF(SD!A775="","",SD!A775)</f>
        <v/>
      </c>
      <c r="C778" s="191" t="str">
        <f>IF(SD!C775="","",SD!C775)</f>
        <v/>
      </c>
      <c r="D778" s="191" t="str">
        <f>IF(SD!E775="","",SD!E775)</f>
        <v/>
      </c>
      <c r="E778" s="191" t="str">
        <f>IF(SD!G775="","",SD!G775)</f>
        <v/>
      </c>
      <c r="F778" s="191" t="str">
        <f>IF(SD!I775="","",SD!I775)</f>
        <v/>
      </c>
      <c r="G778" s="192" t="str">
        <f>IF(SD!AD775="","",SD!AD775)</f>
        <v/>
      </c>
      <c r="H778" s="193"/>
      <c r="I778" s="192" t="str">
        <f t="shared" si="24"/>
        <v>N</v>
      </c>
      <c r="J778" s="194"/>
      <c r="K778" s="181"/>
      <c r="L778" s="181">
        <f t="shared" si="25"/>
        <v>0</v>
      </c>
      <c r="M778" s="181"/>
    </row>
    <row r="779" spans="1:13">
      <c r="A779" s="191" t="str">
        <f>IF(B779="","",ROWS($B$5:B779))</f>
        <v/>
      </c>
      <c r="B779" s="191" t="str">
        <f>IF(SD!A776="","",SD!A776)</f>
        <v/>
      </c>
      <c r="C779" s="191" t="str">
        <f>IF(SD!C776="","",SD!C776)</f>
        <v/>
      </c>
      <c r="D779" s="191" t="str">
        <f>IF(SD!E776="","",SD!E776)</f>
        <v/>
      </c>
      <c r="E779" s="191" t="str">
        <f>IF(SD!G776="","",SD!G776)</f>
        <v/>
      </c>
      <c r="F779" s="191" t="str">
        <f>IF(SD!I776="","",SD!I776)</f>
        <v/>
      </c>
      <c r="G779" s="192" t="str">
        <f>IF(SD!AD776="","",SD!AD776)</f>
        <v/>
      </c>
      <c r="H779" s="193"/>
      <c r="I779" s="192" t="str">
        <f t="shared" si="24"/>
        <v>N</v>
      </c>
      <c r="J779" s="194"/>
      <c r="K779" s="181"/>
      <c r="L779" s="181">
        <f t="shared" si="25"/>
        <v>0</v>
      </c>
      <c r="M779" s="181"/>
    </row>
    <row r="780" spans="1:13">
      <c r="A780" s="191" t="str">
        <f>IF(B780="","",ROWS($B$5:B780))</f>
        <v/>
      </c>
      <c r="B780" s="191" t="str">
        <f>IF(SD!A777="","",SD!A777)</f>
        <v/>
      </c>
      <c r="C780" s="191" t="str">
        <f>IF(SD!C777="","",SD!C777)</f>
        <v/>
      </c>
      <c r="D780" s="191" t="str">
        <f>IF(SD!E777="","",SD!E777)</f>
        <v/>
      </c>
      <c r="E780" s="191" t="str">
        <f>IF(SD!G777="","",SD!G777)</f>
        <v/>
      </c>
      <c r="F780" s="191" t="str">
        <f>IF(SD!I777="","",SD!I777)</f>
        <v/>
      </c>
      <c r="G780" s="192" t="str">
        <f>IF(SD!AD777="","",SD!AD777)</f>
        <v/>
      </c>
      <c r="H780" s="193"/>
      <c r="I780" s="192" t="str">
        <f t="shared" si="24"/>
        <v>N</v>
      </c>
      <c r="J780" s="194"/>
      <c r="K780" s="181"/>
      <c r="L780" s="181">
        <f t="shared" si="25"/>
        <v>0</v>
      </c>
      <c r="M780" s="181"/>
    </row>
    <row r="781" spans="1:13">
      <c r="A781" s="191" t="str">
        <f>IF(B781="","",ROWS($B$5:B781))</f>
        <v/>
      </c>
      <c r="B781" s="191" t="str">
        <f>IF(SD!A778="","",SD!A778)</f>
        <v/>
      </c>
      <c r="C781" s="191" t="str">
        <f>IF(SD!C778="","",SD!C778)</f>
        <v/>
      </c>
      <c r="D781" s="191" t="str">
        <f>IF(SD!E778="","",SD!E778)</f>
        <v/>
      </c>
      <c r="E781" s="191" t="str">
        <f>IF(SD!G778="","",SD!G778)</f>
        <v/>
      </c>
      <c r="F781" s="191" t="str">
        <f>IF(SD!I778="","",SD!I778)</f>
        <v/>
      </c>
      <c r="G781" s="192" t="str">
        <f>IF(SD!AD778="","",SD!AD778)</f>
        <v/>
      </c>
      <c r="H781" s="193"/>
      <c r="I781" s="192" t="str">
        <f t="shared" si="24"/>
        <v>N</v>
      </c>
      <c r="J781" s="194"/>
      <c r="K781" s="181"/>
      <c r="L781" s="181">
        <f t="shared" si="25"/>
        <v>0</v>
      </c>
      <c r="M781" s="181"/>
    </row>
    <row r="782" spans="1:13">
      <c r="A782" s="191" t="str">
        <f>IF(B782="","",ROWS($B$5:B782))</f>
        <v/>
      </c>
      <c r="B782" s="191" t="str">
        <f>IF(SD!A779="","",SD!A779)</f>
        <v/>
      </c>
      <c r="C782" s="191" t="str">
        <f>IF(SD!C779="","",SD!C779)</f>
        <v/>
      </c>
      <c r="D782" s="191" t="str">
        <f>IF(SD!E779="","",SD!E779)</f>
        <v/>
      </c>
      <c r="E782" s="191" t="str">
        <f>IF(SD!G779="","",SD!G779)</f>
        <v/>
      </c>
      <c r="F782" s="191" t="str">
        <f>IF(SD!I779="","",SD!I779)</f>
        <v/>
      </c>
      <c r="G782" s="192" t="str">
        <f>IF(SD!AD779="","",SD!AD779)</f>
        <v/>
      </c>
      <c r="H782" s="193"/>
      <c r="I782" s="192" t="str">
        <f t="shared" si="24"/>
        <v>N</v>
      </c>
      <c r="J782" s="194"/>
      <c r="K782" s="181"/>
      <c r="L782" s="181">
        <f t="shared" si="25"/>
        <v>0</v>
      </c>
      <c r="M782" s="181"/>
    </row>
    <row r="783" spans="1:13">
      <c r="A783" s="191" t="str">
        <f>IF(B783="","",ROWS($B$5:B783))</f>
        <v/>
      </c>
      <c r="B783" s="191" t="str">
        <f>IF(SD!A780="","",SD!A780)</f>
        <v/>
      </c>
      <c r="C783" s="191" t="str">
        <f>IF(SD!C780="","",SD!C780)</f>
        <v/>
      </c>
      <c r="D783" s="191" t="str">
        <f>IF(SD!E780="","",SD!E780)</f>
        <v/>
      </c>
      <c r="E783" s="191" t="str">
        <f>IF(SD!G780="","",SD!G780)</f>
        <v/>
      </c>
      <c r="F783" s="191" t="str">
        <f>IF(SD!I780="","",SD!I780)</f>
        <v/>
      </c>
      <c r="G783" s="192" t="str">
        <f>IF(SD!AD780="","",SD!AD780)</f>
        <v/>
      </c>
      <c r="H783" s="193"/>
      <c r="I783" s="192" t="str">
        <f t="shared" si="24"/>
        <v>N</v>
      </c>
      <c r="J783" s="194"/>
      <c r="K783" s="181"/>
      <c r="L783" s="181">
        <f t="shared" si="25"/>
        <v>0</v>
      </c>
      <c r="M783" s="181"/>
    </row>
    <row r="784" spans="1:13">
      <c r="A784" s="191" t="str">
        <f>IF(B784="","",ROWS($B$5:B784))</f>
        <v/>
      </c>
      <c r="B784" s="191" t="str">
        <f>IF(SD!A781="","",SD!A781)</f>
        <v/>
      </c>
      <c r="C784" s="191" t="str">
        <f>IF(SD!C781="","",SD!C781)</f>
        <v/>
      </c>
      <c r="D784" s="191" t="str">
        <f>IF(SD!E781="","",SD!E781)</f>
        <v/>
      </c>
      <c r="E784" s="191" t="str">
        <f>IF(SD!G781="","",SD!G781)</f>
        <v/>
      </c>
      <c r="F784" s="191" t="str">
        <f>IF(SD!I781="","",SD!I781)</f>
        <v/>
      </c>
      <c r="G784" s="192" t="str">
        <f>IF(SD!AD781="","",SD!AD781)</f>
        <v/>
      </c>
      <c r="H784" s="193"/>
      <c r="I784" s="192" t="str">
        <f t="shared" si="24"/>
        <v>N</v>
      </c>
      <c r="J784" s="194"/>
      <c r="K784" s="181"/>
      <c r="L784" s="181">
        <f t="shared" si="25"/>
        <v>0</v>
      </c>
      <c r="M784" s="181"/>
    </row>
    <row r="785" spans="1:13">
      <c r="A785" s="191" t="str">
        <f>IF(B785="","",ROWS($B$5:B785))</f>
        <v/>
      </c>
      <c r="B785" s="191" t="str">
        <f>IF(SD!A782="","",SD!A782)</f>
        <v/>
      </c>
      <c r="C785" s="191" t="str">
        <f>IF(SD!C782="","",SD!C782)</f>
        <v/>
      </c>
      <c r="D785" s="191" t="str">
        <f>IF(SD!E782="","",SD!E782)</f>
        <v/>
      </c>
      <c r="E785" s="191" t="str">
        <f>IF(SD!G782="","",SD!G782)</f>
        <v/>
      </c>
      <c r="F785" s="191" t="str">
        <f>IF(SD!I782="","",SD!I782)</f>
        <v/>
      </c>
      <c r="G785" s="192" t="str">
        <f>IF(SD!AD782="","",SD!AD782)</f>
        <v/>
      </c>
      <c r="H785" s="193"/>
      <c r="I785" s="192" t="str">
        <f t="shared" si="24"/>
        <v>N</v>
      </c>
      <c r="J785" s="194"/>
      <c r="K785" s="181"/>
      <c r="L785" s="181">
        <f t="shared" si="25"/>
        <v>0</v>
      </c>
      <c r="M785" s="181"/>
    </row>
    <row r="786" spans="1:13">
      <c r="A786" s="191" t="str">
        <f>IF(B786="","",ROWS($B$5:B786))</f>
        <v/>
      </c>
      <c r="B786" s="191" t="str">
        <f>IF(SD!A783="","",SD!A783)</f>
        <v/>
      </c>
      <c r="C786" s="191" t="str">
        <f>IF(SD!C783="","",SD!C783)</f>
        <v/>
      </c>
      <c r="D786" s="191" t="str">
        <f>IF(SD!E783="","",SD!E783)</f>
        <v/>
      </c>
      <c r="E786" s="191" t="str">
        <f>IF(SD!G783="","",SD!G783)</f>
        <v/>
      </c>
      <c r="F786" s="191" t="str">
        <f>IF(SD!I783="","",SD!I783)</f>
        <v/>
      </c>
      <c r="G786" s="192" t="str">
        <f>IF(SD!AD783="","",SD!AD783)</f>
        <v/>
      </c>
      <c r="H786" s="193"/>
      <c r="I786" s="192" t="str">
        <f t="shared" si="24"/>
        <v>N</v>
      </c>
      <c r="J786" s="194"/>
      <c r="K786" s="181"/>
      <c r="L786" s="181">
        <f t="shared" si="25"/>
        <v>0</v>
      </c>
      <c r="M786" s="181"/>
    </row>
    <row r="787" spans="1:13">
      <c r="A787" s="191" t="str">
        <f>IF(B787="","",ROWS($B$5:B787))</f>
        <v/>
      </c>
      <c r="B787" s="191" t="str">
        <f>IF(SD!A784="","",SD!A784)</f>
        <v/>
      </c>
      <c r="C787" s="191" t="str">
        <f>IF(SD!C784="","",SD!C784)</f>
        <v/>
      </c>
      <c r="D787" s="191" t="str">
        <f>IF(SD!E784="","",SD!E784)</f>
        <v/>
      </c>
      <c r="E787" s="191" t="str">
        <f>IF(SD!G784="","",SD!G784)</f>
        <v/>
      </c>
      <c r="F787" s="191" t="str">
        <f>IF(SD!I784="","",SD!I784)</f>
        <v/>
      </c>
      <c r="G787" s="192" t="str">
        <f>IF(SD!AD784="","",SD!AD784)</f>
        <v/>
      </c>
      <c r="H787" s="193"/>
      <c r="I787" s="192" t="str">
        <f t="shared" si="24"/>
        <v>N</v>
      </c>
      <c r="J787" s="194"/>
      <c r="K787" s="181"/>
      <c r="L787" s="181">
        <f t="shared" si="25"/>
        <v>0</v>
      </c>
      <c r="M787" s="181"/>
    </row>
    <row r="788" spans="1:13">
      <c r="A788" s="191" t="str">
        <f>IF(B788="","",ROWS($B$5:B788))</f>
        <v/>
      </c>
      <c r="B788" s="191" t="str">
        <f>IF(SD!A785="","",SD!A785)</f>
        <v/>
      </c>
      <c r="C788" s="191" t="str">
        <f>IF(SD!C785="","",SD!C785)</f>
        <v/>
      </c>
      <c r="D788" s="191" t="str">
        <f>IF(SD!E785="","",SD!E785)</f>
        <v/>
      </c>
      <c r="E788" s="191" t="str">
        <f>IF(SD!G785="","",SD!G785)</f>
        <v/>
      </c>
      <c r="F788" s="191" t="str">
        <f>IF(SD!I785="","",SD!I785)</f>
        <v/>
      </c>
      <c r="G788" s="192" t="str">
        <f>IF(SD!AD785="","",SD!AD785)</f>
        <v/>
      </c>
      <c r="H788" s="193"/>
      <c r="I788" s="192" t="str">
        <f t="shared" si="24"/>
        <v>N</v>
      </c>
      <c r="J788" s="194"/>
      <c r="K788" s="181"/>
      <c r="L788" s="181">
        <f t="shared" si="25"/>
        <v>0</v>
      </c>
      <c r="M788" s="181"/>
    </row>
    <row r="789" spans="1:13">
      <c r="A789" s="191" t="str">
        <f>IF(B789="","",ROWS($B$5:B789))</f>
        <v/>
      </c>
      <c r="B789" s="191" t="str">
        <f>IF(SD!A786="","",SD!A786)</f>
        <v/>
      </c>
      <c r="C789" s="191" t="str">
        <f>IF(SD!C786="","",SD!C786)</f>
        <v/>
      </c>
      <c r="D789" s="191" t="str">
        <f>IF(SD!E786="","",SD!E786)</f>
        <v/>
      </c>
      <c r="E789" s="191" t="str">
        <f>IF(SD!G786="","",SD!G786)</f>
        <v/>
      </c>
      <c r="F789" s="191" t="str">
        <f>IF(SD!I786="","",SD!I786)</f>
        <v/>
      </c>
      <c r="G789" s="192" t="str">
        <f>IF(SD!AD786="","",SD!AD786)</f>
        <v/>
      </c>
      <c r="H789" s="193"/>
      <c r="I789" s="192" t="str">
        <f t="shared" si="24"/>
        <v>N</v>
      </c>
      <c r="J789" s="194"/>
      <c r="K789" s="181"/>
      <c r="L789" s="181">
        <f t="shared" si="25"/>
        <v>0</v>
      </c>
      <c r="M789" s="181"/>
    </row>
    <row r="790" spans="1:13">
      <c r="A790" s="191" t="str">
        <f>IF(B790="","",ROWS($B$5:B790))</f>
        <v/>
      </c>
      <c r="B790" s="191" t="str">
        <f>IF(SD!A787="","",SD!A787)</f>
        <v/>
      </c>
      <c r="C790" s="191" t="str">
        <f>IF(SD!C787="","",SD!C787)</f>
        <v/>
      </c>
      <c r="D790" s="191" t="str">
        <f>IF(SD!E787="","",SD!E787)</f>
        <v/>
      </c>
      <c r="E790" s="191" t="str">
        <f>IF(SD!G787="","",SD!G787)</f>
        <v/>
      </c>
      <c r="F790" s="191" t="str">
        <f>IF(SD!I787="","",SD!I787)</f>
        <v/>
      </c>
      <c r="G790" s="192" t="str">
        <f>IF(SD!AD787="","",SD!AD787)</f>
        <v/>
      </c>
      <c r="H790" s="193"/>
      <c r="I790" s="192" t="str">
        <f t="shared" si="24"/>
        <v>N</v>
      </c>
      <c r="J790" s="194"/>
      <c r="K790" s="181"/>
      <c r="L790" s="181">
        <f t="shared" si="25"/>
        <v>0</v>
      </c>
      <c r="M790" s="181"/>
    </row>
    <row r="791" spans="1:13">
      <c r="A791" s="191" t="str">
        <f>IF(B791="","",ROWS($B$5:B791))</f>
        <v/>
      </c>
      <c r="B791" s="191" t="str">
        <f>IF(SD!A788="","",SD!A788)</f>
        <v/>
      </c>
      <c r="C791" s="191" t="str">
        <f>IF(SD!C788="","",SD!C788)</f>
        <v/>
      </c>
      <c r="D791" s="191" t="str">
        <f>IF(SD!E788="","",SD!E788)</f>
        <v/>
      </c>
      <c r="E791" s="191" t="str">
        <f>IF(SD!G788="","",SD!G788)</f>
        <v/>
      </c>
      <c r="F791" s="191" t="str">
        <f>IF(SD!I788="","",SD!I788)</f>
        <v/>
      </c>
      <c r="G791" s="192" t="str">
        <f>IF(SD!AD788="","",SD!AD788)</f>
        <v/>
      </c>
      <c r="H791" s="193"/>
      <c r="I791" s="192" t="str">
        <f t="shared" si="24"/>
        <v>N</v>
      </c>
      <c r="J791" s="194"/>
      <c r="K791" s="181"/>
      <c r="L791" s="181">
        <f t="shared" si="25"/>
        <v>0</v>
      </c>
      <c r="M791" s="181"/>
    </row>
    <row r="792" spans="1:13">
      <c r="A792" s="191" t="str">
        <f>IF(B792="","",ROWS($B$5:B792))</f>
        <v/>
      </c>
      <c r="B792" s="191" t="str">
        <f>IF(SD!A789="","",SD!A789)</f>
        <v/>
      </c>
      <c r="C792" s="191" t="str">
        <f>IF(SD!C789="","",SD!C789)</f>
        <v/>
      </c>
      <c r="D792" s="191" t="str">
        <f>IF(SD!E789="","",SD!E789)</f>
        <v/>
      </c>
      <c r="E792" s="191" t="str">
        <f>IF(SD!G789="","",SD!G789)</f>
        <v/>
      </c>
      <c r="F792" s="191" t="str">
        <f>IF(SD!I789="","",SD!I789)</f>
        <v/>
      </c>
      <c r="G792" s="192" t="str">
        <f>IF(SD!AD789="","",SD!AD789)</f>
        <v/>
      </c>
      <c r="H792" s="193"/>
      <c r="I792" s="192" t="str">
        <f t="shared" si="24"/>
        <v>N</v>
      </c>
      <c r="J792" s="194"/>
      <c r="K792" s="181"/>
      <c r="L792" s="181">
        <f t="shared" si="25"/>
        <v>0</v>
      </c>
      <c r="M792" s="181"/>
    </row>
    <row r="793" spans="1:13">
      <c r="A793" s="191" t="str">
        <f>IF(B793="","",ROWS($B$5:B793))</f>
        <v/>
      </c>
      <c r="B793" s="191" t="str">
        <f>IF(SD!A790="","",SD!A790)</f>
        <v/>
      </c>
      <c r="C793" s="191" t="str">
        <f>IF(SD!C790="","",SD!C790)</f>
        <v/>
      </c>
      <c r="D793" s="191" t="str">
        <f>IF(SD!E790="","",SD!E790)</f>
        <v/>
      </c>
      <c r="E793" s="191" t="str">
        <f>IF(SD!G790="","",SD!G790)</f>
        <v/>
      </c>
      <c r="F793" s="191" t="str">
        <f>IF(SD!I790="","",SD!I790)</f>
        <v/>
      </c>
      <c r="G793" s="192" t="str">
        <f>IF(SD!AD790="","",SD!AD790)</f>
        <v/>
      </c>
      <c r="H793" s="193"/>
      <c r="I793" s="192" t="str">
        <f t="shared" si="24"/>
        <v>N</v>
      </c>
      <c r="J793" s="194"/>
      <c r="K793" s="181"/>
      <c r="L793" s="181">
        <f t="shared" si="25"/>
        <v>0</v>
      </c>
      <c r="M793" s="181"/>
    </row>
    <row r="794" spans="1:13">
      <c r="A794" s="191" t="str">
        <f>IF(B794="","",ROWS($B$5:B794))</f>
        <v/>
      </c>
      <c r="B794" s="191" t="str">
        <f>IF(SD!A791="","",SD!A791)</f>
        <v/>
      </c>
      <c r="C794" s="191" t="str">
        <f>IF(SD!C791="","",SD!C791)</f>
        <v/>
      </c>
      <c r="D794" s="191" t="str">
        <f>IF(SD!E791="","",SD!E791)</f>
        <v/>
      </c>
      <c r="E794" s="191" t="str">
        <f>IF(SD!G791="","",SD!G791)</f>
        <v/>
      </c>
      <c r="F794" s="191" t="str">
        <f>IF(SD!I791="","",SD!I791)</f>
        <v/>
      </c>
      <c r="G794" s="192" t="str">
        <f>IF(SD!AD791="","",SD!AD791)</f>
        <v/>
      </c>
      <c r="H794" s="193"/>
      <c r="I794" s="192" t="str">
        <f t="shared" si="24"/>
        <v>N</v>
      </c>
      <c r="J794" s="194"/>
      <c r="K794" s="181"/>
      <c r="L794" s="181">
        <f t="shared" si="25"/>
        <v>0</v>
      </c>
      <c r="M794" s="181"/>
    </row>
    <row r="795" spans="1:13">
      <c r="A795" s="191" t="str">
        <f>IF(B795="","",ROWS($B$5:B795))</f>
        <v/>
      </c>
      <c r="B795" s="191" t="str">
        <f>IF(SD!A792="","",SD!A792)</f>
        <v/>
      </c>
      <c r="C795" s="191" t="str">
        <f>IF(SD!C792="","",SD!C792)</f>
        <v/>
      </c>
      <c r="D795" s="191" t="str">
        <f>IF(SD!E792="","",SD!E792)</f>
        <v/>
      </c>
      <c r="E795" s="191" t="str">
        <f>IF(SD!G792="","",SD!G792)</f>
        <v/>
      </c>
      <c r="F795" s="191" t="str">
        <f>IF(SD!I792="","",SD!I792)</f>
        <v/>
      </c>
      <c r="G795" s="192" t="str">
        <f>IF(SD!AD792="","",SD!AD792)</f>
        <v/>
      </c>
      <c r="H795" s="193"/>
      <c r="I795" s="192" t="str">
        <f t="shared" si="24"/>
        <v>N</v>
      </c>
      <c r="J795" s="194"/>
      <c r="K795" s="181"/>
      <c r="L795" s="181">
        <f t="shared" si="25"/>
        <v>0</v>
      </c>
      <c r="M795" s="181"/>
    </row>
    <row r="796" spans="1:13">
      <c r="A796" s="191" t="str">
        <f>IF(B796="","",ROWS($B$5:B796))</f>
        <v/>
      </c>
      <c r="B796" s="191" t="str">
        <f>IF(SD!A793="","",SD!A793)</f>
        <v/>
      </c>
      <c r="C796" s="191" t="str">
        <f>IF(SD!C793="","",SD!C793)</f>
        <v/>
      </c>
      <c r="D796" s="191" t="str">
        <f>IF(SD!E793="","",SD!E793)</f>
        <v/>
      </c>
      <c r="E796" s="191" t="str">
        <f>IF(SD!G793="","",SD!G793)</f>
        <v/>
      </c>
      <c r="F796" s="191" t="str">
        <f>IF(SD!I793="","",SD!I793)</f>
        <v/>
      </c>
      <c r="G796" s="192" t="str">
        <f>IF(SD!AD793="","",SD!AD793)</f>
        <v/>
      </c>
      <c r="H796" s="193"/>
      <c r="I796" s="192" t="str">
        <f t="shared" si="24"/>
        <v>N</v>
      </c>
      <c r="J796" s="194"/>
      <c r="K796" s="181"/>
      <c r="L796" s="181">
        <f t="shared" si="25"/>
        <v>0</v>
      </c>
      <c r="M796" s="181"/>
    </row>
    <row r="797" spans="1:13">
      <c r="A797" s="191" t="str">
        <f>IF(B797="","",ROWS($B$5:B797))</f>
        <v/>
      </c>
      <c r="B797" s="191" t="str">
        <f>IF(SD!A794="","",SD!A794)</f>
        <v/>
      </c>
      <c r="C797" s="191" t="str">
        <f>IF(SD!C794="","",SD!C794)</f>
        <v/>
      </c>
      <c r="D797" s="191" t="str">
        <f>IF(SD!E794="","",SD!E794)</f>
        <v/>
      </c>
      <c r="E797" s="191" t="str">
        <f>IF(SD!G794="","",SD!G794)</f>
        <v/>
      </c>
      <c r="F797" s="191" t="str">
        <f>IF(SD!I794="","",SD!I794)</f>
        <v/>
      </c>
      <c r="G797" s="192" t="str">
        <f>IF(SD!AD794="","",SD!AD794)</f>
        <v/>
      </c>
      <c r="H797" s="193"/>
      <c r="I797" s="192" t="str">
        <f t="shared" si="24"/>
        <v>N</v>
      </c>
      <c r="J797" s="194"/>
      <c r="K797" s="181"/>
      <c r="L797" s="181">
        <f t="shared" si="25"/>
        <v>0</v>
      </c>
      <c r="M797" s="181"/>
    </row>
    <row r="798" spans="1:13">
      <c r="A798" s="191" t="str">
        <f>IF(B798="","",ROWS($B$5:B798))</f>
        <v/>
      </c>
      <c r="B798" s="191" t="str">
        <f>IF(SD!A795="","",SD!A795)</f>
        <v/>
      </c>
      <c r="C798" s="191" t="str">
        <f>IF(SD!C795="","",SD!C795)</f>
        <v/>
      </c>
      <c r="D798" s="191" t="str">
        <f>IF(SD!E795="","",SD!E795)</f>
        <v/>
      </c>
      <c r="E798" s="191" t="str">
        <f>IF(SD!G795="","",SD!G795)</f>
        <v/>
      </c>
      <c r="F798" s="191" t="str">
        <f>IF(SD!I795="","",SD!I795)</f>
        <v/>
      </c>
      <c r="G798" s="192" t="str">
        <f>IF(SD!AD795="","",SD!AD795)</f>
        <v/>
      </c>
      <c r="H798" s="193"/>
      <c r="I798" s="192" t="str">
        <f t="shared" si="24"/>
        <v>N</v>
      </c>
      <c r="J798" s="194"/>
      <c r="K798" s="181"/>
      <c r="L798" s="181">
        <f t="shared" si="25"/>
        <v>0</v>
      </c>
      <c r="M798" s="181"/>
    </row>
    <row r="799" spans="1:13">
      <c r="A799" s="191" t="str">
        <f>IF(B799="","",ROWS($B$5:B799))</f>
        <v/>
      </c>
      <c r="B799" s="191" t="str">
        <f>IF(SD!A796="","",SD!A796)</f>
        <v/>
      </c>
      <c r="C799" s="191" t="str">
        <f>IF(SD!C796="","",SD!C796)</f>
        <v/>
      </c>
      <c r="D799" s="191" t="str">
        <f>IF(SD!E796="","",SD!E796)</f>
        <v/>
      </c>
      <c r="E799" s="191" t="str">
        <f>IF(SD!G796="","",SD!G796)</f>
        <v/>
      </c>
      <c r="F799" s="191" t="str">
        <f>IF(SD!I796="","",SD!I796)</f>
        <v/>
      </c>
      <c r="G799" s="192" t="str">
        <f>IF(SD!AD796="","",SD!AD796)</f>
        <v/>
      </c>
      <c r="H799" s="193"/>
      <c r="I799" s="192" t="str">
        <f t="shared" si="24"/>
        <v>N</v>
      </c>
      <c r="J799" s="194"/>
      <c r="K799" s="181"/>
      <c r="L799" s="181">
        <f t="shared" si="25"/>
        <v>0</v>
      </c>
      <c r="M799" s="181"/>
    </row>
    <row r="800" spans="1:13">
      <c r="A800" s="191" t="str">
        <f>IF(B800="","",ROWS($B$5:B800))</f>
        <v/>
      </c>
      <c r="B800" s="191" t="str">
        <f>IF(SD!A797="","",SD!A797)</f>
        <v/>
      </c>
      <c r="C800" s="191" t="str">
        <f>IF(SD!C797="","",SD!C797)</f>
        <v/>
      </c>
      <c r="D800" s="191" t="str">
        <f>IF(SD!E797="","",SD!E797)</f>
        <v/>
      </c>
      <c r="E800" s="191" t="str">
        <f>IF(SD!G797="","",SD!G797)</f>
        <v/>
      </c>
      <c r="F800" s="191" t="str">
        <f>IF(SD!I797="","",SD!I797)</f>
        <v/>
      </c>
      <c r="G800" s="192" t="str">
        <f>IF(SD!AD797="","",SD!AD797)</f>
        <v/>
      </c>
      <c r="H800" s="193"/>
      <c r="I800" s="192" t="str">
        <f t="shared" si="24"/>
        <v>N</v>
      </c>
      <c r="J800" s="194"/>
      <c r="K800" s="181"/>
      <c r="L800" s="181">
        <f t="shared" si="25"/>
        <v>0</v>
      </c>
      <c r="M800" s="181"/>
    </row>
    <row r="801" spans="1:13">
      <c r="A801" s="191" t="str">
        <f>IF(B801="","",ROWS($B$5:B801))</f>
        <v/>
      </c>
      <c r="B801" s="191" t="str">
        <f>IF(SD!A798="","",SD!A798)</f>
        <v/>
      </c>
      <c r="C801" s="191" t="str">
        <f>IF(SD!C798="","",SD!C798)</f>
        <v/>
      </c>
      <c r="D801" s="191" t="str">
        <f>IF(SD!E798="","",SD!E798)</f>
        <v/>
      </c>
      <c r="E801" s="191" t="str">
        <f>IF(SD!G798="","",SD!G798)</f>
        <v/>
      </c>
      <c r="F801" s="191" t="str">
        <f>IF(SD!I798="","",SD!I798)</f>
        <v/>
      </c>
      <c r="G801" s="192" t="str">
        <f>IF(SD!AD798="","",SD!AD798)</f>
        <v/>
      </c>
      <c r="H801" s="193"/>
      <c r="I801" s="192" t="str">
        <f t="shared" si="24"/>
        <v>N</v>
      </c>
      <c r="J801" s="194"/>
      <c r="K801" s="181"/>
      <c r="L801" s="181">
        <f t="shared" si="25"/>
        <v>0</v>
      </c>
      <c r="M801" s="181"/>
    </row>
    <row r="802" spans="1:13">
      <c r="A802" s="191" t="str">
        <f>IF(B802="","",ROWS($B$5:B802))</f>
        <v/>
      </c>
      <c r="B802" s="191" t="str">
        <f>IF(SD!A799="","",SD!A799)</f>
        <v/>
      </c>
      <c r="C802" s="191" t="str">
        <f>IF(SD!C799="","",SD!C799)</f>
        <v/>
      </c>
      <c r="D802" s="191" t="str">
        <f>IF(SD!E799="","",SD!E799)</f>
        <v/>
      </c>
      <c r="E802" s="191" t="str">
        <f>IF(SD!G799="","",SD!G799)</f>
        <v/>
      </c>
      <c r="F802" s="191" t="str">
        <f>IF(SD!I799="","",SD!I799)</f>
        <v/>
      </c>
      <c r="G802" s="192" t="str">
        <f>IF(SD!AD799="","",SD!AD799)</f>
        <v/>
      </c>
      <c r="H802" s="193"/>
      <c r="I802" s="192" t="str">
        <f t="shared" si="24"/>
        <v>N</v>
      </c>
      <c r="J802" s="194"/>
      <c r="K802" s="181"/>
      <c r="L802" s="181">
        <f t="shared" si="25"/>
        <v>0</v>
      </c>
      <c r="M802" s="181"/>
    </row>
    <row r="803" spans="1:13">
      <c r="A803" s="191" t="str">
        <f>IF(B803="","",ROWS($B$5:B803))</f>
        <v/>
      </c>
      <c r="B803" s="191" t="str">
        <f>IF(SD!A800="","",SD!A800)</f>
        <v/>
      </c>
      <c r="C803" s="191" t="str">
        <f>IF(SD!C800="","",SD!C800)</f>
        <v/>
      </c>
      <c r="D803" s="191" t="str">
        <f>IF(SD!E800="","",SD!E800)</f>
        <v/>
      </c>
      <c r="E803" s="191" t="str">
        <f>IF(SD!G800="","",SD!G800)</f>
        <v/>
      </c>
      <c r="F803" s="191" t="str">
        <f>IF(SD!I800="","",SD!I800)</f>
        <v/>
      </c>
      <c r="G803" s="192" t="str">
        <f>IF(SD!AD800="","",SD!AD800)</f>
        <v/>
      </c>
      <c r="H803" s="193"/>
      <c r="I803" s="192" t="str">
        <f t="shared" si="24"/>
        <v>N</v>
      </c>
      <c r="J803" s="194"/>
      <c r="K803" s="181"/>
      <c r="L803" s="181">
        <f t="shared" si="25"/>
        <v>0</v>
      </c>
      <c r="M803" s="181"/>
    </row>
    <row r="804" spans="1:13">
      <c r="A804" s="191" t="str">
        <f>IF(B804="","",ROWS($B$5:B804))</f>
        <v/>
      </c>
      <c r="B804" s="191" t="str">
        <f>IF(SD!A801="","",SD!A801)</f>
        <v/>
      </c>
      <c r="C804" s="191" t="str">
        <f>IF(SD!C801="","",SD!C801)</f>
        <v/>
      </c>
      <c r="D804" s="191" t="str">
        <f>IF(SD!E801="","",SD!E801)</f>
        <v/>
      </c>
      <c r="E804" s="191" t="str">
        <f>IF(SD!G801="","",SD!G801)</f>
        <v/>
      </c>
      <c r="F804" s="191" t="str">
        <f>IF(SD!I801="","",SD!I801)</f>
        <v/>
      </c>
      <c r="G804" s="192" t="str">
        <f>IF(SD!AD801="","",SD!AD801)</f>
        <v/>
      </c>
      <c r="H804" s="193"/>
      <c r="I804" s="192" t="str">
        <f t="shared" si="24"/>
        <v>N</v>
      </c>
      <c r="J804" s="194"/>
      <c r="K804" s="181"/>
      <c r="L804" s="181">
        <f t="shared" si="25"/>
        <v>0</v>
      </c>
      <c r="M804" s="181"/>
    </row>
    <row r="805" spans="1:13">
      <c r="A805" s="191" t="str">
        <f>IF(B805="","",ROWS($B$5:B805))</f>
        <v/>
      </c>
      <c r="B805" s="191" t="str">
        <f>IF(SD!A802="","",SD!A802)</f>
        <v/>
      </c>
      <c r="C805" s="191" t="str">
        <f>IF(SD!C802="","",SD!C802)</f>
        <v/>
      </c>
      <c r="D805" s="191" t="str">
        <f>IF(SD!E802="","",SD!E802)</f>
        <v/>
      </c>
      <c r="E805" s="191" t="str">
        <f>IF(SD!G802="","",SD!G802)</f>
        <v/>
      </c>
      <c r="F805" s="191" t="str">
        <f>IF(SD!I802="","",SD!I802)</f>
        <v/>
      </c>
      <c r="G805" s="192" t="str">
        <f>IF(SD!AD802="","",SD!AD802)</f>
        <v/>
      </c>
      <c r="H805" s="193"/>
      <c r="I805" s="192" t="str">
        <f t="shared" si="24"/>
        <v>N</v>
      </c>
      <c r="J805" s="194"/>
      <c r="K805" s="181"/>
      <c r="L805" s="181">
        <f t="shared" si="25"/>
        <v>0</v>
      </c>
      <c r="M805" s="181"/>
    </row>
    <row r="806" spans="1:13">
      <c r="A806" s="191" t="str">
        <f>IF(B806="","",ROWS($B$5:B806))</f>
        <v/>
      </c>
      <c r="B806" s="191" t="str">
        <f>IF(SD!A803="","",SD!A803)</f>
        <v/>
      </c>
      <c r="C806" s="191" t="str">
        <f>IF(SD!C803="","",SD!C803)</f>
        <v/>
      </c>
      <c r="D806" s="191" t="str">
        <f>IF(SD!E803="","",SD!E803)</f>
        <v/>
      </c>
      <c r="E806" s="191" t="str">
        <f>IF(SD!G803="","",SD!G803)</f>
        <v/>
      </c>
      <c r="F806" s="191" t="str">
        <f>IF(SD!I803="","",SD!I803)</f>
        <v/>
      </c>
      <c r="G806" s="192" t="str">
        <f>IF(SD!AD803="","",SD!AD803)</f>
        <v/>
      </c>
      <c r="H806" s="193"/>
      <c r="I806" s="192" t="str">
        <f t="shared" si="24"/>
        <v>N</v>
      </c>
      <c r="J806" s="194"/>
      <c r="K806" s="181"/>
      <c r="L806" s="181">
        <f t="shared" si="25"/>
        <v>0</v>
      </c>
      <c r="M806" s="181"/>
    </row>
    <row r="807" spans="1:13">
      <c r="A807" s="191" t="str">
        <f>IF(B807="","",ROWS($B$5:B807))</f>
        <v/>
      </c>
      <c r="B807" s="191" t="str">
        <f>IF(SD!A804="","",SD!A804)</f>
        <v/>
      </c>
      <c r="C807" s="191" t="str">
        <f>IF(SD!C804="","",SD!C804)</f>
        <v/>
      </c>
      <c r="D807" s="191" t="str">
        <f>IF(SD!E804="","",SD!E804)</f>
        <v/>
      </c>
      <c r="E807" s="191" t="str">
        <f>IF(SD!G804="","",SD!G804)</f>
        <v/>
      </c>
      <c r="F807" s="191" t="str">
        <f>IF(SD!I804="","",SD!I804)</f>
        <v/>
      </c>
      <c r="G807" s="192" t="str">
        <f>IF(SD!AD804="","",SD!AD804)</f>
        <v/>
      </c>
      <c r="H807" s="193"/>
      <c r="I807" s="192" t="str">
        <f t="shared" si="24"/>
        <v>N</v>
      </c>
      <c r="J807" s="194"/>
      <c r="K807" s="181"/>
      <c r="L807" s="181">
        <f t="shared" si="25"/>
        <v>0</v>
      </c>
      <c r="M807" s="181"/>
    </row>
    <row r="808" spans="1:13">
      <c r="A808" s="191" t="str">
        <f>IF(B808="","",ROWS($B$5:B808))</f>
        <v/>
      </c>
      <c r="B808" s="191" t="str">
        <f>IF(SD!A805="","",SD!A805)</f>
        <v/>
      </c>
      <c r="C808" s="191" t="str">
        <f>IF(SD!C805="","",SD!C805)</f>
        <v/>
      </c>
      <c r="D808" s="191" t="str">
        <f>IF(SD!E805="","",SD!E805)</f>
        <v/>
      </c>
      <c r="E808" s="191" t="str">
        <f>IF(SD!G805="","",SD!G805)</f>
        <v/>
      </c>
      <c r="F808" s="191" t="str">
        <f>IF(SD!I805="","",SD!I805)</f>
        <v/>
      </c>
      <c r="G808" s="192" t="str">
        <f>IF(SD!AD805="","",SD!AD805)</f>
        <v/>
      </c>
      <c r="H808" s="193"/>
      <c r="I808" s="192" t="str">
        <f t="shared" si="24"/>
        <v>N</v>
      </c>
      <c r="J808" s="194"/>
      <c r="K808" s="181"/>
      <c r="L808" s="181">
        <f t="shared" si="25"/>
        <v>0</v>
      </c>
      <c r="M808" s="181"/>
    </row>
    <row r="809" spans="1:13">
      <c r="A809" s="191" t="str">
        <f>IF(B809="","",ROWS($B$5:B809))</f>
        <v/>
      </c>
      <c r="B809" s="191" t="str">
        <f>IF(SD!A806="","",SD!A806)</f>
        <v/>
      </c>
      <c r="C809" s="191" t="str">
        <f>IF(SD!C806="","",SD!C806)</f>
        <v/>
      </c>
      <c r="D809" s="191" t="str">
        <f>IF(SD!E806="","",SD!E806)</f>
        <v/>
      </c>
      <c r="E809" s="191" t="str">
        <f>IF(SD!G806="","",SD!G806)</f>
        <v/>
      </c>
      <c r="F809" s="191" t="str">
        <f>IF(SD!I806="","",SD!I806)</f>
        <v/>
      </c>
      <c r="G809" s="192" t="str">
        <f>IF(SD!AD806="","",SD!AD806)</f>
        <v/>
      </c>
      <c r="H809" s="193"/>
      <c r="I809" s="192" t="str">
        <f t="shared" si="24"/>
        <v>N</v>
      </c>
      <c r="J809" s="194"/>
      <c r="K809" s="181"/>
      <c r="L809" s="181">
        <f t="shared" si="25"/>
        <v>0</v>
      </c>
      <c r="M809" s="181"/>
    </row>
    <row r="810" spans="1:13">
      <c r="A810" s="191" t="str">
        <f>IF(B810="","",ROWS($B$5:B810))</f>
        <v/>
      </c>
      <c r="B810" s="191" t="str">
        <f>IF(SD!A807="","",SD!A807)</f>
        <v/>
      </c>
      <c r="C810" s="191" t="str">
        <f>IF(SD!C807="","",SD!C807)</f>
        <v/>
      </c>
      <c r="D810" s="191" t="str">
        <f>IF(SD!E807="","",SD!E807)</f>
        <v/>
      </c>
      <c r="E810" s="191" t="str">
        <f>IF(SD!G807="","",SD!G807)</f>
        <v/>
      </c>
      <c r="F810" s="191" t="str">
        <f>IF(SD!I807="","",SD!I807)</f>
        <v/>
      </c>
      <c r="G810" s="192" t="str">
        <f>IF(SD!AD807="","",SD!AD807)</f>
        <v/>
      </c>
      <c r="H810" s="193"/>
      <c r="I810" s="192" t="str">
        <f t="shared" si="24"/>
        <v>N</v>
      </c>
      <c r="J810" s="194"/>
      <c r="K810" s="181"/>
      <c r="L810" s="181">
        <f t="shared" si="25"/>
        <v>0</v>
      </c>
      <c r="M810" s="181"/>
    </row>
    <row r="811" spans="1:13">
      <c r="A811" s="191" t="str">
        <f>IF(B811="","",ROWS($B$5:B811))</f>
        <v/>
      </c>
      <c r="B811" s="191" t="str">
        <f>IF(SD!A808="","",SD!A808)</f>
        <v/>
      </c>
      <c r="C811" s="191" t="str">
        <f>IF(SD!C808="","",SD!C808)</f>
        <v/>
      </c>
      <c r="D811" s="191" t="str">
        <f>IF(SD!E808="","",SD!E808)</f>
        <v/>
      </c>
      <c r="E811" s="191" t="str">
        <f>IF(SD!G808="","",SD!G808)</f>
        <v/>
      </c>
      <c r="F811" s="191" t="str">
        <f>IF(SD!I808="","",SD!I808)</f>
        <v/>
      </c>
      <c r="G811" s="192" t="str">
        <f>IF(SD!AD808="","",SD!AD808)</f>
        <v/>
      </c>
      <c r="H811" s="193"/>
      <c r="I811" s="192" t="str">
        <f t="shared" si="24"/>
        <v>N</v>
      </c>
      <c r="J811" s="194"/>
      <c r="K811" s="181"/>
      <c r="L811" s="181">
        <f t="shared" si="25"/>
        <v>0</v>
      </c>
      <c r="M811" s="181"/>
    </row>
    <row r="812" spans="1:13">
      <c r="A812" s="191" t="str">
        <f>IF(B812="","",ROWS($B$5:B812))</f>
        <v/>
      </c>
      <c r="B812" s="191" t="str">
        <f>IF(SD!A809="","",SD!A809)</f>
        <v/>
      </c>
      <c r="C812" s="191" t="str">
        <f>IF(SD!C809="","",SD!C809)</f>
        <v/>
      </c>
      <c r="D812" s="191" t="str">
        <f>IF(SD!E809="","",SD!E809)</f>
        <v/>
      </c>
      <c r="E812" s="191" t="str">
        <f>IF(SD!G809="","",SD!G809)</f>
        <v/>
      </c>
      <c r="F812" s="191" t="str">
        <f>IF(SD!I809="","",SD!I809)</f>
        <v/>
      </c>
      <c r="G812" s="192" t="str">
        <f>IF(SD!AD809="","",SD!AD809)</f>
        <v/>
      </c>
      <c r="H812" s="193"/>
      <c r="I812" s="192" t="str">
        <f t="shared" si="24"/>
        <v>N</v>
      </c>
      <c r="J812" s="194"/>
      <c r="K812" s="181"/>
      <c r="L812" s="181">
        <f t="shared" si="25"/>
        <v>0</v>
      </c>
      <c r="M812" s="181"/>
    </row>
    <row r="813" spans="1:13">
      <c r="A813" s="191" t="str">
        <f>IF(B813="","",ROWS($B$5:B813))</f>
        <v/>
      </c>
      <c r="B813" s="191" t="str">
        <f>IF(SD!A810="","",SD!A810)</f>
        <v/>
      </c>
      <c r="C813" s="191" t="str">
        <f>IF(SD!C810="","",SD!C810)</f>
        <v/>
      </c>
      <c r="D813" s="191" t="str">
        <f>IF(SD!E810="","",SD!E810)</f>
        <v/>
      </c>
      <c r="E813" s="191" t="str">
        <f>IF(SD!G810="","",SD!G810)</f>
        <v/>
      </c>
      <c r="F813" s="191" t="str">
        <f>IF(SD!I810="","",SD!I810)</f>
        <v/>
      </c>
      <c r="G813" s="192" t="str">
        <f>IF(SD!AD810="","",SD!AD810)</f>
        <v/>
      </c>
      <c r="H813" s="193"/>
      <c r="I813" s="192" t="str">
        <f t="shared" si="24"/>
        <v>N</v>
      </c>
      <c r="J813" s="194"/>
      <c r="K813" s="181"/>
      <c r="L813" s="181">
        <f t="shared" si="25"/>
        <v>0</v>
      </c>
      <c r="M813" s="181"/>
    </row>
    <row r="814" spans="1:13">
      <c r="A814" s="191" t="str">
        <f>IF(B814="","",ROWS($B$5:B814))</f>
        <v/>
      </c>
      <c r="B814" s="191" t="str">
        <f>IF(SD!A811="","",SD!A811)</f>
        <v/>
      </c>
      <c r="C814" s="191" t="str">
        <f>IF(SD!C811="","",SD!C811)</f>
        <v/>
      </c>
      <c r="D814" s="191" t="str">
        <f>IF(SD!E811="","",SD!E811)</f>
        <v/>
      </c>
      <c r="E814" s="191" t="str">
        <f>IF(SD!G811="","",SD!G811)</f>
        <v/>
      </c>
      <c r="F814" s="191" t="str">
        <f>IF(SD!I811="","",SD!I811)</f>
        <v/>
      </c>
      <c r="G814" s="192" t="str">
        <f>IF(SD!AD811="","",SD!AD811)</f>
        <v/>
      </c>
      <c r="H814" s="193"/>
      <c r="I814" s="192" t="str">
        <f t="shared" si="24"/>
        <v>N</v>
      </c>
      <c r="J814" s="194"/>
      <c r="K814" s="181"/>
      <c r="L814" s="181">
        <f t="shared" si="25"/>
        <v>0</v>
      </c>
      <c r="M814" s="181"/>
    </row>
    <row r="815" spans="1:13">
      <c r="A815" s="191" t="str">
        <f>IF(B815="","",ROWS($B$5:B815))</f>
        <v/>
      </c>
      <c r="B815" s="191" t="str">
        <f>IF(SD!A812="","",SD!A812)</f>
        <v/>
      </c>
      <c r="C815" s="191" t="str">
        <f>IF(SD!C812="","",SD!C812)</f>
        <v/>
      </c>
      <c r="D815" s="191" t="str">
        <f>IF(SD!E812="","",SD!E812)</f>
        <v/>
      </c>
      <c r="E815" s="191" t="str">
        <f>IF(SD!G812="","",SD!G812)</f>
        <v/>
      </c>
      <c r="F815" s="191" t="str">
        <f>IF(SD!I812="","",SD!I812)</f>
        <v/>
      </c>
      <c r="G815" s="192" t="str">
        <f>IF(SD!AD812="","",SD!AD812)</f>
        <v/>
      </c>
      <c r="H815" s="193"/>
      <c r="I815" s="192" t="str">
        <f t="shared" si="24"/>
        <v>N</v>
      </c>
      <c r="J815" s="194"/>
      <c r="K815" s="181"/>
      <c r="L815" s="181">
        <f t="shared" si="25"/>
        <v>0</v>
      </c>
      <c r="M815" s="181"/>
    </row>
    <row r="816" spans="1:13">
      <c r="A816" s="191" t="str">
        <f>IF(B816="","",ROWS($B$5:B816))</f>
        <v/>
      </c>
      <c r="B816" s="191" t="str">
        <f>IF(SD!A813="","",SD!A813)</f>
        <v/>
      </c>
      <c r="C816" s="191" t="str">
        <f>IF(SD!C813="","",SD!C813)</f>
        <v/>
      </c>
      <c r="D816" s="191" t="str">
        <f>IF(SD!E813="","",SD!E813)</f>
        <v/>
      </c>
      <c r="E816" s="191" t="str">
        <f>IF(SD!G813="","",SD!G813)</f>
        <v/>
      </c>
      <c r="F816" s="191" t="str">
        <f>IF(SD!I813="","",SD!I813)</f>
        <v/>
      </c>
      <c r="G816" s="192" t="str">
        <f>IF(SD!AD813="","",SD!AD813)</f>
        <v/>
      </c>
      <c r="H816" s="193"/>
      <c r="I816" s="192" t="str">
        <f t="shared" si="24"/>
        <v>N</v>
      </c>
      <c r="J816" s="194"/>
      <c r="K816" s="181"/>
      <c r="L816" s="181">
        <f t="shared" si="25"/>
        <v>0</v>
      </c>
      <c r="M816" s="181"/>
    </row>
    <row r="817" spans="1:13">
      <c r="A817" s="191" t="str">
        <f>IF(B817="","",ROWS($B$5:B817))</f>
        <v/>
      </c>
      <c r="B817" s="191" t="str">
        <f>IF(SD!A814="","",SD!A814)</f>
        <v/>
      </c>
      <c r="C817" s="191" t="str">
        <f>IF(SD!C814="","",SD!C814)</f>
        <v/>
      </c>
      <c r="D817" s="191" t="str">
        <f>IF(SD!E814="","",SD!E814)</f>
        <v/>
      </c>
      <c r="E817" s="191" t="str">
        <f>IF(SD!G814="","",SD!G814)</f>
        <v/>
      </c>
      <c r="F817" s="191" t="str">
        <f>IF(SD!I814="","",SD!I814)</f>
        <v/>
      </c>
      <c r="G817" s="192" t="str">
        <f>IF(SD!AD814="","",SD!AD814)</f>
        <v/>
      </c>
      <c r="H817" s="193"/>
      <c r="I817" s="192" t="str">
        <f t="shared" si="24"/>
        <v>N</v>
      </c>
      <c r="J817" s="194"/>
      <c r="K817" s="181"/>
      <c r="L817" s="181">
        <f t="shared" si="25"/>
        <v>0</v>
      </c>
      <c r="M817" s="181"/>
    </row>
    <row r="818" spans="1:13">
      <c r="A818" s="191" t="str">
        <f>IF(B818="","",ROWS($B$5:B818))</f>
        <v/>
      </c>
      <c r="B818" s="191" t="str">
        <f>IF(SD!A815="","",SD!A815)</f>
        <v/>
      </c>
      <c r="C818" s="191" t="str">
        <f>IF(SD!C815="","",SD!C815)</f>
        <v/>
      </c>
      <c r="D818" s="191" t="str">
        <f>IF(SD!E815="","",SD!E815)</f>
        <v/>
      </c>
      <c r="E818" s="191" t="str">
        <f>IF(SD!G815="","",SD!G815)</f>
        <v/>
      </c>
      <c r="F818" s="191" t="str">
        <f>IF(SD!I815="","",SD!I815)</f>
        <v/>
      </c>
      <c r="G818" s="192" t="str">
        <f>IF(SD!AD815="","",SD!AD815)</f>
        <v/>
      </c>
      <c r="H818" s="193"/>
      <c r="I818" s="192" t="str">
        <f t="shared" si="24"/>
        <v>N</v>
      </c>
      <c r="J818" s="194"/>
      <c r="K818" s="181"/>
      <c r="L818" s="181">
        <f t="shared" si="25"/>
        <v>0</v>
      </c>
      <c r="M818" s="181"/>
    </row>
    <row r="819" spans="1:13">
      <c r="A819" s="191" t="str">
        <f>IF(B819="","",ROWS($B$5:B819))</f>
        <v/>
      </c>
      <c r="B819" s="191" t="str">
        <f>IF(SD!A816="","",SD!A816)</f>
        <v/>
      </c>
      <c r="C819" s="191" t="str">
        <f>IF(SD!C816="","",SD!C816)</f>
        <v/>
      </c>
      <c r="D819" s="191" t="str">
        <f>IF(SD!E816="","",SD!E816)</f>
        <v/>
      </c>
      <c r="E819" s="191" t="str">
        <f>IF(SD!G816="","",SD!G816)</f>
        <v/>
      </c>
      <c r="F819" s="191" t="str">
        <f>IF(SD!I816="","",SD!I816)</f>
        <v/>
      </c>
      <c r="G819" s="192" t="str">
        <f>IF(SD!AD816="","",SD!AD816)</f>
        <v/>
      </c>
      <c r="H819" s="193"/>
      <c r="I819" s="192" t="str">
        <f t="shared" si="24"/>
        <v>N</v>
      </c>
      <c r="J819" s="194"/>
      <c r="K819" s="181"/>
      <c r="L819" s="181">
        <f t="shared" si="25"/>
        <v>0</v>
      </c>
      <c r="M819" s="181"/>
    </row>
    <row r="820" spans="1:13">
      <c r="A820" s="191" t="str">
        <f>IF(B820="","",ROWS($B$5:B820))</f>
        <v/>
      </c>
      <c r="B820" s="191" t="str">
        <f>IF(SD!A817="","",SD!A817)</f>
        <v/>
      </c>
      <c r="C820" s="191" t="str">
        <f>IF(SD!C817="","",SD!C817)</f>
        <v/>
      </c>
      <c r="D820" s="191" t="str">
        <f>IF(SD!E817="","",SD!E817)</f>
        <v/>
      </c>
      <c r="E820" s="191" t="str">
        <f>IF(SD!G817="","",SD!G817)</f>
        <v/>
      </c>
      <c r="F820" s="191" t="str">
        <f>IF(SD!I817="","",SD!I817)</f>
        <v/>
      </c>
      <c r="G820" s="192" t="str">
        <f>IF(SD!AD817="","",SD!AD817)</f>
        <v/>
      </c>
      <c r="H820" s="193"/>
      <c r="I820" s="192" t="str">
        <f t="shared" si="24"/>
        <v>N</v>
      </c>
      <c r="J820" s="194"/>
      <c r="K820" s="181"/>
      <c r="L820" s="181">
        <f t="shared" si="25"/>
        <v>0</v>
      </c>
      <c r="M820" s="181"/>
    </row>
    <row r="821" spans="1:13">
      <c r="A821" s="191" t="str">
        <f>IF(B821="","",ROWS($B$5:B821))</f>
        <v/>
      </c>
      <c r="B821" s="191" t="str">
        <f>IF(SD!A818="","",SD!A818)</f>
        <v/>
      </c>
      <c r="C821" s="191" t="str">
        <f>IF(SD!C818="","",SD!C818)</f>
        <v/>
      </c>
      <c r="D821" s="191" t="str">
        <f>IF(SD!E818="","",SD!E818)</f>
        <v/>
      </c>
      <c r="E821" s="191" t="str">
        <f>IF(SD!G818="","",SD!G818)</f>
        <v/>
      </c>
      <c r="F821" s="191" t="str">
        <f>IF(SD!I818="","",SD!I818)</f>
        <v/>
      </c>
      <c r="G821" s="192" t="str">
        <f>IF(SD!AD818="","",SD!AD818)</f>
        <v/>
      </c>
      <c r="H821" s="193"/>
      <c r="I821" s="192" t="str">
        <f t="shared" si="24"/>
        <v>N</v>
      </c>
      <c r="J821" s="194"/>
      <c r="K821" s="181"/>
      <c r="L821" s="181">
        <f t="shared" si="25"/>
        <v>0</v>
      </c>
      <c r="M821" s="181"/>
    </row>
    <row r="822" spans="1:13">
      <c r="A822" s="191" t="str">
        <f>IF(B822="","",ROWS($B$5:B822))</f>
        <v/>
      </c>
      <c r="B822" s="191" t="str">
        <f>IF(SD!A819="","",SD!A819)</f>
        <v/>
      </c>
      <c r="C822" s="191" t="str">
        <f>IF(SD!C819="","",SD!C819)</f>
        <v/>
      </c>
      <c r="D822" s="191" t="str">
        <f>IF(SD!E819="","",SD!E819)</f>
        <v/>
      </c>
      <c r="E822" s="191" t="str">
        <f>IF(SD!G819="","",SD!G819)</f>
        <v/>
      </c>
      <c r="F822" s="191" t="str">
        <f>IF(SD!I819="","",SD!I819)</f>
        <v/>
      </c>
      <c r="G822" s="192" t="str">
        <f>IF(SD!AD819="","",SD!AD819)</f>
        <v/>
      </c>
      <c r="H822" s="193"/>
      <c r="I822" s="192" t="str">
        <f t="shared" si="24"/>
        <v>N</v>
      </c>
      <c r="J822" s="194"/>
      <c r="K822" s="181"/>
      <c r="L822" s="181">
        <f t="shared" si="25"/>
        <v>0</v>
      </c>
      <c r="M822" s="181"/>
    </row>
    <row r="823" spans="1:13">
      <c r="A823" s="191" t="str">
        <f>IF(B823="","",ROWS($B$5:B823))</f>
        <v/>
      </c>
      <c r="B823" s="191" t="str">
        <f>IF(SD!A820="","",SD!A820)</f>
        <v/>
      </c>
      <c r="C823" s="191" t="str">
        <f>IF(SD!C820="","",SD!C820)</f>
        <v/>
      </c>
      <c r="D823" s="191" t="str">
        <f>IF(SD!E820="","",SD!E820)</f>
        <v/>
      </c>
      <c r="E823" s="191" t="str">
        <f>IF(SD!G820="","",SD!G820)</f>
        <v/>
      </c>
      <c r="F823" s="191" t="str">
        <f>IF(SD!I820="","",SD!I820)</f>
        <v/>
      </c>
      <c r="G823" s="192" t="str">
        <f>IF(SD!AD820="","",SD!AD820)</f>
        <v/>
      </c>
      <c r="H823" s="193"/>
      <c r="I823" s="192" t="str">
        <f t="shared" si="24"/>
        <v>N</v>
      </c>
      <c r="J823" s="194"/>
      <c r="K823" s="181"/>
      <c r="L823" s="181">
        <f t="shared" si="25"/>
        <v>0</v>
      </c>
      <c r="M823" s="181"/>
    </row>
    <row r="824" spans="1:13">
      <c r="A824" s="191" t="str">
        <f>IF(B824="","",ROWS($B$5:B824))</f>
        <v/>
      </c>
      <c r="B824" s="191" t="str">
        <f>IF(SD!A821="","",SD!A821)</f>
        <v/>
      </c>
      <c r="C824" s="191" t="str">
        <f>IF(SD!C821="","",SD!C821)</f>
        <v/>
      </c>
      <c r="D824" s="191" t="str">
        <f>IF(SD!E821="","",SD!E821)</f>
        <v/>
      </c>
      <c r="E824" s="191" t="str">
        <f>IF(SD!G821="","",SD!G821)</f>
        <v/>
      </c>
      <c r="F824" s="191" t="str">
        <f>IF(SD!I821="","",SD!I821)</f>
        <v/>
      </c>
      <c r="G824" s="192" t="str">
        <f>IF(SD!AD821="","",SD!AD821)</f>
        <v/>
      </c>
      <c r="H824" s="193"/>
      <c r="I824" s="192" t="str">
        <f t="shared" si="24"/>
        <v>N</v>
      </c>
      <c r="J824" s="194"/>
      <c r="K824" s="181"/>
      <c r="L824" s="181">
        <f t="shared" si="25"/>
        <v>0</v>
      </c>
      <c r="M824" s="181"/>
    </row>
    <row r="825" spans="1:13">
      <c r="A825" s="191" t="str">
        <f>IF(B825="","",ROWS($B$5:B825))</f>
        <v/>
      </c>
      <c r="B825" s="191" t="str">
        <f>IF(SD!A822="","",SD!A822)</f>
        <v/>
      </c>
      <c r="C825" s="191" t="str">
        <f>IF(SD!C822="","",SD!C822)</f>
        <v/>
      </c>
      <c r="D825" s="191" t="str">
        <f>IF(SD!E822="","",SD!E822)</f>
        <v/>
      </c>
      <c r="E825" s="191" t="str">
        <f>IF(SD!G822="","",SD!G822)</f>
        <v/>
      </c>
      <c r="F825" s="191" t="str">
        <f>IF(SD!I822="","",SD!I822)</f>
        <v/>
      </c>
      <c r="G825" s="192" t="str">
        <f>IF(SD!AD822="","",SD!AD822)</f>
        <v/>
      </c>
      <c r="H825" s="193"/>
      <c r="I825" s="192" t="str">
        <f t="shared" si="24"/>
        <v>N</v>
      </c>
      <c r="J825" s="194"/>
      <c r="K825" s="181"/>
      <c r="L825" s="181">
        <f t="shared" si="25"/>
        <v>0</v>
      </c>
      <c r="M825" s="181"/>
    </row>
    <row r="826" spans="1:13">
      <c r="A826" s="191" t="str">
        <f>IF(B826="","",ROWS($B$5:B826))</f>
        <v/>
      </c>
      <c r="B826" s="191" t="str">
        <f>IF(SD!A823="","",SD!A823)</f>
        <v/>
      </c>
      <c r="C826" s="191" t="str">
        <f>IF(SD!C823="","",SD!C823)</f>
        <v/>
      </c>
      <c r="D826" s="191" t="str">
        <f>IF(SD!E823="","",SD!E823)</f>
        <v/>
      </c>
      <c r="E826" s="191" t="str">
        <f>IF(SD!G823="","",SD!G823)</f>
        <v/>
      </c>
      <c r="F826" s="191" t="str">
        <f>IF(SD!I823="","",SD!I823)</f>
        <v/>
      </c>
      <c r="G826" s="192" t="str">
        <f>IF(SD!AD823="","",SD!AD823)</f>
        <v/>
      </c>
      <c r="H826" s="193"/>
      <c r="I826" s="192" t="str">
        <f t="shared" si="24"/>
        <v>N</v>
      </c>
      <c r="J826" s="194"/>
      <c r="K826" s="181"/>
      <c r="L826" s="181">
        <f t="shared" si="25"/>
        <v>0</v>
      </c>
      <c r="M826" s="181"/>
    </row>
    <row r="827" spans="1:13">
      <c r="A827" s="191" t="str">
        <f>IF(B827="","",ROWS($B$5:B827))</f>
        <v/>
      </c>
      <c r="B827" s="191" t="str">
        <f>IF(SD!A824="","",SD!A824)</f>
        <v/>
      </c>
      <c r="C827" s="191" t="str">
        <f>IF(SD!C824="","",SD!C824)</f>
        <v/>
      </c>
      <c r="D827" s="191" t="str">
        <f>IF(SD!E824="","",SD!E824)</f>
        <v/>
      </c>
      <c r="E827" s="191" t="str">
        <f>IF(SD!G824="","",SD!G824)</f>
        <v/>
      </c>
      <c r="F827" s="191" t="str">
        <f>IF(SD!I824="","",SD!I824)</f>
        <v/>
      </c>
      <c r="G827" s="192" t="str">
        <f>IF(SD!AD824="","",SD!AD824)</f>
        <v/>
      </c>
      <c r="H827" s="193"/>
      <c r="I827" s="192" t="str">
        <f t="shared" si="24"/>
        <v>N</v>
      </c>
      <c r="J827" s="194"/>
      <c r="K827" s="181"/>
      <c r="L827" s="181">
        <f t="shared" si="25"/>
        <v>0</v>
      </c>
      <c r="M827" s="181"/>
    </row>
    <row r="828" spans="1:13">
      <c r="A828" s="191" t="str">
        <f>IF(B828="","",ROWS($B$5:B828))</f>
        <v/>
      </c>
      <c r="B828" s="191" t="str">
        <f>IF(SD!A825="","",SD!A825)</f>
        <v/>
      </c>
      <c r="C828" s="191" t="str">
        <f>IF(SD!C825="","",SD!C825)</f>
        <v/>
      </c>
      <c r="D828" s="191" t="str">
        <f>IF(SD!E825="","",SD!E825)</f>
        <v/>
      </c>
      <c r="E828" s="191" t="str">
        <f>IF(SD!G825="","",SD!G825)</f>
        <v/>
      </c>
      <c r="F828" s="191" t="str">
        <f>IF(SD!I825="","",SD!I825)</f>
        <v/>
      </c>
      <c r="G828" s="192" t="str">
        <f>IF(SD!AD825="","",SD!AD825)</f>
        <v/>
      </c>
      <c r="H828" s="193"/>
      <c r="I828" s="192" t="str">
        <f t="shared" si="24"/>
        <v>N</v>
      </c>
      <c r="J828" s="194"/>
      <c r="K828" s="181"/>
      <c r="L828" s="181">
        <f t="shared" si="25"/>
        <v>0</v>
      </c>
      <c r="M828" s="181"/>
    </row>
    <row r="829" spans="1:13">
      <c r="A829" s="191" t="str">
        <f>IF(B829="","",ROWS($B$5:B829))</f>
        <v/>
      </c>
      <c r="B829" s="191" t="str">
        <f>IF(SD!A826="","",SD!A826)</f>
        <v/>
      </c>
      <c r="C829" s="191" t="str">
        <f>IF(SD!C826="","",SD!C826)</f>
        <v/>
      </c>
      <c r="D829" s="191" t="str">
        <f>IF(SD!E826="","",SD!E826)</f>
        <v/>
      </c>
      <c r="E829" s="191" t="str">
        <f>IF(SD!G826="","",SD!G826)</f>
        <v/>
      </c>
      <c r="F829" s="191" t="str">
        <f>IF(SD!I826="","",SD!I826)</f>
        <v/>
      </c>
      <c r="G829" s="192" t="str">
        <f>IF(SD!AD826="","",SD!AD826)</f>
        <v/>
      </c>
      <c r="H829" s="193"/>
      <c r="I829" s="192" t="str">
        <f t="shared" si="24"/>
        <v>N</v>
      </c>
      <c r="J829" s="194"/>
      <c r="K829" s="181"/>
      <c r="L829" s="181">
        <f t="shared" si="25"/>
        <v>0</v>
      </c>
      <c r="M829" s="181"/>
    </row>
    <row r="830" spans="1:13">
      <c r="A830" s="191" t="str">
        <f>IF(B830="","",ROWS($B$5:B830))</f>
        <v/>
      </c>
      <c r="B830" s="191" t="str">
        <f>IF(SD!A827="","",SD!A827)</f>
        <v/>
      </c>
      <c r="C830" s="191" t="str">
        <f>IF(SD!C827="","",SD!C827)</f>
        <v/>
      </c>
      <c r="D830" s="191" t="str">
        <f>IF(SD!E827="","",SD!E827)</f>
        <v/>
      </c>
      <c r="E830" s="191" t="str">
        <f>IF(SD!G827="","",SD!G827)</f>
        <v/>
      </c>
      <c r="F830" s="191" t="str">
        <f>IF(SD!I827="","",SD!I827)</f>
        <v/>
      </c>
      <c r="G830" s="192" t="str">
        <f>IF(SD!AD827="","",SD!AD827)</f>
        <v/>
      </c>
      <c r="H830" s="193"/>
      <c r="I830" s="192" t="str">
        <f t="shared" si="24"/>
        <v>N</v>
      </c>
      <c r="J830" s="194"/>
      <c r="K830" s="181"/>
      <c r="L830" s="181">
        <f t="shared" si="25"/>
        <v>0</v>
      </c>
      <c r="M830" s="181"/>
    </row>
    <row r="831" spans="1:13">
      <c r="A831" s="191" t="str">
        <f>IF(B831="","",ROWS($B$5:B831))</f>
        <v/>
      </c>
      <c r="B831" s="191" t="str">
        <f>IF(SD!A828="","",SD!A828)</f>
        <v/>
      </c>
      <c r="C831" s="191" t="str">
        <f>IF(SD!C828="","",SD!C828)</f>
        <v/>
      </c>
      <c r="D831" s="191" t="str">
        <f>IF(SD!E828="","",SD!E828)</f>
        <v/>
      </c>
      <c r="E831" s="191" t="str">
        <f>IF(SD!G828="","",SD!G828)</f>
        <v/>
      </c>
      <c r="F831" s="191" t="str">
        <f>IF(SD!I828="","",SD!I828)</f>
        <v/>
      </c>
      <c r="G831" s="192" t="str">
        <f>IF(SD!AD828="","",SD!AD828)</f>
        <v/>
      </c>
      <c r="H831" s="193"/>
      <c r="I831" s="192" t="str">
        <f t="shared" si="24"/>
        <v>N</v>
      </c>
      <c r="J831" s="194"/>
      <c r="K831" s="181"/>
      <c r="L831" s="181">
        <f t="shared" si="25"/>
        <v>0</v>
      </c>
      <c r="M831" s="181"/>
    </row>
    <row r="832" spans="1:13">
      <c r="A832" s="191" t="str">
        <f>IF(B832="","",ROWS($B$5:B832))</f>
        <v/>
      </c>
      <c r="B832" s="191" t="str">
        <f>IF(SD!A829="","",SD!A829)</f>
        <v/>
      </c>
      <c r="C832" s="191" t="str">
        <f>IF(SD!C829="","",SD!C829)</f>
        <v/>
      </c>
      <c r="D832" s="191" t="str">
        <f>IF(SD!E829="","",SD!E829)</f>
        <v/>
      </c>
      <c r="E832" s="191" t="str">
        <f>IF(SD!G829="","",SD!G829)</f>
        <v/>
      </c>
      <c r="F832" s="191" t="str">
        <f>IF(SD!I829="","",SD!I829)</f>
        <v/>
      </c>
      <c r="G832" s="192" t="str">
        <f>IF(SD!AD829="","",SD!AD829)</f>
        <v/>
      </c>
      <c r="H832" s="193"/>
      <c r="I832" s="192" t="str">
        <f t="shared" si="24"/>
        <v>N</v>
      </c>
      <c r="J832" s="194"/>
      <c r="K832" s="181"/>
      <c r="L832" s="181">
        <f t="shared" si="25"/>
        <v>0</v>
      </c>
      <c r="M832" s="181"/>
    </row>
    <row r="833" spans="1:13">
      <c r="A833" s="191" t="str">
        <f>IF(B833="","",ROWS($B$5:B833))</f>
        <v/>
      </c>
      <c r="B833" s="191" t="str">
        <f>IF(SD!A830="","",SD!A830)</f>
        <v/>
      </c>
      <c r="C833" s="191" t="str">
        <f>IF(SD!C830="","",SD!C830)</f>
        <v/>
      </c>
      <c r="D833" s="191" t="str">
        <f>IF(SD!E830="","",SD!E830)</f>
        <v/>
      </c>
      <c r="E833" s="191" t="str">
        <f>IF(SD!G830="","",SD!G830)</f>
        <v/>
      </c>
      <c r="F833" s="191" t="str">
        <f>IF(SD!I830="","",SD!I830)</f>
        <v/>
      </c>
      <c r="G833" s="192" t="str">
        <f>IF(SD!AD830="","",SD!AD830)</f>
        <v/>
      </c>
      <c r="H833" s="193"/>
      <c r="I833" s="192" t="str">
        <f t="shared" si="24"/>
        <v>N</v>
      </c>
      <c r="J833" s="194"/>
      <c r="K833" s="181"/>
      <c r="L833" s="181">
        <f t="shared" si="25"/>
        <v>0</v>
      </c>
      <c r="M833" s="181"/>
    </row>
    <row r="834" spans="1:13">
      <c r="A834" s="191" t="str">
        <f>IF(B834="","",ROWS($B$5:B834))</f>
        <v/>
      </c>
      <c r="B834" s="191" t="str">
        <f>IF(SD!A831="","",SD!A831)</f>
        <v/>
      </c>
      <c r="C834" s="191" t="str">
        <f>IF(SD!C831="","",SD!C831)</f>
        <v/>
      </c>
      <c r="D834" s="191" t="str">
        <f>IF(SD!E831="","",SD!E831)</f>
        <v/>
      </c>
      <c r="E834" s="191" t="str">
        <f>IF(SD!G831="","",SD!G831)</f>
        <v/>
      </c>
      <c r="F834" s="191" t="str">
        <f>IF(SD!I831="","",SD!I831)</f>
        <v/>
      </c>
      <c r="G834" s="192" t="str">
        <f>IF(SD!AD831="","",SD!AD831)</f>
        <v/>
      </c>
      <c r="H834" s="193"/>
      <c r="I834" s="192" t="str">
        <f t="shared" si="24"/>
        <v>N</v>
      </c>
      <c r="J834" s="194"/>
      <c r="K834" s="181"/>
      <c r="L834" s="181">
        <f t="shared" si="25"/>
        <v>0</v>
      </c>
      <c r="M834" s="181"/>
    </row>
    <row r="835" spans="1:13">
      <c r="A835" s="191" t="str">
        <f>IF(B835="","",ROWS($B$5:B835))</f>
        <v/>
      </c>
      <c r="B835" s="191" t="str">
        <f>IF(SD!A832="","",SD!A832)</f>
        <v/>
      </c>
      <c r="C835" s="191" t="str">
        <f>IF(SD!C832="","",SD!C832)</f>
        <v/>
      </c>
      <c r="D835" s="191" t="str">
        <f>IF(SD!E832="","",SD!E832)</f>
        <v/>
      </c>
      <c r="E835" s="191" t="str">
        <f>IF(SD!G832="","",SD!G832)</f>
        <v/>
      </c>
      <c r="F835" s="191" t="str">
        <f>IF(SD!I832="","",SD!I832)</f>
        <v/>
      </c>
      <c r="G835" s="192" t="str">
        <f>IF(SD!AD832="","",SD!AD832)</f>
        <v/>
      </c>
      <c r="H835" s="193"/>
      <c r="I835" s="192" t="str">
        <f t="shared" si="24"/>
        <v>N</v>
      </c>
      <c r="J835" s="194"/>
      <c r="K835" s="181"/>
      <c r="L835" s="181">
        <f t="shared" si="25"/>
        <v>0</v>
      </c>
      <c r="M835" s="181"/>
    </row>
    <row r="836" spans="1:13">
      <c r="A836" s="191" t="str">
        <f>IF(B836="","",ROWS($B$5:B836))</f>
        <v/>
      </c>
      <c r="B836" s="191" t="str">
        <f>IF(SD!A833="","",SD!A833)</f>
        <v/>
      </c>
      <c r="C836" s="191" t="str">
        <f>IF(SD!C833="","",SD!C833)</f>
        <v/>
      </c>
      <c r="D836" s="191" t="str">
        <f>IF(SD!E833="","",SD!E833)</f>
        <v/>
      </c>
      <c r="E836" s="191" t="str">
        <f>IF(SD!G833="","",SD!G833)</f>
        <v/>
      </c>
      <c r="F836" s="191" t="str">
        <f>IF(SD!I833="","",SD!I833)</f>
        <v/>
      </c>
      <c r="G836" s="192" t="str">
        <f>IF(SD!AD833="","",SD!AD833)</f>
        <v/>
      </c>
      <c r="H836" s="193"/>
      <c r="I836" s="192" t="str">
        <f t="shared" si="24"/>
        <v>N</v>
      </c>
      <c r="J836" s="194"/>
      <c r="K836" s="181"/>
      <c r="L836" s="181">
        <f t="shared" si="25"/>
        <v>0</v>
      </c>
      <c r="M836" s="181"/>
    </row>
    <row r="837" spans="1:13">
      <c r="A837" s="191" t="str">
        <f>IF(B837="","",ROWS($B$5:B837))</f>
        <v/>
      </c>
      <c r="B837" s="191" t="str">
        <f>IF(SD!A834="","",SD!A834)</f>
        <v/>
      </c>
      <c r="C837" s="191" t="str">
        <f>IF(SD!C834="","",SD!C834)</f>
        <v/>
      </c>
      <c r="D837" s="191" t="str">
        <f>IF(SD!E834="","",SD!E834)</f>
        <v/>
      </c>
      <c r="E837" s="191" t="str">
        <f>IF(SD!G834="","",SD!G834)</f>
        <v/>
      </c>
      <c r="F837" s="191" t="str">
        <f>IF(SD!I834="","",SD!I834)</f>
        <v/>
      </c>
      <c r="G837" s="192" t="str">
        <f>IF(SD!AD834="","",SD!AD834)</f>
        <v/>
      </c>
      <c r="H837" s="193"/>
      <c r="I837" s="192" t="str">
        <f t="shared" si="24"/>
        <v>N</v>
      </c>
      <c r="J837" s="194"/>
      <c r="K837" s="181"/>
      <c r="L837" s="181">
        <f t="shared" si="25"/>
        <v>0</v>
      </c>
      <c r="M837" s="181"/>
    </row>
    <row r="838" spans="1:13">
      <c r="A838" s="191" t="str">
        <f>IF(B838="","",ROWS($B$5:B838))</f>
        <v/>
      </c>
      <c r="B838" s="191" t="str">
        <f>IF(SD!A835="","",SD!A835)</f>
        <v/>
      </c>
      <c r="C838" s="191" t="str">
        <f>IF(SD!C835="","",SD!C835)</f>
        <v/>
      </c>
      <c r="D838" s="191" t="str">
        <f>IF(SD!E835="","",SD!E835)</f>
        <v/>
      </c>
      <c r="E838" s="191" t="str">
        <f>IF(SD!G835="","",SD!G835)</f>
        <v/>
      </c>
      <c r="F838" s="191" t="str">
        <f>IF(SD!I835="","",SD!I835)</f>
        <v/>
      </c>
      <c r="G838" s="192" t="str">
        <f>IF(SD!AD835="","",SD!AD835)</f>
        <v/>
      </c>
      <c r="H838" s="193"/>
      <c r="I838" s="192" t="str">
        <f t="shared" ref="I838:I901" si="26">IFERROR(IF(H838="Y","N",(IF(AND(B838&lt;=5,G838&gt;1),"Y",IF(AND(B838&lt;=8,G838&gt;2),"Y",IF(AND(B838&lt;=12,F838="F",G838&gt;5),"Y","N"))))),"")</f>
        <v>N</v>
      </c>
      <c r="J838" s="194"/>
      <c r="K838" s="181"/>
      <c r="L838" s="181">
        <f t="shared" ref="L838:L901" si="27">IFERROR(IF(AND(I838=$K$3,J838=$P$3),A838,0),"")</f>
        <v>0</v>
      </c>
      <c r="M838" s="181"/>
    </row>
    <row r="839" spans="1:13">
      <c r="A839" s="191" t="str">
        <f>IF(B839="","",ROWS($B$5:B839))</f>
        <v/>
      </c>
      <c r="B839" s="191" t="str">
        <f>IF(SD!A836="","",SD!A836)</f>
        <v/>
      </c>
      <c r="C839" s="191" t="str">
        <f>IF(SD!C836="","",SD!C836)</f>
        <v/>
      </c>
      <c r="D839" s="191" t="str">
        <f>IF(SD!E836="","",SD!E836)</f>
        <v/>
      </c>
      <c r="E839" s="191" t="str">
        <f>IF(SD!G836="","",SD!G836)</f>
        <v/>
      </c>
      <c r="F839" s="191" t="str">
        <f>IF(SD!I836="","",SD!I836)</f>
        <v/>
      </c>
      <c r="G839" s="192" t="str">
        <f>IF(SD!AD836="","",SD!AD836)</f>
        <v/>
      </c>
      <c r="H839" s="193"/>
      <c r="I839" s="192" t="str">
        <f t="shared" si="26"/>
        <v>N</v>
      </c>
      <c r="J839" s="194"/>
      <c r="K839" s="181"/>
      <c r="L839" s="181">
        <f t="shared" si="27"/>
        <v>0</v>
      </c>
      <c r="M839" s="181"/>
    </row>
    <row r="840" spans="1:13">
      <c r="A840" s="191" t="str">
        <f>IF(B840="","",ROWS($B$5:B840))</f>
        <v/>
      </c>
      <c r="B840" s="191" t="str">
        <f>IF(SD!A837="","",SD!A837)</f>
        <v/>
      </c>
      <c r="C840" s="191" t="str">
        <f>IF(SD!C837="","",SD!C837)</f>
        <v/>
      </c>
      <c r="D840" s="191" t="str">
        <f>IF(SD!E837="","",SD!E837)</f>
        <v/>
      </c>
      <c r="E840" s="191" t="str">
        <f>IF(SD!G837="","",SD!G837)</f>
        <v/>
      </c>
      <c r="F840" s="191" t="str">
        <f>IF(SD!I837="","",SD!I837)</f>
        <v/>
      </c>
      <c r="G840" s="192" t="str">
        <f>IF(SD!AD837="","",SD!AD837)</f>
        <v/>
      </c>
      <c r="H840" s="193"/>
      <c r="I840" s="192" t="str">
        <f t="shared" si="26"/>
        <v>N</v>
      </c>
      <c r="J840" s="194"/>
      <c r="K840" s="181"/>
      <c r="L840" s="181">
        <f t="shared" si="27"/>
        <v>0</v>
      </c>
      <c r="M840" s="181"/>
    </row>
    <row r="841" spans="1:13">
      <c r="A841" s="191" t="str">
        <f>IF(B841="","",ROWS($B$5:B841))</f>
        <v/>
      </c>
      <c r="B841" s="191" t="str">
        <f>IF(SD!A838="","",SD!A838)</f>
        <v/>
      </c>
      <c r="C841" s="191" t="str">
        <f>IF(SD!C838="","",SD!C838)</f>
        <v/>
      </c>
      <c r="D841" s="191" t="str">
        <f>IF(SD!E838="","",SD!E838)</f>
        <v/>
      </c>
      <c r="E841" s="191" t="str">
        <f>IF(SD!G838="","",SD!G838)</f>
        <v/>
      </c>
      <c r="F841" s="191" t="str">
        <f>IF(SD!I838="","",SD!I838)</f>
        <v/>
      </c>
      <c r="G841" s="192" t="str">
        <f>IF(SD!AD838="","",SD!AD838)</f>
        <v/>
      </c>
      <c r="H841" s="193"/>
      <c r="I841" s="192" t="str">
        <f t="shared" si="26"/>
        <v>N</v>
      </c>
      <c r="J841" s="194"/>
      <c r="K841" s="181"/>
      <c r="L841" s="181">
        <f t="shared" si="27"/>
        <v>0</v>
      </c>
      <c r="M841" s="181"/>
    </row>
    <row r="842" spans="1:13">
      <c r="A842" s="191" t="str">
        <f>IF(B842="","",ROWS($B$5:B842))</f>
        <v/>
      </c>
      <c r="B842" s="191" t="str">
        <f>IF(SD!A839="","",SD!A839)</f>
        <v/>
      </c>
      <c r="C842" s="191" t="str">
        <f>IF(SD!C839="","",SD!C839)</f>
        <v/>
      </c>
      <c r="D842" s="191" t="str">
        <f>IF(SD!E839="","",SD!E839)</f>
        <v/>
      </c>
      <c r="E842" s="191" t="str">
        <f>IF(SD!G839="","",SD!G839)</f>
        <v/>
      </c>
      <c r="F842" s="191" t="str">
        <f>IF(SD!I839="","",SD!I839)</f>
        <v/>
      </c>
      <c r="G842" s="192" t="str">
        <f>IF(SD!AD839="","",SD!AD839)</f>
        <v/>
      </c>
      <c r="H842" s="193"/>
      <c r="I842" s="192" t="str">
        <f t="shared" si="26"/>
        <v>N</v>
      </c>
      <c r="J842" s="194"/>
      <c r="K842" s="181"/>
      <c r="L842" s="181">
        <f t="shared" si="27"/>
        <v>0</v>
      </c>
      <c r="M842" s="181"/>
    </row>
    <row r="843" spans="1:13">
      <c r="A843" s="191" t="str">
        <f>IF(B843="","",ROWS($B$5:B843))</f>
        <v/>
      </c>
      <c r="B843" s="191" t="str">
        <f>IF(SD!A840="","",SD!A840)</f>
        <v/>
      </c>
      <c r="C843" s="191" t="str">
        <f>IF(SD!C840="","",SD!C840)</f>
        <v/>
      </c>
      <c r="D843" s="191" t="str">
        <f>IF(SD!E840="","",SD!E840)</f>
        <v/>
      </c>
      <c r="E843" s="191" t="str">
        <f>IF(SD!G840="","",SD!G840)</f>
        <v/>
      </c>
      <c r="F843" s="191" t="str">
        <f>IF(SD!I840="","",SD!I840)</f>
        <v/>
      </c>
      <c r="G843" s="192" t="str">
        <f>IF(SD!AD840="","",SD!AD840)</f>
        <v/>
      </c>
      <c r="H843" s="193"/>
      <c r="I843" s="192" t="str">
        <f t="shared" si="26"/>
        <v>N</v>
      </c>
      <c r="J843" s="194"/>
      <c r="K843" s="181"/>
      <c r="L843" s="181">
        <f t="shared" si="27"/>
        <v>0</v>
      </c>
      <c r="M843" s="181"/>
    </row>
    <row r="844" spans="1:13">
      <c r="A844" s="191" t="str">
        <f>IF(B844="","",ROWS($B$5:B844))</f>
        <v/>
      </c>
      <c r="B844" s="191" t="str">
        <f>IF(SD!A841="","",SD!A841)</f>
        <v/>
      </c>
      <c r="C844" s="191" t="str">
        <f>IF(SD!C841="","",SD!C841)</f>
        <v/>
      </c>
      <c r="D844" s="191" t="str">
        <f>IF(SD!E841="","",SD!E841)</f>
        <v/>
      </c>
      <c r="E844" s="191" t="str">
        <f>IF(SD!G841="","",SD!G841)</f>
        <v/>
      </c>
      <c r="F844" s="191" t="str">
        <f>IF(SD!I841="","",SD!I841)</f>
        <v/>
      </c>
      <c r="G844" s="192" t="str">
        <f>IF(SD!AD841="","",SD!AD841)</f>
        <v/>
      </c>
      <c r="H844" s="193"/>
      <c r="I844" s="192" t="str">
        <f t="shared" si="26"/>
        <v>N</v>
      </c>
      <c r="J844" s="194"/>
      <c r="K844" s="181"/>
      <c r="L844" s="181">
        <f t="shared" si="27"/>
        <v>0</v>
      </c>
      <c r="M844" s="181"/>
    </row>
    <row r="845" spans="1:13">
      <c r="A845" s="191" t="str">
        <f>IF(B845="","",ROWS($B$5:B845))</f>
        <v/>
      </c>
      <c r="B845" s="191" t="str">
        <f>IF(SD!A842="","",SD!A842)</f>
        <v/>
      </c>
      <c r="C845" s="191" t="str">
        <f>IF(SD!C842="","",SD!C842)</f>
        <v/>
      </c>
      <c r="D845" s="191" t="str">
        <f>IF(SD!E842="","",SD!E842)</f>
        <v/>
      </c>
      <c r="E845" s="191" t="str">
        <f>IF(SD!G842="","",SD!G842)</f>
        <v/>
      </c>
      <c r="F845" s="191" t="str">
        <f>IF(SD!I842="","",SD!I842)</f>
        <v/>
      </c>
      <c r="G845" s="192" t="str">
        <f>IF(SD!AD842="","",SD!AD842)</f>
        <v/>
      </c>
      <c r="H845" s="193"/>
      <c r="I845" s="192" t="str">
        <f t="shared" si="26"/>
        <v>N</v>
      </c>
      <c r="J845" s="194"/>
      <c r="K845" s="181"/>
      <c r="L845" s="181">
        <f t="shared" si="27"/>
        <v>0</v>
      </c>
      <c r="M845" s="181"/>
    </row>
    <row r="846" spans="1:13">
      <c r="A846" s="191" t="str">
        <f>IF(B846="","",ROWS($B$5:B846))</f>
        <v/>
      </c>
      <c r="B846" s="191" t="str">
        <f>IF(SD!A843="","",SD!A843)</f>
        <v/>
      </c>
      <c r="C846" s="191" t="str">
        <f>IF(SD!C843="","",SD!C843)</f>
        <v/>
      </c>
      <c r="D846" s="191" t="str">
        <f>IF(SD!E843="","",SD!E843)</f>
        <v/>
      </c>
      <c r="E846" s="191" t="str">
        <f>IF(SD!G843="","",SD!G843)</f>
        <v/>
      </c>
      <c r="F846" s="191" t="str">
        <f>IF(SD!I843="","",SD!I843)</f>
        <v/>
      </c>
      <c r="G846" s="192" t="str">
        <f>IF(SD!AD843="","",SD!AD843)</f>
        <v/>
      </c>
      <c r="H846" s="193"/>
      <c r="I846" s="192" t="str">
        <f t="shared" si="26"/>
        <v>N</v>
      </c>
      <c r="J846" s="194"/>
      <c r="K846" s="181"/>
      <c r="L846" s="181">
        <f t="shared" si="27"/>
        <v>0</v>
      </c>
      <c r="M846" s="181"/>
    </row>
    <row r="847" spans="1:13">
      <c r="A847" s="191" t="str">
        <f>IF(B847="","",ROWS($B$5:B847))</f>
        <v/>
      </c>
      <c r="B847" s="191" t="str">
        <f>IF(SD!A844="","",SD!A844)</f>
        <v/>
      </c>
      <c r="C847" s="191" t="str">
        <f>IF(SD!C844="","",SD!C844)</f>
        <v/>
      </c>
      <c r="D847" s="191" t="str">
        <f>IF(SD!E844="","",SD!E844)</f>
        <v/>
      </c>
      <c r="E847" s="191" t="str">
        <f>IF(SD!G844="","",SD!G844)</f>
        <v/>
      </c>
      <c r="F847" s="191" t="str">
        <f>IF(SD!I844="","",SD!I844)</f>
        <v/>
      </c>
      <c r="G847" s="192" t="str">
        <f>IF(SD!AD844="","",SD!AD844)</f>
        <v/>
      </c>
      <c r="H847" s="193"/>
      <c r="I847" s="192" t="str">
        <f t="shared" si="26"/>
        <v>N</v>
      </c>
      <c r="J847" s="194"/>
      <c r="K847" s="181"/>
      <c r="L847" s="181">
        <f t="shared" si="27"/>
        <v>0</v>
      </c>
      <c r="M847" s="181"/>
    </row>
    <row r="848" spans="1:13">
      <c r="A848" s="191" t="str">
        <f>IF(B848="","",ROWS($B$5:B848))</f>
        <v/>
      </c>
      <c r="B848" s="191" t="str">
        <f>IF(SD!A845="","",SD!A845)</f>
        <v/>
      </c>
      <c r="C848" s="191" t="str">
        <f>IF(SD!C845="","",SD!C845)</f>
        <v/>
      </c>
      <c r="D848" s="191" t="str">
        <f>IF(SD!E845="","",SD!E845)</f>
        <v/>
      </c>
      <c r="E848" s="191" t="str">
        <f>IF(SD!G845="","",SD!G845)</f>
        <v/>
      </c>
      <c r="F848" s="191" t="str">
        <f>IF(SD!I845="","",SD!I845)</f>
        <v/>
      </c>
      <c r="G848" s="192" t="str">
        <f>IF(SD!AD845="","",SD!AD845)</f>
        <v/>
      </c>
      <c r="H848" s="193"/>
      <c r="I848" s="192" t="str">
        <f t="shared" si="26"/>
        <v>N</v>
      </c>
      <c r="J848" s="194"/>
      <c r="K848" s="181"/>
      <c r="L848" s="181">
        <f t="shared" si="27"/>
        <v>0</v>
      </c>
      <c r="M848" s="181"/>
    </row>
    <row r="849" spans="1:13">
      <c r="A849" s="191" t="str">
        <f>IF(B849="","",ROWS($B$5:B849))</f>
        <v/>
      </c>
      <c r="B849" s="191" t="str">
        <f>IF(SD!A846="","",SD!A846)</f>
        <v/>
      </c>
      <c r="C849" s="191" t="str">
        <f>IF(SD!C846="","",SD!C846)</f>
        <v/>
      </c>
      <c r="D849" s="191" t="str">
        <f>IF(SD!E846="","",SD!E846)</f>
        <v/>
      </c>
      <c r="E849" s="191" t="str">
        <f>IF(SD!G846="","",SD!G846)</f>
        <v/>
      </c>
      <c r="F849" s="191" t="str">
        <f>IF(SD!I846="","",SD!I846)</f>
        <v/>
      </c>
      <c r="G849" s="192" t="str">
        <f>IF(SD!AD846="","",SD!AD846)</f>
        <v/>
      </c>
      <c r="H849" s="193"/>
      <c r="I849" s="192" t="str">
        <f t="shared" si="26"/>
        <v>N</v>
      </c>
      <c r="J849" s="194"/>
      <c r="K849" s="181"/>
      <c r="L849" s="181">
        <f t="shared" si="27"/>
        <v>0</v>
      </c>
      <c r="M849" s="181"/>
    </row>
    <row r="850" spans="1:13">
      <c r="A850" s="191" t="str">
        <f>IF(B850="","",ROWS($B$5:B850))</f>
        <v/>
      </c>
      <c r="B850" s="191" t="str">
        <f>IF(SD!A847="","",SD!A847)</f>
        <v/>
      </c>
      <c r="C850" s="191" t="str">
        <f>IF(SD!C847="","",SD!C847)</f>
        <v/>
      </c>
      <c r="D850" s="191" t="str">
        <f>IF(SD!E847="","",SD!E847)</f>
        <v/>
      </c>
      <c r="E850" s="191" t="str">
        <f>IF(SD!G847="","",SD!G847)</f>
        <v/>
      </c>
      <c r="F850" s="191" t="str">
        <f>IF(SD!I847="","",SD!I847)</f>
        <v/>
      </c>
      <c r="G850" s="192" t="str">
        <f>IF(SD!AD847="","",SD!AD847)</f>
        <v/>
      </c>
      <c r="H850" s="193"/>
      <c r="I850" s="192" t="str">
        <f t="shared" si="26"/>
        <v>N</v>
      </c>
      <c r="J850" s="194"/>
      <c r="K850" s="181"/>
      <c r="L850" s="181">
        <f t="shared" si="27"/>
        <v>0</v>
      </c>
      <c r="M850" s="181"/>
    </row>
    <row r="851" spans="1:13">
      <c r="A851" s="191" t="str">
        <f>IF(B851="","",ROWS($B$5:B851))</f>
        <v/>
      </c>
      <c r="B851" s="191" t="str">
        <f>IF(SD!A848="","",SD!A848)</f>
        <v/>
      </c>
      <c r="C851" s="191" t="str">
        <f>IF(SD!C848="","",SD!C848)</f>
        <v/>
      </c>
      <c r="D851" s="191" t="str">
        <f>IF(SD!E848="","",SD!E848)</f>
        <v/>
      </c>
      <c r="E851" s="191" t="str">
        <f>IF(SD!G848="","",SD!G848)</f>
        <v/>
      </c>
      <c r="F851" s="191" t="str">
        <f>IF(SD!I848="","",SD!I848)</f>
        <v/>
      </c>
      <c r="G851" s="192" t="str">
        <f>IF(SD!AD848="","",SD!AD848)</f>
        <v/>
      </c>
      <c r="H851" s="193"/>
      <c r="I851" s="192" t="str">
        <f t="shared" si="26"/>
        <v>N</v>
      </c>
      <c r="J851" s="194"/>
      <c r="K851" s="181"/>
      <c r="L851" s="181">
        <f t="shared" si="27"/>
        <v>0</v>
      </c>
      <c r="M851" s="181"/>
    </row>
    <row r="852" spans="1:13">
      <c r="A852" s="191" t="str">
        <f>IF(B852="","",ROWS($B$5:B852))</f>
        <v/>
      </c>
      <c r="B852" s="191" t="str">
        <f>IF(SD!A849="","",SD!A849)</f>
        <v/>
      </c>
      <c r="C852" s="191" t="str">
        <f>IF(SD!C849="","",SD!C849)</f>
        <v/>
      </c>
      <c r="D852" s="191" t="str">
        <f>IF(SD!E849="","",SD!E849)</f>
        <v/>
      </c>
      <c r="E852" s="191" t="str">
        <f>IF(SD!G849="","",SD!G849)</f>
        <v/>
      </c>
      <c r="F852" s="191" t="str">
        <f>IF(SD!I849="","",SD!I849)</f>
        <v/>
      </c>
      <c r="G852" s="192" t="str">
        <f>IF(SD!AD849="","",SD!AD849)</f>
        <v/>
      </c>
      <c r="H852" s="193"/>
      <c r="I852" s="192" t="str">
        <f t="shared" si="26"/>
        <v>N</v>
      </c>
      <c r="J852" s="194"/>
      <c r="K852" s="181"/>
      <c r="L852" s="181">
        <f t="shared" si="27"/>
        <v>0</v>
      </c>
      <c r="M852" s="181"/>
    </row>
    <row r="853" spans="1:13">
      <c r="A853" s="191" t="str">
        <f>IF(B853="","",ROWS($B$5:B853))</f>
        <v/>
      </c>
      <c r="B853" s="191" t="str">
        <f>IF(SD!A850="","",SD!A850)</f>
        <v/>
      </c>
      <c r="C853" s="191" t="str">
        <f>IF(SD!C850="","",SD!C850)</f>
        <v/>
      </c>
      <c r="D853" s="191" t="str">
        <f>IF(SD!E850="","",SD!E850)</f>
        <v/>
      </c>
      <c r="E853" s="191" t="str">
        <f>IF(SD!G850="","",SD!G850)</f>
        <v/>
      </c>
      <c r="F853" s="191" t="str">
        <f>IF(SD!I850="","",SD!I850)</f>
        <v/>
      </c>
      <c r="G853" s="192" t="str">
        <f>IF(SD!AD850="","",SD!AD850)</f>
        <v/>
      </c>
      <c r="H853" s="193"/>
      <c r="I853" s="192" t="str">
        <f t="shared" si="26"/>
        <v>N</v>
      </c>
      <c r="J853" s="194"/>
      <c r="K853" s="181"/>
      <c r="L853" s="181">
        <f t="shared" si="27"/>
        <v>0</v>
      </c>
      <c r="M853" s="181"/>
    </row>
    <row r="854" spans="1:13">
      <c r="A854" s="191" t="str">
        <f>IF(B854="","",ROWS($B$5:B854))</f>
        <v/>
      </c>
      <c r="B854" s="191" t="str">
        <f>IF(SD!A851="","",SD!A851)</f>
        <v/>
      </c>
      <c r="C854" s="191" t="str">
        <f>IF(SD!C851="","",SD!C851)</f>
        <v/>
      </c>
      <c r="D854" s="191" t="str">
        <f>IF(SD!E851="","",SD!E851)</f>
        <v/>
      </c>
      <c r="E854" s="191" t="str">
        <f>IF(SD!G851="","",SD!G851)</f>
        <v/>
      </c>
      <c r="F854" s="191" t="str">
        <f>IF(SD!I851="","",SD!I851)</f>
        <v/>
      </c>
      <c r="G854" s="192" t="str">
        <f>IF(SD!AD851="","",SD!AD851)</f>
        <v/>
      </c>
      <c r="H854" s="193"/>
      <c r="I854" s="192" t="str">
        <f t="shared" si="26"/>
        <v>N</v>
      </c>
      <c r="J854" s="194"/>
      <c r="K854" s="181"/>
      <c r="L854" s="181">
        <f t="shared" si="27"/>
        <v>0</v>
      </c>
      <c r="M854" s="181"/>
    </row>
    <row r="855" spans="1:13">
      <c r="A855" s="191" t="str">
        <f>IF(B855="","",ROWS($B$5:B855))</f>
        <v/>
      </c>
      <c r="B855" s="191" t="str">
        <f>IF(SD!A852="","",SD!A852)</f>
        <v/>
      </c>
      <c r="C855" s="191" t="str">
        <f>IF(SD!C852="","",SD!C852)</f>
        <v/>
      </c>
      <c r="D855" s="191" t="str">
        <f>IF(SD!E852="","",SD!E852)</f>
        <v/>
      </c>
      <c r="E855" s="191" t="str">
        <f>IF(SD!G852="","",SD!G852)</f>
        <v/>
      </c>
      <c r="F855" s="191" t="str">
        <f>IF(SD!I852="","",SD!I852)</f>
        <v/>
      </c>
      <c r="G855" s="192" t="str">
        <f>IF(SD!AD852="","",SD!AD852)</f>
        <v/>
      </c>
      <c r="H855" s="193"/>
      <c r="I855" s="192" t="str">
        <f t="shared" si="26"/>
        <v>N</v>
      </c>
      <c r="J855" s="194"/>
      <c r="K855" s="181"/>
      <c r="L855" s="181">
        <f t="shared" si="27"/>
        <v>0</v>
      </c>
      <c r="M855" s="181"/>
    </row>
    <row r="856" spans="1:13">
      <c r="A856" s="191" t="str">
        <f>IF(B856="","",ROWS($B$5:B856))</f>
        <v/>
      </c>
      <c r="B856" s="191" t="str">
        <f>IF(SD!A853="","",SD!A853)</f>
        <v/>
      </c>
      <c r="C856" s="191" t="str">
        <f>IF(SD!C853="","",SD!C853)</f>
        <v/>
      </c>
      <c r="D856" s="191" t="str">
        <f>IF(SD!E853="","",SD!E853)</f>
        <v/>
      </c>
      <c r="E856" s="191" t="str">
        <f>IF(SD!G853="","",SD!G853)</f>
        <v/>
      </c>
      <c r="F856" s="191" t="str">
        <f>IF(SD!I853="","",SD!I853)</f>
        <v/>
      </c>
      <c r="G856" s="192" t="str">
        <f>IF(SD!AD853="","",SD!AD853)</f>
        <v/>
      </c>
      <c r="H856" s="193"/>
      <c r="I856" s="192" t="str">
        <f t="shared" si="26"/>
        <v>N</v>
      </c>
      <c r="J856" s="194"/>
      <c r="K856" s="181"/>
      <c r="L856" s="181">
        <f t="shared" si="27"/>
        <v>0</v>
      </c>
      <c r="M856" s="181"/>
    </row>
    <row r="857" spans="1:13">
      <c r="A857" s="191" t="str">
        <f>IF(B857="","",ROWS($B$5:B857))</f>
        <v/>
      </c>
      <c r="B857" s="191" t="str">
        <f>IF(SD!A854="","",SD!A854)</f>
        <v/>
      </c>
      <c r="C857" s="191" t="str">
        <f>IF(SD!C854="","",SD!C854)</f>
        <v/>
      </c>
      <c r="D857" s="191" t="str">
        <f>IF(SD!E854="","",SD!E854)</f>
        <v/>
      </c>
      <c r="E857" s="191" t="str">
        <f>IF(SD!G854="","",SD!G854)</f>
        <v/>
      </c>
      <c r="F857" s="191" t="str">
        <f>IF(SD!I854="","",SD!I854)</f>
        <v/>
      </c>
      <c r="G857" s="192" t="str">
        <f>IF(SD!AD854="","",SD!AD854)</f>
        <v/>
      </c>
      <c r="H857" s="193"/>
      <c r="I857" s="192" t="str">
        <f t="shared" si="26"/>
        <v>N</v>
      </c>
      <c r="J857" s="194"/>
      <c r="K857" s="181"/>
      <c r="L857" s="181">
        <f t="shared" si="27"/>
        <v>0</v>
      </c>
      <c r="M857" s="181"/>
    </row>
    <row r="858" spans="1:13">
      <c r="A858" s="191" t="str">
        <f>IF(B858="","",ROWS($B$5:B858))</f>
        <v/>
      </c>
      <c r="B858" s="191" t="str">
        <f>IF(SD!A855="","",SD!A855)</f>
        <v/>
      </c>
      <c r="C858" s="191" t="str">
        <f>IF(SD!C855="","",SD!C855)</f>
        <v/>
      </c>
      <c r="D858" s="191" t="str">
        <f>IF(SD!E855="","",SD!E855)</f>
        <v/>
      </c>
      <c r="E858" s="191" t="str">
        <f>IF(SD!G855="","",SD!G855)</f>
        <v/>
      </c>
      <c r="F858" s="191" t="str">
        <f>IF(SD!I855="","",SD!I855)</f>
        <v/>
      </c>
      <c r="G858" s="192" t="str">
        <f>IF(SD!AD855="","",SD!AD855)</f>
        <v/>
      </c>
      <c r="H858" s="193"/>
      <c r="I858" s="192" t="str">
        <f t="shared" si="26"/>
        <v>N</v>
      </c>
      <c r="J858" s="194"/>
      <c r="K858" s="181"/>
      <c r="L858" s="181">
        <f t="shared" si="27"/>
        <v>0</v>
      </c>
      <c r="M858" s="181"/>
    </row>
    <row r="859" spans="1:13">
      <c r="A859" s="191" t="str">
        <f>IF(B859="","",ROWS($B$5:B859))</f>
        <v/>
      </c>
      <c r="B859" s="191" t="str">
        <f>IF(SD!A856="","",SD!A856)</f>
        <v/>
      </c>
      <c r="C859" s="191" t="str">
        <f>IF(SD!C856="","",SD!C856)</f>
        <v/>
      </c>
      <c r="D859" s="191" t="str">
        <f>IF(SD!E856="","",SD!E856)</f>
        <v/>
      </c>
      <c r="E859" s="191" t="str">
        <f>IF(SD!G856="","",SD!G856)</f>
        <v/>
      </c>
      <c r="F859" s="191" t="str">
        <f>IF(SD!I856="","",SD!I856)</f>
        <v/>
      </c>
      <c r="G859" s="192" t="str">
        <f>IF(SD!AD856="","",SD!AD856)</f>
        <v/>
      </c>
      <c r="H859" s="193"/>
      <c r="I859" s="192" t="str">
        <f t="shared" si="26"/>
        <v>N</v>
      </c>
      <c r="J859" s="194"/>
      <c r="K859" s="181"/>
      <c r="L859" s="181">
        <f t="shared" si="27"/>
        <v>0</v>
      </c>
      <c r="M859" s="181"/>
    </row>
    <row r="860" spans="1:13">
      <c r="A860" s="191" t="str">
        <f>IF(B860="","",ROWS($B$5:B860))</f>
        <v/>
      </c>
      <c r="B860" s="191" t="str">
        <f>IF(SD!A857="","",SD!A857)</f>
        <v/>
      </c>
      <c r="C860" s="191" t="str">
        <f>IF(SD!C857="","",SD!C857)</f>
        <v/>
      </c>
      <c r="D860" s="191" t="str">
        <f>IF(SD!E857="","",SD!E857)</f>
        <v/>
      </c>
      <c r="E860" s="191" t="str">
        <f>IF(SD!G857="","",SD!G857)</f>
        <v/>
      </c>
      <c r="F860" s="191" t="str">
        <f>IF(SD!I857="","",SD!I857)</f>
        <v/>
      </c>
      <c r="G860" s="192" t="str">
        <f>IF(SD!AD857="","",SD!AD857)</f>
        <v/>
      </c>
      <c r="H860" s="193"/>
      <c r="I860" s="192" t="str">
        <f t="shared" si="26"/>
        <v>N</v>
      </c>
      <c r="J860" s="194"/>
      <c r="K860" s="181"/>
      <c r="L860" s="181">
        <f t="shared" si="27"/>
        <v>0</v>
      </c>
      <c r="M860" s="181"/>
    </row>
    <row r="861" spans="1:13">
      <c r="A861" s="191" t="str">
        <f>IF(B861="","",ROWS($B$5:B861))</f>
        <v/>
      </c>
      <c r="B861" s="191" t="str">
        <f>IF(SD!A858="","",SD!A858)</f>
        <v/>
      </c>
      <c r="C861" s="191" t="str">
        <f>IF(SD!C858="","",SD!C858)</f>
        <v/>
      </c>
      <c r="D861" s="191" t="str">
        <f>IF(SD!E858="","",SD!E858)</f>
        <v/>
      </c>
      <c r="E861" s="191" t="str">
        <f>IF(SD!G858="","",SD!G858)</f>
        <v/>
      </c>
      <c r="F861" s="191" t="str">
        <f>IF(SD!I858="","",SD!I858)</f>
        <v/>
      </c>
      <c r="G861" s="192" t="str">
        <f>IF(SD!AD858="","",SD!AD858)</f>
        <v/>
      </c>
      <c r="H861" s="193"/>
      <c r="I861" s="192" t="str">
        <f t="shared" si="26"/>
        <v>N</v>
      </c>
      <c r="J861" s="194"/>
      <c r="K861" s="181"/>
      <c r="L861" s="181">
        <f t="shared" si="27"/>
        <v>0</v>
      </c>
      <c r="M861" s="181"/>
    </row>
    <row r="862" spans="1:13">
      <c r="A862" s="191" t="str">
        <f>IF(B862="","",ROWS($B$5:B862))</f>
        <v/>
      </c>
      <c r="B862" s="191" t="str">
        <f>IF(SD!A859="","",SD!A859)</f>
        <v/>
      </c>
      <c r="C862" s="191" t="str">
        <f>IF(SD!C859="","",SD!C859)</f>
        <v/>
      </c>
      <c r="D862" s="191" t="str">
        <f>IF(SD!E859="","",SD!E859)</f>
        <v/>
      </c>
      <c r="E862" s="191" t="str">
        <f>IF(SD!G859="","",SD!G859)</f>
        <v/>
      </c>
      <c r="F862" s="191" t="str">
        <f>IF(SD!I859="","",SD!I859)</f>
        <v/>
      </c>
      <c r="G862" s="192" t="str">
        <f>IF(SD!AD859="","",SD!AD859)</f>
        <v/>
      </c>
      <c r="H862" s="193"/>
      <c r="I862" s="192" t="str">
        <f t="shared" si="26"/>
        <v>N</v>
      </c>
      <c r="J862" s="194"/>
      <c r="K862" s="181"/>
      <c r="L862" s="181">
        <f t="shared" si="27"/>
        <v>0</v>
      </c>
      <c r="M862" s="181"/>
    </row>
    <row r="863" spans="1:13">
      <c r="A863" s="191" t="str">
        <f>IF(B863="","",ROWS($B$5:B863))</f>
        <v/>
      </c>
      <c r="B863" s="191" t="str">
        <f>IF(SD!A860="","",SD!A860)</f>
        <v/>
      </c>
      <c r="C863" s="191" t="str">
        <f>IF(SD!C860="","",SD!C860)</f>
        <v/>
      </c>
      <c r="D863" s="191" t="str">
        <f>IF(SD!E860="","",SD!E860)</f>
        <v/>
      </c>
      <c r="E863" s="191" t="str">
        <f>IF(SD!G860="","",SD!G860)</f>
        <v/>
      </c>
      <c r="F863" s="191" t="str">
        <f>IF(SD!I860="","",SD!I860)</f>
        <v/>
      </c>
      <c r="G863" s="192" t="str">
        <f>IF(SD!AD860="","",SD!AD860)</f>
        <v/>
      </c>
      <c r="H863" s="193"/>
      <c r="I863" s="192" t="str">
        <f t="shared" si="26"/>
        <v>N</v>
      </c>
      <c r="J863" s="194"/>
      <c r="K863" s="181"/>
      <c r="L863" s="181">
        <f t="shared" si="27"/>
        <v>0</v>
      </c>
      <c r="M863" s="181"/>
    </row>
    <row r="864" spans="1:13">
      <c r="A864" s="191" t="str">
        <f>IF(B864="","",ROWS($B$5:B864))</f>
        <v/>
      </c>
      <c r="B864" s="191" t="str">
        <f>IF(SD!A861="","",SD!A861)</f>
        <v/>
      </c>
      <c r="C864" s="191" t="str">
        <f>IF(SD!C861="","",SD!C861)</f>
        <v/>
      </c>
      <c r="D864" s="191" t="str">
        <f>IF(SD!E861="","",SD!E861)</f>
        <v/>
      </c>
      <c r="E864" s="191" t="str">
        <f>IF(SD!G861="","",SD!G861)</f>
        <v/>
      </c>
      <c r="F864" s="191" t="str">
        <f>IF(SD!I861="","",SD!I861)</f>
        <v/>
      </c>
      <c r="G864" s="192" t="str">
        <f>IF(SD!AD861="","",SD!AD861)</f>
        <v/>
      </c>
      <c r="H864" s="193"/>
      <c r="I864" s="192" t="str">
        <f t="shared" si="26"/>
        <v>N</v>
      </c>
      <c r="J864" s="194"/>
      <c r="K864" s="181"/>
      <c r="L864" s="181">
        <f t="shared" si="27"/>
        <v>0</v>
      </c>
      <c r="M864" s="181"/>
    </row>
    <row r="865" spans="1:13">
      <c r="A865" s="191" t="str">
        <f>IF(B865="","",ROWS($B$5:B865))</f>
        <v/>
      </c>
      <c r="B865" s="191" t="str">
        <f>IF(SD!A862="","",SD!A862)</f>
        <v/>
      </c>
      <c r="C865" s="191" t="str">
        <f>IF(SD!C862="","",SD!C862)</f>
        <v/>
      </c>
      <c r="D865" s="191" t="str">
        <f>IF(SD!E862="","",SD!E862)</f>
        <v/>
      </c>
      <c r="E865" s="191" t="str">
        <f>IF(SD!G862="","",SD!G862)</f>
        <v/>
      </c>
      <c r="F865" s="191" t="str">
        <f>IF(SD!I862="","",SD!I862)</f>
        <v/>
      </c>
      <c r="G865" s="192" t="str">
        <f>IF(SD!AD862="","",SD!AD862)</f>
        <v/>
      </c>
      <c r="H865" s="193"/>
      <c r="I865" s="192" t="str">
        <f t="shared" si="26"/>
        <v>N</v>
      </c>
      <c r="J865" s="194"/>
      <c r="K865" s="181"/>
      <c r="L865" s="181">
        <f t="shared" si="27"/>
        <v>0</v>
      </c>
      <c r="M865" s="181"/>
    </row>
    <row r="866" spans="1:13">
      <c r="A866" s="191" t="str">
        <f>IF(B866="","",ROWS($B$5:B866))</f>
        <v/>
      </c>
      <c r="B866" s="191" t="str">
        <f>IF(SD!A863="","",SD!A863)</f>
        <v/>
      </c>
      <c r="C866" s="191" t="str">
        <f>IF(SD!C863="","",SD!C863)</f>
        <v/>
      </c>
      <c r="D866" s="191" t="str">
        <f>IF(SD!E863="","",SD!E863)</f>
        <v/>
      </c>
      <c r="E866" s="191" t="str">
        <f>IF(SD!G863="","",SD!G863)</f>
        <v/>
      </c>
      <c r="F866" s="191" t="str">
        <f>IF(SD!I863="","",SD!I863)</f>
        <v/>
      </c>
      <c r="G866" s="192" t="str">
        <f>IF(SD!AD863="","",SD!AD863)</f>
        <v/>
      </c>
      <c r="H866" s="193"/>
      <c r="I866" s="192" t="str">
        <f t="shared" si="26"/>
        <v>N</v>
      </c>
      <c r="J866" s="194"/>
      <c r="K866" s="181"/>
      <c r="L866" s="181">
        <f t="shared" si="27"/>
        <v>0</v>
      </c>
      <c r="M866" s="181"/>
    </row>
    <row r="867" spans="1:13">
      <c r="A867" s="191" t="str">
        <f>IF(B867="","",ROWS($B$5:B867))</f>
        <v/>
      </c>
      <c r="B867" s="191" t="str">
        <f>IF(SD!A864="","",SD!A864)</f>
        <v/>
      </c>
      <c r="C867" s="191" t="str">
        <f>IF(SD!C864="","",SD!C864)</f>
        <v/>
      </c>
      <c r="D867" s="191" t="str">
        <f>IF(SD!E864="","",SD!E864)</f>
        <v/>
      </c>
      <c r="E867" s="191" t="str">
        <f>IF(SD!G864="","",SD!G864)</f>
        <v/>
      </c>
      <c r="F867" s="191" t="str">
        <f>IF(SD!I864="","",SD!I864)</f>
        <v/>
      </c>
      <c r="G867" s="192" t="str">
        <f>IF(SD!AD864="","",SD!AD864)</f>
        <v/>
      </c>
      <c r="H867" s="193"/>
      <c r="I867" s="192" t="str">
        <f t="shared" si="26"/>
        <v>N</v>
      </c>
      <c r="J867" s="194"/>
      <c r="K867" s="181"/>
      <c r="L867" s="181">
        <f t="shared" si="27"/>
        <v>0</v>
      </c>
      <c r="M867" s="181"/>
    </row>
    <row r="868" spans="1:13">
      <c r="A868" s="191" t="str">
        <f>IF(B868="","",ROWS($B$5:B868))</f>
        <v/>
      </c>
      <c r="B868" s="191" t="str">
        <f>IF(SD!A865="","",SD!A865)</f>
        <v/>
      </c>
      <c r="C868" s="191" t="str">
        <f>IF(SD!C865="","",SD!C865)</f>
        <v/>
      </c>
      <c r="D868" s="191" t="str">
        <f>IF(SD!E865="","",SD!E865)</f>
        <v/>
      </c>
      <c r="E868" s="191" t="str">
        <f>IF(SD!G865="","",SD!G865)</f>
        <v/>
      </c>
      <c r="F868" s="191" t="str">
        <f>IF(SD!I865="","",SD!I865)</f>
        <v/>
      </c>
      <c r="G868" s="192" t="str">
        <f>IF(SD!AD865="","",SD!AD865)</f>
        <v/>
      </c>
      <c r="H868" s="193"/>
      <c r="I868" s="192" t="str">
        <f t="shared" si="26"/>
        <v>N</v>
      </c>
      <c r="J868" s="194"/>
      <c r="K868" s="181"/>
      <c r="L868" s="181">
        <f t="shared" si="27"/>
        <v>0</v>
      </c>
      <c r="M868" s="181"/>
    </row>
    <row r="869" spans="1:13">
      <c r="A869" s="191" t="str">
        <f>IF(B869="","",ROWS($B$5:B869))</f>
        <v/>
      </c>
      <c r="B869" s="191" t="str">
        <f>IF(SD!A866="","",SD!A866)</f>
        <v/>
      </c>
      <c r="C869" s="191" t="str">
        <f>IF(SD!C866="","",SD!C866)</f>
        <v/>
      </c>
      <c r="D869" s="191" t="str">
        <f>IF(SD!E866="","",SD!E866)</f>
        <v/>
      </c>
      <c r="E869" s="191" t="str">
        <f>IF(SD!G866="","",SD!G866)</f>
        <v/>
      </c>
      <c r="F869" s="191" t="str">
        <f>IF(SD!I866="","",SD!I866)</f>
        <v/>
      </c>
      <c r="G869" s="192" t="str">
        <f>IF(SD!AD866="","",SD!AD866)</f>
        <v/>
      </c>
      <c r="H869" s="193"/>
      <c r="I869" s="192" t="str">
        <f t="shared" si="26"/>
        <v>N</v>
      </c>
      <c r="J869" s="194"/>
      <c r="K869" s="181"/>
      <c r="L869" s="181">
        <f t="shared" si="27"/>
        <v>0</v>
      </c>
      <c r="M869" s="181"/>
    </row>
    <row r="870" spans="1:13">
      <c r="A870" s="191" t="str">
        <f>IF(B870="","",ROWS($B$5:B870))</f>
        <v/>
      </c>
      <c r="B870" s="191" t="str">
        <f>IF(SD!A867="","",SD!A867)</f>
        <v/>
      </c>
      <c r="C870" s="191" t="str">
        <f>IF(SD!C867="","",SD!C867)</f>
        <v/>
      </c>
      <c r="D870" s="191" t="str">
        <f>IF(SD!E867="","",SD!E867)</f>
        <v/>
      </c>
      <c r="E870" s="191" t="str">
        <f>IF(SD!G867="","",SD!G867)</f>
        <v/>
      </c>
      <c r="F870" s="191" t="str">
        <f>IF(SD!I867="","",SD!I867)</f>
        <v/>
      </c>
      <c r="G870" s="192" t="str">
        <f>IF(SD!AD867="","",SD!AD867)</f>
        <v/>
      </c>
      <c r="H870" s="193"/>
      <c r="I870" s="192" t="str">
        <f t="shared" si="26"/>
        <v>N</v>
      </c>
      <c r="J870" s="194"/>
      <c r="K870" s="181"/>
      <c r="L870" s="181">
        <f t="shared" si="27"/>
        <v>0</v>
      </c>
      <c r="M870" s="181"/>
    </row>
    <row r="871" spans="1:13">
      <c r="A871" s="191" t="str">
        <f>IF(B871="","",ROWS($B$5:B871))</f>
        <v/>
      </c>
      <c r="B871" s="191" t="str">
        <f>IF(SD!A868="","",SD!A868)</f>
        <v/>
      </c>
      <c r="C871" s="191" t="str">
        <f>IF(SD!C868="","",SD!C868)</f>
        <v/>
      </c>
      <c r="D871" s="191" t="str">
        <f>IF(SD!E868="","",SD!E868)</f>
        <v/>
      </c>
      <c r="E871" s="191" t="str">
        <f>IF(SD!G868="","",SD!G868)</f>
        <v/>
      </c>
      <c r="F871" s="191" t="str">
        <f>IF(SD!I868="","",SD!I868)</f>
        <v/>
      </c>
      <c r="G871" s="192" t="str">
        <f>IF(SD!AD868="","",SD!AD868)</f>
        <v/>
      </c>
      <c r="H871" s="193"/>
      <c r="I871" s="192" t="str">
        <f t="shared" si="26"/>
        <v>N</v>
      </c>
      <c r="J871" s="194"/>
      <c r="K871" s="181"/>
      <c r="L871" s="181">
        <f t="shared" si="27"/>
        <v>0</v>
      </c>
      <c r="M871" s="181"/>
    </row>
    <row r="872" spans="1:13">
      <c r="A872" s="191" t="str">
        <f>IF(B872="","",ROWS($B$5:B872))</f>
        <v/>
      </c>
      <c r="B872" s="191" t="str">
        <f>IF(SD!A869="","",SD!A869)</f>
        <v/>
      </c>
      <c r="C872" s="191" t="str">
        <f>IF(SD!C869="","",SD!C869)</f>
        <v/>
      </c>
      <c r="D872" s="191" t="str">
        <f>IF(SD!E869="","",SD!E869)</f>
        <v/>
      </c>
      <c r="E872" s="191" t="str">
        <f>IF(SD!G869="","",SD!G869)</f>
        <v/>
      </c>
      <c r="F872" s="191" t="str">
        <f>IF(SD!I869="","",SD!I869)</f>
        <v/>
      </c>
      <c r="G872" s="192" t="str">
        <f>IF(SD!AD869="","",SD!AD869)</f>
        <v/>
      </c>
      <c r="H872" s="193"/>
      <c r="I872" s="192" t="str">
        <f t="shared" si="26"/>
        <v>N</v>
      </c>
      <c r="J872" s="194"/>
      <c r="K872" s="181"/>
      <c r="L872" s="181">
        <f t="shared" si="27"/>
        <v>0</v>
      </c>
      <c r="M872" s="181"/>
    </row>
    <row r="873" spans="1:13">
      <c r="A873" s="191" t="str">
        <f>IF(B873="","",ROWS($B$5:B873))</f>
        <v/>
      </c>
      <c r="B873" s="191" t="str">
        <f>IF(SD!A870="","",SD!A870)</f>
        <v/>
      </c>
      <c r="C873" s="191" t="str">
        <f>IF(SD!C870="","",SD!C870)</f>
        <v/>
      </c>
      <c r="D873" s="191" t="str">
        <f>IF(SD!E870="","",SD!E870)</f>
        <v/>
      </c>
      <c r="E873" s="191" t="str">
        <f>IF(SD!G870="","",SD!G870)</f>
        <v/>
      </c>
      <c r="F873" s="191" t="str">
        <f>IF(SD!I870="","",SD!I870)</f>
        <v/>
      </c>
      <c r="G873" s="192" t="str">
        <f>IF(SD!AD870="","",SD!AD870)</f>
        <v/>
      </c>
      <c r="H873" s="193"/>
      <c r="I873" s="192" t="str">
        <f t="shared" si="26"/>
        <v>N</v>
      </c>
      <c r="J873" s="194"/>
      <c r="K873" s="181"/>
      <c r="L873" s="181">
        <f t="shared" si="27"/>
        <v>0</v>
      </c>
      <c r="M873" s="181"/>
    </row>
    <row r="874" spans="1:13">
      <c r="A874" s="191" t="str">
        <f>IF(B874="","",ROWS($B$5:B874))</f>
        <v/>
      </c>
      <c r="B874" s="191" t="str">
        <f>IF(SD!A871="","",SD!A871)</f>
        <v/>
      </c>
      <c r="C874" s="191" t="str">
        <f>IF(SD!C871="","",SD!C871)</f>
        <v/>
      </c>
      <c r="D874" s="191" t="str">
        <f>IF(SD!E871="","",SD!E871)</f>
        <v/>
      </c>
      <c r="E874" s="191" t="str">
        <f>IF(SD!G871="","",SD!G871)</f>
        <v/>
      </c>
      <c r="F874" s="191" t="str">
        <f>IF(SD!I871="","",SD!I871)</f>
        <v/>
      </c>
      <c r="G874" s="192" t="str">
        <f>IF(SD!AD871="","",SD!AD871)</f>
        <v/>
      </c>
      <c r="H874" s="193"/>
      <c r="I874" s="192" t="str">
        <f t="shared" si="26"/>
        <v>N</v>
      </c>
      <c r="J874" s="194"/>
      <c r="K874" s="181"/>
      <c r="L874" s="181">
        <f t="shared" si="27"/>
        <v>0</v>
      </c>
      <c r="M874" s="181"/>
    </row>
    <row r="875" spans="1:13">
      <c r="A875" s="191" t="str">
        <f>IF(B875="","",ROWS($B$5:B875))</f>
        <v/>
      </c>
      <c r="B875" s="191" t="str">
        <f>IF(SD!A872="","",SD!A872)</f>
        <v/>
      </c>
      <c r="C875" s="191" t="str">
        <f>IF(SD!C872="","",SD!C872)</f>
        <v/>
      </c>
      <c r="D875" s="191" t="str">
        <f>IF(SD!E872="","",SD!E872)</f>
        <v/>
      </c>
      <c r="E875" s="191" t="str">
        <f>IF(SD!G872="","",SD!G872)</f>
        <v/>
      </c>
      <c r="F875" s="191" t="str">
        <f>IF(SD!I872="","",SD!I872)</f>
        <v/>
      </c>
      <c r="G875" s="192" t="str">
        <f>IF(SD!AD872="","",SD!AD872)</f>
        <v/>
      </c>
      <c r="H875" s="193"/>
      <c r="I875" s="192" t="str">
        <f t="shared" si="26"/>
        <v>N</v>
      </c>
      <c r="J875" s="194"/>
      <c r="K875" s="181"/>
      <c r="L875" s="181">
        <f t="shared" si="27"/>
        <v>0</v>
      </c>
      <c r="M875" s="181"/>
    </row>
    <row r="876" spans="1:13">
      <c r="A876" s="191" t="str">
        <f>IF(B876="","",ROWS($B$5:B876))</f>
        <v/>
      </c>
      <c r="B876" s="191" t="str">
        <f>IF(SD!A873="","",SD!A873)</f>
        <v/>
      </c>
      <c r="C876" s="191" t="str">
        <f>IF(SD!C873="","",SD!C873)</f>
        <v/>
      </c>
      <c r="D876" s="191" t="str">
        <f>IF(SD!E873="","",SD!E873)</f>
        <v/>
      </c>
      <c r="E876" s="191" t="str">
        <f>IF(SD!G873="","",SD!G873)</f>
        <v/>
      </c>
      <c r="F876" s="191" t="str">
        <f>IF(SD!I873="","",SD!I873)</f>
        <v/>
      </c>
      <c r="G876" s="192" t="str">
        <f>IF(SD!AD873="","",SD!AD873)</f>
        <v/>
      </c>
      <c r="H876" s="193"/>
      <c r="I876" s="192" t="str">
        <f t="shared" si="26"/>
        <v>N</v>
      </c>
      <c r="J876" s="194"/>
      <c r="K876" s="181"/>
      <c r="L876" s="181">
        <f t="shared" si="27"/>
        <v>0</v>
      </c>
      <c r="M876" s="181"/>
    </row>
    <row r="877" spans="1:13">
      <c r="A877" s="191" t="str">
        <f>IF(B877="","",ROWS($B$5:B877))</f>
        <v/>
      </c>
      <c r="B877" s="191" t="str">
        <f>IF(SD!A874="","",SD!A874)</f>
        <v/>
      </c>
      <c r="C877" s="191" t="str">
        <f>IF(SD!C874="","",SD!C874)</f>
        <v/>
      </c>
      <c r="D877" s="191" t="str">
        <f>IF(SD!E874="","",SD!E874)</f>
        <v/>
      </c>
      <c r="E877" s="191" t="str">
        <f>IF(SD!G874="","",SD!G874)</f>
        <v/>
      </c>
      <c r="F877" s="191" t="str">
        <f>IF(SD!I874="","",SD!I874)</f>
        <v/>
      </c>
      <c r="G877" s="192" t="str">
        <f>IF(SD!AD874="","",SD!AD874)</f>
        <v/>
      </c>
      <c r="H877" s="193"/>
      <c r="I877" s="192" t="str">
        <f t="shared" si="26"/>
        <v>N</v>
      </c>
      <c r="J877" s="194"/>
      <c r="K877" s="181"/>
      <c r="L877" s="181">
        <f t="shared" si="27"/>
        <v>0</v>
      </c>
      <c r="M877" s="181"/>
    </row>
    <row r="878" spans="1:13">
      <c r="A878" s="191" t="str">
        <f>IF(B878="","",ROWS($B$5:B878))</f>
        <v/>
      </c>
      <c r="B878" s="191" t="str">
        <f>IF(SD!A875="","",SD!A875)</f>
        <v/>
      </c>
      <c r="C878" s="191" t="str">
        <f>IF(SD!C875="","",SD!C875)</f>
        <v/>
      </c>
      <c r="D878" s="191" t="str">
        <f>IF(SD!E875="","",SD!E875)</f>
        <v/>
      </c>
      <c r="E878" s="191" t="str">
        <f>IF(SD!G875="","",SD!G875)</f>
        <v/>
      </c>
      <c r="F878" s="191" t="str">
        <f>IF(SD!I875="","",SD!I875)</f>
        <v/>
      </c>
      <c r="G878" s="192" t="str">
        <f>IF(SD!AD875="","",SD!AD875)</f>
        <v/>
      </c>
      <c r="H878" s="193"/>
      <c r="I878" s="192" t="str">
        <f t="shared" si="26"/>
        <v>N</v>
      </c>
      <c r="J878" s="194"/>
      <c r="K878" s="181"/>
      <c r="L878" s="181">
        <f t="shared" si="27"/>
        <v>0</v>
      </c>
      <c r="M878" s="181"/>
    </row>
    <row r="879" spans="1:13">
      <c r="A879" s="191" t="str">
        <f>IF(B879="","",ROWS($B$5:B879))</f>
        <v/>
      </c>
      <c r="B879" s="191" t="str">
        <f>IF(SD!A876="","",SD!A876)</f>
        <v/>
      </c>
      <c r="C879" s="191" t="str">
        <f>IF(SD!C876="","",SD!C876)</f>
        <v/>
      </c>
      <c r="D879" s="191" t="str">
        <f>IF(SD!E876="","",SD!E876)</f>
        <v/>
      </c>
      <c r="E879" s="191" t="str">
        <f>IF(SD!G876="","",SD!G876)</f>
        <v/>
      </c>
      <c r="F879" s="191" t="str">
        <f>IF(SD!I876="","",SD!I876)</f>
        <v/>
      </c>
      <c r="G879" s="192" t="str">
        <f>IF(SD!AD876="","",SD!AD876)</f>
        <v/>
      </c>
      <c r="H879" s="193"/>
      <c r="I879" s="192" t="str">
        <f t="shared" si="26"/>
        <v>N</v>
      </c>
      <c r="J879" s="194"/>
      <c r="K879" s="181"/>
      <c r="L879" s="181">
        <f t="shared" si="27"/>
        <v>0</v>
      </c>
      <c r="M879" s="181"/>
    </row>
    <row r="880" spans="1:13">
      <c r="A880" s="191" t="str">
        <f>IF(B880="","",ROWS($B$5:B880))</f>
        <v/>
      </c>
      <c r="B880" s="191" t="str">
        <f>IF(SD!A877="","",SD!A877)</f>
        <v/>
      </c>
      <c r="C880" s="191" t="str">
        <f>IF(SD!C877="","",SD!C877)</f>
        <v/>
      </c>
      <c r="D880" s="191" t="str">
        <f>IF(SD!E877="","",SD!E877)</f>
        <v/>
      </c>
      <c r="E880" s="191" t="str">
        <f>IF(SD!G877="","",SD!G877)</f>
        <v/>
      </c>
      <c r="F880" s="191" t="str">
        <f>IF(SD!I877="","",SD!I877)</f>
        <v/>
      </c>
      <c r="G880" s="192" t="str">
        <f>IF(SD!AD877="","",SD!AD877)</f>
        <v/>
      </c>
      <c r="H880" s="193"/>
      <c r="I880" s="192" t="str">
        <f t="shared" si="26"/>
        <v>N</v>
      </c>
      <c r="J880" s="194"/>
      <c r="K880" s="181"/>
      <c r="L880" s="181">
        <f t="shared" si="27"/>
        <v>0</v>
      </c>
      <c r="M880" s="181"/>
    </row>
    <row r="881" spans="1:13">
      <c r="A881" s="191" t="str">
        <f>IF(B881="","",ROWS($B$5:B881))</f>
        <v/>
      </c>
      <c r="B881" s="191" t="str">
        <f>IF(SD!A878="","",SD!A878)</f>
        <v/>
      </c>
      <c r="C881" s="191" t="str">
        <f>IF(SD!C878="","",SD!C878)</f>
        <v/>
      </c>
      <c r="D881" s="191" t="str">
        <f>IF(SD!E878="","",SD!E878)</f>
        <v/>
      </c>
      <c r="E881" s="191" t="str">
        <f>IF(SD!G878="","",SD!G878)</f>
        <v/>
      </c>
      <c r="F881" s="191" t="str">
        <f>IF(SD!I878="","",SD!I878)</f>
        <v/>
      </c>
      <c r="G881" s="192" t="str">
        <f>IF(SD!AD878="","",SD!AD878)</f>
        <v/>
      </c>
      <c r="H881" s="193"/>
      <c r="I881" s="192" t="str">
        <f t="shared" si="26"/>
        <v>N</v>
      </c>
      <c r="J881" s="194"/>
      <c r="K881" s="181"/>
      <c r="L881" s="181">
        <f t="shared" si="27"/>
        <v>0</v>
      </c>
      <c r="M881" s="181"/>
    </row>
    <row r="882" spans="1:13">
      <c r="A882" s="191" t="str">
        <f>IF(B882="","",ROWS($B$5:B882))</f>
        <v/>
      </c>
      <c r="B882" s="191" t="str">
        <f>IF(SD!A879="","",SD!A879)</f>
        <v/>
      </c>
      <c r="C882" s="191" t="str">
        <f>IF(SD!C879="","",SD!C879)</f>
        <v/>
      </c>
      <c r="D882" s="191" t="str">
        <f>IF(SD!E879="","",SD!E879)</f>
        <v/>
      </c>
      <c r="E882" s="191" t="str">
        <f>IF(SD!G879="","",SD!G879)</f>
        <v/>
      </c>
      <c r="F882" s="191" t="str">
        <f>IF(SD!I879="","",SD!I879)</f>
        <v/>
      </c>
      <c r="G882" s="192" t="str">
        <f>IF(SD!AD879="","",SD!AD879)</f>
        <v/>
      </c>
      <c r="H882" s="193"/>
      <c r="I882" s="192" t="str">
        <f t="shared" si="26"/>
        <v>N</v>
      </c>
      <c r="J882" s="194"/>
      <c r="K882" s="181"/>
      <c r="L882" s="181">
        <f t="shared" si="27"/>
        <v>0</v>
      </c>
      <c r="M882" s="181"/>
    </row>
    <row r="883" spans="1:13">
      <c r="A883" s="191" t="str">
        <f>IF(B883="","",ROWS($B$5:B883))</f>
        <v/>
      </c>
      <c r="B883" s="191" t="str">
        <f>IF(SD!A880="","",SD!A880)</f>
        <v/>
      </c>
      <c r="C883" s="191" t="str">
        <f>IF(SD!C880="","",SD!C880)</f>
        <v/>
      </c>
      <c r="D883" s="191" t="str">
        <f>IF(SD!E880="","",SD!E880)</f>
        <v/>
      </c>
      <c r="E883" s="191" t="str">
        <f>IF(SD!G880="","",SD!G880)</f>
        <v/>
      </c>
      <c r="F883" s="191" t="str">
        <f>IF(SD!I880="","",SD!I880)</f>
        <v/>
      </c>
      <c r="G883" s="192" t="str">
        <f>IF(SD!AD880="","",SD!AD880)</f>
        <v/>
      </c>
      <c r="H883" s="193"/>
      <c r="I883" s="192" t="str">
        <f t="shared" si="26"/>
        <v>N</v>
      </c>
      <c r="J883" s="194"/>
      <c r="K883" s="181"/>
      <c r="L883" s="181">
        <f t="shared" si="27"/>
        <v>0</v>
      </c>
      <c r="M883" s="181"/>
    </row>
    <row r="884" spans="1:13">
      <c r="A884" s="191" t="str">
        <f>IF(B884="","",ROWS($B$5:B884))</f>
        <v/>
      </c>
      <c r="B884" s="191" t="str">
        <f>IF(SD!A881="","",SD!A881)</f>
        <v/>
      </c>
      <c r="C884" s="191" t="str">
        <f>IF(SD!C881="","",SD!C881)</f>
        <v/>
      </c>
      <c r="D884" s="191" t="str">
        <f>IF(SD!E881="","",SD!E881)</f>
        <v/>
      </c>
      <c r="E884" s="191" t="str">
        <f>IF(SD!G881="","",SD!G881)</f>
        <v/>
      </c>
      <c r="F884" s="191" t="str">
        <f>IF(SD!I881="","",SD!I881)</f>
        <v/>
      </c>
      <c r="G884" s="192" t="str">
        <f>IF(SD!AD881="","",SD!AD881)</f>
        <v/>
      </c>
      <c r="H884" s="193"/>
      <c r="I884" s="192" t="str">
        <f t="shared" si="26"/>
        <v>N</v>
      </c>
      <c r="J884" s="194"/>
      <c r="K884" s="181"/>
      <c r="L884" s="181">
        <f t="shared" si="27"/>
        <v>0</v>
      </c>
      <c r="M884" s="181"/>
    </row>
    <row r="885" spans="1:13">
      <c r="A885" s="191" t="str">
        <f>IF(B885="","",ROWS($B$5:B885))</f>
        <v/>
      </c>
      <c r="B885" s="191" t="str">
        <f>IF(SD!A882="","",SD!A882)</f>
        <v/>
      </c>
      <c r="C885" s="191" t="str">
        <f>IF(SD!C882="","",SD!C882)</f>
        <v/>
      </c>
      <c r="D885" s="191" t="str">
        <f>IF(SD!E882="","",SD!E882)</f>
        <v/>
      </c>
      <c r="E885" s="191" t="str">
        <f>IF(SD!G882="","",SD!G882)</f>
        <v/>
      </c>
      <c r="F885" s="191" t="str">
        <f>IF(SD!I882="","",SD!I882)</f>
        <v/>
      </c>
      <c r="G885" s="192" t="str">
        <f>IF(SD!AD882="","",SD!AD882)</f>
        <v/>
      </c>
      <c r="H885" s="193"/>
      <c r="I885" s="192" t="str">
        <f t="shared" si="26"/>
        <v>N</v>
      </c>
      <c r="J885" s="194"/>
      <c r="K885" s="181"/>
      <c r="L885" s="181">
        <f t="shared" si="27"/>
        <v>0</v>
      </c>
      <c r="M885" s="181"/>
    </row>
    <row r="886" spans="1:13">
      <c r="A886" s="191" t="str">
        <f>IF(B886="","",ROWS($B$5:B886))</f>
        <v/>
      </c>
      <c r="B886" s="191" t="str">
        <f>IF(SD!A883="","",SD!A883)</f>
        <v/>
      </c>
      <c r="C886" s="191" t="str">
        <f>IF(SD!C883="","",SD!C883)</f>
        <v/>
      </c>
      <c r="D886" s="191" t="str">
        <f>IF(SD!E883="","",SD!E883)</f>
        <v/>
      </c>
      <c r="E886" s="191" t="str">
        <f>IF(SD!G883="","",SD!G883)</f>
        <v/>
      </c>
      <c r="F886" s="191" t="str">
        <f>IF(SD!I883="","",SD!I883)</f>
        <v/>
      </c>
      <c r="G886" s="192" t="str">
        <f>IF(SD!AD883="","",SD!AD883)</f>
        <v/>
      </c>
      <c r="H886" s="193"/>
      <c r="I886" s="192" t="str">
        <f t="shared" si="26"/>
        <v>N</v>
      </c>
      <c r="J886" s="194"/>
      <c r="K886" s="181"/>
      <c r="L886" s="181">
        <f t="shared" si="27"/>
        <v>0</v>
      </c>
      <c r="M886" s="181"/>
    </row>
    <row r="887" spans="1:13">
      <c r="A887" s="191" t="str">
        <f>IF(B887="","",ROWS($B$5:B887))</f>
        <v/>
      </c>
      <c r="B887" s="191" t="str">
        <f>IF(SD!A884="","",SD!A884)</f>
        <v/>
      </c>
      <c r="C887" s="191" t="str">
        <f>IF(SD!C884="","",SD!C884)</f>
        <v/>
      </c>
      <c r="D887" s="191" t="str">
        <f>IF(SD!E884="","",SD!E884)</f>
        <v/>
      </c>
      <c r="E887" s="191" t="str">
        <f>IF(SD!G884="","",SD!G884)</f>
        <v/>
      </c>
      <c r="F887" s="191" t="str">
        <f>IF(SD!I884="","",SD!I884)</f>
        <v/>
      </c>
      <c r="G887" s="192" t="str">
        <f>IF(SD!AD884="","",SD!AD884)</f>
        <v/>
      </c>
      <c r="H887" s="193"/>
      <c r="I887" s="192" t="str">
        <f t="shared" si="26"/>
        <v>N</v>
      </c>
      <c r="J887" s="194"/>
      <c r="K887" s="181"/>
      <c r="L887" s="181">
        <f t="shared" si="27"/>
        <v>0</v>
      </c>
      <c r="M887" s="181"/>
    </row>
    <row r="888" spans="1:13">
      <c r="A888" s="191" t="str">
        <f>IF(B888="","",ROWS($B$5:B888))</f>
        <v/>
      </c>
      <c r="B888" s="191" t="str">
        <f>IF(SD!A885="","",SD!A885)</f>
        <v/>
      </c>
      <c r="C888" s="191" t="str">
        <f>IF(SD!C885="","",SD!C885)</f>
        <v/>
      </c>
      <c r="D888" s="191" t="str">
        <f>IF(SD!E885="","",SD!E885)</f>
        <v/>
      </c>
      <c r="E888" s="191" t="str">
        <f>IF(SD!G885="","",SD!G885)</f>
        <v/>
      </c>
      <c r="F888" s="191" t="str">
        <f>IF(SD!I885="","",SD!I885)</f>
        <v/>
      </c>
      <c r="G888" s="192" t="str">
        <f>IF(SD!AD885="","",SD!AD885)</f>
        <v/>
      </c>
      <c r="H888" s="193"/>
      <c r="I888" s="192" t="str">
        <f t="shared" si="26"/>
        <v>N</v>
      </c>
      <c r="J888" s="194"/>
      <c r="K888" s="181"/>
      <c r="L888" s="181">
        <f t="shared" si="27"/>
        <v>0</v>
      </c>
      <c r="M888" s="181"/>
    </row>
    <row r="889" spans="1:13">
      <c r="A889" s="191" t="str">
        <f>IF(B889="","",ROWS($B$5:B889))</f>
        <v/>
      </c>
      <c r="B889" s="191" t="str">
        <f>IF(SD!A886="","",SD!A886)</f>
        <v/>
      </c>
      <c r="C889" s="191" t="str">
        <f>IF(SD!C886="","",SD!C886)</f>
        <v/>
      </c>
      <c r="D889" s="191" t="str">
        <f>IF(SD!E886="","",SD!E886)</f>
        <v/>
      </c>
      <c r="E889" s="191" t="str">
        <f>IF(SD!G886="","",SD!G886)</f>
        <v/>
      </c>
      <c r="F889" s="191" t="str">
        <f>IF(SD!I886="","",SD!I886)</f>
        <v/>
      </c>
      <c r="G889" s="192" t="str">
        <f>IF(SD!AD886="","",SD!AD886)</f>
        <v/>
      </c>
      <c r="H889" s="193"/>
      <c r="I889" s="192" t="str">
        <f t="shared" si="26"/>
        <v>N</v>
      </c>
      <c r="J889" s="194"/>
      <c r="K889" s="181"/>
      <c r="L889" s="181">
        <f t="shared" si="27"/>
        <v>0</v>
      </c>
      <c r="M889" s="181"/>
    </row>
    <row r="890" spans="1:13">
      <c r="A890" s="191" t="str">
        <f>IF(B890="","",ROWS($B$5:B890))</f>
        <v/>
      </c>
      <c r="B890" s="191" t="str">
        <f>IF(SD!A887="","",SD!A887)</f>
        <v/>
      </c>
      <c r="C890" s="191" t="str">
        <f>IF(SD!C887="","",SD!C887)</f>
        <v/>
      </c>
      <c r="D890" s="191" t="str">
        <f>IF(SD!E887="","",SD!E887)</f>
        <v/>
      </c>
      <c r="E890" s="191" t="str">
        <f>IF(SD!G887="","",SD!G887)</f>
        <v/>
      </c>
      <c r="F890" s="191" t="str">
        <f>IF(SD!I887="","",SD!I887)</f>
        <v/>
      </c>
      <c r="G890" s="192" t="str">
        <f>IF(SD!AD887="","",SD!AD887)</f>
        <v/>
      </c>
      <c r="H890" s="193"/>
      <c r="I890" s="192" t="str">
        <f t="shared" si="26"/>
        <v>N</v>
      </c>
      <c r="J890" s="194"/>
      <c r="K890" s="181"/>
      <c r="L890" s="181">
        <f t="shared" si="27"/>
        <v>0</v>
      </c>
      <c r="M890" s="181"/>
    </row>
    <row r="891" spans="1:13">
      <c r="A891" s="191" t="str">
        <f>IF(B891="","",ROWS($B$5:B891))</f>
        <v/>
      </c>
      <c r="B891" s="191" t="str">
        <f>IF(SD!A888="","",SD!A888)</f>
        <v/>
      </c>
      <c r="C891" s="191" t="str">
        <f>IF(SD!C888="","",SD!C888)</f>
        <v/>
      </c>
      <c r="D891" s="191" t="str">
        <f>IF(SD!E888="","",SD!E888)</f>
        <v/>
      </c>
      <c r="E891" s="191" t="str">
        <f>IF(SD!G888="","",SD!G888)</f>
        <v/>
      </c>
      <c r="F891" s="191" t="str">
        <f>IF(SD!I888="","",SD!I888)</f>
        <v/>
      </c>
      <c r="G891" s="192" t="str">
        <f>IF(SD!AD888="","",SD!AD888)</f>
        <v/>
      </c>
      <c r="H891" s="193"/>
      <c r="I891" s="192" t="str">
        <f t="shared" si="26"/>
        <v>N</v>
      </c>
      <c r="J891" s="194"/>
      <c r="K891" s="181"/>
      <c r="L891" s="181">
        <f t="shared" si="27"/>
        <v>0</v>
      </c>
      <c r="M891" s="181"/>
    </row>
    <row r="892" spans="1:13">
      <c r="A892" s="191" t="str">
        <f>IF(B892="","",ROWS($B$5:B892))</f>
        <v/>
      </c>
      <c r="B892" s="191" t="str">
        <f>IF(SD!A889="","",SD!A889)</f>
        <v/>
      </c>
      <c r="C892" s="191" t="str">
        <f>IF(SD!C889="","",SD!C889)</f>
        <v/>
      </c>
      <c r="D892" s="191" t="str">
        <f>IF(SD!E889="","",SD!E889)</f>
        <v/>
      </c>
      <c r="E892" s="191" t="str">
        <f>IF(SD!G889="","",SD!G889)</f>
        <v/>
      </c>
      <c r="F892" s="191" t="str">
        <f>IF(SD!I889="","",SD!I889)</f>
        <v/>
      </c>
      <c r="G892" s="192" t="str">
        <f>IF(SD!AD889="","",SD!AD889)</f>
        <v/>
      </c>
      <c r="H892" s="193"/>
      <c r="I892" s="192" t="str">
        <f t="shared" si="26"/>
        <v>N</v>
      </c>
      <c r="J892" s="194"/>
      <c r="K892" s="181"/>
      <c r="L892" s="181">
        <f t="shared" si="27"/>
        <v>0</v>
      </c>
      <c r="M892" s="181"/>
    </row>
    <row r="893" spans="1:13">
      <c r="A893" s="191" t="str">
        <f>IF(B893="","",ROWS($B$5:B893))</f>
        <v/>
      </c>
      <c r="B893" s="191" t="str">
        <f>IF(SD!A890="","",SD!A890)</f>
        <v/>
      </c>
      <c r="C893" s="191" t="str">
        <f>IF(SD!C890="","",SD!C890)</f>
        <v/>
      </c>
      <c r="D893" s="191" t="str">
        <f>IF(SD!E890="","",SD!E890)</f>
        <v/>
      </c>
      <c r="E893" s="191" t="str">
        <f>IF(SD!G890="","",SD!G890)</f>
        <v/>
      </c>
      <c r="F893" s="191" t="str">
        <f>IF(SD!I890="","",SD!I890)</f>
        <v/>
      </c>
      <c r="G893" s="192" t="str">
        <f>IF(SD!AD890="","",SD!AD890)</f>
        <v/>
      </c>
      <c r="H893" s="193"/>
      <c r="I893" s="192" t="str">
        <f t="shared" si="26"/>
        <v>N</v>
      </c>
      <c r="J893" s="194"/>
      <c r="K893" s="181"/>
      <c r="L893" s="181">
        <f t="shared" si="27"/>
        <v>0</v>
      </c>
      <c r="M893" s="181"/>
    </row>
    <row r="894" spans="1:13">
      <c r="A894" s="191" t="str">
        <f>IF(B894="","",ROWS($B$5:B894))</f>
        <v/>
      </c>
      <c r="B894" s="191" t="str">
        <f>IF(SD!A891="","",SD!A891)</f>
        <v/>
      </c>
      <c r="C894" s="191" t="str">
        <f>IF(SD!C891="","",SD!C891)</f>
        <v/>
      </c>
      <c r="D894" s="191" t="str">
        <f>IF(SD!E891="","",SD!E891)</f>
        <v/>
      </c>
      <c r="E894" s="191" t="str">
        <f>IF(SD!G891="","",SD!G891)</f>
        <v/>
      </c>
      <c r="F894" s="191" t="str">
        <f>IF(SD!I891="","",SD!I891)</f>
        <v/>
      </c>
      <c r="G894" s="192" t="str">
        <f>IF(SD!AD891="","",SD!AD891)</f>
        <v/>
      </c>
      <c r="H894" s="193"/>
      <c r="I894" s="192" t="str">
        <f t="shared" si="26"/>
        <v>N</v>
      </c>
      <c r="J894" s="194"/>
      <c r="K894" s="181"/>
      <c r="L894" s="181">
        <f t="shared" si="27"/>
        <v>0</v>
      </c>
      <c r="M894" s="181"/>
    </row>
    <row r="895" spans="1:13">
      <c r="A895" s="191" t="str">
        <f>IF(B895="","",ROWS($B$5:B895))</f>
        <v/>
      </c>
      <c r="B895" s="191" t="str">
        <f>IF(SD!A892="","",SD!A892)</f>
        <v/>
      </c>
      <c r="C895" s="191" t="str">
        <f>IF(SD!C892="","",SD!C892)</f>
        <v/>
      </c>
      <c r="D895" s="191" t="str">
        <f>IF(SD!E892="","",SD!E892)</f>
        <v/>
      </c>
      <c r="E895" s="191" t="str">
        <f>IF(SD!G892="","",SD!G892)</f>
        <v/>
      </c>
      <c r="F895" s="191" t="str">
        <f>IF(SD!I892="","",SD!I892)</f>
        <v/>
      </c>
      <c r="G895" s="192" t="str">
        <f>IF(SD!AD892="","",SD!AD892)</f>
        <v/>
      </c>
      <c r="H895" s="193"/>
      <c r="I895" s="192" t="str">
        <f t="shared" si="26"/>
        <v>N</v>
      </c>
      <c r="J895" s="194"/>
      <c r="K895" s="181"/>
      <c r="L895" s="181">
        <f t="shared" si="27"/>
        <v>0</v>
      </c>
      <c r="M895" s="181"/>
    </row>
    <row r="896" spans="1:13">
      <c r="A896" s="191" t="str">
        <f>IF(B896="","",ROWS($B$5:B896))</f>
        <v/>
      </c>
      <c r="B896" s="191" t="str">
        <f>IF(SD!A893="","",SD!A893)</f>
        <v/>
      </c>
      <c r="C896" s="191" t="str">
        <f>IF(SD!C893="","",SD!C893)</f>
        <v/>
      </c>
      <c r="D896" s="191" t="str">
        <f>IF(SD!E893="","",SD!E893)</f>
        <v/>
      </c>
      <c r="E896" s="191" t="str">
        <f>IF(SD!G893="","",SD!G893)</f>
        <v/>
      </c>
      <c r="F896" s="191" t="str">
        <f>IF(SD!I893="","",SD!I893)</f>
        <v/>
      </c>
      <c r="G896" s="192" t="str">
        <f>IF(SD!AD893="","",SD!AD893)</f>
        <v/>
      </c>
      <c r="H896" s="193"/>
      <c r="I896" s="192" t="str">
        <f t="shared" si="26"/>
        <v>N</v>
      </c>
      <c r="J896" s="194"/>
      <c r="K896" s="181"/>
      <c r="L896" s="181">
        <f t="shared" si="27"/>
        <v>0</v>
      </c>
      <c r="M896" s="181"/>
    </row>
    <row r="897" spans="1:13">
      <c r="A897" s="191" t="str">
        <f>IF(B897="","",ROWS($B$5:B897))</f>
        <v/>
      </c>
      <c r="B897" s="191" t="str">
        <f>IF(SD!A894="","",SD!A894)</f>
        <v/>
      </c>
      <c r="C897" s="191" t="str">
        <f>IF(SD!C894="","",SD!C894)</f>
        <v/>
      </c>
      <c r="D897" s="191" t="str">
        <f>IF(SD!E894="","",SD!E894)</f>
        <v/>
      </c>
      <c r="E897" s="191" t="str">
        <f>IF(SD!G894="","",SD!G894)</f>
        <v/>
      </c>
      <c r="F897" s="191" t="str">
        <f>IF(SD!I894="","",SD!I894)</f>
        <v/>
      </c>
      <c r="G897" s="192" t="str">
        <f>IF(SD!AD894="","",SD!AD894)</f>
        <v/>
      </c>
      <c r="H897" s="193"/>
      <c r="I897" s="192" t="str">
        <f t="shared" si="26"/>
        <v>N</v>
      </c>
      <c r="J897" s="194"/>
      <c r="K897" s="181"/>
      <c r="L897" s="181">
        <f t="shared" si="27"/>
        <v>0</v>
      </c>
      <c r="M897" s="181"/>
    </row>
    <row r="898" spans="1:13">
      <c r="A898" s="191" t="str">
        <f>IF(B898="","",ROWS($B$5:B898))</f>
        <v/>
      </c>
      <c r="B898" s="191" t="str">
        <f>IF(SD!A895="","",SD!A895)</f>
        <v/>
      </c>
      <c r="C898" s="191" t="str">
        <f>IF(SD!C895="","",SD!C895)</f>
        <v/>
      </c>
      <c r="D898" s="191" t="str">
        <f>IF(SD!E895="","",SD!E895)</f>
        <v/>
      </c>
      <c r="E898" s="191" t="str">
        <f>IF(SD!G895="","",SD!G895)</f>
        <v/>
      </c>
      <c r="F898" s="191" t="str">
        <f>IF(SD!I895="","",SD!I895)</f>
        <v/>
      </c>
      <c r="G898" s="192" t="str">
        <f>IF(SD!AD895="","",SD!AD895)</f>
        <v/>
      </c>
      <c r="H898" s="193"/>
      <c r="I898" s="192" t="str">
        <f t="shared" si="26"/>
        <v>N</v>
      </c>
      <c r="J898" s="194"/>
      <c r="K898" s="181"/>
      <c r="L898" s="181">
        <f t="shared" si="27"/>
        <v>0</v>
      </c>
      <c r="M898" s="181"/>
    </row>
    <row r="899" spans="1:13">
      <c r="A899" s="191" t="str">
        <f>IF(B899="","",ROWS($B$5:B899))</f>
        <v/>
      </c>
      <c r="B899" s="191" t="str">
        <f>IF(SD!A896="","",SD!A896)</f>
        <v/>
      </c>
      <c r="C899" s="191" t="str">
        <f>IF(SD!C896="","",SD!C896)</f>
        <v/>
      </c>
      <c r="D899" s="191" t="str">
        <f>IF(SD!E896="","",SD!E896)</f>
        <v/>
      </c>
      <c r="E899" s="191" t="str">
        <f>IF(SD!G896="","",SD!G896)</f>
        <v/>
      </c>
      <c r="F899" s="191" t="str">
        <f>IF(SD!I896="","",SD!I896)</f>
        <v/>
      </c>
      <c r="G899" s="192" t="str">
        <f>IF(SD!AD896="","",SD!AD896)</f>
        <v/>
      </c>
      <c r="H899" s="193"/>
      <c r="I899" s="192" t="str">
        <f t="shared" si="26"/>
        <v>N</v>
      </c>
      <c r="J899" s="194"/>
      <c r="K899" s="181"/>
      <c r="L899" s="181">
        <f t="shared" si="27"/>
        <v>0</v>
      </c>
      <c r="M899" s="181"/>
    </row>
    <row r="900" spans="1:13">
      <c r="A900" s="191" t="str">
        <f>IF(B900="","",ROWS($B$5:B900))</f>
        <v/>
      </c>
      <c r="B900" s="191" t="str">
        <f>IF(SD!A897="","",SD!A897)</f>
        <v/>
      </c>
      <c r="C900" s="191" t="str">
        <f>IF(SD!C897="","",SD!C897)</f>
        <v/>
      </c>
      <c r="D900" s="191" t="str">
        <f>IF(SD!E897="","",SD!E897)</f>
        <v/>
      </c>
      <c r="E900" s="191" t="str">
        <f>IF(SD!G897="","",SD!G897)</f>
        <v/>
      </c>
      <c r="F900" s="191" t="str">
        <f>IF(SD!I897="","",SD!I897)</f>
        <v/>
      </c>
      <c r="G900" s="192" t="str">
        <f>IF(SD!AD897="","",SD!AD897)</f>
        <v/>
      </c>
      <c r="H900" s="193"/>
      <c r="I900" s="192" t="str">
        <f t="shared" si="26"/>
        <v>N</v>
      </c>
      <c r="J900" s="194"/>
      <c r="K900" s="181"/>
      <c r="L900" s="181">
        <f t="shared" si="27"/>
        <v>0</v>
      </c>
      <c r="M900" s="181"/>
    </row>
    <row r="901" spans="1:13">
      <c r="A901" s="191" t="str">
        <f>IF(B901="","",ROWS($B$5:B901))</f>
        <v/>
      </c>
      <c r="B901" s="191" t="str">
        <f>IF(SD!A898="","",SD!A898)</f>
        <v/>
      </c>
      <c r="C901" s="191" t="str">
        <f>IF(SD!C898="","",SD!C898)</f>
        <v/>
      </c>
      <c r="D901" s="191" t="str">
        <f>IF(SD!E898="","",SD!E898)</f>
        <v/>
      </c>
      <c r="E901" s="191" t="str">
        <f>IF(SD!G898="","",SD!G898)</f>
        <v/>
      </c>
      <c r="F901" s="191" t="str">
        <f>IF(SD!I898="","",SD!I898)</f>
        <v/>
      </c>
      <c r="G901" s="192" t="str">
        <f>IF(SD!AD898="","",SD!AD898)</f>
        <v/>
      </c>
      <c r="H901" s="193"/>
      <c r="I901" s="192" t="str">
        <f t="shared" si="26"/>
        <v>N</v>
      </c>
      <c r="J901" s="194"/>
      <c r="K901" s="181"/>
      <c r="L901" s="181">
        <f t="shared" si="27"/>
        <v>0</v>
      </c>
      <c r="M901" s="181"/>
    </row>
    <row r="902" spans="1:13">
      <c r="A902" s="191" t="str">
        <f>IF(B902="","",ROWS($B$5:B902))</f>
        <v/>
      </c>
      <c r="B902" s="191" t="str">
        <f>IF(SD!A899="","",SD!A899)</f>
        <v/>
      </c>
      <c r="C902" s="191" t="str">
        <f>IF(SD!C899="","",SD!C899)</f>
        <v/>
      </c>
      <c r="D902" s="191" t="str">
        <f>IF(SD!E899="","",SD!E899)</f>
        <v/>
      </c>
      <c r="E902" s="191" t="str">
        <f>IF(SD!G899="","",SD!G899)</f>
        <v/>
      </c>
      <c r="F902" s="191" t="str">
        <f>IF(SD!I899="","",SD!I899)</f>
        <v/>
      </c>
      <c r="G902" s="192" t="str">
        <f>IF(SD!AD899="","",SD!AD899)</f>
        <v/>
      </c>
      <c r="H902" s="193"/>
      <c r="I902" s="192" t="str">
        <f t="shared" ref="I902:I965" si="28">IFERROR(IF(H902="Y","N",(IF(AND(B902&lt;=5,G902&gt;1),"Y",IF(AND(B902&lt;=8,G902&gt;2),"Y",IF(AND(B902&lt;=12,F902="F",G902&gt;5),"Y","N"))))),"")</f>
        <v>N</v>
      </c>
      <c r="J902" s="194"/>
      <c r="K902" s="181"/>
      <c r="L902" s="181">
        <f t="shared" ref="L902:L965" si="29">IFERROR(IF(AND(I902=$K$3,J902=$P$3),A902,0),"")</f>
        <v>0</v>
      </c>
      <c r="M902" s="181"/>
    </row>
    <row r="903" spans="1:13">
      <c r="A903" s="191" t="str">
        <f>IF(B903="","",ROWS($B$5:B903))</f>
        <v/>
      </c>
      <c r="B903" s="191" t="str">
        <f>IF(SD!A900="","",SD!A900)</f>
        <v/>
      </c>
      <c r="C903" s="191" t="str">
        <f>IF(SD!C900="","",SD!C900)</f>
        <v/>
      </c>
      <c r="D903" s="191" t="str">
        <f>IF(SD!E900="","",SD!E900)</f>
        <v/>
      </c>
      <c r="E903" s="191" t="str">
        <f>IF(SD!G900="","",SD!G900)</f>
        <v/>
      </c>
      <c r="F903" s="191" t="str">
        <f>IF(SD!I900="","",SD!I900)</f>
        <v/>
      </c>
      <c r="G903" s="192" t="str">
        <f>IF(SD!AD900="","",SD!AD900)</f>
        <v/>
      </c>
      <c r="H903" s="193"/>
      <c r="I903" s="192" t="str">
        <f t="shared" si="28"/>
        <v>N</v>
      </c>
      <c r="J903" s="194"/>
      <c r="K903" s="181"/>
      <c r="L903" s="181">
        <f t="shared" si="29"/>
        <v>0</v>
      </c>
      <c r="M903" s="181"/>
    </row>
    <row r="904" spans="1:13">
      <c r="A904" s="191" t="str">
        <f>IF(B904="","",ROWS($B$5:B904))</f>
        <v/>
      </c>
      <c r="B904" s="191" t="str">
        <f>IF(SD!A901="","",SD!A901)</f>
        <v/>
      </c>
      <c r="C904" s="191" t="str">
        <f>IF(SD!C901="","",SD!C901)</f>
        <v/>
      </c>
      <c r="D904" s="191" t="str">
        <f>IF(SD!E901="","",SD!E901)</f>
        <v/>
      </c>
      <c r="E904" s="191" t="str">
        <f>IF(SD!G901="","",SD!G901)</f>
        <v/>
      </c>
      <c r="F904" s="191" t="str">
        <f>IF(SD!I901="","",SD!I901)</f>
        <v/>
      </c>
      <c r="G904" s="192" t="str">
        <f>IF(SD!AD901="","",SD!AD901)</f>
        <v/>
      </c>
      <c r="H904" s="193"/>
      <c r="I904" s="192" t="str">
        <f t="shared" si="28"/>
        <v>N</v>
      </c>
      <c r="J904" s="194"/>
      <c r="K904" s="181"/>
      <c r="L904" s="181">
        <f t="shared" si="29"/>
        <v>0</v>
      </c>
      <c r="M904" s="181"/>
    </row>
    <row r="905" spans="1:13">
      <c r="A905" s="191" t="str">
        <f>IF(B905="","",ROWS($B$5:B905))</f>
        <v/>
      </c>
      <c r="B905" s="191" t="str">
        <f>IF(SD!A902="","",SD!A902)</f>
        <v/>
      </c>
      <c r="C905" s="191" t="str">
        <f>IF(SD!C902="","",SD!C902)</f>
        <v/>
      </c>
      <c r="D905" s="191" t="str">
        <f>IF(SD!E902="","",SD!E902)</f>
        <v/>
      </c>
      <c r="E905" s="191" t="str">
        <f>IF(SD!G902="","",SD!G902)</f>
        <v/>
      </c>
      <c r="F905" s="191" t="str">
        <f>IF(SD!I902="","",SD!I902)</f>
        <v/>
      </c>
      <c r="G905" s="192" t="str">
        <f>IF(SD!AD902="","",SD!AD902)</f>
        <v/>
      </c>
      <c r="H905" s="193"/>
      <c r="I905" s="192" t="str">
        <f t="shared" si="28"/>
        <v>N</v>
      </c>
      <c r="J905" s="194"/>
      <c r="K905" s="181"/>
      <c r="L905" s="181">
        <f t="shared" si="29"/>
        <v>0</v>
      </c>
      <c r="M905" s="181"/>
    </row>
    <row r="906" spans="1:13">
      <c r="A906" s="191" t="str">
        <f>IF(B906="","",ROWS($B$5:B906))</f>
        <v/>
      </c>
      <c r="B906" s="191" t="str">
        <f>IF(SD!A903="","",SD!A903)</f>
        <v/>
      </c>
      <c r="C906" s="191" t="str">
        <f>IF(SD!C903="","",SD!C903)</f>
        <v/>
      </c>
      <c r="D906" s="191" t="str">
        <f>IF(SD!E903="","",SD!E903)</f>
        <v/>
      </c>
      <c r="E906" s="191" t="str">
        <f>IF(SD!G903="","",SD!G903)</f>
        <v/>
      </c>
      <c r="F906" s="191" t="str">
        <f>IF(SD!I903="","",SD!I903)</f>
        <v/>
      </c>
      <c r="G906" s="192" t="str">
        <f>IF(SD!AD903="","",SD!AD903)</f>
        <v/>
      </c>
      <c r="H906" s="193"/>
      <c r="I906" s="192" t="str">
        <f t="shared" si="28"/>
        <v>N</v>
      </c>
      <c r="J906" s="194"/>
      <c r="K906" s="181"/>
      <c r="L906" s="181">
        <f t="shared" si="29"/>
        <v>0</v>
      </c>
      <c r="M906" s="181"/>
    </row>
    <row r="907" spans="1:13">
      <c r="A907" s="191" t="str">
        <f>IF(B907="","",ROWS($B$5:B907))</f>
        <v/>
      </c>
      <c r="B907" s="191" t="str">
        <f>IF(SD!A904="","",SD!A904)</f>
        <v/>
      </c>
      <c r="C907" s="191" t="str">
        <f>IF(SD!C904="","",SD!C904)</f>
        <v/>
      </c>
      <c r="D907" s="191" t="str">
        <f>IF(SD!E904="","",SD!E904)</f>
        <v/>
      </c>
      <c r="E907" s="191" t="str">
        <f>IF(SD!G904="","",SD!G904)</f>
        <v/>
      </c>
      <c r="F907" s="191" t="str">
        <f>IF(SD!I904="","",SD!I904)</f>
        <v/>
      </c>
      <c r="G907" s="192" t="str">
        <f>IF(SD!AD904="","",SD!AD904)</f>
        <v/>
      </c>
      <c r="H907" s="193"/>
      <c r="I907" s="192" t="str">
        <f t="shared" si="28"/>
        <v>N</v>
      </c>
      <c r="J907" s="194"/>
      <c r="K907" s="181"/>
      <c r="L907" s="181">
        <f t="shared" si="29"/>
        <v>0</v>
      </c>
      <c r="M907" s="181"/>
    </row>
    <row r="908" spans="1:13">
      <c r="A908" s="191" t="str">
        <f>IF(B908="","",ROWS($B$5:B908))</f>
        <v/>
      </c>
      <c r="B908" s="191" t="str">
        <f>IF(SD!A905="","",SD!A905)</f>
        <v/>
      </c>
      <c r="C908" s="191" t="str">
        <f>IF(SD!C905="","",SD!C905)</f>
        <v/>
      </c>
      <c r="D908" s="191" t="str">
        <f>IF(SD!E905="","",SD!E905)</f>
        <v/>
      </c>
      <c r="E908" s="191" t="str">
        <f>IF(SD!G905="","",SD!G905)</f>
        <v/>
      </c>
      <c r="F908" s="191" t="str">
        <f>IF(SD!I905="","",SD!I905)</f>
        <v/>
      </c>
      <c r="G908" s="192" t="str">
        <f>IF(SD!AD905="","",SD!AD905)</f>
        <v/>
      </c>
      <c r="H908" s="193"/>
      <c r="I908" s="192" t="str">
        <f t="shared" si="28"/>
        <v>N</v>
      </c>
      <c r="J908" s="194"/>
      <c r="K908" s="181"/>
      <c r="L908" s="181">
        <f t="shared" si="29"/>
        <v>0</v>
      </c>
      <c r="M908" s="181"/>
    </row>
    <row r="909" spans="1:13">
      <c r="A909" s="191" t="str">
        <f>IF(B909="","",ROWS($B$5:B909))</f>
        <v/>
      </c>
      <c r="B909" s="191" t="str">
        <f>IF(SD!A906="","",SD!A906)</f>
        <v/>
      </c>
      <c r="C909" s="191" t="str">
        <f>IF(SD!C906="","",SD!C906)</f>
        <v/>
      </c>
      <c r="D909" s="191" t="str">
        <f>IF(SD!E906="","",SD!E906)</f>
        <v/>
      </c>
      <c r="E909" s="191" t="str">
        <f>IF(SD!G906="","",SD!G906)</f>
        <v/>
      </c>
      <c r="F909" s="191" t="str">
        <f>IF(SD!I906="","",SD!I906)</f>
        <v/>
      </c>
      <c r="G909" s="192" t="str">
        <f>IF(SD!AD906="","",SD!AD906)</f>
        <v/>
      </c>
      <c r="H909" s="193"/>
      <c r="I909" s="192" t="str">
        <f t="shared" si="28"/>
        <v>N</v>
      </c>
      <c r="J909" s="194"/>
      <c r="K909" s="181"/>
      <c r="L909" s="181">
        <f t="shared" si="29"/>
        <v>0</v>
      </c>
      <c r="M909" s="181"/>
    </row>
    <row r="910" spans="1:13">
      <c r="A910" s="191" t="str">
        <f>IF(B910="","",ROWS($B$5:B910))</f>
        <v/>
      </c>
      <c r="B910" s="191" t="str">
        <f>IF(SD!A907="","",SD!A907)</f>
        <v/>
      </c>
      <c r="C910" s="191" t="str">
        <f>IF(SD!C907="","",SD!C907)</f>
        <v/>
      </c>
      <c r="D910" s="191" t="str">
        <f>IF(SD!E907="","",SD!E907)</f>
        <v/>
      </c>
      <c r="E910" s="191" t="str">
        <f>IF(SD!G907="","",SD!G907)</f>
        <v/>
      </c>
      <c r="F910" s="191" t="str">
        <f>IF(SD!I907="","",SD!I907)</f>
        <v/>
      </c>
      <c r="G910" s="192" t="str">
        <f>IF(SD!AD907="","",SD!AD907)</f>
        <v/>
      </c>
      <c r="H910" s="193"/>
      <c r="I910" s="192" t="str">
        <f t="shared" si="28"/>
        <v>N</v>
      </c>
      <c r="J910" s="194"/>
      <c r="K910" s="181"/>
      <c r="L910" s="181">
        <f t="shared" si="29"/>
        <v>0</v>
      </c>
      <c r="M910" s="181"/>
    </row>
    <row r="911" spans="1:13">
      <c r="A911" s="191" t="str">
        <f>IF(B911="","",ROWS($B$5:B911))</f>
        <v/>
      </c>
      <c r="B911" s="191" t="str">
        <f>IF(SD!A908="","",SD!A908)</f>
        <v/>
      </c>
      <c r="C911" s="191" t="str">
        <f>IF(SD!C908="","",SD!C908)</f>
        <v/>
      </c>
      <c r="D911" s="191" t="str">
        <f>IF(SD!E908="","",SD!E908)</f>
        <v/>
      </c>
      <c r="E911" s="191" t="str">
        <f>IF(SD!G908="","",SD!G908)</f>
        <v/>
      </c>
      <c r="F911" s="191" t="str">
        <f>IF(SD!I908="","",SD!I908)</f>
        <v/>
      </c>
      <c r="G911" s="192" t="str">
        <f>IF(SD!AD908="","",SD!AD908)</f>
        <v/>
      </c>
      <c r="H911" s="193"/>
      <c r="I911" s="192" t="str">
        <f t="shared" si="28"/>
        <v>N</v>
      </c>
      <c r="J911" s="194"/>
      <c r="K911" s="181"/>
      <c r="L911" s="181">
        <f t="shared" si="29"/>
        <v>0</v>
      </c>
      <c r="M911" s="181"/>
    </row>
    <row r="912" spans="1:13">
      <c r="A912" s="191" t="str">
        <f>IF(B912="","",ROWS($B$5:B912))</f>
        <v/>
      </c>
      <c r="B912" s="191" t="str">
        <f>IF(SD!A909="","",SD!A909)</f>
        <v/>
      </c>
      <c r="C912" s="191" t="str">
        <f>IF(SD!C909="","",SD!C909)</f>
        <v/>
      </c>
      <c r="D912" s="191" t="str">
        <f>IF(SD!E909="","",SD!E909)</f>
        <v/>
      </c>
      <c r="E912" s="191" t="str">
        <f>IF(SD!G909="","",SD!G909)</f>
        <v/>
      </c>
      <c r="F912" s="191" t="str">
        <f>IF(SD!I909="","",SD!I909)</f>
        <v/>
      </c>
      <c r="G912" s="192" t="str">
        <f>IF(SD!AD909="","",SD!AD909)</f>
        <v/>
      </c>
      <c r="H912" s="193"/>
      <c r="I912" s="192" t="str">
        <f t="shared" si="28"/>
        <v>N</v>
      </c>
      <c r="J912" s="194"/>
      <c r="K912" s="181"/>
      <c r="L912" s="181">
        <f t="shared" si="29"/>
        <v>0</v>
      </c>
      <c r="M912" s="181"/>
    </row>
    <row r="913" spans="1:13">
      <c r="A913" s="191" t="str">
        <f>IF(B913="","",ROWS($B$5:B913))</f>
        <v/>
      </c>
      <c r="B913" s="191" t="str">
        <f>IF(SD!A910="","",SD!A910)</f>
        <v/>
      </c>
      <c r="C913" s="191" t="str">
        <f>IF(SD!C910="","",SD!C910)</f>
        <v/>
      </c>
      <c r="D913" s="191" t="str">
        <f>IF(SD!E910="","",SD!E910)</f>
        <v/>
      </c>
      <c r="E913" s="191" t="str">
        <f>IF(SD!G910="","",SD!G910)</f>
        <v/>
      </c>
      <c r="F913" s="191" t="str">
        <f>IF(SD!I910="","",SD!I910)</f>
        <v/>
      </c>
      <c r="G913" s="192" t="str">
        <f>IF(SD!AD910="","",SD!AD910)</f>
        <v/>
      </c>
      <c r="H913" s="193"/>
      <c r="I913" s="192" t="str">
        <f t="shared" si="28"/>
        <v>N</v>
      </c>
      <c r="J913" s="194"/>
      <c r="K913" s="181"/>
      <c r="L913" s="181">
        <f t="shared" si="29"/>
        <v>0</v>
      </c>
      <c r="M913" s="181"/>
    </row>
    <row r="914" spans="1:13">
      <c r="A914" s="191" t="str">
        <f>IF(B914="","",ROWS($B$5:B914))</f>
        <v/>
      </c>
      <c r="B914" s="191" t="str">
        <f>IF(SD!A911="","",SD!A911)</f>
        <v/>
      </c>
      <c r="C914" s="191" t="str">
        <f>IF(SD!C911="","",SD!C911)</f>
        <v/>
      </c>
      <c r="D914" s="191" t="str">
        <f>IF(SD!E911="","",SD!E911)</f>
        <v/>
      </c>
      <c r="E914" s="191" t="str">
        <f>IF(SD!G911="","",SD!G911)</f>
        <v/>
      </c>
      <c r="F914" s="191" t="str">
        <f>IF(SD!I911="","",SD!I911)</f>
        <v/>
      </c>
      <c r="G914" s="192" t="str">
        <f>IF(SD!AD911="","",SD!AD911)</f>
        <v/>
      </c>
      <c r="H914" s="193"/>
      <c r="I914" s="192" t="str">
        <f t="shared" si="28"/>
        <v>N</v>
      </c>
      <c r="J914" s="194"/>
      <c r="K914" s="181"/>
      <c r="L914" s="181">
        <f t="shared" si="29"/>
        <v>0</v>
      </c>
      <c r="M914" s="181"/>
    </row>
    <row r="915" spans="1:13">
      <c r="A915" s="191" t="str">
        <f>IF(B915="","",ROWS($B$5:B915))</f>
        <v/>
      </c>
      <c r="B915" s="191" t="str">
        <f>IF(SD!A912="","",SD!A912)</f>
        <v/>
      </c>
      <c r="C915" s="191" t="str">
        <f>IF(SD!C912="","",SD!C912)</f>
        <v/>
      </c>
      <c r="D915" s="191" t="str">
        <f>IF(SD!E912="","",SD!E912)</f>
        <v/>
      </c>
      <c r="E915" s="191" t="str">
        <f>IF(SD!G912="","",SD!G912)</f>
        <v/>
      </c>
      <c r="F915" s="191" t="str">
        <f>IF(SD!I912="","",SD!I912)</f>
        <v/>
      </c>
      <c r="G915" s="192" t="str">
        <f>IF(SD!AD912="","",SD!AD912)</f>
        <v/>
      </c>
      <c r="H915" s="193"/>
      <c r="I915" s="192" t="str">
        <f t="shared" si="28"/>
        <v>N</v>
      </c>
      <c r="J915" s="194"/>
      <c r="K915" s="181"/>
      <c r="L915" s="181">
        <f t="shared" si="29"/>
        <v>0</v>
      </c>
      <c r="M915" s="181"/>
    </row>
    <row r="916" spans="1:13">
      <c r="A916" s="191" t="str">
        <f>IF(B916="","",ROWS($B$5:B916))</f>
        <v/>
      </c>
      <c r="B916" s="191" t="str">
        <f>IF(SD!A913="","",SD!A913)</f>
        <v/>
      </c>
      <c r="C916" s="191" t="str">
        <f>IF(SD!C913="","",SD!C913)</f>
        <v/>
      </c>
      <c r="D916" s="191" t="str">
        <f>IF(SD!E913="","",SD!E913)</f>
        <v/>
      </c>
      <c r="E916" s="191" t="str">
        <f>IF(SD!G913="","",SD!G913)</f>
        <v/>
      </c>
      <c r="F916" s="191" t="str">
        <f>IF(SD!I913="","",SD!I913)</f>
        <v/>
      </c>
      <c r="G916" s="192" t="str">
        <f>IF(SD!AD913="","",SD!AD913)</f>
        <v/>
      </c>
      <c r="H916" s="193"/>
      <c r="I916" s="192" t="str">
        <f t="shared" si="28"/>
        <v>N</v>
      </c>
      <c r="J916" s="194"/>
      <c r="K916" s="181"/>
      <c r="L916" s="181">
        <f t="shared" si="29"/>
        <v>0</v>
      </c>
      <c r="M916" s="181"/>
    </row>
    <row r="917" spans="1:13">
      <c r="A917" s="191" t="str">
        <f>IF(B917="","",ROWS($B$5:B917))</f>
        <v/>
      </c>
      <c r="B917" s="191" t="str">
        <f>IF(SD!A914="","",SD!A914)</f>
        <v/>
      </c>
      <c r="C917" s="191" t="str">
        <f>IF(SD!C914="","",SD!C914)</f>
        <v/>
      </c>
      <c r="D917" s="191" t="str">
        <f>IF(SD!E914="","",SD!E914)</f>
        <v/>
      </c>
      <c r="E917" s="191" t="str">
        <f>IF(SD!G914="","",SD!G914)</f>
        <v/>
      </c>
      <c r="F917" s="191" t="str">
        <f>IF(SD!I914="","",SD!I914)</f>
        <v/>
      </c>
      <c r="G917" s="192" t="str">
        <f>IF(SD!AD914="","",SD!AD914)</f>
        <v/>
      </c>
      <c r="H917" s="193"/>
      <c r="I917" s="192" t="str">
        <f t="shared" si="28"/>
        <v>N</v>
      </c>
      <c r="J917" s="194"/>
      <c r="K917" s="181"/>
      <c r="L917" s="181">
        <f t="shared" si="29"/>
        <v>0</v>
      </c>
      <c r="M917" s="181"/>
    </row>
    <row r="918" spans="1:13">
      <c r="A918" s="191" t="str">
        <f>IF(B918="","",ROWS($B$5:B918))</f>
        <v/>
      </c>
      <c r="B918" s="191" t="str">
        <f>IF(SD!A915="","",SD!A915)</f>
        <v/>
      </c>
      <c r="C918" s="191" t="str">
        <f>IF(SD!C915="","",SD!C915)</f>
        <v/>
      </c>
      <c r="D918" s="191" t="str">
        <f>IF(SD!E915="","",SD!E915)</f>
        <v/>
      </c>
      <c r="E918" s="191" t="str">
        <f>IF(SD!G915="","",SD!G915)</f>
        <v/>
      </c>
      <c r="F918" s="191" t="str">
        <f>IF(SD!I915="","",SD!I915)</f>
        <v/>
      </c>
      <c r="G918" s="192" t="str">
        <f>IF(SD!AD915="","",SD!AD915)</f>
        <v/>
      </c>
      <c r="H918" s="193"/>
      <c r="I918" s="192" t="str">
        <f t="shared" si="28"/>
        <v>N</v>
      </c>
      <c r="J918" s="194"/>
      <c r="K918" s="181"/>
      <c r="L918" s="181">
        <f t="shared" si="29"/>
        <v>0</v>
      </c>
      <c r="M918" s="181"/>
    </row>
    <row r="919" spans="1:13">
      <c r="A919" s="191" t="str">
        <f>IF(B919="","",ROWS($B$5:B919))</f>
        <v/>
      </c>
      <c r="B919" s="191" t="str">
        <f>IF(SD!A916="","",SD!A916)</f>
        <v/>
      </c>
      <c r="C919" s="191" t="str">
        <f>IF(SD!C916="","",SD!C916)</f>
        <v/>
      </c>
      <c r="D919" s="191" t="str">
        <f>IF(SD!E916="","",SD!E916)</f>
        <v/>
      </c>
      <c r="E919" s="191" t="str">
        <f>IF(SD!G916="","",SD!G916)</f>
        <v/>
      </c>
      <c r="F919" s="191" t="str">
        <f>IF(SD!I916="","",SD!I916)</f>
        <v/>
      </c>
      <c r="G919" s="192" t="str">
        <f>IF(SD!AD916="","",SD!AD916)</f>
        <v/>
      </c>
      <c r="H919" s="193"/>
      <c r="I919" s="192" t="str">
        <f t="shared" si="28"/>
        <v>N</v>
      </c>
      <c r="J919" s="194"/>
      <c r="K919" s="181"/>
      <c r="L919" s="181">
        <f t="shared" si="29"/>
        <v>0</v>
      </c>
      <c r="M919" s="181"/>
    </row>
    <row r="920" spans="1:13">
      <c r="A920" s="191" t="str">
        <f>IF(B920="","",ROWS($B$5:B920))</f>
        <v/>
      </c>
      <c r="B920" s="191" t="str">
        <f>IF(SD!A917="","",SD!A917)</f>
        <v/>
      </c>
      <c r="C920" s="191" t="str">
        <f>IF(SD!C917="","",SD!C917)</f>
        <v/>
      </c>
      <c r="D920" s="191" t="str">
        <f>IF(SD!E917="","",SD!E917)</f>
        <v/>
      </c>
      <c r="E920" s="191" t="str">
        <f>IF(SD!G917="","",SD!G917)</f>
        <v/>
      </c>
      <c r="F920" s="191" t="str">
        <f>IF(SD!I917="","",SD!I917)</f>
        <v/>
      </c>
      <c r="G920" s="192" t="str">
        <f>IF(SD!AD917="","",SD!AD917)</f>
        <v/>
      </c>
      <c r="H920" s="193"/>
      <c r="I920" s="192" t="str">
        <f t="shared" si="28"/>
        <v>N</v>
      </c>
      <c r="J920" s="194"/>
      <c r="K920" s="181"/>
      <c r="L920" s="181">
        <f t="shared" si="29"/>
        <v>0</v>
      </c>
      <c r="M920" s="181"/>
    </row>
    <row r="921" spans="1:13">
      <c r="A921" s="191" t="str">
        <f>IF(B921="","",ROWS($B$5:B921))</f>
        <v/>
      </c>
      <c r="B921" s="191" t="str">
        <f>IF(SD!A918="","",SD!A918)</f>
        <v/>
      </c>
      <c r="C921" s="191" t="str">
        <f>IF(SD!C918="","",SD!C918)</f>
        <v/>
      </c>
      <c r="D921" s="191" t="str">
        <f>IF(SD!E918="","",SD!E918)</f>
        <v/>
      </c>
      <c r="E921" s="191" t="str">
        <f>IF(SD!G918="","",SD!G918)</f>
        <v/>
      </c>
      <c r="F921" s="191" t="str">
        <f>IF(SD!I918="","",SD!I918)</f>
        <v/>
      </c>
      <c r="G921" s="192" t="str">
        <f>IF(SD!AD918="","",SD!AD918)</f>
        <v/>
      </c>
      <c r="H921" s="193"/>
      <c r="I921" s="192" t="str">
        <f t="shared" si="28"/>
        <v>N</v>
      </c>
      <c r="J921" s="194"/>
      <c r="K921" s="181"/>
      <c r="L921" s="181">
        <f t="shared" si="29"/>
        <v>0</v>
      </c>
      <c r="M921" s="181"/>
    </row>
    <row r="922" spans="1:13">
      <c r="A922" s="191" t="str">
        <f>IF(B922="","",ROWS($B$5:B922))</f>
        <v/>
      </c>
      <c r="B922" s="191" t="str">
        <f>IF(SD!A919="","",SD!A919)</f>
        <v/>
      </c>
      <c r="C922" s="191" t="str">
        <f>IF(SD!C919="","",SD!C919)</f>
        <v/>
      </c>
      <c r="D922" s="191" t="str">
        <f>IF(SD!E919="","",SD!E919)</f>
        <v/>
      </c>
      <c r="E922" s="191" t="str">
        <f>IF(SD!G919="","",SD!G919)</f>
        <v/>
      </c>
      <c r="F922" s="191" t="str">
        <f>IF(SD!I919="","",SD!I919)</f>
        <v/>
      </c>
      <c r="G922" s="192" t="str">
        <f>IF(SD!AD919="","",SD!AD919)</f>
        <v/>
      </c>
      <c r="H922" s="193"/>
      <c r="I922" s="192" t="str">
        <f t="shared" si="28"/>
        <v>N</v>
      </c>
      <c r="J922" s="194"/>
      <c r="K922" s="181"/>
      <c r="L922" s="181">
        <f t="shared" si="29"/>
        <v>0</v>
      </c>
      <c r="M922" s="181"/>
    </row>
    <row r="923" spans="1:13">
      <c r="A923" s="191" t="str">
        <f>IF(B923="","",ROWS($B$5:B923))</f>
        <v/>
      </c>
      <c r="B923" s="191" t="str">
        <f>IF(SD!A920="","",SD!A920)</f>
        <v/>
      </c>
      <c r="C923" s="191" t="str">
        <f>IF(SD!C920="","",SD!C920)</f>
        <v/>
      </c>
      <c r="D923" s="191" t="str">
        <f>IF(SD!E920="","",SD!E920)</f>
        <v/>
      </c>
      <c r="E923" s="191" t="str">
        <f>IF(SD!G920="","",SD!G920)</f>
        <v/>
      </c>
      <c r="F923" s="191" t="str">
        <f>IF(SD!I920="","",SD!I920)</f>
        <v/>
      </c>
      <c r="G923" s="192" t="str">
        <f>IF(SD!AD920="","",SD!AD920)</f>
        <v/>
      </c>
      <c r="H923" s="193"/>
      <c r="I923" s="192" t="str">
        <f t="shared" si="28"/>
        <v>N</v>
      </c>
      <c r="J923" s="194"/>
      <c r="K923" s="181"/>
      <c r="L923" s="181">
        <f t="shared" si="29"/>
        <v>0</v>
      </c>
      <c r="M923" s="181"/>
    </row>
    <row r="924" spans="1:13">
      <c r="A924" s="191" t="str">
        <f>IF(B924="","",ROWS($B$5:B924))</f>
        <v/>
      </c>
      <c r="B924" s="191" t="str">
        <f>IF(SD!A921="","",SD!A921)</f>
        <v/>
      </c>
      <c r="C924" s="191" t="str">
        <f>IF(SD!C921="","",SD!C921)</f>
        <v/>
      </c>
      <c r="D924" s="191" t="str">
        <f>IF(SD!E921="","",SD!E921)</f>
        <v/>
      </c>
      <c r="E924" s="191" t="str">
        <f>IF(SD!G921="","",SD!G921)</f>
        <v/>
      </c>
      <c r="F924" s="191" t="str">
        <f>IF(SD!I921="","",SD!I921)</f>
        <v/>
      </c>
      <c r="G924" s="192" t="str">
        <f>IF(SD!AD921="","",SD!AD921)</f>
        <v/>
      </c>
      <c r="H924" s="193"/>
      <c r="I924" s="192" t="str">
        <f t="shared" si="28"/>
        <v>N</v>
      </c>
      <c r="J924" s="194"/>
      <c r="K924" s="181"/>
      <c r="L924" s="181">
        <f t="shared" si="29"/>
        <v>0</v>
      </c>
      <c r="M924" s="181"/>
    </row>
    <row r="925" spans="1:13">
      <c r="A925" s="191" t="str">
        <f>IF(B925="","",ROWS($B$5:B925))</f>
        <v/>
      </c>
      <c r="B925" s="191" t="str">
        <f>IF(SD!A922="","",SD!A922)</f>
        <v/>
      </c>
      <c r="C925" s="191" t="str">
        <f>IF(SD!C922="","",SD!C922)</f>
        <v/>
      </c>
      <c r="D925" s="191" t="str">
        <f>IF(SD!E922="","",SD!E922)</f>
        <v/>
      </c>
      <c r="E925" s="191" t="str">
        <f>IF(SD!G922="","",SD!G922)</f>
        <v/>
      </c>
      <c r="F925" s="191" t="str">
        <f>IF(SD!I922="","",SD!I922)</f>
        <v/>
      </c>
      <c r="G925" s="192" t="str">
        <f>IF(SD!AD922="","",SD!AD922)</f>
        <v/>
      </c>
      <c r="H925" s="193"/>
      <c r="I925" s="192" t="str">
        <f t="shared" si="28"/>
        <v>N</v>
      </c>
      <c r="J925" s="194"/>
      <c r="K925" s="181"/>
      <c r="L925" s="181">
        <f t="shared" si="29"/>
        <v>0</v>
      </c>
      <c r="M925" s="181"/>
    </row>
    <row r="926" spans="1:13">
      <c r="A926" s="191" t="str">
        <f>IF(B926="","",ROWS($B$5:B926))</f>
        <v/>
      </c>
      <c r="B926" s="191" t="str">
        <f>IF(SD!A923="","",SD!A923)</f>
        <v/>
      </c>
      <c r="C926" s="191" t="str">
        <f>IF(SD!C923="","",SD!C923)</f>
        <v/>
      </c>
      <c r="D926" s="191" t="str">
        <f>IF(SD!E923="","",SD!E923)</f>
        <v/>
      </c>
      <c r="E926" s="191" t="str">
        <f>IF(SD!G923="","",SD!G923)</f>
        <v/>
      </c>
      <c r="F926" s="191" t="str">
        <f>IF(SD!I923="","",SD!I923)</f>
        <v/>
      </c>
      <c r="G926" s="192" t="str">
        <f>IF(SD!AD923="","",SD!AD923)</f>
        <v/>
      </c>
      <c r="H926" s="193"/>
      <c r="I926" s="192" t="str">
        <f t="shared" si="28"/>
        <v>N</v>
      </c>
      <c r="J926" s="194"/>
      <c r="K926" s="181"/>
      <c r="L926" s="181">
        <f t="shared" si="29"/>
        <v>0</v>
      </c>
      <c r="M926" s="181"/>
    </row>
    <row r="927" spans="1:13">
      <c r="A927" s="191" t="str">
        <f>IF(B927="","",ROWS($B$5:B927))</f>
        <v/>
      </c>
      <c r="B927" s="191" t="str">
        <f>IF(SD!A924="","",SD!A924)</f>
        <v/>
      </c>
      <c r="C927" s="191" t="str">
        <f>IF(SD!C924="","",SD!C924)</f>
        <v/>
      </c>
      <c r="D927" s="191" t="str">
        <f>IF(SD!E924="","",SD!E924)</f>
        <v/>
      </c>
      <c r="E927" s="191" t="str">
        <f>IF(SD!G924="","",SD!G924)</f>
        <v/>
      </c>
      <c r="F927" s="191" t="str">
        <f>IF(SD!I924="","",SD!I924)</f>
        <v/>
      </c>
      <c r="G927" s="192" t="str">
        <f>IF(SD!AD924="","",SD!AD924)</f>
        <v/>
      </c>
      <c r="H927" s="193"/>
      <c r="I927" s="192" t="str">
        <f t="shared" si="28"/>
        <v>N</v>
      </c>
      <c r="J927" s="194"/>
      <c r="K927" s="181"/>
      <c r="L927" s="181">
        <f t="shared" si="29"/>
        <v>0</v>
      </c>
      <c r="M927" s="181"/>
    </row>
    <row r="928" spans="1:13">
      <c r="A928" s="191" t="str">
        <f>IF(B928="","",ROWS($B$5:B928))</f>
        <v/>
      </c>
      <c r="B928" s="191" t="str">
        <f>IF(SD!A925="","",SD!A925)</f>
        <v/>
      </c>
      <c r="C928" s="191" t="str">
        <f>IF(SD!C925="","",SD!C925)</f>
        <v/>
      </c>
      <c r="D928" s="191" t="str">
        <f>IF(SD!E925="","",SD!E925)</f>
        <v/>
      </c>
      <c r="E928" s="191" t="str">
        <f>IF(SD!G925="","",SD!G925)</f>
        <v/>
      </c>
      <c r="F928" s="191" t="str">
        <f>IF(SD!I925="","",SD!I925)</f>
        <v/>
      </c>
      <c r="G928" s="192" t="str">
        <f>IF(SD!AD925="","",SD!AD925)</f>
        <v/>
      </c>
      <c r="H928" s="193"/>
      <c r="I928" s="192" t="str">
        <f t="shared" si="28"/>
        <v>N</v>
      </c>
      <c r="J928" s="194"/>
      <c r="K928" s="181"/>
      <c r="L928" s="181">
        <f t="shared" si="29"/>
        <v>0</v>
      </c>
      <c r="M928" s="181"/>
    </row>
    <row r="929" spans="1:13">
      <c r="A929" s="191" t="str">
        <f>IF(B929="","",ROWS($B$5:B929))</f>
        <v/>
      </c>
      <c r="B929" s="191" t="str">
        <f>IF(SD!A926="","",SD!A926)</f>
        <v/>
      </c>
      <c r="C929" s="191" t="str">
        <f>IF(SD!C926="","",SD!C926)</f>
        <v/>
      </c>
      <c r="D929" s="191" t="str">
        <f>IF(SD!E926="","",SD!E926)</f>
        <v/>
      </c>
      <c r="E929" s="191" t="str">
        <f>IF(SD!G926="","",SD!G926)</f>
        <v/>
      </c>
      <c r="F929" s="191" t="str">
        <f>IF(SD!I926="","",SD!I926)</f>
        <v/>
      </c>
      <c r="G929" s="192" t="str">
        <f>IF(SD!AD926="","",SD!AD926)</f>
        <v/>
      </c>
      <c r="H929" s="193"/>
      <c r="I929" s="192" t="str">
        <f t="shared" si="28"/>
        <v>N</v>
      </c>
      <c r="J929" s="194"/>
      <c r="K929" s="181"/>
      <c r="L929" s="181">
        <f t="shared" si="29"/>
        <v>0</v>
      </c>
      <c r="M929" s="181"/>
    </row>
    <row r="930" spans="1:13">
      <c r="A930" s="191" t="str">
        <f>IF(B930="","",ROWS($B$5:B930))</f>
        <v/>
      </c>
      <c r="B930" s="191" t="str">
        <f>IF(SD!A927="","",SD!A927)</f>
        <v/>
      </c>
      <c r="C930" s="191" t="str">
        <f>IF(SD!C927="","",SD!C927)</f>
        <v/>
      </c>
      <c r="D930" s="191" t="str">
        <f>IF(SD!E927="","",SD!E927)</f>
        <v/>
      </c>
      <c r="E930" s="191" t="str">
        <f>IF(SD!G927="","",SD!G927)</f>
        <v/>
      </c>
      <c r="F930" s="191" t="str">
        <f>IF(SD!I927="","",SD!I927)</f>
        <v/>
      </c>
      <c r="G930" s="192" t="str">
        <f>IF(SD!AD927="","",SD!AD927)</f>
        <v/>
      </c>
      <c r="H930" s="193"/>
      <c r="I930" s="192" t="str">
        <f t="shared" si="28"/>
        <v>N</v>
      </c>
      <c r="J930" s="194"/>
      <c r="K930" s="181"/>
      <c r="L930" s="181">
        <f t="shared" si="29"/>
        <v>0</v>
      </c>
      <c r="M930" s="181"/>
    </row>
    <row r="931" spans="1:13">
      <c r="A931" s="191" t="str">
        <f>IF(B931="","",ROWS($B$5:B931))</f>
        <v/>
      </c>
      <c r="B931" s="191" t="str">
        <f>IF(SD!A928="","",SD!A928)</f>
        <v/>
      </c>
      <c r="C931" s="191" t="str">
        <f>IF(SD!C928="","",SD!C928)</f>
        <v/>
      </c>
      <c r="D931" s="191" t="str">
        <f>IF(SD!E928="","",SD!E928)</f>
        <v/>
      </c>
      <c r="E931" s="191" t="str">
        <f>IF(SD!G928="","",SD!G928)</f>
        <v/>
      </c>
      <c r="F931" s="191" t="str">
        <f>IF(SD!I928="","",SD!I928)</f>
        <v/>
      </c>
      <c r="G931" s="192" t="str">
        <f>IF(SD!AD928="","",SD!AD928)</f>
        <v/>
      </c>
      <c r="H931" s="193"/>
      <c r="I931" s="192" t="str">
        <f t="shared" si="28"/>
        <v>N</v>
      </c>
      <c r="J931" s="194"/>
      <c r="K931" s="181"/>
      <c r="L931" s="181">
        <f t="shared" si="29"/>
        <v>0</v>
      </c>
      <c r="M931" s="181"/>
    </row>
    <row r="932" spans="1:13">
      <c r="A932" s="191" t="str">
        <f>IF(B932="","",ROWS($B$5:B932))</f>
        <v/>
      </c>
      <c r="B932" s="191" t="str">
        <f>IF(SD!A929="","",SD!A929)</f>
        <v/>
      </c>
      <c r="C932" s="191" t="str">
        <f>IF(SD!C929="","",SD!C929)</f>
        <v/>
      </c>
      <c r="D932" s="191" t="str">
        <f>IF(SD!E929="","",SD!E929)</f>
        <v/>
      </c>
      <c r="E932" s="191" t="str">
        <f>IF(SD!G929="","",SD!G929)</f>
        <v/>
      </c>
      <c r="F932" s="191" t="str">
        <f>IF(SD!I929="","",SD!I929)</f>
        <v/>
      </c>
      <c r="G932" s="192" t="str">
        <f>IF(SD!AD929="","",SD!AD929)</f>
        <v/>
      </c>
      <c r="H932" s="193"/>
      <c r="I932" s="192" t="str">
        <f t="shared" si="28"/>
        <v>N</v>
      </c>
      <c r="J932" s="194"/>
      <c r="K932" s="181"/>
      <c r="L932" s="181">
        <f t="shared" si="29"/>
        <v>0</v>
      </c>
      <c r="M932" s="181"/>
    </row>
    <row r="933" spans="1:13">
      <c r="A933" s="191" t="str">
        <f>IF(B933="","",ROWS($B$5:B933))</f>
        <v/>
      </c>
      <c r="B933" s="191" t="str">
        <f>IF(SD!A930="","",SD!A930)</f>
        <v/>
      </c>
      <c r="C933" s="191" t="str">
        <f>IF(SD!C930="","",SD!C930)</f>
        <v/>
      </c>
      <c r="D933" s="191" t="str">
        <f>IF(SD!E930="","",SD!E930)</f>
        <v/>
      </c>
      <c r="E933" s="191" t="str">
        <f>IF(SD!G930="","",SD!G930)</f>
        <v/>
      </c>
      <c r="F933" s="191" t="str">
        <f>IF(SD!I930="","",SD!I930)</f>
        <v/>
      </c>
      <c r="G933" s="192" t="str">
        <f>IF(SD!AD930="","",SD!AD930)</f>
        <v/>
      </c>
      <c r="H933" s="193"/>
      <c r="I933" s="192" t="str">
        <f t="shared" si="28"/>
        <v>N</v>
      </c>
      <c r="J933" s="194"/>
      <c r="K933" s="181"/>
      <c r="L933" s="181">
        <f t="shared" si="29"/>
        <v>0</v>
      </c>
      <c r="M933" s="181"/>
    </row>
    <row r="934" spans="1:13">
      <c r="A934" s="191" t="str">
        <f>IF(B934="","",ROWS($B$5:B934))</f>
        <v/>
      </c>
      <c r="B934" s="191" t="str">
        <f>IF(SD!A931="","",SD!A931)</f>
        <v/>
      </c>
      <c r="C934" s="191" t="str">
        <f>IF(SD!C931="","",SD!C931)</f>
        <v/>
      </c>
      <c r="D934" s="191" t="str">
        <f>IF(SD!E931="","",SD!E931)</f>
        <v/>
      </c>
      <c r="E934" s="191" t="str">
        <f>IF(SD!G931="","",SD!G931)</f>
        <v/>
      </c>
      <c r="F934" s="191" t="str">
        <f>IF(SD!I931="","",SD!I931)</f>
        <v/>
      </c>
      <c r="G934" s="192" t="str">
        <f>IF(SD!AD931="","",SD!AD931)</f>
        <v/>
      </c>
      <c r="H934" s="193"/>
      <c r="I934" s="192" t="str">
        <f t="shared" si="28"/>
        <v>N</v>
      </c>
      <c r="J934" s="194"/>
      <c r="K934" s="181"/>
      <c r="L934" s="181">
        <f t="shared" si="29"/>
        <v>0</v>
      </c>
      <c r="M934" s="181"/>
    </row>
    <row r="935" spans="1:13">
      <c r="A935" s="191" t="str">
        <f>IF(B935="","",ROWS($B$5:B935))</f>
        <v/>
      </c>
      <c r="B935" s="191" t="str">
        <f>IF(SD!A932="","",SD!A932)</f>
        <v/>
      </c>
      <c r="C935" s="191" t="str">
        <f>IF(SD!C932="","",SD!C932)</f>
        <v/>
      </c>
      <c r="D935" s="191" t="str">
        <f>IF(SD!E932="","",SD!E932)</f>
        <v/>
      </c>
      <c r="E935" s="191" t="str">
        <f>IF(SD!G932="","",SD!G932)</f>
        <v/>
      </c>
      <c r="F935" s="191" t="str">
        <f>IF(SD!I932="","",SD!I932)</f>
        <v/>
      </c>
      <c r="G935" s="192" t="str">
        <f>IF(SD!AD932="","",SD!AD932)</f>
        <v/>
      </c>
      <c r="H935" s="193"/>
      <c r="I935" s="192" t="str">
        <f t="shared" si="28"/>
        <v>N</v>
      </c>
      <c r="J935" s="194"/>
      <c r="K935" s="181"/>
      <c r="L935" s="181">
        <f t="shared" si="29"/>
        <v>0</v>
      </c>
      <c r="M935" s="181"/>
    </row>
    <row r="936" spans="1:13">
      <c r="A936" s="191" t="str">
        <f>IF(B936="","",ROWS($B$5:B936))</f>
        <v/>
      </c>
      <c r="B936" s="191" t="str">
        <f>IF(SD!A933="","",SD!A933)</f>
        <v/>
      </c>
      <c r="C936" s="191" t="str">
        <f>IF(SD!C933="","",SD!C933)</f>
        <v/>
      </c>
      <c r="D936" s="191" t="str">
        <f>IF(SD!E933="","",SD!E933)</f>
        <v/>
      </c>
      <c r="E936" s="191" t="str">
        <f>IF(SD!G933="","",SD!G933)</f>
        <v/>
      </c>
      <c r="F936" s="191" t="str">
        <f>IF(SD!I933="","",SD!I933)</f>
        <v/>
      </c>
      <c r="G936" s="192" t="str">
        <f>IF(SD!AD933="","",SD!AD933)</f>
        <v/>
      </c>
      <c r="H936" s="193"/>
      <c r="I936" s="192" t="str">
        <f t="shared" si="28"/>
        <v>N</v>
      </c>
      <c r="J936" s="194"/>
      <c r="K936" s="181"/>
      <c r="L936" s="181">
        <f t="shared" si="29"/>
        <v>0</v>
      </c>
      <c r="M936" s="181"/>
    </row>
    <row r="937" spans="1:13">
      <c r="A937" s="191" t="str">
        <f>IF(B937="","",ROWS($B$5:B937))</f>
        <v/>
      </c>
      <c r="B937" s="191" t="str">
        <f>IF(SD!A934="","",SD!A934)</f>
        <v/>
      </c>
      <c r="C937" s="191" t="str">
        <f>IF(SD!C934="","",SD!C934)</f>
        <v/>
      </c>
      <c r="D937" s="191" t="str">
        <f>IF(SD!E934="","",SD!E934)</f>
        <v/>
      </c>
      <c r="E937" s="191" t="str">
        <f>IF(SD!G934="","",SD!G934)</f>
        <v/>
      </c>
      <c r="F937" s="191" t="str">
        <f>IF(SD!I934="","",SD!I934)</f>
        <v/>
      </c>
      <c r="G937" s="192" t="str">
        <f>IF(SD!AD934="","",SD!AD934)</f>
        <v/>
      </c>
      <c r="H937" s="193"/>
      <c r="I937" s="192" t="str">
        <f t="shared" si="28"/>
        <v>N</v>
      </c>
      <c r="J937" s="194"/>
      <c r="K937" s="181"/>
      <c r="L937" s="181">
        <f t="shared" si="29"/>
        <v>0</v>
      </c>
      <c r="M937" s="181"/>
    </row>
    <row r="938" spans="1:13">
      <c r="A938" s="191" t="str">
        <f>IF(B938="","",ROWS($B$5:B938))</f>
        <v/>
      </c>
      <c r="B938" s="191" t="str">
        <f>IF(SD!A935="","",SD!A935)</f>
        <v/>
      </c>
      <c r="C938" s="191" t="str">
        <f>IF(SD!C935="","",SD!C935)</f>
        <v/>
      </c>
      <c r="D938" s="191" t="str">
        <f>IF(SD!E935="","",SD!E935)</f>
        <v/>
      </c>
      <c r="E938" s="191" t="str">
        <f>IF(SD!G935="","",SD!G935)</f>
        <v/>
      </c>
      <c r="F938" s="191" t="str">
        <f>IF(SD!I935="","",SD!I935)</f>
        <v/>
      </c>
      <c r="G938" s="192" t="str">
        <f>IF(SD!AD935="","",SD!AD935)</f>
        <v/>
      </c>
      <c r="H938" s="193"/>
      <c r="I938" s="192" t="str">
        <f t="shared" si="28"/>
        <v>N</v>
      </c>
      <c r="J938" s="194"/>
      <c r="K938" s="181"/>
      <c r="L938" s="181">
        <f t="shared" si="29"/>
        <v>0</v>
      </c>
      <c r="M938" s="181"/>
    </row>
    <row r="939" spans="1:13">
      <c r="A939" s="191" t="str">
        <f>IF(B939="","",ROWS($B$5:B939))</f>
        <v/>
      </c>
      <c r="B939" s="191" t="str">
        <f>IF(SD!A936="","",SD!A936)</f>
        <v/>
      </c>
      <c r="C939" s="191" t="str">
        <f>IF(SD!C936="","",SD!C936)</f>
        <v/>
      </c>
      <c r="D939" s="191" t="str">
        <f>IF(SD!E936="","",SD!E936)</f>
        <v/>
      </c>
      <c r="E939" s="191" t="str">
        <f>IF(SD!G936="","",SD!G936)</f>
        <v/>
      </c>
      <c r="F939" s="191" t="str">
        <f>IF(SD!I936="","",SD!I936)</f>
        <v/>
      </c>
      <c r="G939" s="192" t="str">
        <f>IF(SD!AD936="","",SD!AD936)</f>
        <v/>
      </c>
      <c r="H939" s="193"/>
      <c r="I939" s="192" t="str">
        <f t="shared" si="28"/>
        <v>N</v>
      </c>
      <c r="J939" s="194"/>
      <c r="K939" s="181"/>
      <c r="L939" s="181">
        <f t="shared" si="29"/>
        <v>0</v>
      </c>
      <c r="M939" s="181"/>
    </row>
    <row r="940" spans="1:13">
      <c r="A940" s="191" t="str">
        <f>IF(B940="","",ROWS($B$5:B940))</f>
        <v/>
      </c>
      <c r="B940" s="191" t="str">
        <f>IF(SD!A937="","",SD!A937)</f>
        <v/>
      </c>
      <c r="C940" s="191" t="str">
        <f>IF(SD!C937="","",SD!C937)</f>
        <v/>
      </c>
      <c r="D940" s="191" t="str">
        <f>IF(SD!E937="","",SD!E937)</f>
        <v/>
      </c>
      <c r="E940" s="191" t="str">
        <f>IF(SD!G937="","",SD!G937)</f>
        <v/>
      </c>
      <c r="F940" s="191" t="str">
        <f>IF(SD!I937="","",SD!I937)</f>
        <v/>
      </c>
      <c r="G940" s="192" t="str">
        <f>IF(SD!AD937="","",SD!AD937)</f>
        <v/>
      </c>
      <c r="H940" s="193"/>
      <c r="I940" s="192" t="str">
        <f t="shared" si="28"/>
        <v>N</v>
      </c>
      <c r="J940" s="194"/>
      <c r="K940" s="181"/>
      <c r="L940" s="181">
        <f t="shared" si="29"/>
        <v>0</v>
      </c>
      <c r="M940" s="181"/>
    </row>
    <row r="941" spans="1:13">
      <c r="A941" s="191" t="str">
        <f>IF(B941="","",ROWS($B$5:B941))</f>
        <v/>
      </c>
      <c r="B941" s="191" t="str">
        <f>IF(SD!A938="","",SD!A938)</f>
        <v/>
      </c>
      <c r="C941" s="191" t="str">
        <f>IF(SD!C938="","",SD!C938)</f>
        <v/>
      </c>
      <c r="D941" s="191" t="str">
        <f>IF(SD!E938="","",SD!E938)</f>
        <v/>
      </c>
      <c r="E941" s="191" t="str">
        <f>IF(SD!G938="","",SD!G938)</f>
        <v/>
      </c>
      <c r="F941" s="191" t="str">
        <f>IF(SD!I938="","",SD!I938)</f>
        <v/>
      </c>
      <c r="G941" s="192" t="str">
        <f>IF(SD!AD938="","",SD!AD938)</f>
        <v/>
      </c>
      <c r="H941" s="193"/>
      <c r="I941" s="192" t="str">
        <f t="shared" si="28"/>
        <v>N</v>
      </c>
      <c r="J941" s="194"/>
      <c r="K941" s="181"/>
      <c r="L941" s="181">
        <f t="shared" si="29"/>
        <v>0</v>
      </c>
      <c r="M941" s="181"/>
    </row>
    <row r="942" spans="1:13">
      <c r="A942" s="191" t="str">
        <f>IF(B942="","",ROWS($B$5:B942))</f>
        <v/>
      </c>
      <c r="B942" s="191" t="str">
        <f>IF(SD!A939="","",SD!A939)</f>
        <v/>
      </c>
      <c r="C942" s="191" t="str">
        <f>IF(SD!C939="","",SD!C939)</f>
        <v/>
      </c>
      <c r="D942" s="191" t="str">
        <f>IF(SD!E939="","",SD!E939)</f>
        <v/>
      </c>
      <c r="E942" s="191" t="str">
        <f>IF(SD!G939="","",SD!G939)</f>
        <v/>
      </c>
      <c r="F942" s="191" t="str">
        <f>IF(SD!I939="","",SD!I939)</f>
        <v/>
      </c>
      <c r="G942" s="192" t="str">
        <f>IF(SD!AD939="","",SD!AD939)</f>
        <v/>
      </c>
      <c r="H942" s="193"/>
      <c r="I942" s="192" t="str">
        <f t="shared" si="28"/>
        <v>N</v>
      </c>
      <c r="J942" s="194"/>
      <c r="K942" s="181"/>
      <c r="L942" s="181">
        <f t="shared" si="29"/>
        <v>0</v>
      </c>
      <c r="M942" s="181"/>
    </row>
    <row r="943" spans="1:13">
      <c r="A943" s="191" t="str">
        <f>IF(B943="","",ROWS($B$5:B943))</f>
        <v/>
      </c>
      <c r="B943" s="191" t="str">
        <f>IF(SD!A940="","",SD!A940)</f>
        <v/>
      </c>
      <c r="C943" s="191" t="str">
        <f>IF(SD!C940="","",SD!C940)</f>
        <v/>
      </c>
      <c r="D943" s="191" t="str">
        <f>IF(SD!E940="","",SD!E940)</f>
        <v/>
      </c>
      <c r="E943" s="191" t="str">
        <f>IF(SD!G940="","",SD!G940)</f>
        <v/>
      </c>
      <c r="F943" s="191" t="str">
        <f>IF(SD!I940="","",SD!I940)</f>
        <v/>
      </c>
      <c r="G943" s="192" t="str">
        <f>IF(SD!AD940="","",SD!AD940)</f>
        <v/>
      </c>
      <c r="H943" s="193"/>
      <c r="I943" s="192" t="str">
        <f t="shared" si="28"/>
        <v>N</v>
      </c>
      <c r="J943" s="194"/>
      <c r="K943" s="181"/>
      <c r="L943" s="181">
        <f t="shared" si="29"/>
        <v>0</v>
      </c>
      <c r="M943" s="181"/>
    </row>
    <row r="944" spans="1:13">
      <c r="A944" s="191" t="str">
        <f>IF(B944="","",ROWS($B$5:B944))</f>
        <v/>
      </c>
      <c r="B944" s="191" t="str">
        <f>IF(SD!A941="","",SD!A941)</f>
        <v/>
      </c>
      <c r="C944" s="191" t="str">
        <f>IF(SD!C941="","",SD!C941)</f>
        <v/>
      </c>
      <c r="D944" s="191" t="str">
        <f>IF(SD!E941="","",SD!E941)</f>
        <v/>
      </c>
      <c r="E944" s="191" t="str">
        <f>IF(SD!G941="","",SD!G941)</f>
        <v/>
      </c>
      <c r="F944" s="191" t="str">
        <f>IF(SD!I941="","",SD!I941)</f>
        <v/>
      </c>
      <c r="G944" s="192" t="str">
        <f>IF(SD!AD941="","",SD!AD941)</f>
        <v/>
      </c>
      <c r="H944" s="193"/>
      <c r="I944" s="192" t="str">
        <f t="shared" si="28"/>
        <v>N</v>
      </c>
      <c r="J944" s="194"/>
      <c r="K944" s="181"/>
      <c r="L944" s="181">
        <f t="shared" si="29"/>
        <v>0</v>
      </c>
      <c r="M944" s="181"/>
    </row>
    <row r="945" spans="1:13">
      <c r="A945" s="191" t="str">
        <f>IF(B945="","",ROWS($B$5:B945))</f>
        <v/>
      </c>
      <c r="B945" s="191" t="str">
        <f>IF(SD!A942="","",SD!A942)</f>
        <v/>
      </c>
      <c r="C945" s="191" t="str">
        <f>IF(SD!C942="","",SD!C942)</f>
        <v/>
      </c>
      <c r="D945" s="191" t="str">
        <f>IF(SD!E942="","",SD!E942)</f>
        <v/>
      </c>
      <c r="E945" s="191" t="str">
        <f>IF(SD!G942="","",SD!G942)</f>
        <v/>
      </c>
      <c r="F945" s="191" t="str">
        <f>IF(SD!I942="","",SD!I942)</f>
        <v/>
      </c>
      <c r="G945" s="192" t="str">
        <f>IF(SD!AD942="","",SD!AD942)</f>
        <v/>
      </c>
      <c r="H945" s="193"/>
      <c r="I945" s="192" t="str">
        <f t="shared" si="28"/>
        <v>N</v>
      </c>
      <c r="J945" s="194"/>
      <c r="K945" s="181"/>
      <c r="L945" s="181">
        <f t="shared" si="29"/>
        <v>0</v>
      </c>
      <c r="M945" s="181"/>
    </row>
    <row r="946" spans="1:13">
      <c r="A946" s="191" t="str">
        <f>IF(B946="","",ROWS($B$5:B946))</f>
        <v/>
      </c>
      <c r="B946" s="191" t="str">
        <f>IF(SD!A943="","",SD!A943)</f>
        <v/>
      </c>
      <c r="C946" s="191" t="str">
        <f>IF(SD!C943="","",SD!C943)</f>
        <v/>
      </c>
      <c r="D946" s="191" t="str">
        <f>IF(SD!E943="","",SD!E943)</f>
        <v/>
      </c>
      <c r="E946" s="191" t="str">
        <f>IF(SD!G943="","",SD!G943)</f>
        <v/>
      </c>
      <c r="F946" s="191" t="str">
        <f>IF(SD!I943="","",SD!I943)</f>
        <v/>
      </c>
      <c r="G946" s="192" t="str">
        <f>IF(SD!AD943="","",SD!AD943)</f>
        <v/>
      </c>
      <c r="H946" s="193"/>
      <c r="I946" s="192" t="str">
        <f t="shared" si="28"/>
        <v>N</v>
      </c>
      <c r="J946" s="194"/>
      <c r="K946" s="181"/>
      <c r="L946" s="181">
        <f t="shared" si="29"/>
        <v>0</v>
      </c>
      <c r="M946" s="181"/>
    </row>
    <row r="947" spans="1:13">
      <c r="A947" s="191" t="str">
        <f>IF(B947="","",ROWS($B$5:B947))</f>
        <v/>
      </c>
      <c r="B947" s="191" t="str">
        <f>IF(SD!A944="","",SD!A944)</f>
        <v/>
      </c>
      <c r="C947" s="191" t="str">
        <f>IF(SD!C944="","",SD!C944)</f>
        <v/>
      </c>
      <c r="D947" s="191" t="str">
        <f>IF(SD!E944="","",SD!E944)</f>
        <v/>
      </c>
      <c r="E947" s="191" t="str">
        <f>IF(SD!G944="","",SD!G944)</f>
        <v/>
      </c>
      <c r="F947" s="191" t="str">
        <f>IF(SD!I944="","",SD!I944)</f>
        <v/>
      </c>
      <c r="G947" s="192" t="str">
        <f>IF(SD!AD944="","",SD!AD944)</f>
        <v/>
      </c>
      <c r="H947" s="193"/>
      <c r="I947" s="192" t="str">
        <f t="shared" si="28"/>
        <v>N</v>
      </c>
      <c r="J947" s="194"/>
      <c r="K947" s="181"/>
      <c r="L947" s="181">
        <f t="shared" si="29"/>
        <v>0</v>
      </c>
      <c r="M947" s="181"/>
    </row>
    <row r="948" spans="1:13">
      <c r="A948" s="191" t="str">
        <f>IF(B948="","",ROWS($B$5:B948))</f>
        <v/>
      </c>
      <c r="B948" s="191" t="str">
        <f>IF(SD!A945="","",SD!A945)</f>
        <v/>
      </c>
      <c r="C948" s="191" t="str">
        <f>IF(SD!C945="","",SD!C945)</f>
        <v/>
      </c>
      <c r="D948" s="191" t="str">
        <f>IF(SD!E945="","",SD!E945)</f>
        <v/>
      </c>
      <c r="E948" s="191" t="str">
        <f>IF(SD!G945="","",SD!G945)</f>
        <v/>
      </c>
      <c r="F948" s="191" t="str">
        <f>IF(SD!I945="","",SD!I945)</f>
        <v/>
      </c>
      <c r="G948" s="192" t="str">
        <f>IF(SD!AD945="","",SD!AD945)</f>
        <v/>
      </c>
      <c r="H948" s="193"/>
      <c r="I948" s="192" t="str">
        <f t="shared" si="28"/>
        <v>N</v>
      </c>
      <c r="J948" s="194"/>
      <c r="K948" s="181"/>
      <c r="L948" s="181">
        <f t="shared" si="29"/>
        <v>0</v>
      </c>
      <c r="M948" s="181"/>
    </row>
    <row r="949" spans="1:13">
      <c r="A949" s="191" t="str">
        <f>IF(B949="","",ROWS($B$5:B949))</f>
        <v/>
      </c>
      <c r="B949" s="191" t="str">
        <f>IF(SD!A946="","",SD!A946)</f>
        <v/>
      </c>
      <c r="C949" s="191" t="str">
        <f>IF(SD!C946="","",SD!C946)</f>
        <v/>
      </c>
      <c r="D949" s="191" t="str">
        <f>IF(SD!E946="","",SD!E946)</f>
        <v/>
      </c>
      <c r="E949" s="191" t="str">
        <f>IF(SD!G946="","",SD!G946)</f>
        <v/>
      </c>
      <c r="F949" s="191" t="str">
        <f>IF(SD!I946="","",SD!I946)</f>
        <v/>
      </c>
      <c r="G949" s="192" t="str">
        <f>IF(SD!AD946="","",SD!AD946)</f>
        <v/>
      </c>
      <c r="H949" s="193"/>
      <c r="I949" s="192" t="str">
        <f t="shared" si="28"/>
        <v>N</v>
      </c>
      <c r="J949" s="194"/>
      <c r="K949" s="181"/>
      <c r="L949" s="181">
        <f t="shared" si="29"/>
        <v>0</v>
      </c>
      <c r="M949" s="181"/>
    </row>
    <row r="950" spans="1:13">
      <c r="A950" s="191" t="str">
        <f>IF(B950="","",ROWS($B$5:B950))</f>
        <v/>
      </c>
      <c r="B950" s="191" t="str">
        <f>IF(SD!A947="","",SD!A947)</f>
        <v/>
      </c>
      <c r="C950" s="191" t="str">
        <f>IF(SD!C947="","",SD!C947)</f>
        <v/>
      </c>
      <c r="D950" s="191" t="str">
        <f>IF(SD!E947="","",SD!E947)</f>
        <v/>
      </c>
      <c r="E950" s="191" t="str">
        <f>IF(SD!G947="","",SD!G947)</f>
        <v/>
      </c>
      <c r="F950" s="191" t="str">
        <f>IF(SD!I947="","",SD!I947)</f>
        <v/>
      </c>
      <c r="G950" s="192" t="str">
        <f>IF(SD!AD947="","",SD!AD947)</f>
        <v/>
      </c>
      <c r="H950" s="193"/>
      <c r="I950" s="192" t="str">
        <f t="shared" si="28"/>
        <v>N</v>
      </c>
      <c r="J950" s="194"/>
      <c r="K950" s="181"/>
      <c r="L950" s="181">
        <f t="shared" si="29"/>
        <v>0</v>
      </c>
      <c r="M950" s="181"/>
    </row>
    <row r="951" spans="1:13">
      <c r="A951" s="191" t="str">
        <f>IF(B951="","",ROWS($B$5:B951))</f>
        <v/>
      </c>
      <c r="B951" s="191" t="str">
        <f>IF(SD!A948="","",SD!A948)</f>
        <v/>
      </c>
      <c r="C951" s="191" t="str">
        <f>IF(SD!C948="","",SD!C948)</f>
        <v/>
      </c>
      <c r="D951" s="191" t="str">
        <f>IF(SD!E948="","",SD!E948)</f>
        <v/>
      </c>
      <c r="E951" s="191" t="str">
        <f>IF(SD!G948="","",SD!G948)</f>
        <v/>
      </c>
      <c r="F951" s="191" t="str">
        <f>IF(SD!I948="","",SD!I948)</f>
        <v/>
      </c>
      <c r="G951" s="192" t="str">
        <f>IF(SD!AD948="","",SD!AD948)</f>
        <v/>
      </c>
      <c r="H951" s="193"/>
      <c r="I951" s="192" t="str">
        <f t="shared" si="28"/>
        <v>N</v>
      </c>
      <c r="J951" s="194"/>
      <c r="K951" s="181"/>
      <c r="L951" s="181">
        <f t="shared" si="29"/>
        <v>0</v>
      </c>
      <c r="M951" s="181"/>
    </row>
    <row r="952" spans="1:13">
      <c r="A952" s="191" t="str">
        <f>IF(B952="","",ROWS($B$5:B952))</f>
        <v/>
      </c>
      <c r="B952" s="191" t="str">
        <f>IF(SD!A949="","",SD!A949)</f>
        <v/>
      </c>
      <c r="C952" s="191" t="str">
        <f>IF(SD!C949="","",SD!C949)</f>
        <v/>
      </c>
      <c r="D952" s="191" t="str">
        <f>IF(SD!E949="","",SD!E949)</f>
        <v/>
      </c>
      <c r="E952" s="191" t="str">
        <f>IF(SD!G949="","",SD!G949)</f>
        <v/>
      </c>
      <c r="F952" s="191" t="str">
        <f>IF(SD!I949="","",SD!I949)</f>
        <v/>
      </c>
      <c r="G952" s="192" t="str">
        <f>IF(SD!AD949="","",SD!AD949)</f>
        <v/>
      </c>
      <c r="H952" s="193"/>
      <c r="I952" s="192" t="str">
        <f t="shared" si="28"/>
        <v>N</v>
      </c>
      <c r="J952" s="194"/>
      <c r="K952" s="181"/>
      <c r="L952" s="181">
        <f t="shared" si="29"/>
        <v>0</v>
      </c>
      <c r="M952" s="181"/>
    </row>
    <row r="953" spans="1:13">
      <c r="A953" s="191" t="str">
        <f>IF(B953="","",ROWS($B$5:B953))</f>
        <v/>
      </c>
      <c r="B953" s="191" t="str">
        <f>IF(SD!A950="","",SD!A950)</f>
        <v/>
      </c>
      <c r="C953" s="191" t="str">
        <f>IF(SD!C950="","",SD!C950)</f>
        <v/>
      </c>
      <c r="D953" s="191" t="str">
        <f>IF(SD!E950="","",SD!E950)</f>
        <v/>
      </c>
      <c r="E953" s="191" t="str">
        <f>IF(SD!G950="","",SD!G950)</f>
        <v/>
      </c>
      <c r="F953" s="191" t="str">
        <f>IF(SD!I950="","",SD!I950)</f>
        <v/>
      </c>
      <c r="G953" s="192" t="str">
        <f>IF(SD!AD950="","",SD!AD950)</f>
        <v/>
      </c>
      <c r="H953" s="193"/>
      <c r="I953" s="192" t="str">
        <f t="shared" si="28"/>
        <v>N</v>
      </c>
      <c r="J953" s="194"/>
      <c r="K953" s="181"/>
      <c r="L953" s="181">
        <f t="shared" si="29"/>
        <v>0</v>
      </c>
      <c r="M953" s="181"/>
    </row>
    <row r="954" spans="1:13">
      <c r="A954" s="191" t="str">
        <f>IF(B954="","",ROWS($B$5:B954))</f>
        <v/>
      </c>
      <c r="B954" s="191" t="str">
        <f>IF(SD!A951="","",SD!A951)</f>
        <v/>
      </c>
      <c r="C954" s="191" t="str">
        <f>IF(SD!C951="","",SD!C951)</f>
        <v/>
      </c>
      <c r="D954" s="191" t="str">
        <f>IF(SD!E951="","",SD!E951)</f>
        <v/>
      </c>
      <c r="E954" s="191" t="str">
        <f>IF(SD!G951="","",SD!G951)</f>
        <v/>
      </c>
      <c r="F954" s="191" t="str">
        <f>IF(SD!I951="","",SD!I951)</f>
        <v/>
      </c>
      <c r="G954" s="192" t="str">
        <f>IF(SD!AD951="","",SD!AD951)</f>
        <v/>
      </c>
      <c r="H954" s="193"/>
      <c r="I954" s="192" t="str">
        <f t="shared" si="28"/>
        <v>N</v>
      </c>
      <c r="J954" s="194"/>
      <c r="K954" s="181"/>
      <c r="L954" s="181">
        <f t="shared" si="29"/>
        <v>0</v>
      </c>
      <c r="M954" s="181"/>
    </row>
    <row r="955" spans="1:13">
      <c r="A955" s="191" t="str">
        <f>IF(B955="","",ROWS($B$5:B955))</f>
        <v/>
      </c>
      <c r="B955" s="191" t="str">
        <f>IF(SD!A952="","",SD!A952)</f>
        <v/>
      </c>
      <c r="C955" s="191" t="str">
        <f>IF(SD!C952="","",SD!C952)</f>
        <v/>
      </c>
      <c r="D955" s="191" t="str">
        <f>IF(SD!E952="","",SD!E952)</f>
        <v/>
      </c>
      <c r="E955" s="191" t="str">
        <f>IF(SD!G952="","",SD!G952)</f>
        <v/>
      </c>
      <c r="F955" s="191" t="str">
        <f>IF(SD!I952="","",SD!I952)</f>
        <v/>
      </c>
      <c r="G955" s="192" t="str">
        <f>IF(SD!AD952="","",SD!AD952)</f>
        <v/>
      </c>
      <c r="H955" s="193"/>
      <c r="I955" s="192" t="str">
        <f t="shared" si="28"/>
        <v>N</v>
      </c>
      <c r="J955" s="194"/>
      <c r="K955" s="181"/>
      <c r="L955" s="181">
        <f t="shared" si="29"/>
        <v>0</v>
      </c>
      <c r="M955" s="181"/>
    </row>
    <row r="956" spans="1:13">
      <c r="A956" s="191" t="str">
        <f>IF(B956="","",ROWS($B$5:B956))</f>
        <v/>
      </c>
      <c r="B956" s="191" t="str">
        <f>IF(SD!A953="","",SD!A953)</f>
        <v/>
      </c>
      <c r="C956" s="191" t="str">
        <f>IF(SD!C953="","",SD!C953)</f>
        <v/>
      </c>
      <c r="D956" s="191" t="str">
        <f>IF(SD!E953="","",SD!E953)</f>
        <v/>
      </c>
      <c r="E956" s="191" t="str">
        <f>IF(SD!G953="","",SD!G953)</f>
        <v/>
      </c>
      <c r="F956" s="191" t="str">
        <f>IF(SD!I953="","",SD!I953)</f>
        <v/>
      </c>
      <c r="G956" s="192" t="str">
        <f>IF(SD!AD953="","",SD!AD953)</f>
        <v/>
      </c>
      <c r="H956" s="193"/>
      <c r="I956" s="192" t="str">
        <f t="shared" si="28"/>
        <v>N</v>
      </c>
      <c r="J956" s="194"/>
      <c r="K956" s="181"/>
      <c r="L956" s="181">
        <f t="shared" si="29"/>
        <v>0</v>
      </c>
      <c r="M956" s="181"/>
    </row>
    <row r="957" spans="1:13">
      <c r="A957" s="191" t="str">
        <f>IF(B957="","",ROWS($B$5:B957))</f>
        <v/>
      </c>
      <c r="B957" s="191" t="str">
        <f>IF(SD!A954="","",SD!A954)</f>
        <v/>
      </c>
      <c r="C957" s="191" t="str">
        <f>IF(SD!C954="","",SD!C954)</f>
        <v/>
      </c>
      <c r="D957" s="191" t="str">
        <f>IF(SD!E954="","",SD!E954)</f>
        <v/>
      </c>
      <c r="E957" s="191" t="str">
        <f>IF(SD!G954="","",SD!G954)</f>
        <v/>
      </c>
      <c r="F957" s="191" t="str">
        <f>IF(SD!I954="","",SD!I954)</f>
        <v/>
      </c>
      <c r="G957" s="192" t="str">
        <f>IF(SD!AD954="","",SD!AD954)</f>
        <v/>
      </c>
      <c r="H957" s="193"/>
      <c r="I957" s="192" t="str">
        <f t="shared" si="28"/>
        <v>N</v>
      </c>
      <c r="J957" s="194"/>
      <c r="K957" s="181"/>
      <c r="L957" s="181">
        <f t="shared" si="29"/>
        <v>0</v>
      </c>
      <c r="M957" s="181"/>
    </row>
    <row r="958" spans="1:13">
      <c r="A958" s="191" t="str">
        <f>IF(B958="","",ROWS($B$5:B958))</f>
        <v/>
      </c>
      <c r="B958" s="191" t="str">
        <f>IF(SD!A955="","",SD!A955)</f>
        <v/>
      </c>
      <c r="C958" s="191" t="str">
        <f>IF(SD!C955="","",SD!C955)</f>
        <v/>
      </c>
      <c r="D958" s="191" t="str">
        <f>IF(SD!E955="","",SD!E955)</f>
        <v/>
      </c>
      <c r="E958" s="191" t="str">
        <f>IF(SD!G955="","",SD!G955)</f>
        <v/>
      </c>
      <c r="F958" s="191" t="str">
        <f>IF(SD!I955="","",SD!I955)</f>
        <v/>
      </c>
      <c r="G958" s="192" t="str">
        <f>IF(SD!AD955="","",SD!AD955)</f>
        <v/>
      </c>
      <c r="H958" s="193"/>
      <c r="I958" s="192" t="str">
        <f t="shared" si="28"/>
        <v>N</v>
      </c>
      <c r="J958" s="194"/>
      <c r="K958" s="181"/>
      <c r="L958" s="181">
        <f t="shared" si="29"/>
        <v>0</v>
      </c>
      <c r="M958" s="181"/>
    </row>
    <row r="959" spans="1:13">
      <c r="A959" s="191" t="str">
        <f>IF(B959="","",ROWS($B$5:B959))</f>
        <v/>
      </c>
      <c r="B959" s="191" t="str">
        <f>IF(SD!A956="","",SD!A956)</f>
        <v/>
      </c>
      <c r="C959" s="191" t="str">
        <f>IF(SD!C956="","",SD!C956)</f>
        <v/>
      </c>
      <c r="D959" s="191" t="str">
        <f>IF(SD!E956="","",SD!E956)</f>
        <v/>
      </c>
      <c r="E959" s="191" t="str">
        <f>IF(SD!G956="","",SD!G956)</f>
        <v/>
      </c>
      <c r="F959" s="191" t="str">
        <f>IF(SD!I956="","",SD!I956)</f>
        <v/>
      </c>
      <c r="G959" s="192" t="str">
        <f>IF(SD!AD956="","",SD!AD956)</f>
        <v/>
      </c>
      <c r="H959" s="193"/>
      <c r="I959" s="192" t="str">
        <f t="shared" si="28"/>
        <v>N</v>
      </c>
      <c r="J959" s="194"/>
      <c r="K959" s="181"/>
      <c r="L959" s="181">
        <f t="shared" si="29"/>
        <v>0</v>
      </c>
      <c r="M959" s="181"/>
    </row>
    <row r="960" spans="1:13">
      <c r="A960" s="191" t="str">
        <f>IF(B960="","",ROWS($B$5:B960))</f>
        <v/>
      </c>
      <c r="B960" s="191" t="str">
        <f>IF(SD!A957="","",SD!A957)</f>
        <v/>
      </c>
      <c r="C960" s="191" t="str">
        <f>IF(SD!C957="","",SD!C957)</f>
        <v/>
      </c>
      <c r="D960" s="191" t="str">
        <f>IF(SD!E957="","",SD!E957)</f>
        <v/>
      </c>
      <c r="E960" s="191" t="str">
        <f>IF(SD!G957="","",SD!G957)</f>
        <v/>
      </c>
      <c r="F960" s="191" t="str">
        <f>IF(SD!I957="","",SD!I957)</f>
        <v/>
      </c>
      <c r="G960" s="192" t="str">
        <f>IF(SD!AD957="","",SD!AD957)</f>
        <v/>
      </c>
      <c r="H960" s="193"/>
      <c r="I960" s="192" t="str">
        <f t="shared" si="28"/>
        <v>N</v>
      </c>
      <c r="J960" s="194"/>
      <c r="K960" s="181"/>
      <c r="L960" s="181">
        <f t="shared" si="29"/>
        <v>0</v>
      </c>
      <c r="M960" s="181"/>
    </row>
    <row r="961" spans="1:13">
      <c r="A961" s="191" t="str">
        <f>IF(B961="","",ROWS($B$5:B961))</f>
        <v/>
      </c>
      <c r="B961" s="191" t="str">
        <f>IF(SD!A958="","",SD!A958)</f>
        <v/>
      </c>
      <c r="C961" s="191" t="str">
        <f>IF(SD!C958="","",SD!C958)</f>
        <v/>
      </c>
      <c r="D961" s="191" t="str">
        <f>IF(SD!E958="","",SD!E958)</f>
        <v/>
      </c>
      <c r="E961" s="191" t="str">
        <f>IF(SD!G958="","",SD!G958)</f>
        <v/>
      </c>
      <c r="F961" s="191" t="str">
        <f>IF(SD!I958="","",SD!I958)</f>
        <v/>
      </c>
      <c r="G961" s="192" t="str">
        <f>IF(SD!AD958="","",SD!AD958)</f>
        <v/>
      </c>
      <c r="H961" s="193"/>
      <c r="I961" s="192" t="str">
        <f t="shared" si="28"/>
        <v>N</v>
      </c>
      <c r="J961" s="194"/>
      <c r="K961" s="181"/>
      <c r="L961" s="181">
        <f t="shared" si="29"/>
        <v>0</v>
      </c>
      <c r="M961" s="181"/>
    </row>
    <row r="962" spans="1:13">
      <c r="A962" s="191" t="str">
        <f>IF(B962="","",ROWS($B$5:B962))</f>
        <v/>
      </c>
      <c r="B962" s="191" t="str">
        <f>IF(SD!A959="","",SD!A959)</f>
        <v/>
      </c>
      <c r="C962" s="191" t="str">
        <f>IF(SD!C959="","",SD!C959)</f>
        <v/>
      </c>
      <c r="D962" s="191" t="str">
        <f>IF(SD!E959="","",SD!E959)</f>
        <v/>
      </c>
      <c r="E962" s="191" t="str">
        <f>IF(SD!G959="","",SD!G959)</f>
        <v/>
      </c>
      <c r="F962" s="191" t="str">
        <f>IF(SD!I959="","",SD!I959)</f>
        <v/>
      </c>
      <c r="G962" s="192" t="str">
        <f>IF(SD!AD959="","",SD!AD959)</f>
        <v/>
      </c>
      <c r="H962" s="193"/>
      <c r="I962" s="192" t="str">
        <f t="shared" si="28"/>
        <v>N</v>
      </c>
      <c r="J962" s="194"/>
      <c r="K962" s="181"/>
      <c r="L962" s="181">
        <f t="shared" si="29"/>
        <v>0</v>
      </c>
      <c r="M962" s="181"/>
    </row>
    <row r="963" spans="1:13">
      <c r="A963" s="191" t="str">
        <f>IF(B963="","",ROWS($B$5:B963))</f>
        <v/>
      </c>
      <c r="B963" s="191" t="str">
        <f>IF(SD!A960="","",SD!A960)</f>
        <v/>
      </c>
      <c r="C963" s="191" t="str">
        <f>IF(SD!C960="","",SD!C960)</f>
        <v/>
      </c>
      <c r="D963" s="191" t="str">
        <f>IF(SD!E960="","",SD!E960)</f>
        <v/>
      </c>
      <c r="E963" s="191" t="str">
        <f>IF(SD!G960="","",SD!G960)</f>
        <v/>
      </c>
      <c r="F963" s="191" t="str">
        <f>IF(SD!I960="","",SD!I960)</f>
        <v/>
      </c>
      <c r="G963" s="192" t="str">
        <f>IF(SD!AD960="","",SD!AD960)</f>
        <v/>
      </c>
      <c r="H963" s="193"/>
      <c r="I963" s="192" t="str">
        <f t="shared" si="28"/>
        <v>N</v>
      </c>
      <c r="J963" s="194"/>
      <c r="K963" s="181"/>
      <c r="L963" s="181">
        <f t="shared" si="29"/>
        <v>0</v>
      </c>
      <c r="M963" s="181"/>
    </row>
    <row r="964" spans="1:13">
      <c r="A964" s="191" t="str">
        <f>IF(B964="","",ROWS($B$5:B964))</f>
        <v/>
      </c>
      <c r="B964" s="191" t="str">
        <f>IF(SD!A961="","",SD!A961)</f>
        <v/>
      </c>
      <c r="C964" s="191" t="str">
        <f>IF(SD!C961="","",SD!C961)</f>
        <v/>
      </c>
      <c r="D964" s="191" t="str">
        <f>IF(SD!E961="","",SD!E961)</f>
        <v/>
      </c>
      <c r="E964" s="191" t="str">
        <f>IF(SD!G961="","",SD!G961)</f>
        <v/>
      </c>
      <c r="F964" s="191" t="str">
        <f>IF(SD!I961="","",SD!I961)</f>
        <v/>
      </c>
      <c r="G964" s="192" t="str">
        <f>IF(SD!AD961="","",SD!AD961)</f>
        <v/>
      </c>
      <c r="H964" s="193"/>
      <c r="I964" s="192" t="str">
        <f t="shared" si="28"/>
        <v>N</v>
      </c>
      <c r="J964" s="194"/>
      <c r="K964" s="181"/>
      <c r="L964" s="181">
        <f t="shared" si="29"/>
        <v>0</v>
      </c>
      <c r="M964" s="181"/>
    </row>
    <row r="965" spans="1:13">
      <c r="A965" s="191" t="str">
        <f>IF(B965="","",ROWS($B$5:B965))</f>
        <v/>
      </c>
      <c r="B965" s="191" t="str">
        <f>IF(SD!A962="","",SD!A962)</f>
        <v/>
      </c>
      <c r="C965" s="191" t="str">
        <f>IF(SD!C962="","",SD!C962)</f>
        <v/>
      </c>
      <c r="D965" s="191" t="str">
        <f>IF(SD!E962="","",SD!E962)</f>
        <v/>
      </c>
      <c r="E965" s="191" t="str">
        <f>IF(SD!G962="","",SD!G962)</f>
        <v/>
      </c>
      <c r="F965" s="191" t="str">
        <f>IF(SD!I962="","",SD!I962)</f>
        <v/>
      </c>
      <c r="G965" s="192" t="str">
        <f>IF(SD!AD962="","",SD!AD962)</f>
        <v/>
      </c>
      <c r="H965" s="193"/>
      <c r="I965" s="192" t="str">
        <f t="shared" si="28"/>
        <v>N</v>
      </c>
      <c r="J965" s="194"/>
      <c r="K965" s="181"/>
      <c r="L965" s="181">
        <f t="shared" si="29"/>
        <v>0</v>
      </c>
      <c r="M965" s="181"/>
    </row>
    <row r="966" spans="1:13">
      <c r="A966" s="191" t="str">
        <f>IF(B966="","",ROWS($B$5:B966))</f>
        <v/>
      </c>
      <c r="B966" s="191" t="str">
        <f>IF(SD!A963="","",SD!A963)</f>
        <v/>
      </c>
      <c r="C966" s="191" t="str">
        <f>IF(SD!C963="","",SD!C963)</f>
        <v/>
      </c>
      <c r="D966" s="191" t="str">
        <f>IF(SD!E963="","",SD!E963)</f>
        <v/>
      </c>
      <c r="E966" s="191" t="str">
        <f>IF(SD!G963="","",SD!G963)</f>
        <v/>
      </c>
      <c r="F966" s="191" t="str">
        <f>IF(SD!I963="","",SD!I963)</f>
        <v/>
      </c>
      <c r="G966" s="192" t="str">
        <f>IF(SD!AD963="","",SD!AD963)</f>
        <v/>
      </c>
      <c r="H966" s="193"/>
      <c r="I966" s="192" t="str">
        <f t="shared" ref="I966:I1006" si="30">IFERROR(IF(H966="Y","N",(IF(AND(B966&lt;=5,G966&gt;1),"Y",IF(AND(B966&lt;=8,G966&gt;2),"Y",IF(AND(B966&lt;=12,F966="F",G966&gt;5),"Y","N"))))),"")</f>
        <v>N</v>
      </c>
      <c r="J966" s="194"/>
      <c r="K966" s="181"/>
      <c r="L966" s="181">
        <f t="shared" ref="L966:L1006" si="31">IFERROR(IF(AND(I966=$K$3,J966=$P$3),A966,0),"")</f>
        <v>0</v>
      </c>
      <c r="M966" s="181"/>
    </row>
    <row r="967" spans="1:13">
      <c r="A967" s="191" t="str">
        <f>IF(B967="","",ROWS($B$5:B967))</f>
        <v/>
      </c>
      <c r="B967" s="191" t="str">
        <f>IF(SD!A964="","",SD!A964)</f>
        <v/>
      </c>
      <c r="C967" s="191" t="str">
        <f>IF(SD!C964="","",SD!C964)</f>
        <v/>
      </c>
      <c r="D967" s="191" t="str">
        <f>IF(SD!E964="","",SD!E964)</f>
        <v/>
      </c>
      <c r="E967" s="191" t="str">
        <f>IF(SD!G964="","",SD!G964)</f>
        <v/>
      </c>
      <c r="F967" s="191" t="str">
        <f>IF(SD!I964="","",SD!I964)</f>
        <v/>
      </c>
      <c r="G967" s="192" t="str">
        <f>IF(SD!AD964="","",SD!AD964)</f>
        <v/>
      </c>
      <c r="H967" s="193"/>
      <c r="I967" s="192" t="str">
        <f t="shared" si="30"/>
        <v>N</v>
      </c>
      <c r="J967" s="194"/>
      <c r="K967" s="181"/>
      <c r="L967" s="181">
        <f t="shared" si="31"/>
        <v>0</v>
      </c>
      <c r="M967" s="181"/>
    </row>
    <row r="968" spans="1:13">
      <c r="A968" s="191" t="str">
        <f>IF(B968="","",ROWS($B$5:B968))</f>
        <v/>
      </c>
      <c r="B968" s="191" t="str">
        <f>IF(SD!A965="","",SD!A965)</f>
        <v/>
      </c>
      <c r="C968" s="191" t="str">
        <f>IF(SD!C965="","",SD!C965)</f>
        <v/>
      </c>
      <c r="D968" s="191" t="str">
        <f>IF(SD!E965="","",SD!E965)</f>
        <v/>
      </c>
      <c r="E968" s="191" t="str">
        <f>IF(SD!G965="","",SD!G965)</f>
        <v/>
      </c>
      <c r="F968" s="191" t="str">
        <f>IF(SD!I965="","",SD!I965)</f>
        <v/>
      </c>
      <c r="G968" s="192" t="str">
        <f>IF(SD!AD965="","",SD!AD965)</f>
        <v/>
      </c>
      <c r="H968" s="193"/>
      <c r="I968" s="192" t="str">
        <f t="shared" si="30"/>
        <v>N</v>
      </c>
      <c r="J968" s="194"/>
      <c r="K968" s="181"/>
      <c r="L968" s="181">
        <f t="shared" si="31"/>
        <v>0</v>
      </c>
      <c r="M968" s="181"/>
    </row>
    <row r="969" spans="1:13">
      <c r="A969" s="191" t="str">
        <f>IF(B969="","",ROWS($B$5:B969))</f>
        <v/>
      </c>
      <c r="B969" s="191" t="str">
        <f>IF(SD!A966="","",SD!A966)</f>
        <v/>
      </c>
      <c r="C969" s="191" t="str">
        <f>IF(SD!C966="","",SD!C966)</f>
        <v/>
      </c>
      <c r="D969" s="191" t="str">
        <f>IF(SD!E966="","",SD!E966)</f>
        <v/>
      </c>
      <c r="E969" s="191" t="str">
        <f>IF(SD!G966="","",SD!G966)</f>
        <v/>
      </c>
      <c r="F969" s="191" t="str">
        <f>IF(SD!I966="","",SD!I966)</f>
        <v/>
      </c>
      <c r="G969" s="192" t="str">
        <f>IF(SD!AD966="","",SD!AD966)</f>
        <v/>
      </c>
      <c r="H969" s="193"/>
      <c r="I969" s="192" t="str">
        <f t="shared" si="30"/>
        <v>N</v>
      </c>
      <c r="J969" s="194"/>
      <c r="K969" s="181"/>
      <c r="L969" s="181">
        <f t="shared" si="31"/>
        <v>0</v>
      </c>
      <c r="M969" s="181"/>
    </row>
    <row r="970" spans="1:13">
      <c r="A970" s="191" t="str">
        <f>IF(B970="","",ROWS($B$5:B970))</f>
        <v/>
      </c>
      <c r="B970" s="191" t="str">
        <f>IF(SD!A967="","",SD!A967)</f>
        <v/>
      </c>
      <c r="C970" s="191" t="str">
        <f>IF(SD!C967="","",SD!C967)</f>
        <v/>
      </c>
      <c r="D970" s="191" t="str">
        <f>IF(SD!E967="","",SD!E967)</f>
        <v/>
      </c>
      <c r="E970" s="191" t="str">
        <f>IF(SD!G967="","",SD!G967)</f>
        <v/>
      </c>
      <c r="F970" s="191" t="str">
        <f>IF(SD!I967="","",SD!I967)</f>
        <v/>
      </c>
      <c r="G970" s="192" t="str">
        <f>IF(SD!AD967="","",SD!AD967)</f>
        <v/>
      </c>
      <c r="H970" s="193"/>
      <c r="I970" s="192" t="str">
        <f t="shared" si="30"/>
        <v>N</v>
      </c>
      <c r="J970" s="194"/>
      <c r="K970" s="181"/>
      <c r="L970" s="181">
        <f t="shared" si="31"/>
        <v>0</v>
      </c>
      <c r="M970" s="181"/>
    </row>
    <row r="971" spans="1:13">
      <c r="A971" s="191" t="str">
        <f>IF(B971="","",ROWS($B$5:B971))</f>
        <v/>
      </c>
      <c r="B971" s="191" t="str">
        <f>IF(SD!A968="","",SD!A968)</f>
        <v/>
      </c>
      <c r="C971" s="191" t="str">
        <f>IF(SD!C968="","",SD!C968)</f>
        <v/>
      </c>
      <c r="D971" s="191" t="str">
        <f>IF(SD!E968="","",SD!E968)</f>
        <v/>
      </c>
      <c r="E971" s="191" t="str">
        <f>IF(SD!G968="","",SD!G968)</f>
        <v/>
      </c>
      <c r="F971" s="191" t="str">
        <f>IF(SD!I968="","",SD!I968)</f>
        <v/>
      </c>
      <c r="G971" s="192" t="str">
        <f>IF(SD!AD968="","",SD!AD968)</f>
        <v/>
      </c>
      <c r="H971" s="193"/>
      <c r="I971" s="192" t="str">
        <f t="shared" si="30"/>
        <v>N</v>
      </c>
      <c r="J971" s="194"/>
      <c r="K971" s="181"/>
      <c r="L971" s="181">
        <f t="shared" si="31"/>
        <v>0</v>
      </c>
      <c r="M971" s="181"/>
    </row>
    <row r="972" spans="1:13">
      <c r="A972" s="191" t="str">
        <f>IF(B972="","",ROWS($B$5:B972))</f>
        <v/>
      </c>
      <c r="B972" s="191" t="str">
        <f>IF(SD!A969="","",SD!A969)</f>
        <v/>
      </c>
      <c r="C972" s="191" t="str">
        <f>IF(SD!C969="","",SD!C969)</f>
        <v/>
      </c>
      <c r="D972" s="191" t="str">
        <f>IF(SD!E969="","",SD!E969)</f>
        <v/>
      </c>
      <c r="E972" s="191" t="str">
        <f>IF(SD!G969="","",SD!G969)</f>
        <v/>
      </c>
      <c r="F972" s="191" t="str">
        <f>IF(SD!I969="","",SD!I969)</f>
        <v/>
      </c>
      <c r="G972" s="192" t="str">
        <f>IF(SD!AD969="","",SD!AD969)</f>
        <v/>
      </c>
      <c r="H972" s="193"/>
      <c r="I972" s="192" t="str">
        <f t="shared" si="30"/>
        <v>N</v>
      </c>
      <c r="J972" s="194"/>
      <c r="K972" s="181"/>
      <c r="L972" s="181">
        <f t="shared" si="31"/>
        <v>0</v>
      </c>
      <c r="M972" s="181"/>
    </row>
    <row r="973" spans="1:13">
      <c r="A973" s="191" t="str">
        <f>IF(B973="","",ROWS($B$5:B973))</f>
        <v/>
      </c>
      <c r="B973" s="191" t="str">
        <f>IF(SD!A970="","",SD!A970)</f>
        <v/>
      </c>
      <c r="C973" s="191" t="str">
        <f>IF(SD!C970="","",SD!C970)</f>
        <v/>
      </c>
      <c r="D973" s="191" t="str">
        <f>IF(SD!E970="","",SD!E970)</f>
        <v/>
      </c>
      <c r="E973" s="191" t="str">
        <f>IF(SD!G970="","",SD!G970)</f>
        <v/>
      </c>
      <c r="F973" s="191" t="str">
        <f>IF(SD!I970="","",SD!I970)</f>
        <v/>
      </c>
      <c r="G973" s="192" t="str">
        <f>IF(SD!AD970="","",SD!AD970)</f>
        <v/>
      </c>
      <c r="H973" s="193"/>
      <c r="I973" s="192" t="str">
        <f t="shared" si="30"/>
        <v>N</v>
      </c>
      <c r="J973" s="194"/>
      <c r="K973" s="181"/>
      <c r="L973" s="181">
        <f t="shared" si="31"/>
        <v>0</v>
      </c>
      <c r="M973" s="181"/>
    </row>
    <row r="974" spans="1:13">
      <c r="A974" s="191" t="str">
        <f>IF(B974="","",ROWS($B$5:B974))</f>
        <v/>
      </c>
      <c r="B974" s="191" t="str">
        <f>IF(SD!A971="","",SD!A971)</f>
        <v/>
      </c>
      <c r="C974" s="191" t="str">
        <f>IF(SD!C971="","",SD!C971)</f>
        <v/>
      </c>
      <c r="D974" s="191" t="str">
        <f>IF(SD!E971="","",SD!E971)</f>
        <v/>
      </c>
      <c r="E974" s="191" t="str">
        <f>IF(SD!G971="","",SD!G971)</f>
        <v/>
      </c>
      <c r="F974" s="191" t="str">
        <f>IF(SD!I971="","",SD!I971)</f>
        <v/>
      </c>
      <c r="G974" s="192" t="str">
        <f>IF(SD!AD971="","",SD!AD971)</f>
        <v/>
      </c>
      <c r="H974" s="193"/>
      <c r="I974" s="192" t="str">
        <f t="shared" si="30"/>
        <v>N</v>
      </c>
      <c r="J974" s="194"/>
      <c r="K974" s="181"/>
      <c r="L974" s="181">
        <f t="shared" si="31"/>
        <v>0</v>
      </c>
      <c r="M974" s="181"/>
    </row>
    <row r="975" spans="1:13">
      <c r="A975" s="191" t="str">
        <f>IF(B975="","",ROWS($B$5:B975))</f>
        <v/>
      </c>
      <c r="B975" s="191" t="str">
        <f>IF(SD!A972="","",SD!A972)</f>
        <v/>
      </c>
      <c r="C975" s="191" t="str">
        <f>IF(SD!C972="","",SD!C972)</f>
        <v/>
      </c>
      <c r="D975" s="191" t="str">
        <f>IF(SD!E972="","",SD!E972)</f>
        <v/>
      </c>
      <c r="E975" s="191" t="str">
        <f>IF(SD!G972="","",SD!G972)</f>
        <v/>
      </c>
      <c r="F975" s="191" t="str">
        <f>IF(SD!I972="","",SD!I972)</f>
        <v/>
      </c>
      <c r="G975" s="192" t="str">
        <f>IF(SD!AD972="","",SD!AD972)</f>
        <v/>
      </c>
      <c r="H975" s="193"/>
      <c r="I975" s="192" t="str">
        <f t="shared" si="30"/>
        <v>N</v>
      </c>
      <c r="J975" s="194"/>
      <c r="K975" s="181"/>
      <c r="L975" s="181">
        <f t="shared" si="31"/>
        <v>0</v>
      </c>
      <c r="M975" s="181"/>
    </row>
    <row r="976" spans="1:13">
      <c r="A976" s="191" t="str">
        <f>IF(B976="","",ROWS($B$5:B976))</f>
        <v/>
      </c>
      <c r="B976" s="191" t="str">
        <f>IF(SD!A973="","",SD!A973)</f>
        <v/>
      </c>
      <c r="C976" s="191" t="str">
        <f>IF(SD!C973="","",SD!C973)</f>
        <v/>
      </c>
      <c r="D976" s="191" t="str">
        <f>IF(SD!E973="","",SD!E973)</f>
        <v/>
      </c>
      <c r="E976" s="191" t="str">
        <f>IF(SD!G973="","",SD!G973)</f>
        <v/>
      </c>
      <c r="F976" s="191" t="str">
        <f>IF(SD!I973="","",SD!I973)</f>
        <v/>
      </c>
      <c r="G976" s="192" t="str">
        <f>IF(SD!AD973="","",SD!AD973)</f>
        <v/>
      </c>
      <c r="H976" s="193"/>
      <c r="I976" s="192" t="str">
        <f t="shared" si="30"/>
        <v>N</v>
      </c>
      <c r="J976" s="194"/>
      <c r="K976" s="181"/>
      <c r="L976" s="181">
        <f t="shared" si="31"/>
        <v>0</v>
      </c>
      <c r="M976" s="181"/>
    </row>
    <row r="977" spans="1:13">
      <c r="A977" s="191" t="str">
        <f>IF(B977="","",ROWS($B$5:B977))</f>
        <v/>
      </c>
      <c r="B977" s="191" t="str">
        <f>IF(SD!A974="","",SD!A974)</f>
        <v/>
      </c>
      <c r="C977" s="191" t="str">
        <f>IF(SD!C974="","",SD!C974)</f>
        <v/>
      </c>
      <c r="D977" s="191" t="str">
        <f>IF(SD!E974="","",SD!E974)</f>
        <v/>
      </c>
      <c r="E977" s="191" t="str">
        <f>IF(SD!G974="","",SD!G974)</f>
        <v/>
      </c>
      <c r="F977" s="191" t="str">
        <f>IF(SD!I974="","",SD!I974)</f>
        <v/>
      </c>
      <c r="G977" s="192" t="str">
        <f>IF(SD!AD974="","",SD!AD974)</f>
        <v/>
      </c>
      <c r="H977" s="193"/>
      <c r="I977" s="192" t="str">
        <f t="shared" si="30"/>
        <v>N</v>
      </c>
      <c r="J977" s="194"/>
      <c r="K977" s="181"/>
      <c r="L977" s="181">
        <f t="shared" si="31"/>
        <v>0</v>
      </c>
      <c r="M977" s="181"/>
    </row>
    <row r="978" spans="1:13">
      <c r="A978" s="191" t="str">
        <f>IF(B978="","",ROWS($B$5:B978))</f>
        <v/>
      </c>
      <c r="B978" s="191" t="str">
        <f>IF(SD!A975="","",SD!A975)</f>
        <v/>
      </c>
      <c r="C978" s="191" t="str">
        <f>IF(SD!C975="","",SD!C975)</f>
        <v/>
      </c>
      <c r="D978" s="191" t="str">
        <f>IF(SD!E975="","",SD!E975)</f>
        <v/>
      </c>
      <c r="E978" s="191" t="str">
        <f>IF(SD!G975="","",SD!G975)</f>
        <v/>
      </c>
      <c r="F978" s="191" t="str">
        <f>IF(SD!I975="","",SD!I975)</f>
        <v/>
      </c>
      <c r="G978" s="192" t="str">
        <f>IF(SD!AD975="","",SD!AD975)</f>
        <v/>
      </c>
      <c r="H978" s="193"/>
      <c r="I978" s="192" t="str">
        <f t="shared" si="30"/>
        <v>N</v>
      </c>
      <c r="J978" s="194"/>
      <c r="K978" s="181"/>
      <c r="L978" s="181">
        <f t="shared" si="31"/>
        <v>0</v>
      </c>
      <c r="M978" s="181"/>
    </row>
    <row r="979" spans="1:13">
      <c r="A979" s="191" t="str">
        <f>IF(B979="","",ROWS($B$5:B979))</f>
        <v/>
      </c>
      <c r="B979" s="191" t="str">
        <f>IF(SD!A976="","",SD!A976)</f>
        <v/>
      </c>
      <c r="C979" s="191" t="str">
        <f>IF(SD!C976="","",SD!C976)</f>
        <v/>
      </c>
      <c r="D979" s="191" t="str">
        <f>IF(SD!E976="","",SD!E976)</f>
        <v/>
      </c>
      <c r="E979" s="191" t="str">
        <f>IF(SD!G976="","",SD!G976)</f>
        <v/>
      </c>
      <c r="F979" s="191" t="str">
        <f>IF(SD!I976="","",SD!I976)</f>
        <v/>
      </c>
      <c r="G979" s="192" t="str">
        <f>IF(SD!AD976="","",SD!AD976)</f>
        <v/>
      </c>
      <c r="H979" s="193"/>
      <c r="I979" s="192" t="str">
        <f t="shared" si="30"/>
        <v>N</v>
      </c>
      <c r="J979" s="194"/>
      <c r="K979" s="181"/>
      <c r="L979" s="181">
        <f t="shared" si="31"/>
        <v>0</v>
      </c>
      <c r="M979" s="181"/>
    </row>
    <row r="980" spans="1:13">
      <c r="A980" s="191" t="str">
        <f>IF(B980="","",ROWS($B$5:B980))</f>
        <v/>
      </c>
      <c r="B980" s="191" t="str">
        <f>IF(SD!A977="","",SD!A977)</f>
        <v/>
      </c>
      <c r="C980" s="191" t="str">
        <f>IF(SD!C977="","",SD!C977)</f>
        <v/>
      </c>
      <c r="D980" s="191" t="str">
        <f>IF(SD!E977="","",SD!E977)</f>
        <v/>
      </c>
      <c r="E980" s="191" t="str">
        <f>IF(SD!G977="","",SD!G977)</f>
        <v/>
      </c>
      <c r="F980" s="191" t="str">
        <f>IF(SD!I977="","",SD!I977)</f>
        <v/>
      </c>
      <c r="G980" s="192" t="str">
        <f>IF(SD!AD977="","",SD!AD977)</f>
        <v/>
      </c>
      <c r="H980" s="193"/>
      <c r="I980" s="192" t="str">
        <f t="shared" si="30"/>
        <v>N</v>
      </c>
      <c r="J980" s="194"/>
      <c r="K980" s="181"/>
      <c r="L980" s="181">
        <f t="shared" si="31"/>
        <v>0</v>
      </c>
      <c r="M980" s="181"/>
    </row>
    <row r="981" spans="1:13">
      <c r="A981" s="191" t="str">
        <f>IF(B981="","",ROWS($B$5:B981))</f>
        <v/>
      </c>
      <c r="B981" s="191" t="str">
        <f>IF(SD!A978="","",SD!A978)</f>
        <v/>
      </c>
      <c r="C981" s="191" t="str">
        <f>IF(SD!C978="","",SD!C978)</f>
        <v/>
      </c>
      <c r="D981" s="191" t="str">
        <f>IF(SD!E978="","",SD!E978)</f>
        <v/>
      </c>
      <c r="E981" s="191" t="str">
        <f>IF(SD!G978="","",SD!G978)</f>
        <v/>
      </c>
      <c r="F981" s="191" t="str">
        <f>IF(SD!I978="","",SD!I978)</f>
        <v/>
      </c>
      <c r="G981" s="192" t="str">
        <f>IF(SD!AD978="","",SD!AD978)</f>
        <v/>
      </c>
      <c r="H981" s="193"/>
      <c r="I981" s="192" t="str">
        <f t="shared" si="30"/>
        <v>N</v>
      </c>
      <c r="J981" s="194"/>
      <c r="K981" s="181"/>
      <c r="L981" s="181">
        <f t="shared" si="31"/>
        <v>0</v>
      </c>
      <c r="M981" s="181"/>
    </row>
    <row r="982" spans="1:13">
      <c r="A982" s="191" t="str">
        <f>IF(B982="","",ROWS($B$5:B982))</f>
        <v/>
      </c>
      <c r="B982" s="191" t="str">
        <f>IF(SD!A979="","",SD!A979)</f>
        <v/>
      </c>
      <c r="C982" s="191" t="str">
        <f>IF(SD!C979="","",SD!C979)</f>
        <v/>
      </c>
      <c r="D982" s="191" t="str">
        <f>IF(SD!E979="","",SD!E979)</f>
        <v/>
      </c>
      <c r="E982" s="191" t="str">
        <f>IF(SD!G979="","",SD!G979)</f>
        <v/>
      </c>
      <c r="F982" s="191" t="str">
        <f>IF(SD!I979="","",SD!I979)</f>
        <v/>
      </c>
      <c r="G982" s="192" t="str">
        <f>IF(SD!AD979="","",SD!AD979)</f>
        <v/>
      </c>
      <c r="H982" s="193"/>
      <c r="I982" s="192" t="str">
        <f t="shared" si="30"/>
        <v>N</v>
      </c>
      <c r="J982" s="194"/>
      <c r="K982" s="181"/>
      <c r="L982" s="181">
        <f t="shared" si="31"/>
        <v>0</v>
      </c>
      <c r="M982" s="181"/>
    </row>
    <row r="983" spans="1:13">
      <c r="A983" s="191" t="str">
        <f>IF(B983="","",ROWS($B$5:B983))</f>
        <v/>
      </c>
      <c r="B983" s="191" t="str">
        <f>IF(SD!A980="","",SD!A980)</f>
        <v/>
      </c>
      <c r="C983" s="191" t="str">
        <f>IF(SD!C980="","",SD!C980)</f>
        <v/>
      </c>
      <c r="D983" s="191" t="str">
        <f>IF(SD!E980="","",SD!E980)</f>
        <v/>
      </c>
      <c r="E983" s="191" t="str">
        <f>IF(SD!G980="","",SD!G980)</f>
        <v/>
      </c>
      <c r="F983" s="191" t="str">
        <f>IF(SD!I980="","",SD!I980)</f>
        <v/>
      </c>
      <c r="G983" s="192" t="str">
        <f>IF(SD!AD980="","",SD!AD980)</f>
        <v/>
      </c>
      <c r="H983" s="193"/>
      <c r="I983" s="192" t="str">
        <f t="shared" si="30"/>
        <v>N</v>
      </c>
      <c r="J983" s="194"/>
      <c r="K983" s="181"/>
      <c r="L983" s="181">
        <f t="shared" si="31"/>
        <v>0</v>
      </c>
      <c r="M983" s="181"/>
    </row>
    <row r="984" spans="1:13">
      <c r="A984" s="191" t="str">
        <f>IF(B984="","",ROWS($B$5:B984))</f>
        <v/>
      </c>
      <c r="B984" s="191" t="str">
        <f>IF(SD!A981="","",SD!A981)</f>
        <v/>
      </c>
      <c r="C984" s="191" t="str">
        <f>IF(SD!C981="","",SD!C981)</f>
        <v/>
      </c>
      <c r="D984" s="191" t="str">
        <f>IF(SD!E981="","",SD!E981)</f>
        <v/>
      </c>
      <c r="E984" s="191" t="str">
        <f>IF(SD!G981="","",SD!G981)</f>
        <v/>
      </c>
      <c r="F984" s="191" t="str">
        <f>IF(SD!I981="","",SD!I981)</f>
        <v/>
      </c>
      <c r="G984" s="192" t="str">
        <f>IF(SD!AD981="","",SD!AD981)</f>
        <v/>
      </c>
      <c r="H984" s="193"/>
      <c r="I984" s="192" t="str">
        <f t="shared" si="30"/>
        <v>N</v>
      </c>
      <c r="J984" s="194"/>
      <c r="K984" s="181"/>
      <c r="L984" s="181">
        <f t="shared" si="31"/>
        <v>0</v>
      </c>
      <c r="M984" s="181"/>
    </row>
    <row r="985" spans="1:13">
      <c r="A985" s="191" t="str">
        <f>IF(B985="","",ROWS($B$5:B985))</f>
        <v/>
      </c>
      <c r="B985" s="191" t="str">
        <f>IF(SD!A982="","",SD!A982)</f>
        <v/>
      </c>
      <c r="C985" s="191" t="str">
        <f>IF(SD!C982="","",SD!C982)</f>
        <v/>
      </c>
      <c r="D985" s="191" t="str">
        <f>IF(SD!E982="","",SD!E982)</f>
        <v/>
      </c>
      <c r="E985" s="191" t="str">
        <f>IF(SD!G982="","",SD!G982)</f>
        <v/>
      </c>
      <c r="F985" s="191" t="str">
        <f>IF(SD!I982="","",SD!I982)</f>
        <v/>
      </c>
      <c r="G985" s="192" t="str">
        <f>IF(SD!AD982="","",SD!AD982)</f>
        <v/>
      </c>
      <c r="H985" s="193"/>
      <c r="I985" s="192" t="str">
        <f t="shared" si="30"/>
        <v>N</v>
      </c>
      <c r="J985" s="194"/>
      <c r="K985" s="181"/>
      <c r="L985" s="181">
        <f t="shared" si="31"/>
        <v>0</v>
      </c>
      <c r="M985" s="181"/>
    </row>
    <row r="986" spans="1:13">
      <c r="A986" s="191" t="str">
        <f>IF(B986="","",ROWS($B$5:B986))</f>
        <v/>
      </c>
      <c r="B986" s="191" t="str">
        <f>IF(SD!A983="","",SD!A983)</f>
        <v/>
      </c>
      <c r="C986" s="191" t="str">
        <f>IF(SD!C983="","",SD!C983)</f>
        <v/>
      </c>
      <c r="D986" s="191" t="str">
        <f>IF(SD!E983="","",SD!E983)</f>
        <v/>
      </c>
      <c r="E986" s="191" t="str">
        <f>IF(SD!G983="","",SD!G983)</f>
        <v/>
      </c>
      <c r="F986" s="191" t="str">
        <f>IF(SD!I983="","",SD!I983)</f>
        <v/>
      </c>
      <c r="G986" s="192" t="str">
        <f>IF(SD!AD983="","",SD!AD983)</f>
        <v/>
      </c>
      <c r="H986" s="193"/>
      <c r="I986" s="192" t="str">
        <f t="shared" si="30"/>
        <v>N</v>
      </c>
      <c r="J986" s="194"/>
      <c r="K986" s="181"/>
      <c r="L986" s="181">
        <f t="shared" si="31"/>
        <v>0</v>
      </c>
      <c r="M986" s="181"/>
    </row>
    <row r="987" spans="1:13">
      <c r="A987" s="191" t="str">
        <f>IF(B987="","",ROWS($B$5:B987))</f>
        <v/>
      </c>
      <c r="B987" s="191" t="str">
        <f>IF(SD!A984="","",SD!A984)</f>
        <v/>
      </c>
      <c r="C987" s="191" t="str">
        <f>IF(SD!C984="","",SD!C984)</f>
        <v/>
      </c>
      <c r="D987" s="191" t="str">
        <f>IF(SD!E984="","",SD!E984)</f>
        <v/>
      </c>
      <c r="E987" s="191" t="str">
        <f>IF(SD!G984="","",SD!G984)</f>
        <v/>
      </c>
      <c r="F987" s="191" t="str">
        <f>IF(SD!I984="","",SD!I984)</f>
        <v/>
      </c>
      <c r="G987" s="192" t="str">
        <f>IF(SD!AD984="","",SD!AD984)</f>
        <v/>
      </c>
      <c r="H987" s="193"/>
      <c r="I987" s="192" t="str">
        <f t="shared" si="30"/>
        <v>N</v>
      </c>
      <c r="J987" s="194"/>
      <c r="K987" s="181"/>
      <c r="L987" s="181">
        <f t="shared" si="31"/>
        <v>0</v>
      </c>
      <c r="M987" s="181"/>
    </row>
    <row r="988" spans="1:13">
      <c r="A988" s="191" t="str">
        <f>IF(B988="","",ROWS($B$5:B988))</f>
        <v/>
      </c>
      <c r="B988" s="191" t="str">
        <f>IF(SD!A985="","",SD!A985)</f>
        <v/>
      </c>
      <c r="C988" s="191" t="str">
        <f>IF(SD!C985="","",SD!C985)</f>
        <v/>
      </c>
      <c r="D988" s="191" t="str">
        <f>IF(SD!E985="","",SD!E985)</f>
        <v/>
      </c>
      <c r="E988" s="191" t="str">
        <f>IF(SD!G985="","",SD!G985)</f>
        <v/>
      </c>
      <c r="F988" s="191" t="str">
        <f>IF(SD!I985="","",SD!I985)</f>
        <v/>
      </c>
      <c r="G988" s="192" t="str">
        <f>IF(SD!AD985="","",SD!AD985)</f>
        <v/>
      </c>
      <c r="H988" s="193"/>
      <c r="I988" s="192" t="str">
        <f t="shared" si="30"/>
        <v>N</v>
      </c>
      <c r="J988" s="194"/>
      <c r="K988" s="181"/>
      <c r="L988" s="181">
        <f t="shared" si="31"/>
        <v>0</v>
      </c>
      <c r="M988" s="181"/>
    </row>
    <row r="989" spans="1:13">
      <c r="A989" s="191" t="str">
        <f>IF(B989="","",ROWS($B$5:B989))</f>
        <v/>
      </c>
      <c r="B989" s="191" t="str">
        <f>IF(SD!A986="","",SD!A986)</f>
        <v/>
      </c>
      <c r="C989" s="191" t="str">
        <f>IF(SD!C986="","",SD!C986)</f>
        <v/>
      </c>
      <c r="D989" s="191" t="str">
        <f>IF(SD!E986="","",SD!E986)</f>
        <v/>
      </c>
      <c r="E989" s="191" t="str">
        <f>IF(SD!G986="","",SD!G986)</f>
        <v/>
      </c>
      <c r="F989" s="191" t="str">
        <f>IF(SD!I986="","",SD!I986)</f>
        <v/>
      </c>
      <c r="G989" s="192" t="str">
        <f>IF(SD!AD986="","",SD!AD986)</f>
        <v/>
      </c>
      <c r="H989" s="193"/>
      <c r="I989" s="192" t="str">
        <f t="shared" si="30"/>
        <v>N</v>
      </c>
      <c r="J989" s="194"/>
      <c r="K989" s="181"/>
      <c r="L989" s="181">
        <f t="shared" si="31"/>
        <v>0</v>
      </c>
      <c r="M989" s="181"/>
    </row>
    <row r="990" spans="1:13">
      <c r="A990" s="191" t="str">
        <f>IF(B990="","",ROWS($B$5:B990))</f>
        <v/>
      </c>
      <c r="B990" s="191" t="str">
        <f>IF(SD!A987="","",SD!A987)</f>
        <v/>
      </c>
      <c r="C990" s="191" t="str">
        <f>IF(SD!C987="","",SD!C987)</f>
        <v/>
      </c>
      <c r="D990" s="191" t="str">
        <f>IF(SD!E987="","",SD!E987)</f>
        <v/>
      </c>
      <c r="E990" s="191" t="str">
        <f>IF(SD!G987="","",SD!G987)</f>
        <v/>
      </c>
      <c r="F990" s="191" t="str">
        <f>IF(SD!I987="","",SD!I987)</f>
        <v/>
      </c>
      <c r="G990" s="192" t="str">
        <f>IF(SD!AD987="","",SD!AD987)</f>
        <v/>
      </c>
      <c r="H990" s="193"/>
      <c r="I990" s="192" t="str">
        <f t="shared" si="30"/>
        <v>N</v>
      </c>
      <c r="J990" s="194"/>
      <c r="K990" s="181"/>
      <c r="L990" s="181">
        <f t="shared" si="31"/>
        <v>0</v>
      </c>
      <c r="M990" s="181"/>
    </row>
    <row r="991" spans="1:13">
      <c r="A991" s="191" t="str">
        <f>IF(B991="","",ROWS($B$5:B991))</f>
        <v/>
      </c>
      <c r="B991" s="191" t="str">
        <f>IF(SD!A988="","",SD!A988)</f>
        <v/>
      </c>
      <c r="C991" s="191" t="str">
        <f>IF(SD!C988="","",SD!C988)</f>
        <v/>
      </c>
      <c r="D991" s="191" t="str">
        <f>IF(SD!E988="","",SD!E988)</f>
        <v/>
      </c>
      <c r="E991" s="191" t="str">
        <f>IF(SD!G988="","",SD!G988)</f>
        <v/>
      </c>
      <c r="F991" s="191" t="str">
        <f>IF(SD!I988="","",SD!I988)</f>
        <v/>
      </c>
      <c r="G991" s="192" t="str">
        <f>IF(SD!AD988="","",SD!AD988)</f>
        <v/>
      </c>
      <c r="H991" s="193"/>
      <c r="I991" s="192" t="str">
        <f t="shared" si="30"/>
        <v>N</v>
      </c>
      <c r="J991" s="194"/>
      <c r="K991" s="181"/>
      <c r="L991" s="181">
        <f t="shared" si="31"/>
        <v>0</v>
      </c>
      <c r="M991" s="181"/>
    </row>
    <row r="992" spans="1:13">
      <c r="A992" s="191" t="str">
        <f>IF(B992="","",ROWS($B$5:B992))</f>
        <v/>
      </c>
      <c r="B992" s="191" t="str">
        <f>IF(SD!A989="","",SD!A989)</f>
        <v/>
      </c>
      <c r="C992" s="191" t="str">
        <f>IF(SD!C989="","",SD!C989)</f>
        <v/>
      </c>
      <c r="D992" s="191" t="str">
        <f>IF(SD!E989="","",SD!E989)</f>
        <v/>
      </c>
      <c r="E992" s="191" t="str">
        <f>IF(SD!G989="","",SD!G989)</f>
        <v/>
      </c>
      <c r="F992" s="191" t="str">
        <f>IF(SD!I989="","",SD!I989)</f>
        <v/>
      </c>
      <c r="G992" s="192" t="str">
        <f>IF(SD!AD989="","",SD!AD989)</f>
        <v/>
      </c>
      <c r="H992" s="193"/>
      <c r="I992" s="192" t="str">
        <f t="shared" si="30"/>
        <v>N</v>
      </c>
      <c r="J992" s="194"/>
      <c r="K992" s="181"/>
      <c r="L992" s="181">
        <f t="shared" si="31"/>
        <v>0</v>
      </c>
      <c r="M992" s="181"/>
    </row>
    <row r="993" spans="1:13">
      <c r="A993" s="191" t="str">
        <f>IF(B993="","",ROWS($B$5:B993))</f>
        <v/>
      </c>
      <c r="B993" s="191" t="str">
        <f>IF(SD!A990="","",SD!A990)</f>
        <v/>
      </c>
      <c r="C993" s="191" t="str">
        <f>IF(SD!C990="","",SD!C990)</f>
        <v/>
      </c>
      <c r="D993" s="191" t="str">
        <f>IF(SD!E990="","",SD!E990)</f>
        <v/>
      </c>
      <c r="E993" s="191" t="str">
        <f>IF(SD!G990="","",SD!G990)</f>
        <v/>
      </c>
      <c r="F993" s="191" t="str">
        <f>IF(SD!I990="","",SD!I990)</f>
        <v/>
      </c>
      <c r="G993" s="192" t="str">
        <f>IF(SD!AD990="","",SD!AD990)</f>
        <v/>
      </c>
      <c r="H993" s="193"/>
      <c r="I993" s="192" t="str">
        <f t="shared" si="30"/>
        <v>N</v>
      </c>
      <c r="J993" s="194"/>
      <c r="K993" s="181"/>
      <c r="L993" s="181">
        <f t="shared" si="31"/>
        <v>0</v>
      </c>
      <c r="M993" s="181"/>
    </row>
    <row r="994" spans="1:13">
      <c r="A994" s="191" t="str">
        <f>IF(B994="","",ROWS($B$5:B994))</f>
        <v/>
      </c>
      <c r="B994" s="191" t="str">
        <f>IF(SD!A991="","",SD!A991)</f>
        <v/>
      </c>
      <c r="C994" s="191" t="str">
        <f>IF(SD!C991="","",SD!C991)</f>
        <v/>
      </c>
      <c r="D994" s="191" t="str">
        <f>IF(SD!E991="","",SD!E991)</f>
        <v/>
      </c>
      <c r="E994" s="191" t="str">
        <f>IF(SD!G991="","",SD!G991)</f>
        <v/>
      </c>
      <c r="F994" s="191" t="str">
        <f>IF(SD!I991="","",SD!I991)</f>
        <v/>
      </c>
      <c r="G994" s="192" t="str">
        <f>IF(SD!AD991="","",SD!AD991)</f>
        <v/>
      </c>
      <c r="H994" s="193"/>
      <c r="I994" s="192" t="str">
        <f t="shared" si="30"/>
        <v>N</v>
      </c>
      <c r="J994" s="194"/>
      <c r="K994" s="181"/>
      <c r="L994" s="181">
        <f t="shared" si="31"/>
        <v>0</v>
      </c>
      <c r="M994" s="181"/>
    </row>
    <row r="995" spans="1:13">
      <c r="A995" s="191" t="str">
        <f>IF(B995="","",ROWS($B$5:B995))</f>
        <v/>
      </c>
      <c r="B995" s="191" t="str">
        <f>IF(SD!A992="","",SD!A992)</f>
        <v/>
      </c>
      <c r="C995" s="191" t="str">
        <f>IF(SD!C992="","",SD!C992)</f>
        <v/>
      </c>
      <c r="D995" s="191" t="str">
        <f>IF(SD!E992="","",SD!E992)</f>
        <v/>
      </c>
      <c r="E995" s="191" t="str">
        <f>IF(SD!G992="","",SD!G992)</f>
        <v/>
      </c>
      <c r="F995" s="191" t="str">
        <f>IF(SD!I992="","",SD!I992)</f>
        <v/>
      </c>
      <c r="G995" s="192" t="str">
        <f>IF(SD!AD992="","",SD!AD992)</f>
        <v/>
      </c>
      <c r="H995" s="193"/>
      <c r="I995" s="192" t="str">
        <f t="shared" si="30"/>
        <v>N</v>
      </c>
      <c r="J995" s="194"/>
      <c r="K995" s="181"/>
      <c r="L995" s="181">
        <f t="shared" si="31"/>
        <v>0</v>
      </c>
      <c r="M995" s="181"/>
    </row>
    <row r="996" spans="1:13">
      <c r="A996" s="191" t="str">
        <f>IF(B996="","",ROWS($B$5:B996))</f>
        <v/>
      </c>
      <c r="B996" s="191" t="str">
        <f>IF(SD!A993="","",SD!A993)</f>
        <v/>
      </c>
      <c r="C996" s="191" t="str">
        <f>IF(SD!C993="","",SD!C993)</f>
        <v/>
      </c>
      <c r="D996" s="191" t="str">
        <f>IF(SD!E993="","",SD!E993)</f>
        <v/>
      </c>
      <c r="E996" s="191" t="str">
        <f>IF(SD!G993="","",SD!G993)</f>
        <v/>
      </c>
      <c r="F996" s="191" t="str">
        <f>IF(SD!I993="","",SD!I993)</f>
        <v/>
      </c>
      <c r="G996" s="192" t="str">
        <f>IF(SD!AD993="","",SD!AD993)</f>
        <v/>
      </c>
      <c r="H996" s="193"/>
      <c r="I996" s="192" t="str">
        <f t="shared" si="30"/>
        <v>N</v>
      </c>
      <c r="J996" s="194"/>
      <c r="K996" s="181"/>
      <c r="L996" s="181">
        <f t="shared" si="31"/>
        <v>0</v>
      </c>
      <c r="M996" s="181"/>
    </row>
    <row r="997" spans="1:13">
      <c r="A997" s="191" t="str">
        <f>IF(B997="","",ROWS($B$5:B997))</f>
        <v/>
      </c>
      <c r="B997" s="191" t="str">
        <f>IF(SD!A994="","",SD!A994)</f>
        <v/>
      </c>
      <c r="C997" s="191" t="str">
        <f>IF(SD!C994="","",SD!C994)</f>
        <v/>
      </c>
      <c r="D997" s="191" t="str">
        <f>IF(SD!E994="","",SD!E994)</f>
        <v/>
      </c>
      <c r="E997" s="191" t="str">
        <f>IF(SD!G994="","",SD!G994)</f>
        <v/>
      </c>
      <c r="F997" s="191" t="str">
        <f>IF(SD!I994="","",SD!I994)</f>
        <v/>
      </c>
      <c r="G997" s="192" t="str">
        <f>IF(SD!AD994="","",SD!AD994)</f>
        <v/>
      </c>
      <c r="H997" s="193"/>
      <c r="I997" s="192" t="str">
        <f t="shared" si="30"/>
        <v>N</v>
      </c>
      <c r="J997" s="194"/>
      <c r="K997" s="181"/>
      <c r="L997" s="181">
        <f t="shared" si="31"/>
        <v>0</v>
      </c>
      <c r="M997" s="181"/>
    </row>
    <row r="998" spans="1:13">
      <c r="A998" s="191" t="str">
        <f>IF(B998="","",ROWS($B$5:B998))</f>
        <v/>
      </c>
      <c r="B998" s="191" t="str">
        <f>IF(SD!A995="","",SD!A995)</f>
        <v/>
      </c>
      <c r="C998" s="191" t="str">
        <f>IF(SD!C995="","",SD!C995)</f>
        <v/>
      </c>
      <c r="D998" s="191" t="str">
        <f>IF(SD!E995="","",SD!E995)</f>
        <v/>
      </c>
      <c r="E998" s="191" t="str">
        <f>IF(SD!G995="","",SD!G995)</f>
        <v/>
      </c>
      <c r="F998" s="191" t="str">
        <f>IF(SD!I995="","",SD!I995)</f>
        <v/>
      </c>
      <c r="G998" s="192" t="str">
        <f>IF(SD!AD995="","",SD!AD995)</f>
        <v/>
      </c>
      <c r="H998" s="193"/>
      <c r="I998" s="192" t="str">
        <f t="shared" si="30"/>
        <v>N</v>
      </c>
      <c r="J998" s="194"/>
      <c r="K998" s="181"/>
      <c r="L998" s="181">
        <f t="shared" si="31"/>
        <v>0</v>
      </c>
      <c r="M998" s="181"/>
    </row>
    <row r="999" spans="1:13">
      <c r="A999" s="191" t="str">
        <f>IF(B999="","",ROWS($B$5:B999))</f>
        <v/>
      </c>
      <c r="B999" s="191" t="str">
        <f>IF(SD!A996="","",SD!A996)</f>
        <v/>
      </c>
      <c r="C999" s="191" t="str">
        <f>IF(SD!C996="","",SD!C996)</f>
        <v/>
      </c>
      <c r="D999" s="191" t="str">
        <f>IF(SD!E996="","",SD!E996)</f>
        <v/>
      </c>
      <c r="E999" s="191" t="str">
        <f>IF(SD!G996="","",SD!G996)</f>
        <v/>
      </c>
      <c r="F999" s="191" t="str">
        <f>IF(SD!I996="","",SD!I996)</f>
        <v/>
      </c>
      <c r="G999" s="192" t="str">
        <f>IF(SD!AD996="","",SD!AD996)</f>
        <v/>
      </c>
      <c r="H999" s="193"/>
      <c r="I999" s="192" t="str">
        <f t="shared" si="30"/>
        <v>N</v>
      </c>
      <c r="J999" s="194"/>
      <c r="K999" s="181"/>
      <c r="L999" s="181">
        <f t="shared" si="31"/>
        <v>0</v>
      </c>
      <c r="M999" s="181"/>
    </row>
    <row r="1000" spans="1:13">
      <c r="A1000" s="191" t="str">
        <f>IF(B1000="","",ROWS($B$5:B1000))</f>
        <v/>
      </c>
      <c r="B1000" s="191" t="str">
        <f>IF(SD!A997="","",SD!A997)</f>
        <v/>
      </c>
      <c r="C1000" s="191" t="str">
        <f>IF(SD!C997="","",SD!C997)</f>
        <v/>
      </c>
      <c r="D1000" s="191" t="str">
        <f>IF(SD!E997="","",SD!E997)</f>
        <v/>
      </c>
      <c r="E1000" s="191" t="str">
        <f>IF(SD!G997="","",SD!G997)</f>
        <v/>
      </c>
      <c r="F1000" s="191" t="str">
        <f>IF(SD!I997="","",SD!I997)</f>
        <v/>
      </c>
      <c r="G1000" s="192" t="str">
        <f>IF(SD!AD997="","",SD!AD997)</f>
        <v/>
      </c>
      <c r="H1000" s="193"/>
      <c r="I1000" s="192" t="str">
        <f t="shared" si="30"/>
        <v>N</v>
      </c>
      <c r="J1000" s="194"/>
      <c r="K1000" s="181"/>
      <c r="L1000" s="181">
        <f t="shared" si="31"/>
        <v>0</v>
      </c>
      <c r="M1000" s="181"/>
    </row>
    <row r="1001" spans="1:13">
      <c r="A1001" s="191" t="str">
        <f>IF(B1001="","",ROWS($B$5:B1001))</f>
        <v/>
      </c>
      <c r="B1001" s="191" t="str">
        <f>IF(SD!A998="","",SD!A998)</f>
        <v/>
      </c>
      <c r="C1001" s="191" t="str">
        <f>IF(SD!C998="","",SD!C998)</f>
        <v/>
      </c>
      <c r="D1001" s="191" t="str">
        <f>IF(SD!E998="","",SD!E998)</f>
        <v/>
      </c>
      <c r="E1001" s="191" t="str">
        <f>IF(SD!G998="","",SD!G998)</f>
        <v/>
      </c>
      <c r="F1001" s="191" t="str">
        <f>IF(SD!I998="","",SD!I998)</f>
        <v/>
      </c>
      <c r="G1001" s="192" t="str">
        <f>IF(SD!AD998="","",SD!AD998)</f>
        <v/>
      </c>
      <c r="H1001" s="193"/>
      <c r="I1001" s="192" t="str">
        <f t="shared" si="30"/>
        <v>N</v>
      </c>
      <c r="J1001" s="194"/>
      <c r="K1001" s="181"/>
      <c r="L1001" s="181">
        <f t="shared" si="31"/>
        <v>0</v>
      </c>
      <c r="M1001" s="181"/>
    </row>
    <row r="1002" spans="1:13">
      <c r="A1002" s="191" t="str">
        <f>IF(B1002="","",ROWS($B$5:B1002))</f>
        <v/>
      </c>
      <c r="B1002" s="191" t="str">
        <f>IF(SD!A999="","",SD!A999)</f>
        <v/>
      </c>
      <c r="C1002" s="191" t="str">
        <f>IF(SD!C999="","",SD!C999)</f>
        <v/>
      </c>
      <c r="D1002" s="191" t="str">
        <f>IF(SD!E999="","",SD!E999)</f>
        <v/>
      </c>
      <c r="E1002" s="191" t="str">
        <f>IF(SD!G999="","",SD!G999)</f>
        <v/>
      </c>
      <c r="F1002" s="191" t="str">
        <f>IF(SD!I999="","",SD!I999)</f>
        <v/>
      </c>
      <c r="G1002" s="192" t="str">
        <f>IF(SD!AD999="","",SD!AD999)</f>
        <v/>
      </c>
      <c r="H1002" s="193"/>
      <c r="I1002" s="192" t="str">
        <f t="shared" si="30"/>
        <v>N</v>
      </c>
      <c r="J1002" s="194"/>
      <c r="K1002" s="181"/>
      <c r="L1002" s="181">
        <f t="shared" si="31"/>
        <v>0</v>
      </c>
      <c r="M1002" s="181"/>
    </row>
    <row r="1003" spans="1:13">
      <c r="A1003" s="191" t="str">
        <f>IF(B1003="","",ROWS($B$5:B1003))</f>
        <v/>
      </c>
      <c r="B1003" s="191" t="str">
        <f>IF(SD!A1000="","",SD!A1000)</f>
        <v/>
      </c>
      <c r="C1003" s="191" t="str">
        <f>IF(SD!C1000="","",SD!C1000)</f>
        <v/>
      </c>
      <c r="D1003" s="191" t="str">
        <f>IF(SD!E1000="","",SD!E1000)</f>
        <v/>
      </c>
      <c r="E1003" s="191" t="str">
        <f>IF(SD!G1000="","",SD!G1000)</f>
        <v/>
      </c>
      <c r="F1003" s="191" t="str">
        <f>IF(SD!I1000="","",SD!I1000)</f>
        <v/>
      </c>
      <c r="G1003" s="192" t="str">
        <f>IF(SD!AD1000="","",SD!AD1000)</f>
        <v/>
      </c>
      <c r="H1003" s="193"/>
      <c r="I1003" s="192" t="str">
        <f t="shared" si="30"/>
        <v>N</v>
      </c>
      <c r="J1003" s="194"/>
      <c r="K1003" s="181"/>
      <c r="L1003" s="181">
        <f t="shared" si="31"/>
        <v>0</v>
      </c>
      <c r="M1003" s="181"/>
    </row>
    <row r="1004" spans="1:13">
      <c r="A1004" s="191" t="str">
        <f>IF(B1004="","",ROWS($B$5:B1004))</f>
        <v/>
      </c>
      <c r="B1004" s="191" t="str">
        <f>IF(SD!A1001="","",SD!A1001)</f>
        <v/>
      </c>
      <c r="C1004" s="191" t="str">
        <f>IF(SD!C1001="","",SD!C1001)</f>
        <v/>
      </c>
      <c r="D1004" s="191" t="str">
        <f>IF(SD!E1001="","",SD!E1001)</f>
        <v/>
      </c>
      <c r="E1004" s="191" t="str">
        <f>IF(SD!G1001="","",SD!G1001)</f>
        <v/>
      </c>
      <c r="F1004" s="191" t="str">
        <f>IF(SD!I1001="","",SD!I1001)</f>
        <v/>
      </c>
      <c r="G1004" s="192" t="str">
        <f>IF(SD!AD1001="","",SD!AD1001)</f>
        <v/>
      </c>
      <c r="H1004" s="193"/>
      <c r="I1004" s="192" t="str">
        <f t="shared" si="30"/>
        <v>N</v>
      </c>
      <c r="J1004" s="194"/>
      <c r="K1004" s="181"/>
      <c r="L1004" s="181">
        <f t="shared" si="31"/>
        <v>0</v>
      </c>
      <c r="M1004" s="181"/>
    </row>
    <row r="1005" spans="1:13">
      <c r="A1005" s="191" t="str">
        <f>IF(B1005="","",ROWS($B$5:B1005))</f>
        <v/>
      </c>
      <c r="B1005" s="191" t="str">
        <f>IF(SD!A1002="","",SD!A1002)</f>
        <v/>
      </c>
      <c r="C1005" s="191" t="str">
        <f>IF(SD!C1002="","",SD!C1002)</f>
        <v/>
      </c>
      <c r="D1005" s="191" t="str">
        <f>IF(SD!E1002="","",SD!E1002)</f>
        <v/>
      </c>
      <c r="E1005" s="191" t="str">
        <f>IF(SD!G1002="","",SD!G1002)</f>
        <v/>
      </c>
      <c r="F1005" s="191" t="str">
        <f>IF(SD!I1002="","",SD!I1002)</f>
        <v/>
      </c>
      <c r="G1005" s="192" t="str">
        <f>IF(SD!AD1002="","",SD!AD1002)</f>
        <v/>
      </c>
      <c r="H1005" s="193"/>
      <c r="I1005" s="192" t="str">
        <f t="shared" si="30"/>
        <v>N</v>
      </c>
      <c r="J1005" s="194"/>
      <c r="K1005" s="181"/>
      <c r="L1005" s="181">
        <f t="shared" si="31"/>
        <v>0</v>
      </c>
      <c r="M1005" s="181"/>
    </row>
    <row r="1006" spans="1:13">
      <c r="A1006" s="191" t="str">
        <f>IF(B1006="","",ROWS($B$5:B1006))</f>
        <v/>
      </c>
      <c r="B1006" s="191" t="str">
        <f>IF(SD!A1003="","",SD!A1003)</f>
        <v/>
      </c>
      <c r="C1006" s="191" t="str">
        <f>IF(SD!C1003="","",SD!C1003)</f>
        <v/>
      </c>
      <c r="D1006" s="191" t="str">
        <f>IF(SD!E1003="","",SD!E1003)</f>
        <v/>
      </c>
      <c r="E1006" s="191" t="str">
        <f>IF(SD!G1003="","",SD!G1003)</f>
        <v/>
      </c>
      <c r="F1006" s="191" t="str">
        <f>IF(SD!I1003="","",SD!I1003)</f>
        <v/>
      </c>
      <c r="G1006" s="192" t="str">
        <f>IF(SD!AD1003="","",SD!AD1003)</f>
        <v/>
      </c>
      <c r="H1006" s="193"/>
      <c r="I1006" s="192" t="str">
        <f t="shared" si="30"/>
        <v>N</v>
      </c>
      <c r="J1006" s="194"/>
      <c r="K1006" s="181"/>
      <c r="L1006" s="181">
        <f t="shared" si="31"/>
        <v>0</v>
      </c>
      <c r="M1006" s="181"/>
    </row>
  </sheetData>
  <sheetProtection password="CE76" sheet="1" objects="1" scenarios="1"/>
  <mergeCells count="2">
    <mergeCell ref="A1:J1"/>
    <mergeCell ref="A2:J3"/>
  </mergeCells>
  <conditionalFormatting sqref="K1 K4:K1048576">
    <cfRule type="containsText" dxfId="48" priority="6" operator="containsText" text="Y">
      <formula>NOT(ISERROR(SEARCH("Y",K1)))</formula>
    </cfRule>
  </conditionalFormatting>
  <conditionalFormatting sqref="I5:I1006">
    <cfRule type="containsText" dxfId="47" priority="5" operator="containsText" text="Y">
      <formula>NOT(ISERROR(SEARCH("Y",I5)))</formula>
    </cfRule>
  </conditionalFormatting>
  <conditionalFormatting sqref="H5:H1006">
    <cfRule type="containsText" dxfId="46" priority="3" operator="containsText" text="N">
      <formula>NOT(ISERROR(SEARCH("N",H5)))</formula>
    </cfRule>
    <cfRule type="containsText" dxfId="45" priority="4" operator="containsText" text="Y">
      <formula>NOT(ISERROR(SEARCH("Y",H5)))</formula>
    </cfRule>
  </conditionalFormatting>
  <conditionalFormatting sqref="J5:J1006">
    <cfRule type="containsText" dxfId="44" priority="1" operator="containsText" text="STOP">
      <formula>NOT(ISERROR(SEARCH("STOP",J5)))</formula>
    </cfRule>
    <cfRule type="containsText" dxfId="43" priority="2" operator="containsText" text="FORWARD">
      <formula>NOT(ISERROR(SEARCH("FORWARD",J5)))</formula>
    </cfRule>
  </conditionalFormatting>
  <dataValidations count="2">
    <dataValidation type="list" allowBlank="1" showInputMessage="1" showErrorMessage="1" sqref="H5:H1006">
      <formula1>"Y,N"</formula1>
    </dataValidation>
    <dataValidation type="list" allowBlank="1" showInputMessage="1" showErrorMessage="1" sqref="J5:J1006">
      <formula1>$P$2:$P$3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8">
    <tabColor rgb="FFFF0000"/>
  </sheetPr>
  <dimension ref="A1:AC1004"/>
  <sheetViews>
    <sheetView showGridLines="0" workbookViewId="0">
      <pane xSplit="4" ySplit="4" topLeftCell="G5" activePane="bottomRight" state="frozen"/>
      <selection activeCell="G27" sqref="G27"/>
      <selection pane="topRight" activeCell="G27" sqref="G27"/>
      <selection pane="bottomLeft" activeCell="G27" sqref="G27"/>
      <selection pane="bottomRight" activeCell="Y5" sqref="Y5"/>
    </sheetView>
  </sheetViews>
  <sheetFormatPr defaultRowHeight="14.5"/>
  <cols>
    <col min="1" max="1" width="5" style="181" customWidth="1"/>
    <col min="2" max="2" width="5" style="181" bestFit="1" customWidth="1"/>
    <col min="3" max="3" width="5.453125" style="181" bestFit="1" customWidth="1"/>
    <col min="4" max="4" width="18.453125" style="181" customWidth="1"/>
    <col min="5" max="5" width="19" style="181" bestFit="1" customWidth="1"/>
    <col min="6" max="6" width="7" style="181" bestFit="1" customWidth="1"/>
    <col min="7" max="7" width="8.453125" style="182" customWidth="1"/>
    <col min="8" max="8" width="9.1796875" style="182" customWidth="1"/>
    <col min="9" max="9" width="17.54296875" style="181" customWidth="1"/>
    <col min="10" max="10" width="17.1796875" style="181" customWidth="1"/>
    <col min="11" max="11" width="16.1796875" style="181" customWidth="1"/>
    <col min="12" max="22" width="4.1796875" style="181" customWidth="1"/>
    <col min="23" max="24" width="4.453125" style="181" customWidth="1"/>
    <col min="25" max="25" width="7.36328125" style="164" customWidth="1"/>
    <col min="26" max="29" width="8.7265625" hidden="1" customWidth="1"/>
    <col min="30" max="30" width="0" hidden="1" customWidth="1"/>
  </cols>
  <sheetData>
    <row r="1" spans="1:29">
      <c r="A1" s="292"/>
      <c r="B1" s="292"/>
      <c r="C1" s="292"/>
      <c r="D1" s="292"/>
      <c r="E1" s="292"/>
      <c r="F1" s="292"/>
      <c r="G1" s="292"/>
      <c r="H1" s="292"/>
      <c r="I1" s="292"/>
      <c r="J1" s="292"/>
      <c r="K1" s="292"/>
      <c r="L1" s="292"/>
      <c r="M1" s="292"/>
      <c r="N1" s="292"/>
      <c r="O1" s="292"/>
      <c r="P1" s="292"/>
      <c r="Q1" s="292"/>
      <c r="R1" s="292"/>
      <c r="S1" s="292"/>
      <c r="T1" s="292"/>
      <c r="U1" s="292"/>
      <c r="V1" s="292"/>
      <c r="W1" s="292"/>
      <c r="X1" s="166"/>
      <c r="Y1" s="163"/>
      <c r="AB1">
        <f>STU_DATA!L1</f>
        <v>32</v>
      </c>
      <c r="AC1">
        <f>COUNTIF(AC5:AC1004,"&gt;=1")</f>
        <v>31</v>
      </c>
    </row>
    <row r="2" spans="1:29" ht="29">
      <c r="A2" s="291"/>
      <c r="B2" s="291"/>
      <c r="C2" s="291"/>
      <c r="D2" s="294"/>
      <c r="E2" s="295" t="s">
        <v>1087</v>
      </c>
      <c r="F2" s="296"/>
      <c r="G2" s="296"/>
      <c r="H2" s="296"/>
      <c r="I2" s="291"/>
      <c r="J2" s="291"/>
      <c r="K2" s="291"/>
      <c r="L2" s="291"/>
      <c r="M2" s="291"/>
      <c r="N2" s="291"/>
      <c r="O2" s="291"/>
      <c r="P2" s="291"/>
      <c r="Q2" s="291"/>
      <c r="R2" s="291"/>
      <c r="S2" s="291"/>
      <c r="T2" s="291"/>
      <c r="U2" s="291"/>
      <c r="V2" s="291"/>
      <c r="W2" s="291"/>
      <c r="X2" s="166"/>
      <c r="Y2" s="163"/>
      <c r="Z2" s="16" t="s">
        <v>232</v>
      </c>
      <c r="AB2">
        <f>STU_DATA!M1</f>
        <v>964</v>
      </c>
      <c r="AC2">
        <f>COUNTIF(AC5:AC1004,"0")</f>
        <v>956</v>
      </c>
    </row>
    <row r="3" spans="1:29">
      <c r="A3" s="293"/>
      <c r="B3" s="293"/>
      <c r="C3" s="293"/>
      <c r="D3" s="293"/>
      <c r="E3" s="293"/>
      <c r="F3" s="293"/>
      <c r="G3" s="293"/>
      <c r="H3" s="293"/>
      <c r="I3" s="290" t="s">
        <v>954</v>
      </c>
      <c r="J3" s="290"/>
      <c r="K3" s="165"/>
      <c r="L3" s="290" t="s">
        <v>955</v>
      </c>
      <c r="M3" s="290"/>
      <c r="N3" s="290"/>
      <c r="O3" s="290"/>
      <c r="P3" s="290"/>
      <c r="Q3" s="290"/>
      <c r="R3" s="290"/>
      <c r="S3" s="290"/>
      <c r="T3" s="290"/>
      <c r="U3" s="290"/>
      <c r="V3" s="290"/>
      <c r="W3" s="290"/>
      <c r="X3" s="290"/>
      <c r="Y3" s="163"/>
      <c r="Z3" s="163" t="s">
        <v>1057</v>
      </c>
      <c r="AB3" t="s">
        <v>1066</v>
      </c>
    </row>
    <row r="4" spans="1:29" ht="48">
      <c r="A4" s="68" t="s">
        <v>41</v>
      </c>
      <c r="B4" s="60" t="s">
        <v>57</v>
      </c>
      <c r="C4" s="60" t="s">
        <v>59</v>
      </c>
      <c r="D4" s="60" t="s">
        <v>61</v>
      </c>
      <c r="E4" s="60" t="s">
        <v>63</v>
      </c>
      <c r="F4" s="60" t="s">
        <v>65</v>
      </c>
      <c r="G4" s="60" t="s">
        <v>86</v>
      </c>
      <c r="H4" s="60" t="s">
        <v>200</v>
      </c>
      <c r="I4" s="69" t="s">
        <v>5</v>
      </c>
      <c r="J4" s="69" t="s">
        <v>4</v>
      </c>
      <c r="K4" s="196" t="s">
        <v>247</v>
      </c>
      <c r="L4" s="167" t="s">
        <v>6</v>
      </c>
      <c r="M4" s="167" t="s">
        <v>7</v>
      </c>
      <c r="N4" s="167" t="s">
        <v>8</v>
      </c>
      <c r="O4" s="167" t="s">
        <v>9</v>
      </c>
      <c r="P4" s="167" t="s">
        <v>10</v>
      </c>
      <c r="Q4" s="167" t="s">
        <v>11</v>
      </c>
      <c r="R4" s="167" t="s">
        <v>12</v>
      </c>
      <c r="S4" s="167" t="s">
        <v>13</v>
      </c>
      <c r="T4" s="167" t="s">
        <v>14</v>
      </c>
      <c r="U4" s="167" t="s">
        <v>15</v>
      </c>
      <c r="V4" s="167" t="s">
        <v>16</v>
      </c>
      <c r="W4" s="167" t="s">
        <v>17</v>
      </c>
      <c r="X4" s="168" t="s">
        <v>1058</v>
      </c>
      <c r="Y4" s="185" t="s">
        <v>232</v>
      </c>
    </row>
    <row r="5" spans="1:29">
      <c r="A5" s="100">
        <f>IF(B5="","",ROWS($B$5:B5))</f>
        <v>1</v>
      </c>
      <c r="B5" s="100">
        <f t="shared" ref="B5:B68" si="0">IFERROR(VLOOKUP($AB5,STU_DATA,2,0),"")</f>
        <v>1</v>
      </c>
      <c r="C5" s="100">
        <f t="shared" ref="C5:C68" si="1">IFERROR(VLOOKUP($AB5,STU_DATA,3,0),"")</f>
        <v>505</v>
      </c>
      <c r="D5" s="100" t="str">
        <f t="shared" ref="D5:D68" si="2">IFERROR(VLOOKUP($AB5,STU_DATA,4,0),"")</f>
        <v>PREETI</v>
      </c>
      <c r="E5" s="100" t="str">
        <f t="shared" ref="E5:E68" si="3">IFERROR(VLOOKUP($AB5,STU_DATA,5,0),"")</f>
        <v>NAVEEN KUMAR</v>
      </c>
      <c r="F5" s="100" t="str">
        <f t="shared" ref="F5:F68" si="4">IFERROR(VLOOKUP($AB5,STU_DATA,6,0),"")</f>
        <v>F</v>
      </c>
      <c r="G5" s="101">
        <f t="shared" ref="G5:G68" si="5">IFERROR(VLOOKUP($AB5,STU_DATA,7,0),"")</f>
        <v>3</v>
      </c>
      <c r="H5" s="101" t="str">
        <f t="shared" ref="H5:H68" si="6">IFERROR(VLOOKUP($AB5,STU_DATA,9,0),"")</f>
        <v>Y</v>
      </c>
      <c r="I5" s="233" t="s">
        <v>1101</v>
      </c>
      <c r="J5" s="183" t="s">
        <v>956</v>
      </c>
      <c r="K5" s="183" t="str">
        <f>IF(J5="","",VLOOKUP(J5,MASTER!$B$8:$C$11,2,0))</f>
        <v>PUNB00000</v>
      </c>
      <c r="L5" s="183"/>
      <c r="M5" s="183"/>
      <c r="N5" s="183"/>
      <c r="O5" s="183"/>
      <c r="P5" s="183"/>
      <c r="Q5" s="183"/>
      <c r="R5" s="183">
        <v>16</v>
      </c>
      <c r="S5" s="183">
        <v>15</v>
      </c>
      <c r="T5" s="183">
        <v>16</v>
      </c>
      <c r="U5" s="183">
        <v>22</v>
      </c>
      <c r="V5" s="183">
        <v>9</v>
      </c>
      <c r="W5" s="183">
        <v>0</v>
      </c>
      <c r="X5" s="180">
        <f>SUM(L5:W5)</f>
        <v>78</v>
      </c>
      <c r="Y5" s="179" t="s">
        <v>1057</v>
      </c>
      <c r="AA5">
        <v>1</v>
      </c>
      <c r="AB5">
        <f>IFERROR(IF($AB$1&gt;=AA5,SMALL(STU_DATA!$L$5:$L$1000,FILL_DATA!$AB$2+FILL_DATA!AA5),0),0)</f>
        <v>5</v>
      </c>
      <c r="AC5">
        <f>IFERROR(IF(Y5=$Z$3,A5,0),"")</f>
        <v>1</v>
      </c>
    </row>
    <row r="6" spans="1:29">
      <c r="A6" s="100">
        <f>IF(B6="","",ROWS($B$5:B6))</f>
        <v>2</v>
      </c>
      <c r="B6" s="100">
        <f t="shared" si="0"/>
        <v>1</v>
      </c>
      <c r="C6" s="100">
        <f t="shared" si="1"/>
        <v>509</v>
      </c>
      <c r="D6" s="100" t="str">
        <f t="shared" si="2"/>
        <v>Vishwas</v>
      </c>
      <c r="E6" s="100" t="str">
        <f t="shared" si="3"/>
        <v>Naveen Kumar</v>
      </c>
      <c r="F6" s="100" t="str">
        <f t="shared" si="4"/>
        <v>M</v>
      </c>
      <c r="G6" s="101">
        <f t="shared" si="5"/>
        <v>3</v>
      </c>
      <c r="H6" s="101" t="str">
        <f t="shared" si="6"/>
        <v>Y</v>
      </c>
      <c r="I6" s="233" t="s">
        <v>1097</v>
      </c>
      <c r="J6" s="183" t="s">
        <v>956</v>
      </c>
      <c r="K6" s="183" t="str">
        <f>IF(J6="","",VLOOKUP(J6,MASTER!$B$8:$C$11,2,0))</f>
        <v>PUNB00000</v>
      </c>
      <c r="L6" s="183"/>
      <c r="M6" s="183"/>
      <c r="N6" s="183"/>
      <c r="O6" s="183"/>
      <c r="P6" s="183"/>
      <c r="Q6" s="183"/>
      <c r="R6" s="183">
        <v>17</v>
      </c>
      <c r="S6" s="183">
        <v>12</v>
      </c>
      <c r="T6" s="183">
        <v>15</v>
      </c>
      <c r="U6" s="183">
        <v>18</v>
      </c>
      <c r="V6" s="183">
        <v>9</v>
      </c>
      <c r="W6" s="183">
        <v>0</v>
      </c>
      <c r="X6" s="180">
        <f t="shared" ref="X6:X69" si="7">SUM(L6:W6)</f>
        <v>71</v>
      </c>
      <c r="Y6" s="179" t="s">
        <v>1057</v>
      </c>
      <c r="AA6">
        <v>2</v>
      </c>
      <c r="AB6">
        <f>IFERROR(IF($AB$1&gt;=AA6,SMALL(STU_DATA!$L$5:$L$1000,FILL_DATA!$AB$2+FILL_DATA!AA6),0),0)</f>
        <v>9</v>
      </c>
      <c r="AC6">
        <f t="shared" ref="AC6:AC69" si="8">IFERROR(IF(Y6=$Z$3,A6,0),"")</f>
        <v>2</v>
      </c>
    </row>
    <row r="7" spans="1:29">
      <c r="A7" s="100">
        <f>IF(B7="","",ROWS($B$5:B7))</f>
        <v>3</v>
      </c>
      <c r="B7" s="100">
        <f t="shared" si="0"/>
        <v>2</v>
      </c>
      <c r="C7" s="100">
        <f t="shared" si="1"/>
        <v>513</v>
      </c>
      <c r="D7" s="100" t="str">
        <f t="shared" si="2"/>
        <v>ANKUSH</v>
      </c>
      <c r="E7" s="100" t="str">
        <f t="shared" si="3"/>
        <v>MOHANLAL</v>
      </c>
      <c r="F7" s="100" t="str">
        <f t="shared" si="4"/>
        <v>M</v>
      </c>
      <c r="G7" s="101">
        <f t="shared" si="5"/>
        <v>2</v>
      </c>
      <c r="H7" s="101" t="str">
        <f t="shared" si="6"/>
        <v>Y</v>
      </c>
      <c r="I7" s="233" t="s">
        <v>1098</v>
      </c>
      <c r="J7" s="183" t="s">
        <v>956</v>
      </c>
      <c r="K7" s="183" t="str">
        <f>IF(J7="","",VLOOKUP(J7,MASTER!$B$8:$C$11,2,0))</f>
        <v>PUNB00000</v>
      </c>
      <c r="L7" s="183"/>
      <c r="M7" s="183"/>
      <c r="N7" s="183"/>
      <c r="O7" s="183"/>
      <c r="P7" s="183"/>
      <c r="Q7" s="183"/>
      <c r="R7" s="183">
        <v>15</v>
      </c>
      <c r="S7" s="183">
        <v>11</v>
      </c>
      <c r="T7" s="183">
        <v>17</v>
      </c>
      <c r="U7" s="183">
        <v>18</v>
      </c>
      <c r="V7" s="183">
        <v>6</v>
      </c>
      <c r="W7" s="183">
        <v>0</v>
      </c>
      <c r="X7" s="180">
        <f t="shared" si="7"/>
        <v>67</v>
      </c>
      <c r="Y7" s="179" t="s">
        <v>1057</v>
      </c>
      <c r="AA7">
        <v>3</v>
      </c>
      <c r="AB7">
        <f>IFERROR(IF($AB$1&gt;=AA7,SMALL(STU_DATA!$L$5:$L$1000,FILL_DATA!$AB$2+FILL_DATA!AA7),0),0)</f>
        <v>13</v>
      </c>
      <c r="AC7">
        <f t="shared" si="8"/>
        <v>3</v>
      </c>
    </row>
    <row r="8" spans="1:29">
      <c r="A8" s="100">
        <f>IF(B8="","",ROWS($B$5:B8))</f>
        <v>4</v>
      </c>
      <c r="B8" s="100">
        <f t="shared" si="0"/>
        <v>2</v>
      </c>
      <c r="C8" s="100">
        <f t="shared" si="1"/>
        <v>514</v>
      </c>
      <c r="D8" s="100" t="str">
        <f t="shared" si="2"/>
        <v>ANMOL</v>
      </c>
      <c r="E8" s="100" t="str">
        <f t="shared" si="3"/>
        <v>SONU</v>
      </c>
      <c r="F8" s="100" t="str">
        <f t="shared" si="4"/>
        <v>M</v>
      </c>
      <c r="G8" s="101">
        <f t="shared" si="5"/>
        <v>3</v>
      </c>
      <c r="H8" s="101" t="str">
        <f t="shared" si="6"/>
        <v>Y</v>
      </c>
      <c r="I8" s="233" t="s">
        <v>1096</v>
      </c>
      <c r="J8" s="183" t="s">
        <v>956</v>
      </c>
      <c r="K8" s="183" t="str">
        <f>IF(J8="","",VLOOKUP(J8,MASTER!$B$8:$C$11,2,0))</f>
        <v>PUNB00000</v>
      </c>
      <c r="L8" s="183"/>
      <c r="M8" s="183"/>
      <c r="N8" s="183"/>
      <c r="O8" s="183"/>
      <c r="P8" s="183"/>
      <c r="Q8" s="183"/>
      <c r="R8" s="183">
        <v>19</v>
      </c>
      <c r="S8" s="183">
        <v>15</v>
      </c>
      <c r="T8" s="183">
        <v>15</v>
      </c>
      <c r="U8" s="183">
        <v>17</v>
      </c>
      <c r="V8" s="183">
        <v>8</v>
      </c>
      <c r="W8" s="183">
        <v>0</v>
      </c>
      <c r="X8" s="180">
        <f t="shared" si="7"/>
        <v>74</v>
      </c>
      <c r="Y8" s="179" t="s">
        <v>1057</v>
      </c>
      <c r="AA8">
        <v>4</v>
      </c>
      <c r="AB8">
        <f>IFERROR(IF($AB$1&gt;=AA8,SMALL(STU_DATA!$L$5:$L$1000,FILL_DATA!$AB$2+FILL_DATA!AA8),0),0)</f>
        <v>14</v>
      </c>
      <c r="AC8">
        <f t="shared" si="8"/>
        <v>4</v>
      </c>
    </row>
    <row r="9" spans="1:29">
      <c r="A9" s="100">
        <f>IF(B9="","",ROWS($B$5:B9))</f>
        <v>5</v>
      </c>
      <c r="B9" s="100">
        <f t="shared" si="0"/>
        <v>2</v>
      </c>
      <c r="C9" s="100">
        <f t="shared" si="1"/>
        <v>519</v>
      </c>
      <c r="D9" s="100" t="str">
        <f t="shared" si="2"/>
        <v>PRINCE KUMAR</v>
      </c>
      <c r="E9" s="100" t="str">
        <f t="shared" si="3"/>
        <v>NAVEEEN KUMAR</v>
      </c>
      <c r="F9" s="100" t="str">
        <f t="shared" si="4"/>
        <v>M</v>
      </c>
      <c r="G9" s="101">
        <f t="shared" si="5"/>
        <v>2</v>
      </c>
      <c r="H9" s="101" t="str">
        <f t="shared" si="6"/>
        <v>Y</v>
      </c>
      <c r="I9" s="233" t="s">
        <v>1097</v>
      </c>
      <c r="J9" s="183" t="s">
        <v>956</v>
      </c>
      <c r="K9" s="183" t="str">
        <f>IF(J9="","",VLOOKUP(J9,MASTER!$B$8:$C$11,2,0))</f>
        <v>PUNB00000</v>
      </c>
      <c r="L9" s="183"/>
      <c r="M9" s="183"/>
      <c r="N9" s="183"/>
      <c r="O9" s="183"/>
      <c r="P9" s="183"/>
      <c r="Q9" s="183"/>
      <c r="R9" s="183">
        <v>18</v>
      </c>
      <c r="S9" s="183">
        <v>15</v>
      </c>
      <c r="T9" s="183">
        <v>17</v>
      </c>
      <c r="U9" s="183">
        <v>17</v>
      </c>
      <c r="V9" s="183">
        <v>9</v>
      </c>
      <c r="W9" s="183">
        <v>0</v>
      </c>
      <c r="X9" s="180">
        <f t="shared" si="7"/>
        <v>76</v>
      </c>
      <c r="Y9" s="179" t="s">
        <v>1057</v>
      </c>
      <c r="AA9">
        <v>5</v>
      </c>
      <c r="AB9">
        <f>IFERROR(IF($AB$1&gt;=AA9,SMALL(STU_DATA!$L$5:$L$1000,FILL_DATA!$AB$2+FILL_DATA!AA9),0),0)</f>
        <v>19</v>
      </c>
      <c r="AC9">
        <f t="shared" si="8"/>
        <v>5</v>
      </c>
    </row>
    <row r="10" spans="1:29">
      <c r="A10" s="100">
        <f>IF(B10="","",ROWS($B$5:B10))</f>
        <v>6</v>
      </c>
      <c r="B10" s="100">
        <f t="shared" si="0"/>
        <v>2</v>
      </c>
      <c r="C10" s="100">
        <f t="shared" si="1"/>
        <v>522</v>
      </c>
      <c r="D10" s="100" t="str">
        <f t="shared" si="2"/>
        <v>SAHAJDEEP</v>
      </c>
      <c r="E10" s="100" t="str">
        <f t="shared" si="3"/>
        <v>BUTA SINGH</v>
      </c>
      <c r="F10" s="100" t="str">
        <f t="shared" si="4"/>
        <v>M</v>
      </c>
      <c r="G10" s="101">
        <f t="shared" si="5"/>
        <v>4</v>
      </c>
      <c r="H10" s="101" t="str">
        <f t="shared" si="6"/>
        <v>Y</v>
      </c>
      <c r="I10" s="233" t="s">
        <v>1098</v>
      </c>
      <c r="J10" s="183" t="s">
        <v>248</v>
      </c>
      <c r="K10" s="183" t="str">
        <f>IF(J10="","",VLOOKUP(J10,MASTER!$B$8:$C$11,2,0))</f>
        <v>SBIN000000</v>
      </c>
      <c r="L10" s="183"/>
      <c r="M10" s="183"/>
      <c r="N10" s="183"/>
      <c r="O10" s="183"/>
      <c r="P10" s="183"/>
      <c r="Q10" s="183"/>
      <c r="R10" s="183">
        <v>21</v>
      </c>
      <c r="S10" s="183">
        <v>14</v>
      </c>
      <c r="T10" s="183">
        <v>17</v>
      </c>
      <c r="U10" s="183">
        <v>21</v>
      </c>
      <c r="V10" s="183">
        <v>8</v>
      </c>
      <c r="W10" s="183">
        <v>0</v>
      </c>
      <c r="X10" s="180">
        <f t="shared" si="7"/>
        <v>81</v>
      </c>
      <c r="Y10" s="179" t="s">
        <v>1057</v>
      </c>
      <c r="AA10">
        <v>6</v>
      </c>
      <c r="AB10">
        <f>IFERROR(IF($AB$1&gt;=AA10,SMALL(STU_DATA!$L$5:$L$1000,FILL_DATA!$AB$2+FILL_DATA!AA10),0),0)</f>
        <v>22</v>
      </c>
      <c r="AC10">
        <f t="shared" si="8"/>
        <v>6</v>
      </c>
    </row>
    <row r="11" spans="1:29">
      <c r="A11" s="100">
        <f>IF(B11="","",ROWS($B$5:B11))</f>
        <v>7</v>
      </c>
      <c r="B11" s="100">
        <f t="shared" si="0"/>
        <v>2</v>
      </c>
      <c r="C11" s="100">
        <f t="shared" si="1"/>
        <v>524</v>
      </c>
      <c r="D11" s="100" t="str">
        <f t="shared" si="2"/>
        <v>SIMRANPREET KOUR</v>
      </c>
      <c r="E11" s="100" t="str">
        <f t="shared" si="3"/>
        <v>IQBAL SINGH</v>
      </c>
      <c r="F11" s="100" t="str">
        <f t="shared" si="4"/>
        <v>F</v>
      </c>
      <c r="G11" s="101">
        <f t="shared" si="5"/>
        <v>6</v>
      </c>
      <c r="H11" s="101" t="str">
        <f t="shared" si="6"/>
        <v>Y</v>
      </c>
      <c r="I11" s="233" t="s">
        <v>1096</v>
      </c>
      <c r="J11" s="183" t="s">
        <v>248</v>
      </c>
      <c r="K11" s="183" t="str">
        <f>IF(J11="","",VLOOKUP(J11,MASTER!$B$8:$C$11,2,0))</f>
        <v>SBIN000000</v>
      </c>
      <c r="L11" s="183"/>
      <c r="M11" s="183"/>
      <c r="N11" s="183"/>
      <c r="O11" s="183"/>
      <c r="P11" s="183"/>
      <c r="Q11" s="183"/>
      <c r="R11" s="183">
        <v>19</v>
      </c>
      <c r="S11" s="183">
        <v>18</v>
      </c>
      <c r="T11" s="183">
        <v>18</v>
      </c>
      <c r="U11" s="183">
        <v>22</v>
      </c>
      <c r="V11" s="183">
        <v>9</v>
      </c>
      <c r="W11" s="183">
        <v>0</v>
      </c>
      <c r="X11" s="180">
        <f t="shared" si="7"/>
        <v>86</v>
      </c>
      <c r="Y11" s="179" t="s">
        <v>1057</v>
      </c>
      <c r="AA11">
        <v>7</v>
      </c>
      <c r="AB11">
        <f>IFERROR(IF($AB$1&gt;=AA11,SMALL(STU_DATA!$L$5:$L$1000,FILL_DATA!$AB$2+FILL_DATA!AA11),0),0)</f>
        <v>24</v>
      </c>
      <c r="AC11">
        <f t="shared" si="8"/>
        <v>7</v>
      </c>
    </row>
    <row r="12" spans="1:29">
      <c r="A12" s="100">
        <f>IF(B12="","",ROWS($B$5:B12))</f>
        <v>8</v>
      </c>
      <c r="B12" s="100">
        <f t="shared" si="0"/>
        <v>4</v>
      </c>
      <c r="C12" s="100">
        <f t="shared" si="1"/>
        <v>548</v>
      </c>
      <c r="D12" s="100" t="str">
        <f t="shared" si="2"/>
        <v>PAVAN SINGH</v>
      </c>
      <c r="E12" s="100" t="str">
        <f t="shared" si="3"/>
        <v>SURJEET SINGH</v>
      </c>
      <c r="F12" s="100" t="str">
        <f t="shared" si="4"/>
        <v>M</v>
      </c>
      <c r="G12" s="101">
        <f t="shared" si="5"/>
        <v>3</v>
      </c>
      <c r="H12" s="101" t="str">
        <f t="shared" si="6"/>
        <v>Y</v>
      </c>
      <c r="I12" s="233" t="s">
        <v>1097</v>
      </c>
      <c r="J12" s="183" t="s">
        <v>956</v>
      </c>
      <c r="K12" s="183" t="str">
        <f>IF(J12="","",VLOOKUP(J12,MASTER!$B$8:$C$11,2,0))</f>
        <v>PUNB00000</v>
      </c>
      <c r="L12" s="183"/>
      <c r="M12" s="183"/>
      <c r="N12" s="183"/>
      <c r="O12" s="183"/>
      <c r="P12" s="183"/>
      <c r="Q12" s="183"/>
      <c r="R12" s="183">
        <v>21</v>
      </c>
      <c r="S12" s="183">
        <v>18</v>
      </c>
      <c r="T12" s="183">
        <v>20</v>
      </c>
      <c r="U12" s="183">
        <v>23</v>
      </c>
      <c r="V12" s="183">
        <v>9</v>
      </c>
      <c r="W12" s="183">
        <v>0</v>
      </c>
      <c r="X12" s="180">
        <f t="shared" si="7"/>
        <v>91</v>
      </c>
      <c r="Y12" s="179" t="s">
        <v>1057</v>
      </c>
      <c r="AA12">
        <v>8</v>
      </c>
      <c r="AB12">
        <f>IFERROR(IF($AB$1&gt;=AA12,SMALL(STU_DATA!$L$5:$L$1000,FILL_DATA!$AB$2+FILL_DATA!AA12),0),0)</f>
        <v>48</v>
      </c>
      <c r="AC12">
        <f t="shared" si="8"/>
        <v>8</v>
      </c>
    </row>
    <row r="13" spans="1:29">
      <c r="A13" s="100">
        <f>IF(B13="","",ROWS($B$5:B13))</f>
        <v>9</v>
      </c>
      <c r="B13" s="100">
        <f t="shared" si="0"/>
        <v>4</v>
      </c>
      <c r="C13" s="100">
        <f t="shared" si="1"/>
        <v>550</v>
      </c>
      <c r="D13" s="100" t="str">
        <f t="shared" si="2"/>
        <v>RANI</v>
      </c>
      <c r="E13" s="100" t="str">
        <f t="shared" si="3"/>
        <v>VAJEET RAM</v>
      </c>
      <c r="F13" s="100" t="str">
        <f t="shared" si="4"/>
        <v>F</v>
      </c>
      <c r="G13" s="101">
        <f t="shared" si="5"/>
        <v>3</v>
      </c>
      <c r="H13" s="101" t="str">
        <f t="shared" si="6"/>
        <v>Y</v>
      </c>
      <c r="I13" s="233" t="s">
        <v>1098</v>
      </c>
      <c r="J13" s="183" t="s">
        <v>956</v>
      </c>
      <c r="K13" s="183" t="str">
        <f>IF(J13="","",VLOOKUP(J13,MASTER!$B$8:$C$11,2,0))</f>
        <v>PUNB00000</v>
      </c>
      <c r="L13" s="183"/>
      <c r="M13" s="183"/>
      <c r="N13" s="183"/>
      <c r="O13" s="183"/>
      <c r="P13" s="183"/>
      <c r="Q13" s="183"/>
      <c r="R13" s="183">
        <v>17</v>
      </c>
      <c r="S13" s="183">
        <v>18</v>
      </c>
      <c r="T13" s="183">
        <v>16</v>
      </c>
      <c r="U13" s="183">
        <v>21</v>
      </c>
      <c r="V13" s="183">
        <v>8</v>
      </c>
      <c r="W13" s="183">
        <v>0</v>
      </c>
      <c r="X13" s="180">
        <f t="shared" si="7"/>
        <v>80</v>
      </c>
      <c r="Y13" s="179" t="s">
        <v>1057</v>
      </c>
      <c r="AA13">
        <v>9</v>
      </c>
      <c r="AB13">
        <f>IFERROR(IF($AB$1&gt;=AA13,SMALL(STU_DATA!$L$5:$L$1000,FILL_DATA!$AB$2+FILL_DATA!AA13),0),0)</f>
        <v>50</v>
      </c>
      <c r="AC13">
        <f t="shared" si="8"/>
        <v>9</v>
      </c>
    </row>
    <row r="14" spans="1:29">
      <c r="A14" s="100">
        <f>IF(B14="","",ROWS($B$5:B14))</f>
        <v>10</v>
      </c>
      <c r="B14" s="100">
        <f t="shared" si="0"/>
        <v>5</v>
      </c>
      <c r="C14" s="100">
        <f t="shared" si="1"/>
        <v>555</v>
      </c>
      <c r="D14" s="100" t="str">
        <f t="shared" si="2"/>
        <v>AMANDEEP</v>
      </c>
      <c r="E14" s="100" t="str">
        <f t="shared" si="3"/>
        <v>SONU</v>
      </c>
      <c r="F14" s="100" t="str">
        <f t="shared" si="4"/>
        <v>M</v>
      </c>
      <c r="G14" s="101">
        <f t="shared" si="5"/>
        <v>3</v>
      </c>
      <c r="H14" s="101" t="str">
        <f t="shared" si="6"/>
        <v>Y</v>
      </c>
      <c r="I14" s="233" t="s">
        <v>1096</v>
      </c>
      <c r="J14" s="183" t="s">
        <v>956</v>
      </c>
      <c r="K14" s="183" t="str">
        <f>IF(J14="","",VLOOKUP(J14,MASTER!$B$8:$C$11,2,0))</f>
        <v>PUNB00000</v>
      </c>
      <c r="L14" s="183"/>
      <c r="M14" s="183"/>
      <c r="N14" s="183"/>
      <c r="O14" s="183"/>
      <c r="P14" s="183"/>
      <c r="Q14" s="183"/>
      <c r="R14" s="183">
        <v>22</v>
      </c>
      <c r="S14" s="183">
        <v>14</v>
      </c>
      <c r="T14" s="183">
        <v>15</v>
      </c>
      <c r="U14" s="183">
        <v>21</v>
      </c>
      <c r="V14" s="183">
        <v>9</v>
      </c>
      <c r="W14" s="183">
        <v>0</v>
      </c>
      <c r="X14" s="180">
        <f t="shared" si="7"/>
        <v>81</v>
      </c>
      <c r="Y14" s="179" t="s">
        <v>1057</v>
      </c>
      <c r="AA14">
        <v>10</v>
      </c>
      <c r="AB14">
        <f>IFERROR(IF($AB$1&gt;=AA14,SMALL(STU_DATA!$L$5:$L$1000,FILL_DATA!$AB$2+FILL_DATA!AA14),0),0)</f>
        <v>55</v>
      </c>
      <c r="AC14">
        <f t="shared" si="8"/>
        <v>10</v>
      </c>
    </row>
    <row r="15" spans="1:29">
      <c r="A15" s="100">
        <f>IF(B15="","",ROWS($B$5:B15))</f>
        <v>11</v>
      </c>
      <c r="B15" s="100">
        <f t="shared" si="0"/>
        <v>5</v>
      </c>
      <c r="C15" s="100">
        <f t="shared" si="1"/>
        <v>562</v>
      </c>
      <c r="D15" s="100" t="str">
        <f t="shared" si="2"/>
        <v>KHUSHMAN SINGH</v>
      </c>
      <c r="E15" s="100" t="str">
        <f t="shared" si="3"/>
        <v>IQBAL SINGH</v>
      </c>
      <c r="F15" s="100" t="str">
        <f t="shared" si="4"/>
        <v>M</v>
      </c>
      <c r="G15" s="101">
        <f t="shared" si="5"/>
        <v>6</v>
      </c>
      <c r="H15" s="101" t="str">
        <f t="shared" si="6"/>
        <v>Y</v>
      </c>
      <c r="I15" s="233" t="s">
        <v>1097</v>
      </c>
      <c r="J15" s="183" t="s">
        <v>248</v>
      </c>
      <c r="K15" s="183" t="str">
        <f>IF(J15="","",VLOOKUP(J15,MASTER!$B$8:$C$11,2,0))</f>
        <v>SBIN000000</v>
      </c>
      <c r="L15" s="183"/>
      <c r="M15" s="183"/>
      <c r="N15" s="183"/>
      <c r="O15" s="183"/>
      <c r="P15" s="183"/>
      <c r="Q15" s="183"/>
      <c r="R15" s="183">
        <v>21</v>
      </c>
      <c r="S15" s="183">
        <v>17</v>
      </c>
      <c r="T15" s="183">
        <v>20</v>
      </c>
      <c r="U15" s="183">
        <v>20</v>
      </c>
      <c r="V15" s="183">
        <v>9</v>
      </c>
      <c r="W15" s="183">
        <v>0</v>
      </c>
      <c r="X15" s="180">
        <f t="shared" si="7"/>
        <v>87</v>
      </c>
      <c r="Y15" s="179" t="s">
        <v>1057</v>
      </c>
      <c r="AA15">
        <v>11</v>
      </c>
      <c r="AB15">
        <f>IFERROR(IF($AB$1&gt;=AA15,SMALL(STU_DATA!$L$5:$L$1000,FILL_DATA!$AB$2+FILL_DATA!AA15),0),0)</f>
        <v>62</v>
      </c>
      <c r="AC15">
        <f t="shared" si="8"/>
        <v>11</v>
      </c>
    </row>
    <row r="16" spans="1:29">
      <c r="A16" s="100">
        <f>IF(B16="","",ROWS($B$5:B16))</f>
        <v>12</v>
      </c>
      <c r="B16" s="100">
        <f t="shared" si="0"/>
        <v>5</v>
      </c>
      <c r="C16" s="100">
        <f t="shared" si="1"/>
        <v>566</v>
      </c>
      <c r="D16" s="100" t="str">
        <f t="shared" si="2"/>
        <v>RAKESH</v>
      </c>
      <c r="E16" s="100" t="str">
        <f t="shared" si="3"/>
        <v>SURJEET SINGH</v>
      </c>
      <c r="F16" s="100" t="str">
        <f t="shared" si="4"/>
        <v>M</v>
      </c>
      <c r="G16" s="101">
        <f t="shared" si="5"/>
        <v>3</v>
      </c>
      <c r="H16" s="101" t="str">
        <f t="shared" si="6"/>
        <v>Y</v>
      </c>
      <c r="I16" s="233" t="s">
        <v>1098</v>
      </c>
      <c r="J16" s="183" t="s">
        <v>956</v>
      </c>
      <c r="K16" s="183" t="str">
        <f>IF(J16="","",VLOOKUP(J16,MASTER!$B$8:$C$11,2,0))</f>
        <v>PUNB00000</v>
      </c>
      <c r="L16" s="183"/>
      <c r="M16" s="183"/>
      <c r="N16" s="183"/>
      <c r="O16" s="183"/>
      <c r="P16" s="183"/>
      <c r="Q16" s="183"/>
      <c r="R16" s="183">
        <v>22</v>
      </c>
      <c r="S16" s="183">
        <v>18</v>
      </c>
      <c r="T16" s="183">
        <v>21</v>
      </c>
      <c r="U16" s="183">
        <v>22</v>
      </c>
      <c r="V16" s="183">
        <v>8</v>
      </c>
      <c r="W16" s="183">
        <v>0</v>
      </c>
      <c r="X16" s="180">
        <f t="shared" si="7"/>
        <v>91</v>
      </c>
      <c r="Y16" s="179" t="s">
        <v>1057</v>
      </c>
      <c r="AA16">
        <v>12</v>
      </c>
      <c r="AB16">
        <f>IFERROR(IF($AB$1&gt;=AA16,SMALL(STU_DATA!$L$5:$L$1000,FILL_DATA!$AB$2+FILL_DATA!AA16),0),0)</f>
        <v>66</v>
      </c>
      <c r="AC16">
        <f t="shared" si="8"/>
        <v>12</v>
      </c>
    </row>
    <row r="17" spans="1:29">
      <c r="A17" s="100">
        <f>IF(B17="","",ROWS($B$5:B17))</f>
        <v>13</v>
      </c>
      <c r="B17" s="100">
        <f t="shared" si="0"/>
        <v>6</v>
      </c>
      <c r="C17" s="100">
        <f t="shared" si="1"/>
        <v>570</v>
      </c>
      <c r="D17" s="100" t="str">
        <f t="shared" si="2"/>
        <v>Anju</v>
      </c>
      <c r="E17" s="100" t="str">
        <f t="shared" si="3"/>
        <v>Omprakash</v>
      </c>
      <c r="F17" s="100" t="str">
        <f t="shared" si="4"/>
        <v>F</v>
      </c>
      <c r="G17" s="101">
        <f t="shared" si="5"/>
        <v>4</v>
      </c>
      <c r="H17" s="101" t="str">
        <f t="shared" si="6"/>
        <v>Y</v>
      </c>
      <c r="I17" s="233" t="s">
        <v>1096</v>
      </c>
      <c r="J17" s="183" t="s">
        <v>956</v>
      </c>
      <c r="K17" s="183" t="str">
        <f>IF(J17="","",VLOOKUP(J17,MASTER!$B$8:$C$11,2,0))</f>
        <v>PUNB00000</v>
      </c>
      <c r="L17" s="183"/>
      <c r="M17" s="183"/>
      <c r="N17" s="183"/>
      <c r="O17" s="183"/>
      <c r="P17" s="183"/>
      <c r="Q17" s="183"/>
      <c r="R17" s="183">
        <v>22</v>
      </c>
      <c r="S17" s="183">
        <v>17</v>
      </c>
      <c r="T17" s="183">
        <v>21</v>
      </c>
      <c r="U17" s="183">
        <v>23</v>
      </c>
      <c r="V17" s="183">
        <v>9</v>
      </c>
      <c r="W17" s="183">
        <v>0</v>
      </c>
      <c r="X17" s="180">
        <f t="shared" si="7"/>
        <v>92</v>
      </c>
      <c r="Y17" s="179" t="s">
        <v>1057</v>
      </c>
      <c r="AA17">
        <v>13</v>
      </c>
      <c r="AB17">
        <f>IFERROR(IF($AB$1&gt;=AA17,SMALL(STU_DATA!$L$5:$L$1000,FILL_DATA!$AB$2+FILL_DATA!AA17),0),0)</f>
        <v>70</v>
      </c>
      <c r="AC17">
        <f t="shared" si="8"/>
        <v>13</v>
      </c>
    </row>
    <row r="18" spans="1:29">
      <c r="A18" s="100">
        <f>IF(B18="","",ROWS($B$5:B18))</f>
        <v>14</v>
      </c>
      <c r="B18" s="100">
        <f t="shared" si="0"/>
        <v>6</v>
      </c>
      <c r="C18" s="100">
        <f t="shared" si="1"/>
        <v>572</v>
      </c>
      <c r="D18" s="100" t="str">
        <f t="shared" si="2"/>
        <v>DHANVEER</v>
      </c>
      <c r="E18" s="100" t="str">
        <f t="shared" si="3"/>
        <v>HARPAL SINGH</v>
      </c>
      <c r="F18" s="100" t="str">
        <f t="shared" si="4"/>
        <v>F</v>
      </c>
      <c r="G18" s="101">
        <f t="shared" si="5"/>
        <v>3</v>
      </c>
      <c r="H18" s="101" t="str">
        <f t="shared" si="6"/>
        <v>Y</v>
      </c>
      <c r="I18" s="233" t="s">
        <v>1097</v>
      </c>
      <c r="J18" s="183" t="s">
        <v>956</v>
      </c>
      <c r="K18" s="183" t="str">
        <f>IF(J18="","",VLOOKUP(J18,MASTER!$B$8:$C$11,2,0))</f>
        <v>PUNB00000</v>
      </c>
      <c r="L18" s="183"/>
      <c r="M18" s="183"/>
      <c r="N18" s="183"/>
      <c r="O18" s="183"/>
      <c r="P18" s="183"/>
      <c r="Q18" s="183"/>
      <c r="R18" s="183">
        <v>22</v>
      </c>
      <c r="S18" s="183">
        <v>16</v>
      </c>
      <c r="T18" s="183">
        <v>21</v>
      </c>
      <c r="U18" s="183">
        <v>24</v>
      </c>
      <c r="V18" s="183">
        <v>9</v>
      </c>
      <c r="W18" s="183">
        <v>0</v>
      </c>
      <c r="X18" s="180">
        <f t="shared" si="7"/>
        <v>92</v>
      </c>
      <c r="Y18" s="179" t="s">
        <v>1057</v>
      </c>
      <c r="AA18">
        <v>14</v>
      </c>
      <c r="AB18">
        <f>IFERROR(IF($AB$1&gt;=AA18,SMALL(STU_DATA!$L$5:$L$1000,FILL_DATA!$AB$2+FILL_DATA!AA18),0),0)</f>
        <v>72</v>
      </c>
      <c r="AC18">
        <f t="shared" si="8"/>
        <v>14</v>
      </c>
    </row>
    <row r="19" spans="1:29">
      <c r="A19" s="100">
        <f>IF(B19="","",ROWS($B$5:B19))</f>
        <v>15</v>
      </c>
      <c r="B19" s="100">
        <f t="shared" si="0"/>
        <v>6</v>
      </c>
      <c r="C19" s="100">
        <f t="shared" si="1"/>
        <v>576</v>
      </c>
      <c r="D19" s="100" t="str">
        <f t="shared" si="2"/>
        <v>Manju</v>
      </c>
      <c r="E19" s="100" t="str">
        <f t="shared" si="3"/>
        <v>Omprakash</v>
      </c>
      <c r="F19" s="100" t="str">
        <f t="shared" si="4"/>
        <v>F</v>
      </c>
      <c r="G19" s="101">
        <f t="shared" si="5"/>
        <v>4</v>
      </c>
      <c r="H19" s="101" t="str">
        <f t="shared" si="6"/>
        <v>Y</v>
      </c>
      <c r="I19" s="233" t="s">
        <v>1098</v>
      </c>
      <c r="J19" s="183" t="s">
        <v>956</v>
      </c>
      <c r="K19" s="183" t="str">
        <f>IF(J19="","",VLOOKUP(J19,MASTER!$B$8:$C$11,2,0))</f>
        <v>PUNB00000</v>
      </c>
      <c r="L19" s="183"/>
      <c r="M19" s="183"/>
      <c r="N19" s="183"/>
      <c r="O19" s="183"/>
      <c r="P19" s="183"/>
      <c r="Q19" s="183"/>
      <c r="R19" s="183">
        <v>22</v>
      </c>
      <c r="S19" s="183">
        <v>17</v>
      </c>
      <c r="T19" s="183">
        <v>21</v>
      </c>
      <c r="U19" s="183">
        <v>23</v>
      </c>
      <c r="V19" s="183">
        <v>9</v>
      </c>
      <c r="W19" s="183">
        <v>0</v>
      </c>
      <c r="X19" s="180">
        <f t="shared" si="7"/>
        <v>92</v>
      </c>
      <c r="Y19" s="179" t="s">
        <v>1057</v>
      </c>
      <c r="AA19">
        <v>15</v>
      </c>
      <c r="AB19">
        <f>IFERROR(IF($AB$1&gt;=AA19,SMALL(STU_DATA!$L$5:$L$1000,FILL_DATA!$AB$2+FILL_DATA!AA19),0),0)</f>
        <v>76</v>
      </c>
      <c r="AC19">
        <f t="shared" si="8"/>
        <v>15</v>
      </c>
    </row>
    <row r="20" spans="1:29">
      <c r="A20" s="100">
        <f>IF(B20="","",ROWS($B$5:B20))</f>
        <v>16</v>
      </c>
      <c r="B20" s="100">
        <f t="shared" si="0"/>
        <v>6</v>
      </c>
      <c r="C20" s="100">
        <f t="shared" si="1"/>
        <v>579</v>
      </c>
      <c r="D20" s="100" t="str">
        <f t="shared" si="2"/>
        <v>Saloni</v>
      </c>
      <c r="E20" s="100" t="str">
        <f t="shared" si="3"/>
        <v>Ramchandra</v>
      </c>
      <c r="F20" s="100" t="str">
        <f t="shared" si="4"/>
        <v>F</v>
      </c>
      <c r="G20" s="101">
        <f t="shared" si="5"/>
        <v>4</v>
      </c>
      <c r="H20" s="101" t="str">
        <f t="shared" si="6"/>
        <v>Y</v>
      </c>
      <c r="I20" s="233" t="s">
        <v>1096</v>
      </c>
      <c r="J20" s="183" t="s">
        <v>956</v>
      </c>
      <c r="K20" s="183" t="str">
        <f>IF(J20="","",VLOOKUP(J20,MASTER!$B$8:$C$11,2,0))</f>
        <v>PUNB00000</v>
      </c>
      <c r="L20" s="183"/>
      <c r="M20" s="183"/>
      <c r="N20" s="183"/>
      <c r="O20" s="183"/>
      <c r="P20" s="183"/>
      <c r="Q20" s="183"/>
      <c r="R20" s="183">
        <v>22</v>
      </c>
      <c r="S20" s="183">
        <v>17</v>
      </c>
      <c r="T20" s="183">
        <v>21</v>
      </c>
      <c r="U20" s="183">
        <v>23</v>
      </c>
      <c r="V20" s="183">
        <v>9</v>
      </c>
      <c r="W20" s="183">
        <v>0</v>
      </c>
      <c r="X20" s="180">
        <f t="shared" si="7"/>
        <v>92</v>
      </c>
      <c r="Y20" s="179" t="s">
        <v>1057</v>
      </c>
      <c r="AA20">
        <v>16</v>
      </c>
      <c r="AB20">
        <f>IFERROR(IF($AB$1&gt;=AA20,SMALL(STU_DATA!$L$5:$L$1000,FILL_DATA!$AB$2+FILL_DATA!AA20),0),0)</f>
        <v>79</v>
      </c>
      <c r="AC20">
        <f t="shared" si="8"/>
        <v>16</v>
      </c>
    </row>
    <row r="21" spans="1:29">
      <c r="A21" s="100">
        <f>IF(B21="","",ROWS($B$5:B21))</f>
        <v>17</v>
      </c>
      <c r="B21" s="100">
        <f t="shared" si="0"/>
        <v>6</v>
      </c>
      <c r="C21" s="100">
        <f t="shared" si="1"/>
        <v>581</v>
      </c>
      <c r="D21" s="100" t="str">
        <f t="shared" si="2"/>
        <v>SUMAN</v>
      </c>
      <c r="E21" s="100" t="str">
        <f t="shared" si="3"/>
        <v>VAJEET RAM</v>
      </c>
      <c r="F21" s="100" t="str">
        <f t="shared" si="4"/>
        <v>F</v>
      </c>
      <c r="G21" s="101">
        <f t="shared" si="5"/>
        <v>3</v>
      </c>
      <c r="H21" s="101" t="str">
        <f t="shared" si="6"/>
        <v>Y</v>
      </c>
      <c r="I21" s="233" t="s">
        <v>1097</v>
      </c>
      <c r="J21" s="183" t="s">
        <v>956</v>
      </c>
      <c r="K21" s="183" t="str">
        <f>IF(J21="","",VLOOKUP(J21,MASTER!$B$8:$C$11,2,0))</f>
        <v>PUNB00000</v>
      </c>
      <c r="L21" s="183"/>
      <c r="M21" s="183"/>
      <c r="N21" s="183"/>
      <c r="O21" s="183"/>
      <c r="P21" s="183"/>
      <c r="Q21" s="183"/>
      <c r="R21" s="183">
        <v>22</v>
      </c>
      <c r="S21" s="183">
        <v>17</v>
      </c>
      <c r="T21" s="183">
        <v>21</v>
      </c>
      <c r="U21" s="183">
        <v>24</v>
      </c>
      <c r="V21" s="183">
        <v>9</v>
      </c>
      <c r="W21" s="183">
        <v>0</v>
      </c>
      <c r="X21" s="180">
        <f t="shared" si="7"/>
        <v>93</v>
      </c>
      <c r="Y21" s="179" t="s">
        <v>1057</v>
      </c>
      <c r="AA21">
        <v>17</v>
      </c>
      <c r="AB21">
        <f>IFERROR(IF($AB$1&gt;=AA21,SMALL(STU_DATA!$L$5:$L$1000,FILL_DATA!$AB$2+FILL_DATA!AA21),0),0)</f>
        <v>81</v>
      </c>
      <c r="AC21">
        <f t="shared" si="8"/>
        <v>17</v>
      </c>
    </row>
    <row r="22" spans="1:29">
      <c r="A22" s="100">
        <f>IF(B22="","",ROWS($B$5:B22))</f>
        <v>18</v>
      </c>
      <c r="B22" s="100">
        <f t="shared" si="0"/>
        <v>6</v>
      </c>
      <c r="C22" s="100">
        <f t="shared" si="1"/>
        <v>584</v>
      </c>
      <c r="D22" s="100" t="str">
        <f t="shared" si="2"/>
        <v>VEENA</v>
      </c>
      <c r="E22" s="100" t="str">
        <f t="shared" si="3"/>
        <v>JASWANT SINGH</v>
      </c>
      <c r="F22" s="100" t="str">
        <f t="shared" si="4"/>
        <v>F</v>
      </c>
      <c r="G22" s="101">
        <f t="shared" si="5"/>
        <v>3</v>
      </c>
      <c r="H22" s="101" t="str">
        <f t="shared" si="6"/>
        <v>Y</v>
      </c>
      <c r="I22" s="233" t="s">
        <v>1098</v>
      </c>
      <c r="J22" s="183" t="s">
        <v>956</v>
      </c>
      <c r="K22" s="183" t="str">
        <f>IF(J22="","",VLOOKUP(J22,MASTER!$B$8:$C$11,2,0))</f>
        <v>PUNB00000</v>
      </c>
      <c r="L22" s="183"/>
      <c r="M22" s="183"/>
      <c r="N22" s="183"/>
      <c r="O22" s="183"/>
      <c r="P22" s="183"/>
      <c r="Q22" s="183"/>
      <c r="R22" s="183">
        <v>22</v>
      </c>
      <c r="S22" s="183">
        <v>17</v>
      </c>
      <c r="T22" s="183">
        <v>21</v>
      </c>
      <c r="U22" s="183">
        <v>23</v>
      </c>
      <c r="V22" s="183">
        <v>9</v>
      </c>
      <c r="W22" s="183">
        <v>0</v>
      </c>
      <c r="X22" s="180">
        <f t="shared" si="7"/>
        <v>92</v>
      </c>
      <c r="Y22" s="179" t="s">
        <v>1057</v>
      </c>
      <c r="AA22">
        <v>18</v>
      </c>
      <c r="AB22">
        <f>IFERROR(IF($AB$1&gt;=AA22,SMALL(STU_DATA!$L$5:$L$1000,FILL_DATA!$AB$2+FILL_DATA!AA22),0),0)</f>
        <v>84</v>
      </c>
      <c r="AC22">
        <f t="shared" si="8"/>
        <v>18</v>
      </c>
    </row>
    <row r="23" spans="1:29">
      <c r="A23" s="100">
        <f>IF(B23="","",ROWS($B$5:B23))</f>
        <v>19</v>
      </c>
      <c r="B23" s="100">
        <f t="shared" si="0"/>
        <v>7</v>
      </c>
      <c r="C23" s="100">
        <f t="shared" si="1"/>
        <v>595</v>
      </c>
      <c r="D23" s="100" t="str">
        <f t="shared" si="2"/>
        <v>MALKEET SINGH</v>
      </c>
      <c r="E23" s="100" t="str">
        <f t="shared" si="3"/>
        <v>VAJEET RAM</v>
      </c>
      <c r="F23" s="100" t="str">
        <f t="shared" si="4"/>
        <v>M</v>
      </c>
      <c r="G23" s="101">
        <f t="shared" si="5"/>
        <v>3</v>
      </c>
      <c r="H23" s="101" t="str">
        <f t="shared" si="6"/>
        <v>Y</v>
      </c>
      <c r="I23" s="233" t="s">
        <v>1096</v>
      </c>
      <c r="J23" s="183" t="s">
        <v>956</v>
      </c>
      <c r="K23" s="183" t="str">
        <f>IF(J23="","",VLOOKUP(J23,MASTER!$B$8:$C$11,2,0))</f>
        <v>PUNB00000</v>
      </c>
      <c r="L23" s="183"/>
      <c r="M23" s="183"/>
      <c r="N23" s="183"/>
      <c r="O23" s="183"/>
      <c r="P23" s="183"/>
      <c r="Q23" s="183"/>
      <c r="R23" s="234">
        <v>22</v>
      </c>
      <c r="S23" s="234">
        <v>17</v>
      </c>
      <c r="T23" s="234">
        <v>21</v>
      </c>
      <c r="U23" s="234">
        <v>24</v>
      </c>
      <c r="V23" s="234">
        <v>9</v>
      </c>
      <c r="W23" s="234">
        <v>0</v>
      </c>
      <c r="X23" s="180">
        <f t="shared" si="7"/>
        <v>93</v>
      </c>
      <c r="Y23" s="179" t="s">
        <v>1057</v>
      </c>
      <c r="AA23">
        <v>19</v>
      </c>
      <c r="AB23">
        <f>IFERROR(IF($AB$1&gt;=AA23,SMALL(STU_DATA!$L$5:$L$1000,FILL_DATA!$AB$2+FILL_DATA!AA23),0),0)</f>
        <v>95</v>
      </c>
      <c r="AC23">
        <f t="shared" si="8"/>
        <v>19</v>
      </c>
    </row>
    <row r="24" spans="1:29">
      <c r="A24" s="100">
        <f>IF(B24="","",ROWS($B$5:B24))</f>
        <v>20</v>
      </c>
      <c r="B24" s="100">
        <f t="shared" si="0"/>
        <v>7</v>
      </c>
      <c r="C24" s="100">
        <f t="shared" si="1"/>
        <v>597</v>
      </c>
      <c r="D24" s="100" t="str">
        <f t="shared" si="2"/>
        <v>RADHA</v>
      </c>
      <c r="E24" s="100" t="str">
        <f t="shared" si="3"/>
        <v>SHYOPAT RAM</v>
      </c>
      <c r="F24" s="100" t="str">
        <f t="shared" si="4"/>
        <v>F</v>
      </c>
      <c r="G24" s="101">
        <f t="shared" si="5"/>
        <v>3</v>
      </c>
      <c r="H24" s="101" t="str">
        <f t="shared" si="6"/>
        <v>Y</v>
      </c>
      <c r="I24" s="233" t="s">
        <v>1097</v>
      </c>
      <c r="J24" s="183" t="s">
        <v>956</v>
      </c>
      <c r="K24" s="183" t="str">
        <f>IF(J24="","",VLOOKUP(J24,MASTER!$B$8:$C$11,2,0))</f>
        <v>PUNB00000</v>
      </c>
      <c r="L24" s="183"/>
      <c r="M24" s="183"/>
      <c r="N24" s="183"/>
      <c r="O24" s="183"/>
      <c r="P24" s="183"/>
      <c r="Q24" s="183"/>
      <c r="R24" s="234">
        <v>22</v>
      </c>
      <c r="S24" s="234">
        <v>17</v>
      </c>
      <c r="T24" s="234">
        <v>21</v>
      </c>
      <c r="U24" s="234">
        <v>22</v>
      </c>
      <c r="V24" s="234">
        <v>9</v>
      </c>
      <c r="W24" s="234">
        <v>0</v>
      </c>
      <c r="X24" s="180">
        <f t="shared" si="7"/>
        <v>91</v>
      </c>
      <c r="Y24" s="179" t="s">
        <v>1057</v>
      </c>
      <c r="AA24">
        <v>20</v>
      </c>
      <c r="AB24">
        <f>IFERROR(IF($AB$1&gt;=AA24,SMALL(STU_DATA!$L$5:$L$1000,FILL_DATA!$AB$2+FILL_DATA!AA24),0),0)</f>
        <v>97</v>
      </c>
      <c r="AC24">
        <f t="shared" si="8"/>
        <v>20</v>
      </c>
    </row>
    <row r="25" spans="1:29">
      <c r="A25" s="100">
        <f>IF(B25="","",ROWS($B$5:B25))</f>
        <v>21</v>
      </c>
      <c r="B25" s="100">
        <f t="shared" si="0"/>
        <v>7</v>
      </c>
      <c r="C25" s="100">
        <f t="shared" si="1"/>
        <v>602</v>
      </c>
      <c r="D25" s="100" t="str">
        <f t="shared" si="2"/>
        <v>ROSHANI</v>
      </c>
      <c r="E25" s="100" t="str">
        <f t="shared" si="3"/>
        <v>HARPAL SINGH</v>
      </c>
      <c r="F25" s="100" t="str">
        <f t="shared" si="4"/>
        <v>F</v>
      </c>
      <c r="G25" s="101">
        <f t="shared" si="5"/>
        <v>4</v>
      </c>
      <c r="H25" s="101" t="str">
        <f t="shared" si="6"/>
        <v>Y</v>
      </c>
      <c r="I25" s="233" t="s">
        <v>1098</v>
      </c>
      <c r="J25" s="183" t="s">
        <v>956</v>
      </c>
      <c r="K25" s="183" t="str">
        <f>IF(J25="","",VLOOKUP(J25,MASTER!$B$8:$C$11,2,0))</f>
        <v>PUNB00000</v>
      </c>
      <c r="L25" s="183"/>
      <c r="M25" s="183"/>
      <c r="N25" s="183"/>
      <c r="O25" s="183"/>
      <c r="P25" s="183"/>
      <c r="Q25" s="183"/>
      <c r="R25" s="234">
        <v>21</v>
      </c>
      <c r="S25" s="234">
        <v>17</v>
      </c>
      <c r="T25" s="234">
        <v>21</v>
      </c>
      <c r="U25" s="234">
        <v>24</v>
      </c>
      <c r="V25" s="234">
        <v>9</v>
      </c>
      <c r="W25" s="234">
        <v>0</v>
      </c>
      <c r="X25" s="180">
        <f t="shared" si="7"/>
        <v>92</v>
      </c>
      <c r="Y25" s="179" t="s">
        <v>1057</v>
      </c>
      <c r="AA25">
        <v>21</v>
      </c>
      <c r="AB25">
        <f>IFERROR(IF($AB$1&gt;=AA25,SMALL(STU_DATA!$L$5:$L$1000,FILL_DATA!$AB$2+FILL_DATA!AA25),0),0)</f>
        <v>102</v>
      </c>
      <c r="AC25">
        <f t="shared" si="8"/>
        <v>21</v>
      </c>
    </row>
    <row r="26" spans="1:29">
      <c r="A26" s="100">
        <f>IF(B26="","",ROWS($B$5:B26))</f>
        <v>22</v>
      </c>
      <c r="B26" s="100">
        <f t="shared" si="0"/>
        <v>8</v>
      </c>
      <c r="C26" s="100">
        <f t="shared" si="1"/>
        <v>605</v>
      </c>
      <c r="D26" s="100" t="str">
        <f t="shared" si="2"/>
        <v>ANKIT</v>
      </c>
      <c r="E26" s="100" t="str">
        <f t="shared" si="3"/>
        <v>RAMNIWAS</v>
      </c>
      <c r="F26" s="100" t="str">
        <f t="shared" si="4"/>
        <v>M</v>
      </c>
      <c r="G26" s="101">
        <f t="shared" si="5"/>
        <v>4</v>
      </c>
      <c r="H26" s="101" t="str">
        <f t="shared" si="6"/>
        <v>Y</v>
      </c>
      <c r="I26" s="233" t="s">
        <v>1096</v>
      </c>
      <c r="J26" s="183" t="s">
        <v>956</v>
      </c>
      <c r="K26" s="183" t="str">
        <f>IF(J26="","",VLOOKUP(J26,MASTER!$B$8:$C$11,2,0))</f>
        <v>PUNB00000</v>
      </c>
      <c r="L26" s="183"/>
      <c r="M26" s="183"/>
      <c r="N26" s="183"/>
      <c r="O26" s="183"/>
      <c r="P26" s="183"/>
      <c r="Q26" s="183"/>
      <c r="R26" s="183">
        <v>22</v>
      </c>
      <c r="S26" s="183">
        <v>17</v>
      </c>
      <c r="T26" s="183">
        <v>21</v>
      </c>
      <c r="U26" s="183">
        <v>23</v>
      </c>
      <c r="V26" s="183">
        <v>5</v>
      </c>
      <c r="W26" s="183">
        <v>0</v>
      </c>
      <c r="X26" s="180">
        <f t="shared" si="7"/>
        <v>88</v>
      </c>
      <c r="Y26" s="179" t="s">
        <v>1057</v>
      </c>
      <c r="AA26">
        <v>22</v>
      </c>
      <c r="AB26">
        <f>IFERROR(IF($AB$1&gt;=AA26,SMALL(STU_DATA!$L$5:$L$1000,FILL_DATA!$AB$2+FILL_DATA!AA26),0),0)</f>
        <v>105</v>
      </c>
      <c r="AC26">
        <f t="shared" si="8"/>
        <v>22</v>
      </c>
    </row>
    <row r="27" spans="1:29">
      <c r="A27" s="100">
        <f>IF(B27="","",ROWS($B$5:B27))</f>
        <v>23</v>
      </c>
      <c r="B27" s="100">
        <f t="shared" si="0"/>
        <v>8</v>
      </c>
      <c r="C27" s="100">
        <f t="shared" si="1"/>
        <v>606</v>
      </c>
      <c r="D27" s="100" t="str">
        <f t="shared" si="2"/>
        <v>ARTI</v>
      </c>
      <c r="E27" s="100" t="str">
        <f t="shared" si="3"/>
        <v>OMPRAKASH</v>
      </c>
      <c r="F27" s="100" t="str">
        <f t="shared" si="4"/>
        <v>F</v>
      </c>
      <c r="G27" s="101">
        <f t="shared" si="5"/>
        <v>4</v>
      </c>
      <c r="H27" s="101" t="str">
        <f t="shared" si="6"/>
        <v>Y</v>
      </c>
      <c r="I27" s="233" t="s">
        <v>1097</v>
      </c>
      <c r="J27" s="183" t="s">
        <v>956</v>
      </c>
      <c r="K27" s="183" t="str">
        <f>IF(J27="","",VLOOKUP(J27,MASTER!$B$8:$C$11,2,0))</f>
        <v>PUNB00000</v>
      </c>
      <c r="L27" s="183"/>
      <c r="M27" s="183"/>
      <c r="N27" s="183"/>
      <c r="O27" s="183"/>
      <c r="P27" s="183"/>
      <c r="Q27" s="183"/>
      <c r="R27" s="234">
        <v>22</v>
      </c>
      <c r="S27" s="234">
        <v>17</v>
      </c>
      <c r="T27" s="234">
        <v>21</v>
      </c>
      <c r="U27" s="234">
        <v>23</v>
      </c>
      <c r="V27" s="234">
        <v>5</v>
      </c>
      <c r="W27" s="234">
        <v>0</v>
      </c>
      <c r="X27" s="180">
        <f t="shared" si="7"/>
        <v>88</v>
      </c>
      <c r="Y27" s="179" t="s">
        <v>1057</v>
      </c>
      <c r="AA27">
        <v>23</v>
      </c>
      <c r="AB27">
        <f>IFERROR(IF($AB$1&gt;=AA27,SMALL(STU_DATA!$L$5:$L$1000,FILL_DATA!$AB$2+FILL_DATA!AA27),0),0)</f>
        <v>106</v>
      </c>
      <c r="AC27">
        <f t="shared" si="8"/>
        <v>23</v>
      </c>
    </row>
    <row r="28" spans="1:29">
      <c r="A28" s="100">
        <f>IF(B28="","",ROWS($B$5:B28))</f>
        <v>24</v>
      </c>
      <c r="B28" s="100">
        <f t="shared" si="0"/>
        <v>8</v>
      </c>
      <c r="C28" s="100">
        <f t="shared" si="1"/>
        <v>609</v>
      </c>
      <c r="D28" s="100" t="str">
        <f t="shared" si="2"/>
        <v>JASVINDER SINGH</v>
      </c>
      <c r="E28" s="100" t="str">
        <f t="shared" si="3"/>
        <v>RAMCHANDER</v>
      </c>
      <c r="F28" s="100" t="str">
        <f t="shared" si="4"/>
        <v>M</v>
      </c>
      <c r="G28" s="101">
        <f t="shared" si="5"/>
        <v>3</v>
      </c>
      <c r="H28" s="101" t="str">
        <f t="shared" si="6"/>
        <v>Y</v>
      </c>
      <c r="I28" s="233" t="s">
        <v>1098</v>
      </c>
      <c r="J28" s="183" t="s">
        <v>956</v>
      </c>
      <c r="K28" s="183" t="str">
        <f>IF(J28="","",VLOOKUP(J28,MASTER!$B$8:$C$11,2,0))</f>
        <v>PUNB00000</v>
      </c>
      <c r="L28" s="183"/>
      <c r="M28" s="183"/>
      <c r="N28" s="183"/>
      <c r="O28" s="183"/>
      <c r="P28" s="183"/>
      <c r="Q28" s="183"/>
      <c r="R28" s="234">
        <v>22</v>
      </c>
      <c r="S28" s="234">
        <v>17</v>
      </c>
      <c r="T28" s="234">
        <v>21</v>
      </c>
      <c r="U28" s="234">
        <v>23</v>
      </c>
      <c r="V28" s="234">
        <v>5</v>
      </c>
      <c r="W28" s="234">
        <v>0</v>
      </c>
      <c r="X28" s="180">
        <f t="shared" si="7"/>
        <v>88</v>
      </c>
      <c r="Y28" s="179" t="s">
        <v>1057</v>
      </c>
      <c r="AA28">
        <v>24</v>
      </c>
      <c r="AB28">
        <f>IFERROR(IF($AB$1&gt;=AA28,SMALL(STU_DATA!$L$5:$L$1000,FILL_DATA!$AB$2+FILL_DATA!AA28),0),0)</f>
        <v>109</v>
      </c>
      <c r="AC28">
        <f t="shared" si="8"/>
        <v>24</v>
      </c>
    </row>
    <row r="29" spans="1:29">
      <c r="A29" s="100">
        <f>IF(B29="","",ROWS($B$5:B29))</f>
        <v>25</v>
      </c>
      <c r="B29" s="100">
        <f t="shared" si="0"/>
        <v>8</v>
      </c>
      <c r="C29" s="100">
        <f t="shared" si="1"/>
        <v>610</v>
      </c>
      <c r="D29" s="100" t="str">
        <f t="shared" si="2"/>
        <v>KAMALDEEP</v>
      </c>
      <c r="E29" s="100" t="str">
        <f t="shared" si="3"/>
        <v>JASKARAN SINGH</v>
      </c>
      <c r="F29" s="100" t="str">
        <f t="shared" si="4"/>
        <v>F</v>
      </c>
      <c r="G29" s="101">
        <f t="shared" si="5"/>
        <v>3</v>
      </c>
      <c r="H29" s="101" t="str">
        <f t="shared" si="6"/>
        <v>Y</v>
      </c>
      <c r="I29" s="233" t="s">
        <v>1096</v>
      </c>
      <c r="J29" s="183" t="s">
        <v>956</v>
      </c>
      <c r="K29" s="183" t="str">
        <f>IF(J29="","",VLOOKUP(J29,MASTER!$B$8:$C$11,2,0))</f>
        <v>PUNB00000</v>
      </c>
      <c r="L29" s="183"/>
      <c r="M29" s="183"/>
      <c r="N29" s="183"/>
      <c r="O29" s="183"/>
      <c r="P29" s="183"/>
      <c r="Q29" s="183"/>
      <c r="R29" s="234">
        <v>22</v>
      </c>
      <c r="S29" s="234">
        <v>17</v>
      </c>
      <c r="T29" s="234">
        <v>21</v>
      </c>
      <c r="U29" s="234">
        <v>21</v>
      </c>
      <c r="V29" s="234">
        <v>5</v>
      </c>
      <c r="W29" s="234">
        <v>0</v>
      </c>
      <c r="X29" s="180">
        <f t="shared" si="7"/>
        <v>86</v>
      </c>
      <c r="Y29" s="179" t="s">
        <v>1057</v>
      </c>
      <c r="AA29">
        <v>25</v>
      </c>
      <c r="AB29">
        <f>IFERROR(IF($AB$1&gt;=AA29,SMALL(STU_DATA!$L$5:$L$1000,FILL_DATA!$AB$2+FILL_DATA!AA29),0),0)</f>
        <v>110</v>
      </c>
      <c r="AC29">
        <f t="shared" si="8"/>
        <v>25</v>
      </c>
    </row>
    <row r="30" spans="1:29">
      <c r="A30" s="100">
        <f>IF(B30="","",ROWS($B$5:B30))</f>
        <v>26</v>
      </c>
      <c r="B30" s="100">
        <f t="shared" si="0"/>
        <v>8</v>
      </c>
      <c r="C30" s="100">
        <f t="shared" si="1"/>
        <v>614</v>
      </c>
      <c r="D30" s="100" t="str">
        <f t="shared" si="2"/>
        <v>MANJU KUMARI</v>
      </c>
      <c r="E30" s="100" t="str">
        <f t="shared" si="3"/>
        <v>SYOPAT RAM</v>
      </c>
      <c r="F30" s="100" t="str">
        <f t="shared" si="4"/>
        <v>F</v>
      </c>
      <c r="G30" s="101">
        <f t="shared" si="5"/>
        <v>3</v>
      </c>
      <c r="H30" s="101" t="str">
        <f t="shared" si="6"/>
        <v>Y</v>
      </c>
      <c r="I30" s="233" t="s">
        <v>1097</v>
      </c>
      <c r="J30" s="183" t="s">
        <v>956</v>
      </c>
      <c r="K30" s="183" t="str">
        <f>IF(J30="","",VLOOKUP(J30,MASTER!$B$8:$C$11,2,0))</f>
        <v>PUNB00000</v>
      </c>
      <c r="L30" s="183"/>
      <c r="M30" s="183"/>
      <c r="N30" s="183"/>
      <c r="O30" s="183"/>
      <c r="P30" s="183"/>
      <c r="Q30" s="183"/>
      <c r="R30" s="234">
        <v>22</v>
      </c>
      <c r="S30" s="234">
        <v>17</v>
      </c>
      <c r="T30" s="234">
        <v>21</v>
      </c>
      <c r="U30" s="234">
        <v>22</v>
      </c>
      <c r="V30" s="234">
        <v>5</v>
      </c>
      <c r="W30" s="234">
        <v>0</v>
      </c>
      <c r="X30" s="180">
        <f t="shared" si="7"/>
        <v>87</v>
      </c>
      <c r="Y30" s="179" t="s">
        <v>1057</v>
      </c>
      <c r="AA30">
        <v>26</v>
      </c>
      <c r="AB30">
        <f>IFERROR(IF($AB$1&gt;=AA30,SMALL(STU_DATA!$L$5:$L$1000,FILL_DATA!$AB$2+FILL_DATA!AA30),0),0)</f>
        <v>114</v>
      </c>
      <c r="AC30">
        <f t="shared" si="8"/>
        <v>26</v>
      </c>
    </row>
    <row r="31" spans="1:29">
      <c r="A31" s="100">
        <f>IF(B31="","",ROWS($B$5:B31))</f>
        <v>27</v>
      </c>
      <c r="B31" s="100">
        <f t="shared" si="0"/>
        <v>8</v>
      </c>
      <c r="C31" s="100">
        <f t="shared" si="1"/>
        <v>619</v>
      </c>
      <c r="D31" s="100" t="str">
        <f t="shared" si="2"/>
        <v>RAJPAL SINGH</v>
      </c>
      <c r="E31" s="100" t="str">
        <f t="shared" si="3"/>
        <v>GURDEEP SINGH</v>
      </c>
      <c r="F31" s="100" t="str">
        <f t="shared" si="4"/>
        <v>M</v>
      </c>
      <c r="G31" s="101">
        <f t="shared" si="5"/>
        <v>3</v>
      </c>
      <c r="H31" s="101" t="str">
        <f t="shared" si="6"/>
        <v>Y</v>
      </c>
      <c r="I31" s="233" t="s">
        <v>1098</v>
      </c>
      <c r="J31" s="183" t="s">
        <v>956</v>
      </c>
      <c r="K31" s="183" t="str">
        <f>IF(J31="","",VLOOKUP(J31,MASTER!$B$8:$C$11,2,0))</f>
        <v>PUNB00000</v>
      </c>
      <c r="L31" s="183"/>
      <c r="M31" s="183"/>
      <c r="N31" s="183"/>
      <c r="O31" s="183"/>
      <c r="P31" s="183"/>
      <c r="Q31" s="183"/>
      <c r="R31" s="234">
        <v>22</v>
      </c>
      <c r="S31" s="234">
        <v>17</v>
      </c>
      <c r="T31" s="234">
        <v>21</v>
      </c>
      <c r="U31" s="234">
        <v>22</v>
      </c>
      <c r="V31" s="234">
        <v>5</v>
      </c>
      <c r="W31" s="234">
        <v>0</v>
      </c>
      <c r="X31" s="180">
        <f t="shared" si="7"/>
        <v>87</v>
      </c>
      <c r="Y31" s="179" t="s">
        <v>1057</v>
      </c>
      <c r="AA31">
        <v>27</v>
      </c>
      <c r="AB31">
        <f>IFERROR(IF($AB$1&gt;=AA31,SMALL(STU_DATA!$L$5:$L$1000,FILL_DATA!$AB$2+FILL_DATA!AA31),0),0)</f>
        <v>119</v>
      </c>
      <c r="AC31">
        <f t="shared" si="8"/>
        <v>27</v>
      </c>
    </row>
    <row r="32" spans="1:29">
      <c r="A32" s="100">
        <f>IF(B32="","",ROWS($B$5:B32))</f>
        <v>28</v>
      </c>
      <c r="B32" s="100">
        <f t="shared" si="0"/>
        <v>8</v>
      </c>
      <c r="C32" s="100">
        <f t="shared" si="1"/>
        <v>621</v>
      </c>
      <c r="D32" s="100" t="str">
        <f t="shared" si="2"/>
        <v>SANDEEP SINGH</v>
      </c>
      <c r="E32" s="100" t="str">
        <f t="shared" si="3"/>
        <v>GURPAL SINGH</v>
      </c>
      <c r="F32" s="100" t="str">
        <f t="shared" si="4"/>
        <v>M</v>
      </c>
      <c r="G32" s="101">
        <f t="shared" si="5"/>
        <v>3</v>
      </c>
      <c r="H32" s="101" t="str">
        <f t="shared" si="6"/>
        <v>Y</v>
      </c>
      <c r="I32" s="233" t="s">
        <v>1096</v>
      </c>
      <c r="J32" s="183" t="s">
        <v>956</v>
      </c>
      <c r="K32" s="183" t="str">
        <f>IF(J32="","",VLOOKUP(J32,MASTER!$B$8:$C$11,2,0))</f>
        <v>PUNB00000</v>
      </c>
      <c r="L32" s="183"/>
      <c r="M32" s="183"/>
      <c r="N32" s="183"/>
      <c r="O32" s="183"/>
      <c r="P32" s="183"/>
      <c r="Q32" s="183"/>
      <c r="R32" s="234">
        <v>22</v>
      </c>
      <c r="S32" s="234">
        <v>17</v>
      </c>
      <c r="T32" s="234">
        <v>20</v>
      </c>
      <c r="U32" s="234">
        <v>22</v>
      </c>
      <c r="V32" s="234">
        <v>5</v>
      </c>
      <c r="W32" s="234">
        <v>0</v>
      </c>
      <c r="X32" s="180">
        <f t="shared" si="7"/>
        <v>86</v>
      </c>
      <c r="Y32" s="179" t="s">
        <v>1057</v>
      </c>
      <c r="AA32">
        <v>28</v>
      </c>
      <c r="AB32">
        <f>IFERROR(IF($AB$1&gt;=AA32,SMALL(STU_DATA!$L$5:$L$1000,FILL_DATA!$AB$2+FILL_DATA!AA32),0),0)</f>
        <v>121</v>
      </c>
      <c r="AC32">
        <f t="shared" si="8"/>
        <v>28</v>
      </c>
    </row>
    <row r="33" spans="1:29">
      <c r="A33" s="100">
        <f>IF(B33="","",ROWS($B$5:B33))</f>
        <v>29</v>
      </c>
      <c r="B33" s="100">
        <f t="shared" si="0"/>
        <v>8</v>
      </c>
      <c r="C33" s="100">
        <f t="shared" si="1"/>
        <v>624</v>
      </c>
      <c r="D33" s="100" t="str">
        <f t="shared" si="2"/>
        <v>SATPAL SINGH</v>
      </c>
      <c r="E33" s="100" t="str">
        <f t="shared" si="3"/>
        <v>HARPAL SINGH</v>
      </c>
      <c r="F33" s="100" t="str">
        <f t="shared" si="4"/>
        <v>M</v>
      </c>
      <c r="G33" s="101">
        <f t="shared" si="5"/>
        <v>4</v>
      </c>
      <c r="H33" s="101" t="str">
        <f t="shared" si="6"/>
        <v>Y</v>
      </c>
      <c r="I33" s="233" t="s">
        <v>1097</v>
      </c>
      <c r="J33" s="183" t="s">
        <v>956</v>
      </c>
      <c r="K33" s="183" t="str">
        <f>IF(J33="","",VLOOKUP(J33,MASTER!$B$8:$C$11,2,0))</f>
        <v>PUNB00000</v>
      </c>
      <c r="L33" s="183"/>
      <c r="M33" s="183"/>
      <c r="N33" s="183"/>
      <c r="O33" s="183"/>
      <c r="P33" s="183"/>
      <c r="Q33" s="183"/>
      <c r="R33" s="234">
        <v>22</v>
      </c>
      <c r="S33" s="234">
        <v>17</v>
      </c>
      <c r="T33" s="234">
        <v>21</v>
      </c>
      <c r="U33" s="234">
        <v>23</v>
      </c>
      <c r="V33" s="234">
        <v>5</v>
      </c>
      <c r="W33" s="234">
        <v>0</v>
      </c>
      <c r="X33" s="180">
        <f t="shared" si="7"/>
        <v>88</v>
      </c>
      <c r="Y33" s="179" t="s">
        <v>1057</v>
      </c>
      <c r="AA33">
        <v>29</v>
      </c>
      <c r="AB33">
        <f>IFERROR(IF($AB$1&gt;=AA33,SMALL(STU_DATA!$L$5:$L$1000,FILL_DATA!$AB$2+FILL_DATA!AA33),0),0)</f>
        <v>124</v>
      </c>
      <c r="AC33">
        <f t="shared" si="8"/>
        <v>29</v>
      </c>
    </row>
    <row r="34" spans="1:29">
      <c r="A34" s="100">
        <f>IF(B34="","",ROWS($B$5:B34))</f>
        <v>30</v>
      </c>
      <c r="B34" s="100">
        <f t="shared" si="0"/>
        <v>8</v>
      </c>
      <c r="C34" s="100">
        <f t="shared" si="1"/>
        <v>626</v>
      </c>
      <c r="D34" s="100" t="str">
        <f t="shared" si="2"/>
        <v>SHARDA</v>
      </c>
      <c r="E34" s="100" t="str">
        <f t="shared" si="3"/>
        <v>DANARAM</v>
      </c>
      <c r="F34" s="100" t="str">
        <f t="shared" si="4"/>
        <v>F</v>
      </c>
      <c r="G34" s="101">
        <f t="shared" si="5"/>
        <v>3</v>
      </c>
      <c r="H34" s="101" t="str">
        <f t="shared" si="6"/>
        <v>Y</v>
      </c>
      <c r="I34" s="233" t="s">
        <v>1098</v>
      </c>
      <c r="J34" s="183" t="s">
        <v>248</v>
      </c>
      <c r="K34" s="183" t="str">
        <f>IF(J34="","",VLOOKUP(J34,MASTER!$B$8:$C$11,2,0))</f>
        <v>SBIN000000</v>
      </c>
      <c r="L34" s="183"/>
      <c r="M34" s="183"/>
      <c r="N34" s="183"/>
      <c r="O34" s="183"/>
      <c r="P34" s="183"/>
      <c r="Q34" s="183"/>
      <c r="R34" s="234">
        <v>22</v>
      </c>
      <c r="S34" s="234">
        <v>17</v>
      </c>
      <c r="T34" s="234">
        <v>21</v>
      </c>
      <c r="U34" s="234">
        <v>22</v>
      </c>
      <c r="V34" s="234">
        <v>4</v>
      </c>
      <c r="W34" s="234">
        <v>0</v>
      </c>
      <c r="X34" s="180">
        <f t="shared" si="7"/>
        <v>86</v>
      </c>
      <c r="Y34" s="179" t="s">
        <v>1057</v>
      </c>
      <c r="AA34">
        <v>30</v>
      </c>
      <c r="AB34">
        <f>IFERROR(IF($AB$1&gt;=AA34,SMALL(STU_DATA!$L$5:$L$1000,FILL_DATA!$AB$2+FILL_DATA!AA34),0),0)</f>
        <v>126</v>
      </c>
      <c r="AC34">
        <f t="shared" si="8"/>
        <v>30</v>
      </c>
    </row>
    <row r="35" spans="1:29">
      <c r="A35" s="100">
        <f>IF(B35="","",ROWS($B$5:B35))</f>
        <v>31</v>
      </c>
      <c r="B35" s="100">
        <f t="shared" si="0"/>
        <v>8</v>
      </c>
      <c r="C35" s="100">
        <f t="shared" si="1"/>
        <v>629</v>
      </c>
      <c r="D35" s="100" t="str">
        <f t="shared" si="2"/>
        <v>Vishal Kumar</v>
      </c>
      <c r="E35" s="100" t="str">
        <f t="shared" si="3"/>
        <v>Shyopat Ram</v>
      </c>
      <c r="F35" s="100" t="str">
        <f t="shared" si="4"/>
        <v>M</v>
      </c>
      <c r="G35" s="101">
        <f t="shared" si="5"/>
        <v>4</v>
      </c>
      <c r="H35" s="101" t="str">
        <f t="shared" si="6"/>
        <v>Y</v>
      </c>
      <c r="I35" s="233" t="s">
        <v>1096</v>
      </c>
      <c r="J35" s="183" t="s">
        <v>956</v>
      </c>
      <c r="K35" s="183" t="str">
        <f>IF(J35="","",VLOOKUP(J35,MASTER!$B$8:$C$11,2,0))</f>
        <v>PUNB00000</v>
      </c>
      <c r="L35" s="183"/>
      <c r="M35" s="183"/>
      <c r="N35" s="183"/>
      <c r="O35" s="183"/>
      <c r="P35" s="183"/>
      <c r="Q35" s="183"/>
      <c r="R35" s="234">
        <v>0</v>
      </c>
      <c r="S35" s="234">
        <v>0</v>
      </c>
      <c r="T35" s="234">
        <v>0</v>
      </c>
      <c r="U35" s="234">
        <v>0</v>
      </c>
      <c r="V35" s="234">
        <v>0</v>
      </c>
      <c r="W35" s="234">
        <v>0</v>
      </c>
      <c r="X35" s="180">
        <f t="shared" si="7"/>
        <v>0</v>
      </c>
      <c r="Y35" s="179" t="s">
        <v>1071</v>
      </c>
      <c r="AA35">
        <v>31</v>
      </c>
      <c r="AB35">
        <f>IFERROR(IF($AB$1&gt;=AA35,SMALL(STU_DATA!$L$5:$L$1000,FILL_DATA!$AB$2+FILL_DATA!AA35),0),0)</f>
        <v>129</v>
      </c>
      <c r="AC35">
        <f t="shared" si="8"/>
        <v>0</v>
      </c>
    </row>
    <row r="36" spans="1:29">
      <c r="A36" s="100">
        <f>IF(B36="","",ROWS($B$5:B36))</f>
        <v>32</v>
      </c>
      <c r="B36" s="100">
        <f t="shared" si="0"/>
        <v>9</v>
      </c>
      <c r="C36" s="100">
        <f t="shared" si="1"/>
        <v>640</v>
      </c>
      <c r="D36" s="100" t="str">
        <f t="shared" si="2"/>
        <v>HARMAN DEEP</v>
      </c>
      <c r="E36" s="100" t="str">
        <f t="shared" si="3"/>
        <v>BHOLA SINGH</v>
      </c>
      <c r="F36" s="100" t="str">
        <f t="shared" si="4"/>
        <v>F</v>
      </c>
      <c r="G36" s="101">
        <f t="shared" si="5"/>
        <v>6</v>
      </c>
      <c r="H36" s="101" t="str">
        <f t="shared" si="6"/>
        <v>Y</v>
      </c>
      <c r="I36" s="184"/>
      <c r="J36" s="183"/>
      <c r="K36" s="183" t="str">
        <f>IF(J36="","",VLOOKUP(J36,MASTER!$B$8:$C$11,2,0))</f>
        <v/>
      </c>
      <c r="L36" s="183"/>
      <c r="M36" s="183"/>
      <c r="N36" s="183"/>
      <c r="O36" s="183"/>
      <c r="P36" s="183"/>
      <c r="Q36" s="183"/>
      <c r="R36" s="183"/>
      <c r="S36" s="183"/>
      <c r="T36" s="183"/>
      <c r="U36" s="183"/>
      <c r="V36" s="183"/>
      <c r="W36" s="183"/>
      <c r="X36" s="180">
        <f t="shared" si="7"/>
        <v>0</v>
      </c>
      <c r="Y36" s="179" t="s">
        <v>1057</v>
      </c>
      <c r="AA36">
        <v>32</v>
      </c>
      <c r="AB36">
        <f>IFERROR(IF($AB$1&gt;=AA36,SMALL(STU_DATA!$L$5:$L$1000,FILL_DATA!$AB$2+FILL_DATA!AA36),0),0)</f>
        <v>140</v>
      </c>
      <c r="AC36">
        <f t="shared" si="8"/>
        <v>32</v>
      </c>
    </row>
    <row r="37" spans="1:29">
      <c r="A37" s="100" t="str">
        <f>IF(B37="","",ROWS($B$5:B37))</f>
        <v/>
      </c>
      <c r="B37" s="100" t="str">
        <f t="shared" si="0"/>
        <v/>
      </c>
      <c r="C37" s="100" t="str">
        <f t="shared" si="1"/>
        <v/>
      </c>
      <c r="D37" s="100" t="str">
        <f t="shared" si="2"/>
        <v/>
      </c>
      <c r="E37" s="100" t="str">
        <f t="shared" si="3"/>
        <v/>
      </c>
      <c r="F37" s="100" t="str">
        <f t="shared" si="4"/>
        <v/>
      </c>
      <c r="G37" s="101" t="str">
        <f t="shared" si="5"/>
        <v/>
      </c>
      <c r="H37" s="101" t="str">
        <f t="shared" si="6"/>
        <v/>
      </c>
      <c r="I37" s="184"/>
      <c r="J37" s="183"/>
      <c r="K37" s="183" t="str">
        <f>IF(J37="","",VLOOKUP(J37,MASTER!$B$8:$C$11,2,0))</f>
        <v/>
      </c>
      <c r="L37" s="183"/>
      <c r="M37" s="183"/>
      <c r="N37" s="183"/>
      <c r="O37" s="183"/>
      <c r="P37" s="183"/>
      <c r="Q37" s="183"/>
      <c r="R37" s="183"/>
      <c r="S37" s="183"/>
      <c r="T37" s="183"/>
      <c r="U37" s="183"/>
      <c r="V37" s="183"/>
      <c r="W37" s="183"/>
      <c r="X37" s="180">
        <f t="shared" si="7"/>
        <v>0</v>
      </c>
      <c r="Y37" s="179" t="s">
        <v>1057</v>
      </c>
      <c r="AA37">
        <v>33</v>
      </c>
      <c r="AB37">
        <f>IFERROR(IF($AB$1&gt;=AA37,SMALL(STU_DATA!$L$5:$L$1000,FILL_DATA!$AB$2+FILL_DATA!AA37),0),0)</f>
        <v>0</v>
      </c>
      <c r="AC37" t="str">
        <f t="shared" si="8"/>
        <v/>
      </c>
    </row>
    <row r="38" spans="1:29">
      <c r="A38" s="100" t="str">
        <f>IF(B38="","",ROWS($B$5:B38))</f>
        <v/>
      </c>
      <c r="B38" s="100" t="str">
        <f t="shared" si="0"/>
        <v/>
      </c>
      <c r="C38" s="100" t="str">
        <f t="shared" si="1"/>
        <v/>
      </c>
      <c r="D38" s="100" t="str">
        <f t="shared" si="2"/>
        <v/>
      </c>
      <c r="E38" s="100" t="str">
        <f t="shared" si="3"/>
        <v/>
      </c>
      <c r="F38" s="100" t="str">
        <f t="shared" si="4"/>
        <v/>
      </c>
      <c r="G38" s="101" t="str">
        <f t="shared" si="5"/>
        <v/>
      </c>
      <c r="H38" s="101" t="str">
        <f t="shared" si="6"/>
        <v/>
      </c>
      <c r="I38" s="184"/>
      <c r="J38" s="183"/>
      <c r="K38" s="183" t="str">
        <f>IF(J38="","",VLOOKUP(J38,MASTER!$B$8:$C$11,2,0))</f>
        <v/>
      </c>
      <c r="L38" s="183"/>
      <c r="M38" s="183"/>
      <c r="N38" s="183"/>
      <c r="O38" s="183"/>
      <c r="P38" s="183"/>
      <c r="Q38" s="183"/>
      <c r="R38" s="183"/>
      <c r="S38" s="183"/>
      <c r="T38" s="183"/>
      <c r="U38" s="183"/>
      <c r="V38" s="183"/>
      <c r="W38" s="183"/>
      <c r="X38" s="180">
        <f t="shared" si="7"/>
        <v>0</v>
      </c>
      <c r="Y38" s="179" t="s">
        <v>1057</v>
      </c>
      <c r="AA38">
        <v>34</v>
      </c>
      <c r="AB38">
        <f>IFERROR(IF($AB$1&gt;=AA38,SMALL(STU_DATA!$L$5:$L$1000,FILL_DATA!$AB$2+FILL_DATA!AA38),0),0)</f>
        <v>0</v>
      </c>
      <c r="AC38" t="str">
        <f t="shared" si="8"/>
        <v/>
      </c>
    </row>
    <row r="39" spans="1:29">
      <c r="A39" s="100" t="str">
        <f>IF(B39="","",ROWS($B$5:B39))</f>
        <v/>
      </c>
      <c r="B39" s="100" t="str">
        <f t="shared" si="0"/>
        <v/>
      </c>
      <c r="C39" s="100" t="str">
        <f t="shared" si="1"/>
        <v/>
      </c>
      <c r="D39" s="100" t="str">
        <f t="shared" si="2"/>
        <v/>
      </c>
      <c r="E39" s="100" t="str">
        <f t="shared" si="3"/>
        <v/>
      </c>
      <c r="F39" s="100" t="str">
        <f t="shared" si="4"/>
        <v/>
      </c>
      <c r="G39" s="101" t="str">
        <f t="shared" si="5"/>
        <v/>
      </c>
      <c r="H39" s="101" t="str">
        <f t="shared" si="6"/>
        <v/>
      </c>
      <c r="I39" s="184"/>
      <c r="J39" s="183"/>
      <c r="K39" s="183" t="str">
        <f>IF(J39="","",VLOOKUP(J39,MASTER!$B$8:$C$11,2,0))</f>
        <v/>
      </c>
      <c r="L39" s="183"/>
      <c r="M39" s="183"/>
      <c r="N39" s="183"/>
      <c r="O39" s="183"/>
      <c r="P39" s="183"/>
      <c r="Q39" s="183"/>
      <c r="R39" s="183"/>
      <c r="S39" s="183"/>
      <c r="T39" s="183"/>
      <c r="U39" s="183"/>
      <c r="V39" s="183"/>
      <c r="W39" s="183"/>
      <c r="X39" s="180">
        <f t="shared" si="7"/>
        <v>0</v>
      </c>
      <c r="Y39" s="179" t="s">
        <v>1057</v>
      </c>
      <c r="AA39">
        <v>35</v>
      </c>
      <c r="AB39">
        <f>IFERROR(IF($AB$1&gt;=AA39,SMALL(STU_DATA!$L$5:$L$1000,FILL_DATA!$AB$2+FILL_DATA!AA39),0),0)</f>
        <v>0</v>
      </c>
      <c r="AC39" t="str">
        <f t="shared" si="8"/>
        <v/>
      </c>
    </row>
    <row r="40" spans="1:29">
      <c r="A40" s="100" t="str">
        <f>IF(B40="","",ROWS($B$5:B40))</f>
        <v/>
      </c>
      <c r="B40" s="100" t="str">
        <f t="shared" si="0"/>
        <v/>
      </c>
      <c r="C40" s="100" t="str">
        <f t="shared" si="1"/>
        <v/>
      </c>
      <c r="D40" s="100" t="str">
        <f t="shared" si="2"/>
        <v/>
      </c>
      <c r="E40" s="100" t="str">
        <f t="shared" si="3"/>
        <v/>
      </c>
      <c r="F40" s="100" t="str">
        <f t="shared" si="4"/>
        <v/>
      </c>
      <c r="G40" s="101" t="str">
        <f t="shared" si="5"/>
        <v/>
      </c>
      <c r="H40" s="101" t="str">
        <f t="shared" si="6"/>
        <v/>
      </c>
      <c r="I40" s="184"/>
      <c r="J40" s="183"/>
      <c r="K40" s="183" t="str">
        <f>IF(J40="","",VLOOKUP(J40,MASTER!$B$8:$C$11,2,0))</f>
        <v/>
      </c>
      <c r="L40" s="183"/>
      <c r="M40" s="183"/>
      <c r="N40" s="183"/>
      <c r="O40" s="183"/>
      <c r="P40" s="183"/>
      <c r="Q40" s="183"/>
      <c r="R40" s="183"/>
      <c r="S40" s="183"/>
      <c r="T40" s="183"/>
      <c r="U40" s="183"/>
      <c r="V40" s="183"/>
      <c r="W40" s="183"/>
      <c r="X40" s="180">
        <f t="shared" si="7"/>
        <v>0</v>
      </c>
      <c r="Y40" s="179" t="s">
        <v>1057</v>
      </c>
      <c r="AA40">
        <v>36</v>
      </c>
      <c r="AB40">
        <f>IFERROR(IF($AB$1&gt;=AA40,SMALL(STU_DATA!$L$5:$L$1000,FILL_DATA!$AB$2+FILL_DATA!AA40),0),0)</f>
        <v>0</v>
      </c>
      <c r="AC40" t="str">
        <f t="shared" si="8"/>
        <v/>
      </c>
    </row>
    <row r="41" spans="1:29">
      <c r="A41" s="100" t="str">
        <f>IF(B41="","",ROWS($B$5:B41))</f>
        <v/>
      </c>
      <c r="B41" s="100" t="str">
        <f t="shared" si="0"/>
        <v/>
      </c>
      <c r="C41" s="100" t="str">
        <f t="shared" si="1"/>
        <v/>
      </c>
      <c r="D41" s="100" t="str">
        <f t="shared" si="2"/>
        <v/>
      </c>
      <c r="E41" s="100" t="str">
        <f t="shared" si="3"/>
        <v/>
      </c>
      <c r="F41" s="100" t="str">
        <f t="shared" si="4"/>
        <v/>
      </c>
      <c r="G41" s="101" t="str">
        <f t="shared" si="5"/>
        <v/>
      </c>
      <c r="H41" s="101" t="str">
        <f t="shared" si="6"/>
        <v/>
      </c>
      <c r="I41" s="184"/>
      <c r="J41" s="183"/>
      <c r="K41" s="183" t="str">
        <f>IF(J41="","",VLOOKUP(J41,MASTER!$B$8:$C$11,2,0))</f>
        <v/>
      </c>
      <c r="L41" s="183"/>
      <c r="M41" s="183"/>
      <c r="N41" s="183"/>
      <c r="O41" s="183"/>
      <c r="P41" s="183"/>
      <c r="Q41" s="183"/>
      <c r="R41" s="183"/>
      <c r="S41" s="183"/>
      <c r="T41" s="183"/>
      <c r="U41" s="183"/>
      <c r="V41" s="183"/>
      <c r="W41" s="183"/>
      <c r="X41" s="180">
        <f t="shared" si="7"/>
        <v>0</v>
      </c>
      <c r="Y41" s="179" t="s">
        <v>1057</v>
      </c>
      <c r="AA41">
        <v>37</v>
      </c>
      <c r="AB41">
        <f>IFERROR(IF($AB$1&gt;=AA41,SMALL(STU_DATA!$L$5:$L$1000,FILL_DATA!$AB$2+FILL_DATA!AA41),0),0)</f>
        <v>0</v>
      </c>
      <c r="AC41" t="str">
        <f t="shared" si="8"/>
        <v/>
      </c>
    </row>
    <row r="42" spans="1:29">
      <c r="A42" s="100" t="str">
        <f>IF(B42="","",ROWS($B$5:B42))</f>
        <v/>
      </c>
      <c r="B42" s="100" t="str">
        <f t="shared" si="0"/>
        <v/>
      </c>
      <c r="C42" s="100" t="str">
        <f t="shared" si="1"/>
        <v/>
      </c>
      <c r="D42" s="100" t="str">
        <f t="shared" si="2"/>
        <v/>
      </c>
      <c r="E42" s="100" t="str">
        <f t="shared" si="3"/>
        <v/>
      </c>
      <c r="F42" s="100" t="str">
        <f t="shared" si="4"/>
        <v/>
      </c>
      <c r="G42" s="101" t="str">
        <f t="shared" si="5"/>
        <v/>
      </c>
      <c r="H42" s="101" t="str">
        <f t="shared" si="6"/>
        <v/>
      </c>
      <c r="I42" s="184"/>
      <c r="J42" s="183"/>
      <c r="K42" s="183" t="str">
        <f>IF(J42="","",VLOOKUP(J42,MASTER!$B$8:$C$11,2,0))</f>
        <v/>
      </c>
      <c r="L42" s="183"/>
      <c r="M42" s="183"/>
      <c r="N42" s="183"/>
      <c r="O42" s="183"/>
      <c r="P42" s="183"/>
      <c r="Q42" s="183"/>
      <c r="R42" s="183"/>
      <c r="S42" s="183"/>
      <c r="T42" s="183"/>
      <c r="U42" s="183"/>
      <c r="V42" s="183"/>
      <c r="W42" s="183"/>
      <c r="X42" s="180">
        <f t="shared" si="7"/>
        <v>0</v>
      </c>
      <c r="Y42" s="179" t="s">
        <v>1057</v>
      </c>
      <c r="AA42">
        <v>38</v>
      </c>
      <c r="AB42">
        <f>IFERROR(IF($AB$1&gt;=AA42,SMALL(STU_DATA!$L$5:$L$1000,FILL_DATA!$AB$2+FILL_DATA!AA42),0),0)</f>
        <v>0</v>
      </c>
      <c r="AC42" t="str">
        <f t="shared" si="8"/>
        <v/>
      </c>
    </row>
    <row r="43" spans="1:29">
      <c r="A43" s="100" t="str">
        <f>IF(B43="","",ROWS($B$5:B43))</f>
        <v/>
      </c>
      <c r="B43" s="100" t="str">
        <f t="shared" si="0"/>
        <v/>
      </c>
      <c r="C43" s="100" t="str">
        <f t="shared" si="1"/>
        <v/>
      </c>
      <c r="D43" s="100" t="str">
        <f t="shared" si="2"/>
        <v/>
      </c>
      <c r="E43" s="100" t="str">
        <f t="shared" si="3"/>
        <v/>
      </c>
      <c r="F43" s="100" t="str">
        <f t="shared" si="4"/>
        <v/>
      </c>
      <c r="G43" s="101" t="str">
        <f t="shared" si="5"/>
        <v/>
      </c>
      <c r="H43" s="101" t="str">
        <f t="shared" si="6"/>
        <v/>
      </c>
      <c r="I43" s="184"/>
      <c r="J43" s="183"/>
      <c r="K43" s="183" t="str">
        <f>IF(J43="","",VLOOKUP(J43,MASTER!$B$8:$C$11,2,0))</f>
        <v/>
      </c>
      <c r="L43" s="183"/>
      <c r="M43" s="183"/>
      <c r="N43" s="183"/>
      <c r="O43" s="183"/>
      <c r="P43" s="183"/>
      <c r="Q43" s="183"/>
      <c r="R43" s="183"/>
      <c r="S43" s="183"/>
      <c r="T43" s="183"/>
      <c r="U43" s="183"/>
      <c r="V43" s="183"/>
      <c r="W43" s="183"/>
      <c r="X43" s="180">
        <f t="shared" si="7"/>
        <v>0</v>
      </c>
      <c r="Y43" s="179" t="s">
        <v>1057</v>
      </c>
      <c r="AA43">
        <v>39</v>
      </c>
      <c r="AB43">
        <f>IFERROR(IF($AB$1&gt;=AA43,SMALL(STU_DATA!$L$5:$L$1000,FILL_DATA!$AB$2+FILL_DATA!AA43),0),0)</f>
        <v>0</v>
      </c>
      <c r="AC43" t="str">
        <f t="shared" si="8"/>
        <v/>
      </c>
    </row>
    <row r="44" spans="1:29">
      <c r="A44" s="100" t="str">
        <f>IF(B44="","",ROWS($B$5:B44))</f>
        <v/>
      </c>
      <c r="B44" s="100" t="str">
        <f t="shared" si="0"/>
        <v/>
      </c>
      <c r="C44" s="100" t="str">
        <f t="shared" si="1"/>
        <v/>
      </c>
      <c r="D44" s="100" t="str">
        <f t="shared" si="2"/>
        <v/>
      </c>
      <c r="E44" s="100" t="str">
        <f t="shared" si="3"/>
        <v/>
      </c>
      <c r="F44" s="100" t="str">
        <f t="shared" si="4"/>
        <v/>
      </c>
      <c r="G44" s="101" t="str">
        <f t="shared" si="5"/>
        <v/>
      </c>
      <c r="H44" s="101" t="str">
        <f t="shared" si="6"/>
        <v/>
      </c>
      <c r="I44" s="184"/>
      <c r="J44" s="183"/>
      <c r="K44" s="183" t="str">
        <f>IF(J44="","",VLOOKUP(J44,MASTER!$B$8:$C$11,2,0))</f>
        <v/>
      </c>
      <c r="L44" s="183"/>
      <c r="M44" s="183"/>
      <c r="N44" s="183"/>
      <c r="O44" s="183"/>
      <c r="P44" s="183"/>
      <c r="Q44" s="183"/>
      <c r="R44" s="183"/>
      <c r="S44" s="183"/>
      <c r="T44" s="183"/>
      <c r="U44" s="183"/>
      <c r="V44" s="183"/>
      <c r="W44" s="183"/>
      <c r="X44" s="180">
        <f t="shared" si="7"/>
        <v>0</v>
      </c>
      <c r="Y44" s="179" t="s">
        <v>1057</v>
      </c>
      <c r="AA44">
        <v>40</v>
      </c>
      <c r="AB44">
        <f>IFERROR(IF($AB$1&gt;=AA44,SMALL(STU_DATA!$L$5:$L$1000,FILL_DATA!$AB$2+FILL_DATA!AA44),0),0)</f>
        <v>0</v>
      </c>
      <c r="AC44" t="str">
        <f t="shared" si="8"/>
        <v/>
      </c>
    </row>
    <row r="45" spans="1:29">
      <c r="A45" s="100" t="str">
        <f>IF(B45="","",ROWS($B$5:B45))</f>
        <v/>
      </c>
      <c r="B45" s="100" t="str">
        <f t="shared" si="0"/>
        <v/>
      </c>
      <c r="C45" s="100" t="str">
        <f t="shared" si="1"/>
        <v/>
      </c>
      <c r="D45" s="100" t="str">
        <f t="shared" si="2"/>
        <v/>
      </c>
      <c r="E45" s="100" t="str">
        <f t="shared" si="3"/>
        <v/>
      </c>
      <c r="F45" s="100" t="str">
        <f t="shared" si="4"/>
        <v/>
      </c>
      <c r="G45" s="101" t="str">
        <f t="shared" si="5"/>
        <v/>
      </c>
      <c r="H45" s="101" t="str">
        <f t="shared" si="6"/>
        <v/>
      </c>
      <c r="I45" s="184"/>
      <c r="J45" s="183"/>
      <c r="K45" s="183" t="str">
        <f>IF(J45="","",VLOOKUP(J45,MASTER!$B$8:$C$11,2,0))</f>
        <v/>
      </c>
      <c r="L45" s="183"/>
      <c r="M45" s="183"/>
      <c r="N45" s="183"/>
      <c r="O45" s="183"/>
      <c r="P45" s="183"/>
      <c r="Q45" s="183"/>
      <c r="R45" s="183"/>
      <c r="S45" s="183"/>
      <c r="T45" s="183"/>
      <c r="U45" s="183"/>
      <c r="V45" s="183"/>
      <c r="W45" s="183"/>
      <c r="X45" s="180">
        <f t="shared" si="7"/>
        <v>0</v>
      </c>
      <c r="Y45" s="179" t="s">
        <v>1057</v>
      </c>
      <c r="AA45">
        <v>41</v>
      </c>
      <c r="AB45">
        <f>IFERROR(IF($AB$1&gt;=AA45,SMALL(STU_DATA!$L$5:$L$1000,FILL_DATA!$AB$2+FILL_DATA!AA45),0),0)</f>
        <v>0</v>
      </c>
      <c r="AC45" t="str">
        <f t="shared" si="8"/>
        <v/>
      </c>
    </row>
    <row r="46" spans="1:29">
      <c r="A46" s="100" t="str">
        <f>IF(B46="","",ROWS($B$5:B46))</f>
        <v/>
      </c>
      <c r="B46" s="100" t="str">
        <f t="shared" si="0"/>
        <v/>
      </c>
      <c r="C46" s="100" t="str">
        <f t="shared" si="1"/>
        <v/>
      </c>
      <c r="D46" s="100" t="str">
        <f t="shared" si="2"/>
        <v/>
      </c>
      <c r="E46" s="100" t="str">
        <f t="shared" si="3"/>
        <v/>
      </c>
      <c r="F46" s="100" t="str">
        <f t="shared" si="4"/>
        <v/>
      </c>
      <c r="G46" s="101" t="str">
        <f t="shared" si="5"/>
        <v/>
      </c>
      <c r="H46" s="101" t="str">
        <f t="shared" si="6"/>
        <v/>
      </c>
      <c r="I46" s="184"/>
      <c r="J46" s="183"/>
      <c r="K46" s="183" t="str">
        <f>IF(J46="","",VLOOKUP(J46,MASTER!$B$8:$C$11,2,0))</f>
        <v/>
      </c>
      <c r="L46" s="183"/>
      <c r="M46" s="183"/>
      <c r="N46" s="183"/>
      <c r="O46" s="183"/>
      <c r="P46" s="183"/>
      <c r="Q46" s="183"/>
      <c r="R46" s="183"/>
      <c r="S46" s="183"/>
      <c r="T46" s="183"/>
      <c r="U46" s="183"/>
      <c r="V46" s="183"/>
      <c r="W46" s="183"/>
      <c r="X46" s="180">
        <f t="shared" si="7"/>
        <v>0</v>
      </c>
      <c r="Y46" s="179" t="s">
        <v>1057</v>
      </c>
      <c r="AA46">
        <v>42</v>
      </c>
      <c r="AB46">
        <f>IFERROR(IF($AB$1&gt;=AA46,SMALL(STU_DATA!$L$5:$L$1000,FILL_DATA!$AB$2+FILL_DATA!AA46),0),0)</f>
        <v>0</v>
      </c>
      <c r="AC46" t="str">
        <f t="shared" si="8"/>
        <v/>
      </c>
    </row>
    <row r="47" spans="1:29">
      <c r="A47" s="100" t="str">
        <f>IF(B47="","",ROWS($B$5:B47))</f>
        <v/>
      </c>
      <c r="B47" s="100" t="str">
        <f t="shared" si="0"/>
        <v/>
      </c>
      <c r="C47" s="100" t="str">
        <f t="shared" si="1"/>
        <v/>
      </c>
      <c r="D47" s="100" t="str">
        <f t="shared" si="2"/>
        <v/>
      </c>
      <c r="E47" s="100" t="str">
        <f t="shared" si="3"/>
        <v/>
      </c>
      <c r="F47" s="100" t="str">
        <f t="shared" si="4"/>
        <v/>
      </c>
      <c r="G47" s="101" t="str">
        <f t="shared" si="5"/>
        <v/>
      </c>
      <c r="H47" s="101" t="str">
        <f t="shared" si="6"/>
        <v/>
      </c>
      <c r="I47" s="184"/>
      <c r="J47" s="183"/>
      <c r="K47" s="183" t="str">
        <f>IF(J47="","",VLOOKUP(J47,MASTER!$B$8:$C$11,2,0))</f>
        <v/>
      </c>
      <c r="L47" s="183"/>
      <c r="M47" s="183"/>
      <c r="N47" s="183"/>
      <c r="O47" s="183"/>
      <c r="P47" s="183"/>
      <c r="Q47" s="183"/>
      <c r="R47" s="183"/>
      <c r="S47" s="183"/>
      <c r="T47" s="183"/>
      <c r="U47" s="183"/>
      <c r="V47" s="183"/>
      <c r="W47" s="183"/>
      <c r="X47" s="180">
        <f t="shared" si="7"/>
        <v>0</v>
      </c>
      <c r="Y47" s="179" t="s">
        <v>1057</v>
      </c>
      <c r="AA47">
        <v>43</v>
      </c>
      <c r="AB47">
        <f>IFERROR(IF($AB$1&gt;=AA47,SMALL(STU_DATA!$L$5:$L$1000,FILL_DATA!$AB$2+FILL_DATA!AA47),0),0)</f>
        <v>0</v>
      </c>
      <c r="AC47" t="str">
        <f t="shared" si="8"/>
        <v/>
      </c>
    </row>
    <row r="48" spans="1:29">
      <c r="A48" s="100" t="str">
        <f>IF(B48="","",ROWS($B$5:B48))</f>
        <v/>
      </c>
      <c r="B48" s="100" t="str">
        <f t="shared" si="0"/>
        <v/>
      </c>
      <c r="C48" s="100" t="str">
        <f t="shared" si="1"/>
        <v/>
      </c>
      <c r="D48" s="100" t="str">
        <f t="shared" si="2"/>
        <v/>
      </c>
      <c r="E48" s="100" t="str">
        <f t="shared" si="3"/>
        <v/>
      </c>
      <c r="F48" s="100" t="str">
        <f t="shared" si="4"/>
        <v/>
      </c>
      <c r="G48" s="101" t="str">
        <f t="shared" si="5"/>
        <v/>
      </c>
      <c r="H48" s="101" t="str">
        <f t="shared" si="6"/>
        <v/>
      </c>
      <c r="I48" s="184"/>
      <c r="J48" s="183"/>
      <c r="K48" s="183" t="str">
        <f>IF(J48="","",VLOOKUP(J48,MASTER!$B$8:$C$11,2,0))</f>
        <v/>
      </c>
      <c r="L48" s="183"/>
      <c r="M48" s="183"/>
      <c r="N48" s="183"/>
      <c r="O48" s="183"/>
      <c r="P48" s="183"/>
      <c r="Q48" s="183"/>
      <c r="R48" s="183"/>
      <c r="S48" s="183"/>
      <c r="T48" s="183"/>
      <c r="U48" s="183"/>
      <c r="V48" s="183"/>
      <c r="W48" s="183"/>
      <c r="X48" s="180">
        <f t="shared" si="7"/>
        <v>0</v>
      </c>
      <c r="Y48" s="179" t="s">
        <v>1057</v>
      </c>
      <c r="AA48">
        <v>44</v>
      </c>
      <c r="AB48">
        <f>IFERROR(IF($AB$1&gt;=AA48,SMALL(STU_DATA!$L$5:$L$1000,FILL_DATA!$AB$2+FILL_DATA!AA48),0),0)</f>
        <v>0</v>
      </c>
      <c r="AC48" t="str">
        <f t="shared" si="8"/>
        <v/>
      </c>
    </row>
    <row r="49" spans="1:29">
      <c r="A49" s="100" t="str">
        <f>IF(B49="","",ROWS($B$5:B49))</f>
        <v/>
      </c>
      <c r="B49" s="100" t="str">
        <f t="shared" si="0"/>
        <v/>
      </c>
      <c r="C49" s="100" t="str">
        <f t="shared" si="1"/>
        <v/>
      </c>
      <c r="D49" s="100" t="str">
        <f t="shared" si="2"/>
        <v/>
      </c>
      <c r="E49" s="100" t="str">
        <f t="shared" si="3"/>
        <v/>
      </c>
      <c r="F49" s="100" t="str">
        <f t="shared" si="4"/>
        <v/>
      </c>
      <c r="G49" s="101" t="str">
        <f t="shared" si="5"/>
        <v/>
      </c>
      <c r="H49" s="101" t="str">
        <f t="shared" si="6"/>
        <v/>
      </c>
      <c r="I49" s="184"/>
      <c r="J49" s="183"/>
      <c r="K49" s="183" t="str">
        <f>IF(J49="","",VLOOKUP(J49,MASTER!$B$8:$C$11,2,0))</f>
        <v/>
      </c>
      <c r="L49" s="183"/>
      <c r="M49" s="183"/>
      <c r="N49" s="183"/>
      <c r="O49" s="183"/>
      <c r="P49" s="183"/>
      <c r="Q49" s="183"/>
      <c r="R49" s="183"/>
      <c r="S49" s="183"/>
      <c r="T49" s="183"/>
      <c r="U49" s="183"/>
      <c r="V49" s="183"/>
      <c r="W49" s="183"/>
      <c r="X49" s="180">
        <f t="shared" si="7"/>
        <v>0</v>
      </c>
      <c r="Y49" s="179" t="s">
        <v>1057</v>
      </c>
      <c r="AA49">
        <v>45</v>
      </c>
      <c r="AB49">
        <f>IFERROR(IF($AB$1&gt;=AA49,SMALL(STU_DATA!$L$5:$L$1000,FILL_DATA!$AB$2+FILL_DATA!AA49),0),0)</f>
        <v>0</v>
      </c>
      <c r="AC49" t="str">
        <f t="shared" si="8"/>
        <v/>
      </c>
    </row>
    <row r="50" spans="1:29">
      <c r="A50" s="100" t="str">
        <f>IF(B50="","",ROWS($B$5:B50))</f>
        <v/>
      </c>
      <c r="B50" s="100" t="str">
        <f t="shared" si="0"/>
        <v/>
      </c>
      <c r="C50" s="100" t="str">
        <f t="shared" si="1"/>
        <v/>
      </c>
      <c r="D50" s="100" t="str">
        <f t="shared" si="2"/>
        <v/>
      </c>
      <c r="E50" s="100" t="str">
        <f t="shared" si="3"/>
        <v/>
      </c>
      <c r="F50" s="100" t="str">
        <f t="shared" si="4"/>
        <v/>
      </c>
      <c r="G50" s="101" t="str">
        <f t="shared" si="5"/>
        <v/>
      </c>
      <c r="H50" s="101" t="str">
        <f t="shared" si="6"/>
        <v/>
      </c>
      <c r="I50" s="184"/>
      <c r="J50" s="183"/>
      <c r="K50" s="183" t="str">
        <f>IF(J50="","",VLOOKUP(J50,MASTER!$B$8:$C$11,2,0))</f>
        <v/>
      </c>
      <c r="L50" s="183"/>
      <c r="M50" s="183"/>
      <c r="N50" s="183"/>
      <c r="O50" s="183"/>
      <c r="P50" s="183"/>
      <c r="Q50" s="183"/>
      <c r="R50" s="183"/>
      <c r="S50" s="183"/>
      <c r="T50" s="183"/>
      <c r="U50" s="183"/>
      <c r="V50" s="183"/>
      <c r="W50" s="183"/>
      <c r="X50" s="180">
        <f t="shared" si="7"/>
        <v>0</v>
      </c>
      <c r="Y50" s="179"/>
      <c r="AA50">
        <v>46</v>
      </c>
      <c r="AB50">
        <f>IFERROR(IF($AB$1&gt;=AA50,SMALL(STU_DATA!$L$5:$L$1000,FILL_DATA!$AB$2+FILL_DATA!AA50),0),0)</f>
        <v>0</v>
      </c>
      <c r="AC50">
        <f t="shared" si="8"/>
        <v>0</v>
      </c>
    </row>
    <row r="51" spans="1:29">
      <c r="A51" s="100" t="str">
        <f>IF(B51="","",ROWS($B$5:B51))</f>
        <v/>
      </c>
      <c r="B51" s="100" t="str">
        <f t="shared" si="0"/>
        <v/>
      </c>
      <c r="C51" s="100" t="str">
        <f t="shared" si="1"/>
        <v/>
      </c>
      <c r="D51" s="100" t="str">
        <f t="shared" si="2"/>
        <v/>
      </c>
      <c r="E51" s="100" t="str">
        <f t="shared" si="3"/>
        <v/>
      </c>
      <c r="F51" s="100" t="str">
        <f t="shared" si="4"/>
        <v/>
      </c>
      <c r="G51" s="101" t="str">
        <f t="shared" si="5"/>
        <v/>
      </c>
      <c r="H51" s="101" t="str">
        <f t="shared" si="6"/>
        <v/>
      </c>
      <c r="I51" s="184"/>
      <c r="J51" s="183"/>
      <c r="K51" s="183" t="str">
        <f>IF(J51="","",VLOOKUP(J51,MASTER!$B$8:$C$11,2,0))</f>
        <v/>
      </c>
      <c r="L51" s="183"/>
      <c r="M51" s="183"/>
      <c r="N51" s="183"/>
      <c r="O51" s="183"/>
      <c r="P51" s="183"/>
      <c r="Q51" s="183"/>
      <c r="R51" s="183"/>
      <c r="S51" s="183"/>
      <c r="T51" s="183"/>
      <c r="U51" s="183"/>
      <c r="V51" s="183"/>
      <c r="W51" s="183"/>
      <c r="X51" s="180">
        <f t="shared" si="7"/>
        <v>0</v>
      </c>
      <c r="Y51" s="179"/>
      <c r="AA51">
        <v>47</v>
      </c>
      <c r="AB51">
        <f>IFERROR(IF($AB$1&gt;=AA51,SMALL(STU_DATA!$L$5:$L$1000,FILL_DATA!$AB$2+FILL_DATA!AA51),0),0)</f>
        <v>0</v>
      </c>
      <c r="AC51">
        <f t="shared" si="8"/>
        <v>0</v>
      </c>
    </row>
    <row r="52" spans="1:29">
      <c r="A52" s="100" t="str">
        <f>IF(B52="","",ROWS($B$5:B52))</f>
        <v/>
      </c>
      <c r="B52" s="100" t="str">
        <f t="shared" si="0"/>
        <v/>
      </c>
      <c r="C52" s="100" t="str">
        <f t="shared" si="1"/>
        <v/>
      </c>
      <c r="D52" s="100" t="str">
        <f t="shared" si="2"/>
        <v/>
      </c>
      <c r="E52" s="100" t="str">
        <f t="shared" si="3"/>
        <v/>
      </c>
      <c r="F52" s="100" t="str">
        <f t="shared" si="4"/>
        <v/>
      </c>
      <c r="G52" s="101" t="str">
        <f t="shared" si="5"/>
        <v/>
      </c>
      <c r="H52" s="101" t="str">
        <f t="shared" si="6"/>
        <v/>
      </c>
      <c r="I52" s="184"/>
      <c r="J52" s="183"/>
      <c r="K52" s="183" t="str">
        <f>IF(J52="","",VLOOKUP(J52,MASTER!$B$8:$C$11,2,0))</f>
        <v/>
      </c>
      <c r="L52" s="183"/>
      <c r="M52" s="183"/>
      <c r="N52" s="183"/>
      <c r="O52" s="183"/>
      <c r="P52" s="183"/>
      <c r="Q52" s="183"/>
      <c r="R52" s="183"/>
      <c r="S52" s="183"/>
      <c r="T52" s="183"/>
      <c r="U52" s="183"/>
      <c r="V52" s="183"/>
      <c r="W52" s="183"/>
      <c r="X52" s="180">
        <f t="shared" si="7"/>
        <v>0</v>
      </c>
      <c r="Y52" s="179"/>
      <c r="AA52">
        <v>48</v>
      </c>
      <c r="AB52">
        <f>IFERROR(IF($AB$1&gt;=AA52,SMALL(STU_DATA!$L$5:$L$1000,FILL_DATA!$AB$2+FILL_DATA!AA52),0),0)</f>
        <v>0</v>
      </c>
      <c r="AC52">
        <f t="shared" si="8"/>
        <v>0</v>
      </c>
    </row>
    <row r="53" spans="1:29">
      <c r="A53" s="100" t="str">
        <f>IF(B53="","",ROWS($B$5:B53))</f>
        <v/>
      </c>
      <c r="B53" s="100" t="str">
        <f t="shared" si="0"/>
        <v/>
      </c>
      <c r="C53" s="100" t="str">
        <f t="shared" si="1"/>
        <v/>
      </c>
      <c r="D53" s="100" t="str">
        <f t="shared" si="2"/>
        <v/>
      </c>
      <c r="E53" s="100" t="str">
        <f t="shared" si="3"/>
        <v/>
      </c>
      <c r="F53" s="100" t="str">
        <f t="shared" si="4"/>
        <v/>
      </c>
      <c r="G53" s="101" t="str">
        <f t="shared" si="5"/>
        <v/>
      </c>
      <c r="H53" s="101" t="str">
        <f t="shared" si="6"/>
        <v/>
      </c>
      <c r="I53" s="184"/>
      <c r="J53" s="183"/>
      <c r="K53" s="183" t="str">
        <f>IF(J53="","",VLOOKUP(J53,MASTER!$B$8:$C$11,2,0))</f>
        <v/>
      </c>
      <c r="L53" s="183"/>
      <c r="M53" s="183"/>
      <c r="N53" s="183"/>
      <c r="O53" s="183"/>
      <c r="P53" s="183"/>
      <c r="Q53" s="183"/>
      <c r="R53" s="183"/>
      <c r="S53" s="183"/>
      <c r="T53" s="183"/>
      <c r="U53" s="183"/>
      <c r="V53" s="183"/>
      <c r="W53" s="183"/>
      <c r="X53" s="180">
        <f t="shared" si="7"/>
        <v>0</v>
      </c>
      <c r="Y53" s="179"/>
      <c r="AA53">
        <v>49</v>
      </c>
      <c r="AB53">
        <f>IFERROR(IF($AB$1&gt;=AA53,SMALL(STU_DATA!$L$5:$L$1000,FILL_DATA!$AB$2+FILL_DATA!AA53),0),0)</f>
        <v>0</v>
      </c>
      <c r="AC53">
        <f t="shared" si="8"/>
        <v>0</v>
      </c>
    </row>
    <row r="54" spans="1:29">
      <c r="A54" s="100" t="str">
        <f>IF(B54="","",ROWS($B$5:B54))</f>
        <v/>
      </c>
      <c r="B54" s="100" t="str">
        <f t="shared" si="0"/>
        <v/>
      </c>
      <c r="C54" s="100" t="str">
        <f t="shared" si="1"/>
        <v/>
      </c>
      <c r="D54" s="100" t="str">
        <f t="shared" si="2"/>
        <v/>
      </c>
      <c r="E54" s="100" t="str">
        <f t="shared" si="3"/>
        <v/>
      </c>
      <c r="F54" s="100" t="str">
        <f t="shared" si="4"/>
        <v/>
      </c>
      <c r="G54" s="101" t="str">
        <f t="shared" si="5"/>
        <v/>
      </c>
      <c r="H54" s="101" t="str">
        <f t="shared" si="6"/>
        <v/>
      </c>
      <c r="I54" s="184"/>
      <c r="J54" s="183"/>
      <c r="K54" s="183" t="str">
        <f>IF(J54="","",VLOOKUP(J54,MASTER!$B$8:$C$11,2,0))</f>
        <v/>
      </c>
      <c r="L54" s="183"/>
      <c r="M54" s="183"/>
      <c r="N54" s="183"/>
      <c r="O54" s="183"/>
      <c r="P54" s="183"/>
      <c r="Q54" s="183"/>
      <c r="R54" s="183"/>
      <c r="S54" s="183"/>
      <c r="T54" s="183"/>
      <c r="U54" s="183"/>
      <c r="V54" s="183"/>
      <c r="W54" s="183"/>
      <c r="X54" s="180">
        <f t="shared" si="7"/>
        <v>0</v>
      </c>
      <c r="Y54" s="179"/>
      <c r="AA54">
        <v>50</v>
      </c>
      <c r="AB54">
        <f>IFERROR(IF($AB$1&gt;=AA54,SMALL(STU_DATA!$L$5:$L$1000,FILL_DATA!$AB$2+FILL_DATA!AA54),0),0)</f>
        <v>0</v>
      </c>
      <c r="AC54">
        <f t="shared" si="8"/>
        <v>0</v>
      </c>
    </row>
    <row r="55" spans="1:29">
      <c r="A55" s="100" t="str">
        <f>IF(B55="","",ROWS($B$5:B55))</f>
        <v/>
      </c>
      <c r="B55" s="100" t="str">
        <f t="shared" si="0"/>
        <v/>
      </c>
      <c r="C55" s="100" t="str">
        <f t="shared" si="1"/>
        <v/>
      </c>
      <c r="D55" s="100" t="str">
        <f t="shared" si="2"/>
        <v/>
      </c>
      <c r="E55" s="100" t="str">
        <f t="shared" si="3"/>
        <v/>
      </c>
      <c r="F55" s="100" t="str">
        <f t="shared" si="4"/>
        <v/>
      </c>
      <c r="G55" s="101" t="str">
        <f t="shared" si="5"/>
        <v/>
      </c>
      <c r="H55" s="101" t="str">
        <f t="shared" si="6"/>
        <v/>
      </c>
      <c r="I55" s="184"/>
      <c r="J55" s="183"/>
      <c r="K55" s="183" t="str">
        <f>IF(J55="","",VLOOKUP(J55,MASTER!$B$8:$C$11,2,0))</f>
        <v/>
      </c>
      <c r="L55" s="183"/>
      <c r="M55" s="183"/>
      <c r="N55" s="183"/>
      <c r="O55" s="183"/>
      <c r="P55" s="183"/>
      <c r="Q55" s="183"/>
      <c r="R55" s="183"/>
      <c r="S55" s="183"/>
      <c r="T55" s="183"/>
      <c r="U55" s="183"/>
      <c r="V55" s="183"/>
      <c r="W55" s="183"/>
      <c r="X55" s="180">
        <f t="shared" si="7"/>
        <v>0</v>
      </c>
      <c r="Y55" s="179"/>
      <c r="AA55">
        <v>51</v>
      </c>
      <c r="AB55">
        <f>IFERROR(IF($AB$1&gt;=AA55,SMALL(STU_DATA!$L$5:$L$1000,FILL_DATA!$AB$2+FILL_DATA!AA55),0),0)</f>
        <v>0</v>
      </c>
      <c r="AC55">
        <f t="shared" si="8"/>
        <v>0</v>
      </c>
    </row>
    <row r="56" spans="1:29">
      <c r="A56" s="100" t="str">
        <f>IF(B56="","",ROWS($B$5:B56))</f>
        <v/>
      </c>
      <c r="B56" s="100" t="str">
        <f t="shared" si="0"/>
        <v/>
      </c>
      <c r="C56" s="100" t="str">
        <f t="shared" si="1"/>
        <v/>
      </c>
      <c r="D56" s="100" t="str">
        <f t="shared" si="2"/>
        <v/>
      </c>
      <c r="E56" s="100" t="str">
        <f t="shared" si="3"/>
        <v/>
      </c>
      <c r="F56" s="100" t="str">
        <f t="shared" si="4"/>
        <v/>
      </c>
      <c r="G56" s="101" t="str">
        <f t="shared" si="5"/>
        <v/>
      </c>
      <c r="H56" s="101" t="str">
        <f t="shared" si="6"/>
        <v/>
      </c>
      <c r="I56" s="184"/>
      <c r="J56" s="183"/>
      <c r="K56" s="183" t="str">
        <f>IF(J56="","",VLOOKUP(J56,MASTER!$B$8:$C$11,2,0))</f>
        <v/>
      </c>
      <c r="L56" s="183"/>
      <c r="M56" s="183"/>
      <c r="N56" s="183"/>
      <c r="O56" s="183"/>
      <c r="P56" s="183"/>
      <c r="Q56" s="183"/>
      <c r="R56" s="183"/>
      <c r="S56" s="183"/>
      <c r="T56" s="183"/>
      <c r="U56" s="183"/>
      <c r="V56" s="183"/>
      <c r="W56" s="183"/>
      <c r="X56" s="180">
        <f t="shared" si="7"/>
        <v>0</v>
      </c>
      <c r="Y56" s="179"/>
      <c r="AA56">
        <v>52</v>
      </c>
      <c r="AB56">
        <f>IFERROR(IF($AB$1&gt;=AA56,SMALL(STU_DATA!$L$5:$L$1000,FILL_DATA!$AB$2+FILL_DATA!AA56),0),0)</f>
        <v>0</v>
      </c>
      <c r="AC56">
        <f t="shared" si="8"/>
        <v>0</v>
      </c>
    </row>
    <row r="57" spans="1:29">
      <c r="A57" s="100" t="str">
        <f>IF(B57="","",ROWS($B$5:B57))</f>
        <v/>
      </c>
      <c r="B57" s="100" t="str">
        <f t="shared" si="0"/>
        <v/>
      </c>
      <c r="C57" s="100" t="str">
        <f t="shared" si="1"/>
        <v/>
      </c>
      <c r="D57" s="100" t="str">
        <f t="shared" si="2"/>
        <v/>
      </c>
      <c r="E57" s="100" t="str">
        <f t="shared" si="3"/>
        <v/>
      </c>
      <c r="F57" s="100" t="str">
        <f t="shared" si="4"/>
        <v/>
      </c>
      <c r="G57" s="101" t="str">
        <f t="shared" si="5"/>
        <v/>
      </c>
      <c r="H57" s="101" t="str">
        <f t="shared" si="6"/>
        <v/>
      </c>
      <c r="I57" s="184"/>
      <c r="J57" s="183"/>
      <c r="K57" s="183" t="str">
        <f>IF(J57="","",VLOOKUP(J57,MASTER!$B$8:$C$11,2,0))</f>
        <v/>
      </c>
      <c r="L57" s="183"/>
      <c r="M57" s="183"/>
      <c r="N57" s="183"/>
      <c r="O57" s="183"/>
      <c r="P57" s="183"/>
      <c r="Q57" s="183"/>
      <c r="R57" s="183"/>
      <c r="S57" s="183"/>
      <c r="T57" s="183"/>
      <c r="U57" s="183"/>
      <c r="V57" s="183"/>
      <c r="W57" s="183"/>
      <c r="X57" s="180">
        <f t="shared" si="7"/>
        <v>0</v>
      </c>
      <c r="Y57" s="179"/>
      <c r="AA57">
        <v>53</v>
      </c>
      <c r="AB57">
        <f>IFERROR(IF($AB$1&gt;=AA57,SMALL(STU_DATA!$L$5:$L$1000,FILL_DATA!$AB$2+FILL_DATA!AA57),0),0)</f>
        <v>0</v>
      </c>
      <c r="AC57">
        <f t="shared" si="8"/>
        <v>0</v>
      </c>
    </row>
    <row r="58" spans="1:29">
      <c r="A58" s="100" t="str">
        <f>IF(B58="","",ROWS($B$5:B58))</f>
        <v/>
      </c>
      <c r="B58" s="100" t="str">
        <f t="shared" si="0"/>
        <v/>
      </c>
      <c r="C58" s="100" t="str">
        <f t="shared" si="1"/>
        <v/>
      </c>
      <c r="D58" s="100" t="str">
        <f t="shared" si="2"/>
        <v/>
      </c>
      <c r="E58" s="100" t="str">
        <f t="shared" si="3"/>
        <v/>
      </c>
      <c r="F58" s="100" t="str">
        <f t="shared" si="4"/>
        <v/>
      </c>
      <c r="G58" s="101" t="str">
        <f t="shared" si="5"/>
        <v/>
      </c>
      <c r="H58" s="101" t="str">
        <f t="shared" si="6"/>
        <v/>
      </c>
      <c r="I58" s="184"/>
      <c r="J58" s="183"/>
      <c r="K58" s="183" t="str">
        <f>IF(J58="","",VLOOKUP(J58,MASTER!$B$8:$C$11,2,0))</f>
        <v/>
      </c>
      <c r="L58" s="183"/>
      <c r="M58" s="183"/>
      <c r="N58" s="183"/>
      <c r="O58" s="183"/>
      <c r="P58" s="183"/>
      <c r="Q58" s="183"/>
      <c r="R58" s="183"/>
      <c r="S58" s="183"/>
      <c r="T58" s="183"/>
      <c r="U58" s="183"/>
      <c r="V58" s="183"/>
      <c r="W58" s="183"/>
      <c r="X58" s="180">
        <f t="shared" si="7"/>
        <v>0</v>
      </c>
      <c r="Y58" s="179"/>
      <c r="AA58">
        <v>54</v>
      </c>
      <c r="AB58">
        <f>IFERROR(IF($AB$1&gt;=AA58,SMALL(STU_DATA!$L$5:$L$1000,FILL_DATA!$AB$2+FILL_DATA!AA58),0),0)</f>
        <v>0</v>
      </c>
      <c r="AC58">
        <f t="shared" si="8"/>
        <v>0</v>
      </c>
    </row>
    <row r="59" spans="1:29">
      <c r="A59" s="100" t="str">
        <f>IF(B59="","",ROWS($B$5:B59))</f>
        <v/>
      </c>
      <c r="B59" s="100" t="str">
        <f t="shared" si="0"/>
        <v/>
      </c>
      <c r="C59" s="100" t="str">
        <f t="shared" si="1"/>
        <v/>
      </c>
      <c r="D59" s="100" t="str">
        <f t="shared" si="2"/>
        <v/>
      </c>
      <c r="E59" s="100" t="str">
        <f t="shared" si="3"/>
        <v/>
      </c>
      <c r="F59" s="100" t="str">
        <f t="shared" si="4"/>
        <v/>
      </c>
      <c r="G59" s="101" t="str">
        <f t="shared" si="5"/>
        <v/>
      </c>
      <c r="H59" s="101" t="str">
        <f t="shared" si="6"/>
        <v/>
      </c>
      <c r="I59" s="184"/>
      <c r="J59" s="183"/>
      <c r="K59" s="183" t="str">
        <f>IF(J59="","",VLOOKUP(J59,MASTER!$B$8:$C$11,2,0))</f>
        <v/>
      </c>
      <c r="L59" s="183"/>
      <c r="M59" s="183"/>
      <c r="N59" s="183"/>
      <c r="O59" s="183"/>
      <c r="P59" s="183"/>
      <c r="Q59" s="183"/>
      <c r="R59" s="183"/>
      <c r="S59" s="183"/>
      <c r="T59" s="183"/>
      <c r="U59" s="183"/>
      <c r="V59" s="183"/>
      <c r="W59" s="183"/>
      <c r="X59" s="180">
        <f t="shared" si="7"/>
        <v>0</v>
      </c>
      <c r="Y59" s="179"/>
      <c r="AA59">
        <v>55</v>
      </c>
      <c r="AB59">
        <f>IFERROR(IF($AB$1&gt;=AA59,SMALL(STU_DATA!$L$5:$L$1000,FILL_DATA!$AB$2+FILL_DATA!AA59),0),0)</f>
        <v>0</v>
      </c>
      <c r="AC59">
        <f t="shared" si="8"/>
        <v>0</v>
      </c>
    </row>
    <row r="60" spans="1:29">
      <c r="A60" s="100" t="str">
        <f>IF(B60="","",ROWS($B$5:B60))</f>
        <v/>
      </c>
      <c r="B60" s="100" t="str">
        <f t="shared" si="0"/>
        <v/>
      </c>
      <c r="C60" s="100" t="str">
        <f t="shared" si="1"/>
        <v/>
      </c>
      <c r="D60" s="100" t="str">
        <f t="shared" si="2"/>
        <v/>
      </c>
      <c r="E60" s="100" t="str">
        <f t="shared" si="3"/>
        <v/>
      </c>
      <c r="F60" s="100" t="str">
        <f t="shared" si="4"/>
        <v/>
      </c>
      <c r="G60" s="101" t="str">
        <f t="shared" si="5"/>
        <v/>
      </c>
      <c r="H60" s="101" t="str">
        <f t="shared" si="6"/>
        <v/>
      </c>
      <c r="I60" s="184"/>
      <c r="J60" s="183"/>
      <c r="K60" s="183" t="str">
        <f>IF(J60="","",VLOOKUP(J60,MASTER!$B$8:$C$11,2,0))</f>
        <v/>
      </c>
      <c r="L60" s="183"/>
      <c r="M60" s="183"/>
      <c r="N60" s="183"/>
      <c r="O60" s="183"/>
      <c r="P60" s="183"/>
      <c r="Q60" s="183"/>
      <c r="R60" s="183"/>
      <c r="S60" s="183"/>
      <c r="T60" s="183"/>
      <c r="U60" s="183"/>
      <c r="V60" s="183"/>
      <c r="W60" s="183"/>
      <c r="X60" s="180">
        <f t="shared" si="7"/>
        <v>0</v>
      </c>
      <c r="Y60" s="179"/>
      <c r="AA60">
        <v>56</v>
      </c>
      <c r="AB60">
        <f>IFERROR(IF($AB$1&gt;=AA60,SMALL(STU_DATA!$L$5:$L$1000,FILL_DATA!$AB$2+FILL_DATA!AA60),0),0)</f>
        <v>0</v>
      </c>
      <c r="AC60">
        <f t="shared" si="8"/>
        <v>0</v>
      </c>
    </row>
    <row r="61" spans="1:29">
      <c r="A61" s="100" t="str">
        <f>IF(B61="","",ROWS($B$5:B61))</f>
        <v/>
      </c>
      <c r="B61" s="100" t="str">
        <f t="shared" si="0"/>
        <v/>
      </c>
      <c r="C61" s="100" t="str">
        <f t="shared" si="1"/>
        <v/>
      </c>
      <c r="D61" s="100" t="str">
        <f t="shared" si="2"/>
        <v/>
      </c>
      <c r="E61" s="100" t="str">
        <f t="shared" si="3"/>
        <v/>
      </c>
      <c r="F61" s="100" t="str">
        <f t="shared" si="4"/>
        <v/>
      </c>
      <c r="G61" s="101" t="str">
        <f t="shared" si="5"/>
        <v/>
      </c>
      <c r="H61" s="101" t="str">
        <f t="shared" si="6"/>
        <v/>
      </c>
      <c r="I61" s="184"/>
      <c r="J61" s="183"/>
      <c r="K61" s="183" t="str">
        <f>IF(J61="","",VLOOKUP(J61,MASTER!$B$8:$C$11,2,0))</f>
        <v/>
      </c>
      <c r="L61" s="183"/>
      <c r="M61" s="183"/>
      <c r="N61" s="183"/>
      <c r="O61" s="183"/>
      <c r="P61" s="183"/>
      <c r="Q61" s="183"/>
      <c r="R61" s="183"/>
      <c r="S61" s="183"/>
      <c r="T61" s="183"/>
      <c r="U61" s="183"/>
      <c r="V61" s="183"/>
      <c r="W61" s="183"/>
      <c r="X61" s="180">
        <f t="shared" si="7"/>
        <v>0</v>
      </c>
      <c r="Y61" s="179"/>
      <c r="AA61">
        <v>57</v>
      </c>
      <c r="AB61">
        <f>IFERROR(IF($AB$1&gt;=AA61,SMALL(STU_DATA!$L$5:$L$1000,FILL_DATA!$AB$2+FILL_DATA!AA61),0),0)</f>
        <v>0</v>
      </c>
      <c r="AC61">
        <f t="shared" si="8"/>
        <v>0</v>
      </c>
    </row>
    <row r="62" spans="1:29">
      <c r="A62" s="100" t="str">
        <f>IF(B62="","",ROWS($B$5:B62))</f>
        <v/>
      </c>
      <c r="B62" s="100" t="str">
        <f t="shared" si="0"/>
        <v/>
      </c>
      <c r="C62" s="100" t="str">
        <f t="shared" si="1"/>
        <v/>
      </c>
      <c r="D62" s="100" t="str">
        <f t="shared" si="2"/>
        <v/>
      </c>
      <c r="E62" s="100" t="str">
        <f t="shared" si="3"/>
        <v/>
      </c>
      <c r="F62" s="100" t="str">
        <f t="shared" si="4"/>
        <v/>
      </c>
      <c r="G62" s="101" t="str">
        <f t="shared" si="5"/>
        <v/>
      </c>
      <c r="H62" s="101" t="str">
        <f t="shared" si="6"/>
        <v/>
      </c>
      <c r="I62" s="184"/>
      <c r="J62" s="183"/>
      <c r="K62" s="183" t="str">
        <f>IF(J62="","",VLOOKUP(J62,MASTER!$B$8:$C$11,2,0))</f>
        <v/>
      </c>
      <c r="L62" s="183"/>
      <c r="M62" s="183"/>
      <c r="N62" s="183"/>
      <c r="O62" s="183"/>
      <c r="P62" s="183"/>
      <c r="Q62" s="183"/>
      <c r="R62" s="183"/>
      <c r="S62" s="183"/>
      <c r="T62" s="183"/>
      <c r="U62" s="183"/>
      <c r="V62" s="183"/>
      <c r="W62" s="183"/>
      <c r="X62" s="180">
        <f t="shared" si="7"/>
        <v>0</v>
      </c>
      <c r="Y62" s="179"/>
      <c r="AA62">
        <v>58</v>
      </c>
      <c r="AB62">
        <f>IFERROR(IF($AB$1&gt;=AA62,SMALL(STU_DATA!$L$5:$L$1000,FILL_DATA!$AB$2+FILL_DATA!AA62),0),0)</f>
        <v>0</v>
      </c>
      <c r="AC62">
        <f t="shared" si="8"/>
        <v>0</v>
      </c>
    </row>
    <row r="63" spans="1:29">
      <c r="A63" s="100" t="str">
        <f>IF(B63="","",ROWS($B$5:B63))</f>
        <v/>
      </c>
      <c r="B63" s="100" t="str">
        <f t="shared" si="0"/>
        <v/>
      </c>
      <c r="C63" s="100" t="str">
        <f t="shared" si="1"/>
        <v/>
      </c>
      <c r="D63" s="100" t="str">
        <f t="shared" si="2"/>
        <v/>
      </c>
      <c r="E63" s="100" t="str">
        <f t="shared" si="3"/>
        <v/>
      </c>
      <c r="F63" s="100" t="str">
        <f t="shared" si="4"/>
        <v/>
      </c>
      <c r="G63" s="101" t="str">
        <f t="shared" si="5"/>
        <v/>
      </c>
      <c r="H63" s="101" t="str">
        <f t="shared" si="6"/>
        <v/>
      </c>
      <c r="I63" s="184"/>
      <c r="J63" s="183"/>
      <c r="K63" s="183" t="str">
        <f>IF(J63="","",VLOOKUP(J63,MASTER!$B$8:$C$11,2,0))</f>
        <v/>
      </c>
      <c r="L63" s="183"/>
      <c r="M63" s="183"/>
      <c r="N63" s="183"/>
      <c r="O63" s="183"/>
      <c r="P63" s="183"/>
      <c r="Q63" s="183"/>
      <c r="R63" s="183"/>
      <c r="S63" s="183"/>
      <c r="T63" s="183"/>
      <c r="U63" s="183"/>
      <c r="V63" s="183"/>
      <c r="W63" s="183"/>
      <c r="X63" s="180">
        <f t="shared" si="7"/>
        <v>0</v>
      </c>
      <c r="Y63" s="179"/>
      <c r="AA63">
        <v>59</v>
      </c>
      <c r="AB63">
        <f>IFERROR(IF($AB$1&gt;=AA63,SMALL(STU_DATA!$L$5:$L$1000,FILL_DATA!$AB$2+FILL_DATA!AA63),0),0)</f>
        <v>0</v>
      </c>
      <c r="AC63">
        <f t="shared" si="8"/>
        <v>0</v>
      </c>
    </row>
    <row r="64" spans="1:29">
      <c r="A64" s="100" t="str">
        <f>IF(B64="","",ROWS($B$5:B64))</f>
        <v/>
      </c>
      <c r="B64" s="100" t="str">
        <f t="shared" si="0"/>
        <v/>
      </c>
      <c r="C64" s="100" t="str">
        <f t="shared" si="1"/>
        <v/>
      </c>
      <c r="D64" s="100" t="str">
        <f t="shared" si="2"/>
        <v/>
      </c>
      <c r="E64" s="100" t="str">
        <f t="shared" si="3"/>
        <v/>
      </c>
      <c r="F64" s="100" t="str">
        <f t="shared" si="4"/>
        <v/>
      </c>
      <c r="G64" s="101" t="str">
        <f t="shared" si="5"/>
        <v/>
      </c>
      <c r="H64" s="101" t="str">
        <f t="shared" si="6"/>
        <v/>
      </c>
      <c r="I64" s="184"/>
      <c r="J64" s="183"/>
      <c r="K64" s="183" t="str">
        <f>IF(J64="","",VLOOKUP(J64,MASTER!$B$8:$C$11,2,0))</f>
        <v/>
      </c>
      <c r="L64" s="183"/>
      <c r="M64" s="183"/>
      <c r="N64" s="183"/>
      <c r="O64" s="183"/>
      <c r="P64" s="183"/>
      <c r="Q64" s="183"/>
      <c r="R64" s="183"/>
      <c r="S64" s="183"/>
      <c r="T64" s="183"/>
      <c r="U64" s="183"/>
      <c r="V64" s="183"/>
      <c r="W64" s="183"/>
      <c r="X64" s="180">
        <f t="shared" si="7"/>
        <v>0</v>
      </c>
      <c r="Y64" s="179"/>
      <c r="AA64">
        <v>60</v>
      </c>
      <c r="AB64">
        <f>IFERROR(IF($AB$1&gt;=AA64,SMALL(STU_DATA!$L$5:$L$1000,FILL_DATA!$AB$2+FILL_DATA!AA64),0),0)</f>
        <v>0</v>
      </c>
      <c r="AC64">
        <f t="shared" si="8"/>
        <v>0</v>
      </c>
    </row>
    <row r="65" spans="1:29">
      <c r="A65" s="100" t="str">
        <f>IF(B65="","",ROWS($B$5:B65))</f>
        <v/>
      </c>
      <c r="B65" s="100" t="str">
        <f t="shared" si="0"/>
        <v/>
      </c>
      <c r="C65" s="100" t="str">
        <f t="shared" si="1"/>
        <v/>
      </c>
      <c r="D65" s="100" t="str">
        <f t="shared" si="2"/>
        <v/>
      </c>
      <c r="E65" s="100" t="str">
        <f t="shared" si="3"/>
        <v/>
      </c>
      <c r="F65" s="100" t="str">
        <f t="shared" si="4"/>
        <v/>
      </c>
      <c r="G65" s="101" t="str">
        <f t="shared" si="5"/>
        <v/>
      </c>
      <c r="H65" s="101" t="str">
        <f t="shared" si="6"/>
        <v/>
      </c>
      <c r="I65" s="184"/>
      <c r="J65" s="183"/>
      <c r="K65" s="183" t="str">
        <f>IF(J65="","",VLOOKUP(J65,MASTER!$B$8:$C$11,2,0))</f>
        <v/>
      </c>
      <c r="L65" s="183"/>
      <c r="M65" s="183"/>
      <c r="N65" s="183"/>
      <c r="O65" s="183"/>
      <c r="P65" s="183"/>
      <c r="Q65" s="183"/>
      <c r="R65" s="183"/>
      <c r="S65" s="183"/>
      <c r="T65" s="183"/>
      <c r="U65" s="183"/>
      <c r="V65" s="183"/>
      <c r="W65" s="183"/>
      <c r="X65" s="180">
        <f t="shared" si="7"/>
        <v>0</v>
      </c>
      <c r="Y65" s="179"/>
      <c r="AA65">
        <v>61</v>
      </c>
      <c r="AB65">
        <f>IFERROR(IF($AB$1&gt;=AA65,SMALL(STU_DATA!$L$5:$L$1000,FILL_DATA!$AB$2+FILL_DATA!AA65),0),0)</f>
        <v>0</v>
      </c>
      <c r="AC65">
        <f t="shared" si="8"/>
        <v>0</v>
      </c>
    </row>
    <row r="66" spans="1:29">
      <c r="A66" s="100" t="str">
        <f>IF(B66="","",ROWS($B$5:B66))</f>
        <v/>
      </c>
      <c r="B66" s="100" t="str">
        <f t="shared" si="0"/>
        <v/>
      </c>
      <c r="C66" s="100" t="str">
        <f t="shared" si="1"/>
        <v/>
      </c>
      <c r="D66" s="100" t="str">
        <f t="shared" si="2"/>
        <v/>
      </c>
      <c r="E66" s="100" t="str">
        <f t="shared" si="3"/>
        <v/>
      </c>
      <c r="F66" s="100" t="str">
        <f t="shared" si="4"/>
        <v/>
      </c>
      <c r="G66" s="101" t="str">
        <f t="shared" si="5"/>
        <v/>
      </c>
      <c r="H66" s="101" t="str">
        <f t="shared" si="6"/>
        <v/>
      </c>
      <c r="I66" s="184"/>
      <c r="J66" s="183"/>
      <c r="K66" s="183" t="str">
        <f>IF(J66="","",VLOOKUP(J66,MASTER!$B$8:$C$11,2,0))</f>
        <v/>
      </c>
      <c r="L66" s="183"/>
      <c r="M66" s="183"/>
      <c r="N66" s="183"/>
      <c r="O66" s="183"/>
      <c r="P66" s="183"/>
      <c r="Q66" s="183"/>
      <c r="R66" s="183"/>
      <c r="S66" s="183"/>
      <c r="T66" s="183"/>
      <c r="U66" s="183"/>
      <c r="V66" s="183"/>
      <c r="W66" s="183"/>
      <c r="X66" s="180">
        <f t="shared" si="7"/>
        <v>0</v>
      </c>
      <c r="Y66" s="179"/>
      <c r="AA66">
        <v>62</v>
      </c>
      <c r="AB66">
        <f>IFERROR(IF($AB$1&gt;=AA66,SMALL(STU_DATA!$L$5:$L$1000,FILL_DATA!$AB$2+FILL_DATA!AA66),0),0)</f>
        <v>0</v>
      </c>
      <c r="AC66">
        <f t="shared" si="8"/>
        <v>0</v>
      </c>
    </row>
    <row r="67" spans="1:29">
      <c r="A67" s="100" t="str">
        <f>IF(B67="","",ROWS($B$5:B67))</f>
        <v/>
      </c>
      <c r="B67" s="100" t="str">
        <f t="shared" si="0"/>
        <v/>
      </c>
      <c r="C67" s="100" t="str">
        <f t="shared" si="1"/>
        <v/>
      </c>
      <c r="D67" s="100" t="str">
        <f t="shared" si="2"/>
        <v/>
      </c>
      <c r="E67" s="100" t="str">
        <f t="shared" si="3"/>
        <v/>
      </c>
      <c r="F67" s="100" t="str">
        <f t="shared" si="4"/>
        <v/>
      </c>
      <c r="G67" s="101" t="str">
        <f t="shared" si="5"/>
        <v/>
      </c>
      <c r="H67" s="101" t="str">
        <f t="shared" si="6"/>
        <v/>
      </c>
      <c r="I67" s="184"/>
      <c r="J67" s="183"/>
      <c r="K67" s="183" t="str">
        <f>IF(J67="","",VLOOKUP(J67,MASTER!$B$8:$C$11,2,0))</f>
        <v/>
      </c>
      <c r="L67" s="183"/>
      <c r="M67" s="183"/>
      <c r="N67" s="183"/>
      <c r="O67" s="183"/>
      <c r="P67" s="183"/>
      <c r="Q67" s="183"/>
      <c r="R67" s="183"/>
      <c r="S67" s="183"/>
      <c r="T67" s="183"/>
      <c r="U67" s="183"/>
      <c r="V67" s="183"/>
      <c r="W67" s="183"/>
      <c r="X67" s="180">
        <f t="shared" si="7"/>
        <v>0</v>
      </c>
      <c r="Y67" s="179"/>
      <c r="AA67">
        <v>63</v>
      </c>
      <c r="AB67">
        <f>IFERROR(IF($AB$1&gt;=AA67,SMALL(STU_DATA!$L$5:$L$1000,FILL_DATA!$AB$2+FILL_DATA!AA67),0),0)</f>
        <v>0</v>
      </c>
      <c r="AC67">
        <f t="shared" si="8"/>
        <v>0</v>
      </c>
    </row>
    <row r="68" spans="1:29">
      <c r="A68" s="100" t="str">
        <f>IF(B68="","",ROWS($B$5:B68))</f>
        <v/>
      </c>
      <c r="B68" s="100" t="str">
        <f t="shared" si="0"/>
        <v/>
      </c>
      <c r="C68" s="100" t="str">
        <f t="shared" si="1"/>
        <v/>
      </c>
      <c r="D68" s="100" t="str">
        <f t="shared" si="2"/>
        <v/>
      </c>
      <c r="E68" s="100" t="str">
        <f t="shared" si="3"/>
        <v/>
      </c>
      <c r="F68" s="100" t="str">
        <f t="shared" si="4"/>
        <v/>
      </c>
      <c r="G68" s="101" t="str">
        <f t="shared" si="5"/>
        <v/>
      </c>
      <c r="H68" s="101" t="str">
        <f t="shared" si="6"/>
        <v/>
      </c>
      <c r="I68" s="184"/>
      <c r="J68" s="183"/>
      <c r="K68" s="183" t="str">
        <f>IF(J68="","",VLOOKUP(J68,MASTER!$B$8:$C$11,2,0))</f>
        <v/>
      </c>
      <c r="L68" s="183"/>
      <c r="M68" s="183"/>
      <c r="N68" s="183"/>
      <c r="O68" s="183"/>
      <c r="P68" s="183"/>
      <c r="Q68" s="183"/>
      <c r="R68" s="183"/>
      <c r="S68" s="183"/>
      <c r="T68" s="183"/>
      <c r="U68" s="183"/>
      <c r="V68" s="183"/>
      <c r="W68" s="183"/>
      <c r="X68" s="180">
        <f t="shared" si="7"/>
        <v>0</v>
      </c>
      <c r="Y68" s="179"/>
      <c r="AA68">
        <v>64</v>
      </c>
      <c r="AB68">
        <f>IFERROR(IF($AB$1&gt;=AA68,SMALL(STU_DATA!$L$5:$L$1000,FILL_DATA!$AB$2+FILL_DATA!AA68),0),0)</f>
        <v>0</v>
      </c>
      <c r="AC68">
        <f t="shared" si="8"/>
        <v>0</v>
      </c>
    </row>
    <row r="69" spans="1:29">
      <c r="A69" s="100" t="str">
        <f>IF(B69="","",ROWS($B$5:B69))</f>
        <v/>
      </c>
      <c r="B69" s="100" t="str">
        <f t="shared" ref="B69:B132" si="9">IFERROR(VLOOKUP($AB69,STU_DATA,2,0),"")</f>
        <v/>
      </c>
      <c r="C69" s="100" t="str">
        <f t="shared" ref="C69:C132" si="10">IFERROR(VLOOKUP($AB69,STU_DATA,3,0),"")</f>
        <v/>
      </c>
      <c r="D69" s="100" t="str">
        <f t="shared" ref="D69:D132" si="11">IFERROR(VLOOKUP($AB69,STU_DATA,4,0),"")</f>
        <v/>
      </c>
      <c r="E69" s="100" t="str">
        <f t="shared" ref="E69:E132" si="12">IFERROR(VLOOKUP($AB69,STU_DATA,5,0),"")</f>
        <v/>
      </c>
      <c r="F69" s="100" t="str">
        <f t="shared" ref="F69:F132" si="13">IFERROR(VLOOKUP($AB69,STU_DATA,6,0),"")</f>
        <v/>
      </c>
      <c r="G69" s="101" t="str">
        <f t="shared" ref="G69:G132" si="14">IFERROR(VLOOKUP($AB69,STU_DATA,7,0),"")</f>
        <v/>
      </c>
      <c r="H69" s="101" t="str">
        <f t="shared" ref="H69:H132" si="15">IFERROR(VLOOKUP($AB69,STU_DATA,9,0),"")</f>
        <v/>
      </c>
      <c r="I69" s="184"/>
      <c r="J69" s="183"/>
      <c r="K69" s="183" t="str">
        <f>IF(J69="","",VLOOKUP(J69,MASTER!$B$8:$C$11,2,0))</f>
        <v/>
      </c>
      <c r="L69" s="183"/>
      <c r="M69" s="183"/>
      <c r="N69" s="183"/>
      <c r="O69" s="183"/>
      <c r="P69" s="183"/>
      <c r="Q69" s="183"/>
      <c r="R69" s="183"/>
      <c r="S69" s="183"/>
      <c r="T69" s="183"/>
      <c r="U69" s="183"/>
      <c r="V69" s="183"/>
      <c r="W69" s="183"/>
      <c r="X69" s="180">
        <f t="shared" si="7"/>
        <v>0</v>
      </c>
      <c r="Y69" s="179"/>
      <c r="AA69">
        <v>65</v>
      </c>
      <c r="AB69">
        <f>IFERROR(IF($AB$1&gt;=AA69,SMALL(STU_DATA!$L$5:$L$1000,FILL_DATA!$AB$2+FILL_DATA!AA69),0),0)</f>
        <v>0</v>
      </c>
      <c r="AC69">
        <f t="shared" si="8"/>
        <v>0</v>
      </c>
    </row>
    <row r="70" spans="1:29">
      <c r="A70" s="100" t="str">
        <f>IF(B70="","",ROWS($B$5:B70))</f>
        <v/>
      </c>
      <c r="B70" s="100" t="str">
        <f t="shared" si="9"/>
        <v/>
      </c>
      <c r="C70" s="100" t="str">
        <f t="shared" si="10"/>
        <v/>
      </c>
      <c r="D70" s="100" t="str">
        <f t="shared" si="11"/>
        <v/>
      </c>
      <c r="E70" s="100" t="str">
        <f t="shared" si="12"/>
        <v/>
      </c>
      <c r="F70" s="100" t="str">
        <f t="shared" si="13"/>
        <v/>
      </c>
      <c r="G70" s="101" t="str">
        <f t="shared" si="14"/>
        <v/>
      </c>
      <c r="H70" s="101" t="str">
        <f t="shared" si="15"/>
        <v/>
      </c>
      <c r="I70" s="184"/>
      <c r="J70" s="183"/>
      <c r="K70" s="183" t="str">
        <f>IF(J70="","",VLOOKUP(J70,MASTER!$B$8:$C$11,2,0))</f>
        <v/>
      </c>
      <c r="L70" s="183"/>
      <c r="M70" s="183"/>
      <c r="N70" s="183"/>
      <c r="O70" s="183"/>
      <c r="P70" s="183"/>
      <c r="Q70" s="183"/>
      <c r="R70" s="183"/>
      <c r="S70" s="183"/>
      <c r="T70" s="183"/>
      <c r="U70" s="183"/>
      <c r="V70" s="183"/>
      <c r="W70" s="183"/>
      <c r="X70" s="180">
        <f t="shared" ref="X70:X133" si="16">SUM(L70:W70)</f>
        <v>0</v>
      </c>
      <c r="Y70" s="179"/>
      <c r="AA70">
        <v>66</v>
      </c>
      <c r="AB70">
        <f>IFERROR(IF($AB$1&gt;=AA70,SMALL(STU_DATA!$L$5:$L$1000,FILL_DATA!$AB$2+FILL_DATA!AA70),0),0)</f>
        <v>0</v>
      </c>
      <c r="AC70">
        <f t="shared" ref="AC70:AC133" si="17">IFERROR(IF(Y70=$Z$3,A70,0),"")</f>
        <v>0</v>
      </c>
    </row>
    <row r="71" spans="1:29">
      <c r="A71" s="100" t="str">
        <f>IF(B71="","",ROWS($B$5:B71))</f>
        <v/>
      </c>
      <c r="B71" s="100" t="str">
        <f t="shared" si="9"/>
        <v/>
      </c>
      <c r="C71" s="100" t="str">
        <f t="shared" si="10"/>
        <v/>
      </c>
      <c r="D71" s="100" t="str">
        <f t="shared" si="11"/>
        <v/>
      </c>
      <c r="E71" s="100" t="str">
        <f t="shared" si="12"/>
        <v/>
      </c>
      <c r="F71" s="100" t="str">
        <f t="shared" si="13"/>
        <v/>
      </c>
      <c r="G71" s="101" t="str">
        <f t="shared" si="14"/>
        <v/>
      </c>
      <c r="H71" s="101" t="str">
        <f t="shared" si="15"/>
        <v/>
      </c>
      <c r="I71" s="184"/>
      <c r="J71" s="183"/>
      <c r="K71" s="183" t="str">
        <f>IF(J71="","",VLOOKUP(J71,MASTER!$B$8:$C$11,2,0))</f>
        <v/>
      </c>
      <c r="L71" s="183"/>
      <c r="M71" s="183"/>
      <c r="N71" s="183"/>
      <c r="O71" s="183"/>
      <c r="P71" s="183"/>
      <c r="Q71" s="183"/>
      <c r="R71" s="183"/>
      <c r="S71" s="183"/>
      <c r="T71" s="183"/>
      <c r="U71" s="183"/>
      <c r="V71" s="183"/>
      <c r="W71" s="183"/>
      <c r="X71" s="180">
        <f t="shared" si="16"/>
        <v>0</v>
      </c>
      <c r="Y71" s="179"/>
      <c r="AA71">
        <v>67</v>
      </c>
      <c r="AB71">
        <f>IFERROR(IF($AB$1&gt;=AA71,SMALL(STU_DATA!$L$5:$L$1000,FILL_DATA!$AB$2+FILL_DATA!AA71),0),0)</f>
        <v>0</v>
      </c>
      <c r="AC71">
        <f t="shared" si="17"/>
        <v>0</v>
      </c>
    </row>
    <row r="72" spans="1:29">
      <c r="A72" s="100" t="str">
        <f>IF(B72="","",ROWS($B$5:B72))</f>
        <v/>
      </c>
      <c r="B72" s="100" t="str">
        <f t="shared" si="9"/>
        <v/>
      </c>
      <c r="C72" s="100" t="str">
        <f t="shared" si="10"/>
        <v/>
      </c>
      <c r="D72" s="100" t="str">
        <f t="shared" si="11"/>
        <v/>
      </c>
      <c r="E72" s="100" t="str">
        <f t="shared" si="12"/>
        <v/>
      </c>
      <c r="F72" s="100" t="str">
        <f t="shared" si="13"/>
        <v/>
      </c>
      <c r="G72" s="101" t="str">
        <f t="shared" si="14"/>
        <v/>
      </c>
      <c r="H72" s="101" t="str">
        <f t="shared" si="15"/>
        <v/>
      </c>
      <c r="I72" s="184"/>
      <c r="J72" s="183"/>
      <c r="K72" s="183" t="str">
        <f>IF(J72="","",VLOOKUP(J72,MASTER!$B$8:$C$11,2,0))</f>
        <v/>
      </c>
      <c r="L72" s="183"/>
      <c r="M72" s="183"/>
      <c r="N72" s="183"/>
      <c r="O72" s="183"/>
      <c r="P72" s="183"/>
      <c r="Q72" s="183"/>
      <c r="R72" s="183"/>
      <c r="S72" s="183"/>
      <c r="T72" s="183"/>
      <c r="U72" s="183"/>
      <c r="V72" s="183"/>
      <c r="W72" s="183"/>
      <c r="X72" s="180">
        <f t="shared" si="16"/>
        <v>0</v>
      </c>
      <c r="Y72" s="179"/>
      <c r="AA72">
        <v>68</v>
      </c>
      <c r="AB72">
        <f>IFERROR(IF($AB$1&gt;=AA72,SMALL(STU_DATA!$L$5:$L$1000,FILL_DATA!$AB$2+FILL_DATA!AA72),0),0)</f>
        <v>0</v>
      </c>
      <c r="AC72">
        <f t="shared" si="17"/>
        <v>0</v>
      </c>
    </row>
    <row r="73" spans="1:29">
      <c r="A73" s="100" t="str">
        <f>IF(B73="","",ROWS($B$5:B73))</f>
        <v/>
      </c>
      <c r="B73" s="100" t="str">
        <f t="shared" si="9"/>
        <v/>
      </c>
      <c r="C73" s="100" t="str">
        <f t="shared" si="10"/>
        <v/>
      </c>
      <c r="D73" s="100" t="str">
        <f t="shared" si="11"/>
        <v/>
      </c>
      <c r="E73" s="100" t="str">
        <f t="shared" si="12"/>
        <v/>
      </c>
      <c r="F73" s="100" t="str">
        <f t="shared" si="13"/>
        <v/>
      </c>
      <c r="G73" s="101" t="str">
        <f t="shared" si="14"/>
        <v/>
      </c>
      <c r="H73" s="101" t="str">
        <f t="shared" si="15"/>
        <v/>
      </c>
      <c r="I73" s="184"/>
      <c r="J73" s="183"/>
      <c r="K73" s="183" t="str">
        <f>IF(J73="","",VLOOKUP(J73,MASTER!$B$8:$C$11,2,0))</f>
        <v/>
      </c>
      <c r="L73" s="183"/>
      <c r="M73" s="183"/>
      <c r="N73" s="183"/>
      <c r="O73" s="183"/>
      <c r="P73" s="183"/>
      <c r="Q73" s="183"/>
      <c r="R73" s="183"/>
      <c r="S73" s="183"/>
      <c r="T73" s="183"/>
      <c r="U73" s="183"/>
      <c r="V73" s="183"/>
      <c r="W73" s="183"/>
      <c r="X73" s="180">
        <f t="shared" si="16"/>
        <v>0</v>
      </c>
      <c r="Y73" s="179"/>
      <c r="AA73">
        <v>69</v>
      </c>
      <c r="AB73">
        <f>IFERROR(IF($AB$1&gt;=AA73,SMALL(STU_DATA!$L$5:$L$1000,FILL_DATA!$AB$2+FILL_DATA!AA73),0),0)</f>
        <v>0</v>
      </c>
      <c r="AC73">
        <f t="shared" si="17"/>
        <v>0</v>
      </c>
    </row>
    <row r="74" spans="1:29">
      <c r="A74" s="100" t="str">
        <f>IF(B74="","",ROWS($B$5:B74))</f>
        <v/>
      </c>
      <c r="B74" s="100" t="str">
        <f t="shared" si="9"/>
        <v/>
      </c>
      <c r="C74" s="100" t="str">
        <f t="shared" si="10"/>
        <v/>
      </c>
      <c r="D74" s="100" t="str">
        <f t="shared" si="11"/>
        <v/>
      </c>
      <c r="E74" s="100" t="str">
        <f t="shared" si="12"/>
        <v/>
      </c>
      <c r="F74" s="100" t="str">
        <f t="shared" si="13"/>
        <v/>
      </c>
      <c r="G74" s="101" t="str">
        <f t="shared" si="14"/>
        <v/>
      </c>
      <c r="H74" s="101" t="str">
        <f t="shared" si="15"/>
        <v/>
      </c>
      <c r="I74" s="184"/>
      <c r="J74" s="183"/>
      <c r="K74" s="183" t="str">
        <f>IF(J74="","",VLOOKUP(J74,MASTER!$B$8:$C$11,2,0))</f>
        <v/>
      </c>
      <c r="L74" s="183"/>
      <c r="M74" s="183"/>
      <c r="N74" s="183"/>
      <c r="O74" s="183"/>
      <c r="P74" s="183"/>
      <c r="Q74" s="183"/>
      <c r="R74" s="183"/>
      <c r="S74" s="183"/>
      <c r="T74" s="183"/>
      <c r="U74" s="183"/>
      <c r="V74" s="183"/>
      <c r="W74" s="183"/>
      <c r="X74" s="180">
        <f t="shared" si="16"/>
        <v>0</v>
      </c>
      <c r="Y74" s="179"/>
      <c r="AA74">
        <v>70</v>
      </c>
      <c r="AB74">
        <f>IFERROR(IF($AB$1&gt;=AA74,SMALL(STU_DATA!$L$5:$L$1000,FILL_DATA!$AB$2+FILL_DATA!AA74),0),0)</f>
        <v>0</v>
      </c>
      <c r="AC74">
        <f t="shared" si="17"/>
        <v>0</v>
      </c>
    </row>
    <row r="75" spans="1:29">
      <c r="A75" s="100" t="str">
        <f>IF(B75="","",ROWS($B$5:B75))</f>
        <v/>
      </c>
      <c r="B75" s="100" t="str">
        <f t="shared" si="9"/>
        <v/>
      </c>
      <c r="C75" s="100" t="str">
        <f t="shared" si="10"/>
        <v/>
      </c>
      <c r="D75" s="100" t="str">
        <f t="shared" si="11"/>
        <v/>
      </c>
      <c r="E75" s="100" t="str">
        <f t="shared" si="12"/>
        <v/>
      </c>
      <c r="F75" s="100" t="str">
        <f t="shared" si="13"/>
        <v/>
      </c>
      <c r="G75" s="101" t="str">
        <f t="shared" si="14"/>
        <v/>
      </c>
      <c r="H75" s="101" t="str">
        <f t="shared" si="15"/>
        <v/>
      </c>
      <c r="I75" s="184"/>
      <c r="J75" s="183"/>
      <c r="K75" s="183" t="str">
        <f>IF(J75="","",VLOOKUP(J75,MASTER!$B$8:$C$11,2,0))</f>
        <v/>
      </c>
      <c r="L75" s="183"/>
      <c r="M75" s="183"/>
      <c r="N75" s="183"/>
      <c r="O75" s="183"/>
      <c r="P75" s="183"/>
      <c r="Q75" s="183"/>
      <c r="R75" s="183"/>
      <c r="S75" s="183"/>
      <c r="T75" s="183"/>
      <c r="U75" s="183"/>
      <c r="V75" s="183"/>
      <c r="W75" s="183"/>
      <c r="X75" s="180">
        <f t="shared" si="16"/>
        <v>0</v>
      </c>
      <c r="Y75" s="179"/>
      <c r="AA75">
        <v>71</v>
      </c>
      <c r="AB75">
        <f>IFERROR(IF($AB$1&gt;=AA75,SMALL(STU_DATA!$L$5:$L$1000,FILL_DATA!$AB$2+FILL_DATA!AA75),0),0)</f>
        <v>0</v>
      </c>
      <c r="AC75">
        <f t="shared" si="17"/>
        <v>0</v>
      </c>
    </row>
    <row r="76" spans="1:29">
      <c r="A76" s="100" t="str">
        <f>IF(B76="","",ROWS($B$5:B76))</f>
        <v/>
      </c>
      <c r="B76" s="100" t="str">
        <f t="shared" si="9"/>
        <v/>
      </c>
      <c r="C76" s="100" t="str">
        <f t="shared" si="10"/>
        <v/>
      </c>
      <c r="D76" s="100" t="str">
        <f t="shared" si="11"/>
        <v/>
      </c>
      <c r="E76" s="100" t="str">
        <f t="shared" si="12"/>
        <v/>
      </c>
      <c r="F76" s="100" t="str">
        <f t="shared" si="13"/>
        <v/>
      </c>
      <c r="G76" s="101" t="str">
        <f t="shared" si="14"/>
        <v/>
      </c>
      <c r="H76" s="101" t="str">
        <f t="shared" si="15"/>
        <v/>
      </c>
      <c r="I76" s="184"/>
      <c r="J76" s="183"/>
      <c r="K76" s="183" t="str">
        <f>IF(J76="","",VLOOKUP(J76,MASTER!$B$8:$C$11,2,0))</f>
        <v/>
      </c>
      <c r="L76" s="183"/>
      <c r="M76" s="183"/>
      <c r="N76" s="183"/>
      <c r="O76" s="183"/>
      <c r="P76" s="183"/>
      <c r="Q76" s="183"/>
      <c r="R76" s="183"/>
      <c r="S76" s="183"/>
      <c r="T76" s="183"/>
      <c r="U76" s="183"/>
      <c r="V76" s="183"/>
      <c r="W76" s="183"/>
      <c r="X76" s="180">
        <f t="shared" si="16"/>
        <v>0</v>
      </c>
      <c r="Y76" s="179"/>
      <c r="AA76">
        <v>72</v>
      </c>
      <c r="AB76">
        <f>IFERROR(IF($AB$1&gt;=AA76,SMALL(STU_DATA!$L$5:$L$1000,FILL_DATA!$AB$2+FILL_DATA!AA76),0),0)</f>
        <v>0</v>
      </c>
      <c r="AC76">
        <f t="shared" si="17"/>
        <v>0</v>
      </c>
    </row>
    <row r="77" spans="1:29">
      <c r="A77" s="100" t="str">
        <f>IF(B77="","",ROWS($B$5:B77))</f>
        <v/>
      </c>
      <c r="B77" s="100" t="str">
        <f t="shared" si="9"/>
        <v/>
      </c>
      <c r="C77" s="100" t="str">
        <f t="shared" si="10"/>
        <v/>
      </c>
      <c r="D77" s="100" t="str">
        <f t="shared" si="11"/>
        <v/>
      </c>
      <c r="E77" s="100" t="str">
        <f t="shared" si="12"/>
        <v/>
      </c>
      <c r="F77" s="100" t="str">
        <f t="shared" si="13"/>
        <v/>
      </c>
      <c r="G77" s="101" t="str">
        <f t="shared" si="14"/>
        <v/>
      </c>
      <c r="H77" s="101" t="str">
        <f t="shared" si="15"/>
        <v/>
      </c>
      <c r="I77" s="184"/>
      <c r="J77" s="183"/>
      <c r="K77" s="183" t="str">
        <f>IF(J77="","",VLOOKUP(J77,MASTER!$B$8:$C$11,2,0))</f>
        <v/>
      </c>
      <c r="L77" s="183"/>
      <c r="M77" s="183"/>
      <c r="N77" s="183"/>
      <c r="O77" s="183"/>
      <c r="P77" s="183"/>
      <c r="Q77" s="183"/>
      <c r="R77" s="183"/>
      <c r="S77" s="183"/>
      <c r="T77" s="183"/>
      <c r="U77" s="183"/>
      <c r="V77" s="183"/>
      <c r="W77" s="183"/>
      <c r="X77" s="180">
        <f t="shared" si="16"/>
        <v>0</v>
      </c>
      <c r="Y77" s="179"/>
      <c r="AA77">
        <v>73</v>
      </c>
      <c r="AB77">
        <f>IFERROR(IF($AB$1&gt;=AA77,SMALL(STU_DATA!$L$5:$L$1000,FILL_DATA!$AB$2+FILL_DATA!AA77),0),0)</f>
        <v>0</v>
      </c>
      <c r="AC77">
        <f t="shared" si="17"/>
        <v>0</v>
      </c>
    </row>
    <row r="78" spans="1:29">
      <c r="A78" s="100" t="str">
        <f>IF(B78="","",ROWS($B$5:B78))</f>
        <v/>
      </c>
      <c r="B78" s="100" t="str">
        <f t="shared" si="9"/>
        <v/>
      </c>
      <c r="C78" s="100" t="str">
        <f t="shared" si="10"/>
        <v/>
      </c>
      <c r="D78" s="100" t="str">
        <f t="shared" si="11"/>
        <v/>
      </c>
      <c r="E78" s="100" t="str">
        <f t="shared" si="12"/>
        <v/>
      </c>
      <c r="F78" s="100" t="str">
        <f t="shared" si="13"/>
        <v/>
      </c>
      <c r="G78" s="101" t="str">
        <f t="shared" si="14"/>
        <v/>
      </c>
      <c r="H78" s="101" t="str">
        <f t="shared" si="15"/>
        <v/>
      </c>
      <c r="I78" s="184"/>
      <c r="J78" s="183"/>
      <c r="K78" s="183" t="str">
        <f>IF(J78="","",VLOOKUP(J78,MASTER!$B$8:$C$11,2,0))</f>
        <v/>
      </c>
      <c r="L78" s="183"/>
      <c r="M78" s="183"/>
      <c r="N78" s="183"/>
      <c r="O78" s="183"/>
      <c r="P78" s="183"/>
      <c r="Q78" s="183"/>
      <c r="R78" s="183"/>
      <c r="S78" s="183"/>
      <c r="T78" s="183"/>
      <c r="U78" s="183"/>
      <c r="V78" s="183"/>
      <c r="W78" s="183"/>
      <c r="X78" s="180">
        <f t="shared" si="16"/>
        <v>0</v>
      </c>
      <c r="Y78" s="179"/>
      <c r="AA78">
        <v>74</v>
      </c>
      <c r="AB78">
        <f>IFERROR(IF($AB$1&gt;=AA78,SMALL(STU_DATA!$L$5:$L$1000,FILL_DATA!$AB$2+FILL_DATA!AA78),0),0)</f>
        <v>0</v>
      </c>
      <c r="AC78">
        <f t="shared" si="17"/>
        <v>0</v>
      </c>
    </row>
    <row r="79" spans="1:29">
      <c r="A79" s="100" t="str">
        <f>IF(B79="","",ROWS($B$5:B79))</f>
        <v/>
      </c>
      <c r="B79" s="100" t="str">
        <f t="shared" si="9"/>
        <v/>
      </c>
      <c r="C79" s="100" t="str">
        <f t="shared" si="10"/>
        <v/>
      </c>
      <c r="D79" s="100" t="str">
        <f t="shared" si="11"/>
        <v/>
      </c>
      <c r="E79" s="100" t="str">
        <f t="shared" si="12"/>
        <v/>
      </c>
      <c r="F79" s="100" t="str">
        <f t="shared" si="13"/>
        <v/>
      </c>
      <c r="G79" s="101" t="str">
        <f t="shared" si="14"/>
        <v/>
      </c>
      <c r="H79" s="101" t="str">
        <f t="shared" si="15"/>
        <v/>
      </c>
      <c r="I79" s="184"/>
      <c r="J79" s="183"/>
      <c r="K79" s="183" t="str">
        <f>IF(J79="","",VLOOKUP(J79,MASTER!$B$8:$C$11,2,0))</f>
        <v/>
      </c>
      <c r="L79" s="183"/>
      <c r="M79" s="183"/>
      <c r="N79" s="183"/>
      <c r="O79" s="183"/>
      <c r="P79" s="183"/>
      <c r="Q79" s="183"/>
      <c r="R79" s="183"/>
      <c r="S79" s="183"/>
      <c r="T79" s="183"/>
      <c r="U79" s="183"/>
      <c r="V79" s="183"/>
      <c r="W79" s="183"/>
      <c r="X79" s="180">
        <f t="shared" si="16"/>
        <v>0</v>
      </c>
      <c r="Y79" s="179"/>
      <c r="AA79">
        <v>75</v>
      </c>
      <c r="AB79">
        <f>IFERROR(IF($AB$1&gt;=AA79,SMALL(STU_DATA!$L$5:$L$1000,FILL_DATA!$AB$2+FILL_DATA!AA79),0),0)</f>
        <v>0</v>
      </c>
      <c r="AC79">
        <f t="shared" si="17"/>
        <v>0</v>
      </c>
    </row>
    <row r="80" spans="1:29">
      <c r="A80" s="100" t="str">
        <f>IF(B80="","",ROWS($B$5:B80))</f>
        <v/>
      </c>
      <c r="B80" s="100" t="str">
        <f t="shared" si="9"/>
        <v/>
      </c>
      <c r="C80" s="100" t="str">
        <f t="shared" si="10"/>
        <v/>
      </c>
      <c r="D80" s="100" t="str">
        <f t="shared" si="11"/>
        <v/>
      </c>
      <c r="E80" s="100" t="str">
        <f t="shared" si="12"/>
        <v/>
      </c>
      <c r="F80" s="100" t="str">
        <f t="shared" si="13"/>
        <v/>
      </c>
      <c r="G80" s="101" t="str">
        <f t="shared" si="14"/>
        <v/>
      </c>
      <c r="H80" s="101" t="str">
        <f t="shared" si="15"/>
        <v/>
      </c>
      <c r="I80" s="184"/>
      <c r="J80" s="183"/>
      <c r="K80" s="183" t="str">
        <f>IF(J80="","",VLOOKUP(J80,MASTER!$B$8:$C$11,2,0))</f>
        <v/>
      </c>
      <c r="L80" s="183"/>
      <c r="M80" s="183"/>
      <c r="N80" s="183"/>
      <c r="O80" s="183"/>
      <c r="P80" s="183"/>
      <c r="Q80" s="183"/>
      <c r="R80" s="183"/>
      <c r="S80" s="183"/>
      <c r="T80" s="183"/>
      <c r="U80" s="183"/>
      <c r="V80" s="183"/>
      <c r="W80" s="183"/>
      <c r="X80" s="180">
        <f t="shared" si="16"/>
        <v>0</v>
      </c>
      <c r="Y80" s="179"/>
      <c r="AA80">
        <v>76</v>
      </c>
      <c r="AB80">
        <f>IFERROR(IF($AB$1&gt;=AA80,SMALL(STU_DATA!$L$5:$L$1000,FILL_DATA!$AB$2+FILL_DATA!AA80),0),0)</f>
        <v>0</v>
      </c>
      <c r="AC80">
        <f t="shared" si="17"/>
        <v>0</v>
      </c>
    </row>
    <row r="81" spans="1:29">
      <c r="A81" s="100" t="str">
        <f>IF(B81="","",ROWS($B$5:B81))</f>
        <v/>
      </c>
      <c r="B81" s="100" t="str">
        <f t="shared" si="9"/>
        <v/>
      </c>
      <c r="C81" s="100" t="str">
        <f t="shared" si="10"/>
        <v/>
      </c>
      <c r="D81" s="100" t="str">
        <f t="shared" si="11"/>
        <v/>
      </c>
      <c r="E81" s="100" t="str">
        <f t="shared" si="12"/>
        <v/>
      </c>
      <c r="F81" s="100" t="str">
        <f t="shared" si="13"/>
        <v/>
      </c>
      <c r="G81" s="101" t="str">
        <f t="shared" si="14"/>
        <v/>
      </c>
      <c r="H81" s="101" t="str">
        <f t="shared" si="15"/>
        <v/>
      </c>
      <c r="I81" s="184"/>
      <c r="J81" s="183"/>
      <c r="K81" s="183" t="str">
        <f>IF(J81="","",VLOOKUP(J81,MASTER!$B$8:$C$11,2,0))</f>
        <v/>
      </c>
      <c r="L81" s="183"/>
      <c r="M81" s="183"/>
      <c r="N81" s="183"/>
      <c r="O81" s="183"/>
      <c r="P81" s="183"/>
      <c r="Q81" s="183"/>
      <c r="R81" s="183"/>
      <c r="S81" s="183"/>
      <c r="T81" s="183"/>
      <c r="U81" s="183"/>
      <c r="V81" s="183"/>
      <c r="W81" s="183"/>
      <c r="X81" s="180">
        <f t="shared" si="16"/>
        <v>0</v>
      </c>
      <c r="Y81" s="179"/>
      <c r="AA81">
        <v>77</v>
      </c>
      <c r="AB81">
        <f>IFERROR(IF($AB$1&gt;=AA81,SMALL(STU_DATA!$L$5:$L$1000,FILL_DATA!$AB$2+FILL_DATA!AA81),0),0)</f>
        <v>0</v>
      </c>
      <c r="AC81">
        <f t="shared" si="17"/>
        <v>0</v>
      </c>
    </row>
    <row r="82" spans="1:29">
      <c r="A82" s="100" t="str">
        <f>IF(B82="","",ROWS($B$5:B82))</f>
        <v/>
      </c>
      <c r="B82" s="100" t="str">
        <f t="shared" si="9"/>
        <v/>
      </c>
      <c r="C82" s="100" t="str">
        <f t="shared" si="10"/>
        <v/>
      </c>
      <c r="D82" s="100" t="str">
        <f t="shared" si="11"/>
        <v/>
      </c>
      <c r="E82" s="100" t="str">
        <f t="shared" si="12"/>
        <v/>
      </c>
      <c r="F82" s="100" t="str">
        <f t="shared" si="13"/>
        <v/>
      </c>
      <c r="G82" s="101" t="str">
        <f t="shared" si="14"/>
        <v/>
      </c>
      <c r="H82" s="101" t="str">
        <f t="shared" si="15"/>
        <v/>
      </c>
      <c r="I82" s="184"/>
      <c r="J82" s="183"/>
      <c r="K82" s="183" t="str">
        <f>IF(J82="","",VLOOKUP(J82,MASTER!$B$8:$C$11,2,0))</f>
        <v/>
      </c>
      <c r="L82" s="183"/>
      <c r="M82" s="183"/>
      <c r="N82" s="183"/>
      <c r="O82" s="183"/>
      <c r="P82" s="183"/>
      <c r="Q82" s="183"/>
      <c r="R82" s="183"/>
      <c r="S82" s="183"/>
      <c r="T82" s="183"/>
      <c r="U82" s="183"/>
      <c r="V82" s="183"/>
      <c r="W82" s="183"/>
      <c r="X82" s="180">
        <f t="shared" si="16"/>
        <v>0</v>
      </c>
      <c r="Y82" s="179"/>
      <c r="AA82">
        <v>78</v>
      </c>
      <c r="AB82">
        <f>IFERROR(IF($AB$1&gt;=AA82,SMALL(STU_DATA!$L$5:$L$1000,FILL_DATA!$AB$2+FILL_DATA!AA82),0),0)</f>
        <v>0</v>
      </c>
      <c r="AC82">
        <f t="shared" si="17"/>
        <v>0</v>
      </c>
    </row>
    <row r="83" spans="1:29">
      <c r="A83" s="100" t="str">
        <f>IF(B83="","",ROWS($B$5:B83))</f>
        <v/>
      </c>
      <c r="B83" s="100" t="str">
        <f t="shared" si="9"/>
        <v/>
      </c>
      <c r="C83" s="100" t="str">
        <f t="shared" si="10"/>
        <v/>
      </c>
      <c r="D83" s="100" t="str">
        <f t="shared" si="11"/>
        <v/>
      </c>
      <c r="E83" s="100" t="str">
        <f t="shared" si="12"/>
        <v/>
      </c>
      <c r="F83" s="100" t="str">
        <f t="shared" si="13"/>
        <v/>
      </c>
      <c r="G83" s="101" t="str">
        <f t="shared" si="14"/>
        <v/>
      </c>
      <c r="H83" s="101" t="str">
        <f t="shared" si="15"/>
        <v/>
      </c>
      <c r="I83" s="184"/>
      <c r="J83" s="183"/>
      <c r="K83" s="183" t="str">
        <f>IF(J83="","",VLOOKUP(J83,MASTER!$B$8:$C$11,2,0))</f>
        <v/>
      </c>
      <c r="L83" s="183"/>
      <c r="M83" s="183"/>
      <c r="N83" s="183"/>
      <c r="O83" s="183"/>
      <c r="P83" s="183"/>
      <c r="Q83" s="183"/>
      <c r="R83" s="183"/>
      <c r="S83" s="183"/>
      <c r="T83" s="183"/>
      <c r="U83" s="183"/>
      <c r="V83" s="183"/>
      <c r="W83" s="183"/>
      <c r="X83" s="180">
        <f t="shared" si="16"/>
        <v>0</v>
      </c>
      <c r="Y83" s="179"/>
      <c r="AA83">
        <v>79</v>
      </c>
      <c r="AB83">
        <f>IFERROR(IF($AB$1&gt;=AA83,SMALL(STU_DATA!$L$5:$L$1000,FILL_DATA!$AB$2+FILL_DATA!AA83),0),0)</f>
        <v>0</v>
      </c>
      <c r="AC83">
        <f t="shared" si="17"/>
        <v>0</v>
      </c>
    </row>
    <row r="84" spans="1:29">
      <c r="A84" s="100" t="str">
        <f>IF(B84="","",ROWS($B$5:B84))</f>
        <v/>
      </c>
      <c r="B84" s="100" t="str">
        <f t="shared" si="9"/>
        <v/>
      </c>
      <c r="C84" s="100" t="str">
        <f t="shared" si="10"/>
        <v/>
      </c>
      <c r="D84" s="100" t="str">
        <f t="shared" si="11"/>
        <v/>
      </c>
      <c r="E84" s="100" t="str">
        <f t="shared" si="12"/>
        <v/>
      </c>
      <c r="F84" s="100" t="str">
        <f t="shared" si="13"/>
        <v/>
      </c>
      <c r="G84" s="101" t="str">
        <f t="shared" si="14"/>
        <v/>
      </c>
      <c r="H84" s="101" t="str">
        <f t="shared" si="15"/>
        <v/>
      </c>
      <c r="I84" s="184"/>
      <c r="J84" s="183"/>
      <c r="K84" s="183" t="str">
        <f>IF(J84="","",VLOOKUP(J84,MASTER!$B$8:$C$11,2,0))</f>
        <v/>
      </c>
      <c r="L84" s="183"/>
      <c r="M84" s="183"/>
      <c r="N84" s="183"/>
      <c r="O84" s="183"/>
      <c r="P84" s="183"/>
      <c r="Q84" s="183"/>
      <c r="R84" s="183"/>
      <c r="S84" s="183"/>
      <c r="T84" s="183"/>
      <c r="U84" s="183"/>
      <c r="V84" s="183"/>
      <c r="W84" s="183"/>
      <c r="X84" s="180">
        <f t="shared" si="16"/>
        <v>0</v>
      </c>
      <c r="Y84" s="179"/>
      <c r="AA84">
        <v>80</v>
      </c>
      <c r="AB84">
        <f>IFERROR(IF($AB$1&gt;=AA84,SMALL(STU_DATA!$L$5:$L$1000,FILL_DATA!$AB$2+FILL_DATA!AA84),0),0)</f>
        <v>0</v>
      </c>
      <c r="AC84">
        <f t="shared" si="17"/>
        <v>0</v>
      </c>
    </row>
    <row r="85" spans="1:29">
      <c r="A85" s="100" t="str">
        <f>IF(B85="","",ROWS($B$5:B85))</f>
        <v/>
      </c>
      <c r="B85" s="100" t="str">
        <f t="shared" si="9"/>
        <v/>
      </c>
      <c r="C85" s="100" t="str">
        <f t="shared" si="10"/>
        <v/>
      </c>
      <c r="D85" s="100" t="str">
        <f t="shared" si="11"/>
        <v/>
      </c>
      <c r="E85" s="100" t="str">
        <f t="shared" si="12"/>
        <v/>
      </c>
      <c r="F85" s="100" t="str">
        <f t="shared" si="13"/>
        <v/>
      </c>
      <c r="G85" s="101" t="str">
        <f t="shared" si="14"/>
        <v/>
      </c>
      <c r="H85" s="101" t="str">
        <f t="shared" si="15"/>
        <v/>
      </c>
      <c r="I85" s="184"/>
      <c r="J85" s="183"/>
      <c r="K85" s="183" t="str">
        <f>IF(J85="","",VLOOKUP(J85,MASTER!$B$8:$C$11,2,0))</f>
        <v/>
      </c>
      <c r="L85" s="183"/>
      <c r="M85" s="183"/>
      <c r="N85" s="183"/>
      <c r="O85" s="183"/>
      <c r="P85" s="183"/>
      <c r="Q85" s="183"/>
      <c r="R85" s="183"/>
      <c r="S85" s="183"/>
      <c r="T85" s="183"/>
      <c r="U85" s="183"/>
      <c r="V85" s="183"/>
      <c r="W85" s="183"/>
      <c r="X85" s="180">
        <f t="shared" si="16"/>
        <v>0</v>
      </c>
      <c r="Y85" s="179"/>
      <c r="AA85">
        <v>81</v>
      </c>
      <c r="AB85">
        <f>IFERROR(IF($AB$1&gt;=AA85,SMALL(STU_DATA!$L$5:$L$1000,FILL_DATA!$AB$2+FILL_DATA!AA85),0),0)</f>
        <v>0</v>
      </c>
      <c r="AC85">
        <f t="shared" si="17"/>
        <v>0</v>
      </c>
    </row>
    <row r="86" spans="1:29">
      <c r="A86" s="100" t="str">
        <f>IF(B86="","",ROWS($B$5:B86))</f>
        <v/>
      </c>
      <c r="B86" s="100" t="str">
        <f t="shared" si="9"/>
        <v/>
      </c>
      <c r="C86" s="100" t="str">
        <f t="shared" si="10"/>
        <v/>
      </c>
      <c r="D86" s="100" t="str">
        <f t="shared" si="11"/>
        <v/>
      </c>
      <c r="E86" s="100" t="str">
        <f t="shared" si="12"/>
        <v/>
      </c>
      <c r="F86" s="100" t="str">
        <f t="shared" si="13"/>
        <v/>
      </c>
      <c r="G86" s="101" t="str">
        <f t="shared" si="14"/>
        <v/>
      </c>
      <c r="H86" s="101" t="str">
        <f t="shared" si="15"/>
        <v/>
      </c>
      <c r="I86" s="184"/>
      <c r="J86" s="183"/>
      <c r="K86" s="183" t="str">
        <f>IF(J86="","",VLOOKUP(J86,MASTER!$B$8:$C$11,2,0))</f>
        <v/>
      </c>
      <c r="L86" s="183"/>
      <c r="M86" s="183"/>
      <c r="N86" s="183"/>
      <c r="O86" s="183"/>
      <c r="P86" s="183"/>
      <c r="Q86" s="183"/>
      <c r="R86" s="183"/>
      <c r="S86" s="183"/>
      <c r="T86" s="183"/>
      <c r="U86" s="183"/>
      <c r="V86" s="183"/>
      <c r="W86" s="183"/>
      <c r="X86" s="180">
        <f t="shared" si="16"/>
        <v>0</v>
      </c>
      <c r="Y86" s="179"/>
      <c r="AA86">
        <v>82</v>
      </c>
      <c r="AB86">
        <f>IFERROR(IF($AB$1&gt;=AA86,SMALL(STU_DATA!$L$5:$L$1000,FILL_DATA!$AB$2+FILL_DATA!AA86),0),0)</f>
        <v>0</v>
      </c>
      <c r="AC86">
        <f t="shared" si="17"/>
        <v>0</v>
      </c>
    </row>
    <row r="87" spans="1:29">
      <c r="A87" s="100" t="str">
        <f>IF(B87="","",ROWS($B$5:B87))</f>
        <v/>
      </c>
      <c r="B87" s="100" t="str">
        <f t="shared" si="9"/>
        <v/>
      </c>
      <c r="C87" s="100" t="str">
        <f t="shared" si="10"/>
        <v/>
      </c>
      <c r="D87" s="100" t="str">
        <f t="shared" si="11"/>
        <v/>
      </c>
      <c r="E87" s="100" t="str">
        <f t="shared" si="12"/>
        <v/>
      </c>
      <c r="F87" s="100" t="str">
        <f t="shared" si="13"/>
        <v/>
      </c>
      <c r="G87" s="101" t="str">
        <f t="shared" si="14"/>
        <v/>
      </c>
      <c r="H87" s="101" t="str">
        <f t="shared" si="15"/>
        <v/>
      </c>
      <c r="I87" s="184"/>
      <c r="J87" s="183"/>
      <c r="K87" s="183" t="str">
        <f>IF(J87="","",VLOOKUP(J87,MASTER!$B$8:$C$11,2,0))</f>
        <v/>
      </c>
      <c r="L87" s="183"/>
      <c r="M87" s="183"/>
      <c r="N87" s="183"/>
      <c r="O87" s="183"/>
      <c r="P87" s="183"/>
      <c r="Q87" s="183"/>
      <c r="R87" s="183"/>
      <c r="S87" s="183"/>
      <c r="T87" s="183"/>
      <c r="U87" s="183"/>
      <c r="V87" s="183"/>
      <c r="W87" s="183"/>
      <c r="X87" s="180">
        <f t="shared" si="16"/>
        <v>0</v>
      </c>
      <c r="Y87" s="179"/>
      <c r="AA87">
        <v>83</v>
      </c>
      <c r="AB87">
        <f>IFERROR(IF($AB$1&gt;=AA87,SMALL(STU_DATA!$L$5:$L$1000,FILL_DATA!$AB$2+FILL_DATA!AA87),0),0)</f>
        <v>0</v>
      </c>
      <c r="AC87">
        <f t="shared" si="17"/>
        <v>0</v>
      </c>
    </row>
    <row r="88" spans="1:29">
      <c r="A88" s="100" t="str">
        <f>IF(B88="","",ROWS($B$5:B88))</f>
        <v/>
      </c>
      <c r="B88" s="100" t="str">
        <f t="shared" si="9"/>
        <v/>
      </c>
      <c r="C88" s="100" t="str">
        <f t="shared" si="10"/>
        <v/>
      </c>
      <c r="D88" s="100" t="str">
        <f t="shared" si="11"/>
        <v/>
      </c>
      <c r="E88" s="100" t="str">
        <f t="shared" si="12"/>
        <v/>
      </c>
      <c r="F88" s="100" t="str">
        <f t="shared" si="13"/>
        <v/>
      </c>
      <c r="G88" s="101" t="str">
        <f t="shared" si="14"/>
        <v/>
      </c>
      <c r="H88" s="101" t="str">
        <f t="shared" si="15"/>
        <v/>
      </c>
      <c r="I88" s="184"/>
      <c r="J88" s="183"/>
      <c r="K88" s="183" t="str">
        <f>IF(J88="","",VLOOKUP(J88,MASTER!$B$8:$C$11,2,0))</f>
        <v/>
      </c>
      <c r="L88" s="183"/>
      <c r="M88" s="183"/>
      <c r="N88" s="183"/>
      <c r="O88" s="183"/>
      <c r="P88" s="183"/>
      <c r="Q88" s="183"/>
      <c r="R88" s="183"/>
      <c r="S88" s="183"/>
      <c r="T88" s="183"/>
      <c r="U88" s="183"/>
      <c r="V88" s="183"/>
      <c r="W88" s="183"/>
      <c r="X88" s="180">
        <f t="shared" si="16"/>
        <v>0</v>
      </c>
      <c r="Y88" s="179"/>
      <c r="AA88">
        <v>84</v>
      </c>
      <c r="AB88">
        <f>IFERROR(IF($AB$1&gt;=AA88,SMALL(STU_DATA!$L$5:$L$1000,FILL_DATA!$AB$2+FILL_DATA!AA88),0),0)</f>
        <v>0</v>
      </c>
      <c r="AC88">
        <f t="shared" si="17"/>
        <v>0</v>
      </c>
    </row>
    <row r="89" spans="1:29">
      <c r="A89" s="100" t="str">
        <f>IF(B89="","",ROWS($B$5:B89))</f>
        <v/>
      </c>
      <c r="B89" s="100" t="str">
        <f t="shared" si="9"/>
        <v/>
      </c>
      <c r="C89" s="100" t="str">
        <f t="shared" si="10"/>
        <v/>
      </c>
      <c r="D89" s="100" t="str">
        <f t="shared" si="11"/>
        <v/>
      </c>
      <c r="E89" s="100" t="str">
        <f t="shared" si="12"/>
        <v/>
      </c>
      <c r="F89" s="100" t="str">
        <f t="shared" si="13"/>
        <v/>
      </c>
      <c r="G89" s="101" t="str">
        <f t="shared" si="14"/>
        <v/>
      </c>
      <c r="H89" s="101" t="str">
        <f t="shared" si="15"/>
        <v/>
      </c>
      <c r="I89" s="184"/>
      <c r="J89" s="183"/>
      <c r="K89" s="183" t="str">
        <f>IF(J89="","",VLOOKUP(J89,MASTER!$B$8:$C$11,2,0))</f>
        <v/>
      </c>
      <c r="L89" s="183"/>
      <c r="M89" s="183"/>
      <c r="N89" s="183"/>
      <c r="O89" s="183"/>
      <c r="P89" s="183"/>
      <c r="Q89" s="183"/>
      <c r="R89" s="183"/>
      <c r="S89" s="183"/>
      <c r="T89" s="183"/>
      <c r="U89" s="183"/>
      <c r="V89" s="183"/>
      <c r="W89" s="183"/>
      <c r="X89" s="180">
        <f t="shared" si="16"/>
        <v>0</v>
      </c>
      <c r="Y89" s="179"/>
      <c r="AA89">
        <v>85</v>
      </c>
      <c r="AB89">
        <f>IFERROR(IF($AB$1&gt;=AA89,SMALL(STU_DATA!$L$5:$L$1000,FILL_DATA!$AB$2+FILL_DATA!AA89),0),0)</f>
        <v>0</v>
      </c>
      <c r="AC89">
        <f t="shared" si="17"/>
        <v>0</v>
      </c>
    </row>
    <row r="90" spans="1:29">
      <c r="A90" s="100" t="str">
        <f>IF(B90="","",ROWS($B$5:B90))</f>
        <v/>
      </c>
      <c r="B90" s="100" t="str">
        <f t="shared" si="9"/>
        <v/>
      </c>
      <c r="C90" s="100" t="str">
        <f t="shared" si="10"/>
        <v/>
      </c>
      <c r="D90" s="100" t="str">
        <f t="shared" si="11"/>
        <v/>
      </c>
      <c r="E90" s="100" t="str">
        <f t="shared" si="12"/>
        <v/>
      </c>
      <c r="F90" s="100" t="str">
        <f t="shared" si="13"/>
        <v/>
      </c>
      <c r="G90" s="101" t="str">
        <f t="shared" si="14"/>
        <v/>
      </c>
      <c r="H90" s="101" t="str">
        <f t="shared" si="15"/>
        <v/>
      </c>
      <c r="I90" s="184"/>
      <c r="J90" s="183"/>
      <c r="K90" s="183" t="str">
        <f>IF(J90="","",VLOOKUP(J90,MASTER!$B$8:$C$11,2,0))</f>
        <v/>
      </c>
      <c r="L90" s="183"/>
      <c r="M90" s="183"/>
      <c r="N90" s="183"/>
      <c r="O90" s="183"/>
      <c r="P90" s="183"/>
      <c r="Q90" s="183"/>
      <c r="R90" s="183"/>
      <c r="S90" s="183"/>
      <c r="T90" s="183"/>
      <c r="U90" s="183"/>
      <c r="V90" s="183"/>
      <c r="W90" s="183"/>
      <c r="X90" s="180">
        <f t="shared" si="16"/>
        <v>0</v>
      </c>
      <c r="Y90" s="179"/>
      <c r="AA90">
        <v>86</v>
      </c>
      <c r="AB90">
        <f>IFERROR(IF($AB$1&gt;=AA90,SMALL(STU_DATA!$L$5:$L$1000,FILL_DATA!$AB$2+FILL_DATA!AA90),0),0)</f>
        <v>0</v>
      </c>
      <c r="AC90">
        <f t="shared" si="17"/>
        <v>0</v>
      </c>
    </row>
    <row r="91" spans="1:29">
      <c r="A91" s="100" t="str">
        <f>IF(B91="","",ROWS($B$5:B91))</f>
        <v/>
      </c>
      <c r="B91" s="100" t="str">
        <f t="shared" si="9"/>
        <v/>
      </c>
      <c r="C91" s="100" t="str">
        <f t="shared" si="10"/>
        <v/>
      </c>
      <c r="D91" s="100" t="str">
        <f t="shared" si="11"/>
        <v/>
      </c>
      <c r="E91" s="100" t="str">
        <f t="shared" si="12"/>
        <v/>
      </c>
      <c r="F91" s="100" t="str">
        <f t="shared" si="13"/>
        <v/>
      </c>
      <c r="G91" s="101" t="str">
        <f t="shared" si="14"/>
        <v/>
      </c>
      <c r="H91" s="101" t="str">
        <f t="shared" si="15"/>
        <v/>
      </c>
      <c r="I91" s="184"/>
      <c r="J91" s="183"/>
      <c r="K91" s="183" t="str">
        <f>IF(J91="","",VLOOKUP(J91,MASTER!$B$8:$C$11,2,0))</f>
        <v/>
      </c>
      <c r="L91" s="183"/>
      <c r="M91" s="183"/>
      <c r="N91" s="183"/>
      <c r="O91" s="183"/>
      <c r="P91" s="183"/>
      <c r="Q91" s="183"/>
      <c r="R91" s="183"/>
      <c r="S91" s="183"/>
      <c r="T91" s="183"/>
      <c r="U91" s="183"/>
      <c r="V91" s="183"/>
      <c r="W91" s="183"/>
      <c r="X91" s="180">
        <f t="shared" si="16"/>
        <v>0</v>
      </c>
      <c r="Y91" s="179"/>
      <c r="AA91">
        <v>87</v>
      </c>
      <c r="AB91">
        <f>IFERROR(IF($AB$1&gt;=AA91,SMALL(STU_DATA!$L$5:$L$1000,FILL_DATA!$AB$2+FILL_DATA!AA91),0),0)</f>
        <v>0</v>
      </c>
      <c r="AC91">
        <f t="shared" si="17"/>
        <v>0</v>
      </c>
    </row>
    <row r="92" spans="1:29">
      <c r="A92" s="100" t="str">
        <f>IF(B92="","",ROWS($B$5:B92))</f>
        <v/>
      </c>
      <c r="B92" s="100" t="str">
        <f t="shared" si="9"/>
        <v/>
      </c>
      <c r="C92" s="100" t="str">
        <f t="shared" si="10"/>
        <v/>
      </c>
      <c r="D92" s="100" t="str">
        <f t="shared" si="11"/>
        <v/>
      </c>
      <c r="E92" s="100" t="str">
        <f t="shared" si="12"/>
        <v/>
      </c>
      <c r="F92" s="100" t="str">
        <f t="shared" si="13"/>
        <v/>
      </c>
      <c r="G92" s="101" t="str">
        <f t="shared" si="14"/>
        <v/>
      </c>
      <c r="H92" s="101" t="str">
        <f t="shared" si="15"/>
        <v/>
      </c>
      <c r="I92" s="184"/>
      <c r="J92" s="183"/>
      <c r="K92" s="183" t="str">
        <f>IF(J92="","",VLOOKUP(J92,MASTER!$B$8:$C$11,2,0))</f>
        <v/>
      </c>
      <c r="L92" s="183"/>
      <c r="M92" s="183"/>
      <c r="N92" s="183"/>
      <c r="O92" s="183"/>
      <c r="P92" s="183"/>
      <c r="Q92" s="183"/>
      <c r="R92" s="183"/>
      <c r="S92" s="183"/>
      <c r="T92" s="183"/>
      <c r="U92" s="183"/>
      <c r="V92" s="183"/>
      <c r="W92" s="183"/>
      <c r="X92" s="180">
        <f t="shared" si="16"/>
        <v>0</v>
      </c>
      <c r="Y92" s="179"/>
      <c r="AA92">
        <v>88</v>
      </c>
      <c r="AB92">
        <f>IFERROR(IF($AB$1&gt;=AA92,SMALL(STU_DATA!$L$5:$L$1000,FILL_DATA!$AB$2+FILL_DATA!AA92),0),0)</f>
        <v>0</v>
      </c>
      <c r="AC92">
        <f t="shared" si="17"/>
        <v>0</v>
      </c>
    </row>
    <row r="93" spans="1:29">
      <c r="A93" s="100" t="str">
        <f>IF(B93="","",ROWS($B$5:B93))</f>
        <v/>
      </c>
      <c r="B93" s="100" t="str">
        <f t="shared" si="9"/>
        <v/>
      </c>
      <c r="C93" s="100" t="str">
        <f t="shared" si="10"/>
        <v/>
      </c>
      <c r="D93" s="100" t="str">
        <f t="shared" si="11"/>
        <v/>
      </c>
      <c r="E93" s="100" t="str">
        <f t="shared" si="12"/>
        <v/>
      </c>
      <c r="F93" s="100" t="str">
        <f t="shared" si="13"/>
        <v/>
      </c>
      <c r="G93" s="101" t="str">
        <f t="shared" si="14"/>
        <v/>
      </c>
      <c r="H93" s="101" t="str">
        <f t="shared" si="15"/>
        <v/>
      </c>
      <c r="I93" s="184"/>
      <c r="J93" s="183"/>
      <c r="K93" s="183" t="str">
        <f>IF(J93="","",VLOOKUP(J93,MASTER!$B$8:$C$11,2,0))</f>
        <v/>
      </c>
      <c r="L93" s="183"/>
      <c r="M93" s="183"/>
      <c r="N93" s="183"/>
      <c r="O93" s="183"/>
      <c r="P93" s="183"/>
      <c r="Q93" s="183"/>
      <c r="R93" s="183"/>
      <c r="S93" s="183"/>
      <c r="T93" s="183"/>
      <c r="U93" s="183"/>
      <c r="V93" s="183"/>
      <c r="W93" s="183"/>
      <c r="X93" s="180">
        <f t="shared" si="16"/>
        <v>0</v>
      </c>
      <c r="Y93" s="179"/>
      <c r="AA93">
        <v>89</v>
      </c>
      <c r="AB93">
        <f>IFERROR(IF($AB$1&gt;=AA93,SMALL(STU_DATA!$L$5:$L$1000,FILL_DATA!$AB$2+FILL_DATA!AA93),0),0)</f>
        <v>0</v>
      </c>
      <c r="AC93">
        <f t="shared" si="17"/>
        <v>0</v>
      </c>
    </row>
    <row r="94" spans="1:29">
      <c r="A94" s="100" t="str">
        <f>IF(B94="","",ROWS($B$5:B94))</f>
        <v/>
      </c>
      <c r="B94" s="100" t="str">
        <f t="shared" si="9"/>
        <v/>
      </c>
      <c r="C94" s="100" t="str">
        <f t="shared" si="10"/>
        <v/>
      </c>
      <c r="D94" s="100" t="str">
        <f t="shared" si="11"/>
        <v/>
      </c>
      <c r="E94" s="100" t="str">
        <f t="shared" si="12"/>
        <v/>
      </c>
      <c r="F94" s="100" t="str">
        <f t="shared" si="13"/>
        <v/>
      </c>
      <c r="G94" s="101" t="str">
        <f t="shared" si="14"/>
        <v/>
      </c>
      <c r="H94" s="101" t="str">
        <f t="shared" si="15"/>
        <v/>
      </c>
      <c r="I94" s="184"/>
      <c r="J94" s="183"/>
      <c r="K94" s="183" t="str">
        <f>IF(J94="","",VLOOKUP(J94,MASTER!$B$8:$C$11,2,0))</f>
        <v/>
      </c>
      <c r="L94" s="183"/>
      <c r="M94" s="183"/>
      <c r="N94" s="183"/>
      <c r="O94" s="183"/>
      <c r="P94" s="183"/>
      <c r="Q94" s="183"/>
      <c r="R94" s="183"/>
      <c r="S94" s="183"/>
      <c r="T94" s="183"/>
      <c r="U94" s="183"/>
      <c r="V94" s="183"/>
      <c r="W94" s="183"/>
      <c r="X94" s="180">
        <f t="shared" si="16"/>
        <v>0</v>
      </c>
      <c r="Y94" s="179"/>
      <c r="AA94">
        <v>90</v>
      </c>
      <c r="AB94">
        <f>IFERROR(IF($AB$1&gt;=AA94,SMALL(STU_DATA!$L$5:$L$1000,FILL_DATA!$AB$2+FILL_DATA!AA94),0),0)</f>
        <v>0</v>
      </c>
      <c r="AC94">
        <f t="shared" si="17"/>
        <v>0</v>
      </c>
    </row>
    <row r="95" spans="1:29">
      <c r="A95" s="100" t="str">
        <f>IF(B95="","",ROWS($B$5:B95))</f>
        <v/>
      </c>
      <c r="B95" s="100" t="str">
        <f t="shared" si="9"/>
        <v/>
      </c>
      <c r="C95" s="100" t="str">
        <f t="shared" si="10"/>
        <v/>
      </c>
      <c r="D95" s="100" t="str">
        <f t="shared" si="11"/>
        <v/>
      </c>
      <c r="E95" s="100" t="str">
        <f t="shared" si="12"/>
        <v/>
      </c>
      <c r="F95" s="100" t="str">
        <f t="shared" si="13"/>
        <v/>
      </c>
      <c r="G95" s="101" t="str">
        <f t="shared" si="14"/>
        <v/>
      </c>
      <c r="H95" s="101" t="str">
        <f t="shared" si="15"/>
        <v/>
      </c>
      <c r="I95" s="184"/>
      <c r="J95" s="183"/>
      <c r="K95" s="183" t="str">
        <f>IF(J95="","",VLOOKUP(J95,MASTER!$B$8:$C$11,2,0))</f>
        <v/>
      </c>
      <c r="L95" s="183"/>
      <c r="M95" s="183"/>
      <c r="N95" s="183"/>
      <c r="O95" s="183"/>
      <c r="P95" s="183"/>
      <c r="Q95" s="183"/>
      <c r="R95" s="183"/>
      <c r="S95" s="183"/>
      <c r="T95" s="183"/>
      <c r="U95" s="183"/>
      <c r="V95" s="183"/>
      <c r="W95" s="183"/>
      <c r="X95" s="180">
        <f t="shared" si="16"/>
        <v>0</v>
      </c>
      <c r="Y95" s="179"/>
      <c r="AA95">
        <v>91</v>
      </c>
      <c r="AB95">
        <f>IFERROR(IF($AB$1&gt;=AA95,SMALL(STU_DATA!$L$5:$L$1000,FILL_DATA!$AB$2+FILL_DATA!AA95),0),0)</f>
        <v>0</v>
      </c>
      <c r="AC95">
        <f t="shared" si="17"/>
        <v>0</v>
      </c>
    </row>
    <row r="96" spans="1:29">
      <c r="A96" s="100" t="str">
        <f>IF(B96="","",ROWS($B$5:B96))</f>
        <v/>
      </c>
      <c r="B96" s="100" t="str">
        <f t="shared" si="9"/>
        <v/>
      </c>
      <c r="C96" s="100" t="str">
        <f t="shared" si="10"/>
        <v/>
      </c>
      <c r="D96" s="100" t="str">
        <f t="shared" si="11"/>
        <v/>
      </c>
      <c r="E96" s="100" t="str">
        <f t="shared" si="12"/>
        <v/>
      </c>
      <c r="F96" s="100" t="str">
        <f t="shared" si="13"/>
        <v/>
      </c>
      <c r="G96" s="101" t="str">
        <f t="shared" si="14"/>
        <v/>
      </c>
      <c r="H96" s="101" t="str">
        <f t="shared" si="15"/>
        <v/>
      </c>
      <c r="I96" s="184"/>
      <c r="J96" s="183"/>
      <c r="K96" s="183" t="str">
        <f>IF(J96="","",VLOOKUP(J96,MASTER!$B$8:$C$11,2,0))</f>
        <v/>
      </c>
      <c r="L96" s="183"/>
      <c r="M96" s="183"/>
      <c r="N96" s="183"/>
      <c r="O96" s="183"/>
      <c r="P96" s="183"/>
      <c r="Q96" s="183"/>
      <c r="R96" s="183"/>
      <c r="S96" s="183"/>
      <c r="T96" s="183"/>
      <c r="U96" s="183"/>
      <c r="V96" s="183"/>
      <c r="W96" s="183"/>
      <c r="X96" s="180">
        <f t="shared" si="16"/>
        <v>0</v>
      </c>
      <c r="Y96" s="179"/>
      <c r="AA96">
        <v>92</v>
      </c>
      <c r="AB96">
        <f>IFERROR(IF($AB$1&gt;=AA96,SMALL(STU_DATA!$L$5:$L$1000,FILL_DATA!$AB$2+FILL_DATA!AA96),0),0)</f>
        <v>0</v>
      </c>
      <c r="AC96">
        <f t="shared" si="17"/>
        <v>0</v>
      </c>
    </row>
    <row r="97" spans="1:29">
      <c r="A97" s="100" t="str">
        <f>IF(B97="","",ROWS($B$5:B97))</f>
        <v/>
      </c>
      <c r="B97" s="100" t="str">
        <f t="shared" si="9"/>
        <v/>
      </c>
      <c r="C97" s="100" t="str">
        <f t="shared" si="10"/>
        <v/>
      </c>
      <c r="D97" s="100" t="str">
        <f t="shared" si="11"/>
        <v/>
      </c>
      <c r="E97" s="100" t="str">
        <f t="shared" si="12"/>
        <v/>
      </c>
      <c r="F97" s="100" t="str">
        <f t="shared" si="13"/>
        <v/>
      </c>
      <c r="G97" s="101" t="str">
        <f t="shared" si="14"/>
        <v/>
      </c>
      <c r="H97" s="101" t="str">
        <f t="shared" si="15"/>
        <v/>
      </c>
      <c r="I97" s="184"/>
      <c r="J97" s="183"/>
      <c r="K97" s="183" t="str">
        <f>IF(J97="","",VLOOKUP(J97,MASTER!$B$8:$C$11,2,0))</f>
        <v/>
      </c>
      <c r="L97" s="183"/>
      <c r="M97" s="183"/>
      <c r="N97" s="183"/>
      <c r="O97" s="183"/>
      <c r="P97" s="183"/>
      <c r="Q97" s="183"/>
      <c r="R97" s="183"/>
      <c r="S97" s="183"/>
      <c r="T97" s="183"/>
      <c r="U97" s="183"/>
      <c r="V97" s="183"/>
      <c r="W97" s="183"/>
      <c r="X97" s="180">
        <f t="shared" si="16"/>
        <v>0</v>
      </c>
      <c r="Y97" s="179"/>
      <c r="AA97">
        <v>93</v>
      </c>
      <c r="AB97">
        <f>IFERROR(IF($AB$1&gt;=AA97,SMALL(STU_DATA!$L$5:$L$1000,FILL_DATA!$AB$2+FILL_DATA!AA97),0),0)</f>
        <v>0</v>
      </c>
      <c r="AC97">
        <f t="shared" si="17"/>
        <v>0</v>
      </c>
    </row>
    <row r="98" spans="1:29">
      <c r="A98" s="100" t="str">
        <f>IF(B98="","",ROWS($B$5:B98))</f>
        <v/>
      </c>
      <c r="B98" s="100" t="str">
        <f t="shared" si="9"/>
        <v/>
      </c>
      <c r="C98" s="100" t="str">
        <f t="shared" si="10"/>
        <v/>
      </c>
      <c r="D98" s="100" t="str">
        <f t="shared" si="11"/>
        <v/>
      </c>
      <c r="E98" s="100" t="str">
        <f t="shared" si="12"/>
        <v/>
      </c>
      <c r="F98" s="100" t="str">
        <f t="shared" si="13"/>
        <v/>
      </c>
      <c r="G98" s="101" t="str">
        <f t="shared" si="14"/>
        <v/>
      </c>
      <c r="H98" s="101" t="str">
        <f t="shared" si="15"/>
        <v/>
      </c>
      <c r="I98" s="184"/>
      <c r="J98" s="183"/>
      <c r="K98" s="183" t="str">
        <f>IF(J98="","",VLOOKUP(J98,MASTER!$B$8:$C$11,2,0))</f>
        <v/>
      </c>
      <c r="L98" s="183"/>
      <c r="M98" s="183"/>
      <c r="N98" s="183"/>
      <c r="O98" s="183"/>
      <c r="P98" s="183"/>
      <c r="Q98" s="183"/>
      <c r="R98" s="183"/>
      <c r="S98" s="183"/>
      <c r="T98" s="183"/>
      <c r="U98" s="183"/>
      <c r="V98" s="183"/>
      <c r="W98" s="183"/>
      <c r="X98" s="180">
        <f t="shared" si="16"/>
        <v>0</v>
      </c>
      <c r="Y98" s="179"/>
      <c r="AA98">
        <v>94</v>
      </c>
      <c r="AB98">
        <f>IFERROR(IF($AB$1&gt;=AA98,SMALL(STU_DATA!$L$5:$L$1000,FILL_DATA!$AB$2+FILL_DATA!AA98),0),0)</f>
        <v>0</v>
      </c>
      <c r="AC98">
        <f t="shared" si="17"/>
        <v>0</v>
      </c>
    </row>
    <row r="99" spans="1:29">
      <c r="A99" s="100" t="str">
        <f>IF(B99="","",ROWS($B$5:B99))</f>
        <v/>
      </c>
      <c r="B99" s="100" t="str">
        <f t="shared" si="9"/>
        <v/>
      </c>
      <c r="C99" s="100" t="str">
        <f t="shared" si="10"/>
        <v/>
      </c>
      <c r="D99" s="100" t="str">
        <f t="shared" si="11"/>
        <v/>
      </c>
      <c r="E99" s="100" t="str">
        <f t="shared" si="12"/>
        <v/>
      </c>
      <c r="F99" s="100" t="str">
        <f t="shared" si="13"/>
        <v/>
      </c>
      <c r="G99" s="101" t="str">
        <f t="shared" si="14"/>
        <v/>
      </c>
      <c r="H99" s="101" t="str">
        <f t="shared" si="15"/>
        <v/>
      </c>
      <c r="I99" s="184"/>
      <c r="J99" s="183"/>
      <c r="K99" s="183" t="str">
        <f>IF(J99="","",VLOOKUP(J99,MASTER!$B$8:$C$11,2,0))</f>
        <v/>
      </c>
      <c r="L99" s="183"/>
      <c r="M99" s="183"/>
      <c r="N99" s="183"/>
      <c r="O99" s="183"/>
      <c r="P99" s="183"/>
      <c r="Q99" s="183"/>
      <c r="R99" s="183"/>
      <c r="S99" s="183"/>
      <c r="T99" s="183"/>
      <c r="U99" s="183"/>
      <c r="V99" s="183"/>
      <c r="W99" s="183"/>
      <c r="X99" s="180">
        <f t="shared" si="16"/>
        <v>0</v>
      </c>
      <c r="Y99" s="179"/>
      <c r="AA99">
        <v>95</v>
      </c>
      <c r="AB99">
        <f>IFERROR(IF($AB$1&gt;=AA99,SMALL(STU_DATA!$L$5:$L$1000,FILL_DATA!$AB$2+FILL_DATA!AA99),0),0)</f>
        <v>0</v>
      </c>
      <c r="AC99">
        <f t="shared" si="17"/>
        <v>0</v>
      </c>
    </row>
    <row r="100" spans="1:29">
      <c r="A100" s="100" t="str">
        <f>IF(B100="","",ROWS($B$5:B100))</f>
        <v/>
      </c>
      <c r="B100" s="100" t="str">
        <f t="shared" si="9"/>
        <v/>
      </c>
      <c r="C100" s="100" t="str">
        <f t="shared" si="10"/>
        <v/>
      </c>
      <c r="D100" s="100" t="str">
        <f t="shared" si="11"/>
        <v/>
      </c>
      <c r="E100" s="100" t="str">
        <f t="shared" si="12"/>
        <v/>
      </c>
      <c r="F100" s="100" t="str">
        <f t="shared" si="13"/>
        <v/>
      </c>
      <c r="G100" s="101" t="str">
        <f t="shared" si="14"/>
        <v/>
      </c>
      <c r="H100" s="101" t="str">
        <f t="shared" si="15"/>
        <v/>
      </c>
      <c r="I100" s="184"/>
      <c r="J100" s="183"/>
      <c r="K100" s="183" t="str">
        <f>IF(J100="","",VLOOKUP(J100,MASTER!$B$8:$C$11,2,0))</f>
        <v/>
      </c>
      <c r="L100" s="183"/>
      <c r="M100" s="183"/>
      <c r="N100" s="183"/>
      <c r="O100" s="183"/>
      <c r="P100" s="183"/>
      <c r="Q100" s="183"/>
      <c r="R100" s="183"/>
      <c r="S100" s="183"/>
      <c r="T100" s="183"/>
      <c r="U100" s="183"/>
      <c r="V100" s="183"/>
      <c r="W100" s="183"/>
      <c r="X100" s="180">
        <f t="shared" si="16"/>
        <v>0</v>
      </c>
      <c r="Y100" s="179"/>
      <c r="AA100">
        <v>96</v>
      </c>
      <c r="AB100">
        <f>IFERROR(IF($AB$1&gt;=AA100,SMALL(STU_DATA!$L$5:$L$1000,FILL_DATA!$AB$2+FILL_DATA!AA100),0),0)</f>
        <v>0</v>
      </c>
      <c r="AC100">
        <f t="shared" si="17"/>
        <v>0</v>
      </c>
    </row>
    <row r="101" spans="1:29">
      <c r="A101" s="100" t="str">
        <f>IF(B101="","",ROWS($B$5:B101))</f>
        <v/>
      </c>
      <c r="B101" s="100" t="str">
        <f t="shared" si="9"/>
        <v/>
      </c>
      <c r="C101" s="100" t="str">
        <f t="shared" si="10"/>
        <v/>
      </c>
      <c r="D101" s="100" t="str">
        <f t="shared" si="11"/>
        <v/>
      </c>
      <c r="E101" s="100" t="str">
        <f t="shared" si="12"/>
        <v/>
      </c>
      <c r="F101" s="100" t="str">
        <f t="shared" si="13"/>
        <v/>
      </c>
      <c r="G101" s="101" t="str">
        <f t="shared" si="14"/>
        <v/>
      </c>
      <c r="H101" s="101" t="str">
        <f t="shared" si="15"/>
        <v/>
      </c>
      <c r="I101" s="184"/>
      <c r="J101" s="183"/>
      <c r="K101" s="183" t="str">
        <f>IF(J101="","",VLOOKUP(J101,MASTER!$B$8:$C$11,2,0))</f>
        <v/>
      </c>
      <c r="L101" s="183"/>
      <c r="M101" s="183"/>
      <c r="N101" s="183"/>
      <c r="O101" s="183"/>
      <c r="P101" s="183"/>
      <c r="Q101" s="183"/>
      <c r="R101" s="183"/>
      <c r="S101" s="183"/>
      <c r="T101" s="183"/>
      <c r="U101" s="183"/>
      <c r="V101" s="183"/>
      <c r="W101" s="183"/>
      <c r="X101" s="180">
        <f t="shared" si="16"/>
        <v>0</v>
      </c>
      <c r="Y101" s="179"/>
      <c r="AA101">
        <v>97</v>
      </c>
      <c r="AB101">
        <f>IFERROR(IF($AB$1&gt;=AA101,SMALL(STU_DATA!$L$5:$L$1000,FILL_DATA!$AB$2+FILL_DATA!AA101),0),0)</f>
        <v>0</v>
      </c>
      <c r="AC101">
        <f t="shared" si="17"/>
        <v>0</v>
      </c>
    </row>
    <row r="102" spans="1:29">
      <c r="A102" s="100" t="str">
        <f>IF(B102="","",ROWS($B$5:B102))</f>
        <v/>
      </c>
      <c r="B102" s="100" t="str">
        <f t="shared" si="9"/>
        <v/>
      </c>
      <c r="C102" s="100" t="str">
        <f t="shared" si="10"/>
        <v/>
      </c>
      <c r="D102" s="100" t="str">
        <f t="shared" si="11"/>
        <v/>
      </c>
      <c r="E102" s="100" t="str">
        <f t="shared" si="12"/>
        <v/>
      </c>
      <c r="F102" s="100" t="str">
        <f t="shared" si="13"/>
        <v/>
      </c>
      <c r="G102" s="101" t="str">
        <f t="shared" si="14"/>
        <v/>
      </c>
      <c r="H102" s="101" t="str">
        <f t="shared" si="15"/>
        <v/>
      </c>
      <c r="I102" s="184"/>
      <c r="J102" s="183"/>
      <c r="K102" s="183" t="str">
        <f>IF(J102="","",VLOOKUP(J102,MASTER!$B$8:$C$11,2,0))</f>
        <v/>
      </c>
      <c r="L102" s="183"/>
      <c r="M102" s="183"/>
      <c r="N102" s="183"/>
      <c r="O102" s="183"/>
      <c r="P102" s="183"/>
      <c r="Q102" s="183"/>
      <c r="R102" s="183"/>
      <c r="S102" s="183"/>
      <c r="T102" s="183"/>
      <c r="U102" s="183"/>
      <c r="V102" s="183"/>
      <c r="W102" s="183"/>
      <c r="X102" s="180">
        <f t="shared" si="16"/>
        <v>0</v>
      </c>
      <c r="Y102" s="179"/>
      <c r="AA102">
        <v>98</v>
      </c>
      <c r="AB102">
        <f>IFERROR(IF($AB$1&gt;=AA102,SMALL(STU_DATA!$L$5:$L$1000,FILL_DATA!$AB$2+FILL_DATA!AA102),0),0)</f>
        <v>0</v>
      </c>
      <c r="AC102">
        <f t="shared" si="17"/>
        <v>0</v>
      </c>
    </row>
    <row r="103" spans="1:29">
      <c r="A103" s="100" t="str">
        <f>IF(B103="","",ROWS($B$5:B103))</f>
        <v/>
      </c>
      <c r="B103" s="100" t="str">
        <f t="shared" si="9"/>
        <v/>
      </c>
      <c r="C103" s="100" t="str">
        <f t="shared" si="10"/>
        <v/>
      </c>
      <c r="D103" s="100" t="str">
        <f t="shared" si="11"/>
        <v/>
      </c>
      <c r="E103" s="100" t="str">
        <f t="shared" si="12"/>
        <v/>
      </c>
      <c r="F103" s="100" t="str">
        <f t="shared" si="13"/>
        <v/>
      </c>
      <c r="G103" s="101" t="str">
        <f t="shared" si="14"/>
        <v/>
      </c>
      <c r="H103" s="101" t="str">
        <f t="shared" si="15"/>
        <v/>
      </c>
      <c r="I103" s="184"/>
      <c r="J103" s="183"/>
      <c r="K103" s="183" t="str">
        <f>IF(J103="","",VLOOKUP(J103,MASTER!$B$8:$C$11,2,0))</f>
        <v/>
      </c>
      <c r="L103" s="183"/>
      <c r="M103" s="183"/>
      <c r="N103" s="183"/>
      <c r="O103" s="183"/>
      <c r="P103" s="183"/>
      <c r="Q103" s="183"/>
      <c r="R103" s="183"/>
      <c r="S103" s="183"/>
      <c r="T103" s="183"/>
      <c r="U103" s="183"/>
      <c r="V103" s="183"/>
      <c r="W103" s="183"/>
      <c r="X103" s="180">
        <f t="shared" si="16"/>
        <v>0</v>
      </c>
      <c r="Y103" s="179"/>
      <c r="AA103">
        <v>99</v>
      </c>
      <c r="AB103">
        <f>IFERROR(IF($AB$1&gt;=AA103,SMALL(STU_DATA!$L$5:$L$1000,FILL_DATA!$AB$2+FILL_DATA!AA103),0),0)</f>
        <v>0</v>
      </c>
      <c r="AC103">
        <f t="shared" si="17"/>
        <v>0</v>
      </c>
    </row>
    <row r="104" spans="1:29">
      <c r="A104" s="100" t="str">
        <f>IF(B104="","",ROWS($B$5:B104))</f>
        <v/>
      </c>
      <c r="B104" s="100" t="str">
        <f t="shared" si="9"/>
        <v/>
      </c>
      <c r="C104" s="100" t="str">
        <f t="shared" si="10"/>
        <v/>
      </c>
      <c r="D104" s="100" t="str">
        <f t="shared" si="11"/>
        <v/>
      </c>
      <c r="E104" s="100" t="str">
        <f t="shared" si="12"/>
        <v/>
      </c>
      <c r="F104" s="100" t="str">
        <f t="shared" si="13"/>
        <v/>
      </c>
      <c r="G104" s="101" t="str">
        <f t="shared" si="14"/>
        <v/>
      </c>
      <c r="H104" s="101" t="str">
        <f t="shared" si="15"/>
        <v/>
      </c>
      <c r="I104" s="184"/>
      <c r="J104" s="183"/>
      <c r="K104" s="183" t="str">
        <f>IF(J104="","",VLOOKUP(J104,MASTER!$B$8:$C$11,2,0))</f>
        <v/>
      </c>
      <c r="L104" s="183"/>
      <c r="M104" s="183"/>
      <c r="N104" s="183"/>
      <c r="O104" s="183"/>
      <c r="P104" s="183"/>
      <c r="Q104" s="183"/>
      <c r="R104" s="183"/>
      <c r="S104" s="183"/>
      <c r="T104" s="183"/>
      <c r="U104" s="183"/>
      <c r="V104" s="183"/>
      <c r="W104" s="183"/>
      <c r="X104" s="180">
        <f t="shared" si="16"/>
        <v>0</v>
      </c>
      <c r="Y104" s="179"/>
      <c r="AA104">
        <v>100</v>
      </c>
      <c r="AB104">
        <f>IFERROR(IF($AB$1&gt;=AA104,SMALL(STU_DATA!$L$5:$L$1000,FILL_DATA!$AB$2+FILL_DATA!AA104),0),0)</f>
        <v>0</v>
      </c>
      <c r="AC104">
        <f t="shared" si="17"/>
        <v>0</v>
      </c>
    </row>
    <row r="105" spans="1:29">
      <c r="A105" s="100" t="str">
        <f>IF(B105="","",ROWS($B$5:B105))</f>
        <v/>
      </c>
      <c r="B105" s="100" t="str">
        <f t="shared" si="9"/>
        <v/>
      </c>
      <c r="C105" s="100" t="str">
        <f t="shared" si="10"/>
        <v/>
      </c>
      <c r="D105" s="100" t="str">
        <f t="shared" si="11"/>
        <v/>
      </c>
      <c r="E105" s="100" t="str">
        <f t="shared" si="12"/>
        <v/>
      </c>
      <c r="F105" s="100" t="str">
        <f t="shared" si="13"/>
        <v/>
      </c>
      <c r="G105" s="101" t="str">
        <f t="shared" si="14"/>
        <v/>
      </c>
      <c r="H105" s="101" t="str">
        <f t="shared" si="15"/>
        <v/>
      </c>
      <c r="I105" s="184"/>
      <c r="J105" s="183"/>
      <c r="K105" s="183" t="str">
        <f>IF(J105="","",VLOOKUP(J105,MASTER!$B$8:$C$11,2,0))</f>
        <v/>
      </c>
      <c r="L105" s="183"/>
      <c r="M105" s="183"/>
      <c r="N105" s="183"/>
      <c r="O105" s="183"/>
      <c r="P105" s="183"/>
      <c r="Q105" s="183"/>
      <c r="R105" s="183"/>
      <c r="S105" s="183"/>
      <c r="T105" s="183"/>
      <c r="U105" s="183"/>
      <c r="V105" s="183"/>
      <c r="W105" s="183"/>
      <c r="X105" s="180">
        <f t="shared" si="16"/>
        <v>0</v>
      </c>
      <c r="Y105" s="179"/>
      <c r="AA105">
        <v>101</v>
      </c>
      <c r="AB105">
        <f>IFERROR(IF($AB$1&gt;=AA105,SMALL(STU_DATA!$L$5:$L$1000,FILL_DATA!$AB$2+FILL_DATA!AA105),0),0)</f>
        <v>0</v>
      </c>
      <c r="AC105">
        <f t="shared" si="17"/>
        <v>0</v>
      </c>
    </row>
    <row r="106" spans="1:29">
      <c r="A106" s="100" t="str">
        <f>IF(B106="","",ROWS($B$5:B106))</f>
        <v/>
      </c>
      <c r="B106" s="100" t="str">
        <f t="shared" si="9"/>
        <v/>
      </c>
      <c r="C106" s="100" t="str">
        <f t="shared" si="10"/>
        <v/>
      </c>
      <c r="D106" s="100" t="str">
        <f t="shared" si="11"/>
        <v/>
      </c>
      <c r="E106" s="100" t="str">
        <f t="shared" si="12"/>
        <v/>
      </c>
      <c r="F106" s="100" t="str">
        <f t="shared" si="13"/>
        <v/>
      </c>
      <c r="G106" s="101" t="str">
        <f t="shared" si="14"/>
        <v/>
      </c>
      <c r="H106" s="101" t="str">
        <f t="shared" si="15"/>
        <v/>
      </c>
      <c r="I106" s="184"/>
      <c r="J106" s="183"/>
      <c r="K106" s="183" t="str">
        <f>IF(J106="","",VLOOKUP(J106,MASTER!$B$8:$C$11,2,0))</f>
        <v/>
      </c>
      <c r="L106" s="183"/>
      <c r="M106" s="183"/>
      <c r="N106" s="183"/>
      <c r="O106" s="183"/>
      <c r="P106" s="183"/>
      <c r="Q106" s="183"/>
      <c r="R106" s="183"/>
      <c r="S106" s="183"/>
      <c r="T106" s="183"/>
      <c r="U106" s="183"/>
      <c r="V106" s="183"/>
      <c r="W106" s="183"/>
      <c r="X106" s="180">
        <f t="shared" si="16"/>
        <v>0</v>
      </c>
      <c r="Y106" s="179"/>
      <c r="AA106">
        <v>102</v>
      </c>
      <c r="AB106">
        <f>IFERROR(IF($AB$1&gt;=AA106,SMALL(STU_DATA!$L$5:$L$1000,FILL_DATA!$AB$2+FILL_DATA!AA106),0),0)</f>
        <v>0</v>
      </c>
      <c r="AC106">
        <f t="shared" si="17"/>
        <v>0</v>
      </c>
    </row>
    <row r="107" spans="1:29">
      <c r="A107" s="100" t="str">
        <f>IF(B107="","",ROWS($B$5:B107))</f>
        <v/>
      </c>
      <c r="B107" s="100" t="str">
        <f t="shared" si="9"/>
        <v/>
      </c>
      <c r="C107" s="100" t="str">
        <f t="shared" si="10"/>
        <v/>
      </c>
      <c r="D107" s="100" t="str">
        <f t="shared" si="11"/>
        <v/>
      </c>
      <c r="E107" s="100" t="str">
        <f t="shared" si="12"/>
        <v/>
      </c>
      <c r="F107" s="100" t="str">
        <f t="shared" si="13"/>
        <v/>
      </c>
      <c r="G107" s="101" t="str">
        <f t="shared" si="14"/>
        <v/>
      </c>
      <c r="H107" s="101" t="str">
        <f t="shared" si="15"/>
        <v/>
      </c>
      <c r="I107" s="184"/>
      <c r="J107" s="183"/>
      <c r="K107" s="183" t="str">
        <f>IF(J107="","",VLOOKUP(J107,MASTER!$B$8:$C$11,2,0))</f>
        <v/>
      </c>
      <c r="L107" s="183"/>
      <c r="M107" s="183"/>
      <c r="N107" s="183"/>
      <c r="O107" s="183"/>
      <c r="P107" s="183"/>
      <c r="Q107" s="183"/>
      <c r="R107" s="183"/>
      <c r="S107" s="183"/>
      <c r="T107" s="183"/>
      <c r="U107" s="183"/>
      <c r="V107" s="183"/>
      <c r="W107" s="183"/>
      <c r="X107" s="180">
        <f t="shared" si="16"/>
        <v>0</v>
      </c>
      <c r="Y107" s="179"/>
      <c r="AA107">
        <v>103</v>
      </c>
      <c r="AB107">
        <f>IFERROR(IF($AB$1&gt;=AA107,SMALL(STU_DATA!$L$5:$L$1000,FILL_DATA!$AB$2+FILL_DATA!AA107),0),0)</f>
        <v>0</v>
      </c>
      <c r="AC107">
        <f t="shared" si="17"/>
        <v>0</v>
      </c>
    </row>
    <row r="108" spans="1:29">
      <c r="A108" s="100" t="str">
        <f>IF(B108="","",ROWS($B$5:B108))</f>
        <v/>
      </c>
      <c r="B108" s="100" t="str">
        <f t="shared" si="9"/>
        <v/>
      </c>
      <c r="C108" s="100" t="str">
        <f t="shared" si="10"/>
        <v/>
      </c>
      <c r="D108" s="100" t="str">
        <f t="shared" si="11"/>
        <v/>
      </c>
      <c r="E108" s="100" t="str">
        <f t="shared" si="12"/>
        <v/>
      </c>
      <c r="F108" s="100" t="str">
        <f t="shared" si="13"/>
        <v/>
      </c>
      <c r="G108" s="101" t="str">
        <f t="shared" si="14"/>
        <v/>
      </c>
      <c r="H108" s="101" t="str">
        <f t="shared" si="15"/>
        <v/>
      </c>
      <c r="I108" s="184"/>
      <c r="J108" s="183"/>
      <c r="K108" s="183" t="str">
        <f>IF(J108="","",VLOOKUP(J108,MASTER!$B$8:$C$11,2,0))</f>
        <v/>
      </c>
      <c r="L108" s="183"/>
      <c r="M108" s="183"/>
      <c r="N108" s="183"/>
      <c r="O108" s="183"/>
      <c r="P108" s="183"/>
      <c r="Q108" s="183"/>
      <c r="R108" s="183"/>
      <c r="S108" s="183"/>
      <c r="T108" s="183"/>
      <c r="U108" s="183"/>
      <c r="V108" s="183"/>
      <c r="W108" s="183"/>
      <c r="X108" s="180">
        <f t="shared" si="16"/>
        <v>0</v>
      </c>
      <c r="Y108" s="179"/>
      <c r="AA108">
        <v>104</v>
      </c>
      <c r="AB108">
        <f>IFERROR(IF($AB$1&gt;=AA108,SMALL(STU_DATA!$L$5:$L$1000,FILL_DATA!$AB$2+FILL_DATA!AA108),0),0)</f>
        <v>0</v>
      </c>
      <c r="AC108">
        <f t="shared" si="17"/>
        <v>0</v>
      </c>
    </row>
    <row r="109" spans="1:29">
      <c r="A109" s="100" t="str">
        <f>IF(B109="","",ROWS($B$5:B109))</f>
        <v/>
      </c>
      <c r="B109" s="100" t="str">
        <f t="shared" si="9"/>
        <v/>
      </c>
      <c r="C109" s="100" t="str">
        <f t="shared" si="10"/>
        <v/>
      </c>
      <c r="D109" s="100" t="str">
        <f t="shared" si="11"/>
        <v/>
      </c>
      <c r="E109" s="100" t="str">
        <f t="shared" si="12"/>
        <v/>
      </c>
      <c r="F109" s="100" t="str">
        <f t="shared" si="13"/>
        <v/>
      </c>
      <c r="G109" s="101" t="str">
        <f t="shared" si="14"/>
        <v/>
      </c>
      <c r="H109" s="101" t="str">
        <f t="shared" si="15"/>
        <v/>
      </c>
      <c r="I109" s="184"/>
      <c r="J109" s="183"/>
      <c r="K109" s="183" t="str">
        <f>IF(J109="","",VLOOKUP(J109,MASTER!$B$8:$C$11,2,0))</f>
        <v/>
      </c>
      <c r="L109" s="183"/>
      <c r="M109" s="183"/>
      <c r="N109" s="183"/>
      <c r="O109" s="183"/>
      <c r="P109" s="183"/>
      <c r="Q109" s="183"/>
      <c r="R109" s="183"/>
      <c r="S109" s="183"/>
      <c r="T109" s="183"/>
      <c r="U109" s="183"/>
      <c r="V109" s="183"/>
      <c r="W109" s="183"/>
      <c r="X109" s="180">
        <f t="shared" si="16"/>
        <v>0</v>
      </c>
      <c r="Y109" s="179"/>
      <c r="AA109">
        <v>105</v>
      </c>
      <c r="AB109">
        <f>IFERROR(IF($AB$1&gt;=AA109,SMALL(STU_DATA!$L$5:$L$1000,FILL_DATA!$AB$2+FILL_DATA!AA109),0),0)</f>
        <v>0</v>
      </c>
      <c r="AC109">
        <f t="shared" si="17"/>
        <v>0</v>
      </c>
    </row>
    <row r="110" spans="1:29">
      <c r="A110" s="100" t="str">
        <f>IF(B110="","",ROWS($B$5:B110))</f>
        <v/>
      </c>
      <c r="B110" s="100" t="str">
        <f t="shared" si="9"/>
        <v/>
      </c>
      <c r="C110" s="100" t="str">
        <f t="shared" si="10"/>
        <v/>
      </c>
      <c r="D110" s="100" t="str">
        <f t="shared" si="11"/>
        <v/>
      </c>
      <c r="E110" s="100" t="str">
        <f t="shared" si="12"/>
        <v/>
      </c>
      <c r="F110" s="100" t="str">
        <f t="shared" si="13"/>
        <v/>
      </c>
      <c r="G110" s="101" t="str">
        <f t="shared" si="14"/>
        <v/>
      </c>
      <c r="H110" s="101" t="str">
        <f t="shared" si="15"/>
        <v/>
      </c>
      <c r="I110" s="184"/>
      <c r="J110" s="183"/>
      <c r="K110" s="183" t="str">
        <f>IF(J110="","",VLOOKUP(J110,MASTER!$B$8:$C$11,2,0))</f>
        <v/>
      </c>
      <c r="L110" s="183"/>
      <c r="M110" s="183"/>
      <c r="N110" s="183"/>
      <c r="O110" s="183"/>
      <c r="P110" s="183"/>
      <c r="Q110" s="183"/>
      <c r="R110" s="183"/>
      <c r="S110" s="183"/>
      <c r="T110" s="183"/>
      <c r="U110" s="183"/>
      <c r="V110" s="183"/>
      <c r="W110" s="183"/>
      <c r="X110" s="180">
        <f t="shared" si="16"/>
        <v>0</v>
      </c>
      <c r="Y110" s="179"/>
      <c r="AA110">
        <v>106</v>
      </c>
      <c r="AB110">
        <f>IFERROR(IF($AB$1&gt;=AA110,SMALL(STU_DATA!$L$5:$L$1000,FILL_DATA!$AB$2+FILL_DATA!AA110),0),0)</f>
        <v>0</v>
      </c>
      <c r="AC110">
        <f t="shared" si="17"/>
        <v>0</v>
      </c>
    </row>
    <row r="111" spans="1:29">
      <c r="A111" s="100" t="str">
        <f>IF(B111="","",ROWS($B$5:B111))</f>
        <v/>
      </c>
      <c r="B111" s="100" t="str">
        <f t="shared" si="9"/>
        <v/>
      </c>
      <c r="C111" s="100" t="str">
        <f t="shared" si="10"/>
        <v/>
      </c>
      <c r="D111" s="100" t="str">
        <f t="shared" si="11"/>
        <v/>
      </c>
      <c r="E111" s="100" t="str">
        <f t="shared" si="12"/>
        <v/>
      </c>
      <c r="F111" s="100" t="str">
        <f t="shared" si="13"/>
        <v/>
      </c>
      <c r="G111" s="101" t="str">
        <f t="shared" si="14"/>
        <v/>
      </c>
      <c r="H111" s="101" t="str">
        <f t="shared" si="15"/>
        <v/>
      </c>
      <c r="I111" s="184"/>
      <c r="J111" s="183"/>
      <c r="K111" s="183" t="str">
        <f>IF(J111="","",VLOOKUP(J111,MASTER!$B$8:$C$11,2,0))</f>
        <v/>
      </c>
      <c r="L111" s="183"/>
      <c r="M111" s="183"/>
      <c r="N111" s="183"/>
      <c r="O111" s="183"/>
      <c r="P111" s="183"/>
      <c r="Q111" s="183"/>
      <c r="R111" s="183"/>
      <c r="S111" s="183"/>
      <c r="T111" s="183"/>
      <c r="U111" s="183"/>
      <c r="V111" s="183"/>
      <c r="W111" s="183"/>
      <c r="X111" s="180">
        <f t="shared" si="16"/>
        <v>0</v>
      </c>
      <c r="Y111" s="179"/>
      <c r="AA111">
        <v>107</v>
      </c>
      <c r="AB111">
        <f>IFERROR(IF($AB$1&gt;=AA111,SMALL(STU_DATA!$L$5:$L$1000,FILL_DATA!$AB$2+FILL_DATA!AA111),0),0)</f>
        <v>0</v>
      </c>
      <c r="AC111">
        <f t="shared" si="17"/>
        <v>0</v>
      </c>
    </row>
    <row r="112" spans="1:29">
      <c r="A112" s="100" t="str">
        <f>IF(B112="","",ROWS($B$5:B112))</f>
        <v/>
      </c>
      <c r="B112" s="100" t="str">
        <f t="shared" si="9"/>
        <v/>
      </c>
      <c r="C112" s="100" t="str">
        <f t="shared" si="10"/>
        <v/>
      </c>
      <c r="D112" s="100" t="str">
        <f t="shared" si="11"/>
        <v/>
      </c>
      <c r="E112" s="100" t="str">
        <f t="shared" si="12"/>
        <v/>
      </c>
      <c r="F112" s="100" t="str">
        <f t="shared" si="13"/>
        <v/>
      </c>
      <c r="G112" s="101" t="str">
        <f t="shared" si="14"/>
        <v/>
      </c>
      <c r="H112" s="101" t="str">
        <f t="shared" si="15"/>
        <v/>
      </c>
      <c r="I112" s="184"/>
      <c r="J112" s="183"/>
      <c r="K112" s="183" t="str">
        <f>IF(J112="","",VLOOKUP(J112,MASTER!$B$8:$C$11,2,0))</f>
        <v/>
      </c>
      <c r="L112" s="183"/>
      <c r="M112" s="183"/>
      <c r="N112" s="183"/>
      <c r="O112" s="183"/>
      <c r="P112" s="183"/>
      <c r="Q112" s="183"/>
      <c r="R112" s="183"/>
      <c r="S112" s="183"/>
      <c r="T112" s="183"/>
      <c r="U112" s="183"/>
      <c r="V112" s="183"/>
      <c r="W112" s="183"/>
      <c r="X112" s="180">
        <f t="shared" si="16"/>
        <v>0</v>
      </c>
      <c r="Y112" s="179"/>
      <c r="AA112">
        <v>108</v>
      </c>
      <c r="AB112">
        <f>IFERROR(IF($AB$1&gt;=AA112,SMALL(STU_DATA!$L$5:$L$1000,FILL_DATA!$AB$2+FILL_DATA!AA112),0),0)</f>
        <v>0</v>
      </c>
      <c r="AC112">
        <f t="shared" si="17"/>
        <v>0</v>
      </c>
    </row>
    <row r="113" spans="1:29">
      <c r="A113" s="100" t="str">
        <f>IF(B113="","",ROWS($B$5:B113))</f>
        <v/>
      </c>
      <c r="B113" s="100" t="str">
        <f t="shared" si="9"/>
        <v/>
      </c>
      <c r="C113" s="100" t="str">
        <f t="shared" si="10"/>
        <v/>
      </c>
      <c r="D113" s="100" t="str">
        <f t="shared" si="11"/>
        <v/>
      </c>
      <c r="E113" s="100" t="str">
        <f t="shared" si="12"/>
        <v/>
      </c>
      <c r="F113" s="100" t="str">
        <f t="shared" si="13"/>
        <v/>
      </c>
      <c r="G113" s="101" t="str">
        <f t="shared" si="14"/>
        <v/>
      </c>
      <c r="H113" s="101" t="str">
        <f t="shared" si="15"/>
        <v/>
      </c>
      <c r="I113" s="184"/>
      <c r="J113" s="183"/>
      <c r="K113" s="183" t="str">
        <f>IF(J113="","",VLOOKUP(J113,MASTER!$B$8:$C$11,2,0))</f>
        <v/>
      </c>
      <c r="L113" s="183"/>
      <c r="M113" s="183"/>
      <c r="N113" s="183"/>
      <c r="O113" s="183"/>
      <c r="P113" s="183"/>
      <c r="Q113" s="183"/>
      <c r="R113" s="183"/>
      <c r="S113" s="183"/>
      <c r="T113" s="183"/>
      <c r="U113" s="183"/>
      <c r="V113" s="183"/>
      <c r="W113" s="183"/>
      <c r="X113" s="180">
        <f t="shared" si="16"/>
        <v>0</v>
      </c>
      <c r="Y113" s="179"/>
      <c r="AA113">
        <v>109</v>
      </c>
      <c r="AB113">
        <f>IFERROR(IF($AB$1&gt;=AA113,SMALL(STU_DATA!$L$5:$L$1000,FILL_DATA!$AB$2+FILL_DATA!AA113),0),0)</f>
        <v>0</v>
      </c>
      <c r="AC113">
        <f t="shared" si="17"/>
        <v>0</v>
      </c>
    </row>
    <row r="114" spans="1:29">
      <c r="A114" s="100" t="str">
        <f>IF(B114="","",ROWS($B$5:B114))</f>
        <v/>
      </c>
      <c r="B114" s="100" t="str">
        <f t="shared" si="9"/>
        <v/>
      </c>
      <c r="C114" s="100" t="str">
        <f t="shared" si="10"/>
        <v/>
      </c>
      <c r="D114" s="100" t="str">
        <f t="shared" si="11"/>
        <v/>
      </c>
      <c r="E114" s="100" t="str">
        <f t="shared" si="12"/>
        <v/>
      </c>
      <c r="F114" s="100" t="str">
        <f t="shared" si="13"/>
        <v/>
      </c>
      <c r="G114" s="101" t="str">
        <f t="shared" si="14"/>
        <v/>
      </c>
      <c r="H114" s="101" t="str">
        <f t="shared" si="15"/>
        <v/>
      </c>
      <c r="I114" s="184"/>
      <c r="J114" s="183"/>
      <c r="K114" s="183" t="str">
        <f>IF(J114="","",VLOOKUP(J114,MASTER!$B$8:$C$11,2,0))</f>
        <v/>
      </c>
      <c r="L114" s="183"/>
      <c r="M114" s="183"/>
      <c r="N114" s="183"/>
      <c r="O114" s="183"/>
      <c r="P114" s="183"/>
      <c r="Q114" s="183"/>
      <c r="R114" s="183"/>
      <c r="S114" s="183"/>
      <c r="T114" s="183"/>
      <c r="U114" s="183"/>
      <c r="V114" s="183"/>
      <c r="W114" s="183"/>
      <c r="X114" s="180">
        <f t="shared" si="16"/>
        <v>0</v>
      </c>
      <c r="Y114" s="179"/>
      <c r="AA114">
        <v>110</v>
      </c>
      <c r="AB114">
        <f>IFERROR(IF($AB$1&gt;=AA114,SMALL(STU_DATA!$L$5:$L$1000,FILL_DATA!$AB$2+FILL_DATA!AA114),0),0)</f>
        <v>0</v>
      </c>
      <c r="AC114">
        <f t="shared" si="17"/>
        <v>0</v>
      </c>
    </row>
    <row r="115" spans="1:29">
      <c r="A115" s="100" t="str">
        <f>IF(B115="","",ROWS($B$5:B115))</f>
        <v/>
      </c>
      <c r="B115" s="100" t="str">
        <f t="shared" si="9"/>
        <v/>
      </c>
      <c r="C115" s="100" t="str">
        <f t="shared" si="10"/>
        <v/>
      </c>
      <c r="D115" s="100" t="str">
        <f t="shared" si="11"/>
        <v/>
      </c>
      <c r="E115" s="100" t="str">
        <f t="shared" si="12"/>
        <v/>
      </c>
      <c r="F115" s="100" t="str">
        <f t="shared" si="13"/>
        <v/>
      </c>
      <c r="G115" s="101" t="str">
        <f t="shared" si="14"/>
        <v/>
      </c>
      <c r="H115" s="101" t="str">
        <f t="shared" si="15"/>
        <v/>
      </c>
      <c r="I115" s="184"/>
      <c r="J115" s="183"/>
      <c r="K115" s="183" t="str">
        <f>IF(J115="","",VLOOKUP(J115,MASTER!$B$8:$C$11,2,0))</f>
        <v/>
      </c>
      <c r="L115" s="183"/>
      <c r="M115" s="183"/>
      <c r="N115" s="183"/>
      <c r="O115" s="183"/>
      <c r="P115" s="183"/>
      <c r="Q115" s="183"/>
      <c r="R115" s="183"/>
      <c r="S115" s="183"/>
      <c r="T115" s="183"/>
      <c r="U115" s="183"/>
      <c r="V115" s="183"/>
      <c r="W115" s="183"/>
      <c r="X115" s="180">
        <f t="shared" si="16"/>
        <v>0</v>
      </c>
      <c r="Y115" s="179"/>
      <c r="AA115">
        <v>111</v>
      </c>
      <c r="AB115">
        <f>IFERROR(IF($AB$1&gt;=AA115,SMALL(STU_DATA!$L$5:$L$1000,FILL_DATA!$AB$2+FILL_DATA!AA115),0),0)</f>
        <v>0</v>
      </c>
      <c r="AC115">
        <f t="shared" si="17"/>
        <v>0</v>
      </c>
    </row>
    <row r="116" spans="1:29">
      <c r="A116" s="100" t="str">
        <f>IF(B116="","",ROWS($B$5:B116))</f>
        <v/>
      </c>
      <c r="B116" s="100" t="str">
        <f t="shared" si="9"/>
        <v/>
      </c>
      <c r="C116" s="100" t="str">
        <f t="shared" si="10"/>
        <v/>
      </c>
      <c r="D116" s="100" t="str">
        <f t="shared" si="11"/>
        <v/>
      </c>
      <c r="E116" s="100" t="str">
        <f t="shared" si="12"/>
        <v/>
      </c>
      <c r="F116" s="100" t="str">
        <f t="shared" si="13"/>
        <v/>
      </c>
      <c r="G116" s="101" t="str">
        <f t="shared" si="14"/>
        <v/>
      </c>
      <c r="H116" s="101" t="str">
        <f t="shared" si="15"/>
        <v/>
      </c>
      <c r="I116" s="184"/>
      <c r="J116" s="183"/>
      <c r="K116" s="183" t="str">
        <f>IF(J116="","",VLOOKUP(J116,MASTER!$B$8:$C$11,2,0))</f>
        <v/>
      </c>
      <c r="L116" s="183"/>
      <c r="M116" s="183"/>
      <c r="N116" s="183"/>
      <c r="O116" s="183"/>
      <c r="P116" s="183"/>
      <c r="Q116" s="183"/>
      <c r="R116" s="183"/>
      <c r="S116" s="183"/>
      <c r="T116" s="183"/>
      <c r="U116" s="183"/>
      <c r="V116" s="183"/>
      <c r="W116" s="183"/>
      <c r="X116" s="180">
        <f t="shared" si="16"/>
        <v>0</v>
      </c>
      <c r="Y116" s="179"/>
      <c r="AA116">
        <v>112</v>
      </c>
      <c r="AB116">
        <f>IFERROR(IF($AB$1&gt;=AA116,SMALL(STU_DATA!$L$5:$L$1000,FILL_DATA!$AB$2+FILL_DATA!AA116),0),0)</f>
        <v>0</v>
      </c>
      <c r="AC116">
        <f t="shared" si="17"/>
        <v>0</v>
      </c>
    </row>
    <row r="117" spans="1:29">
      <c r="A117" s="100" t="str">
        <f>IF(B117="","",ROWS($B$5:B117))</f>
        <v/>
      </c>
      <c r="B117" s="100" t="str">
        <f t="shared" si="9"/>
        <v/>
      </c>
      <c r="C117" s="100" t="str">
        <f t="shared" si="10"/>
        <v/>
      </c>
      <c r="D117" s="100" t="str">
        <f t="shared" si="11"/>
        <v/>
      </c>
      <c r="E117" s="100" t="str">
        <f t="shared" si="12"/>
        <v/>
      </c>
      <c r="F117" s="100" t="str">
        <f t="shared" si="13"/>
        <v/>
      </c>
      <c r="G117" s="101" t="str">
        <f t="shared" si="14"/>
        <v/>
      </c>
      <c r="H117" s="101" t="str">
        <f t="shared" si="15"/>
        <v/>
      </c>
      <c r="I117" s="184"/>
      <c r="J117" s="183"/>
      <c r="K117" s="183" t="str">
        <f>IF(J117="","",VLOOKUP(J117,MASTER!$B$8:$C$11,2,0))</f>
        <v/>
      </c>
      <c r="L117" s="183"/>
      <c r="M117" s="183"/>
      <c r="N117" s="183"/>
      <c r="O117" s="183"/>
      <c r="P117" s="183"/>
      <c r="Q117" s="183"/>
      <c r="R117" s="183"/>
      <c r="S117" s="183"/>
      <c r="T117" s="183"/>
      <c r="U117" s="183"/>
      <c r="V117" s="183"/>
      <c r="W117" s="183"/>
      <c r="X117" s="180">
        <f t="shared" si="16"/>
        <v>0</v>
      </c>
      <c r="Y117" s="179"/>
      <c r="AA117">
        <v>113</v>
      </c>
      <c r="AB117">
        <f>IFERROR(IF($AB$1&gt;=AA117,SMALL(STU_DATA!$L$5:$L$1000,FILL_DATA!$AB$2+FILL_DATA!AA117),0),0)</f>
        <v>0</v>
      </c>
      <c r="AC117">
        <f t="shared" si="17"/>
        <v>0</v>
      </c>
    </row>
    <row r="118" spans="1:29">
      <c r="A118" s="100" t="str">
        <f>IF(B118="","",ROWS($B$5:B118))</f>
        <v/>
      </c>
      <c r="B118" s="100" t="str">
        <f t="shared" si="9"/>
        <v/>
      </c>
      <c r="C118" s="100" t="str">
        <f t="shared" si="10"/>
        <v/>
      </c>
      <c r="D118" s="100" t="str">
        <f t="shared" si="11"/>
        <v/>
      </c>
      <c r="E118" s="100" t="str">
        <f t="shared" si="12"/>
        <v/>
      </c>
      <c r="F118" s="100" t="str">
        <f t="shared" si="13"/>
        <v/>
      </c>
      <c r="G118" s="101" t="str">
        <f t="shared" si="14"/>
        <v/>
      </c>
      <c r="H118" s="101" t="str">
        <f t="shared" si="15"/>
        <v/>
      </c>
      <c r="I118" s="184"/>
      <c r="J118" s="183"/>
      <c r="K118" s="183" t="str">
        <f>IF(J118="","",VLOOKUP(J118,MASTER!$B$8:$C$11,2,0))</f>
        <v/>
      </c>
      <c r="L118" s="183"/>
      <c r="M118" s="183"/>
      <c r="N118" s="183"/>
      <c r="O118" s="183"/>
      <c r="P118" s="183"/>
      <c r="Q118" s="183"/>
      <c r="R118" s="183"/>
      <c r="S118" s="183"/>
      <c r="T118" s="183"/>
      <c r="U118" s="183"/>
      <c r="V118" s="183"/>
      <c r="W118" s="183"/>
      <c r="X118" s="180">
        <f t="shared" si="16"/>
        <v>0</v>
      </c>
      <c r="Y118" s="179"/>
      <c r="AA118">
        <v>114</v>
      </c>
      <c r="AB118">
        <f>IFERROR(IF($AB$1&gt;=AA118,SMALL(STU_DATA!$L$5:$L$1000,FILL_DATA!$AB$2+FILL_DATA!AA118),0),0)</f>
        <v>0</v>
      </c>
      <c r="AC118">
        <f t="shared" si="17"/>
        <v>0</v>
      </c>
    </row>
    <row r="119" spans="1:29">
      <c r="A119" s="100" t="str">
        <f>IF(B119="","",ROWS($B$5:B119))</f>
        <v/>
      </c>
      <c r="B119" s="100" t="str">
        <f t="shared" si="9"/>
        <v/>
      </c>
      <c r="C119" s="100" t="str">
        <f t="shared" si="10"/>
        <v/>
      </c>
      <c r="D119" s="100" t="str">
        <f t="shared" si="11"/>
        <v/>
      </c>
      <c r="E119" s="100" t="str">
        <f t="shared" si="12"/>
        <v/>
      </c>
      <c r="F119" s="100" t="str">
        <f t="shared" si="13"/>
        <v/>
      </c>
      <c r="G119" s="101" t="str">
        <f t="shared" si="14"/>
        <v/>
      </c>
      <c r="H119" s="101" t="str">
        <f t="shared" si="15"/>
        <v/>
      </c>
      <c r="I119" s="184"/>
      <c r="J119" s="183"/>
      <c r="K119" s="183" t="str">
        <f>IF(J119="","",VLOOKUP(J119,MASTER!$B$8:$C$11,2,0))</f>
        <v/>
      </c>
      <c r="L119" s="183"/>
      <c r="M119" s="183"/>
      <c r="N119" s="183"/>
      <c r="O119" s="183"/>
      <c r="P119" s="183"/>
      <c r="Q119" s="183"/>
      <c r="R119" s="183"/>
      <c r="S119" s="183"/>
      <c r="T119" s="183"/>
      <c r="U119" s="183"/>
      <c r="V119" s="183"/>
      <c r="W119" s="183"/>
      <c r="X119" s="180">
        <f t="shared" si="16"/>
        <v>0</v>
      </c>
      <c r="Y119" s="179"/>
      <c r="AA119">
        <v>115</v>
      </c>
      <c r="AB119">
        <f>IFERROR(IF($AB$1&gt;=AA119,SMALL(STU_DATA!$L$5:$L$1000,FILL_DATA!$AB$2+FILL_DATA!AA119),0),0)</f>
        <v>0</v>
      </c>
      <c r="AC119">
        <f t="shared" si="17"/>
        <v>0</v>
      </c>
    </row>
    <row r="120" spans="1:29">
      <c r="A120" s="100" t="str">
        <f>IF(B120="","",ROWS($B$5:B120))</f>
        <v/>
      </c>
      <c r="B120" s="100" t="str">
        <f t="shared" si="9"/>
        <v/>
      </c>
      <c r="C120" s="100" t="str">
        <f t="shared" si="10"/>
        <v/>
      </c>
      <c r="D120" s="100" t="str">
        <f t="shared" si="11"/>
        <v/>
      </c>
      <c r="E120" s="100" t="str">
        <f t="shared" si="12"/>
        <v/>
      </c>
      <c r="F120" s="100" t="str">
        <f t="shared" si="13"/>
        <v/>
      </c>
      <c r="G120" s="101" t="str">
        <f t="shared" si="14"/>
        <v/>
      </c>
      <c r="H120" s="101" t="str">
        <f t="shared" si="15"/>
        <v/>
      </c>
      <c r="I120" s="184"/>
      <c r="J120" s="183"/>
      <c r="K120" s="183" t="str">
        <f>IF(J120="","",VLOOKUP(J120,MASTER!$B$8:$C$11,2,0))</f>
        <v/>
      </c>
      <c r="L120" s="183"/>
      <c r="M120" s="183"/>
      <c r="N120" s="183"/>
      <c r="O120" s="183"/>
      <c r="P120" s="183"/>
      <c r="Q120" s="183"/>
      <c r="R120" s="183"/>
      <c r="S120" s="183"/>
      <c r="T120" s="183"/>
      <c r="U120" s="183"/>
      <c r="V120" s="183"/>
      <c r="W120" s="183"/>
      <c r="X120" s="180">
        <f t="shared" si="16"/>
        <v>0</v>
      </c>
      <c r="Y120" s="179"/>
      <c r="AA120">
        <v>116</v>
      </c>
      <c r="AB120">
        <f>IFERROR(IF($AB$1&gt;=AA120,SMALL(STU_DATA!$L$5:$L$1000,FILL_DATA!$AB$2+FILL_DATA!AA120),0),0)</f>
        <v>0</v>
      </c>
      <c r="AC120">
        <f t="shared" si="17"/>
        <v>0</v>
      </c>
    </row>
    <row r="121" spans="1:29">
      <c r="A121" s="100" t="str">
        <f>IF(B121="","",ROWS($B$5:B121))</f>
        <v/>
      </c>
      <c r="B121" s="100" t="str">
        <f t="shared" si="9"/>
        <v/>
      </c>
      <c r="C121" s="100" t="str">
        <f t="shared" si="10"/>
        <v/>
      </c>
      <c r="D121" s="100" t="str">
        <f t="shared" si="11"/>
        <v/>
      </c>
      <c r="E121" s="100" t="str">
        <f t="shared" si="12"/>
        <v/>
      </c>
      <c r="F121" s="100" t="str">
        <f t="shared" si="13"/>
        <v/>
      </c>
      <c r="G121" s="101" t="str">
        <f t="shared" si="14"/>
        <v/>
      </c>
      <c r="H121" s="101" t="str">
        <f t="shared" si="15"/>
        <v/>
      </c>
      <c r="I121" s="184"/>
      <c r="J121" s="183"/>
      <c r="K121" s="183" t="str">
        <f>IF(J121="","",VLOOKUP(J121,MASTER!$B$8:$C$11,2,0))</f>
        <v/>
      </c>
      <c r="L121" s="183"/>
      <c r="M121" s="183"/>
      <c r="N121" s="183"/>
      <c r="O121" s="183"/>
      <c r="P121" s="183"/>
      <c r="Q121" s="183"/>
      <c r="R121" s="183"/>
      <c r="S121" s="183"/>
      <c r="T121" s="183"/>
      <c r="U121" s="183"/>
      <c r="V121" s="183"/>
      <c r="W121" s="183"/>
      <c r="X121" s="180">
        <f t="shared" si="16"/>
        <v>0</v>
      </c>
      <c r="Y121" s="179"/>
      <c r="AA121">
        <v>117</v>
      </c>
      <c r="AB121">
        <f>IFERROR(IF($AB$1&gt;=AA121,SMALL(STU_DATA!$L$5:$L$1000,FILL_DATA!$AB$2+FILL_DATA!AA121),0),0)</f>
        <v>0</v>
      </c>
      <c r="AC121">
        <f t="shared" si="17"/>
        <v>0</v>
      </c>
    </row>
    <row r="122" spans="1:29">
      <c r="A122" s="100" t="str">
        <f>IF(B122="","",ROWS($B$5:B122))</f>
        <v/>
      </c>
      <c r="B122" s="100" t="str">
        <f t="shared" si="9"/>
        <v/>
      </c>
      <c r="C122" s="100" t="str">
        <f t="shared" si="10"/>
        <v/>
      </c>
      <c r="D122" s="100" t="str">
        <f t="shared" si="11"/>
        <v/>
      </c>
      <c r="E122" s="100" t="str">
        <f t="shared" si="12"/>
        <v/>
      </c>
      <c r="F122" s="100" t="str">
        <f t="shared" si="13"/>
        <v/>
      </c>
      <c r="G122" s="101" t="str">
        <f t="shared" si="14"/>
        <v/>
      </c>
      <c r="H122" s="101" t="str">
        <f t="shared" si="15"/>
        <v/>
      </c>
      <c r="I122" s="184"/>
      <c r="J122" s="183"/>
      <c r="K122" s="183" t="str">
        <f>IF(J122="","",VLOOKUP(J122,MASTER!$B$8:$C$11,2,0))</f>
        <v/>
      </c>
      <c r="L122" s="183"/>
      <c r="M122" s="183"/>
      <c r="N122" s="183"/>
      <c r="O122" s="183"/>
      <c r="P122" s="183"/>
      <c r="Q122" s="183"/>
      <c r="R122" s="183"/>
      <c r="S122" s="183"/>
      <c r="T122" s="183"/>
      <c r="U122" s="183"/>
      <c r="V122" s="183"/>
      <c r="W122" s="183"/>
      <c r="X122" s="180">
        <f t="shared" si="16"/>
        <v>0</v>
      </c>
      <c r="Y122" s="179"/>
      <c r="AA122">
        <v>118</v>
      </c>
      <c r="AB122">
        <f>IFERROR(IF($AB$1&gt;=AA122,SMALL(STU_DATA!$L$5:$L$1000,FILL_DATA!$AB$2+FILL_DATA!AA122),0),0)</f>
        <v>0</v>
      </c>
      <c r="AC122">
        <f t="shared" si="17"/>
        <v>0</v>
      </c>
    </row>
    <row r="123" spans="1:29">
      <c r="A123" s="100" t="str">
        <f>IF(B123="","",ROWS($B$5:B123))</f>
        <v/>
      </c>
      <c r="B123" s="100" t="str">
        <f t="shared" si="9"/>
        <v/>
      </c>
      <c r="C123" s="100" t="str">
        <f t="shared" si="10"/>
        <v/>
      </c>
      <c r="D123" s="100" t="str">
        <f t="shared" si="11"/>
        <v/>
      </c>
      <c r="E123" s="100" t="str">
        <f t="shared" si="12"/>
        <v/>
      </c>
      <c r="F123" s="100" t="str">
        <f t="shared" si="13"/>
        <v/>
      </c>
      <c r="G123" s="101" t="str">
        <f t="shared" si="14"/>
        <v/>
      </c>
      <c r="H123" s="101" t="str">
        <f t="shared" si="15"/>
        <v/>
      </c>
      <c r="I123" s="184"/>
      <c r="J123" s="183"/>
      <c r="K123" s="183" t="str">
        <f>IF(J123="","",VLOOKUP(J123,MASTER!$B$8:$C$11,2,0))</f>
        <v/>
      </c>
      <c r="L123" s="183"/>
      <c r="M123" s="183"/>
      <c r="N123" s="183"/>
      <c r="O123" s="183"/>
      <c r="P123" s="183"/>
      <c r="Q123" s="183"/>
      <c r="R123" s="183"/>
      <c r="S123" s="183"/>
      <c r="T123" s="183"/>
      <c r="U123" s="183"/>
      <c r="V123" s="183"/>
      <c r="W123" s="183"/>
      <c r="X123" s="180">
        <f t="shared" si="16"/>
        <v>0</v>
      </c>
      <c r="Y123" s="179"/>
      <c r="AA123">
        <v>119</v>
      </c>
      <c r="AB123">
        <f>IFERROR(IF($AB$1&gt;=AA123,SMALL(STU_DATA!$L$5:$L$1000,FILL_DATA!$AB$2+FILL_DATA!AA123),0),0)</f>
        <v>0</v>
      </c>
      <c r="AC123">
        <f t="shared" si="17"/>
        <v>0</v>
      </c>
    </row>
    <row r="124" spans="1:29">
      <c r="A124" s="100" t="str">
        <f>IF(B124="","",ROWS($B$5:B124))</f>
        <v/>
      </c>
      <c r="B124" s="100" t="str">
        <f t="shared" si="9"/>
        <v/>
      </c>
      <c r="C124" s="100" t="str">
        <f t="shared" si="10"/>
        <v/>
      </c>
      <c r="D124" s="100" t="str">
        <f t="shared" si="11"/>
        <v/>
      </c>
      <c r="E124" s="100" t="str">
        <f t="shared" si="12"/>
        <v/>
      </c>
      <c r="F124" s="100" t="str">
        <f t="shared" si="13"/>
        <v/>
      </c>
      <c r="G124" s="101" t="str">
        <f t="shared" si="14"/>
        <v/>
      </c>
      <c r="H124" s="101" t="str">
        <f t="shared" si="15"/>
        <v/>
      </c>
      <c r="I124" s="184"/>
      <c r="J124" s="183"/>
      <c r="K124" s="183" t="str">
        <f>IF(J124="","",VLOOKUP(J124,MASTER!$B$8:$C$11,2,0))</f>
        <v/>
      </c>
      <c r="L124" s="183"/>
      <c r="M124" s="183"/>
      <c r="N124" s="183"/>
      <c r="O124" s="183"/>
      <c r="P124" s="183"/>
      <c r="Q124" s="183"/>
      <c r="R124" s="183"/>
      <c r="S124" s="183"/>
      <c r="T124" s="183"/>
      <c r="U124" s="183"/>
      <c r="V124" s="183"/>
      <c r="W124" s="183"/>
      <c r="X124" s="180">
        <f t="shared" si="16"/>
        <v>0</v>
      </c>
      <c r="Y124" s="179"/>
      <c r="AA124">
        <v>120</v>
      </c>
      <c r="AB124">
        <f>IFERROR(IF($AB$1&gt;=AA124,SMALL(STU_DATA!$L$5:$L$1000,FILL_DATA!$AB$2+FILL_DATA!AA124),0),0)</f>
        <v>0</v>
      </c>
      <c r="AC124">
        <f t="shared" si="17"/>
        <v>0</v>
      </c>
    </row>
    <row r="125" spans="1:29">
      <c r="A125" s="100" t="str">
        <f>IF(B125="","",ROWS($B$5:B125))</f>
        <v/>
      </c>
      <c r="B125" s="100" t="str">
        <f t="shared" si="9"/>
        <v/>
      </c>
      <c r="C125" s="100" t="str">
        <f t="shared" si="10"/>
        <v/>
      </c>
      <c r="D125" s="100" t="str">
        <f t="shared" si="11"/>
        <v/>
      </c>
      <c r="E125" s="100" t="str">
        <f t="shared" si="12"/>
        <v/>
      </c>
      <c r="F125" s="100" t="str">
        <f t="shared" si="13"/>
        <v/>
      </c>
      <c r="G125" s="101" t="str">
        <f t="shared" si="14"/>
        <v/>
      </c>
      <c r="H125" s="101" t="str">
        <f t="shared" si="15"/>
        <v/>
      </c>
      <c r="I125" s="184"/>
      <c r="J125" s="183"/>
      <c r="K125" s="183" t="str">
        <f>IF(J125="","",VLOOKUP(J125,MASTER!$B$8:$C$11,2,0))</f>
        <v/>
      </c>
      <c r="L125" s="183"/>
      <c r="M125" s="183"/>
      <c r="N125" s="183"/>
      <c r="O125" s="183"/>
      <c r="P125" s="183"/>
      <c r="Q125" s="183"/>
      <c r="R125" s="183"/>
      <c r="S125" s="183"/>
      <c r="T125" s="183"/>
      <c r="U125" s="183"/>
      <c r="V125" s="183"/>
      <c r="W125" s="183"/>
      <c r="X125" s="180">
        <f t="shared" si="16"/>
        <v>0</v>
      </c>
      <c r="Y125" s="179"/>
      <c r="AA125">
        <v>121</v>
      </c>
      <c r="AB125">
        <f>IFERROR(IF($AB$1&gt;=AA125,SMALL(STU_DATA!$L$5:$L$1000,FILL_DATA!$AB$2+FILL_DATA!AA125),0),0)</f>
        <v>0</v>
      </c>
      <c r="AC125">
        <f t="shared" si="17"/>
        <v>0</v>
      </c>
    </row>
    <row r="126" spans="1:29">
      <c r="A126" s="100" t="str">
        <f>IF(B126="","",ROWS($B$5:B126))</f>
        <v/>
      </c>
      <c r="B126" s="100" t="str">
        <f t="shared" si="9"/>
        <v/>
      </c>
      <c r="C126" s="100" t="str">
        <f t="shared" si="10"/>
        <v/>
      </c>
      <c r="D126" s="100" t="str">
        <f t="shared" si="11"/>
        <v/>
      </c>
      <c r="E126" s="100" t="str">
        <f t="shared" si="12"/>
        <v/>
      </c>
      <c r="F126" s="100" t="str">
        <f t="shared" si="13"/>
        <v/>
      </c>
      <c r="G126" s="101" t="str">
        <f t="shared" si="14"/>
        <v/>
      </c>
      <c r="H126" s="101" t="str">
        <f t="shared" si="15"/>
        <v/>
      </c>
      <c r="I126" s="184"/>
      <c r="J126" s="183"/>
      <c r="K126" s="183" t="str">
        <f>IF(J126="","",VLOOKUP(J126,MASTER!$B$8:$C$11,2,0))</f>
        <v/>
      </c>
      <c r="L126" s="183"/>
      <c r="M126" s="183"/>
      <c r="N126" s="183"/>
      <c r="O126" s="183"/>
      <c r="P126" s="183"/>
      <c r="Q126" s="183"/>
      <c r="R126" s="183"/>
      <c r="S126" s="183"/>
      <c r="T126" s="183"/>
      <c r="U126" s="183"/>
      <c r="V126" s="183"/>
      <c r="W126" s="183"/>
      <c r="X126" s="180">
        <f t="shared" si="16"/>
        <v>0</v>
      </c>
      <c r="Y126" s="179"/>
      <c r="AA126">
        <v>122</v>
      </c>
      <c r="AB126">
        <f>IFERROR(IF($AB$1&gt;=AA126,SMALL(STU_DATA!$L$5:$L$1000,FILL_DATA!$AB$2+FILL_DATA!AA126),0),0)</f>
        <v>0</v>
      </c>
      <c r="AC126">
        <f t="shared" si="17"/>
        <v>0</v>
      </c>
    </row>
    <row r="127" spans="1:29">
      <c r="A127" s="100" t="str">
        <f>IF(B127="","",ROWS($B$5:B127))</f>
        <v/>
      </c>
      <c r="B127" s="100" t="str">
        <f t="shared" si="9"/>
        <v/>
      </c>
      <c r="C127" s="100" t="str">
        <f t="shared" si="10"/>
        <v/>
      </c>
      <c r="D127" s="100" t="str">
        <f t="shared" si="11"/>
        <v/>
      </c>
      <c r="E127" s="100" t="str">
        <f t="shared" si="12"/>
        <v/>
      </c>
      <c r="F127" s="100" t="str">
        <f t="shared" si="13"/>
        <v/>
      </c>
      <c r="G127" s="101" t="str">
        <f t="shared" si="14"/>
        <v/>
      </c>
      <c r="H127" s="101" t="str">
        <f t="shared" si="15"/>
        <v/>
      </c>
      <c r="I127" s="184"/>
      <c r="J127" s="183"/>
      <c r="K127" s="183" t="str">
        <f>IF(J127="","",VLOOKUP(J127,MASTER!$B$8:$C$11,2,0))</f>
        <v/>
      </c>
      <c r="L127" s="183"/>
      <c r="M127" s="183"/>
      <c r="N127" s="183"/>
      <c r="O127" s="183"/>
      <c r="P127" s="183"/>
      <c r="Q127" s="183"/>
      <c r="R127" s="183"/>
      <c r="S127" s="183"/>
      <c r="T127" s="183"/>
      <c r="U127" s="183"/>
      <c r="V127" s="183"/>
      <c r="W127" s="183"/>
      <c r="X127" s="180">
        <f t="shared" si="16"/>
        <v>0</v>
      </c>
      <c r="Y127" s="179"/>
      <c r="AA127">
        <v>123</v>
      </c>
      <c r="AB127">
        <f>IFERROR(IF($AB$1&gt;=AA127,SMALL(STU_DATA!$L$5:$L$1000,FILL_DATA!$AB$2+FILL_DATA!AA127),0),0)</f>
        <v>0</v>
      </c>
      <c r="AC127">
        <f t="shared" si="17"/>
        <v>0</v>
      </c>
    </row>
    <row r="128" spans="1:29">
      <c r="A128" s="100" t="str">
        <f>IF(B128="","",ROWS($B$5:B128))</f>
        <v/>
      </c>
      <c r="B128" s="100" t="str">
        <f t="shared" si="9"/>
        <v/>
      </c>
      <c r="C128" s="100" t="str">
        <f t="shared" si="10"/>
        <v/>
      </c>
      <c r="D128" s="100" t="str">
        <f t="shared" si="11"/>
        <v/>
      </c>
      <c r="E128" s="100" t="str">
        <f t="shared" si="12"/>
        <v/>
      </c>
      <c r="F128" s="100" t="str">
        <f t="shared" si="13"/>
        <v/>
      </c>
      <c r="G128" s="101" t="str">
        <f t="shared" si="14"/>
        <v/>
      </c>
      <c r="H128" s="101" t="str">
        <f t="shared" si="15"/>
        <v/>
      </c>
      <c r="I128" s="184"/>
      <c r="J128" s="183"/>
      <c r="K128" s="183" t="str">
        <f>IF(J128="","",VLOOKUP(J128,MASTER!$B$8:$C$11,2,0))</f>
        <v/>
      </c>
      <c r="L128" s="183"/>
      <c r="M128" s="183"/>
      <c r="N128" s="183"/>
      <c r="O128" s="183"/>
      <c r="P128" s="183"/>
      <c r="Q128" s="183"/>
      <c r="R128" s="183"/>
      <c r="S128" s="183"/>
      <c r="T128" s="183"/>
      <c r="U128" s="183"/>
      <c r="V128" s="183"/>
      <c r="W128" s="183"/>
      <c r="X128" s="180">
        <f t="shared" si="16"/>
        <v>0</v>
      </c>
      <c r="Y128" s="179"/>
      <c r="AA128">
        <v>124</v>
      </c>
      <c r="AB128">
        <f>IFERROR(IF($AB$1&gt;=AA128,SMALL(STU_DATA!$L$5:$L$1000,FILL_DATA!$AB$2+FILL_DATA!AA128),0),0)</f>
        <v>0</v>
      </c>
      <c r="AC128">
        <f t="shared" si="17"/>
        <v>0</v>
      </c>
    </row>
    <row r="129" spans="1:29">
      <c r="A129" s="100" t="str">
        <f>IF(B129="","",ROWS($B$5:B129))</f>
        <v/>
      </c>
      <c r="B129" s="100" t="str">
        <f t="shared" si="9"/>
        <v/>
      </c>
      <c r="C129" s="100" t="str">
        <f t="shared" si="10"/>
        <v/>
      </c>
      <c r="D129" s="100" t="str">
        <f t="shared" si="11"/>
        <v/>
      </c>
      <c r="E129" s="100" t="str">
        <f t="shared" si="12"/>
        <v/>
      </c>
      <c r="F129" s="100" t="str">
        <f t="shared" si="13"/>
        <v/>
      </c>
      <c r="G129" s="101" t="str">
        <f t="shared" si="14"/>
        <v/>
      </c>
      <c r="H129" s="101" t="str">
        <f t="shared" si="15"/>
        <v/>
      </c>
      <c r="I129" s="184"/>
      <c r="J129" s="183"/>
      <c r="K129" s="183" t="str">
        <f>IF(J129="","",VLOOKUP(J129,MASTER!$B$8:$C$11,2,0))</f>
        <v/>
      </c>
      <c r="L129" s="183"/>
      <c r="M129" s="183"/>
      <c r="N129" s="183"/>
      <c r="O129" s="183"/>
      <c r="P129" s="183"/>
      <c r="Q129" s="183"/>
      <c r="R129" s="183"/>
      <c r="S129" s="183"/>
      <c r="T129" s="183"/>
      <c r="U129" s="183"/>
      <c r="V129" s="183"/>
      <c r="W129" s="183"/>
      <c r="X129" s="180">
        <f t="shared" si="16"/>
        <v>0</v>
      </c>
      <c r="Y129" s="179"/>
      <c r="AA129">
        <v>125</v>
      </c>
      <c r="AB129">
        <f>IFERROR(IF($AB$1&gt;=AA129,SMALL(STU_DATA!$L$5:$L$1000,FILL_DATA!$AB$2+FILL_DATA!AA129),0),0)</f>
        <v>0</v>
      </c>
      <c r="AC129">
        <f t="shared" si="17"/>
        <v>0</v>
      </c>
    </row>
    <row r="130" spans="1:29">
      <c r="A130" s="100" t="str">
        <f>IF(B130="","",ROWS($B$5:B130))</f>
        <v/>
      </c>
      <c r="B130" s="100" t="str">
        <f t="shared" si="9"/>
        <v/>
      </c>
      <c r="C130" s="100" t="str">
        <f t="shared" si="10"/>
        <v/>
      </c>
      <c r="D130" s="100" t="str">
        <f t="shared" si="11"/>
        <v/>
      </c>
      <c r="E130" s="100" t="str">
        <f t="shared" si="12"/>
        <v/>
      </c>
      <c r="F130" s="100" t="str">
        <f t="shared" si="13"/>
        <v/>
      </c>
      <c r="G130" s="101" t="str">
        <f t="shared" si="14"/>
        <v/>
      </c>
      <c r="H130" s="101" t="str">
        <f t="shared" si="15"/>
        <v/>
      </c>
      <c r="I130" s="184"/>
      <c r="J130" s="183"/>
      <c r="K130" s="183" t="str">
        <f>IF(J130="","",VLOOKUP(J130,MASTER!$B$8:$C$11,2,0))</f>
        <v/>
      </c>
      <c r="L130" s="183"/>
      <c r="M130" s="183"/>
      <c r="N130" s="183"/>
      <c r="O130" s="183"/>
      <c r="P130" s="183"/>
      <c r="Q130" s="183"/>
      <c r="R130" s="183"/>
      <c r="S130" s="183"/>
      <c r="T130" s="183"/>
      <c r="U130" s="183"/>
      <c r="V130" s="183"/>
      <c r="W130" s="183"/>
      <c r="X130" s="180">
        <f t="shared" si="16"/>
        <v>0</v>
      </c>
      <c r="Y130" s="179"/>
      <c r="AA130">
        <v>126</v>
      </c>
      <c r="AB130">
        <f>IFERROR(IF($AB$1&gt;=AA130,SMALL(STU_DATA!$L$5:$L$1000,FILL_DATA!$AB$2+FILL_DATA!AA130),0),0)</f>
        <v>0</v>
      </c>
      <c r="AC130">
        <f t="shared" si="17"/>
        <v>0</v>
      </c>
    </row>
    <row r="131" spans="1:29">
      <c r="A131" s="100" t="str">
        <f>IF(B131="","",ROWS($B$5:B131))</f>
        <v/>
      </c>
      <c r="B131" s="100" t="str">
        <f t="shared" si="9"/>
        <v/>
      </c>
      <c r="C131" s="100" t="str">
        <f t="shared" si="10"/>
        <v/>
      </c>
      <c r="D131" s="100" t="str">
        <f t="shared" si="11"/>
        <v/>
      </c>
      <c r="E131" s="100" t="str">
        <f t="shared" si="12"/>
        <v/>
      </c>
      <c r="F131" s="100" t="str">
        <f t="shared" si="13"/>
        <v/>
      </c>
      <c r="G131" s="101" t="str">
        <f t="shared" si="14"/>
        <v/>
      </c>
      <c r="H131" s="101" t="str">
        <f t="shared" si="15"/>
        <v/>
      </c>
      <c r="I131" s="184"/>
      <c r="J131" s="183"/>
      <c r="K131" s="183" t="str">
        <f>IF(J131="","",VLOOKUP(J131,MASTER!$B$8:$C$11,2,0))</f>
        <v/>
      </c>
      <c r="L131" s="183"/>
      <c r="M131" s="183"/>
      <c r="N131" s="183"/>
      <c r="O131" s="183"/>
      <c r="P131" s="183"/>
      <c r="Q131" s="183"/>
      <c r="R131" s="183"/>
      <c r="S131" s="183"/>
      <c r="T131" s="183"/>
      <c r="U131" s="183"/>
      <c r="V131" s="183"/>
      <c r="W131" s="183"/>
      <c r="X131" s="180">
        <f t="shared" si="16"/>
        <v>0</v>
      </c>
      <c r="Y131" s="179"/>
      <c r="AA131">
        <v>127</v>
      </c>
      <c r="AB131">
        <f>IFERROR(IF($AB$1&gt;=AA131,SMALL(STU_DATA!$L$5:$L$1000,FILL_DATA!$AB$2+FILL_DATA!AA131),0),0)</f>
        <v>0</v>
      </c>
      <c r="AC131">
        <f t="shared" si="17"/>
        <v>0</v>
      </c>
    </row>
    <row r="132" spans="1:29">
      <c r="A132" s="100" t="str">
        <f>IF(B132="","",ROWS($B$5:B132))</f>
        <v/>
      </c>
      <c r="B132" s="100" t="str">
        <f t="shared" si="9"/>
        <v/>
      </c>
      <c r="C132" s="100" t="str">
        <f t="shared" si="10"/>
        <v/>
      </c>
      <c r="D132" s="100" t="str">
        <f t="shared" si="11"/>
        <v/>
      </c>
      <c r="E132" s="100" t="str">
        <f t="shared" si="12"/>
        <v/>
      </c>
      <c r="F132" s="100" t="str">
        <f t="shared" si="13"/>
        <v/>
      </c>
      <c r="G132" s="101" t="str">
        <f t="shared" si="14"/>
        <v/>
      </c>
      <c r="H132" s="101" t="str">
        <f t="shared" si="15"/>
        <v/>
      </c>
      <c r="I132" s="184"/>
      <c r="J132" s="183"/>
      <c r="K132" s="183" t="str">
        <f>IF(J132="","",VLOOKUP(J132,MASTER!$B$8:$C$11,2,0))</f>
        <v/>
      </c>
      <c r="L132" s="183"/>
      <c r="M132" s="183"/>
      <c r="N132" s="183"/>
      <c r="O132" s="183"/>
      <c r="P132" s="183"/>
      <c r="Q132" s="183"/>
      <c r="R132" s="183"/>
      <c r="S132" s="183"/>
      <c r="T132" s="183"/>
      <c r="U132" s="183"/>
      <c r="V132" s="183"/>
      <c r="W132" s="183"/>
      <c r="X132" s="180">
        <f t="shared" si="16"/>
        <v>0</v>
      </c>
      <c r="Y132" s="179"/>
      <c r="AA132">
        <v>128</v>
      </c>
      <c r="AB132">
        <f>IFERROR(IF($AB$1&gt;=AA132,SMALL(STU_DATA!$L$5:$L$1000,FILL_DATA!$AB$2+FILL_DATA!AA132),0),0)</f>
        <v>0</v>
      </c>
      <c r="AC132">
        <f t="shared" si="17"/>
        <v>0</v>
      </c>
    </row>
    <row r="133" spans="1:29">
      <c r="A133" s="100" t="str">
        <f>IF(B133="","",ROWS($B$5:B133))</f>
        <v/>
      </c>
      <c r="B133" s="100" t="str">
        <f t="shared" ref="B133:B196" si="18">IFERROR(VLOOKUP($AB133,STU_DATA,2,0),"")</f>
        <v/>
      </c>
      <c r="C133" s="100" t="str">
        <f t="shared" ref="C133:C196" si="19">IFERROR(VLOOKUP($AB133,STU_DATA,3,0),"")</f>
        <v/>
      </c>
      <c r="D133" s="100" t="str">
        <f t="shared" ref="D133:D196" si="20">IFERROR(VLOOKUP($AB133,STU_DATA,4,0),"")</f>
        <v/>
      </c>
      <c r="E133" s="100" t="str">
        <f t="shared" ref="E133:E196" si="21">IFERROR(VLOOKUP($AB133,STU_DATA,5,0),"")</f>
        <v/>
      </c>
      <c r="F133" s="100" t="str">
        <f t="shared" ref="F133:F196" si="22">IFERROR(VLOOKUP($AB133,STU_DATA,6,0),"")</f>
        <v/>
      </c>
      <c r="G133" s="101" t="str">
        <f t="shared" ref="G133:G196" si="23">IFERROR(VLOOKUP($AB133,STU_DATA,7,0),"")</f>
        <v/>
      </c>
      <c r="H133" s="101" t="str">
        <f t="shared" ref="H133:H196" si="24">IFERROR(VLOOKUP($AB133,STU_DATA,9,0),"")</f>
        <v/>
      </c>
      <c r="I133" s="184"/>
      <c r="J133" s="183"/>
      <c r="K133" s="183" t="str">
        <f>IF(J133="","",VLOOKUP(J133,MASTER!$B$8:$C$11,2,0))</f>
        <v/>
      </c>
      <c r="L133" s="183"/>
      <c r="M133" s="183"/>
      <c r="N133" s="183"/>
      <c r="O133" s="183"/>
      <c r="P133" s="183"/>
      <c r="Q133" s="183"/>
      <c r="R133" s="183"/>
      <c r="S133" s="183"/>
      <c r="T133" s="183"/>
      <c r="U133" s="183"/>
      <c r="V133" s="183"/>
      <c r="W133" s="183"/>
      <c r="X133" s="180">
        <f t="shared" si="16"/>
        <v>0</v>
      </c>
      <c r="Y133" s="179"/>
      <c r="AA133">
        <v>129</v>
      </c>
      <c r="AB133">
        <f>IFERROR(IF($AB$1&gt;=AA133,SMALL(STU_DATA!$L$5:$L$1000,FILL_DATA!$AB$2+FILL_DATA!AA133),0),0)</f>
        <v>0</v>
      </c>
      <c r="AC133">
        <f t="shared" si="17"/>
        <v>0</v>
      </c>
    </row>
    <row r="134" spans="1:29">
      <c r="A134" s="100" t="str">
        <f>IF(B134="","",ROWS($B$5:B134))</f>
        <v/>
      </c>
      <c r="B134" s="100" t="str">
        <f t="shared" si="18"/>
        <v/>
      </c>
      <c r="C134" s="100" t="str">
        <f t="shared" si="19"/>
        <v/>
      </c>
      <c r="D134" s="100" t="str">
        <f t="shared" si="20"/>
        <v/>
      </c>
      <c r="E134" s="100" t="str">
        <f t="shared" si="21"/>
        <v/>
      </c>
      <c r="F134" s="100" t="str">
        <f t="shared" si="22"/>
        <v/>
      </c>
      <c r="G134" s="101" t="str">
        <f t="shared" si="23"/>
        <v/>
      </c>
      <c r="H134" s="101" t="str">
        <f t="shared" si="24"/>
        <v/>
      </c>
      <c r="I134" s="184"/>
      <c r="J134" s="183"/>
      <c r="K134" s="183" t="str">
        <f>IF(J134="","",VLOOKUP(J134,MASTER!$B$8:$C$11,2,0))</f>
        <v/>
      </c>
      <c r="L134" s="183"/>
      <c r="M134" s="183"/>
      <c r="N134" s="183"/>
      <c r="O134" s="183"/>
      <c r="P134" s="183"/>
      <c r="Q134" s="183"/>
      <c r="R134" s="183"/>
      <c r="S134" s="183"/>
      <c r="T134" s="183"/>
      <c r="U134" s="183"/>
      <c r="V134" s="183"/>
      <c r="W134" s="183"/>
      <c r="X134" s="180">
        <f t="shared" ref="X134:X197" si="25">SUM(L134:W134)</f>
        <v>0</v>
      </c>
      <c r="Y134" s="179"/>
      <c r="AA134">
        <v>130</v>
      </c>
      <c r="AB134">
        <f>IFERROR(IF($AB$1&gt;=AA134,SMALL(STU_DATA!$L$5:$L$1000,FILL_DATA!$AB$2+FILL_DATA!AA134),0),0)</f>
        <v>0</v>
      </c>
      <c r="AC134">
        <f t="shared" ref="AC134:AC197" si="26">IFERROR(IF(Y134=$Z$3,A134,0),"")</f>
        <v>0</v>
      </c>
    </row>
    <row r="135" spans="1:29">
      <c r="A135" s="100" t="str">
        <f>IF(B135="","",ROWS($B$5:B135))</f>
        <v/>
      </c>
      <c r="B135" s="100" t="str">
        <f t="shared" si="18"/>
        <v/>
      </c>
      <c r="C135" s="100" t="str">
        <f t="shared" si="19"/>
        <v/>
      </c>
      <c r="D135" s="100" t="str">
        <f t="shared" si="20"/>
        <v/>
      </c>
      <c r="E135" s="100" t="str">
        <f t="shared" si="21"/>
        <v/>
      </c>
      <c r="F135" s="100" t="str">
        <f t="shared" si="22"/>
        <v/>
      </c>
      <c r="G135" s="101" t="str">
        <f t="shared" si="23"/>
        <v/>
      </c>
      <c r="H135" s="101" t="str">
        <f t="shared" si="24"/>
        <v/>
      </c>
      <c r="I135" s="184"/>
      <c r="J135" s="183"/>
      <c r="K135" s="183" t="str">
        <f>IF(J135="","",VLOOKUP(J135,MASTER!$B$8:$C$11,2,0))</f>
        <v/>
      </c>
      <c r="L135" s="183"/>
      <c r="M135" s="183"/>
      <c r="N135" s="183"/>
      <c r="O135" s="183"/>
      <c r="P135" s="183"/>
      <c r="Q135" s="183"/>
      <c r="R135" s="183"/>
      <c r="S135" s="183"/>
      <c r="T135" s="183"/>
      <c r="U135" s="183"/>
      <c r="V135" s="183"/>
      <c r="W135" s="183"/>
      <c r="X135" s="180">
        <f t="shared" si="25"/>
        <v>0</v>
      </c>
      <c r="Y135" s="179"/>
      <c r="AA135">
        <v>131</v>
      </c>
      <c r="AB135">
        <f>IFERROR(IF($AB$1&gt;=AA135,SMALL(STU_DATA!$L$5:$L$1000,FILL_DATA!$AB$2+FILL_DATA!AA135),0),0)</f>
        <v>0</v>
      </c>
      <c r="AC135">
        <f t="shared" si="26"/>
        <v>0</v>
      </c>
    </row>
    <row r="136" spans="1:29">
      <c r="A136" s="100" t="str">
        <f>IF(B136="","",ROWS($B$5:B136))</f>
        <v/>
      </c>
      <c r="B136" s="100" t="str">
        <f t="shared" si="18"/>
        <v/>
      </c>
      <c r="C136" s="100" t="str">
        <f t="shared" si="19"/>
        <v/>
      </c>
      <c r="D136" s="100" t="str">
        <f t="shared" si="20"/>
        <v/>
      </c>
      <c r="E136" s="100" t="str">
        <f t="shared" si="21"/>
        <v/>
      </c>
      <c r="F136" s="100" t="str">
        <f t="shared" si="22"/>
        <v/>
      </c>
      <c r="G136" s="101" t="str">
        <f t="shared" si="23"/>
        <v/>
      </c>
      <c r="H136" s="101" t="str">
        <f t="shared" si="24"/>
        <v/>
      </c>
      <c r="I136" s="184"/>
      <c r="J136" s="183"/>
      <c r="K136" s="183" t="str">
        <f>IF(J136="","",VLOOKUP(J136,MASTER!$B$8:$C$11,2,0))</f>
        <v/>
      </c>
      <c r="L136" s="183"/>
      <c r="M136" s="183"/>
      <c r="N136" s="183"/>
      <c r="O136" s="183"/>
      <c r="P136" s="183"/>
      <c r="Q136" s="183"/>
      <c r="R136" s="183"/>
      <c r="S136" s="183"/>
      <c r="T136" s="183"/>
      <c r="U136" s="183"/>
      <c r="V136" s="183"/>
      <c r="W136" s="183"/>
      <c r="X136" s="180">
        <f t="shared" si="25"/>
        <v>0</v>
      </c>
      <c r="Y136" s="179"/>
      <c r="AA136">
        <v>132</v>
      </c>
      <c r="AB136">
        <f>IFERROR(IF($AB$1&gt;=AA136,SMALL(STU_DATA!$L$5:$L$1000,FILL_DATA!$AB$2+FILL_DATA!AA136),0),0)</f>
        <v>0</v>
      </c>
      <c r="AC136">
        <f t="shared" si="26"/>
        <v>0</v>
      </c>
    </row>
    <row r="137" spans="1:29">
      <c r="A137" s="100" t="str">
        <f>IF(B137="","",ROWS($B$5:B137))</f>
        <v/>
      </c>
      <c r="B137" s="100" t="str">
        <f t="shared" si="18"/>
        <v/>
      </c>
      <c r="C137" s="100" t="str">
        <f t="shared" si="19"/>
        <v/>
      </c>
      <c r="D137" s="100" t="str">
        <f t="shared" si="20"/>
        <v/>
      </c>
      <c r="E137" s="100" t="str">
        <f t="shared" si="21"/>
        <v/>
      </c>
      <c r="F137" s="100" t="str">
        <f t="shared" si="22"/>
        <v/>
      </c>
      <c r="G137" s="101" t="str">
        <f t="shared" si="23"/>
        <v/>
      </c>
      <c r="H137" s="101" t="str">
        <f t="shared" si="24"/>
        <v/>
      </c>
      <c r="I137" s="184"/>
      <c r="J137" s="183"/>
      <c r="K137" s="183" t="str">
        <f>IF(J137="","",VLOOKUP(J137,MASTER!$B$8:$C$11,2,0))</f>
        <v/>
      </c>
      <c r="L137" s="183"/>
      <c r="M137" s="183"/>
      <c r="N137" s="183"/>
      <c r="O137" s="183"/>
      <c r="P137" s="183"/>
      <c r="Q137" s="183"/>
      <c r="R137" s="183"/>
      <c r="S137" s="183"/>
      <c r="T137" s="183"/>
      <c r="U137" s="183"/>
      <c r="V137" s="183"/>
      <c r="W137" s="183"/>
      <c r="X137" s="180">
        <f t="shared" si="25"/>
        <v>0</v>
      </c>
      <c r="Y137" s="179"/>
      <c r="AA137">
        <v>133</v>
      </c>
      <c r="AB137">
        <f>IFERROR(IF($AB$1&gt;=AA137,SMALL(STU_DATA!$L$5:$L$1000,FILL_DATA!$AB$2+FILL_DATA!AA137),0),0)</f>
        <v>0</v>
      </c>
      <c r="AC137">
        <f t="shared" si="26"/>
        <v>0</v>
      </c>
    </row>
    <row r="138" spans="1:29">
      <c r="A138" s="100" t="str">
        <f>IF(B138="","",ROWS($B$5:B138))</f>
        <v/>
      </c>
      <c r="B138" s="100" t="str">
        <f t="shared" si="18"/>
        <v/>
      </c>
      <c r="C138" s="100" t="str">
        <f t="shared" si="19"/>
        <v/>
      </c>
      <c r="D138" s="100" t="str">
        <f t="shared" si="20"/>
        <v/>
      </c>
      <c r="E138" s="100" t="str">
        <f t="shared" si="21"/>
        <v/>
      </c>
      <c r="F138" s="100" t="str">
        <f t="shared" si="22"/>
        <v/>
      </c>
      <c r="G138" s="101" t="str">
        <f t="shared" si="23"/>
        <v/>
      </c>
      <c r="H138" s="101" t="str">
        <f t="shared" si="24"/>
        <v/>
      </c>
      <c r="I138" s="184"/>
      <c r="J138" s="183"/>
      <c r="K138" s="183" t="str">
        <f>IF(J138="","",VLOOKUP(J138,MASTER!$B$8:$C$11,2,0))</f>
        <v/>
      </c>
      <c r="L138" s="183"/>
      <c r="M138" s="183"/>
      <c r="N138" s="183"/>
      <c r="O138" s="183"/>
      <c r="P138" s="183"/>
      <c r="Q138" s="183"/>
      <c r="R138" s="183"/>
      <c r="S138" s="183"/>
      <c r="T138" s="183"/>
      <c r="U138" s="183"/>
      <c r="V138" s="183"/>
      <c r="W138" s="183"/>
      <c r="X138" s="180">
        <f t="shared" si="25"/>
        <v>0</v>
      </c>
      <c r="Y138" s="179"/>
      <c r="AA138">
        <v>134</v>
      </c>
      <c r="AB138">
        <f>IFERROR(IF($AB$1&gt;=AA138,SMALL(STU_DATA!$L$5:$L$1000,FILL_DATA!$AB$2+FILL_DATA!AA138),0),0)</f>
        <v>0</v>
      </c>
      <c r="AC138">
        <f t="shared" si="26"/>
        <v>0</v>
      </c>
    </row>
    <row r="139" spans="1:29">
      <c r="A139" s="100" t="str">
        <f>IF(B139="","",ROWS($B$5:B139))</f>
        <v/>
      </c>
      <c r="B139" s="100" t="str">
        <f t="shared" si="18"/>
        <v/>
      </c>
      <c r="C139" s="100" t="str">
        <f t="shared" si="19"/>
        <v/>
      </c>
      <c r="D139" s="100" t="str">
        <f t="shared" si="20"/>
        <v/>
      </c>
      <c r="E139" s="100" t="str">
        <f t="shared" si="21"/>
        <v/>
      </c>
      <c r="F139" s="100" t="str">
        <f t="shared" si="22"/>
        <v/>
      </c>
      <c r="G139" s="101" t="str">
        <f t="shared" si="23"/>
        <v/>
      </c>
      <c r="H139" s="101" t="str">
        <f t="shared" si="24"/>
        <v/>
      </c>
      <c r="I139" s="184"/>
      <c r="J139" s="183"/>
      <c r="K139" s="183" t="str">
        <f>IF(J139="","",VLOOKUP(J139,MASTER!$B$8:$C$11,2,0))</f>
        <v/>
      </c>
      <c r="L139" s="183"/>
      <c r="M139" s="183"/>
      <c r="N139" s="183"/>
      <c r="O139" s="183"/>
      <c r="P139" s="183"/>
      <c r="Q139" s="183"/>
      <c r="R139" s="183"/>
      <c r="S139" s="183"/>
      <c r="T139" s="183"/>
      <c r="U139" s="183"/>
      <c r="V139" s="183"/>
      <c r="W139" s="183"/>
      <c r="X139" s="180">
        <f t="shared" si="25"/>
        <v>0</v>
      </c>
      <c r="Y139" s="179"/>
      <c r="AA139">
        <v>135</v>
      </c>
      <c r="AB139">
        <f>IFERROR(IF($AB$1&gt;=AA139,SMALL(STU_DATA!$L$5:$L$1000,FILL_DATA!$AB$2+FILL_DATA!AA139),0),0)</f>
        <v>0</v>
      </c>
      <c r="AC139">
        <f t="shared" si="26"/>
        <v>0</v>
      </c>
    </row>
    <row r="140" spans="1:29">
      <c r="A140" s="100" t="str">
        <f>IF(B140="","",ROWS($B$5:B140))</f>
        <v/>
      </c>
      <c r="B140" s="100" t="str">
        <f t="shared" si="18"/>
        <v/>
      </c>
      <c r="C140" s="100" t="str">
        <f t="shared" si="19"/>
        <v/>
      </c>
      <c r="D140" s="100" t="str">
        <f t="shared" si="20"/>
        <v/>
      </c>
      <c r="E140" s="100" t="str">
        <f t="shared" si="21"/>
        <v/>
      </c>
      <c r="F140" s="100" t="str">
        <f t="shared" si="22"/>
        <v/>
      </c>
      <c r="G140" s="101" t="str">
        <f t="shared" si="23"/>
        <v/>
      </c>
      <c r="H140" s="101" t="str">
        <f t="shared" si="24"/>
        <v/>
      </c>
      <c r="I140" s="184"/>
      <c r="J140" s="183"/>
      <c r="K140" s="183" t="str">
        <f>IF(J140="","",VLOOKUP(J140,MASTER!$B$8:$C$11,2,0))</f>
        <v/>
      </c>
      <c r="L140" s="183"/>
      <c r="M140" s="183"/>
      <c r="N140" s="183"/>
      <c r="O140" s="183"/>
      <c r="P140" s="183"/>
      <c r="Q140" s="183"/>
      <c r="R140" s="183"/>
      <c r="S140" s="183"/>
      <c r="T140" s="183"/>
      <c r="U140" s="183"/>
      <c r="V140" s="183"/>
      <c r="W140" s="183"/>
      <c r="X140" s="180">
        <f t="shared" si="25"/>
        <v>0</v>
      </c>
      <c r="Y140" s="179"/>
      <c r="AA140">
        <v>136</v>
      </c>
      <c r="AB140">
        <f>IFERROR(IF($AB$1&gt;=AA140,SMALL(STU_DATA!$L$5:$L$1000,FILL_DATA!$AB$2+FILL_DATA!AA140),0),0)</f>
        <v>0</v>
      </c>
      <c r="AC140">
        <f t="shared" si="26"/>
        <v>0</v>
      </c>
    </row>
    <row r="141" spans="1:29">
      <c r="A141" s="100" t="str">
        <f>IF(B141="","",ROWS($B$5:B141))</f>
        <v/>
      </c>
      <c r="B141" s="100" t="str">
        <f t="shared" si="18"/>
        <v/>
      </c>
      <c r="C141" s="100" t="str">
        <f t="shared" si="19"/>
        <v/>
      </c>
      <c r="D141" s="100" t="str">
        <f t="shared" si="20"/>
        <v/>
      </c>
      <c r="E141" s="100" t="str">
        <f t="shared" si="21"/>
        <v/>
      </c>
      <c r="F141" s="100" t="str">
        <f t="shared" si="22"/>
        <v/>
      </c>
      <c r="G141" s="101" t="str">
        <f t="shared" si="23"/>
        <v/>
      </c>
      <c r="H141" s="101" t="str">
        <f t="shared" si="24"/>
        <v/>
      </c>
      <c r="I141" s="184"/>
      <c r="J141" s="183"/>
      <c r="K141" s="183" t="str">
        <f>IF(J141="","",VLOOKUP(J141,MASTER!$B$8:$C$11,2,0))</f>
        <v/>
      </c>
      <c r="L141" s="183"/>
      <c r="M141" s="183"/>
      <c r="N141" s="183"/>
      <c r="O141" s="183"/>
      <c r="P141" s="183"/>
      <c r="Q141" s="183"/>
      <c r="R141" s="183"/>
      <c r="S141" s="183"/>
      <c r="T141" s="183"/>
      <c r="U141" s="183"/>
      <c r="V141" s="183"/>
      <c r="W141" s="183"/>
      <c r="X141" s="180">
        <f t="shared" si="25"/>
        <v>0</v>
      </c>
      <c r="Y141" s="179"/>
      <c r="AA141">
        <v>137</v>
      </c>
      <c r="AB141">
        <f>IFERROR(IF($AB$1&gt;=AA141,SMALL(STU_DATA!$L$5:$L$1000,FILL_DATA!$AB$2+FILL_DATA!AA141),0),0)</f>
        <v>0</v>
      </c>
      <c r="AC141">
        <f t="shared" si="26"/>
        <v>0</v>
      </c>
    </row>
    <row r="142" spans="1:29">
      <c r="A142" s="100" t="str">
        <f>IF(B142="","",ROWS($B$5:B142))</f>
        <v/>
      </c>
      <c r="B142" s="100" t="str">
        <f t="shared" si="18"/>
        <v/>
      </c>
      <c r="C142" s="100" t="str">
        <f t="shared" si="19"/>
        <v/>
      </c>
      <c r="D142" s="100" t="str">
        <f t="shared" si="20"/>
        <v/>
      </c>
      <c r="E142" s="100" t="str">
        <f t="shared" si="21"/>
        <v/>
      </c>
      <c r="F142" s="100" t="str">
        <f t="shared" si="22"/>
        <v/>
      </c>
      <c r="G142" s="101" t="str">
        <f t="shared" si="23"/>
        <v/>
      </c>
      <c r="H142" s="101" t="str">
        <f t="shared" si="24"/>
        <v/>
      </c>
      <c r="I142" s="184"/>
      <c r="J142" s="183"/>
      <c r="K142" s="183" t="str">
        <f>IF(J142="","",VLOOKUP(J142,MASTER!$B$8:$C$11,2,0))</f>
        <v/>
      </c>
      <c r="L142" s="183"/>
      <c r="M142" s="183"/>
      <c r="N142" s="183"/>
      <c r="O142" s="183"/>
      <c r="P142" s="183"/>
      <c r="Q142" s="183"/>
      <c r="R142" s="183"/>
      <c r="S142" s="183"/>
      <c r="T142" s="183"/>
      <c r="U142" s="183"/>
      <c r="V142" s="183"/>
      <c r="W142" s="183"/>
      <c r="X142" s="180">
        <f t="shared" si="25"/>
        <v>0</v>
      </c>
      <c r="Y142" s="179"/>
      <c r="AA142">
        <v>138</v>
      </c>
      <c r="AB142">
        <f>IFERROR(IF($AB$1&gt;=AA142,SMALL(STU_DATA!$L$5:$L$1000,FILL_DATA!$AB$2+FILL_DATA!AA142),0),0)</f>
        <v>0</v>
      </c>
      <c r="AC142">
        <f t="shared" si="26"/>
        <v>0</v>
      </c>
    </row>
    <row r="143" spans="1:29">
      <c r="A143" s="100" t="str">
        <f>IF(B143="","",ROWS($B$5:B143))</f>
        <v/>
      </c>
      <c r="B143" s="100" t="str">
        <f t="shared" si="18"/>
        <v/>
      </c>
      <c r="C143" s="100" t="str">
        <f t="shared" si="19"/>
        <v/>
      </c>
      <c r="D143" s="100" t="str">
        <f t="shared" si="20"/>
        <v/>
      </c>
      <c r="E143" s="100" t="str">
        <f t="shared" si="21"/>
        <v/>
      </c>
      <c r="F143" s="100" t="str">
        <f t="shared" si="22"/>
        <v/>
      </c>
      <c r="G143" s="101" t="str">
        <f t="shared" si="23"/>
        <v/>
      </c>
      <c r="H143" s="101" t="str">
        <f t="shared" si="24"/>
        <v/>
      </c>
      <c r="I143" s="184"/>
      <c r="J143" s="183"/>
      <c r="K143" s="183" t="str">
        <f>IF(J143="","",VLOOKUP(J143,MASTER!$B$8:$C$11,2,0))</f>
        <v/>
      </c>
      <c r="L143" s="183"/>
      <c r="M143" s="183"/>
      <c r="N143" s="183"/>
      <c r="O143" s="183"/>
      <c r="P143" s="183"/>
      <c r="Q143" s="183"/>
      <c r="R143" s="183"/>
      <c r="S143" s="183"/>
      <c r="T143" s="183"/>
      <c r="U143" s="183"/>
      <c r="V143" s="183"/>
      <c r="W143" s="183"/>
      <c r="X143" s="180">
        <f t="shared" si="25"/>
        <v>0</v>
      </c>
      <c r="Y143" s="179"/>
      <c r="AA143">
        <v>139</v>
      </c>
      <c r="AB143">
        <f>IFERROR(IF($AB$1&gt;=AA143,SMALL(STU_DATA!$L$5:$L$1000,FILL_DATA!$AB$2+FILL_DATA!AA143),0),0)</f>
        <v>0</v>
      </c>
      <c r="AC143">
        <f t="shared" si="26"/>
        <v>0</v>
      </c>
    </row>
    <row r="144" spans="1:29">
      <c r="A144" s="100" t="str">
        <f>IF(B144="","",ROWS($B$5:B144))</f>
        <v/>
      </c>
      <c r="B144" s="100" t="str">
        <f t="shared" si="18"/>
        <v/>
      </c>
      <c r="C144" s="100" t="str">
        <f t="shared" si="19"/>
        <v/>
      </c>
      <c r="D144" s="100" t="str">
        <f t="shared" si="20"/>
        <v/>
      </c>
      <c r="E144" s="100" t="str">
        <f t="shared" si="21"/>
        <v/>
      </c>
      <c r="F144" s="100" t="str">
        <f t="shared" si="22"/>
        <v/>
      </c>
      <c r="G144" s="101" t="str">
        <f t="shared" si="23"/>
        <v/>
      </c>
      <c r="H144" s="101" t="str">
        <f t="shared" si="24"/>
        <v/>
      </c>
      <c r="I144" s="184"/>
      <c r="J144" s="183"/>
      <c r="K144" s="183" t="str">
        <f>IF(J144="","",VLOOKUP(J144,MASTER!$B$8:$C$11,2,0))</f>
        <v/>
      </c>
      <c r="L144" s="183"/>
      <c r="M144" s="183"/>
      <c r="N144" s="183"/>
      <c r="O144" s="183"/>
      <c r="P144" s="183"/>
      <c r="Q144" s="183"/>
      <c r="R144" s="183"/>
      <c r="S144" s="183"/>
      <c r="T144" s="183"/>
      <c r="U144" s="183"/>
      <c r="V144" s="183"/>
      <c r="W144" s="183"/>
      <c r="X144" s="180">
        <f t="shared" si="25"/>
        <v>0</v>
      </c>
      <c r="Y144" s="179"/>
      <c r="AA144">
        <v>140</v>
      </c>
      <c r="AB144">
        <f>IFERROR(IF($AB$1&gt;=AA144,SMALL(STU_DATA!$L$5:$L$1000,FILL_DATA!$AB$2+FILL_DATA!AA144),0),0)</f>
        <v>0</v>
      </c>
      <c r="AC144">
        <f t="shared" si="26"/>
        <v>0</v>
      </c>
    </row>
    <row r="145" spans="1:29">
      <c r="A145" s="100" t="str">
        <f>IF(B145="","",ROWS($B$5:B145))</f>
        <v/>
      </c>
      <c r="B145" s="100" t="str">
        <f t="shared" si="18"/>
        <v/>
      </c>
      <c r="C145" s="100" t="str">
        <f t="shared" si="19"/>
        <v/>
      </c>
      <c r="D145" s="100" t="str">
        <f t="shared" si="20"/>
        <v/>
      </c>
      <c r="E145" s="100" t="str">
        <f t="shared" si="21"/>
        <v/>
      </c>
      <c r="F145" s="100" t="str">
        <f t="shared" si="22"/>
        <v/>
      </c>
      <c r="G145" s="101" t="str">
        <f t="shared" si="23"/>
        <v/>
      </c>
      <c r="H145" s="101" t="str">
        <f t="shared" si="24"/>
        <v/>
      </c>
      <c r="I145" s="184"/>
      <c r="J145" s="183"/>
      <c r="K145" s="183" t="str">
        <f>IF(J145="","",VLOOKUP(J145,MASTER!$B$8:$C$11,2,0))</f>
        <v/>
      </c>
      <c r="L145" s="183"/>
      <c r="M145" s="183"/>
      <c r="N145" s="183"/>
      <c r="O145" s="183"/>
      <c r="P145" s="183"/>
      <c r="Q145" s="183"/>
      <c r="R145" s="183"/>
      <c r="S145" s="183"/>
      <c r="T145" s="183"/>
      <c r="U145" s="183"/>
      <c r="V145" s="183"/>
      <c r="W145" s="183"/>
      <c r="X145" s="180">
        <f t="shared" si="25"/>
        <v>0</v>
      </c>
      <c r="Y145" s="179"/>
      <c r="AA145">
        <v>141</v>
      </c>
      <c r="AB145">
        <f>IFERROR(IF($AB$1&gt;=AA145,SMALL(STU_DATA!$L$5:$L$1000,FILL_DATA!$AB$2+FILL_DATA!AA145),0),0)</f>
        <v>0</v>
      </c>
      <c r="AC145">
        <f t="shared" si="26"/>
        <v>0</v>
      </c>
    </row>
    <row r="146" spans="1:29">
      <c r="A146" s="100" t="str">
        <f>IF(B146="","",ROWS($B$5:B146))</f>
        <v/>
      </c>
      <c r="B146" s="100" t="str">
        <f t="shared" si="18"/>
        <v/>
      </c>
      <c r="C146" s="100" t="str">
        <f t="shared" si="19"/>
        <v/>
      </c>
      <c r="D146" s="100" t="str">
        <f t="shared" si="20"/>
        <v/>
      </c>
      <c r="E146" s="100" t="str">
        <f t="shared" si="21"/>
        <v/>
      </c>
      <c r="F146" s="100" t="str">
        <f t="shared" si="22"/>
        <v/>
      </c>
      <c r="G146" s="101" t="str">
        <f t="shared" si="23"/>
        <v/>
      </c>
      <c r="H146" s="101" t="str">
        <f t="shared" si="24"/>
        <v/>
      </c>
      <c r="I146" s="184"/>
      <c r="J146" s="183"/>
      <c r="K146" s="183" t="str">
        <f>IF(J146="","",VLOOKUP(J146,MASTER!$B$8:$C$11,2,0))</f>
        <v/>
      </c>
      <c r="L146" s="183"/>
      <c r="M146" s="183"/>
      <c r="N146" s="183"/>
      <c r="O146" s="183"/>
      <c r="P146" s="183"/>
      <c r="Q146" s="183"/>
      <c r="R146" s="183"/>
      <c r="S146" s="183"/>
      <c r="T146" s="183"/>
      <c r="U146" s="183"/>
      <c r="V146" s="183"/>
      <c r="W146" s="183"/>
      <c r="X146" s="180">
        <f t="shared" si="25"/>
        <v>0</v>
      </c>
      <c r="Y146" s="179"/>
      <c r="AA146">
        <v>142</v>
      </c>
      <c r="AB146">
        <f>IFERROR(IF($AB$1&gt;=AA146,SMALL(STU_DATA!$L$5:$L$1000,FILL_DATA!$AB$2+FILL_DATA!AA146),0),0)</f>
        <v>0</v>
      </c>
      <c r="AC146">
        <f t="shared" si="26"/>
        <v>0</v>
      </c>
    </row>
    <row r="147" spans="1:29">
      <c r="A147" s="100" t="str">
        <f>IF(B147="","",ROWS($B$5:B147))</f>
        <v/>
      </c>
      <c r="B147" s="100" t="str">
        <f t="shared" si="18"/>
        <v/>
      </c>
      <c r="C147" s="100" t="str">
        <f t="shared" si="19"/>
        <v/>
      </c>
      <c r="D147" s="100" t="str">
        <f t="shared" si="20"/>
        <v/>
      </c>
      <c r="E147" s="100" t="str">
        <f t="shared" si="21"/>
        <v/>
      </c>
      <c r="F147" s="100" t="str">
        <f t="shared" si="22"/>
        <v/>
      </c>
      <c r="G147" s="101" t="str">
        <f t="shared" si="23"/>
        <v/>
      </c>
      <c r="H147" s="101" t="str">
        <f t="shared" si="24"/>
        <v/>
      </c>
      <c r="I147" s="184"/>
      <c r="J147" s="183"/>
      <c r="K147" s="183" t="str">
        <f>IF(J147="","",VLOOKUP(J147,MASTER!$B$8:$C$11,2,0))</f>
        <v/>
      </c>
      <c r="L147" s="183"/>
      <c r="M147" s="183"/>
      <c r="N147" s="183"/>
      <c r="O147" s="183"/>
      <c r="P147" s="183"/>
      <c r="Q147" s="183"/>
      <c r="R147" s="183"/>
      <c r="S147" s="183"/>
      <c r="T147" s="183"/>
      <c r="U147" s="183"/>
      <c r="V147" s="183"/>
      <c r="W147" s="183"/>
      <c r="X147" s="180">
        <f t="shared" si="25"/>
        <v>0</v>
      </c>
      <c r="Y147" s="179"/>
      <c r="AA147">
        <v>143</v>
      </c>
      <c r="AB147">
        <f>IFERROR(IF($AB$1&gt;=AA147,SMALL(STU_DATA!$L$5:$L$1000,FILL_DATA!$AB$2+FILL_DATA!AA147),0),0)</f>
        <v>0</v>
      </c>
      <c r="AC147">
        <f t="shared" si="26"/>
        <v>0</v>
      </c>
    </row>
    <row r="148" spans="1:29">
      <c r="A148" s="100" t="str">
        <f>IF(B148="","",ROWS($B$5:B148))</f>
        <v/>
      </c>
      <c r="B148" s="100" t="str">
        <f t="shared" si="18"/>
        <v/>
      </c>
      <c r="C148" s="100" t="str">
        <f t="shared" si="19"/>
        <v/>
      </c>
      <c r="D148" s="100" t="str">
        <f t="shared" si="20"/>
        <v/>
      </c>
      <c r="E148" s="100" t="str">
        <f t="shared" si="21"/>
        <v/>
      </c>
      <c r="F148" s="100" t="str">
        <f t="shared" si="22"/>
        <v/>
      </c>
      <c r="G148" s="101" t="str">
        <f t="shared" si="23"/>
        <v/>
      </c>
      <c r="H148" s="101" t="str">
        <f t="shared" si="24"/>
        <v/>
      </c>
      <c r="I148" s="184"/>
      <c r="J148" s="183"/>
      <c r="K148" s="183" t="str">
        <f>IF(J148="","",VLOOKUP(J148,MASTER!$B$8:$C$11,2,0))</f>
        <v/>
      </c>
      <c r="L148" s="183"/>
      <c r="M148" s="183"/>
      <c r="N148" s="183"/>
      <c r="O148" s="183"/>
      <c r="P148" s="183"/>
      <c r="Q148" s="183"/>
      <c r="R148" s="183"/>
      <c r="S148" s="183"/>
      <c r="T148" s="183"/>
      <c r="U148" s="183"/>
      <c r="V148" s="183"/>
      <c r="W148" s="183"/>
      <c r="X148" s="180">
        <f t="shared" si="25"/>
        <v>0</v>
      </c>
      <c r="Y148" s="179"/>
      <c r="AA148">
        <v>144</v>
      </c>
      <c r="AB148">
        <f>IFERROR(IF($AB$1&gt;=AA148,SMALL(STU_DATA!$L$5:$L$1000,FILL_DATA!$AB$2+FILL_DATA!AA148),0),0)</f>
        <v>0</v>
      </c>
      <c r="AC148">
        <f t="shared" si="26"/>
        <v>0</v>
      </c>
    </row>
    <row r="149" spans="1:29">
      <c r="A149" s="100" t="str">
        <f>IF(B149="","",ROWS($B$5:B149))</f>
        <v/>
      </c>
      <c r="B149" s="100" t="str">
        <f t="shared" si="18"/>
        <v/>
      </c>
      <c r="C149" s="100" t="str">
        <f t="shared" si="19"/>
        <v/>
      </c>
      <c r="D149" s="100" t="str">
        <f t="shared" si="20"/>
        <v/>
      </c>
      <c r="E149" s="100" t="str">
        <f t="shared" si="21"/>
        <v/>
      </c>
      <c r="F149" s="100" t="str">
        <f t="shared" si="22"/>
        <v/>
      </c>
      <c r="G149" s="101" t="str">
        <f t="shared" si="23"/>
        <v/>
      </c>
      <c r="H149" s="101" t="str">
        <f t="shared" si="24"/>
        <v/>
      </c>
      <c r="I149" s="184"/>
      <c r="J149" s="183"/>
      <c r="K149" s="183" t="str">
        <f>IF(J149="","",VLOOKUP(J149,MASTER!$B$8:$C$11,2,0))</f>
        <v/>
      </c>
      <c r="L149" s="183"/>
      <c r="M149" s="183"/>
      <c r="N149" s="183"/>
      <c r="O149" s="183"/>
      <c r="P149" s="183"/>
      <c r="Q149" s="183"/>
      <c r="R149" s="183"/>
      <c r="S149" s="183"/>
      <c r="T149" s="183"/>
      <c r="U149" s="183"/>
      <c r="V149" s="183"/>
      <c r="W149" s="183"/>
      <c r="X149" s="180">
        <f t="shared" si="25"/>
        <v>0</v>
      </c>
      <c r="Y149" s="179"/>
      <c r="AA149">
        <v>145</v>
      </c>
      <c r="AB149">
        <f>IFERROR(IF($AB$1&gt;=AA149,SMALL(STU_DATA!$L$5:$L$1000,FILL_DATA!$AB$2+FILL_DATA!AA149),0),0)</f>
        <v>0</v>
      </c>
      <c r="AC149">
        <f t="shared" si="26"/>
        <v>0</v>
      </c>
    </row>
    <row r="150" spans="1:29">
      <c r="A150" s="100" t="str">
        <f>IF(B150="","",ROWS($B$5:B150))</f>
        <v/>
      </c>
      <c r="B150" s="100" t="str">
        <f t="shared" si="18"/>
        <v/>
      </c>
      <c r="C150" s="100" t="str">
        <f t="shared" si="19"/>
        <v/>
      </c>
      <c r="D150" s="100" t="str">
        <f t="shared" si="20"/>
        <v/>
      </c>
      <c r="E150" s="100" t="str">
        <f t="shared" si="21"/>
        <v/>
      </c>
      <c r="F150" s="100" t="str">
        <f t="shared" si="22"/>
        <v/>
      </c>
      <c r="G150" s="101" t="str">
        <f t="shared" si="23"/>
        <v/>
      </c>
      <c r="H150" s="101" t="str">
        <f t="shared" si="24"/>
        <v/>
      </c>
      <c r="I150" s="184"/>
      <c r="J150" s="183"/>
      <c r="K150" s="183" t="str">
        <f>IF(J150="","",VLOOKUP(J150,MASTER!$B$8:$C$11,2,0))</f>
        <v/>
      </c>
      <c r="L150" s="183"/>
      <c r="M150" s="183"/>
      <c r="N150" s="183"/>
      <c r="O150" s="183"/>
      <c r="P150" s="183"/>
      <c r="Q150" s="183"/>
      <c r="R150" s="183"/>
      <c r="S150" s="183"/>
      <c r="T150" s="183"/>
      <c r="U150" s="183"/>
      <c r="V150" s="183"/>
      <c r="W150" s="183"/>
      <c r="X150" s="180">
        <f t="shared" si="25"/>
        <v>0</v>
      </c>
      <c r="Y150" s="179"/>
      <c r="AA150">
        <v>146</v>
      </c>
      <c r="AB150">
        <f>IFERROR(IF($AB$1&gt;=AA150,SMALL(STU_DATA!$L$5:$L$1000,FILL_DATA!$AB$2+FILL_DATA!AA150),0),0)</f>
        <v>0</v>
      </c>
      <c r="AC150">
        <f t="shared" si="26"/>
        <v>0</v>
      </c>
    </row>
    <row r="151" spans="1:29">
      <c r="A151" s="100" t="str">
        <f>IF(B151="","",ROWS($B$5:B151))</f>
        <v/>
      </c>
      <c r="B151" s="100" t="str">
        <f t="shared" si="18"/>
        <v/>
      </c>
      <c r="C151" s="100" t="str">
        <f t="shared" si="19"/>
        <v/>
      </c>
      <c r="D151" s="100" t="str">
        <f t="shared" si="20"/>
        <v/>
      </c>
      <c r="E151" s="100" t="str">
        <f t="shared" si="21"/>
        <v/>
      </c>
      <c r="F151" s="100" t="str">
        <f t="shared" si="22"/>
        <v/>
      </c>
      <c r="G151" s="101" t="str">
        <f t="shared" si="23"/>
        <v/>
      </c>
      <c r="H151" s="101" t="str">
        <f t="shared" si="24"/>
        <v/>
      </c>
      <c r="I151" s="184"/>
      <c r="J151" s="183"/>
      <c r="K151" s="183" t="str">
        <f>IF(J151="","",VLOOKUP(J151,MASTER!$B$8:$C$11,2,0))</f>
        <v/>
      </c>
      <c r="L151" s="183"/>
      <c r="M151" s="183"/>
      <c r="N151" s="183"/>
      <c r="O151" s="183"/>
      <c r="P151" s="183"/>
      <c r="Q151" s="183"/>
      <c r="R151" s="183"/>
      <c r="S151" s="183"/>
      <c r="T151" s="183"/>
      <c r="U151" s="183"/>
      <c r="V151" s="183"/>
      <c r="W151" s="183"/>
      <c r="X151" s="180">
        <f t="shared" si="25"/>
        <v>0</v>
      </c>
      <c r="Y151" s="179"/>
      <c r="AA151">
        <v>147</v>
      </c>
      <c r="AB151">
        <f>IFERROR(IF($AB$1&gt;=AA151,SMALL(STU_DATA!$L$5:$L$1000,FILL_DATA!$AB$2+FILL_DATA!AA151),0),0)</f>
        <v>0</v>
      </c>
      <c r="AC151">
        <f t="shared" si="26"/>
        <v>0</v>
      </c>
    </row>
    <row r="152" spans="1:29">
      <c r="A152" s="100" t="str">
        <f>IF(B152="","",ROWS($B$5:B152))</f>
        <v/>
      </c>
      <c r="B152" s="100" t="str">
        <f t="shared" si="18"/>
        <v/>
      </c>
      <c r="C152" s="100" t="str">
        <f t="shared" si="19"/>
        <v/>
      </c>
      <c r="D152" s="100" t="str">
        <f t="shared" si="20"/>
        <v/>
      </c>
      <c r="E152" s="100" t="str">
        <f t="shared" si="21"/>
        <v/>
      </c>
      <c r="F152" s="100" t="str">
        <f t="shared" si="22"/>
        <v/>
      </c>
      <c r="G152" s="101" t="str">
        <f t="shared" si="23"/>
        <v/>
      </c>
      <c r="H152" s="101" t="str">
        <f t="shared" si="24"/>
        <v/>
      </c>
      <c r="I152" s="184"/>
      <c r="J152" s="183"/>
      <c r="K152" s="183" t="str">
        <f>IF(J152="","",VLOOKUP(J152,MASTER!$B$8:$C$11,2,0))</f>
        <v/>
      </c>
      <c r="L152" s="183"/>
      <c r="M152" s="183"/>
      <c r="N152" s="183"/>
      <c r="O152" s="183"/>
      <c r="P152" s="183"/>
      <c r="Q152" s="183"/>
      <c r="R152" s="183"/>
      <c r="S152" s="183"/>
      <c r="T152" s="183"/>
      <c r="U152" s="183"/>
      <c r="V152" s="183"/>
      <c r="W152" s="183"/>
      <c r="X152" s="180">
        <f t="shared" si="25"/>
        <v>0</v>
      </c>
      <c r="Y152" s="179"/>
      <c r="AA152">
        <v>148</v>
      </c>
      <c r="AB152">
        <f>IFERROR(IF($AB$1&gt;=AA152,SMALL(STU_DATA!$L$5:$L$1000,FILL_DATA!$AB$2+FILL_DATA!AA152),0),0)</f>
        <v>0</v>
      </c>
      <c r="AC152">
        <f t="shared" si="26"/>
        <v>0</v>
      </c>
    </row>
    <row r="153" spans="1:29">
      <c r="A153" s="100" t="str">
        <f>IF(B153="","",ROWS($B$5:B153))</f>
        <v/>
      </c>
      <c r="B153" s="100" t="str">
        <f t="shared" si="18"/>
        <v/>
      </c>
      <c r="C153" s="100" t="str">
        <f t="shared" si="19"/>
        <v/>
      </c>
      <c r="D153" s="100" t="str">
        <f t="shared" si="20"/>
        <v/>
      </c>
      <c r="E153" s="100" t="str">
        <f t="shared" si="21"/>
        <v/>
      </c>
      <c r="F153" s="100" t="str">
        <f t="shared" si="22"/>
        <v/>
      </c>
      <c r="G153" s="101" t="str">
        <f t="shared" si="23"/>
        <v/>
      </c>
      <c r="H153" s="101" t="str">
        <f t="shared" si="24"/>
        <v/>
      </c>
      <c r="I153" s="184"/>
      <c r="J153" s="183"/>
      <c r="K153" s="183" t="str">
        <f>IF(J153="","",VLOOKUP(J153,MASTER!$B$8:$C$11,2,0))</f>
        <v/>
      </c>
      <c r="L153" s="183"/>
      <c r="M153" s="183"/>
      <c r="N153" s="183"/>
      <c r="O153" s="183"/>
      <c r="P153" s="183"/>
      <c r="Q153" s="183"/>
      <c r="R153" s="183"/>
      <c r="S153" s="183"/>
      <c r="T153" s="183"/>
      <c r="U153" s="183"/>
      <c r="V153" s="183"/>
      <c r="W153" s="183"/>
      <c r="X153" s="180">
        <f t="shared" si="25"/>
        <v>0</v>
      </c>
      <c r="Y153" s="179"/>
      <c r="AA153">
        <v>149</v>
      </c>
      <c r="AB153">
        <f>IFERROR(IF($AB$1&gt;=AA153,SMALL(STU_DATA!$L$5:$L$1000,FILL_DATA!$AB$2+FILL_DATA!AA153),0),0)</f>
        <v>0</v>
      </c>
      <c r="AC153">
        <f t="shared" si="26"/>
        <v>0</v>
      </c>
    </row>
    <row r="154" spans="1:29">
      <c r="A154" s="100" t="str">
        <f>IF(B154="","",ROWS($B$5:B154))</f>
        <v/>
      </c>
      <c r="B154" s="100" t="str">
        <f t="shared" si="18"/>
        <v/>
      </c>
      <c r="C154" s="100" t="str">
        <f t="shared" si="19"/>
        <v/>
      </c>
      <c r="D154" s="100" t="str">
        <f t="shared" si="20"/>
        <v/>
      </c>
      <c r="E154" s="100" t="str">
        <f t="shared" si="21"/>
        <v/>
      </c>
      <c r="F154" s="100" t="str">
        <f t="shared" si="22"/>
        <v/>
      </c>
      <c r="G154" s="101" t="str">
        <f t="shared" si="23"/>
        <v/>
      </c>
      <c r="H154" s="101" t="str">
        <f t="shared" si="24"/>
        <v/>
      </c>
      <c r="I154" s="184"/>
      <c r="J154" s="183"/>
      <c r="K154" s="183" t="str">
        <f>IF(J154="","",VLOOKUP(J154,MASTER!$B$8:$C$11,2,0))</f>
        <v/>
      </c>
      <c r="L154" s="183"/>
      <c r="M154" s="183"/>
      <c r="N154" s="183"/>
      <c r="O154" s="183"/>
      <c r="P154" s="183"/>
      <c r="Q154" s="183"/>
      <c r="R154" s="183"/>
      <c r="S154" s="183"/>
      <c r="T154" s="183"/>
      <c r="U154" s="183"/>
      <c r="V154" s="183"/>
      <c r="W154" s="183"/>
      <c r="X154" s="180">
        <f t="shared" si="25"/>
        <v>0</v>
      </c>
      <c r="Y154" s="179"/>
      <c r="AA154">
        <v>150</v>
      </c>
      <c r="AB154">
        <f>IFERROR(IF($AB$1&gt;=AA154,SMALL(STU_DATA!$L$5:$L$1000,FILL_DATA!$AB$2+FILL_DATA!AA154),0),0)</f>
        <v>0</v>
      </c>
      <c r="AC154">
        <f t="shared" si="26"/>
        <v>0</v>
      </c>
    </row>
    <row r="155" spans="1:29">
      <c r="A155" s="100" t="str">
        <f>IF(B155="","",ROWS($B$5:B155))</f>
        <v/>
      </c>
      <c r="B155" s="100" t="str">
        <f t="shared" si="18"/>
        <v/>
      </c>
      <c r="C155" s="100" t="str">
        <f t="shared" si="19"/>
        <v/>
      </c>
      <c r="D155" s="100" t="str">
        <f t="shared" si="20"/>
        <v/>
      </c>
      <c r="E155" s="100" t="str">
        <f t="shared" si="21"/>
        <v/>
      </c>
      <c r="F155" s="100" t="str">
        <f t="shared" si="22"/>
        <v/>
      </c>
      <c r="G155" s="101" t="str">
        <f t="shared" si="23"/>
        <v/>
      </c>
      <c r="H155" s="101" t="str">
        <f t="shared" si="24"/>
        <v/>
      </c>
      <c r="I155" s="184"/>
      <c r="J155" s="183"/>
      <c r="K155" s="183" t="str">
        <f>IF(J155="","",VLOOKUP(J155,MASTER!$B$8:$C$11,2,0))</f>
        <v/>
      </c>
      <c r="L155" s="183"/>
      <c r="M155" s="183"/>
      <c r="N155" s="183"/>
      <c r="O155" s="183"/>
      <c r="P155" s="183"/>
      <c r="Q155" s="183"/>
      <c r="R155" s="183"/>
      <c r="S155" s="183"/>
      <c r="T155" s="183"/>
      <c r="U155" s="183"/>
      <c r="V155" s="183"/>
      <c r="W155" s="183"/>
      <c r="X155" s="180">
        <f t="shared" si="25"/>
        <v>0</v>
      </c>
      <c r="Y155" s="179"/>
      <c r="AA155">
        <v>151</v>
      </c>
      <c r="AB155">
        <f>IFERROR(IF($AB$1&gt;=AA155,SMALL(STU_DATA!$L$5:$L$1000,FILL_DATA!$AB$2+FILL_DATA!AA155),0),0)</f>
        <v>0</v>
      </c>
      <c r="AC155">
        <f t="shared" si="26"/>
        <v>0</v>
      </c>
    </row>
    <row r="156" spans="1:29">
      <c r="A156" s="100" t="str">
        <f>IF(B156="","",ROWS($B$5:B156))</f>
        <v/>
      </c>
      <c r="B156" s="100" t="str">
        <f t="shared" si="18"/>
        <v/>
      </c>
      <c r="C156" s="100" t="str">
        <f t="shared" si="19"/>
        <v/>
      </c>
      <c r="D156" s="100" t="str">
        <f t="shared" si="20"/>
        <v/>
      </c>
      <c r="E156" s="100" t="str">
        <f t="shared" si="21"/>
        <v/>
      </c>
      <c r="F156" s="100" t="str">
        <f t="shared" si="22"/>
        <v/>
      </c>
      <c r="G156" s="101" t="str">
        <f t="shared" si="23"/>
        <v/>
      </c>
      <c r="H156" s="101" t="str">
        <f t="shared" si="24"/>
        <v/>
      </c>
      <c r="I156" s="184"/>
      <c r="J156" s="183"/>
      <c r="K156" s="183" t="str">
        <f>IF(J156="","",VLOOKUP(J156,MASTER!$B$8:$C$11,2,0))</f>
        <v/>
      </c>
      <c r="L156" s="183"/>
      <c r="M156" s="183"/>
      <c r="N156" s="183"/>
      <c r="O156" s="183"/>
      <c r="P156" s="183"/>
      <c r="Q156" s="183"/>
      <c r="R156" s="183"/>
      <c r="S156" s="183"/>
      <c r="T156" s="183"/>
      <c r="U156" s="183"/>
      <c r="V156" s="183"/>
      <c r="W156" s="183"/>
      <c r="X156" s="180">
        <f t="shared" si="25"/>
        <v>0</v>
      </c>
      <c r="Y156" s="179"/>
      <c r="AA156">
        <v>152</v>
      </c>
      <c r="AB156">
        <f>IFERROR(IF($AB$1&gt;=AA156,SMALL(STU_DATA!$L$5:$L$1000,FILL_DATA!$AB$2+FILL_DATA!AA156),0),0)</f>
        <v>0</v>
      </c>
      <c r="AC156">
        <f t="shared" si="26"/>
        <v>0</v>
      </c>
    </row>
    <row r="157" spans="1:29">
      <c r="A157" s="100" t="str">
        <f>IF(B157="","",ROWS($B$5:B157))</f>
        <v/>
      </c>
      <c r="B157" s="100" t="str">
        <f t="shared" si="18"/>
        <v/>
      </c>
      <c r="C157" s="100" t="str">
        <f t="shared" si="19"/>
        <v/>
      </c>
      <c r="D157" s="100" t="str">
        <f t="shared" si="20"/>
        <v/>
      </c>
      <c r="E157" s="100" t="str">
        <f t="shared" si="21"/>
        <v/>
      </c>
      <c r="F157" s="100" t="str">
        <f t="shared" si="22"/>
        <v/>
      </c>
      <c r="G157" s="101" t="str">
        <f t="shared" si="23"/>
        <v/>
      </c>
      <c r="H157" s="101" t="str">
        <f t="shared" si="24"/>
        <v/>
      </c>
      <c r="I157" s="184"/>
      <c r="J157" s="183"/>
      <c r="K157" s="183" t="str">
        <f>IF(J157="","",VLOOKUP(J157,MASTER!$B$8:$C$11,2,0))</f>
        <v/>
      </c>
      <c r="L157" s="183"/>
      <c r="M157" s="183"/>
      <c r="N157" s="183"/>
      <c r="O157" s="183"/>
      <c r="P157" s="183"/>
      <c r="Q157" s="183"/>
      <c r="R157" s="183"/>
      <c r="S157" s="183"/>
      <c r="T157" s="183"/>
      <c r="U157" s="183"/>
      <c r="V157" s="183"/>
      <c r="W157" s="183"/>
      <c r="X157" s="180">
        <f t="shared" si="25"/>
        <v>0</v>
      </c>
      <c r="Y157" s="179"/>
      <c r="AA157">
        <v>153</v>
      </c>
      <c r="AB157">
        <f>IFERROR(IF($AB$1&gt;=AA157,SMALL(STU_DATA!$L$5:$L$1000,FILL_DATA!$AB$2+FILL_DATA!AA157),0),0)</f>
        <v>0</v>
      </c>
      <c r="AC157">
        <f t="shared" si="26"/>
        <v>0</v>
      </c>
    </row>
    <row r="158" spans="1:29">
      <c r="A158" s="100" t="str">
        <f>IF(B158="","",ROWS($B$5:B158))</f>
        <v/>
      </c>
      <c r="B158" s="100" t="str">
        <f t="shared" si="18"/>
        <v/>
      </c>
      <c r="C158" s="100" t="str">
        <f t="shared" si="19"/>
        <v/>
      </c>
      <c r="D158" s="100" t="str">
        <f t="shared" si="20"/>
        <v/>
      </c>
      <c r="E158" s="100" t="str">
        <f t="shared" si="21"/>
        <v/>
      </c>
      <c r="F158" s="100" t="str">
        <f t="shared" si="22"/>
        <v/>
      </c>
      <c r="G158" s="101" t="str">
        <f t="shared" si="23"/>
        <v/>
      </c>
      <c r="H158" s="101" t="str">
        <f t="shared" si="24"/>
        <v/>
      </c>
      <c r="I158" s="184"/>
      <c r="J158" s="183"/>
      <c r="K158" s="183" t="str">
        <f>IF(J158="","",VLOOKUP(J158,MASTER!$B$8:$C$11,2,0))</f>
        <v/>
      </c>
      <c r="L158" s="183"/>
      <c r="M158" s="183"/>
      <c r="N158" s="183"/>
      <c r="O158" s="183"/>
      <c r="P158" s="183"/>
      <c r="Q158" s="183"/>
      <c r="R158" s="183"/>
      <c r="S158" s="183"/>
      <c r="T158" s="183"/>
      <c r="U158" s="183"/>
      <c r="V158" s="183"/>
      <c r="W158" s="183"/>
      <c r="X158" s="180">
        <f t="shared" si="25"/>
        <v>0</v>
      </c>
      <c r="Y158" s="179"/>
      <c r="AA158">
        <v>154</v>
      </c>
      <c r="AB158">
        <f>IFERROR(IF($AB$1&gt;=AA158,SMALL(STU_DATA!$L$5:$L$1000,FILL_DATA!$AB$2+FILL_DATA!AA158),0),0)</f>
        <v>0</v>
      </c>
      <c r="AC158">
        <f t="shared" si="26"/>
        <v>0</v>
      </c>
    </row>
    <row r="159" spans="1:29">
      <c r="A159" s="100" t="str">
        <f>IF(B159="","",ROWS($B$5:B159))</f>
        <v/>
      </c>
      <c r="B159" s="100" t="str">
        <f t="shared" si="18"/>
        <v/>
      </c>
      <c r="C159" s="100" t="str">
        <f t="shared" si="19"/>
        <v/>
      </c>
      <c r="D159" s="100" t="str">
        <f t="shared" si="20"/>
        <v/>
      </c>
      <c r="E159" s="100" t="str">
        <f t="shared" si="21"/>
        <v/>
      </c>
      <c r="F159" s="100" t="str">
        <f t="shared" si="22"/>
        <v/>
      </c>
      <c r="G159" s="101" t="str">
        <f t="shared" si="23"/>
        <v/>
      </c>
      <c r="H159" s="101" t="str">
        <f t="shared" si="24"/>
        <v/>
      </c>
      <c r="I159" s="184"/>
      <c r="J159" s="183"/>
      <c r="K159" s="183" t="str">
        <f>IF(J159="","",VLOOKUP(J159,MASTER!$B$8:$C$11,2,0))</f>
        <v/>
      </c>
      <c r="L159" s="183"/>
      <c r="M159" s="183"/>
      <c r="N159" s="183"/>
      <c r="O159" s="183"/>
      <c r="P159" s="183"/>
      <c r="Q159" s="183"/>
      <c r="R159" s="183"/>
      <c r="S159" s="183"/>
      <c r="T159" s="183"/>
      <c r="U159" s="183"/>
      <c r="V159" s="183"/>
      <c r="W159" s="183"/>
      <c r="X159" s="180">
        <f t="shared" si="25"/>
        <v>0</v>
      </c>
      <c r="Y159" s="179"/>
      <c r="AA159">
        <v>155</v>
      </c>
      <c r="AB159">
        <f>IFERROR(IF($AB$1&gt;=AA159,SMALL(STU_DATA!$L$5:$L$1000,FILL_DATA!$AB$2+FILL_DATA!AA159),0),0)</f>
        <v>0</v>
      </c>
      <c r="AC159">
        <f t="shared" si="26"/>
        <v>0</v>
      </c>
    </row>
    <row r="160" spans="1:29">
      <c r="A160" s="100" t="str">
        <f>IF(B160="","",ROWS($B$5:B160))</f>
        <v/>
      </c>
      <c r="B160" s="100" t="str">
        <f t="shared" si="18"/>
        <v/>
      </c>
      <c r="C160" s="100" t="str">
        <f t="shared" si="19"/>
        <v/>
      </c>
      <c r="D160" s="100" t="str">
        <f t="shared" si="20"/>
        <v/>
      </c>
      <c r="E160" s="100" t="str">
        <f t="shared" si="21"/>
        <v/>
      </c>
      <c r="F160" s="100" t="str">
        <f t="shared" si="22"/>
        <v/>
      </c>
      <c r="G160" s="101" t="str">
        <f t="shared" si="23"/>
        <v/>
      </c>
      <c r="H160" s="101" t="str">
        <f t="shared" si="24"/>
        <v/>
      </c>
      <c r="I160" s="184"/>
      <c r="J160" s="183"/>
      <c r="K160" s="183" t="str">
        <f>IF(J160="","",VLOOKUP(J160,MASTER!$B$8:$C$11,2,0))</f>
        <v/>
      </c>
      <c r="L160" s="183"/>
      <c r="M160" s="183"/>
      <c r="N160" s="183"/>
      <c r="O160" s="183"/>
      <c r="P160" s="183"/>
      <c r="Q160" s="183"/>
      <c r="R160" s="183"/>
      <c r="S160" s="183"/>
      <c r="T160" s="183"/>
      <c r="U160" s="183"/>
      <c r="V160" s="183"/>
      <c r="W160" s="183"/>
      <c r="X160" s="180">
        <f t="shared" si="25"/>
        <v>0</v>
      </c>
      <c r="Y160" s="179"/>
      <c r="AA160">
        <v>156</v>
      </c>
      <c r="AB160">
        <f>IFERROR(IF($AB$1&gt;=AA160,SMALL(STU_DATA!$L$5:$L$1000,FILL_DATA!$AB$2+FILL_DATA!AA160),0),0)</f>
        <v>0</v>
      </c>
      <c r="AC160">
        <f t="shared" si="26"/>
        <v>0</v>
      </c>
    </row>
    <row r="161" spans="1:29">
      <c r="A161" s="100" t="str">
        <f>IF(B161="","",ROWS($B$5:B161))</f>
        <v/>
      </c>
      <c r="B161" s="100" t="str">
        <f t="shared" si="18"/>
        <v/>
      </c>
      <c r="C161" s="100" t="str">
        <f t="shared" si="19"/>
        <v/>
      </c>
      <c r="D161" s="100" t="str">
        <f t="shared" si="20"/>
        <v/>
      </c>
      <c r="E161" s="100" t="str">
        <f t="shared" si="21"/>
        <v/>
      </c>
      <c r="F161" s="100" t="str">
        <f t="shared" si="22"/>
        <v/>
      </c>
      <c r="G161" s="101" t="str">
        <f t="shared" si="23"/>
        <v/>
      </c>
      <c r="H161" s="101" t="str">
        <f t="shared" si="24"/>
        <v/>
      </c>
      <c r="I161" s="184"/>
      <c r="J161" s="183"/>
      <c r="K161" s="183" t="str">
        <f>IF(J161="","",VLOOKUP(J161,MASTER!$B$8:$C$11,2,0))</f>
        <v/>
      </c>
      <c r="L161" s="183"/>
      <c r="M161" s="183"/>
      <c r="N161" s="183"/>
      <c r="O161" s="183"/>
      <c r="P161" s="183"/>
      <c r="Q161" s="183"/>
      <c r="R161" s="183"/>
      <c r="S161" s="183"/>
      <c r="T161" s="183"/>
      <c r="U161" s="183"/>
      <c r="V161" s="183"/>
      <c r="W161" s="183"/>
      <c r="X161" s="180">
        <f t="shared" si="25"/>
        <v>0</v>
      </c>
      <c r="Y161" s="179"/>
      <c r="AA161">
        <v>157</v>
      </c>
      <c r="AB161">
        <f>IFERROR(IF($AB$1&gt;=AA161,SMALL(STU_DATA!$L$5:$L$1000,FILL_DATA!$AB$2+FILL_DATA!AA161),0),0)</f>
        <v>0</v>
      </c>
      <c r="AC161">
        <f t="shared" si="26"/>
        <v>0</v>
      </c>
    </row>
    <row r="162" spans="1:29">
      <c r="A162" s="100" t="str">
        <f>IF(B162="","",ROWS($B$5:B162))</f>
        <v/>
      </c>
      <c r="B162" s="100" t="str">
        <f t="shared" si="18"/>
        <v/>
      </c>
      <c r="C162" s="100" t="str">
        <f t="shared" si="19"/>
        <v/>
      </c>
      <c r="D162" s="100" t="str">
        <f t="shared" si="20"/>
        <v/>
      </c>
      <c r="E162" s="100" t="str">
        <f t="shared" si="21"/>
        <v/>
      </c>
      <c r="F162" s="100" t="str">
        <f t="shared" si="22"/>
        <v/>
      </c>
      <c r="G162" s="101" t="str">
        <f t="shared" si="23"/>
        <v/>
      </c>
      <c r="H162" s="101" t="str">
        <f t="shared" si="24"/>
        <v/>
      </c>
      <c r="I162" s="184"/>
      <c r="J162" s="183"/>
      <c r="K162" s="183" t="str">
        <f>IF(J162="","",VLOOKUP(J162,MASTER!$B$8:$C$11,2,0))</f>
        <v/>
      </c>
      <c r="L162" s="183"/>
      <c r="M162" s="183"/>
      <c r="N162" s="183"/>
      <c r="O162" s="183"/>
      <c r="P162" s="183"/>
      <c r="Q162" s="183"/>
      <c r="R162" s="183"/>
      <c r="S162" s="183"/>
      <c r="T162" s="183"/>
      <c r="U162" s="183"/>
      <c r="V162" s="183"/>
      <c r="W162" s="183"/>
      <c r="X162" s="180">
        <f t="shared" si="25"/>
        <v>0</v>
      </c>
      <c r="Y162" s="179"/>
      <c r="AA162">
        <v>158</v>
      </c>
      <c r="AB162">
        <f>IFERROR(IF($AB$1&gt;=AA162,SMALL(STU_DATA!$L$5:$L$1000,FILL_DATA!$AB$2+FILL_DATA!AA162),0),0)</f>
        <v>0</v>
      </c>
      <c r="AC162">
        <f t="shared" si="26"/>
        <v>0</v>
      </c>
    </row>
    <row r="163" spans="1:29">
      <c r="A163" s="100" t="str">
        <f>IF(B163="","",ROWS($B$5:B163))</f>
        <v/>
      </c>
      <c r="B163" s="100" t="str">
        <f t="shared" si="18"/>
        <v/>
      </c>
      <c r="C163" s="100" t="str">
        <f t="shared" si="19"/>
        <v/>
      </c>
      <c r="D163" s="100" t="str">
        <f t="shared" si="20"/>
        <v/>
      </c>
      <c r="E163" s="100" t="str">
        <f t="shared" si="21"/>
        <v/>
      </c>
      <c r="F163" s="100" t="str">
        <f t="shared" si="22"/>
        <v/>
      </c>
      <c r="G163" s="101" t="str">
        <f t="shared" si="23"/>
        <v/>
      </c>
      <c r="H163" s="101" t="str">
        <f t="shared" si="24"/>
        <v/>
      </c>
      <c r="I163" s="184"/>
      <c r="J163" s="183"/>
      <c r="K163" s="183" t="str">
        <f>IF(J163="","",VLOOKUP(J163,MASTER!$B$8:$C$11,2,0))</f>
        <v/>
      </c>
      <c r="L163" s="183"/>
      <c r="M163" s="183"/>
      <c r="N163" s="183"/>
      <c r="O163" s="183"/>
      <c r="P163" s="183"/>
      <c r="Q163" s="183"/>
      <c r="R163" s="183"/>
      <c r="S163" s="183"/>
      <c r="T163" s="183"/>
      <c r="U163" s="183"/>
      <c r="V163" s="183"/>
      <c r="W163" s="183"/>
      <c r="X163" s="180">
        <f t="shared" si="25"/>
        <v>0</v>
      </c>
      <c r="Y163" s="179"/>
      <c r="AA163">
        <v>159</v>
      </c>
      <c r="AB163">
        <f>IFERROR(IF($AB$1&gt;=AA163,SMALL(STU_DATA!$L$5:$L$1000,FILL_DATA!$AB$2+FILL_DATA!AA163),0),0)</f>
        <v>0</v>
      </c>
      <c r="AC163">
        <f t="shared" si="26"/>
        <v>0</v>
      </c>
    </row>
    <row r="164" spans="1:29">
      <c r="A164" s="100" t="str">
        <f>IF(B164="","",ROWS($B$5:B164))</f>
        <v/>
      </c>
      <c r="B164" s="100" t="str">
        <f t="shared" si="18"/>
        <v/>
      </c>
      <c r="C164" s="100" t="str">
        <f t="shared" si="19"/>
        <v/>
      </c>
      <c r="D164" s="100" t="str">
        <f t="shared" si="20"/>
        <v/>
      </c>
      <c r="E164" s="100" t="str">
        <f t="shared" si="21"/>
        <v/>
      </c>
      <c r="F164" s="100" t="str">
        <f t="shared" si="22"/>
        <v/>
      </c>
      <c r="G164" s="101" t="str">
        <f t="shared" si="23"/>
        <v/>
      </c>
      <c r="H164" s="101" t="str">
        <f t="shared" si="24"/>
        <v/>
      </c>
      <c r="I164" s="184"/>
      <c r="J164" s="183"/>
      <c r="K164" s="183" t="str">
        <f>IF(J164="","",VLOOKUP(J164,MASTER!$B$8:$C$11,2,0))</f>
        <v/>
      </c>
      <c r="L164" s="183"/>
      <c r="M164" s="183"/>
      <c r="N164" s="183"/>
      <c r="O164" s="183"/>
      <c r="P164" s="183"/>
      <c r="Q164" s="183"/>
      <c r="R164" s="183"/>
      <c r="S164" s="183"/>
      <c r="T164" s="183"/>
      <c r="U164" s="183"/>
      <c r="V164" s="183"/>
      <c r="W164" s="183"/>
      <c r="X164" s="180">
        <f t="shared" si="25"/>
        <v>0</v>
      </c>
      <c r="Y164" s="179"/>
      <c r="AA164">
        <v>160</v>
      </c>
      <c r="AB164">
        <f>IFERROR(IF($AB$1&gt;=AA164,SMALL(STU_DATA!$L$5:$L$1000,FILL_DATA!$AB$2+FILL_DATA!AA164),0),0)</f>
        <v>0</v>
      </c>
      <c r="AC164">
        <f t="shared" si="26"/>
        <v>0</v>
      </c>
    </row>
    <row r="165" spans="1:29">
      <c r="A165" s="100" t="str">
        <f>IF(B165="","",ROWS($B$5:B165))</f>
        <v/>
      </c>
      <c r="B165" s="100" t="str">
        <f t="shared" si="18"/>
        <v/>
      </c>
      <c r="C165" s="100" t="str">
        <f t="shared" si="19"/>
        <v/>
      </c>
      <c r="D165" s="100" t="str">
        <f t="shared" si="20"/>
        <v/>
      </c>
      <c r="E165" s="100" t="str">
        <f t="shared" si="21"/>
        <v/>
      </c>
      <c r="F165" s="100" t="str">
        <f t="shared" si="22"/>
        <v/>
      </c>
      <c r="G165" s="101" t="str">
        <f t="shared" si="23"/>
        <v/>
      </c>
      <c r="H165" s="101" t="str">
        <f t="shared" si="24"/>
        <v/>
      </c>
      <c r="I165" s="184"/>
      <c r="J165" s="183"/>
      <c r="K165" s="183" t="str">
        <f>IF(J165="","",VLOOKUP(J165,MASTER!$B$8:$C$11,2,0))</f>
        <v/>
      </c>
      <c r="L165" s="183"/>
      <c r="M165" s="183"/>
      <c r="N165" s="183"/>
      <c r="O165" s="183"/>
      <c r="P165" s="183"/>
      <c r="Q165" s="183"/>
      <c r="R165" s="183"/>
      <c r="S165" s="183"/>
      <c r="T165" s="183"/>
      <c r="U165" s="183"/>
      <c r="V165" s="183"/>
      <c r="W165" s="183"/>
      <c r="X165" s="180">
        <f t="shared" si="25"/>
        <v>0</v>
      </c>
      <c r="Y165" s="179"/>
      <c r="AA165">
        <v>161</v>
      </c>
      <c r="AB165">
        <f>IFERROR(IF($AB$1&gt;=AA165,SMALL(STU_DATA!$L$5:$L$1000,FILL_DATA!$AB$2+FILL_DATA!AA165),0),0)</f>
        <v>0</v>
      </c>
      <c r="AC165">
        <f t="shared" si="26"/>
        <v>0</v>
      </c>
    </row>
    <row r="166" spans="1:29">
      <c r="A166" s="100" t="str">
        <f>IF(B166="","",ROWS($B$5:B166))</f>
        <v/>
      </c>
      <c r="B166" s="100" t="str">
        <f t="shared" si="18"/>
        <v/>
      </c>
      <c r="C166" s="100" t="str">
        <f t="shared" si="19"/>
        <v/>
      </c>
      <c r="D166" s="100" t="str">
        <f t="shared" si="20"/>
        <v/>
      </c>
      <c r="E166" s="100" t="str">
        <f t="shared" si="21"/>
        <v/>
      </c>
      <c r="F166" s="100" t="str">
        <f t="shared" si="22"/>
        <v/>
      </c>
      <c r="G166" s="101" t="str">
        <f t="shared" si="23"/>
        <v/>
      </c>
      <c r="H166" s="101" t="str">
        <f t="shared" si="24"/>
        <v/>
      </c>
      <c r="I166" s="184"/>
      <c r="J166" s="183"/>
      <c r="K166" s="183" t="str">
        <f>IF(J166="","",VLOOKUP(J166,MASTER!$B$8:$C$11,2,0))</f>
        <v/>
      </c>
      <c r="L166" s="183"/>
      <c r="M166" s="183"/>
      <c r="N166" s="183"/>
      <c r="O166" s="183"/>
      <c r="P166" s="183"/>
      <c r="Q166" s="183"/>
      <c r="R166" s="183"/>
      <c r="S166" s="183"/>
      <c r="T166" s="183"/>
      <c r="U166" s="183"/>
      <c r="V166" s="183"/>
      <c r="W166" s="183"/>
      <c r="X166" s="180">
        <f t="shared" si="25"/>
        <v>0</v>
      </c>
      <c r="Y166" s="179"/>
      <c r="AA166">
        <v>162</v>
      </c>
      <c r="AB166">
        <f>IFERROR(IF($AB$1&gt;=AA166,SMALL(STU_DATA!$L$5:$L$1000,FILL_DATA!$AB$2+FILL_DATA!AA166),0),0)</f>
        <v>0</v>
      </c>
      <c r="AC166">
        <f t="shared" si="26"/>
        <v>0</v>
      </c>
    </row>
    <row r="167" spans="1:29">
      <c r="A167" s="100" t="str">
        <f>IF(B167="","",ROWS($B$5:B167))</f>
        <v/>
      </c>
      <c r="B167" s="100" t="str">
        <f t="shared" si="18"/>
        <v/>
      </c>
      <c r="C167" s="100" t="str">
        <f t="shared" si="19"/>
        <v/>
      </c>
      <c r="D167" s="100" t="str">
        <f t="shared" si="20"/>
        <v/>
      </c>
      <c r="E167" s="100" t="str">
        <f t="shared" si="21"/>
        <v/>
      </c>
      <c r="F167" s="100" t="str">
        <f t="shared" si="22"/>
        <v/>
      </c>
      <c r="G167" s="101" t="str">
        <f t="shared" si="23"/>
        <v/>
      </c>
      <c r="H167" s="101" t="str">
        <f t="shared" si="24"/>
        <v/>
      </c>
      <c r="I167" s="184"/>
      <c r="J167" s="183"/>
      <c r="K167" s="183" t="str">
        <f>IF(J167="","",VLOOKUP(J167,MASTER!$B$8:$C$11,2,0))</f>
        <v/>
      </c>
      <c r="L167" s="183"/>
      <c r="M167" s="183"/>
      <c r="N167" s="183"/>
      <c r="O167" s="183"/>
      <c r="P167" s="183"/>
      <c r="Q167" s="183"/>
      <c r="R167" s="183"/>
      <c r="S167" s="183"/>
      <c r="T167" s="183"/>
      <c r="U167" s="183"/>
      <c r="V167" s="183"/>
      <c r="W167" s="183"/>
      <c r="X167" s="180">
        <f t="shared" si="25"/>
        <v>0</v>
      </c>
      <c r="Y167" s="179"/>
      <c r="AA167">
        <v>163</v>
      </c>
      <c r="AB167">
        <f>IFERROR(IF($AB$1&gt;=AA167,SMALL(STU_DATA!$L$5:$L$1000,FILL_DATA!$AB$2+FILL_DATA!AA167),0),0)</f>
        <v>0</v>
      </c>
      <c r="AC167">
        <f t="shared" si="26"/>
        <v>0</v>
      </c>
    </row>
    <row r="168" spans="1:29">
      <c r="A168" s="100" t="str">
        <f>IF(B168="","",ROWS($B$5:B168))</f>
        <v/>
      </c>
      <c r="B168" s="100" t="str">
        <f t="shared" si="18"/>
        <v/>
      </c>
      <c r="C168" s="100" t="str">
        <f t="shared" si="19"/>
        <v/>
      </c>
      <c r="D168" s="100" t="str">
        <f t="shared" si="20"/>
        <v/>
      </c>
      <c r="E168" s="100" t="str">
        <f t="shared" si="21"/>
        <v/>
      </c>
      <c r="F168" s="100" t="str">
        <f t="shared" si="22"/>
        <v/>
      </c>
      <c r="G168" s="101" t="str">
        <f t="shared" si="23"/>
        <v/>
      </c>
      <c r="H168" s="101" t="str">
        <f t="shared" si="24"/>
        <v/>
      </c>
      <c r="I168" s="184"/>
      <c r="J168" s="183"/>
      <c r="K168" s="183" t="str">
        <f>IF(J168="","",VLOOKUP(J168,MASTER!$B$8:$C$11,2,0))</f>
        <v/>
      </c>
      <c r="L168" s="183"/>
      <c r="M168" s="183"/>
      <c r="N168" s="183"/>
      <c r="O168" s="183"/>
      <c r="P168" s="183"/>
      <c r="Q168" s="183"/>
      <c r="R168" s="183"/>
      <c r="S168" s="183"/>
      <c r="T168" s="183"/>
      <c r="U168" s="183"/>
      <c r="V168" s="183"/>
      <c r="W168" s="183"/>
      <c r="X168" s="180">
        <f t="shared" si="25"/>
        <v>0</v>
      </c>
      <c r="Y168" s="179"/>
      <c r="AA168">
        <v>164</v>
      </c>
      <c r="AB168">
        <f>IFERROR(IF($AB$1&gt;=AA168,SMALL(STU_DATA!$L$5:$L$1000,FILL_DATA!$AB$2+FILL_DATA!AA168),0),0)</f>
        <v>0</v>
      </c>
      <c r="AC168">
        <f t="shared" si="26"/>
        <v>0</v>
      </c>
    </row>
    <row r="169" spans="1:29">
      <c r="A169" s="100" t="str">
        <f>IF(B169="","",ROWS($B$5:B169))</f>
        <v/>
      </c>
      <c r="B169" s="100" t="str">
        <f t="shared" si="18"/>
        <v/>
      </c>
      <c r="C169" s="100" t="str">
        <f t="shared" si="19"/>
        <v/>
      </c>
      <c r="D169" s="100" t="str">
        <f t="shared" si="20"/>
        <v/>
      </c>
      <c r="E169" s="100" t="str">
        <f t="shared" si="21"/>
        <v/>
      </c>
      <c r="F169" s="100" t="str">
        <f t="shared" si="22"/>
        <v/>
      </c>
      <c r="G169" s="101" t="str">
        <f t="shared" si="23"/>
        <v/>
      </c>
      <c r="H169" s="101" t="str">
        <f t="shared" si="24"/>
        <v/>
      </c>
      <c r="I169" s="184"/>
      <c r="J169" s="183"/>
      <c r="K169" s="183" t="str">
        <f>IF(J169="","",VLOOKUP(J169,MASTER!$B$8:$C$11,2,0))</f>
        <v/>
      </c>
      <c r="L169" s="183"/>
      <c r="M169" s="183"/>
      <c r="N169" s="183"/>
      <c r="O169" s="183"/>
      <c r="P169" s="183"/>
      <c r="Q169" s="183"/>
      <c r="R169" s="183"/>
      <c r="S169" s="183"/>
      <c r="T169" s="183"/>
      <c r="U169" s="183"/>
      <c r="V169" s="183"/>
      <c r="W169" s="183"/>
      <c r="X169" s="180">
        <f t="shared" si="25"/>
        <v>0</v>
      </c>
      <c r="Y169" s="179"/>
      <c r="AA169">
        <v>165</v>
      </c>
      <c r="AB169">
        <f>IFERROR(IF($AB$1&gt;=AA169,SMALL(STU_DATA!$L$5:$L$1000,FILL_DATA!$AB$2+FILL_DATA!AA169),0),0)</f>
        <v>0</v>
      </c>
      <c r="AC169">
        <f t="shared" si="26"/>
        <v>0</v>
      </c>
    </row>
    <row r="170" spans="1:29">
      <c r="A170" s="100" t="str">
        <f>IF(B170="","",ROWS($B$5:B170))</f>
        <v/>
      </c>
      <c r="B170" s="100" t="str">
        <f t="shared" si="18"/>
        <v/>
      </c>
      <c r="C170" s="100" t="str">
        <f t="shared" si="19"/>
        <v/>
      </c>
      <c r="D170" s="100" t="str">
        <f t="shared" si="20"/>
        <v/>
      </c>
      <c r="E170" s="100" t="str">
        <f t="shared" si="21"/>
        <v/>
      </c>
      <c r="F170" s="100" t="str">
        <f t="shared" si="22"/>
        <v/>
      </c>
      <c r="G170" s="101" t="str">
        <f t="shared" si="23"/>
        <v/>
      </c>
      <c r="H170" s="101" t="str">
        <f t="shared" si="24"/>
        <v/>
      </c>
      <c r="I170" s="184"/>
      <c r="J170" s="183"/>
      <c r="K170" s="183" t="str">
        <f>IF(J170="","",VLOOKUP(J170,MASTER!$B$8:$C$11,2,0))</f>
        <v/>
      </c>
      <c r="L170" s="183"/>
      <c r="M170" s="183"/>
      <c r="N170" s="183"/>
      <c r="O170" s="183"/>
      <c r="P170" s="183"/>
      <c r="Q170" s="183"/>
      <c r="R170" s="183"/>
      <c r="S170" s="183"/>
      <c r="T170" s="183"/>
      <c r="U170" s="183"/>
      <c r="V170" s="183"/>
      <c r="W170" s="183"/>
      <c r="X170" s="180">
        <f t="shared" si="25"/>
        <v>0</v>
      </c>
      <c r="Y170" s="179"/>
      <c r="AA170">
        <v>166</v>
      </c>
      <c r="AB170">
        <f>IFERROR(IF($AB$1&gt;=AA170,SMALL(STU_DATA!$L$5:$L$1000,FILL_DATA!$AB$2+FILL_DATA!AA170),0),0)</f>
        <v>0</v>
      </c>
      <c r="AC170">
        <f t="shared" si="26"/>
        <v>0</v>
      </c>
    </row>
    <row r="171" spans="1:29">
      <c r="A171" s="100" t="str">
        <f>IF(B171="","",ROWS($B$5:B171))</f>
        <v/>
      </c>
      <c r="B171" s="100" t="str">
        <f t="shared" si="18"/>
        <v/>
      </c>
      <c r="C171" s="100" t="str">
        <f t="shared" si="19"/>
        <v/>
      </c>
      <c r="D171" s="100" t="str">
        <f t="shared" si="20"/>
        <v/>
      </c>
      <c r="E171" s="100" t="str">
        <f t="shared" si="21"/>
        <v/>
      </c>
      <c r="F171" s="100" t="str">
        <f t="shared" si="22"/>
        <v/>
      </c>
      <c r="G171" s="101" t="str">
        <f t="shared" si="23"/>
        <v/>
      </c>
      <c r="H171" s="101" t="str">
        <f t="shared" si="24"/>
        <v/>
      </c>
      <c r="I171" s="184"/>
      <c r="J171" s="183"/>
      <c r="K171" s="183" t="str">
        <f>IF(J171="","",VLOOKUP(J171,MASTER!$B$8:$C$11,2,0))</f>
        <v/>
      </c>
      <c r="L171" s="183"/>
      <c r="M171" s="183"/>
      <c r="N171" s="183"/>
      <c r="O171" s="183"/>
      <c r="P171" s="183"/>
      <c r="Q171" s="183"/>
      <c r="R171" s="183"/>
      <c r="S171" s="183"/>
      <c r="T171" s="183"/>
      <c r="U171" s="183"/>
      <c r="V171" s="183"/>
      <c r="W171" s="183"/>
      <c r="X171" s="180">
        <f t="shared" si="25"/>
        <v>0</v>
      </c>
      <c r="Y171" s="179"/>
      <c r="AA171">
        <v>167</v>
      </c>
      <c r="AB171">
        <f>IFERROR(IF($AB$1&gt;=AA171,SMALL(STU_DATA!$L$5:$L$1000,FILL_DATA!$AB$2+FILL_DATA!AA171),0),0)</f>
        <v>0</v>
      </c>
      <c r="AC171">
        <f t="shared" si="26"/>
        <v>0</v>
      </c>
    </row>
    <row r="172" spans="1:29">
      <c r="A172" s="100" t="str">
        <f>IF(B172="","",ROWS($B$5:B172))</f>
        <v/>
      </c>
      <c r="B172" s="100" t="str">
        <f t="shared" si="18"/>
        <v/>
      </c>
      <c r="C172" s="100" t="str">
        <f t="shared" si="19"/>
        <v/>
      </c>
      <c r="D172" s="100" t="str">
        <f t="shared" si="20"/>
        <v/>
      </c>
      <c r="E172" s="100" t="str">
        <f t="shared" si="21"/>
        <v/>
      </c>
      <c r="F172" s="100" t="str">
        <f t="shared" si="22"/>
        <v/>
      </c>
      <c r="G172" s="101" t="str">
        <f t="shared" si="23"/>
        <v/>
      </c>
      <c r="H172" s="101" t="str">
        <f t="shared" si="24"/>
        <v/>
      </c>
      <c r="I172" s="184"/>
      <c r="J172" s="183"/>
      <c r="K172" s="183" t="str">
        <f>IF(J172="","",VLOOKUP(J172,MASTER!$B$8:$C$11,2,0))</f>
        <v/>
      </c>
      <c r="L172" s="183"/>
      <c r="M172" s="183"/>
      <c r="N172" s="183"/>
      <c r="O172" s="183"/>
      <c r="P172" s="183"/>
      <c r="Q172" s="183"/>
      <c r="R172" s="183"/>
      <c r="S172" s="183"/>
      <c r="T172" s="183"/>
      <c r="U172" s="183"/>
      <c r="V172" s="183"/>
      <c r="W172" s="183"/>
      <c r="X172" s="180">
        <f t="shared" si="25"/>
        <v>0</v>
      </c>
      <c r="Y172" s="179"/>
      <c r="AA172">
        <v>168</v>
      </c>
      <c r="AB172">
        <f>IFERROR(IF($AB$1&gt;=AA172,SMALL(STU_DATA!$L$5:$L$1000,FILL_DATA!$AB$2+FILL_DATA!AA172),0),0)</f>
        <v>0</v>
      </c>
      <c r="AC172">
        <f t="shared" si="26"/>
        <v>0</v>
      </c>
    </row>
    <row r="173" spans="1:29">
      <c r="A173" s="100" t="str">
        <f>IF(B173="","",ROWS($B$5:B173))</f>
        <v/>
      </c>
      <c r="B173" s="100" t="str">
        <f t="shared" si="18"/>
        <v/>
      </c>
      <c r="C173" s="100" t="str">
        <f t="shared" si="19"/>
        <v/>
      </c>
      <c r="D173" s="100" t="str">
        <f t="shared" si="20"/>
        <v/>
      </c>
      <c r="E173" s="100" t="str">
        <f t="shared" si="21"/>
        <v/>
      </c>
      <c r="F173" s="100" t="str">
        <f t="shared" si="22"/>
        <v/>
      </c>
      <c r="G173" s="101" t="str">
        <f t="shared" si="23"/>
        <v/>
      </c>
      <c r="H173" s="101" t="str">
        <f t="shared" si="24"/>
        <v/>
      </c>
      <c r="I173" s="184"/>
      <c r="J173" s="183"/>
      <c r="K173" s="183" t="str">
        <f>IF(J173="","",VLOOKUP(J173,MASTER!$B$8:$C$11,2,0))</f>
        <v/>
      </c>
      <c r="L173" s="183"/>
      <c r="M173" s="183"/>
      <c r="N173" s="183"/>
      <c r="O173" s="183"/>
      <c r="P173" s="183"/>
      <c r="Q173" s="183"/>
      <c r="R173" s="183"/>
      <c r="S173" s="183"/>
      <c r="T173" s="183"/>
      <c r="U173" s="183"/>
      <c r="V173" s="183"/>
      <c r="W173" s="183"/>
      <c r="X173" s="180">
        <f t="shared" si="25"/>
        <v>0</v>
      </c>
      <c r="Y173" s="179"/>
      <c r="AA173">
        <v>169</v>
      </c>
      <c r="AB173">
        <f>IFERROR(IF($AB$1&gt;=AA173,SMALL(STU_DATA!$L$5:$L$1000,FILL_DATA!$AB$2+FILL_DATA!AA173),0),0)</f>
        <v>0</v>
      </c>
      <c r="AC173">
        <f t="shared" si="26"/>
        <v>0</v>
      </c>
    </row>
    <row r="174" spans="1:29">
      <c r="A174" s="100" t="str">
        <f>IF(B174="","",ROWS($B$5:B174))</f>
        <v/>
      </c>
      <c r="B174" s="100" t="str">
        <f t="shared" si="18"/>
        <v/>
      </c>
      <c r="C174" s="100" t="str">
        <f t="shared" si="19"/>
        <v/>
      </c>
      <c r="D174" s="100" t="str">
        <f t="shared" si="20"/>
        <v/>
      </c>
      <c r="E174" s="100" t="str">
        <f t="shared" si="21"/>
        <v/>
      </c>
      <c r="F174" s="100" t="str">
        <f t="shared" si="22"/>
        <v/>
      </c>
      <c r="G174" s="101" t="str">
        <f t="shared" si="23"/>
        <v/>
      </c>
      <c r="H174" s="101" t="str">
        <f t="shared" si="24"/>
        <v/>
      </c>
      <c r="I174" s="184"/>
      <c r="J174" s="183"/>
      <c r="K174" s="183" t="str">
        <f>IF(J174="","",VLOOKUP(J174,MASTER!$B$8:$C$11,2,0))</f>
        <v/>
      </c>
      <c r="L174" s="183"/>
      <c r="M174" s="183"/>
      <c r="N174" s="183"/>
      <c r="O174" s="183"/>
      <c r="P174" s="183"/>
      <c r="Q174" s="183"/>
      <c r="R174" s="183"/>
      <c r="S174" s="183"/>
      <c r="T174" s="183"/>
      <c r="U174" s="183"/>
      <c r="V174" s="183"/>
      <c r="W174" s="183"/>
      <c r="X174" s="180">
        <f t="shared" si="25"/>
        <v>0</v>
      </c>
      <c r="Y174" s="179"/>
      <c r="AA174">
        <v>170</v>
      </c>
      <c r="AB174">
        <f>IFERROR(IF($AB$1&gt;=AA174,SMALL(STU_DATA!$L$5:$L$1000,FILL_DATA!$AB$2+FILL_DATA!AA174),0),0)</f>
        <v>0</v>
      </c>
      <c r="AC174">
        <f t="shared" si="26"/>
        <v>0</v>
      </c>
    </row>
    <row r="175" spans="1:29">
      <c r="A175" s="100" t="str">
        <f>IF(B175="","",ROWS($B$5:B175))</f>
        <v/>
      </c>
      <c r="B175" s="100" t="str">
        <f t="shared" si="18"/>
        <v/>
      </c>
      <c r="C175" s="100" t="str">
        <f t="shared" si="19"/>
        <v/>
      </c>
      <c r="D175" s="100" t="str">
        <f t="shared" si="20"/>
        <v/>
      </c>
      <c r="E175" s="100" t="str">
        <f t="shared" si="21"/>
        <v/>
      </c>
      <c r="F175" s="100" t="str">
        <f t="shared" si="22"/>
        <v/>
      </c>
      <c r="G175" s="101" t="str">
        <f t="shared" si="23"/>
        <v/>
      </c>
      <c r="H175" s="101" t="str">
        <f t="shared" si="24"/>
        <v/>
      </c>
      <c r="I175" s="184"/>
      <c r="J175" s="183"/>
      <c r="K175" s="183" t="str">
        <f>IF(J175="","",VLOOKUP(J175,MASTER!$B$8:$C$11,2,0))</f>
        <v/>
      </c>
      <c r="L175" s="183"/>
      <c r="M175" s="183"/>
      <c r="N175" s="183"/>
      <c r="O175" s="183"/>
      <c r="P175" s="183"/>
      <c r="Q175" s="183"/>
      <c r="R175" s="183"/>
      <c r="S175" s="183"/>
      <c r="T175" s="183"/>
      <c r="U175" s="183"/>
      <c r="V175" s="183"/>
      <c r="W175" s="183"/>
      <c r="X175" s="180">
        <f t="shared" si="25"/>
        <v>0</v>
      </c>
      <c r="Y175" s="179"/>
      <c r="AA175">
        <v>171</v>
      </c>
      <c r="AB175">
        <f>IFERROR(IF($AB$1&gt;=AA175,SMALL(STU_DATA!$L$5:$L$1000,FILL_DATA!$AB$2+FILL_DATA!AA175),0),0)</f>
        <v>0</v>
      </c>
      <c r="AC175">
        <f t="shared" si="26"/>
        <v>0</v>
      </c>
    </row>
    <row r="176" spans="1:29">
      <c r="A176" s="100" t="str">
        <f>IF(B176="","",ROWS($B$5:B176))</f>
        <v/>
      </c>
      <c r="B176" s="100" t="str">
        <f t="shared" si="18"/>
        <v/>
      </c>
      <c r="C176" s="100" t="str">
        <f t="shared" si="19"/>
        <v/>
      </c>
      <c r="D176" s="100" t="str">
        <f t="shared" si="20"/>
        <v/>
      </c>
      <c r="E176" s="100" t="str">
        <f t="shared" si="21"/>
        <v/>
      </c>
      <c r="F176" s="100" t="str">
        <f t="shared" si="22"/>
        <v/>
      </c>
      <c r="G176" s="101" t="str">
        <f t="shared" si="23"/>
        <v/>
      </c>
      <c r="H176" s="101" t="str">
        <f t="shared" si="24"/>
        <v/>
      </c>
      <c r="I176" s="184"/>
      <c r="J176" s="183"/>
      <c r="K176" s="183" t="str">
        <f>IF(J176="","",VLOOKUP(J176,MASTER!$B$8:$C$11,2,0))</f>
        <v/>
      </c>
      <c r="L176" s="183"/>
      <c r="M176" s="183"/>
      <c r="N176" s="183"/>
      <c r="O176" s="183"/>
      <c r="P176" s="183"/>
      <c r="Q176" s="183"/>
      <c r="R176" s="183"/>
      <c r="S176" s="183"/>
      <c r="T176" s="183"/>
      <c r="U176" s="183"/>
      <c r="V176" s="183"/>
      <c r="W176" s="183"/>
      <c r="X176" s="180">
        <f t="shared" si="25"/>
        <v>0</v>
      </c>
      <c r="Y176" s="179"/>
      <c r="AA176">
        <v>172</v>
      </c>
      <c r="AB176">
        <f>IFERROR(IF($AB$1&gt;=AA176,SMALL(STU_DATA!$L$5:$L$1000,FILL_DATA!$AB$2+FILL_DATA!AA176),0),0)</f>
        <v>0</v>
      </c>
      <c r="AC176">
        <f t="shared" si="26"/>
        <v>0</v>
      </c>
    </row>
    <row r="177" spans="1:29">
      <c r="A177" s="100" t="str">
        <f>IF(B177="","",ROWS($B$5:B177))</f>
        <v/>
      </c>
      <c r="B177" s="100" t="str">
        <f t="shared" si="18"/>
        <v/>
      </c>
      <c r="C177" s="100" t="str">
        <f t="shared" si="19"/>
        <v/>
      </c>
      <c r="D177" s="100" t="str">
        <f t="shared" si="20"/>
        <v/>
      </c>
      <c r="E177" s="100" t="str">
        <f t="shared" si="21"/>
        <v/>
      </c>
      <c r="F177" s="100" t="str">
        <f t="shared" si="22"/>
        <v/>
      </c>
      <c r="G177" s="101" t="str">
        <f t="shared" si="23"/>
        <v/>
      </c>
      <c r="H177" s="101" t="str">
        <f t="shared" si="24"/>
        <v/>
      </c>
      <c r="I177" s="184"/>
      <c r="J177" s="183"/>
      <c r="K177" s="183" t="str">
        <f>IF(J177="","",VLOOKUP(J177,MASTER!$B$8:$C$11,2,0))</f>
        <v/>
      </c>
      <c r="L177" s="183"/>
      <c r="M177" s="183"/>
      <c r="N177" s="183"/>
      <c r="O177" s="183"/>
      <c r="P177" s="183"/>
      <c r="Q177" s="183"/>
      <c r="R177" s="183"/>
      <c r="S177" s="183"/>
      <c r="T177" s="183"/>
      <c r="U177" s="183"/>
      <c r="V177" s="183"/>
      <c r="W177" s="183"/>
      <c r="X177" s="180">
        <f t="shared" si="25"/>
        <v>0</v>
      </c>
      <c r="Y177" s="179"/>
      <c r="AA177">
        <v>173</v>
      </c>
      <c r="AB177">
        <f>IFERROR(IF($AB$1&gt;=AA177,SMALL(STU_DATA!$L$5:$L$1000,FILL_DATA!$AB$2+FILL_DATA!AA177),0),0)</f>
        <v>0</v>
      </c>
      <c r="AC177">
        <f t="shared" si="26"/>
        <v>0</v>
      </c>
    </row>
    <row r="178" spans="1:29">
      <c r="A178" s="100" t="str">
        <f>IF(B178="","",ROWS($B$5:B178))</f>
        <v/>
      </c>
      <c r="B178" s="100" t="str">
        <f t="shared" si="18"/>
        <v/>
      </c>
      <c r="C178" s="100" t="str">
        <f t="shared" si="19"/>
        <v/>
      </c>
      <c r="D178" s="100" t="str">
        <f t="shared" si="20"/>
        <v/>
      </c>
      <c r="E178" s="100" t="str">
        <f t="shared" si="21"/>
        <v/>
      </c>
      <c r="F178" s="100" t="str">
        <f t="shared" si="22"/>
        <v/>
      </c>
      <c r="G178" s="101" t="str">
        <f t="shared" si="23"/>
        <v/>
      </c>
      <c r="H178" s="101" t="str">
        <f t="shared" si="24"/>
        <v/>
      </c>
      <c r="I178" s="184"/>
      <c r="J178" s="183"/>
      <c r="K178" s="183" t="str">
        <f>IF(J178="","",VLOOKUP(J178,MASTER!$B$8:$C$11,2,0))</f>
        <v/>
      </c>
      <c r="L178" s="183"/>
      <c r="M178" s="183"/>
      <c r="N178" s="183"/>
      <c r="O178" s="183"/>
      <c r="P178" s="183"/>
      <c r="Q178" s="183"/>
      <c r="R178" s="183"/>
      <c r="S178" s="183"/>
      <c r="T178" s="183"/>
      <c r="U178" s="183"/>
      <c r="V178" s="183"/>
      <c r="W178" s="183"/>
      <c r="X178" s="180">
        <f t="shared" si="25"/>
        <v>0</v>
      </c>
      <c r="Y178" s="179"/>
      <c r="AA178">
        <v>174</v>
      </c>
      <c r="AB178">
        <f>IFERROR(IF($AB$1&gt;=AA178,SMALL(STU_DATA!$L$5:$L$1000,FILL_DATA!$AB$2+FILL_DATA!AA178),0),0)</f>
        <v>0</v>
      </c>
      <c r="AC178">
        <f t="shared" si="26"/>
        <v>0</v>
      </c>
    </row>
    <row r="179" spans="1:29">
      <c r="A179" s="100" t="str">
        <f>IF(B179="","",ROWS($B$5:B179))</f>
        <v/>
      </c>
      <c r="B179" s="100" t="str">
        <f t="shared" si="18"/>
        <v/>
      </c>
      <c r="C179" s="100" t="str">
        <f t="shared" si="19"/>
        <v/>
      </c>
      <c r="D179" s="100" t="str">
        <f t="shared" si="20"/>
        <v/>
      </c>
      <c r="E179" s="100" t="str">
        <f t="shared" si="21"/>
        <v/>
      </c>
      <c r="F179" s="100" t="str">
        <f t="shared" si="22"/>
        <v/>
      </c>
      <c r="G179" s="101" t="str">
        <f t="shared" si="23"/>
        <v/>
      </c>
      <c r="H179" s="101" t="str">
        <f t="shared" si="24"/>
        <v/>
      </c>
      <c r="I179" s="184"/>
      <c r="J179" s="183"/>
      <c r="K179" s="183" t="str">
        <f>IF(J179="","",VLOOKUP(J179,MASTER!$B$8:$C$11,2,0))</f>
        <v/>
      </c>
      <c r="L179" s="183"/>
      <c r="M179" s="183"/>
      <c r="N179" s="183"/>
      <c r="O179" s="183"/>
      <c r="P179" s="183"/>
      <c r="Q179" s="183"/>
      <c r="R179" s="183"/>
      <c r="S179" s="183"/>
      <c r="T179" s="183"/>
      <c r="U179" s="183"/>
      <c r="V179" s="183"/>
      <c r="W179" s="183"/>
      <c r="X179" s="180">
        <f t="shared" si="25"/>
        <v>0</v>
      </c>
      <c r="Y179" s="179"/>
      <c r="AA179">
        <v>175</v>
      </c>
      <c r="AB179">
        <f>IFERROR(IF($AB$1&gt;=AA179,SMALL(STU_DATA!$L$5:$L$1000,FILL_DATA!$AB$2+FILL_DATA!AA179),0),0)</f>
        <v>0</v>
      </c>
      <c r="AC179">
        <f t="shared" si="26"/>
        <v>0</v>
      </c>
    </row>
    <row r="180" spans="1:29">
      <c r="A180" s="100" t="str">
        <f>IF(B180="","",ROWS($B$5:B180))</f>
        <v/>
      </c>
      <c r="B180" s="100" t="str">
        <f t="shared" si="18"/>
        <v/>
      </c>
      <c r="C180" s="100" t="str">
        <f t="shared" si="19"/>
        <v/>
      </c>
      <c r="D180" s="100" t="str">
        <f t="shared" si="20"/>
        <v/>
      </c>
      <c r="E180" s="100" t="str">
        <f t="shared" si="21"/>
        <v/>
      </c>
      <c r="F180" s="100" t="str">
        <f t="shared" si="22"/>
        <v/>
      </c>
      <c r="G180" s="101" t="str">
        <f t="shared" si="23"/>
        <v/>
      </c>
      <c r="H180" s="101" t="str">
        <f t="shared" si="24"/>
        <v/>
      </c>
      <c r="I180" s="184"/>
      <c r="J180" s="183"/>
      <c r="K180" s="183" t="str">
        <f>IF(J180="","",VLOOKUP(J180,MASTER!$B$8:$C$11,2,0))</f>
        <v/>
      </c>
      <c r="L180" s="183"/>
      <c r="M180" s="183"/>
      <c r="N180" s="183"/>
      <c r="O180" s="183"/>
      <c r="P180" s="183"/>
      <c r="Q180" s="183"/>
      <c r="R180" s="183"/>
      <c r="S180" s="183"/>
      <c r="T180" s="183"/>
      <c r="U180" s="183"/>
      <c r="V180" s="183"/>
      <c r="W180" s="183"/>
      <c r="X180" s="180">
        <f t="shared" si="25"/>
        <v>0</v>
      </c>
      <c r="Y180" s="179"/>
      <c r="AA180">
        <v>176</v>
      </c>
      <c r="AB180">
        <f>IFERROR(IF($AB$1&gt;=AA180,SMALL(STU_DATA!$L$5:$L$1000,FILL_DATA!$AB$2+FILL_DATA!AA180),0),0)</f>
        <v>0</v>
      </c>
      <c r="AC180">
        <f t="shared" si="26"/>
        <v>0</v>
      </c>
    </row>
    <row r="181" spans="1:29">
      <c r="A181" s="100" t="str">
        <f>IF(B181="","",ROWS($B$5:B181))</f>
        <v/>
      </c>
      <c r="B181" s="100" t="str">
        <f t="shared" si="18"/>
        <v/>
      </c>
      <c r="C181" s="100" t="str">
        <f t="shared" si="19"/>
        <v/>
      </c>
      <c r="D181" s="100" t="str">
        <f t="shared" si="20"/>
        <v/>
      </c>
      <c r="E181" s="100" t="str">
        <f t="shared" si="21"/>
        <v/>
      </c>
      <c r="F181" s="100" t="str">
        <f t="shared" si="22"/>
        <v/>
      </c>
      <c r="G181" s="101" t="str">
        <f t="shared" si="23"/>
        <v/>
      </c>
      <c r="H181" s="101" t="str">
        <f t="shared" si="24"/>
        <v/>
      </c>
      <c r="I181" s="184"/>
      <c r="J181" s="183"/>
      <c r="K181" s="183" t="str">
        <f>IF(J181="","",VLOOKUP(J181,MASTER!$B$8:$C$11,2,0))</f>
        <v/>
      </c>
      <c r="L181" s="183"/>
      <c r="M181" s="183"/>
      <c r="N181" s="183"/>
      <c r="O181" s="183"/>
      <c r="P181" s="183"/>
      <c r="Q181" s="183"/>
      <c r="R181" s="183"/>
      <c r="S181" s="183"/>
      <c r="T181" s="183"/>
      <c r="U181" s="183"/>
      <c r="V181" s="183"/>
      <c r="W181" s="183"/>
      <c r="X181" s="180">
        <f t="shared" si="25"/>
        <v>0</v>
      </c>
      <c r="Y181" s="179"/>
      <c r="AA181">
        <v>177</v>
      </c>
      <c r="AB181">
        <f>IFERROR(IF($AB$1&gt;=AA181,SMALL(STU_DATA!$L$5:$L$1000,FILL_DATA!$AB$2+FILL_DATA!AA181),0),0)</f>
        <v>0</v>
      </c>
      <c r="AC181">
        <f t="shared" si="26"/>
        <v>0</v>
      </c>
    </row>
    <row r="182" spans="1:29">
      <c r="A182" s="100" t="str">
        <f>IF(B182="","",ROWS($B$5:B182))</f>
        <v/>
      </c>
      <c r="B182" s="100" t="str">
        <f t="shared" si="18"/>
        <v/>
      </c>
      <c r="C182" s="100" t="str">
        <f t="shared" si="19"/>
        <v/>
      </c>
      <c r="D182" s="100" t="str">
        <f t="shared" si="20"/>
        <v/>
      </c>
      <c r="E182" s="100" t="str">
        <f t="shared" si="21"/>
        <v/>
      </c>
      <c r="F182" s="100" t="str">
        <f t="shared" si="22"/>
        <v/>
      </c>
      <c r="G182" s="101" t="str">
        <f t="shared" si="23"/>
        <v/>
      </c>
      <c r="H182" s="101" t="str">
        <f t="shared" si="24"/>
        <v/>
      </c>
      <c r="I182" s="184"/>
      <c r="J182" s="183"/>
      <c r="K182" s="183" t="str">
        <f>IF(J182="","",VLOOKUP(J182,MASTER!$B$8:$C$11,2,0))</f>
        <v/>
      </c>
      <c r="L182" s="183"/>
      <c r="M182" s="183"/>
      <c r="N182" s="183"/>
      <c r="O182" s="183"/>
      <c r="P182" s="183"/>
      <c r="Q182" s="183"/>
      <c r="R182" s="183"/>
      <c r="S182" s="183"/>
      <c r="T182" s="183"/>
      <c r="U182" s="183"/>
      <c r="V182" s="183"/>
      <c r="W182" s="183"/>
      <c r="X182" s="180">
        <f t="shared" si="25"/>
        <v>0</v>
      </c>
      <c r="Y182" s="179"/>
      <c r="AA182">
        <v>178</v>
      </c>
      <c r="AB182">
        <f>IFERROR(IF($AB$1&gt;=AA182,SMALL(STU_DATA!$L$5:$L$1000,FILL_DATA!$AB$2+FILL_DATA!AA182),0),0)</f>
        <v>0</v>
      </c>
      <c r="AC182">
        <f t="shared" si="26"/>
        <v>0</v>
      </c>
    </row>
    <row r="183" spans="1:29">
      <c r="A183" s="100" t="str">
        <f>IF(B183="","",ROWS($B$5:B183))</f>
        <v/>
      </c>
      <c r="B183" s="100" t="str">
        <f t="shared" si="18"/>
        <v/>
      </c>
      <c r="C183" s="100" t="str">
        <f t="shared" si="19"/>
        <v/>
      </c>
      <c r="D183" s="100" t="str">
        <f t="shared" si="20"/>
        <v/>
      </c>
      <c r="E183" s="100" t="str">
        <f t="shared" si="21"/>
        <v/>
      </c>
      <c r="F183" s="100" t="str">
        <f t="shared" si="22"/>
        <v/>
      </c>
      <c r="G183" s="101" t="str">
        <f t="shared" si="23"/>
        <v/>
      </c>
      <c r="H183" s="101" t="str">
        <f t="shared" si="24"/>
        <v/>
      </c>
      <c r="I183" s="184"/>
      <c r="J183" s="183"/>
      <c r="K183" s="183" t="str">
        <f>IF(J183="","",VLOOKUP(J183,MASTER!$B$8:$C$11,2,0))</f>
        <v/>
      </c>
      <c r="L183" s="183"/>
      <c r="M183" s="183"/>
      <c r="N183" s="183"/>
      <c r="O183" s="183"/>
      <c r="P183" s="183"/>
      <c r="Q183" s="183"/>
      <c r="R183" s="183"/>
      <c r="S183" s="183"/>
      <c r="T183" s="183"/>
      <c r="U183" s="183"/>
      <c r="V183" s="183"/>
      <c r="W183" s="183"/>
      <c r="X183" s="180">
        <f t="shared" si="25"/>
        <v>0</v>
      </c>
      <c r="Y183" s="179"/>
      <c r="AA183">
        <v>179</v>
      </c>
      <c r="AB183">
        <f>IFERROR(IF($AB$1&gt;=AA183,SMALL(STU_DATA!$L$5:$L$1000,FILL_DATA!$AB$2+FILL_DATA!AA183),0),0)</f>
        <v>0</v>
      </c>
      <c r="AC183">
        <f t="shared" si="26"/>
        <v>0</v>
      </c>
    </row>
    <row r="184" spans="1:29">
      <c r="A184" s="100" t="str">
        <f>IF(B184="","",ROWS($B$5:B184))</f>
        <v/>
      </c>
      <c r="B184" s="100" t="str">
        <f t="shared" si="18"/>
        <v/>
      </c>
      <c r="C184" s="100" t="str">
        <f t="shared" si="19"/>
        <v/>
      </c>
      <c r="D184" s="100" t="str">
        <f t="shared" si="20"/>
        <v/>
      </c>
      <c r="E184" s="100" t="str">
        <f t="shared" si="21"/>
        <v/>
      </c>
      <c r="F184" s="100" t="str">
        <f t="shared" si="22"/>
        <v/>
      </c>
      <c r="G184" s="101" t="str">
        <f t="shared" si="23"/>
        <v/>
      </c>
      <c r="H184" s="101" t="str">
        <f t="shared" si="24"/>
        <v/>
      </c>
      <c r="I184" s="184"/>
      <c r="J184" s="183"/>
      <c r="K184" s="183" t="str">
        <f>IF(J184="","",VLOOKUP(J184,MASTER!$B$8:$C$11,2,0))</f>
        <v/>
      </c>
      <c r="L184" s="183"/>
      <c r="M184" s="183"/>
      <c r="N184" s="183"/>
      <c r="O184" s="183"/>
      <c r="P184" s="183"/>
      <c r="Q184" s="183"/>
      <c r="R184" s="183"/>
      <c r="S184" s="183"/>
      <c r="T184" s="183"/>
      <c r="U184" s="183"/>
      <c r="V184" s="183"/>
      <c r="W184" s="183"/>
      <c r="X184" s="180">
        <f t="shared" si="25"/>
        <v>0</v>
      </c>
      <c r="Y184" s="179"/>
      <c r="AA184">
        <v>180</v>
      </c>
      <c r="AB184">
        <f>IFERROR(IF($AB$1&gt;=AA184,SMALL(STU_DATA!$L$5:$L$1000,FILL_DATA!$AB$2+FILL_DATA!AA184),0),0)</f>
        <v>0</v>
      </c>
      <c r="AC184">
        <f t="shared" si="26"/>
        <v>0</v>
      </c>
    </row>
    <row r="185" spans="1:29">
      <c r="A185" s="100" t="str">
        <f>IF(B185="","",ROWS($B$5:B185))</f>
        <v/>
      </c>
      <c r="B185" s="100" t="str">
        <f t="shared" si="18"/>
        <v/>
      </c>
      <c r="C185" s="100" t="str">
        <f t="shared" si="19"/>
        <v/>
      </c>
      <c r="D185" s="100" t="str">
        <f t="shared" si="20"/>
        <v/>
      </c>
      <c r="E185" s="100" t="str">
        <f t="shared" si="21"/>
        <v/>
      </c>
      <c r="F185" s="100" t="str">
        <f t="shared" si="22"/>
        <v/>
      </c>
      <c r="G185" s="101" t="str">
        <f t="shared" si="23"/>
        <v/>
      </c>
      <c r="H185" s="101" t="str">
        <f t="shared" si="24"/>
        <v/>
      </c>
      <c r="I185" s="184"/>
      <c r="J185" s="183"/>
      <c r="K185" s="183" t="str">
        <f>IF(J185="","",VLOOKUP(J185,MASTER!$B$8:$C$11,2,0))</f>
        <v/>
      </c>
      <c r="L185" s="183"/>
      <c r="M185" s="183"/>
      <c r="N185" s="183"/>
      <c r="O185" s="183"/>
      <c r="P185" s="183"/>
      <c r="Q185" s="183"/>
      <c r="R185" s="183"/>
      <c r="S185" s="183"/>
      <c r="T185" s="183"/>
      <c r="U185" s="183"/>
      <c r="V185" s="183"/>
      <c r="W185" s="183"/>
      <c r="X185" s="180">
        <f t="shared" si="25"/>
        <v>0</v>
      </c>
      <c r="Y185" s="179"/>
      <c r="AA185">
        <v>181</v>
      </c>
      <c r="AB185">
        <f>IFERROR(IF($AB$1&gt;=AA185,SMALL(STU_DATA!$L$5:$L$1000,FILL_DATA!$AB$2+FILL_DATA!AA185),0),0)</f>
        <v>0</v>
      </c>
      <c r="AC185">
        <f t="shared" si="26"/>
        <v>0</v>
      </c>
    </row>
    <row r="186" spans="1:29">
      <c r="A186" s="100" t="str">
        <f>IF(B186="","",ROWS($B$5:B186))</f>
        <v/>
      </c>
      <c r="B186" s="100" t="str">
        <f t="shared" si="18"/>
        <v/>
      </c>
      <c r="C186" s="100" t="str">
        <f t="shared" si="19"/>
        <v/>
      </c>
      <c r="D186" s="100" t="str">
        <f t="shared" si="20"/>
        <v/>
      </c>
      <c r="E186" s="100" t="str">
        <f t="shared" si="21"/>
        <v/>
      </c>
      <c r="F186" s="100" t="str">
        <f t="shared" si="22"/>
        <v/>
      </c>
      <c r="G186" s="101" t="str">
        <f t="shared" si="23"/>
        <v/>
      </c>
      <c r="H186" s="101" t="str">
        <f t="shared" si="24"/>
        <v/>
      </c>
      <c r="I186" s="184"/>
      <c r="J186" s="183"/>
      <c r="K186" s="183" t="str">
        <f>IF(J186="","",VLOOKUP(J186,MASTER!$B$8:$C$11,2,0))</f>
        <v/>
      </c>
      <c r="L186" s="183"/>
      <c r="M186" s="183"/>
      <c r="N186" s="183"/>
      <c r="O186" s="183"/>
      <c r="P186" s="183"/>
      <c r="Q186" s="183"/>
      <c r="R186" s="183"/>
      <c r="S186" s="183"/>
      <c r="T186" s="183"/>
      <c r="U186" s="183"/>
      <c r="V186" s="183"/>
      <c r="W186" s="183"/>
      <c r="X186" s="180">
        <f t="shared" si="25"/>
        <v>0</v>
      </c>
      <c r="Y186" s="179"/>
      <c r="AA186">
        <v>182</v>
      </c>
      <c r="AB186">
        <f>IFERROR(IF($AB$1&gt;=AA186,SMALL(STU_DATA!$L$5:$L$1000,FILL_DATA!$AB$2+FILL_DATA!AA186),0),0)</f>
        <v>0</v>
      </c>
      <c r="AC186">
        <f t="shared" si="26"/>
        <v>0</v>
      </c>
    </row>
    <row r="187" spans="1:29">
      <c r="A187" s="100" t="str">
        <f>IF(B187="","",ROWS($B$5:B187))</f>
        <v/>
      </c>
      <c r="B187" s="100" t="str">
        <f t="shared" si="18"/>
        <v/>
      </c>
      <c r="C187" s="100" t="str">
        <f t="shared" si="19"/>
        <v/>
      </c>
      <c r="D187" s="100" t="str">
        <f t="shared" si="20"/>
        <v/>
      </c>
      <c r="E187" s="100" t="str">
        <f t="shared" si="21"/>
        <v/>
      </c>
      <c r="F187" s="100" t="str">
        <f t="shared" si="22"/>
        <v/>
      </c>
      <c r="G187" s="101" t="str">
        <f t="shared" si="23"/>
        <v/>
      </c>
      <c r="H187" s="101" t="str">
        <f t="shared" si="24"/>
        <v/>
      </c>
      <c r="I187" s="184"/>
      <c r="J187" s="183"/>
      <c r="K187" s="183" t="str">
        <f>IF(J187="","",VLOOKUP(J187,MASTER!$B$8:$C$11,2,0))</f>
        <v/>
      </c>
      <c r="L187" s="183"/>
      <c r="M187" s="183"/>
      <c r="N187" s="183"/>
      <c r="O187" s="183"/>
      <c r="P187" s="183"/>
      <c r="Q187" s="183"/>
      <c r="R187" s="183"/>
      <c r="S187" s="183"/>
      <c r="T187" s="183"/>
      <c r="U187" s="183"/>
      <c r="V187" s="183"/>
      <c r="W187" s="183"/>
      <c r="X187" s="180">
        <f t="shared" si="25"/>
        <v>0</v>
      </c>
      <c r="Y187" s="179"/>
      <c r="AA187">
        <v>183</v>
      </c>
      <c r="AB187">
        <f>IFERROR(IF($AB$1&gt;=AA187,SMALL(STU_DATA!$L$5:$L$1000,FILL_DATA!$AB$2+FILL_DATA!AA187),0),0)</f>
        <v>0</v>
      </c>
      <c r="AC187">
        <f t="shared" si="26"/>
        <v>0</v>
      </c>
    </row>
    <row r="188" spans="1:29">
      <c r="A188" s="100" t="str">
        <f>IF(B188="","",ROWS($B$5:B188))</f>
        <v/>
      </c>
      <c r="B188" s="100" t="str">
        <f t="shared" si="18"/>
        <v/>
      </c>
      <c r="C188" s="100" t="str">
        <f t="shared" si="19"/>
        <v/>
      </c>
      <c r="D188" s="100" t="str">
        <f t="shared" si="20"/>
        <v/>
      </c>
      <c r="E188" s="100" t="str">
        <f t="shared" si="21"/>
        <v/>
      </c>
      <c r="F188" s="100" t="str">
        <f t="shared" si="22"/>
        <v/>
      </c>
      <c r="G188" s="101" t="str">
        <f t="shared" si="23"/>
        <v/>
      </c>
      <c r="H188" s="101" t="str">
        <f t="shared" si="24"/>
        <v/>
      </c>
      <c r="I188" s="184"/>
      <c r="J188" s="183"/>
      <c r="K188" s="183" t="str">
        <f>IF(J188="","",VLOOKUP(J188,MASTER!$B$8:$C$11,2,0))</f>
        <v/>
      </c>
      <c r="L188" s="183"/>
      <c r="M188" s="183"/>
      <c r="N188" s="183"/>
      <c r="O188" s="183"/>
      <c r="P188" s="183"/>
      <c r="Q188" s="183"/>
      <c r="R188" s="183"/>
      <c r="S188" s="183"/>
      <c r="T188" s="183"/>
      <c r="U188" s="183"/>
      <c r="V188" s="183"/>
      <c r="W188" s="183"/>
      <c r="X188" s="180">
        <f t="shared" si="25"/>
        <v>0</v>
      </c>
      <c r="Y188" s="179"/>
      <c r="AA188">
        <v>184</v>
      </c>
      <c r="AB188">
        <f>IFERROR(IF($AB$1&gt;=AA188,SMALL(STU_DATA!$L$5:$L$1000,FILL_DATA!$AB$2+FILL_DATA!AA188),0),0)</f>
        <v>0</v>
      </c>
      <c r="AC188">
        <f t="shared" si="26"/>
        <v>0</v>
      </c>
    </row>
    <row r="189" spans="1:29">
      <c r="A189" s="100" t="str">
        <f>IF(B189="","",ROWS($B$5:B189))</f>
        <v/>
      </c>
      <c r="B189" s="100" t="str">
        <f t="shared" si="18"/>
        <v/>
      </c>
      <c r="C189" s="100" t="str">
        <f t="shared" si="19"/>
        <v/>
      </c>
      <c r="D189" s="100" t="str">
        <f t="shared" si="20"/>
        <v/>
      </c>
      <c r="E189" s="100" t="str">
        <f t="shared" si="21"/>
        <v/>
      </c>
      <c r="F189" s="100" t="str">
        <f t="shared" si="22"/>
        <v/>
      </c>
      <c r="G189" s="101" t="str">
        <f t="shared" si="23"/>
        <v/>
      </c>
      <c r="H189" s="101" t="str">
        <f t="shared" si="24"/>
        <v/>
      </c>
      <c r="I189" s="184"/>
      <c r="J189" s="183"/>
      <c r="K189" s="183" t="str">
        <f>IF(J189="","",VLOOKUP(J189,MASTER!$B$8:$C$11,2,0))</f>
        <v/>
      </c>
      <c r="L189" s="183"/>
      <c r="M189" s="183"/>
      <c r="N189" s="183"/>
      <c r="O189" s="183"/>
      <c r="P189" s="183"/>
      <c r="Q189" s="183"/>
      <c r="R189" s="183"/>
      <c r="S189" s="183"/>
      <c r="T189" s="183"/>
      <c r="U189" s="183"/>
      <c r="V189" s="183"/>
      <c r="W189" s="183"/>
      <c r="X189" s="180">
        <f t="shared" si="25"/>
        <v>0</v>
      </c>
      <c r="Y189" s="179"/>
      <c r="AA189">
        <v>185</v>
      </c>
      <c r="AB189">
        <f>IFERROR(IF($AB$1&gt;=AA189,SMALL(STU_DATA!$L$5:$L$1000,FILL_DATA!$AB$2+FILL_DATA!AA189),0),0)</f>
        <v>0</v>
      </c>
      <c r="AC189">
        <f t="shared" si="26"/>
        <v>0</v>
      </c>
    </row>
    <row r="190" spans="1:29">
      <c r="A190" s="100" t="str">
        <f>IF(B190="","",ROWS($B$5:B190))</f>
        <v/>
      </c>
      <c r="B190" s="100" t="str">
        <f t="shared" si="18"/>
        <v/>
      </c>
      <c r="C190" s="100" t="str">
        <f t="shared" si="19"/>
        <v/>
      </c>
      <c r="D190" s="100" t="str">
        <f t="shared" si="20"/>
        <v/>
      </c>
      <c r="E190" s="100" t="str">
        <f t="shared" si="21"/>
        <v/>
      </c>
      <c r="F190" s="100" t="str">
        <f t="shared" si="22"/>
        <v/>
      </c>
      <c r="G190" s="101" t="str">
        <f t="shared" si="23"/>
        <v/>
      </c>
      <c r="H190" s="101" t="str">
        <f t="shared" si="24"/>
        <v/>
      </c>
      <c r="I190" s="184"/>
      <c r="J190" s="183"/>
      <c r="K190" s="183" t="str">
        <f>IF(J190="","",VLOOKUP(J190,MASTER!$B$8:$C$11,2,0))</f>
        <v/>
      </c>
      <c r="L190" s="183"/>
      <c r="M190" s="183"/>
      <c r="N190" s="183"/>
      <c r="O190" s="183"/>
      <c r="P190" s="183"/>
      <c r="Q190" s="183"/>
      <c r="R190" s="183"/>
      <c r="S190" s="183"/>
      <c r="T190" s="183"/>
      <c r="U190" s="183"/>
      <c r="V190" s="183"/>
      <c r="W190" s="183"/>
      <c r="X190" s="180">
        <f t="shared" si="25"/>
        <v>0</v>
      </c>
      <c r="Y190" s="179"/>
      <c r="AA190">
        <v>186</v>
      </c>
      <c r="AB190">
        <f>IFERROR(IF($AB$1&gt;=AA190,SMALL(STU_DATA!$L$5:$L$1000,FILL_DATA!$AB$2+FILL_DATA!AA190),0),0)</f>
        <v>0</v>
      </c>
      <c r="AC190">
        <f t="shared" si="26"/>
        <v>0</v>
      </c>
    </row>
    <row r="191" spans="1:29">
      <c r="A191" s="100" t="str">
        <f>IF(B191="","",ROWS($B$5:B191))</f>
        <v/>
      </c>
      <c r="B191" s="100" t="str">
        <f t="shared" si="18"/>
        <v/>
      </c>
      <c r="C191" s="100" t="str">
        <f t="shared" si="19"/>
        <v/>
      </c>
      <c r="D191" s="100" t="str">
        <f t="shared" si="20"/>
        <v/>
      </c>
      <c r="E191" s="100" t="str">
        <f t="shared" si="21"/>
        <v/>
      </c>
      <c r="F191" s="100" t="str">
        <f t="shared" si="22"/>
        <v/>
      </c>
      <c r="G191" s="101" t="str">
        <f t="shared" si="23"/>
        <v/>
      </c>
      <c r="H191" s="101" t="str">
        <f t="shared" si="24"/>
        <v/>
      </c>
      <c r="I191" s="184"/>
      <c r="J191" s="183"/>
      <c r="K191" s="183" t="str">
        <f>IF(J191="","",VLOOKUP(J191,MASTER!$B$8:$C$11,2,0))</f>
        <v/>
      </c>
      <c r="L191" s="183"/>
      <c r="M191" s="183"/>
      <c r="N191" s="183"/>
      <c r="O191" s="183"/>
      <c r="P191" s="183"/>
      <c r="Q191" s="183"/>
      <c r="R191" s="183"/>
      <c r="S191" s="183"/>
      <c r="T191" s="183"/>
      <c r="U191" s="183"/>
      <c r="V191" s="183"/>
      <c r="W191" s="183"/>
      <c r="X191" s="180">
        <f t="shared" si="25"/>
        <v>0</v>
      </c>
      <c r="Y191" s="179"/>
      <c r="AA191">
        <v>187</v>
      </c>
      <c r="AB191">
        <f>IFERROR(IF($AB$1&gt;=AA191,SMALL(STU_DATA!$L$5:$L$1000,FILL_DATA!$AB$2+FILL_DATA!AA191),0),0)</f>
        <v>0</v>
      </c>
      <c r="AC191">
        <f t="shared" si="26"/>
        <v>0</v>
      </c>
    </row>
    <row r="192" spans="1:29">
      <c r="A192" s="100" t="str">
        <f>IF(B192="","",ROWS($B$5:B192))</f>
        <v/>
      </c>
      <c r="B192" s="100" t="str">
        <f t="shared" si="18"/>
        <v/>
      </c>
      <c r="C192" s="100" t="str">
        <f t="shared" si="19"/>
        <v/>
      </c>
      <c r="D192" s="100" t="str">
        <f t="shared" si="20"/>
        <v/>
      </c>
      <c r="E192" s="100" t="str">
        <f t="shared" si="21"/>
        <v/>
      </c>
      <c r="F192" s="100" t="str">
        <f t="shared" si="22"/>
        <v/>
      </c>
      <c r="G192" s="101" t="str">
        <f t="shared" si="23"/>
        <v/>
      </c>
      <c r="H192" s="101" t="str">
        <f t="shared" si="24"/>
        <v/>
      </c>
      <c r="I192" s="184"/>
      <c r="J192" s="183"/>
      <c r="K192" s="183" t="str">
        <f>IF(J192="","",VLOOKUP(J192,MASTER!$B$8:$C$11,2,0))</f>
        <v/>
      </c>
      <c r="L192" s="183"/>
      <c r="M192" s="183"/>
      <c r="N192" s="183"/>
      <c r="O192" s="183"/>
      <c r="P192" s="183"/>
      <c r="Q192" s="183"/>
      <c r="R192" s="183"/>
      <c r="S192" s="183"/>
      <c r="T192" s="183"/>
      <c r="U192" s="183"/>
      <c r="V192" s="183"/>
      <c r="W192" s="183"/>
      <c r="X192" s="180">
        <f t="shared" si="25"/>
        <v>0</v>
      </c>
      <c r="Y192" s="179"/>
      <c r="AA192">
        <v>188</v>
      </c>
      <c r="AB192">
        <f>IFERROR(IF($AB$1&gt;=AA192,SMALL(STU_DATA!$L$5:$L$1000,FILL_DATA!$AB$2+FILL_DATA!AA192),0),0)</f>
        <v>0</v>
      </c>
      <c r="AC192">
        <f t="shared" si="26"/>
        <v>0</v>
      </c>
    </row>
    <row r="193" spans="1:29">
      <c r="A193" s="100" t="str">
        <f>IF(B193="","",ROWS($B$5:B193))</f>
        <v/>
      </c>
      <c r="B193" s="100" t="str">
        <f t="shared" si="18"/>
        <v/>
      </c>
      <c r="C193" s="100" t="str">
        <f t="shared" si="19"/>
        <v/>
      </c>
      <c r="D193" s="100" t="str">
        <f t="shared" si="20"/>
        <v/>
      </c>
      <c r="E193" s="100" t="str">
        <f t="shared" si="21"/>
        <v/>
      </c>
      <c r="F193" s="100" t="str">
        <f t="shared" si="22"/>
        <v/>
      </c>
      <c r="G193" s="101" t="str">
        <f t="shared" si="23"/>
        <v/>
      </c>
      <c r="H193" s="101" t="str">
        <f t="shared" si="24"/>
        <v/>
      </c>
      <c r="I193" s="184"/>
      <c r="J193" s="183"/>
      <c r="K193" s="183" t="str">
        <f>IF(J193="","",VLOOKUP(J193,MASTER!$B$8:$C$11,2,0))</f>
        <v/>
      </c>
      <c r="L193" s="183"/>
      <c r="M193" s="183"/>
      <c r="N193" s="183"/>
      <c r="O193" s="183"/>
      <c r="P193" s="183"/>
      <c r="Q193" s="183"/>
      <c r="R193" s="183"/>
      <c r="S193" s="183"/>
      <c r="T193" s="183"/>
      <c r="U193" s="183"/>
      <c r="V193" s="183"/>
      <c r="W193" s="183"/>
      <c r="X193" s="180">
        <f t="shared" si="25"/>
        <v>0</v>
      </c>
      <c r="Y193" s="179"/>
      <c r="AA193">
        <v>189</v>
      </c>
      <c r="AB193">
        <f>IFERROR(IF($AB$1&gt;=AA193,SMALL(STU_DATA!$L$5:$L$1000,FILL_DATA!$AB$2+FILL_DATA!AA193),0),0)</f>
        <v>0</v>
      </c>
      <c r="AC193">
        <f t="shared" si="26"/>
        <v>0</v>
      </c>
    </row>
    <row r="194" spans="1:29">
      <c r="A194" s="100" t="str">
        <f>IF(B194="","",ROWS($B$5:B194))</f>
        <v/>
      </c>
      <c r="B194" s="100" t="str">
        <f t="shared" si="18"/>
        <v/>
      </c>
      <c r="C194" s="100" t="str">
        <f t="shared" si="19"/>
        <v/>
      </c>
      <c r="D194" s="100" t="str">
        <f t="shared" si="20"/>
        <v/>
      </c>
      <c r="E194" s="100" t="str">
        <f t="shared" si="21"/>
        <v/>
      </c>
      <c r="F194" s="100" t="str">
        <f t="shared" si="22"/>
        <v/>
      </c>
      <c r="G194" s="101" t="str">
        <f t="shared" si="23"/>
        <v/>
      </c>
      <c r="H194" s="101" t="str">
        <f t="shared" si="24"/>
        <v/>
      </c>
      <c r="I194" s="184"/>
      <c r="J194" s="183"/>
      <c r="K194" s="183" t="str">
        <f>IF(J194="","",VLOOKUP(J194,MASTER!$B$8:$C$11,2,0))</f>
        <v/>
      </c>
      <c r="L194" s="183"/>
      <c r="M194" s="183"/>
      <c r="N194" s="183"/>
      <c r="O194" s="183"/>
      <c r="P194" s="183"/>
      <c r="Q194" s="183"/>
      <c r="R194" s="183"/>
      <c r="S194" s="183"/>
      <c r="T194" s="183"/>
      <c r="U194" s="183"/>
      <c r="V194" s="183"/>
      <c r="W194" s="183"/>
      <c r="X194" s="180">
        <f t="shared" si="25"/>
        <v>0</v>
      </c>
      <c r="Y194" s="179"/>
      <c r="AA194">
        <v>190</v>
      </c>
      <c r="AB194">
        <f>IFERROR(IF($AB$1&gt;=AA194,SMALL(STU_DATA!$L$5:$L$1000,FILL_DATA!$AB$2+FILL_DATA!AA194),0),0)</f>
        <v>0</v>
      </c>
      <c r="AC194">
        <f t="shared" si="26"/>
        <v>0</v>
      </c>
    </row>
    <row r="195" spans="1:29">
      <c r="A195" s="100" t="str">
        <f>IF(B195="","",ROWS($B$5:B195))</f>
        <v/>
      </c>
      <c r="B195" s="100" t="str">
        <f t="shared" si="18"/>
        <v/>
      </c>
      <c r="C195" s="100" t="str">
        <f t="shared" si="19"/>
        <v/>
      </c>
      <c r="D195" s="100" t="str">
        <f t="shared" si="20"/>
        <v/>
      </c>
      <c r="E195" s="100" t="str">
        <f t="shared" si="21"/>
        <v/>
      </c>
      <c r="F195" s="100" t="str">
        <f t="shared" si="22"/>
        <v/>
      </c>
      <c r="G195" s="101" t="str">
        <f t="shared" si="23"/>
        <v/>
      </c>
      <c r="H195" s="101" t="str">
        <f t="shared" si="24"/>
        <v/>
      </c>
      <c r="I195" s="184"/>
      <c r="J195" s="183"/>
      <c r="K195" s="183" t="str">
        <f>IF(J195="","",VLOOKUP(J195,MASTER!$B$8:$C$11,2,0))</f>
        <v/>
      </c>
      <c r="L195" s="183"/>
      <c r="M195" s="183"/>
      <c r="N195" s="183"/>
      <c r="O195" s="183"/>
      <c r="P195" s="183"/>
      <c r="Q195" s="183"/>
      <c r="R195" s="183"/>
      <c r="S195" s="183"/>
      <c r="T195" s="183"/>
      <c r="U195" s="183"/>
      <c r="V195" s="183"/>
      <c r="W195" s="183"/>
      <c r="X195" s="180">
        <f t="shared" si="25"/>
        <v>0</v>
      </c>
      <c r="Y195" s="179"/>
      <c r="AA195">
        <v>191</v>
      </c>
      <c r="AB195">
        <f>IFERROR(IF($AB$1&gt;=AA195,SMALL(STU_DATA!$L$5:$L$1000,FILL_DATA!$AB$2+FILL_DATA!AA195),0),0)</f>
        <v>0</v>
      </c>
      <c r="AC195">
        <f t="shared" si="26"/>
        <v>0</v>
      </c>
    </row>
    <row r="196" spans="1:29">
      <c r="A196" s="100" t="str">
        <f>IF(B196="","",ROWS($B$5:B196))</f>
        <v/>
      </c>
      <c r="B196" s="100" t="str">
        <f t="shared" si="18"/>
        <v/>
      </c>
      <c r="C196" s="100" t="str">
        <f t="shared" si="19"/>
        <v/>
      </c>
      <c r="D196" s="100" t="str">
        <f t="shared" si="20"/>
        <v/>
      </c>
      <c r="E196" s="100" t="str">
        <f t="shared" si="21"/>
        <v/>
      </c>
      <c r="F196" s="100" t="str">
        <f t="shared" si="22"/>
        <v/>
      </c>
      <c r="G196" s="101" t="str">
        <f t="shared" si="23"/>
        <v/>
      </c>
      <c r="H196" s="101" t="str">
        <f t="shared" si="24"/>
        <v/>
      </c>
      <c r="I196" s="184"/>
      <c r="J196" s="183"/>
      <c r="K196" s="183" t="str">
        <f>IF(J196="","",VLOOKUP(J196,MASTER!$B$8:$C$11,2,0))</f>
        <v/>
      </c>
      <c r="L196" s="183"/>
      <c r="M196" s="183"/>
      <c r="N196" s="183"/>
      <c r="O196" s="183"/>
      <c r="P196" s="183"/>
      <c r="Q196" s="183"/>
      <c r="R196" s="183"/>
      <c r="S196" s="183"/>
      <c r="T196" s="183"/>
      <c r="U196" s="183"/>
      <c r="V196" s="183"/>
      <c r="W196" s="183"/>
      <c r="X196" s="180">
        <f t="shared" si="25"/>
        <v>0</v>
      </c>
      <c r="Y196" s="179"/>
      <c r="AA196">
        <v>192</v>
      </c>
      <c r="AB196">
        <f>IFERROR(IF($AB$1&gt;=AA196,SMALL(STU_DATA!$L$5:$L$1000,FILL_DATA!$AB$2+FILL_DATA!AA196),0),0)</f>
        <v>0</v>
      </c>
      <c r="AC196">
        <f t="shared" si="26"/>
        <v>0</v>
      </c>
    </row>
    <row r="197" spans="1:29">
      <c r="A197" s="100" t="str">
        <f>IF(B197="","",ROWS($B$5:B197))</f>
        <v/>
      </c>
      <c r="B197" s="100" t="str">
        <f t="shared" ref="B197:B260" si="27">IFERROR(VLOOKUP($AB197,STU_DATA,2,0),"")</f>
        <v/>
      </c>
      <c r="C197" s="100" t="str">
        <f t="shared" ref="C197:C260" si="28">IFERROR(VLOOKUP($AB197,STU_DATA,3,0),"")</f>
        <v/>
      </c>
      <c r="D197" s="100" t="str">
        <f t="shared" ref="D197:D260" si="29">IFERROR(VLOOKUP($AB197,STU_DATA,4,0),"")</f>
        <v/>
      </c>
      <c r="E197" s="100" t="str">
        <f t="shared" ref="E197:E260" si="30">IFERROR(VLOOKUP($AB197,STU_DATA,5,0),"")</f>
        <v/>
      </c>
      <c r="F197" s="100" t="str">
        <f t="shared" ref="F197:F260" si="31">IFERROR(VLOOKUP($AB197,STU_DATA,6,0),"")</f>
        <v/>
      </c>
      <c r="G197" s="101" t="str">
        <f t="shared" ref="G197:G260" si="32">IFERROR(VLOOKUP($AB197,STU_DATA,7,0),"")</f>
        <v/>
      </c>
      <c r="H197" s="101" t="str">
        <f t="shared" ref="H197:H260" si="33">IFERROR(VLOOKUP($AB197,STU_DATA,9,0),"")</f>
        <v/>
      </c>
      <c r="I197" s="184"/>
      <c r="J197" s="183"/>
      <c r="K197" s="183" t="str">
        <f>IF(J197="","",VLOOKUP(J197,MASTER!$B$8:$C$11,2,0))</f>
        <v/>
      </c>
      <c r="L197" s="183"/>
      <c r="M197" s="183"/>
      <c r="N197" s="183"/>
      <c r="O197" s="183"/>
      <c r="P197" s="183"/>
      <c r="Q197" s="183"/>
      <c r="R197" s="183"/>
      <c r="S197" s="183"/>
      <c r="T197" s="183"/>
      <c r="U197" s="183"/>
      <c r="V197" s="183"/>
      <c r="W197" s="183"/>
      <c r="X197" s="180">
        <f t="shared" si="25"/>
        <v>0</v>
      </c>
      <c r="Y197" s="179"/>
      <c r="AA197">
        <v>193</v>
      </c>
      <c r="AB197">
        <f>IFERROR(IF($AB$1&gt;=AA197,SMALL(STU_DATA!$L$5:$L$1000,FILL_DATA!$AB$2+FILL_DATA!AA197),0),0)</f>
        <v>0</v>
      </c>
      <c r="AC197">
        <f t="shared" si="26"/>
        <v>0</v>
      </c>
    </row>
    <row r="198" spans="1:29">
      <c r="A198" s="100" t="str">
        <f>IF(B198="","",ROWS($B$5:B198))</f>
        <v/>
      </c>
      <c r="B198" s="100" t="str">
        <f t="shared" si="27"/>
        <v/>
      </c>
      <c r="C198" s="100" t="str">
        <f t="shared" si="28"/>
        <v/>
      </c>
      <c r="D198" s="100" t="str">
        <f t="shared" si="29"/>
        <v/>
      </c>
      <c r="E198" s="100" t="str">
        <f t="shared" si="30"/>
        <v/>
      </c>
      <c r="F198" s="100" t="str">
        <f t="shared" si="31"/>
        <v/>
      </c>
      <c r="G198" s="101" t="str">
        <f t="shared" si="32"/>
        <v/>
      </c>
      <c r="H198" s="101" t="str">
        <f t="shared" si="33"/>
        <v/>
      </c>
      <c r="I198" s="184"/>
      <c r="J198" s="183"/>
      <c r="K198" s="183" t="str">
        <f>IF(J198="","",VLOOKUP(J198,MASTER!$B$8:$C$11,2,0))</f>
        <v/>
      </c>
      <c r="L198" s="183"/>
      <c r="M198" s="183"/>
      <c r="N198" s="183"/>
      <c r="O198" s="183"/>
      <c r="P198" s="183"/>
      <c r="Q198" s="183"/>
      <c r="R198" s="183"/>
      <c r="S198" s="183"/>
      <c r="T198" s="183"/>
      <c r="U198" s="183"/>
      <c r="V198" s="183"/>
      <c r="W198" s="183"/>
      <c r="X198" s="180">
        <f t="shared" ref="X198:X261" si="34">SUM(L198:W198)</f>
        <v>0</v>
      </c>
      <c r="Y198" s="179"/>
      <c r="AA198">
        <v>194</v>
      </c>
      <c r="AB198">
        <f>IFERROR(IF($AB$1&gt;=AA198,SMALL(STU_DATA!$L$5:$L$1000,FILL_DATA!$AB$2+FILL_DATA!AA198),0),0)</f>
        <v>0</v>
      </c>
      <c r="AC198">
        <f t="shared" ref="AC198:AC261" si="35">IFERROR(IF(Y198=$Z$3,A198,0),"")</f>
        <v>0</v>
      </c>
    </row>
    <row r="199" spans="1:29">
      <c r="A199" s="100" t="str">
        <f>IF(B199="","",ROWS($B$5:B199))</f>
        <v/>
      </c>
      <c r="B199" s="100" t="str">
        <f t="shared" si="27"/>
        <v/>
      </c>
      <c r="C199" s="100" t="str">
        <f t="shared" si="28"/>
        <v/>
      </c>
      <c r="D199" s="100" t="str">
        <f t="shared" si="29"/>
        <v/>
      </c>
      <c r="E199" s="100" t="str">
        <f t="shared" si="30"/>
        <v/>
      </c>
      <c r="F199" s="100" t="str">
        <f t="shared" si="31"/>
        <v/>
      </c>
      <c r="G199" s="101" t="str">
        <f t="shared" si="32"/>
        <v/>
      </c>
      <c r="H199" s="101" t="str">
        <f t="shared" si="33"/>
        <v/>
      </c>
      <c r="I199" s="184"/>
      <c r="J199" s="183"/>
      <c r="K199" s="183" t="str">
        <f>IF(J199="","",VLOOKUP(J199,MASTER!$B$8:$C$11,2,0))</f>
        <v/>
      </c>
      <c r="L199" s="183"/>
      <c r="M199" s="183"/>
      <c r="N199" s="183"/>
      <c r="O199" s="183"/>
      <c r="P199" s="183"/>
      <c r="Q199" s="183"/>
      <c r="R199" s="183"/>
      <c r="S199" s="183"/>
      <c r="T199" s="183"/>
      <c r="U199" s="183"/>
      <c r="V199" s="183"/>
      <c r="W199" s="183"/>
      <c r="X199" s="180">
        <f t="shared" si="34"/>
        <v>0</v>
      </c>
      <c r="Y199" s="179"/>
      <c r="AA199">
        <v>195</v>
      </c>
      <c r="AB199">
        <f>IFERROR(IF($AB$1&gt;=AA199,SMALL(STU_DATA!$L$5:$L$1000,FILL_DATA!$AB$2+FILL_DATA!AA199),0),0)</f>
        <v>0</v>
      </c>
      <c r="AC199">
        <f t="shared" si="35"/>
        <v>0</v>
      </c>
    </row>
    <row r="200" spans="1:29">
      <c r="A200" s="100" t="str">
        <f>IF(B200="","",ROWS($B$5:B200))</f>
        <v/>
      </c>
      <c r="B200" s="100" t="str">
        <f t="shared" si="27"/>
        <v/>
      </c>
      <c r="C200" s="100" t="str">
        <f t="shared" si="28"/>
        <v/>
      </c>
      <c r="D200" s="100" t="str">
        <f t="shared" si="29"/>
        <v/>
      </c>
      <c r="E200" s="100" t="str">
        <f t="shared" si="30"/>
        <v/>
      </c>
      <c r="F200" s="100" t="str">
        <f t="shared" si="31"/>
        <v/>
      </c>
      <c r="G200" s="101" t="str">
        <f t="shared" si="32"/>
        <v/>
      </c>
      <c r="H200" s="101" t="str">
        <f t="shared" si="33"/>
        <v/>
      </c>
      <c r="I200" s="184"/>
      <c r="J200" s="183"/>
      <c r="K200" s="183" t="str">
        <f>IF(J200="","",VLOOKUP(J200,MASTER!$B$8:$C$11,2,0))</f>
        <v/>
      </c>
      <c r="L200" s="183"/>
      <c r="M200" s="183"/>
      <c r="N200" s="183"/>
      <c r="O200" s="183"/>
      <c r="P200" s="183"/>
      <c r="Q200" s="183"/>
      <c r="R200" s="183"/>
      <c r="S200" s="183"/>
      <c r="T200" s="183"/>
      <c r="U200" s="183"/>
      <c r="V200" s="183"/>
      <c r="W200" s="183"/>
      <c r="X200" s="180">
        <f t="shared" si="34"/>
        <v>0</v>
      </c>
      <c r="Y200" s="179"/>
      <c r="AA200">
        <v>196</v>
      </c>
      <c r="AB200">
        <f>IFERROR(IF($AB$1&gt;=AA200,SMALL(STU_DATA!$L$5:$L$1000,FILL_DATA!$AB$2+FILL_DATA!AA200),0),0)</f>
        <v>0</v>
      </c>
      <c r="AC200">
        <f t="shared" si="35"/>
        <v>0</v>
      </c>
    </row>
    <row r="201" spans="1:29">
      <c r="A201" s="100" t="str">
        <f>IF(B201="","",ROWS($B$5:B201))</f>
        <v/>
      </c>
      <c r="B201" s="100" t="str">
        <f t="shared" si="27"/>
        <v/>
      </c>
      <c r="C201" s="100" t="str">
        <f t="shared" si="28"/>
        <v/>
      </c>
      <c r="D201" s="100" t="str">
        <f t="shared" si="29"/>
        <v/>
      </c>
      <c r="E201" s="100" t="str">
        <f t="shared" si="30"/>
        <v/>
      </c>
      <c r="F201" s="100" t="str">
        <f t="shared" si="31"/>
        <v/>
      </c>
      <c r="G201" s="101" t="str">
        <f t="shared" si="32"/>
        <v/>
      </c>
      <c r="H201" s="101" t="str">
        <f t="shared" si="33"/>
        <v/>
      </c>
      <c r="I201" s="184"/>
      <c r="J201" s="183"/>
      <c r="K201" s="183" t="str">
        <f>IF(J201="","",VLOOKUP(J201,MASTER!$B$8:$C$11,2,0))</f>
        <v/>
      </c>
      <c r="L201" s="183"/>
      <c r="M201" s="183"/>
      <c r="N201" s="183"/>
      <c r="O201" s="183"/>
      <c r="P201" s="183"/>
      <c r="Q201" s="183"/>
      <c r="R201" s="183"/>
      <c r="S201" s="183"/>
      <c r="T201" s="183"/>
      <c r="U201" s="183"/>
      <c r="V201" s="183"/>
      <c r="W201" s="183"/>
      <c r="X201" s="180">
        <f t="shared" si="34"/>
        <v>0</v>
      </c>
      <c r="Y201" s="179"/>
      <c r="AA201">
        <v>197</v>
      </c>
      <c r="AB201">
        <f>IFERROR(IF($AB$1&gt;=AA201,SMALL(STU_DATA!$L$5:$L$1000,FILL_DATA!$AB$2+FILL_DATA!AA201),0),0)</f>
        <v>0</v>
      </c>
      <c r="AC201">
        <f t="shared" si="35"/>
        <v>0</v>
      </c>
    </row>
    <row r="202" spans="1:29">
      <c r="A202" s="100" t="str">
        <f>IF(B202="","",ROWS($B$5:B202))</f>
        <v/>
      </c>
      <c r="B202" s="100" t="str">
        <f t="shared" si="27"/>
        <v/>
      </c>
      <c r="C202" s="100" t="str">
        <f t="shared" si="28"/>
        <v/>
      </c>
      <c r="D202" s="100" t="str">
        <f t="shared" si="29"/>
        <v/>
      </c>
      <c r="E202" s="100" t="str">
        <f t="shared" si="30"/>
        <v/>
      </c>
      <c r="F202" s="100" t="str">
        <f t="shared" si="31"/>
        <v/>
      </c>
      <c r="G202" s="101" t="str">
        <f t="shared" si="32"/>
        <v/>
      </c>
      <c r="H202" s="101" t="str">
        <f t="shared" si="33"/>
        <v/>
      </c>
      <c r="I202" s="184"/>
      <c r="J202" s="183"/>
      <c r="K202" s="183" t="str">
        <f>IF(J202="","",VLOOKUP(J202,MASTER!$B$8:$C$11,2,0))</f>
        <v/>
      </c>
      <c r="L202" s="183"/>
      <c r="M202" s="183"/>
      <c r="N202" s="183"/>
      <c r="O202" s="183"/>
      <c r="P202" s="183"/>
      <c r="Q202" s="183"/>
      <c r="R202" s="183"/>
      <c r="S202" s="183"/>
      <c r="T202" s="183"/>
      <c r="U202" s="183"/>
      <c r="V202" s="183"/>
      <c r="W202" s="183"/>
      <c r="X202" s="180">
        <f t="shared" si="34"/>
        <v>0</v>
      </c>
      <c r="Y202" s="179"/>
      <c r="AA202">
        <v>198</v>
      </c>
      <c r="AB202">
        <f>IFERROR(IF($AB$1&gt;=AA202,SMALL(STU_DATA!$L$5:$L$1000,FILL_DATA!$AB$2+FILL_DATA!AA202),0),0)</f>
        <v>0</v>
      </c>
      <c r="AC202">
        <f t="shared" si="35"/>
        <v>0</v>
      </c>
    </row>
    <row r="203" spans="1:29">
      <c r="A203" s="100" t="str">
        <f>IF(B203="","",ROWS($B$5:B203))</f>
        <v/>
      </c>
      <c r="B203" s="100" t="str">
        <f t="shared" si="27"/>
        <v/>
      </c>
      <c r="C203" s="100" t="str">
        <f t="shared" si="28"/>
        <v/>
      </c>
      <c r="D203" s="100" t="str">
        <f t="shared" si="29"/>
        <v/>
      </c>
      <c r="E203" s="100" t="str">
        <f t="shared" si="30"/>
        <v/>
      </c>
      <c r="F203" s="100" t="str">
        <f t="shared" si="31"/>
        <v/>
      </c>
      <c r="G203" s="101" t="str">
        <f t="shared" si="32"/>
        <v/>
      </c>
      <c r="H203" s="101" t="str">
        <f t="shared" si="33"/>
        <v/>
      </c>
      <c r="I203" s="184"/>
      <c r="J203" s="183"/>
      <c r="K203" s="183" t="str">
        <f>IF(J203="","",VLOOKUP(J203,MASTER!$B$8:$C$11,2,0))</f>
        <v/>
      </c>
      <c r="L203" s="183"/>
      <c r="M203" s="183"/>
      <c r="N203" s="183"/>
      <c r="O203" s="183"/>
      <c r="P203" s="183"/>
      <c r="Q203" s="183"/>
      <c r="R203" s="183"/>
      <c r="S203" s="183"/>
      <c r="T203" s="183"/>
      <c r="U203" s="183"/>
      <c r="V203" s="183"/>
      <c r="W203" s="183"/>
      <c r="X203" s="180">
        <f t="shared" si="34"/>
        <v>0</v>
      </c>
      <c r="Y203" s="179"/>
      <c r="AA203">
        <v>199</v>
      </c>
      <c r="AB203">
        <f>IFERROR(IF($AB$1&gt;=AA203,SMALL(STU_DATA!$L$5:$L$1000,FILL_DATA!$AB$2+FILL_DATA!AA203),0),0)</f>
        <v>0</v>
      </c>
      <c r="AC203">
        <f t="shared" si="35"/>
        <v>0</v>
      </c>
    </row>
    <row r="204" spans="1:29">
      <c r="A204" s="100" t="str">
        <f>IF(B204="","",ROWS($B$5:B204))</f>
        <v/>
      </c>
      <c r="B204" s="100" t="str">
        <f t="shared" si="27"/>
        <v/>
      </c>
      <c r="C204" s="100" t="str">
        <f t="shared" si="28"/>
        <v/>
      </c>
      <c r="D204" s="100" t="str">
        <f t="shared" si="29"/>
        <v/>
      </c>
      <c r="E204" s="100" t="str">
        <f t="shared" si="30"/>
        <v/>
      </c>
      <c r="F204" s="100" t="str">
        <f t="shared" si="31"/>
        <v/>
      </c>
      <c r="G204" s="101" t="str">
        <f t="shared" si="32"/>
        <v/>
      </c>
      <c r="H204" s="101" t="str">
        <f t="shared" si="33"/>
        <v/>
      </c>
      <c r="I204" s="184"/>
      <c r="J204" s="183"/>
      <c r="K204" s="183" t="str">
        <f>IF(J204="","",VLOOKUP(J204,MASTER!$B$8:$C$11,2,0))</f>
        <v/>
      </c>
      <c r="L204" s="183"/>
      <c r="M204" s="183"/>
      <c r="N204" s="183"/>
      <c r="O204" s="183"/>
      <c r="P204" s="183"/>
      <c r="Q204" s="183"/>
      <c r="R204" s="183"/>
      <c r="S204" s="183"/>
      <c r="T204" s="183"/>
      <c r="U204" s="183"/>
      <c r="V204" s="183"/>
      <c r="W204" s="183"/>
      <c r="X204" s="180">
        <f t="shared" si="34"/>
        <v>0</v>
      </c>
      <c r="Y204" s="179"/>
      <c r="AA204">
        <v>200</v>
      </c>
      <c r="AB204">
        <f>IFERROR(IF($AB$1&gt;=AA204,SMALL(STU_DATA!$L$5:$L$1000,FILL_DATA!$AB$2+FILL_DATA!AA204),0),0)</f>
        <v>0</v>
      </c>
      <c r="AC204">
        <f t="shared" si="35"/>
        <v>0</v>
      </c>
    </row>
    <row r="205" spans="1:29">
      <c r="A205" s="100" t="str">
        <f>IF(B205="","",ROWS($B$5:B205))</f>
        <v/>
      </c>
      <c r="B205" s="100" t="str">
        <f t="shared" si="27"/>
        <v/>
      </c>
      <c r="C205" s="100" t="str">
        <f t="shared" si="28"/>
        <v/>
      </c>
      <c r="D205" s="100" t="str">
        <f t="shared" si="29"/>
        <v/>
      </c>
      <c r="E205" s="100" t="str">
        <f t="shared" si="30"/>
        <v/>
      </c>
      <c r="F205" s="100" t="str">
        <f t="shared" si="31"/>
        <v/>
      </c>
      <c r="G205" s="101" t="str">
        <f t="shared" si="32"/>
        <v/>
      </c>
      <c r="H205" s="101" t="str">
        <f t="shared" si="33"/>
        <v/>
      </c>
      <c r="I205" s="184"/>
      <c r="J205" s="183"/>
      <c r="K205" s="183" t="str">
        <f>IF(J205="","",VLOOKUP(J205,MASTER!$B$8:$C$11,2,0))</f>
        <v/>
      </c>
      <c r="L205" s="183"/>
      <c r="M205" s="183"/>
      <c r="N205" s="183"/>
      <c r="O205" s="183"/>
      <c r="P205" s="183"/>
      <c r="Q205" s="183"/>
      <c r="R205" s="183"/>
      <c r="S205" s="183"/>
      <c r="T205" s="183"/>
      <c r="U205" s="183"/>
      <c r="V205" s="183"/>
      <c r="W205" s="183"/>
      <c r="X205" s="180">
        <f t="shared" si="34"/>
        <v>0</v>
      </c>
      <c r="Y205" s="179"/>
      <c r="AA205">
        <v>201</v>
      </c>
      <c r="AB205">
        <f>IFERROR(IF($AB$1&gt;=AA205,SMALL(STU_DATA!$L$5:$L$1000,FILL_DATA!$AB$2+FILL_DATA!AA205),0),0)</f>
        <v>0</v>
      </c>
      <c r="AC205">
        <f t="shared" si="35"/>
        <v>0</v>
      </c>
    </row>
    <row r="206" spans="1:29">
      <c r="A206" s="100" t="str">
        <f>IF(B206="","",ROWS($B$5:B206))</f>
        <v/>
      </c>
      <c r="B206" s="100" t="str">
        <f t="shared" si="27"/>
        <v/>
      </c>
      <c r="C206" s="100" t="str">
        <f t="shared" si="28"/>
        <v/>
      </c>
      <c r="D206" s="100" t="str">
        <f t="shared" si="29"/>
        <v/>
      </c>
      <c r="E206" s="100" t="str">
        <f t="shared" si="30"/>
        <v/>
      </c>
      <c r="F206" s="100" t="str">
        <f t="shared" si="31"/>
        <v/>
      </c>
      <c r="G206" s="101" t="str">
        <f t="shared" si="32"/>
        <v/>
      </c>
      <c r="H206" s="101" t="str">
        <f t="shared" si="33"/>
        <v/>
      </c>
      <c r="I206" s="184"/>
      <c r="J206" s="183"/>
      <c r="K206" s="183" t="str">
        <f>IF(J206="","",VLOOKUP(J206,MASTER!$B$8:$C$11,2,0))</f>
        <v/>
      </c>
      <c r="L206" s="183"/>
      <c r="M206" s="183"/>
      <c r="N206" s="183"/>
      <c r="O206" s="183"/>
      <c r="P206" s="183"/>
      <c r="Q206" s="183"/>
      <c r="R206" s="183"/>
      <c r="S206" s="183"/>
      <c r="T206" s="183"/>
      <c r="U206" s="183"/>
      <c r="V206" s="183"/>
      <c r="W206" s="183"/>
      <c r="X206" s="180">
        <f t="shared" si="34"/>
        <v>0</v>
      </c>
      <c r="Y206" s="179"/>
      <c r="AA206">
        <v>202</v>
      </c>
      <c r="AB206">
        <f>IFERROR(IF($AB$1&gt;=AA206,SMALL(STU_DATA!$L$5:$L$1000,FILL_DATA!$AB$2+FILL_DATA!AA206),0),0)</f>
        <v>0</v>
      </c>
      <c r="AC206">
        <f t="shared" si="35"/>
        <v>0</v>
      </c>
    </row>
    <row r="207" spans="1:29">
      <c r="A207" s="100" t="str">
        <f>IF(B207="","",ROWS($B$5:B207))</f>
        <v/>
      </c>
      <c r="B207" s="100" t="str">
        <f t="shared" si="27"/>
        <v/>
      </c>
      <c r="C207" s="100" t="str">
        <f t="shared" si="28"/>
        <v/>
      </c>
      <c r="D207" s="100" t="str">
        <f t="shared" si="29"/>
        <v/>
      </c>
      <c r="E207" s="100" t="str">
        <f t="shared" si="30"/>
        <v/>
      </c>
      <c r="F207" s="100" t="str">
        <f t="shared" si="31"/>
        <v/>
      </c>
      <c r="G207" s="101" t="str">
        <f t="shared" si="32"/>
        <v/>
      </c>
      <c r="H207" s="101" t="str">
        <f t="shared" si="33"/>
        <v/>
      </c>
      <c r="I207" s="184"/>
      <c r="J207" s="183"/>
      <c r="K207" s="183" t="str">
        <f>IF(J207="","",VLOOKUP(J207,MASTER!$B$8:$C$11,2,0))</f>
        <v/>
      </c>
      <c r="L207" s="183"/>
      <c r="M207" s="183"/>
      <c r="N207" s="183"/>
      <c r="O207" s="183"/>
      <c r="P207" s="183"/>
      <c r="Q207" s="183"/>
      <c r="R207" s="183"/>
      <c r="S207" s="183"/>
      <c r="T207" s="183"/>
      <c r="U207" s="183"/>
      <c r="V207" s="183"/>
      <c r="W207" s="183"/>
      <c r="X207" s="180">
        <f t="shared" si="34"/>
        <v>0</v>
      </c>
      <c r="Y207" s="179"/>
      <c r="AA207">
        <v>203</v>
      </c>
      <c r="AB207">
        <f>IFERROR(IF($AB$1&gt;=AA207,SMALL(STU_DATA!$L$5:$L$1000,FILL_DATA!$AB$2+FILL_DATA!AA207),0),0)</f>
        <v>0</v>
      </c>
      <c r="AC207">
        <f t="shared" si="35"/>
        <v>0</v>
      </c>
    </row>
    <row r="208" spans="1:29">
      <c r="A208" s="100" t="str">
        <f>IF(B208="","",ROWS($B$5:B208))</f>
        <v/>
      </c>
      <c r="B208" s="100" t="str">
        <f t="shared" si="27"/>
        <v/>
      </c>
      <c r="C208" s="100" t="str">
        <f t="shared" si="28"/>
        <v/>
      </c>
      <c r="D208" s="100" t="str">
        <f t="shared" si="29"/>
        <v/>
      </c>
      <c r="E208" s="100" t="str">
        <f t="shared" si="30"/>
        <v/>
      </c>
      <c r="F208" s="100" t="str">
        <f t="shared" si="31"/>
        <v/>
      </c>
      <c r="G208" s="101" t="str">
        <f t="shared" si="32"/>
        <v/>
      </c>
      <c r="H208" s="101" t="str">
        <f t="shared" si="33"/>
        <v/>
      </c>
      <c r="I208" s="184"/>
      <c r="J208" s="183"/>
      <c r="K208" s="183" t="str">
        <f>IF(J208="","",VLOOKUP(J208,MASTER!$B$8:$C$11,2,0))</f>
        <v/>
      </c>
      <c r="L208" s="183"/>
      <c r="M208" s="183"/>
      <c r="N208" s="183"/>
      <c r="O208" s="183"/>
      <c r="P208" s="183"/>
      <c r="Q208" s="183"/>
      <c r="R208" s="183"/>
      <c r="S208" s="183"/>
      <c r="T208" s="183"/>
      <c r="U208" s="183"/>
      <c r="V208" s="183"/>
      <c r="W208" s="183"/>
      <c r="X208" s="180">
        <f t="shared" si="34"/>
        <v>0</v>
      </c>
      <c r="Y208" s="179"/>
      <c r="AA208">
        <v>204</v>
      </c>
      <c r="AB208">
        <f>IFERROR(IF($AB$1&gt;=AA208,SMALL(STU_DATA!$L$5:$L$1000,FILL_DATA!$AB$2+FILL_DATA!AA208),0),0)</f>
        <v>0</v>
      </c>
      <c r="AC208">
        <f t="shared" si="35"/>
        <v>0</v>
      </c>
    </row>
    <row r="209" spans="1:29">
      <c r="A209" s="100" t="str">
        <f>IF(B209="","",ROWS($B$5:B209))</f>
        <v/>
      </c>
      <c r="B209" s="100" t="str">
        <f t="shared" si="27"/>
        <v/>
      </c>
      <c r="C209" s="100" t="str">
        <f t="shared" si="28"/>
        <v/>
      </c>
      <c r="D209" s="100" t="str">
        <f t="shared" si="29"/>
        <v/>
      </c>
      <c r="E209" s="100" t="str">
        <f t="shared" si="30"/>
        <v/>
      </c>
      <c r="F209" s="100" t="str">
        <f t="shared" si="31"/>
        <v/>
      </c>
      <c r="G209" s="101" t="str">
        <f t="shared" si="32"/>
        <v/>
      </c>
      <c r="H209" s="101" t="str">
        <f t="shared" si="33"/>
        <v/>
      </c>
      <c r="I209" s="184"/>
      <c r="J209" s="183"/>
      <c r="K209" s="183" t="str">
        <f>IF(J209="","",VLOOKUP(J209,MASTER!$B$8:$C$11,2,0))</f>
        <v/>
      </c>
      <c r="L209" s="183"/>
      <c r="M209" s="183"/>
      <c r="N209" s="183"/>
      <c r="O209" s="183"/>
      <c r="P209" s="183"/>
      <c r="Q209" s="183"/>
      <c r="R209" s="183"/>
      <c r="S209" s="183"/>
      <c r="T209" s="183"/>
      <c r="U209" s="183"/>
      <c r="V209" s="183"/>
      <c r="W209" s="183"/>
      <c r="X209" s="180">
        <f t="shared" si="34"/>
        <v>0</v>
      </c>
      <c r="Y209" s="179"/>
      <c r="AA209">
        <v>205</v>
      </c>
      <c r="AB209">
        <f>IFERROR(IF($AB$1&gt;=AA209,SMALL(STU_DATA!$L$5:$L$1000,FILL_DATA!$AB$2+FILL_DATA!AA209),0),0)</f>
        <v>0</v>
      </c>
      <c r="AC209">
        <f t="shared" si="35"/>
        <v>0</v>
      </c>
    </row>
    <row r="210" spans="1:29">
      <c r="A210" s="100" t="str">
        <f>IF(B210="","",ROWS($B$5:B210))</f>
        <v/>
      </c>
      <c r="B210" s="100" t="str">
        <f t="shared" si="27"/>
        <v/>
      </c>
      <c r="C210" s="100" t="str">
        <f t="shared" si="28"/>
        <v/>
      </c>
      <c r="D210" s="100" t="str">
        <f t="shared" si="29"/>
        <v/>
      </c>
      <c r="E210" s="100" t="str">
        <f t="shared" si="30"/>
        <v/>
      </c>
      <c r="F210" s="100" t="str">
        <f t="shared" si="31"/>
        <v/>
      </c>
      <c r="G210" s="101" t="str">
        <f t="shared" si="32"/>
        <v/>
      </c>
      <c r="H210" s="101" t="str">
        <f t="shared" si="33"/>
        <v/>
      </c>
      <c r="I210" s="184"/>
      <c r="J210" s="183"/>
      <c r="K210" s="183" t="str">
        <f>IF(J210="","",VLOOKUP(J210,MASTER!$B$8:$C$11,2,0))</f>
        <v/>
      </c>
      <c r="L210" s="183"/>
      <c r="M210" s="183"/>
      <c r="N210" s="183"/>
      <c r="O210" s="183"/>
      <c r="P210" s="183"/>
      <c r="Q210" s="183"/>
      <c r="R210" s="183"/>
      <c r="S210" s="183"/>
      <c r="T210" s="183"/>
      <c r="U210" s="183"/>
      <c r="V210" s="183"/>
      <c r="W210" s="183"/>
      <c r="X210" s="180">
        <f t="shared" si="34"/>
        <v>0</v>
      </c>
      <c r="Y210" s="179"/>
      <c r="AA210">
        <v>206</v>
      </c>
      <c r="AB210">
        <f>IFERROR(IF($AB$1&gt;=AA210,SMALL(STU_DATA!$L$5:$L$1000,FILL_DATA!$AB$2+FILL_DATA!AA210),0),0)</f>
        <v>0</v>
      </c>
      <c r="AC210">
        <f t="shared" si="35"/>
        <v>0</v>
      </c>
    </row>
    <row r="211" spans="1:29">
      <c r="A211" s="100" t="str">
        <f>IF(B211="","",ROWS($B$5:B211))</f>
        <v/>
      </c>
      <c r="B211" s="100" t="str">
        <f t="shared" si="27"/>
        <v/>
      </c>
      <c r="C211" s="100" t="str">
        <f t="shared" si="28"/>
        <v/>
      </c>
      <c r="D211" s="100" t="str">
        <f t="shared" si="29"/>
        <v/>
      </c>
      <c r="E211" s="100" t="str">
        <f t="shared" si="30"/>
        <v/>
      </c>
      <c r="F211" s="100" t="str">
        <f t="shared" si="31"/>
        <v/>
      </c>
      <c r="G211" s="101" t="str">
        <f t="shared" si="32"/>
        <v/>
      </c>
      <c r="H211" s="101" t="str">
        <f t="shared" si="33"/>
        <v/>
      </c>
      <c r="I211" s="184"/>
      <c r="J211" s="183"/>
      <c r="K211" s="183" t="str">
        <f>IF(J211="","",VLOOKUP(J211,MASTER!$B$8:$C$11,2,0))</f>
        <v/>
      </c>
      <c r="L211" s="183"/>
      <c r="M211" s="183"/>
      <c r="N211" s="183"/>
      <c r="O211" s="183"/>
      <c r="P211" s="183"/>
      <c r="Q211" s="183"/>
      <c r="R211" s="183"/>
      <c r="S211" s="183"/>
      <c r="T211" s="183"/>
      <c r="U211" s="183"/>
      <c r="V211" s="183"/>
      <c r="W211" s="183"/>
      <c r="X211" s="180">
        <f t="shared" si="34"/>
        <v>0</v>
      </c>
      <c r="Y211" s="179"/>
      <c r="AA211">
        <v>207</v>
      </c>
      <c r="AB211">
        <f>IFERROR(IF($AB$1&gt;=AA211,SMALL(STU_DATA!$L$5:$L$1000,FILL_DATA!$AB$2+FILL_DATA!AA211),0),0)</f>
        <v>0</v>
      </c>
      <c r="AC211">
        <f t="shared" si="35"/>
        <v>0</v>
      </c>
    </row>
    <row r="212" spans="1:29">
      <c r="A212" s="100" t="str">
        <f>IF(B212="","",ROWS($B$5:B212))</f>
        <v/>
      </c>
      <c r="B212" s="100" t="str">
        <f t="shared" si="27"/>
        <v/>
      </c>
      <c r="C212" s="100" t="str">
        <f t="shared" si="28"/>
        <v/>
      </c>
      <c r="D212" s="100" t="str">
        <f t="shared" si="29"/>
        <v/>
      </c>
      <c r="E212" s="100" t="str">
        <f t="shared" si="30"/>
        <v/>
      </c>
      <c r="F212" s="100" t="str">
        <f t="shared" si="31"/>
        <v/>
      </c>
      <c r="G212" s="101" t="str">
        <f t="shared" si="32"/>
        <v/>
      </c>
      <c r="H212" s="101" t="str">
        <f t="shared" si="33"/>
        <v/>
      </c>
      <c r="I212" s="184"/>
      <c r="J212" s="183"/>
      <c r="K212" s="183" t="str">
        <f>IF(J212="","",VLOOKUP(J212,MASTER!$B$8:$C$11,2,0))</f>
        <v/>
      </c>
      <c r="L212" s="183"/>
      <c r="M212" s="183"/>
      <c r="N212" s="183"/>
      <c r="O212" s="183"/>
      <c r="P212" s="183"/>
      <c r="Q212" s="183"/>
      <c r="R212" s="183"/>
      <c r="S212" s="183"/>
      <c r="T212" s="183"/>
      <c r="U212" s="183"/>
      <c r="V212" s="183"/>
      <c r="W212" s="183"/>
      <c r="X212" s="180">
        <f t="shared" si="34"/>
        <v>0</v>
      </c>
      <c r="Y212" s="179"/>
      <c r="AA212">
        <v>208</v>
      </c>
      <c r="AB212">
        <f>IFERROR(IF($AB$1&gt;=AA212,SMALL(STU_DATA!$L$5:$L$1000,FILL_DATA!$AB$2+FILL_DATA!AA212),0),0)</f>
        <v>0</v>
      </c>
      <c r="AC212">
        <f t="shared" si="35"/>
        <v>0</v>
      </c>
    </row>
    <row r="213" spans="1:29">
      <c r="A213" s="100" t="str">
        <f>IF(B213="","",ROWS($B$5:B213))</f>
        <v/>
      </c>
      <c r="B213" s="100" t="str">
        <f t="shared" si="27"/>
        <v/>
      </c>
      <c r="C213" s="100" t="str">
        <f t="shared" si="28"/>
        <v/>
      </c>
      <c r="D213" s="100" t="str">
        <f t="shared" si="29"/>
        <v/>
      </c>
      <c r="E213" s="100" t="str">
        <f t="shared" si="30"/>
        <v/>
      </c>
      <c r="F213" s="100" t="str">
        <f t="shared" si="31"/>
        <v/>
      </c>
      <c r="G213" s="101" t="str">
        <f t="shared" si="32"/>
        <v/>
      </c>
      <c r="H213" s="101" t="str">
        <f t="shared" si="33"/>
        <v/>
      </c>
      <c r="I213" s="184"/>
      <c r="J213" s="183"/>
      <c r="K213" s="183" t="str">
        <f>IF(J213="","",VLOOKUP(J213,MASTER!$B$8:$C$11,2,0))</f>
        <v/>
      </c>
      <c r="L213" s="183"/>
      <c r="M213" s="183"/>
      <c r="N213" s="183"/>
      <c r="O213" s="183"/>
      <c r="P213" s="183"/>
      <c r="Q213" s="183"/>
      <c r="R213" s="183"/>
      <c r="S213" s="183"/>
      <c r="T213" s="183"/>
      <c r="U213" s="183"/>
      <c r="V213" s="183"/>
      <c r="W213" s="183"/>
      <c r="X213" s="180">
        <f t="shared" si="34"/>
        <v>0</v>
      </c>
      <c r="Y213" s="179"/>
      <c r="AA213">
        <v>209</v>
      </c>
      <c r="AB213">
        <f>IFERROR(IF($AB$1&gt;=AA213,SMALL(STU_DATA!$L$5:$L$1000,FILL_DATA!$AB$2+FILL_DATA!AA213),0),0)</f>
        <v>0</v>
      </c>
      <c r="AC213">
        <f t="shared" si="35"/>
        <v>0</v>
      </c>
    </row>
    <row r="214" spans="1:29">
      <c r="A214" s="100" t="str">
        <f>IF(B214="","",ROWS($B$5:B214))</f>
        <v/>
      </c>
      <c r="B214" s="100" t="str">
        <f t="shared" si="27"/>
        <v/>
      </c>
      <c r="C214" s="100" t="str">
        <f t="shared" si="28"/>
        <v/>
      </c>
      <c r="D214" s="100" t="str">
        <f t="shared" si="29"/>
        <v/>
      </c>
      <c r="E214" s="100" t="str">
        <f t="shared" si="30"/>
        <v/>
      </c>
      <c r="F214" s="100" t="str">
        <f t="shared" si="31"/>
        <v/>
      </c>
      <c r="G214" s="101" t="str">
        <f t="shared" si="32"/>
        <v/>
      </c>
      <c r="H214" s="101" t="str">
        <f t="shared" si="33"/>
        <v/>
      </c>
      <c r="I214" s="184"/>
      <c r="J214" s="183"/>
      <c r="K214" s="183" t="str">
        <f>IF(J214="","",VLOOKUP(J214,MASTER!$B$8:$C$11,2,0))</f>
        <v/>
      </c>
      <c r="L214" s="183"/>
      <c r="M214" s="183"/>
      <c r="N214" s="183"/>
      <c r="O214" s="183"/>
      <c r="P214" s="183"/>
      <c r="Q214" s="183"/>
      <c r="R214" s="183"/>
      <c r="S214" s="183"/>
      <c r="T214" s="183"/>
      <c r="U214" s="183"/>
      <c r="V214" s="183"/>
      <c r="W214" s="183"/>
      <c r="X214" s="180">
        <f t="shared" si="34"/>
        <v>0</v>
      </c>
      <c r="Y214" s="179"/>
      <c r="AA214">
        <v>210</v>
      </c>
      <c r="AB214">
        <f>IFERROR(IF($AB$1&gt;=AA214,SMALL(STU_DATA!$L$5:$L$1000,FILL_DATA!$AB$2+FILL_DATA!AA214),0),0)</f>
        <v>0</v>
      </c>
      <c r="AC214">
        <f t="shared" si="35"/>
        <v>0</v>
      </c>
    </row>
    <row r="215" spans="1:29">
      <c r="A215" s="100" t="str">
        <f>IF(B215="","",ROWS($B$5:B215))</f>
        <v/>
      </c>
      <c r="B215" s="100" t="str">
        <f t="shared" si="27"/>
        <v/>
      </c>
      <c r="C215" s="100" t="str">
        <f t="shared" si="28"/>
        <v/>
      </c>
      <c r="D215" s="100" t="str">
        <f t="shared" si="29"/>
        <v/>
      </c>
      <c r="E215" s="100" t="str">
        <f t="shared" si="30"/>
        <v/>
      </c>
      <c r="F215" s="100" t="str">
        <f t="shared" si="31"/>
        <v/>
      </c>
      <c r="G215" s="101" t="str">
        <f t="shared" si="32"/>
        <v/>
      </c>
      <c r="H215" s="101" t="str">
        <f t="shared" si="33"/>
        <v/>
      </c>
      <c r="I215" s="184"/>
      <c r="J215" s="183"/>
      <c r="K215" s="183" t="str">
        <f>IF(J215="","",VLOOKUP(J215,MASTER!$B$8:$C$11,2,0))</f>
        <v/>
      </c>
      <c r="L215" s="183"/>
      <c r="M215" s="183"/>
      <c r="N215" s="183"/>
      <c r="O215" s="183"/>
      <c r="P215" s="183"/>
      <c r="Q215" s="183"/>
      <c r="R215" s="183"/>
      <c r="S215" s="183"/>
      <c r="T215" s="183"/>
      <c r="U215" s="183"/>
      <c r="V215" s="183"/>
      <c r="W215" s="183"/>
      <c r="X215" s="180">
        <f t="shared" si="34"/>
        <v>0</v>
      </c>
      <c r="Y215" s="179"/>
      <c r="AA215">
        <v>211</v>
      </c>
      <c r="AB215">
        <f>IFERROR(IF($AB$1&gt;=AA215,SMALL(STU_DATA!$L$5:$L$1000,FILL_DATA!$AB$2+FILL_DATA!AA215),0),0)</f>
        <v>0</v>
      </c>
      <c r="AC215">
        <f t="shared" si="35"/>
        <v>0</v>
      </c>
    </row>
    <row r="216" spans="1:29">
      <c r="A216" s="100" t="str">
        <f>IF(B216="","",ROWS($B$5:B216))</f>
        <v/>
      </c>
      <c r="B216" s="100" t="str">
        <f t="shared" si="27"/>
        <v/>
      </c>
      <c r="C216" s="100" t="str">
        <f t="shared" si="28"/>
        <v/>
      </c>
      <c r="D216" s="100" t="str">
        <f t="shared" si="29"/>
        <v/>
      </c>
      <c r="E216" s="100" t="str">
        <f t="shared" si="30"/>
        <v/>
      </c>
      <c r="F216" s="100" t="str">
        <f t="shared" si="31"/>
        <v/>
      </c>
      <c r="G216" s="101" t="str">
        <f t="shared" si="32"/>
        <v/>
      </c>
      <c r="H216" s="101" t="str">
        <f t="shared" si="33"/>
        <v/>
      </c>
      <c r="I216" s="184"/>
      <c r="J216" s="183"/>
      <c r="K216" s="183" t="str">
        <f>IF(J216="","",VLOOKUP(J216,MASTER!$B$8:$C$11,2,0))</f>
        <v/>
      </c>
      <c r="L216" s="183"/>
      <c r="M216" s="183"/>
      <c r="N216" s="183"/>
      <c r="O216" s="183"/>
      <c r="P216" s="183"/>
      <c r="Q216" s="183"/>
      <c r="R216" s="183"/>
      <c r="S216" s="183"/>
      <c r="T216" s="183"/>
      <c r="U216" s="183"/>
      <c r="V216" s="183"/>
      <c r="W216" s="183"/>
      <c r="X216" s="180">
        <f t="shared" si="34"/>
        <v>0</v>
      </c>
      <c r="Y216" s="179"/>
      <c r="AA216">
        <v>212</v>
      </c>
      <c r="AB216">
        <f>IFERROR(IF($AB$1&gt;=AA216,SMALL(STU_DATA!$L$5:$L$1000,FILL_DATA!$AB$2+FILL_DATA!AA216),0),0)</f>
        <v>0</v>
      </c>
      <c r="AC216">
        <f t="shared" si="35"/>
        <v>0</v>
      </c>
    </row>
    <row r="217" spans="1:29">
      <c r="A217" s="100" t="str">
        <f>IF(B217="","",ROWS($B$5:B217))</f>
        <v/>
      </c>
      <c r="B217" s="100" t="str">
        <f t="shared" si="27"/>
        <v/>
      </c>
      <c r="C217" s="100" t="str">
        <f t="shared" si="28"/>
        <v/>
      </c>
      <c r="D217" s="100" t="str">
        <f t="shared" si="29"/>
        <v/>
      </c>
      <c r="E217" s="100" t="str">
        <f t="shared" si="30"/>
        <v/>
      </c>
      <c r="F217" s="100" t="str">
        <f t="shared" si="31"/>
        <v/>
      </c>
      <c r="G217" s="101" t="str">
        <f t="shared" si="32"/>
        <v/>
      </c>
      <c r="H217" s="101" t="str">
        <f t="shared" si="33"/>
        <v/>
      </c>
      <c r="I217" s="184"/>
      <c r="J217" s="183"/>
      <c r="K217" s="183" t="str">
        <f>IF(J217="","",VLOOKUP(J217,MASTER!$B$8:$C$11,2,0))</f>
        <v/>
      </c>
      <c r="L217" s="183"/>
      <c r="M217" s="183"/>
      <c r="N217" s="183"/>
      <c r="O217" s="183"/>
      <c r="P217" s="183"/>
      <c r="Q217" s="183"/>
      <c r="R217" s="183"/>
      <c r="S217" s="183"/>
      <c r="T217" s="183"/>
      <c r="U217" s="183"/>
      <c r="V217" s="183"/>
      <c r="W217" s="183"/>
      <c r="X217" s="180">
        <f t="shared" si="34"/>
        <v>0</v>
      </c>
      <c r="Y217" s="179"/>
      <c r="AA217">
        <v>213</v>
      </c>
      <c r="AB217">
        <f>IFERROR(IF($AB$1&gt;=AA217,SMALL(STU_DATA!$L$5:$L$1000,FILL_DATA!$AB$2+FILL_DATA!AA217),0),0)</f>
        <v>0</v>
      </c>
      <c r="AC217">
        <f t="shared" si="35"/>
        <v>0</v>
      </c>
    </row>
    <row r="218" spans="1:29">
      <c r="A218" s="100" t="str">
        <f>IF(B218="","",ROWS($B$5:B218))</f>
        <v/>
      </c>
      <c r="B218" s="100" t="str">
        <f t="shared" si="27"/>
        <v/>
      </c>
      <c r="C218" s="100" t="str">
        <f t="shared" si="28"/>
        <v/>
      </c>
      <c r="D218" s="100" t="str">
        <f t="shared" si="29"/>
        <v/>
      </c>
      <c r="E218" s="100" t="str">
        <f t="shared" si="30"/>
        <v/>
      </c>
      <c r="F218" s="100" t="str">
        <f t="shared" si="31"/>
        <v/>
      </c>
      <c r="G218" s="101" t="str">
        <f t="shared" si="32"/>
        <v/>
      </c>
      <c r="H218" s="101" t="str">
        <f t="shared" si="33"/>
        <v/>
      </c>
      <c r="I218" s="184"/>
      <c r="J218" s="183"/>
      <c r="K218" s="183" t="str">
        <f>IF(J218="","",VLOOKUP(J218,MASTER!$B$8:$C$11,2,0))</f>
        <v/>
      </c>
      <c r="L218" s="183"/>
      <c r="M218" s="183"/>
      <c r="N218" s="183"/>
      <c r="O218" s="183"/>
      <c r="P218" s="183"/>
      <c r="Q218" s="183"/>
      <c r="R218" s="183"/>
      <c r="S218" s="183"/>
      <c r="T218" s="183"/>
      <c r="U218" s="183"/>
      <c r="V218" s="183"/>
      <c r="W218" s="183"/>
      <c r="X218" s="180">
        <f t="shared" si="34"/>
        <v>0</v>
      </c>
      <c r="Y218" s="179"/>
      <c r="AA218">
        <v>214</v>
      </c>
      <c r="AB218">
        <f>IFERROR(IF($AB$1&gt;=AA218,SMALL(STU_DATA!$L$5:$L$1000,FILL_DATA!$AB$2+FILL_DATA!AA218),0),0)</f>
        <v>0</v>
      </c>
      <c r="AC218">
        <f t="shared" si="35"/>
        <v>0</v>
      </c>
    </row>
    <row r="219" spans="1:29">
      <c r="A219" s="100" t="str">
        <f>IF(B219="","",ROWS($B$5:B219))</f>
        <v/>
      </c>
      <c r="B219" s="100" t="str">
        <f t="shared" si="27"/>
        <v/>
      </c>
      <c r="C219" s="100" t="str">
        <f t="shared" si="28"/>
        <v/>
      </c>
      <c r="D219" s="100" t="str">
        <f t="shared" si="29"/>
        <v/>
      </c>
      <c r="E219" s="100" t="str">
        <f t="shared" si="30"/>
        <v/>
      </c>
      <c r="F219" s="100" t="str">
        <f t="shared" si="31"/>
        <v/>
      </c>
      <c r="G219" s="101" t="str">
        <f t="shared" si="32"/>
        <v/>
      </c>
      <c r="H219" s="101" t="str">
        <f t="shared" si="33"/>
        <v/>
      </c>
      <c r="I219" s="184"/>
      <c r="J219" s="183"/>
      <c r="K219" s="183" t="str">
        <f>IF(J219="","",VLOOKUP(J219,MASTER!$B$8:$C$11,2,0))</f>
        <v/>
      </c>
      <c r="L219" s="183"/>
      <c r="M219" s="183"/>
      <c r="N219" s="183"/>
      <c r="O219" s="183"/>
      <c r="P219" s="183"/>
      <c r="Q219" s="183"/>
      <c r="R219" s="183"/>
      <c r="S219" s="183"/>
      <c r="T219" s="183"/>
      <c r="U219" s="183"/>
      <c r="V219" s="183"/>
      <c r="W219" s="183"/>
      <c r="X219" s="180">
        <f t="shared" si="34"/>
        <v>0</v>
      </c>
      <c r="Y219" s="179"/>
      <c r="AA219">
        <v>215</v>
      </c>
      <c r="AB219">
        <f>IFERROR(IF($AB$1&gt;=AA219,SMALL(STU_DATA!$L$5:$L$1000,FILL_DATA!$AB$2+FILL_DATA!AA219),0),0)</f>
        <v>0</v>
      </c>
      <c r="AC219">
        <f t="shared" si="35"/>
        <v>0</v>
      </c>
    </row>
    <row r="220" spans="1:29">
      <c r="A220" s="100" t="str">
        <f>IF(B220="","",ROWS($B$5:B220))</f>
        <v/>
      </c>
      <c r="B220" s="100" t="str">
        <f t="shared" si="27"/>
        <v/>
      </c>
      <c r="C220" s="100" t="str">
        <f t="shared" si="28"/>
        <v/>
      </c>
      <c r="D220" s="100" t="str">
        <f t="shared" si="29"/>
        <v/>
      </c>
      <c r="E220" s="100" t="str">
        <f t="shared" si="30"/>
        <v/>
      </c>
      <c r="F220" s="100" t="str">
        <f t="shared" si="31"/>
        <v/>
      </c>
      <c r="G220" s="101" t="str">
        <f t="shared" si="32"/>
        <v/>
      </c>
      <c r="H220" s="101" t="str">
        <f t="shared" si="33"/>
        <v/>
      </c>
      <c r="I220" s="184"/>
      <c r="J220" s="183"/>
      <c r="K220" s="183" t="str">
        <f>IF(J220="","",VLOOKUP(J220,MASTER!$B$8:$C$11,2,0))</f>
        <v/>
      </c>
      <c r="L220" s="183"/>
      <c r="M220" s="183"/>
      <c r="N220" s="183"/>
      <c r="O220" s="183"/>
      <c r="P220" s="183"/>
      <c r="Q220" s="183"/>
      <c r="R220" s="183"/>
      <c r="S220" s="183"/>
      <c r="T220" s="183"/>
      <c r="U220" s="183"/>
      <c r="V220" s="183"/>
      <c r="W220" s="183"/>
      <c r="X220" s="180">
        <f t="shared" si="34"/>
        <v>0</v>
      </c>
      <c r="Y220" s="179"/>
      <c r="AA220">
        <v>216</v>
      </c>
      <c r="AB220">
        <f>IFERROR(IF($AB$1&gt;=AA220,SMALL(STU_DATA!$L$5:$L$1000,FILL_DATA!$AB$2+FILL_DATA!AA220),0),0)</f>
        <v>0</v>
      </c>
      <c r="AC220">
        <f t="shared" si="35"/>
        <v>0</v>
      </c>
    </row>
    <row r="221" spans="1:29">
      <c r="A221" s="100" t="str">
        <f>IF(B221="","",ROWS($B$5:B221))</f>
        <v/>
      </c>
      <c r="B221" s="100" t="str">
        <f t="shared" si="27"/>
        <v/>
      </c>
      <c r="C221" s="100" t="str">
        <f t="shared" si="28"/>
        <v/>
      </c>
      <c r="D221" s="100" t="str">
        <f t="shared" si="29"/>
        <v/>
      </c>
      <c r="E221" s="100" t="str">
        <f t="shared" si="30"/>
        <v/>
      </c>
      <c r="F221" s="100" t="str">
        <f t="shared" si="31"/>
        <v/>
      </c>
      <c r="G221" s="101" t="str">
        <f t="shared" si="32"/>
        <v/>
      </c>
      <c r="H221" s="101" t="str">
        <f t="shared" si="33"/>
        <v/>
      </c>
      <c r="I221" s="184"/>
      <c r="J221" s="183"/>
      <c r="K221" s="183" t="str">
        <f>IF(J221="","",VLOOKUP(J221,MASTER!$B$8:$C$11,2,0))</f>
        <v/>
      </c>
      <c r="L221" s="183"/>
      <c r="M221" s="183"/>
      <c r="N221" s="183"/>
      <c r="O221" s="183"/>
      <c r="P221" s="183"/>
      <c r="Q221" s="183"/>
      <c r="R221" s="183"/>
      <c r="S221" s="183"/>
      <c r="T221" s="183"/>
      <c r="U221" s="183"/>
      <c r="V221" s="183"/>
      <c r="W221" s="183"/>
      <c r="X221" s="180">
        <f t="shared" si="34"/>
        <v>0</v>
      </c>
      <c r="Y221" s="179"/>
      <c r="AA221">
        <v>217</v>
      </c>
      <c r="AB221">
        <f>IFERROR(IF($AB$1&gt;=AA221,SMALL(STU_DATA!$L$5:$L$1000,FILL_DATA!$AB$2+FILL_DATA!AA221),0),0)</f>
        <v>0</v>
      </c>
      <c r="AC221">
        <f t="shared" si="35"/>
        <v>0</v>
      </c>
    </row>
    <row r="222" spans="1:29">
      <c r="A222" s="100" t="str">
        <f>IF(B222="","",ROWS($B$5:B222))</f>
        <v/>
      </c>
      <c r="B222" s="100" t="str">
        <f t="shared" si="27"/>
        <v/>
      </c>
      <c r="C222" s="100" t="str">
        <f t="shared" si="28"/>
        <v/>
      </c>
      <c r="D222" s="100" t="str">
        <f t="shared" si="29"/>
        <v/>
      </c>
      <c r="E222" s="100" t="str">
        <f t="shared" si="30"/>
        <v/>
      </c>
      <c r="F222" s="100" t="str">
        <f t="shared" si="31"/>
        <v/>
      </c>
      <c r="G222" s="101" t="str">
        <f t="shared" si="32"/>
        <v/>
      </c>
      <c r="H222" s="101" t="str">
        <f t="shared" si="33"/>
        <v/>
      </c>
      <c r="I222" s="184"/>
      <c r="J222" s="183"/>
      <c r="K222" s="183" t="str">
        <f>IF(J222="","",VLOOKUP(J222,MASTER!$B$8:$C$11,2,0))</f>
        <v/>
      </c>
      <c r="L222" s="183"/>
      <c r="M222" s="183"/>
      <c r="N222" s="183"/>
      <c r="O222" s="183"/>
      <c r="P222" s="183"/>
      <c r="Q222" s="183"/>
      <c r="R222" s="183"/>
      <c r="S222" s="183"/>
      <c r="T222" s="183"/>
      <c r="U222" s="183"/>
      <c r="V222" s="183"/>
      <c r="W222" s="183"/>
      <c r="X222" s="180">
        <f t="shared" si="34"/>
        <v>0</v>
      </c>
      <c r="Y222" s="179"/>
      <c r="AA222">
        <v>218</v>
      </c>
      <c r="AB222">
        <f>IFERROR(IF($AB$1&gt;=AA222,SMALL(STU_DATA!$L$5:$L$1000,FILL_DATA!$AB$2+FILL_DATA!AA222),0),0)</f>
        <v>0</v>
      </c>
      <c r="AC222">
        <f t="shared" si="35"/>
        <v>0</v>
      </c>
    </row>
    <row r="223" spans="1:29">
      <c r="A223" s="100" t="str">
        <f>IF(B223="","",ROWS($B$5:B223))</f>
        <v/>
      </c>
      <c r="B223" s="100" t="str">
        <f t="shared" si="27"/>
        <v/>
      </c>
      <c r="C223" s="100" t="str">
        <f t="shared" si="28"/>
        <v/>
      </c>
      <c r="D223" s="100" t="str">
        <f t="shared" si="29"/>
        <v/>
      </c>
      <c r="E223" s="100" t="str">
        <f t="shared" si="30"/>
        <v/>
      </c>
      <c r="F223" s="100" t="str">
        <f t="shared" si="31"/>
        <v/>
      </c>
      <c r="G223" s="101" t="str">
        <f t="shared" si="32"/>
        <v/>
      </c>
      <c r="H223" s="101" t="str">
        <f t="shared" si="33"/>
        <v/>
      </c>
      <c r="I223" s="184"/>
      <c r="J223" s="183"/>
      <c r="K223" s="183" t="str">
        <f>IF(J223="","",VLOOKUP(J223,MASTER!$B$8:$C$11,2,0))</f>
        <v/>
      </c>
      <c r="L223" s="183"/>
      <c r="M223" s="183"/>
      <c r="N223" s="183"/>
      <c r="O223" s="183"/>
      <c r="P223" s="183"/>
      <c r="Q223" s="183"/>
      <c r="R223" s="183"/>
      <c r="S223" s="183"/>
      <c r="T223" s="183"/>
      <c r="U223" s="183"/>
      <c r="V223" s="183"/>
      <c r="W223" s="183"/>
      <c r="X223" s="180">
        <f t="shared" si="34"/>
        <v>0</v>
      </c>
      <c r="Y223" s="179"/>
      <c r="AA223">
        <v>219</v>
      </c>
      <c r="AB223">
        <f>IFERROR(IF($AB$1&gt;=AA223,SMALL(STU_DATA!$L$5:$L$1000,FILL_DATA!$AB$2+FILL_DATA!AA223),0),0)</f>
        <v>0</v>
      </c>
      <c r="AC223">
        <f t="shared" si="35"/>
        <v>0</v>
      </c>
    </row>
    <row r="224" spans="1:29">
      <c r="A224" s="100" t="str">
        <f>IF(B224="","",ROWS($B$5:B224))</f>
        <v/>
      </c>
      <c r="B224" s="100" t="str">
        <f t="shared" si="27"/>
        <v/>
      </c>
      <c r="C224" s="100" t="str">
        <f t="shared" si="28"/>
        <v/>
      </c>
      <c r="D224" s="100" t="str">
        <f t="shared" si="29"/>
        <v/>
      </c>
      <c r="E224" s="100" t="str">
        <f t="shared" si="30"/>
        <v/>
      </c>
      <c r="F224" s="100" t="str">
        <f t="shared" si="31"/>
        <v/>
      </c>
      <c r="G224" s="101" t="str">
        <f t="shared" si="32"/>
        <v/>
      </c>
      <c r="H224" s="101" t="str">
        <f t="shared" si="33"/>
        <v/>
      </c>
      <c r="I224" s="184"/>
      <c r="J224" s="183"/>
      <c r="K224" s="183" t="str">
        <f>IF(J224="","",VLOOKUP(J224,MASTER!$B$8:$C$11,2,0))</f>
        <v/>
      </c>
      <c r="L224" s="183"/>
      <c r="M224" s="183"/>
      <c r="N224" s="183"/>
      <c r="O224" s="183"/>
      <c r="P224" s="183"/>
      <c r="Q224" s="183"/>
      <c r="R224" s="183"/>
      <c r="S224" s="183"/>
      <c r="T224" s="183"/>
      <c r="U224" s="183"/>
      <c r="V224" s="183"/>
      <c r="W224" s="183"/>
      <c r="X224" s="180">
        <f t="shared" si="34"/>
        <v>0</v>
      </c>
      <c r="Y224" s="179"/>
      <c r="AA224">
        <v>220</v>
      </c>
      <c r="AB224">
        <f>IFERROR(IF($AB$1&gt;=AA224,SMALL(STU_DATA!$L$5:$L$1000,FILL_DATA!$AB$2+FILL_DATA!AA224),0),0)</f>
        <v>0</v>
      </c>
      <c r="AC224">
        <f t="shared" si="35"/>
        <v>0</v>
      </c>
    </row>
    <row r="225" spans="1:29">
      <c r="A225" s="100" t="str">
        <f>IF(B225="","",ROWS($B$5:B225))</f>
        <v/>
      </c>
      <c r="B225" s="100" t="str">
        <f t="shared" si="27"/>
        <v/>
      </c>
      <c r="C225" s="100" t="str">
        <f t="shared" si="28"/>
        <v/>
      </c>
      <c r="D225" s="100" t="str">
        <f t="shared" si="29"/>
        <v/>
      </c>
      <c r="E225" s="100" t="str">
        <f t="shared" si="30"/>
        <v/>
      </c>
      <c r="F225" s="100" t="str">
        <f t="shared" si="31"/>
        <v/>
      </c>
      <c r="G225" s="101" t="str">
        <f t="shared" si="32"/>
        <v/>
      </c>
      <c r="H225" s="101" t="str">
        <f t="shared" si="33"/>
        <v/>
      </c>
      <c r="I225" s="184"/>
      <c r="J225" s="183"/>
      <c r="K225" s="183" t="str">
        <f>IF(J225="","",VLOOKUP(J225,MASTER!$B$8:$C$11,2,0))</f>
        <v/>
      </c>
      <c r="L225" s="183"/>
      <c r="M225" s="183"/>
      <c r="N225" s="183"/>
      <c r="O225" s="183"/>
      <c r="P225" s="183"/>
      <c r="Q225" s="183"/>
      <c r="R225" s="183"/>
      <c r="S225" s="183"/>
      <c r="T225" s="183"/>
      <c r="U225" s="183"/>
      <c r="V225" s="183"/>
      <c r="W225" s="183"/>
      <c r="X225" s="180">
        <f t="shared" si="34"/>
        <v>0</v>
      </c>
      <c r="Y225" s="179"/>
      <c r="AA225">
        <v>221</v>
      </c>
      <c r="AB225">
        <f>IFERROR(IF($AB$1&gt;=AA225,SMALL(STU_DATA!$L$5:$L$1000,FILL_DATA!$AB$2+FILL_DATA!AA225),0),0)</f>
        <v>0</v>
      </c>
      <c r="AC225">
        <f t="shared" si="35"/>
        <v>0</v>
      </c>
    </row>
    <row r="226" spans="1:29">
      <c r="A226" s="100" t="str">
        <f>IF(B226="","",ROWS($B$5:B226))</f>
        <v/>
      </c>
      <c r="B226" s="100" t="str">
        <f t="shared" si="27"/>
        <v/>
      </c>
      <c r="C226" s="100" t="str">
        <f t="shared" si="28"/>
        <v/>
      </c>
      <c r="D226" s="100" t="str">
        <f t="shared" si="29"/>
        <v/>
      </c>
      <c r="E226" s="100" t="str">
        <f t="shared" si="30"/>
        <v/>
      </c>
      <c r="F226" s="100" t="str">
        <f t="shared" si="31"/>
        <v/>
      </c>
      <c r="G226" s="101" t="str">
        <f t="shared" si="32"/>
        <v/>
      </c>
      <c r="H226" s="101" t="str">
        <f t="shared" si="33"/>
        <v/>
      </c>
      <c r="I226" s="184"/>
      <c r="J226" s="183"/>
      <c r="K226" s="183" t="str">
        <f>IF(J226="","",VLOOKUP(J226,MASTER!$B$8:$C$11,2,0))</f>
        <v/>
      </c>
      <c r="L226" s="183"/>
      <c r="M226" s="183"/>
      <c r="N226" s="183"/>
      <c r="O226" s="183"/>
      <c r="P226" s="183"/>
      <c r="Q226" s="183"/>
      <c r="R226" s="183"/>
      <c r="S226" s="183"/>
      <c r="T226" s="183"/>
      <c r="U226" s="183"/>
      <c r="V226" s="183"/>
      <c r="W226" s="183"/>
      <c r="X226" s="180">
        <f t="shared" si="34"/>
        <v>0</v>
      </c>
      <c r="Y226" s="179"/>
      <c r="AA226">
        <v>222</v>
      </c>
      <c r="AB226">
        <f>IFERROR(IF($AB$1&gt;=AA226,SMALL(STU_DATA!$L$5:$L$1000,FILL_DATA!$AB$2+FILL_DATA!AA226),0),0)</f>
        <v>0</v>
      </c>
      <c r="AC226">
        <f t="shared" si="35"/>
        <v>0</v>
      </c>
    </row>
    <row r="227" spans="1:29">
      <c r="A227" s="100" t="str">
        <f>IF(B227="","",ROWS($B$5:B227))</f>
        <v/>
      </c>
      <c r="B227" s="100" t="str">
        <f t="shared" si="27"/>
        <v/>
      </c>
      <c r="C227" s="100" t="str">
        <f t="shared" si="28"/>
        <v/>
      </c>
      <c r="D227" s="100" t="str">
        <f t="shared" si="29"/>
        <v/>
      </c>
      <c r="E227" s="100" t="str">
        <f t="shared" si="30"/>
        <v/>
      </c>
      <c r="F227" s="100" t="str">
        <f t="shared" si="31"/>
        <v/>
      </c>
      <c r="G227" s="101" t="str">
        <f t="shared" si="32"/>
        <v/>
      </c>
      <c r="H227" s="101" t="str">
        <f t="shared" si="33"/>
        <v/>
      </c>
      <c r="I227" s="184"/>
      <c r="J227" s="183"/>
      <c r="K227" s="183" t="str">
        <f>IF(J227="","",VLOOKUP(J227,MASTER!$B$8:$C$11,2,0))</f>
        <v/>
      </c>
      <c r="L227" s="183"/>
      <c r="M227" s="183"/>
      <c r="N227" s="183"/>
      <c r="O227" s="183"/>
      <c r="P227" s="183"/>
      <c r="Q227" s="183"/>
      <c r="R227" s="183"/>
      <c r="S227" s="183"/>
      <c r="T227" s="183"/>
      <c r="U227" s="183"/>
      <c r="V227" s="183"/>
      <c r="W227" s="183"/>
      <c r="X227" s="180">
        <f t="shared" si="34"/>
        <v>0</v>
      </c>
      <c r="Y227" s="179"/>
      <c r="AA227">
        <v>223</v>
      </c>
      <c r="AB227">
        <f>IFERROR(IF($AB$1&gt;=AA227,SMALL(STU_DATA!$L$5:$L$1000,FILL_DATA!$AB$2+FILL_DATA!AA227),0),0)</f>
        <v>0</v>
      </c>
      <c r="AC227">
        <f t="shared" si="35"/>
        <v>0</v>
      </c>
    </row>
    <row r="228" spans="1:29">
      <c r="A228" s="100" t="str">
        <f>IF(B228="","",ROWS($B$5:B228))</f>
        <v/>
      </c>
      <c r="B228" s="100" t="str">
        <f t="shared" si="27"/>
        <v/>
      </c>
      <c r="C228" s="100" t="str">
        <f t="shared" si="28"/>
        <v/>
      </c>
      <c r="D228" s="100" t="str">
        <f t="shared" si="29"/>
        <v/>
      </c>
      <c r="E228" s="100" t="str">
        <f t="shared" si="30"/>
        <v/>
      </c>
      <c r="F228" s="100" t="str">
        <f t="shared" si="31"/>
        <v/>
      </c>
      <c r="G228" s="101" t="str">
        <f t="shared" si="32"/>
        <v/>
      </c>
      <c r="H228" s="101" t="str">
        <f t="shared" si="33"/>
        <v/>
      </c>
      <c r="I228" s="184"/>
      <c r="J228" s="183"/>
      <c r="K228" s="183" t="str">
        <f>IF(J228="","",VLOOKUP(J228,MASTER!$B$8:$C$11,2,0))</f>
        <v/>
      </c>
      <c r="L228" s="183"/>
      <c r="M228" s="183"/>
      <c r="N228" s="183"/>
      <c r="O228" s="183"/>
      <c r="P228" s="183"/>
      <c r="Q228" s="183"/>
      <c r="R228" s="183"/>
      <c r="S228" s="183"/>
      <c r="T228" s="183"/>
      <c r="U228" s="183"/>
      <c r="V228" s="183"/>
      <c r="W228" s="183"/>
      <c r="X228" s="180">
        <f t="shared" si="34"/>
        <v>0</v>
      </c>
      <c r="Y228" s="179"/>
      <c r="AA228">
        <v>224</v>
      </c>
      <c r="AB228">
        <f>IFERROR(IF($AB$1&gt;=AA228,SMALL(STU_DATA!$L$5:$L$1000,FILL_DATA!$AB$2+FILL_DATA!AA228),0),0)</f>
        <v>0</v>
      </c>
      <c r="AC228">
        <f t="shared" si="35"/>
        <v>0</v>
      </c>
    </row>
    <row r="229" spans="1:29">
      <c r="A229" s="100" t="str">
        <f>IF(B229="","",ROWS($B$5:B229))</f>
        <v/>
      </c>
      <c r="B229" s="100" t="str">
        <f t="shared" si="27"/>
        <v/>
      </c>
      <c r="C229" s="100" t="str">
        <f t="shared" si="28"/>
        <v/>
      </c>
      <c r="D229" s="100" t="str">
        <f t="shared" si="29"/>
        <v/>
      </c>
      <c r="E229" s="100" t="str">
        <f t="shared" si="30"/>
        <v/>
      </c>
      <c r="F229" s="100" t="str">
        <f t="shared" si="31"/>
        <v/>
      </c>
      <c r="G229" s="101" t="str">
        <f t="shared" si="32"/>
        <v/>
      </c>
      <c r="H229" s="101" t="str">
        <f t="shared" si="33"/>
        <v/>
      </c>
      <c r="I229" s="184"/>
      <c r="J229" s="183"/>
      <c r="K229" s="183" t="str">
        <f>IF(J229="","",VLOOKUP(J229,MASTER!$B$8:$C$11,2,0))</f>
        <v/>
      </c>
      <c r="L229" s="183"/>
      <c r="M229" s="183"/>
      <c r="N229" s="183"/>
      <c r="O229" s="183"/>
      <c r="P229" s="183"/>
      <c r="Q229" s="183"/>
      <c r="R229" s="183"/>
      <c r="S229" s="183"/>
      <c r="T229" s="183"/>
      <c r="U229" s="183"/>
      <c r="V229" s="183"/>
      <c r="W229" s="183"/>
      <c r="X229" s="180">
        <f t="shared" si="34"/>
        <v>0</v>
      </c>
      <c r="Y229" s="179"/>
      <c r="AA229">
        <v>225</v>
      </c>
      <c r="AB229">
        <f>IFERROR(IF($AB$1&gt;=AA229,SMALL(STU_DATA!$L$5:$L$1000,FILL_DATA!$AB$2+FILL_DATA!AA229),0),0)</f>
        <v>0</v>
      </c>
      <c r="AC229">
        <f t="shared" si="35"/>
        <v>0</v>
      </c>
    </row>
    <row r="230" spans="1:29">
      <c r="A230" s="100" t="str">
        <f>IF(B230="","",ROWS($B$5:B230))</f>
        <v/>
      </c>
      <c r="B230" s="100" t="str">
        <f t="shared" si="27"/>
        <v/>
      </c>
      <c r="C230" s="100" t="str">
        <f t="shared" si="28"/>
        <v/>
      </c>
      <c r="D230" s="100" t="str">
        <f t="shared" si="29"/>
        <v/>
      </c>
      <c r="E230" s="100" t="str">
        <f t="shared" si="30"/>
        <v/>
      </c>
      <c r="F230" s="100" t="str">
        <f t="shared" si="31"/>
        <v/>
      </c>
      <c r="G230" s="101" t="str">
        <f t="shared" si="32"/>
        <v/>
      </c>
      <c r="H230" s="101" t="str">
        <f t="shared" si="33"/>
        <v/>
      </c>
      <c r="I230" s="184"/>
      <c r="J230" s="183"/>
      <c r="K230" s="183" t="str">
        <f>IF(J230="","",VLOOKUP(J230,MASTER!$B$8:$C$11,2,0))</f>
        <v/>
      </c>
      <c r="L230" s="183"/>
      <c r="M230" s="183"/>
      <c r="N230" s="183"/>
      <c r="O230" s="183"/>
      <c r="P230" s="183"/>
      <c r="Q230" s="183"/>
      <c r="R230" s="183"/>
      <c r="S230" s="183"/>
      <c r="T230" s="183"/>
      <c r="U230" s="183"/>
      <c r="V230" s="183"/>
      <c r="W230" s="183"/>
      <c r="X230" s="180">
        <f t="shared" si="34"/>
        <v>0</v>
      </c>
      <c r="Y230" s="179"/>
      <c r="AA230">
        <v>226</v>
      </c>
      <c r="AB230">
        <f>IFERROR(IF($AB$1&gt;=AA230,SMALL(STU_DATA!$L$5:$L$1000,FILL_DATA!$AB$2+FILL_DATA!AA230),0),0)</f>
        <v>0</v>
      </c>
      <c r="AC230">
        <f t="shared" si="35"/>
        <v>0</v>
      </c>
    </row>
    <row r="231" spans="1:29">
      <c r="A231" s="100" t="str">
        <f>IF(B231="","",ROWS($B$5:B231))</f>
        <v/>
      </c>
      <c r="B231" s="100" t="str">
        <f t="shared" si="27"/>
        <v/>
      </c>
      <c r="C231" s="100" t="str">
        <f t="shared" si="28"/>
        <v/>
      </c>
      <c r="D231" s="100" t="str">
        <f t="shared" si="29"/>
        <v/>
      </c>
      <c r="E231" s="100" t="str">
        <f t="shared" si="30"/>
        <v/>
      </c>
      <c r="F231" s="100" t="str">
        <f t="shared" si="31"/>
        <v/>
      </c>
      <c r="G231" s="101" t="str">
        <f t="shared" si="32"/>
        <v/>
      </c>
      <c r="H231" s="101" t="str">
        <f t="shared" si="33"/>
        <v/>
      </c>
      <c r="I231" s="184"/>
      <c r="J231" s="183"/>
      <c r="K231" s="183" t="str">
        <f>IF(J231="","",VLOOKUP(J231,MASTER!$B$8:$C$11,2,0))</f>
        <v/>
      </c>
      <c r="L231" s="183"/>
      <c r="M231" s="183"/>
      <c r="N231" s="183"/>
      <c r="O231" s="183"/>
      <c r="P231" s="183"/>
      <c r="Q231" s="183"/>
      <c r="R231" s="183"/>
      <c r="S231" s="183"/>
      <c r="T231" s="183"/>
      <c r="U231" s="183"/>
      <c r="V231" s="183"/>
      <c r="W231" s="183"/>
      <c r="X231" s="180">
        <f t="shared" si="34"/>
        <v>0</v>
      </c>
      <c r="Y231" s="179"/>
      <c r="AA231">
        <v>227</v>
      </c>
      <c r="AB231">
        <f>IFERROR(IF($AB$1&gt;=AA231,SMALL(STU_DATA!$L$5:$L$1000,FILL_DATA!$AB$2+FILL_DATA!AA231),0),0)</f>
        <v>0</v>
      </c>
      <c r="AC231">
        <f t="shared" si="35"/>
        <v>0</v>
      </c>
    </row>
    <row r="232" spans="1:29">
      <c r="A232" s="100" t="str">
        <f>IF(B232="","",ROWS($B$5:B232))</f>
        <v/>
      </c>
      <c r="B232" s="100" t="str">
        <f t="shared" si="27"/>
        <v/>
      </c>
      <c r="C232" s="100" t="str">
        <f t="shared" si="28"/>
        <v/>
      </c>
      <c r="D232" s="100" t="str">
        <f t="shared" si="29"/>
        <v/>
      </c>
      <c r="E232" s="100" t="str">
        <f t="shared" si="30"/>
        <v/>
      </c>
      <c r="F232" s="100" t="str">
        <f t="shared" si="31"/>
        <v/>
      </c>
      <c r="G232" s="101" t="str">
        <f t="shared" si="32"/>
        <v/>
      </c>
      <c r="H232" s="101" t="str">
        <f t="shared" si="33"/>
        <v/>
      </c>
      <c r="I232" s="184"/>
      <c r="J232" s="183"/>
      <c r="K232" s="183" t="str">
        <f>IF(J232="","",VLOOKUP(J232,MASTER!$B$8:$C$11,2,0))</f>
        <v/>
      </c>
      <c r="L232" s="183"/>
      <c r="M232" s="183"/>
      <c r="N232" s="183"/>
      <c r="O232" s="183"/>
      <c r="P232" s="183"/>
      <c r="Q232" s="183"/>
      <c r="R232" s="183"/>
      <c r="S232" s="183"/>
      <c r="T232" s="183"/>
      <c r="U232" s="183"/>
      <c r="V232" s="183"/>
      <c r="W232" s="183"/>
      <c r="X232" s="180">
        <f t="shared" si="34"/>
        <v>0</v>
      </c>
      <c r="Y232" s="179"/>
      <c r="AA232">
        <v>228</v>
      </c>
      <c r="AB232">
        <f>IFERROR(IF($AB$1&gt;=AA232,SMALL(STU_DATA!$L$5:$L$1000,FILL_DATA!$AB$2+FILL_DATA!AA232),0),0)</f>
        <v>0</v>
      </c>
      <c r="AC232">
        <f t="shared" si="35"/>
        <v>0</v>
      </c>
    </row>
    <row r="233" spans="1:29">
      <c r="A233" s="100" t="str">
        <f>IF(B233="","",ROWS($B$5:B233))</f>
        <v/>
      </c>
      <c r="B233" s="100" t="str">
        <f t="shared" si="27"/>
        <v/>
      </c>
      <c r="C233" s="100" t="str">
        <f t="shared" si="28"/>
        <v/>
      </c>
      <c r="D233" s="100" t="str">
        <f t="shared" si="29"/>
        <v/>
      </c>
      <c r="E233" s="100" t="str">
        <f t="shared" si="30"/>
        <v/>
      </c>
      <c r="F233" s="100" t="str">
        <f t="shared" si="31"/>
        <v/>
      </c>
      <c r="G233" s="101" t="str">
        <f t="shared" si="32"/>
        <v/>
      </c>
      <c r="H233" s="101" t="str">
        <f t="shared" si="33"/>
        <v/>
      </c>
      <c r="I233" s="184"/>
      <c r="J233" s="183"/>
      <c r="K233" s="183" t="str">
        <f>IF(J233="","",VLOOKUP(J233,MASTER!$B$8:$C$11,2,0))</f>
        <v/>
      </c>
      <c r="L233" s="183"/>
      <c r="M233" s="183"/>
      <c r="N233" s="183"/>
      <c r="O233" s="183"/>
      <c r="P233" s="183"/>
      <c r="Q233" s="183"/>
      <c r="R233" s="183"/>
      <c r="S233" s="183"/>
      <c r="T233" s="183"/>
      <c r="U233" s="183"/>
      <c r="V233" s="183"/>
      <c r="W233" s="183"/>
      <c r="X233" s="180">
        <f t="shared" si="34"/>
        <v>0</v>
      </c>
      <c r="Y233" s="179"/>
      <c r="AA233">
        <v>229</v>
      </c>
      <c r="AB233">
        <f>IFERROR(IF($AB$1&gt;=AA233,SMALL(STU_DATA!$L$5:$L$1000,FILL_DATA!$AB$2+FILL_DATA!AA233),0),0)</f>
        <v>0</v>
      </c>
      <c r="AC233">
        <f t="shared" si="35"/>
        <v>0</v>
      </c>
    </row>
    <row r="234" spans="1:29">
      <c r="A234" s="100" t="str">
        <f>IF(B234="","",ROWS($B$5:B234))</f>
        <v/>
      </c>
      <c r="B234" s="100" t="str">
        <f t="shared" si="27"/>
        <v/>
      </c>
      <c r="C234" s="100" t="str">
        <f t="shared" si="28"/>
        <v/>
      </c>
      <c r="D234" s="100" t="str">
        <f t="shared" si="29"/>
        <v/>
      </c>
      <c r="E234" s="100" t="str">
        <f t="shared" si="30"/>
        <v/>
      </c>
      <c r="F234" s="100" t="str">
        <f t="shared" si="31"/>
        <v/>
      </c>
      <c r="G234" s="101" t="str">
        <f t="shared" si="32"/>
        <v/>
      </c>
      <c r="H234" s="101" t="str">
        <f t="shared" si="33"/>
        <v/>
      </c>
      <c r="I234" s="184"/>
      <c r="J234" s="183"/>
      <c r="K234" s="183" t="str">
        <f>IF(J234="","",VLOOKUP(J234,MASTER!$B$8:$C$11,2,0))</f>
        <v/>
      </c>
      <c r="L234" s="183"/>
      <c r="M234" s="183"/>
      <c r="N234" s="183"/>
      <c r="O234" s="183"/>
      <c r="P234" s="183"/>
      <c r="Q234" s="183"/>
      <c r="R234" s="183"/>
      <c r="S234" s="183"/>
      <c r="T234" s="183"/>
      <c r="U234" s="183"/>
      <c r="V234" s="183"/>
      <c r="W234" s="183"/>
      <c r="X234" s="180">
        <f t="shared" si="34"/>
        <v>0</v>
      </c>
      <c r="Y234" s="179"/>
      <c r="AA234">
        <v>230</v>
      </c>
      <c r="AB234">
        <f>IFERROR(IF($AB$1&gt;=AA234,SMALL(STU_DATA!$L$5:$L$1000,FILL_DATA!$AB$2+FILL_DATA!AA234),0),0)</f>
        <v>0</v>
      </c>
      <c r="AC234">
        <f t="shared" si="35"/>
        <v>0</v>
      </c>
    </row>
    <row r="235" spans="1:29">
      <c r="A235" s="100" t="str">
        <f>IF(B235="","",ROWS($B$5:B235))</f>
        <v/>
      </c>
      <c r="B235" s="100" t="str">
        <f t="shared" si="27"/>
        <v/>
      </c>
      <c r="C235" s="100" t="str">
        <f t="shared" si="28"/>
        <v/>
      </c>
      <c r="D235" s="100" t="str">
        <f t="shared" si="29"/>
        <v/>
      </c>
      <c r="E235" s="100" t="str">
        <f t="shared" si="30"/>
        <v/>
      </c>
      <c r="F235" s="100" t="str">
        <f t="shared" si="31"/>
        <v/>
      </c>
      <c r="G235" s="101" t="str">
        <f t="shared" si="32"/>
        <v/>
      </c>
      <c r="H235" s="101" t="str">
        <f t="shared" si="33"/>
        <v/>
      </c>
      <c r="I235" s="184"/>
      <c r="J235" s="183"/>
      <c r="K235" s="183" t="str">
        <f>IF(J235="","",VLOOKUP(J235,MASTER!$B$8:$C$11,2,0))</f>
        <v/>
      </c>
      <c r="L235" s="183"/>
      <c r="M235" s="183"/>
      <c r="N235" s="183"/>
      <c r="O235" s="183"/>
      <c r="P235" s="183"/>
      <c r="Q235" s="183"/>
      <c r="R235" s="183"/>
      <c r="S235" s="183"/>
      <c r="T235" s="183"/>
      <c r="U235" s="183"/>
      <c r="V235" s="183"/>
      <c r="W235" s="183"/>
      <c r="X235" s="180">
        <f t="shared" si="34"/>
        <v>0</v>
      </c>
      <c r="Y235" s="179"/>
      <c r="AA235">
        <v>231</v>
      </c>
      <c r="AB235">
        <f>IFERROR(IF($AB$1&gt;=AA235,SMALL(STU_DATA!$L$5:$L$1000,FILL_DATA!$AB$2+FILL_DATA!AA235),0),0)</f>
        <v>0</v>
      </c>
      <c r="AC235">
        <f t="shared" si="35"/>
        <v>0</v>
      </c>
    </row>
    <row r="236" spans="1:29">
      <c r="A236" s="100" t="str">
        <f>IF(B236="","",ROWS($B$5:B236))</f>
        <v/>
      </c>
      <c r="B236" s="100" t="str">
        <f t="shared" si="27"/>
        <v/>
      </c>
      <c r="C236" s="100" t="str">
        <f t="shared" si="28"/>
        <v/>
      </c>
      <c r="D236" s="100" t="str">
        <f t="shared" si="29"/>
        <v/>
      </c>
      <c r="E236" s="100" t="str">
        <f t="shared" si="30"/>
        <v/>
      </c>
      <c r="F236" s="100" t="str">
        <f t="shared" si="31"/>
        <v/>
      </c>
      <c r="G236" s="101" t="str">
        <f t="shared" si="32"/>
        <v/>
      </c>
      <c r="H236" s="101" t="str">
        <f t="shared" si="33"/>
        <v/>
      </c>
      <c r="I236" s="184"/>
      <c r="J236" s="183"/>
      <c r="K236" s="183" t="str">
        <f>IF(J236="","",VLOOKUP(J236,MASTER!$B$8:$C$11,2,0))</f>
        <v/>
      </c>
      <c r="L236" s="183"/>
      <c r="M236" s="183"/>
      <c r="N236" s="183"/>
      <c r="O236" s="183"/>
      <c r="P236" s="183"/>
      <c r="Q236" s="183"/>
      <c r="R236" s="183"/>
      <c r="S236" s="183"/>
      <c r="T236" s="183"/>
      <c r="U236" s="183"/>
      <c r="V236" s="183"/>
      <c r="W236" s="183"/>
      <c r="X236" s="180">
        <f t="shared" si="34"/>
        <v>0</v>
      </c>
      <c r="Y236" s="179"/>
      <c r="AA236">
        <v>232</v>
      </c>
      <c r="AB236">
        <f>IFERROR(IF($AB$1&gt;=AA236,SMALL(STU_DATA!$L$5:$L$1000,FILL_DATA!$AB$2+FILL_DATA!AA236),0),0)</f>
        <v>0</v>
      </c>
      <c r="AC236">
        <f t="shared" si="35"/>
        <v>0</v>
      </c>
    </row>
    <row r="237" spans="1:29">
      <c r="A237" s="100" t="str">
        <f>IF(B237="","",ROWS($B$5:B237))</f>
        <v/>
      </c>
      <c r="B237" s="100" t="str">
        <f t="shared" si="27"/>
        <v/>
      </c>
      <c r="C237" s="100" t="str">
        <f t="shared" si="28"/>
        <v/>
      </c>
      <c r="D237" s="100" t="str">
        <f t="shared" si="29"/>
        <v/>
      </c>
      <c r="E237" s="100" t="str">
        <f t="shared" si="30"/>
        <v/>
      </c>
      <c r="F237" s="100" t="str">
        <f t="shared" si="31"/>
        <v/>
      </c>
      <c r="G237" s="101" t="str">
        <f t="shared" si="32"/>
        <v/>
      </c>
      <c r="H237" s="101" t="str">
        <f t="shared" si="33"/>
        <v/>
      </c>
      <c r="I237" s="184"/>
      <c r="J237" s="183"/>
      <c r="K237" s="183" t="str">
        <f>IF(J237="","",VLOOKUP(J237,MASTER!$B$8:$C$11,2,0))</f>
        <v/>
      </c>
      <c r="L237" s="183"/>
      <c r="M237" s="183"/>
      <c r="N237" s="183"/>
      <c r="O237" s="183"/>
      <c r="P237" s="183"/>
      <c r="Q237" s="183"/>
      <c r="R237" s="183"/>
      <c r="S237" s="183"/>
      <c r="T237" s="183"/>
      <c r="U237" s="183"/>
      <c r="V237" s="183"/>
      <c r="W237" s="183"/>
      <c r="X237" s="180">
        <f t="shared" si="34"/>
        <v>0</v>
      </c>
      <c r="Y237" s="179"/>
      <c r="AA237">
        <v>233</v>
      </c>
      <c r="AB237">
        <f>IFERROR(IF($AB$1&gt;=AA237,SMALL(STU_DATA!$L$5:$L$1000,FILL_DATA!$AB$2+FILL_DATA!AA237),0),0)</f>
        <v>0</v>
      </c>
      <c r="AC237">
        <f t="shared" si="35"/>
        <v>0</v>
      </c>
    </row>
    <row r="238" spans="1:29">
      <c r="A238" s="100" t="str">
        <f>IF(B238="","",ROWS($B$5:B238))</f>
        <v/>
      </c>
      <c r="B238" s="100" t="str">
        <f t="shared" si="27"/>
        <v/>
      </c>
      <c r="C238" s="100" t="str">
        <f t="shared" si="28"/>
        <v/>
      </c>
      <c r="D238" s="100" t="str">
        <f t="shared" si="29"/>
        <v/>
      </c>
      <c r="E238" s="100" t="str">
        <f t="shared" si="30"/>
        <v/>
      </c>
      <c r="F238" s="100" t="str">
        <f t="shared" si="31"/>
        <v/>
      </c>
      <c r="G238" s="101" t="str">
        <f t="shared" si="32"/>
        <v/>
      </c>
      <c r="H238" s="101" t="str">
        <f t="shared" si="33"/>
        <v/>
      </c>
      <c r="I238" s="184"/>
      <c r="J238" s="183"/>
      <c r="K238" s="183" t="str">
        <f>IF(J238="","",VLOOKUP(J238,MASTER!$B$8:$C$11,2,0))</f>
        <v/>
      </c>
      <c r="L238" s="183"/>
      <c r="M238" s="183"/>
      <c r="N238" s="183"/>
      <c r="O238" s="183"/>
      <c r="P238" s="183"/>
      <c r="Q238" s="183"/>
      <c r="R238" s="183"/>
      <c r="S238" s="183"/>
      <c r="T238" s="183"/>
      <c r="U238" s="183"/>
      <c r="V238" s="183"/>
      <c r="W238" s="183"/>
      <c r="X238" s="180">
        <f t="shared" si="34"/>
        <v>0</v>
      </c>
      <c r="Y238" s="179"/>
      <c r="AA238">
        <v>234</v>
      </c>
      <c r="AB238">
        <f>IFERROR(IF($AB$1&gt;=AA238,SMALL(STU_DATA!$L$5:$L$1000,FILL_DATA!$AB$2+FILL_DATA!AA238),0),0)</f>
        <v>0</v>
      </c>
      <c r="AC238">
        <f t="shared" si="35"/>
        <v>0</v>
      </c>
    </row>
    <row r="239" spans="1:29">
      <c r="A239" s="100" t="str">
        <f>IF(B239="","",ROWS($B$5:B239))</f>
        <v/>
      </c>
      <c r="B239" s="100" t="str">
        <f t="shared" si="27"/>
        <v/>
      </c>
      <c r="C239" s="100" t="str">
        <f t="shared" si="28"/>
        <v/>
      </c>
      <c r="D239" s="100" t="str">
        <f t="shared" si="29"/>
        <v/>
      </c>
      <c r="E239" s="100" t="str">
        <f t="shared" si="30"/>
        <v/>
      </c>
      <c r="F239" s="100" t="str">
        <f t="shared" si="31"/>
        <v/>
      </c>
      <c r="G239" s="101" t="str">
        <f t="shared" si="32"/>
        <v/>
      </c>
      <c r="H239" s="101" t="str">
        <f t="shared" si="33"/>
        <v/>
      </c>
      <c r="I239" s="184"/>
      <c r="J239" s="183"/>
      <c r="K239" s="183" t="str">
        <f>IF(J239="","",VLOOKUP(J239,MASTER!$B$8:$C$11,2,0))</f>
        <v/>
      </c>
      <c r="L239" s="183"/>
      <c r="M239" s="183"/>
      <c r="N239" s="183"/>
      <c r="O239" s="183"/>
      <c r="P239" s="183"/>
      <c r="Q239" s="183"/>
      <c r="R239" s="183"/>
      <c r="S239" s="183"/>
      <c r="T239" s="183"/>
      <c r="U239" s="183"/>
      <c r="V239" s="183"/>
      <c r="W239" s="183"/>
      <c r="X239" s="180">
        <f t="shared" si="34"/>
        <v>0</v>
      </c>
      <c r="Y239" s="179"/>
      <c r="AA239">
        <v>235</v>
      </c>
      <c r="AB239">
        <f>IFERROR(IF($AB$1&gt;=AA239,SMALL(STU_DATA!$L$5:$L$1000,FILL_DATA!$AB$2+FILL_DATA!AA239),0),0)</f>
        <v>0</v>
      </c>
      <c r="AC239">
        <f t="shared" si="35"/>
        <v>0</v>
      </c>
    </row>
    <row r="240" spans="1:29">
      <c r="A240" s="100" t="str">
        <f>IF(B240="","",ROWS($B$5:B240))</f>
        <v/>
      </c>
      <c r="B240" s="100" t="str">
        <f t="shared" si="27"/>
        <v/>
      </c>
      <c r="C240" s="100" t="str">
        <f t="shared" si="28"/>
        <v/>
      </c>
      <c r="D240" s="100" t="str">
        <f t="shared" si="29"/>
        <v/>
      </c>
      <c r="E240" s="100" t="str">
        <f t="shared" si="30"/>
        <v/>
      </c>
      <c r="F240" s="100" t="str">
        <f t="shared" si="31"/>
        <v/>
      </c>
      <c r="G240" s="101" t="str">
        <f t="shared" si="32"/>
        <v/>
      </c>
      <c r="H240" s="101" t="str">
        <f t="shared" si="33"/>
        <v/>
      </c>
      <c r="I240" s="184"/>
      <c r="J240" s="183"/>
      <c r="K240" s="183" t="str">
        <f>IF(J240="","",VLOOKUP(J240,MASTER!$B$8:$C$11,2,0))</f>
        <v/>
      </c>
      <c r="L240" s="183"/>
      <c r="M240" s="183"/>
      <c r="N240" s="183"/>
      <c r="O240" s="183"/>
      <c r="P240" s="183"/>
      <c r="Q240" s="183"/>
      <c r="R240" s="183"/>
      <c r="S240" s="183"/>
      <c r="T240" s="183"/>
      <c r="U240" s="183"/>
      <c r="V240" s="183"/>
      <c r="W240" s="183"/>
      <c r="X240" s="180">
        <f t="shared" si="34"/>
        <v>0</v>
      </c>
      <c r="Y240" s="179"/>
      <c r="AA240">
        <v>236</v>
      </c>
      <c r="AB240">
        <f>IFERROR(IF($AB$1&gt;=AA240,SMALL(STU_DATA!$L$5:$L$1000,FILL_DATA!$AB$2+FILL_DATA!AA240),0),0)</f>
        <v>0</v>
      </c>
      <c r="AC240">
        <f t="shared" si="35"/>
        <v>0</v>
      </c>
    </row>
    <row r="241" spans="1:29">
      <c r="A241" s="100" t="str">
        <f>IF(B241="","",ROWS($B$5:B241))</f>
        <v/>
      </c>
      <c r="B241" s="100" t="str">
        <f t="shared" si="27"/>
        <v/>
      </c>
      <c r="C241" s="100" t="str">
        <f t="shared" si="28"/>
        <v/>
      </c>
      <c r="D241" s="100" t="str">
        <f t="shared" si="29"/>
        <v/>
      </c>
      <c r="E241" s="100" t="str">
        <f t="shared" si="30"/>
        <v/>
      </c>
      <c r="F241" s="100" t="str">
        <f t="shared" si="31"/>
        <v/>
      </c>
      <c r="G241" s="101" t="str">
        <f t="shared" si="32"/>
        <v/>
      </c>
      <c r="H241" s="101" t="str">
        <f t="shared" si="33"/>
        <v/>
      </c>
      <c r="I241" s="184"/>
      <c r="J241" s="183"/>
      <c r="K241" s="183" t="str">
        <f>IF(J241="","",VLOOKUP(J241,MASTER!$B$8:$C$11,2,0))</f>
        <v/>
      </c>
      <c r="L241" s="183"/>
      <c r="M241" s="183"/>
      <c r="N241" s="183"/>
      <c r="O241" s="183"/>
      <c r="P241" s="183"/>
      <c r="Q241" s="183"/>
      <c r="R241" s="183"/>
      <c r="S241" s="183"/>
      <c r="T241" s="183"/>
      <c r="U241" s="183"/>
      <c r="V241" s="183"/>
      <c r="W241" s="183"/>
      <c r="X241" s="180">
        <f t="shared" si="34"/>
        <v>0</v>
      </c>
      <c r="Y241" s="179"/>
      <c r="AA241">
        <v>237</v>
      </c>
      <c r="AB241">
        <f>IFERROR(IF($AB$1&gt;=AA241,SMALL(STU_DATA!$L$5:$L$1000,FILL_DATA!$AB$2+FILL_DATA!AA241),0),0)</f>
        <v>0</v>
      </c>
      <c r="AC241">
        <f t="shared" si="35"/>
        <v>0</v>
      </c>
    </row>
    <row r="242" spans="1:29">
      <c r="A242" s="100" t="str">
        <f>IF(B242="","",ROWS($B$5:B242))</f>
        <v/>
      </c>
      <c r="B242" s="100" t="str">
        <f t="shared" si="27"/>
        <v/>
      </c>
      <c r="C242" s="100" t="str">
        <f t="shared" si="28"/>
        <v/>
      </c>
      <c r="D242" s="100" t="str">
        <f t="shared" si="29"/>
        <v/>
      </c>
      <c r="E242" s="100" t="str">
        <f t="shared" si="30"/>
        <v/>
      </c>
      <c r="F242" s="100" t="str">
        <f t="shared" si="31"/>
        <v/>
      </c>
      <c r="G242" s="101" t="str">
        <f t="shared" si="32"/>
        <v/>
      </c>
      <c r="H242" s="101" t="str">
        <f t="shared" si="33"/>
        <v/>
      </c>
      <c r="I242" s="184"/>
      <c r="J242" s="183"/>
      <c r="K242" s="183" t="str">
        <f>IF(J242="","",VLOOKUP(J242,MASTER!$B$8:$C$11,2,0))</f>
        <v/>
      </c>
      <c r="L242" s="183"/>
      <c r="M242" s="183"/>
      <c r="N242" s="183"/>
      <c r="O242" s="183"/>
      <c r="P242" s="183"/>
      <c r="Q242" s="183"/>
      <c r="R242" s="183"/>
      <c r="S242" s="183"/>
      <c r="T242" s="183"/>
      <c r="U242" s="183"/>
      <c r="V242" s="183"/>
      <c r="W242" s="183"/>
      <c r="X242" s="180">
        <f t="shared" si="34"/>
        <v>0</v>
      </c>
      <c r="Y242" s="179"/>
      <c r="AA242">
        <v>238</v>
      </c>
      <c r="AB242">
        <f>IFERROR(IF($AB$1&gt;=AA242,SMALL(STU_DATA!$L$5:$L$1000,FILL_DATA!$AB$2+FILL_DATA!AA242),0),0)</f>
        <v>0</v>
      </c>
      <c r="AC242">
        <f t="shared" si="35"/>
        <v>0</v>
      </c>
    </row>
    <row r="243" spans="1:29">
      <c r="A243" s="100" t="str">
        <f>IF(B243="","",ROWS($B$5:B243))</f>
        <v/>
      </c>
      <c r="B243" s="100" t="str">
        <f t="shared" si="27"/>
        <v/>
      </c>
      <c r="C243" s="100" t="str">
        <f t="shared" si="28"/>
        <v/>
      </c>
      <c r="D243" s="100" t="str">
        <f t="shared" si="29"/>
        <v/>
      </c>
      <c r="E243" s="100" t="str">
        <f t="shared" si="30"/>
        <v/>
      </c>
      <c r="F243" s="100" t="str">
        <f t="shared" si="31"/>
        <v/>
      </c>
      <c r="G243" s="101" t="str">
        <f t="shared" si="32"/>
        <v/>
      </c>
      <c r="H243" s="101" t="str">
        <f t="shared" si="33"/>
        <v/>
      </c>
      <c r="I243" s="184"/>
      <c r="J243" s="183"/>
      <c r="K243" s="183" t="str">
        <f>IF(J243="","",VLOOKUP(J243,MASTER!$B$8:$C$11,2,0))</f>
        <v/>
      </c>
      <c r="L243" s="183"/>
      <c r="M243" s="183"/>
      <c r="N243" s="183"/>
      <c r="O243" s="183"/>
      <c r="P243" s="183"/>
      <c r="Q243" s="183"/>
      <c r="R243" s="183"/>
      <c r="S243" s="183"/>
      <c r="T243" s="183"/>
      <c r="U243" s="183"/>
      <c r="V243" s="183"/>
      <c r="W243" s="183"/>
      <c r="X243" s="180">
        <f t="shared" si="34"/>
        <v>0</v>
      </c>
      <c r="Y243" s="179"/>
      <c r="AA243">
        <v>239</v>
      </c>
      <c r="AB243">
        <f>IFERROR(IF($AB$1&gt;=AA243,SMALL(STU_DATA!$L$5:$L$1000,FILL_DATA!$AB$2+FILL_DATA!AA243),0),0)</f>
        <v>0</v>
      </c>
      <c r="AC243">
        <f t="shared" si="35"/>
        <v>0</v>
      </c>
    </row>
    <row r="244" spans="1:29">
      <c r="A244" s="100" t="str">
        <f>IF(B244="","",ROWS($B$5:B244))</f>
        <v/>
      </c>
      <c r="B244" s="100" t="str">
        <f t="shared" si="27"/>
        <v/>
      </c>
      <c r="C244" s="100" t="str">
        <f t="shared" si="28"/>
        <v/>
      </c>
      <c r="D244" s="100" t="str">
        <f t="shared" si="29"/>
        <v/>
      </c>
      <c r="E244" s="100" t="str">
        <f t="shared" si="30"/>
        <v/>
      </c>
      <c r="F244" s="100" t="str">
        <f t="shared" si="31"/>
        <v/>
      </c>
      <c r="G244" s="101" t="str">
        <f t="shared" si="32"/>
        <v/>
      </c>
      <c r="H244" s="101" t="str">
        <f t="shared" si="33"/>
        <v/>
      </c>
      <c r="I244" s="184"/>
      <c r="J244" s="183"/>
      <c r="K244" s="183" t="str">
        <f>IF(J244="","",VLOOKUP(J244,MASTER!$B$8:$C$11,2,0))</f>
        <v/>
      </c>
      <c r="L244" s="183"/>
      <c r="M244" s="183"/>
      <c r="N244" s="183"/>
      <c r="O244" s="183"/>
      <c r="P244" s="183"/>
      <c r="Q244" s="183"/>
      <c r="R244" s="183"/>
      <c r="S244" s="183"/>
      <c r="T244" s="183"/>
      <c r="U244" s="183"/>
      <c r="V244" s="183"/>
      <c r="W244" s="183"/>
      <c r="X244" s="180">
        <f t="shared" si="34"/>
        <v>0</v>
      </c>
      <c r="Y244" s="179"/>
      <c r="AA244">
        <v>240</v>
      </c>
      <c r="AB244">
        <f>IFERROR(IF($AB$1&gt;=AA244,SMALL(STU_DATA!$L$5:$L$1000,FILL_DATA!$AB$2+FILL_DATA!AA244),0),0)</f>
        <v>0</v>
      </c>
      <c r="AC244">
        <f t="shared" si="35"/>
        <v>0</v>
      </c>
    </row>
    <row r="245" spans="1:29">
      <c r="A245" s="100" t="str">
        <f>IF(B245="","",ROWS($B$5:B245))</f>
        <v/>
      </c>
      <c r="B245" s="100" t="str">
        <f t="shared" si="27"/>
        <v/>
      </c>
      <c r="C245" s="100" t="str">
        <f t="shared" si="28"/>
        <v/>
      </c>
      <c r="D245" s="100" t="str">
        <f t="shared" si="29"/>
        <v/>
      </c>
      <c r="E245" s="100" t="str">
        <f t="shared" si="30"/>
        <v/>
      </c>
      <c r="F245" s="100" t="str">
        <f t="shared" si="31"/>
        <v/>
      </c>
      <c r="G245" s="101" t="str">
        <f t="shared" si="32"/>
        <v/>
      </c>
      <c r="H245" s="101" t="str">
        <f t="shared" si="33"/>
        <v/>
      </c>
      <c r="I245" s="184"/>
      <c r="J245" s="183"/>
      <c r="K245" s="183" t="str">
        <f>IF(J245="","",VLOOKUP(J245,MASTER!$B$8:$C$11,2,0))</f>
        <v/>
      </c>
      <c r="L245" s="183"/>
      <c r="M245" s="183"/>
      <c r="N245" s="183"/>
      <c r="O245" s="183"/>
      <c r="P245" s="183"/>
      <c r="Q245" s="183"/>
      <c r="R245" s="183"/>
      <c r="S245" s="183"/>
      <c r="T245" s="183"/>
      <c r="U245" s="183"/>
      <c r="V245" s="183"/>
      <c r="W245" s="183"/>
      <c r="X245" s="180">
        <f t="shared" si="34"/>
        <v>0</v>
      </c>
      <c r="Y245" s="179"/>
      <c r="AA245">
        <v>241</v>
      </c>
      <c r="AB245">
        <f>IFERROR(IF($AB$1&gt;=AA245,SMALL(STU_DATA!$L$5:$L$1000,FILL_DATA!$AB$2+FILL_DATA!AA245),0),0)</f>
        <v>0</v>
      </c>
      <c r="AC245">
        <f t="shared" si="35"/>
        <v>0</v>
      </c>
    </row>
    <row r="246" spans="1:29">
      <c r="A246" s="100" t="str">
        <f>IF(B246="","",ROWS($B$5:B246))</f>
        <v/>
      </c>
      <c r="B246" s="100" t="str">
        <f t="shared" si="27"/>
        <v/>
      </c>
      <c r="C246" s="100" t="str">
        <f t="shared" si="28"/>
        <v/>
      </c>
      <c r="D246" s="100" t="str">
        <f t="shared" si="29"/>
        <v/>
      </c>
      <c r="E246" s="100" t="str">
        <f t="shared" si="30"/>
        <v/>
      </c>
      <c r="F246" s="100" t="str">
        <f t="shared" si="31"/>
        <v/>
      </c>
      <c r="G246" s="101" t="str">
        <f t="shared" si="32"/>
        <v/>
      </c>
      <c r="H246" s="101" t="str">
        <f t="shared" si="33"/>
        <v/>
      </c>
      <c r="I246" s="184"/>
      <c r="J246" s="183"/>
      <c r="K246" s="183" t="str">
        <f>IF(J246="","",VLOOKUP(J246,MASTER!$B$8:$C$11,2,0))</f>
        <v/>
      </c>
      <c r="L246" s="183"/>
      <c r="M246" s="183"/>
      <c r="N246" s="183"/>
      <c r="O246" s="183"/>
      <c r="P246" s="183"/>
      <c r="Q246" s="183"/>
      <c r="R246" s="183"/>
      <c r="S246" s="183"/>
      <c r="T246" s="183"/>
      <c r="U246" s="183"/>
      <c r="V246" s="183"/>
      <c r="W246" s="183"/>
      <c r="X246" s="180">
        <f t="shared" si="34"/>
        <v>0</v>
      </c>
      <c r="Y246" s="179"/>
      <c r="AA246">
        <v>242</v>
      </c>
      <c r="AB246">
        <f>IFERROR(IF($AB$1&gt;=AA246,SMALL(STU_DATA!$L$5:$L$1000,FILL_DATA!$AB$2+FILL_DATA!AA246),0),0)</f>
        <v>0</v>
      </c>
      <c r="AC246">
        <f t="shared" si="35"/>
        <v>0</v>
      </c>
    </row>
    <row r="247" spans="1:29">
      <c r="A247" s="100" t="str">
        <f>IF(B247="","",ROWS($B$5:B247))</f>
        <v/>
      </c>
      <c r="B247" s="100" t="str">
        <f t="shared" si="27"/>
        <v/>
      </c>
      <c r="C247" s="100" t="str">
        <f t="shared" si="28"/>
        <v/>
      </c>
      <c r="D247" s="100" t="str">
        <f t="shared" si="29"/>
        <v/>
      </c>
      <c r="E247" s="100" t="str">
        <f t="shared" si="30"/>
        <v/>
      </c>
      <c r="F247" s="100" t="str">
        <f t="shared" si="31"/>
        <v/>
      </c>
      <c r="G247" s="101" t="str">
        <f t="shared" si="32"/>
        <v/>
      </c>
      <c r="H247" s="101" t="str">
        <f t="shared" si="33"/>
        <v/>
      </c>
      <c r="I247" s="184"/>
      <c r="J247" s="183"/>
      <c r="K247" s="183" t="str">
        <f>IF(J247="","",VLOOKUP(J247,MASTER!$B$8:$C$11,2,0))</f>
        <v/>
      </c>
      <c r="L247" s="183"/>
      <c r="M247" s="183"/>
      <c r="N247" s="183"/>
      <c r="O247" s="183"/>
      <c r="P247" s="183"/>
      <c r="Q247" s="183"/>
      <c r="R247" s="183"/>
      <c r="S247" s="183"/>
      <c r="T247" s="183"/>
      <c r="U247" s="183"/>
      <c r="V247" s="183"/>
      <c r="W247" s="183"/>
      <c r="X247" s="180">
        <f t="shared" si="34"/>
        <v>0</v>
      </c>
      <c r="Y247" s="179"/>
      <c r="AA247">
        <v>243</v>
      </c>
      <c r="AB247">
        <f>IFERROR(IF($AB$1&gt;=AA247,SMALL(STU_DATA!$L$5:$L$1000,FILL_DATA!$AB$2+FILL_DATA!AA247),0),0)</f>
        <v>0</v>
      </c>
      <c r="AC247">
        <f t="shared" si="35"/>
        <v>0</v>
      </c>
    </row>
    <row r="248" spans="1:29">
      <c r="A248" s="100" t="str">
        <f>IF(B248="","",ROWS($B$5:B248))</f>
        <v/>
      </c>
      <c r="B248" s="100" t="str">
        <f t="shared" si="27"/>
        <v/>
      </c>
      <c r="C248" s="100" t="str">
        <f t="shared" si="28"/>
        <v/>
      </c>
      <c r="D248" s="100" t="str">
        <f t="shared" si="29"/>
        <v/>
      </c>
      <c r="E248" s="100" t="str">
        <f t="shared" si="30"/>
        <v/>
      </c>
      <c r="F248" s="100" t="str">
        <f t="shared" si="31"/>
        <v/>
      </c>
      <c r="G248" s="101" t="str">
        <f t="shared" si="32"/>
        <v/>
      </c>
      <c r="H248" s="101" t="str">
        <f t="shared" si="33"/>
        <v/>
      </c>
      <c r="I248" s="184"/>
      <c r="J248" s="183"/>
      <c r="K248" s="183" t="str">
        <f>IF(J248="","",VLOOKUP(J248,MASTER!$B$8:$C$11,2,0))</f>
        <v/>
      </c>
      <c r="L248" s="183"/>
      <c r="M248" s="183"/>
      <c r="N248" s="183"/>
      <c r="O248" s="183"/>
      <c r="P248" s="183"/>
      <c r="Q248" s="183"/>
      <c r="R248" s="183"/>
      <c r="S248" s="183"/>
      <c r="T248" s="183"/>
      <c r="U248" s="183"/>
      <c r="V248" s="183"/>
      <c r="W248" s="183"/>
      <c r="X248" s="180">
        <f t="shared" si="34"/>
        <v>0</v>
      </c>
      <c r="Y248" s="179"/>
      <c r="AA248">
        <v>244</v>
      </c>
      <c r="AB248">
        <f>IFERROR(IF($AB$1&gt;=AA248,SMALL(STU_DATA!$L$5:$L$1000,FILL_DATA!$AB$2+FILL_DATA!AA248),0),0)</f>
        <v>0</v>
      </c>
      <c r="AC248">
        <f t="shared" si="35"/>
        <v>0</v>
      </c>
    </row>
    <row r="249" spans="1:29">
      <c r="A249" s="100" t="str">
        <f>IF(B249="","",ROWS($B$5:B249))</f>
        <v/>
      </c>
      <c r="B249" s="100" t="str">
        <f t="shared" si="27"/>
        <v/>
      </c>
      <c r="C249" s="100" t="str">
        <f t="shared" si="28"/>
        <v/>
      </c>
      <c r="D249" s="100" t="str">
        <f t="shared" si="29"/>
        <v/>
      </c>
      <c r="E249" s="100" t="str">
        <f t="shared" si="30"/>
        <v/>
      </c>
      <c r="F249" s="100" t="str">
        <f t="shared" si="31"/>
        <v/>
      </c>
      <c r="G249" s="101" t="str">
        <f t="shared" si="32"/>
        <v/>
      </c>
      <c r="H249" s="101" t="str">
        <f t="shared" si="33"/>
        <v/>
      </c>
      <c r="I249" s="184"/>
      <c r="J249" s="183"/>
      <c r="K249" s="183" t="str">
        <f>IF(J249="","",VLOOKUP(J249,MASTER!$B$8:$C$11,2,0))</f>
        <v/>
      </c>
      <c r="L249" s="183"/>
      <c r="M249" s="183"/>
      <c r="N249" s="183"/>
      <c r="O249" s="183"/>
      <c r="P249" s="183"/>
      <c r="Q249" s="183"/>
      <c r="R249" s="183"/>
      <c r="S249" s="183"/>
      <c r="T249" s="183"/>
      <c r="U249" s="183"/>
      <c r="V249" s="183"/>
      <c r="W249" s="183"/>
      <c r="X249" s="180">
        <f t="shared" si="34"/>
        <v>0</v>
      </c>
      <c r="Y249" s="179"/>
      <c r="AA249">
        <v>245</v>
      </c>
      <c r="AB249">
        <f>IFERROR(IF($AB$1&gt;=AA249,SMALL(STU_DATA!$L$5:$L$1000,FILL_DATA!$AB$2+FILL_DATA!AA249),0),0)</f>
        <v>0</v>
      </c>
      <c r="AC249">
        <f t="shared" si="35"/>
        <v>0</v>
      </c>
    </row>
    <row r="250" spans="1:29">
      <c r="A250" s="100" t="str">
        <f>IF(B250="","",ROWS($B$5:B250))</f>
        <v/>
      </c>
      <c r="B250" s="100" t="str">
        <f t="shared" si="27"/>
        <v/>
      </c>
      <c r="C250" s="100" t="str">
        <f t="shared" si="28"/>
        <v/>
      </c>
      <c r="D250" s="100" t="str">
        <f t="shared" si="29"/>
        <v/>
      </c>
      <c r="E250" s="100" t="str">
        <f t="shared" si="30"/>
        <v/>
      </c>
      <c r="F250" s="100" t="str">
        <f t="shared" si="31"/>
        <v/>
      </c>
      <c r="G250" s="101" t="str">
        <f t="shared" si="32"/>
        <v/>
      </c>
      <c r="H250" s="101" t="str">
        <f t="shared" si="33"/>
        <v/>
      </c>
      <c r="I250" s="184"/>
      <c r="J250" s="183"/>
      <c r="K250" s="183" t="str">
        <f>IF(J250="","",VLOOKUP(J250,MASTER!$B$8:$C$11,2,0))</f>
        <v/>
      </c>
      <c r="L250" s="183"/>
      <c r="M250" s="183"/>
      <c r="N250" s="183"/>
      <c r="O250" s="183"/>
      <c r="P250" s="183"/>
      <c r="Q250" s="183"/>
      <c r="R250" s="183"/>
      <c r="S250" s="183"/>
      <c r="T250" s="183"/>
      <c r="U250" s="183"/>
      <c r="V250" s="183"/>
      <c r="W250" s="183"/>
      <c r="X250" s="180">
        <f t="shared" si="34"/>
        <v>0</v>
      </c>
      <c r="Y250" s="179"/>
      <c r="AA250">
        <v>246</v>
      </c>
      <c r="AB250">
        <f>IFERROR(IF($AB$1&gt;=AA250,SMALL(STU_DATA!$L$5:$L$1000,FILL_DATA!$AB$2+FILL_DATA!AA250),0),0)</f>
        <v>0</v>
      </c>
      <c r="AC250">
        <f t="shared" si="35"/>
        <v>0</v>
      </c>
    </row>
    <row r="251" spans="1:29">
      <c r="A251" s="100" t="str">
        <f>IF(B251="","",ROWS($B$5:B251))</f>
        <v/>
      </c>
      <c r="B251" s="100" t="str">
        <f t="shared" si="27"/>
        <v/>
      </c>
      <c r="C251" s="100" t="str">
        <f t="shared" si="28"/>
        <v/>
      </c>
      <c r="D251" s="100" t="str">
        <f t="shared" si="29"/>
        <v/>
      </c>
      <c r="E251" s="100" t="str">
        <f t="shared" si="30"/>
        <v/>
      </c>
      <c r="F251" s="100" t="str">
        <f t="shared" si="31"/>
        <v/>
      </c>
      <c r="G251" s="101" t="str">
        <f t="shared" si="32"/>
        <v/>
      </c>
      <c r="H251" s="101" t="str">
        <f t="shared" si="33"/>
        <v/>
      </c>
      <c r="I251" s="184"/>
      <c r="J251" s="183"/>
      <c r="K251" s="183" t="str">
        <f>IF(J251="","",VLOOKUP(J251,MASTER!$B$8:$C$11,2,0))</f>
        <v/>
      </c>
      <c r="L251" s="183"/>
      <c r="M251" s="183"/>
      <c r="N251" s="183"/>
      <c r="O251" s="183"/>
      <c r="P251" s="183"/>
      <c r="Q251" s="183"/>
      <c r="R251" s="183"/>
      <c r="S251" s="183"/>
      <c r="T251" s="183"/>
      <c r="U251" s="183"/>
      <c r="V251" s="183"/>
      <c r="W251" s="183"/>
      <c r="X251" s="180">
        <f t="shared" si="34"/>
        <v>0</v>
      </c>
      <c r="Y251" s="179"/>
      <c r="AA251">
        <v>247</v>
      </c>
      <c r="AB251">
        <f>IFERROR(IF($AB$1&gt;=AA251,SMALL(STU_DATA!$L$5:$L$1000,FILL_DATA!$AB$2+FILL_DATA!AA251),0),0)</f>
        <v>0</v>
      </c>
      <c r="AC251">
        <f t="shared" si="35"/>
        <v>0</v>
      </c>
    </row>
    <row r="252" spans="1:29">
      <c r="A252" s="100" t="str">
        <f>IF(B252="","",ROWS($B$5:B252))</f>
        <v/>
      </c>
      <c r="B252" s="100" t="str">
        <f t="shared" si="27"/>
        <v/>
      </c>
      <c r="C252" s="100" t="str">
        <f t="shared" si="28"/>
        <v/>
      </c>
      <c r="D252" s="100" t="str">
        <f t="shared" si="29"/>
        <v/>
      </c>
      <c r="E252" s="100" t="str">
        <f t="shared" si="30"/>
        <v/>
      </c>
      <c r="F252" s="100" t="str">
        <f t="shared" si="31"/>
        <v/>
      </c>
      <c r="G252" s="101" t="str">
        <f t="shared" si="32"/>
        <v/>
      </c>
      <c r="H252" s="101" t="str">
        <f t="shared" si="33"/>
        <v/>
      </c>
      <c r="I252" s="184"/>
      <c r="J252" s="183"/>
      <c r="K252" s="183" t="str">
        <f>IF(J252="","",VLOOKUP(J252,MASTER!$B$8:$C$11,2,0))</f>
        <v/>
      </c>
      <c r="L252" s="183"/>
      <c r="M252" s="183"/>
      <c r="N252" s="183"/>
      <c r="O252" s="183"/>
      <c r="P252" s="183"/>
      <c r="Q252" s="183"/>
      <c r="R252" s="183"/>
      <c r="S252" s="183"/>
      <c r="T252" s="183"/>
      <c r="U252" s="183"/>
      <c r="V252" s="183"/>
      <c r="W252" s="183"/>
      <c r="X252" s="180">
        <f t="shared" si="34"/>
        <v>0</v>
      </c>
      <c r="Y252" s="179"/>
      <c r="AA252">
        <v>248</v>
      </c>
      <c r="AB252">
        <f>IFERROR(IF($AB$1&gt;=AA252,SMALL(STU_DATA!$L$5:$L$1000,FILL_DATA!$AB$2+FILL_DATA!AA252),0),0)</f>
        <v>0</v>
      </c>
      <c r="AC252">
        <f t="shared" si="35"/>
        <v>0</v>
      </c>
    </row>
    <row r="253" spans="1:29">
      <c r="A253" s="100" t="str">
        <f>IF(B253="","",ROWS($B$5:B253))</f>
        <v/>
      </c>
      <c r="B253" s="100" t="str">
        <f t="shared" si="27"/>
        <v/>
      </c>
      <c r="C253" s="100" t="str">
        <f t="shared" si="28"/>
        <v/>
      </c>
      <c r="D253" s="100" t="str">
        <f t="shared" si="29"/>
        <v/>
      </c>
      <c r="E253" s="100" t="str">
        <f t="shared" si="30"/>
        <v/>
      </c>
      <c r="F253" s="100" t="str">
        <f t="shared" si="31"/>
        <v/>
      </c>
      <c r="G253" s="101" t="str">
        <f t="shared" si="32"/>
        <v/>
      </c>
      <c r="H253" s="101" t="str">
        <f t="shared" si="33"/>
        <v/>
      </c>
      <c r="I253" s="184"/>
      <c r="J253" s="183"/>
      <c r="K253" s="183" t="str">
        <f>IF(J253="","",VLOOKUP(J253,MASTER!$B$8:$C$11,2,0))</f>
        <v/>
      </c>
      <c r="L253" s="183"/>
      <c r="M253" s="183"/>
      <c r="N253" s="183"/>
      <c r="O253" s="183"/>
      <c r="P253" s="183"/>
      <c r="Q253" s="183"/>
      <c r="R253" s="183"/>
      <c r="S253" s="183"/>
      <c r="T253" s="183"/>
      <c r="U253" s="183"/>
      <c r="V253" s="183"/>
      <c r="W253" s="183"/>
      <c r="X253" s="180">
        <f t="shared" si="34"/>
        <v>0</v>
      </c>
      <c r="Y253" s="179"/>
      <c r="AA253">
        <v>249</v>
      </c>
      <c r="AB253">
        <f>IFERROR(IF($AB$1&gt;=AA253,SMALL(STU_DATA!$L$5:$L$1000,FILL_DATA!$AB$2+FILL_DATA!AA253),0),0)</f>
        <v>0</v>
      </c>
      <c r="AC253">
        <f t="shared" si="35"/>
        <v>0</v>
      </c>
    </row>
    <row r="254" spans="1:29">
      <c r="A254" s="100" t="str">
        <f>IF(B254="","",ROWS($B$5:B254))</f>
        <v/>
      </c>
      <c r="B254" s="100" t="str">
        <f t="shared" si="27"/>
        <v/>
      </c>
      <c r="C254" s="100" t="str">
        <f t="shared" si="28"/>
        <v/>
      </c>
      <c r="D254" s="100" t="str">
        <f t="shared" si="29"/>
        <v/>
      </c>
      <c r="E254" s="100" t="str">
        <f t="shared" si="30"/>
        <v/>
      </c>
      <c r="F254" s="100" t="str">
        <f t="shared" si="31"/>
        <v/>
      </c>
      <c r="G254" s="101" t="str">
        <f t="shared" si="32"/>
        <v/>
      </c>
      <c r="H254" s="101" t="str">
        <f t="shared" si="33"/>
        <v/>
      </c>
      <c r="I254" s="184"/>
      <c r="J254" s="183"/>
      <c r="K254" s="183" t="str">
        <f>IF(J254="","",VLOOKUP(J254,MASTER!$B$8:$C$11,2,0))</f>
        <v/>
      </c>
      <c r="L254" s="183"/>
      <c r="M254" s="183"/>
      <c r="N254" s="183"/>
      <c r="O254" s="183"/>
      <c r="P254" s="183"/>
      <c r="Q254" s="183"/>
      <c r="R254" s="183"/>
      <c r="S254" s="183"/>
      <c r="T254" s="183"/>
      <c r="U254" s="183"/>
      <c r="V254" s="183"/>
      <c r="W254" s="183"/>
      <c r="X254" s="180">
        <f t="shared" si="34"/>
        <v>0</v>
      </c>
      <c r="Y254" s="179"/>
      <c r="AA254">
        <v>250</v>
      </c>
      <c r="AB254">
        <f>IFERROR(IF($AB$1&gt;=AA254,SMALL(STU_DATA!$L$5:$L$1000,FILL_DATA!$AB$2+FILL_DATA!AA254),0),0)</f>
        <v>0</v>
      </c>
      <c r="AC254">
        <f t="shared" si="35"/>
        <v>0</v>
      </c>
    </row>
    <row r="255" spans="1:29">
      <c r="A255" s="100" t="str">
        <f>IF(B255="","",ROWS($B$5:B255))</f>
        <v/>
      </c>
      <c r="B255" s="100" t="str">
        <f t="shared" si="27"/>
        <v/>
      </c>
      <c r="C255" s="100" t="str">
        <f t="shared" si="28"/>
        <v/>
      </c>
      <c r="D255" s="100" t="str">
        <f t="shared" si="29"/>
        <v/>
      </c>
      <c r="E255" s="100" t="str">
        <f t="shared" si="30"/>
        <v/>
      </c>
      <c r="F255" s="100" t="str">
        <f t="shared" si="31"/>
        <v/>
      </c>
      <c r="G255" s="101" t="str">
        <f t="shared" si="32"/>
        <v/>
      </c>
      <c r="H255" s="101" t="str">
        <f t="shared" si="33"/>
        <v/>
      </c>
      <c r="I255" s="184"/>
      <c r="J255" s="183"/>
      <c r="K255" s="183" t="str">
        <f>IF(J255="","",VLOOKUP(J255,MASTER!$B$8:$C$11,2,0))</f>
        <v/>
      </c>
      <c r="L255" s="183"/>
      <c r="M255" s="183"/>
      <c r="N255" s="183"/>
      <c r="O255" s="183"/>
      <c r="P255" s="183"/>
      <c r="Q255" s="183"/>
      <c r="R255" s="183"/>
      <c r="S255" s="183"/>
      <c r="T255" s="183"/>
      <c r="U255" s="183"/>
      <c r="V255" s="183"/>
      <c r="W255" s="183"/>
      <c r="X255" s="180">
        <f t="shared" si="34"/>
        <v>0</v>
      </c>
      <c r="Y255" s="179"/>
      <c r="AA255">
        <v>251</v>
      </c>
      <c r="AB255">
        <f>IFERROR(IF($AB$1&gt;=AA255,SMALL(STU_DATA!$L$5:$L$1000,FILL_DATA!$AB$2+FILL_DATA!AA255),0),0)</f>
        <v>0</v>
      </c>
      <c r="AC255">
        <f t="shared" si="35"/>
        <v>0</v>
      </c>
    </row>
    <row r="256" spans="1:29">
      <c r="A256" s="100" t="str">
        <f>IF(B256="","",ROWS($B$5:B256))</f>
        <v/>
      </c>
      <c r="B256" s="100" t="str">
        <f t="shared" si="27"/>
        <v/>
      </c>
      <c r="C256" s="100" t="str">
        <f t="shared" si="28"/>
        <v/>
      </c>
      <c r="D256" s="100" t="str">
        <f t="shared" si="29"/>
        <v/>
      </c>
      <c r="E256" s="100" t="str">
        <f t="shared" si="30"/>
        <v/>
      </c>
      <c r="F256" s="100" t="str">
        <f t="shared" si="31"/>
        <v/>
      </c>
      <c r="G256" s="101" t="str">
        <f t="shared" si="32"/>
        <v/>
      </c>
      <c r="H256" s="101" t="str">
        <f t="shared" si="33"/>
        <v/>
      </c>
      <c r="I256" s="184"/>
      <c r="J256" s="183"/>
      <c r="K256" s="183" t="str">
        <f>IF(J256="","",VLOOKUP(J256,MASTER!$B$8:$C$11,2,0))</f>
        <v/>
      </c>
      <c r="L256" s="183"/>
      <c r="M256" s="183"/>
      <c r="N256" s="183"/>
      <c r="O256" s="183"/>
      <c r="P256" s="183"/>
      <c r="Q256" s="183"/>
      <c r="R256" s="183"/>
      <c r="S256" s="183"/>
      <c r="T256" s="183"/>
      <c r="U256" s="183"/>
      <c r="V256" s="183"/>
      <c r="W256" s="183"/>
      <c r="X256" s="180">
        <f t="shared" si="34"/>
        <v>0</v>
      </c>
      <c r="Y256" s="179"/>
      <c r="AA256">
        <v>252</v>
      </c>
      <c r="AB256">
        <f>IFERROR(IF($AB$1&gt;=AA256,SMALL(STU_DATA!$L$5:$L$1000,FILL_DATA!$AB$2+FILL_DATA!AA256),0),0)</f>
        <v>0</v>
      </c>
      <c r="AC256">
        <f t="shared" si="35"/>
        <v>0</v>
      </c>
    </row>
    <row r="257" spans="1:29">
      <c r="A257" s="100" t="str">
        <f>IF(B257="","",ROWS($B$5:B257))</f>
        <v/>
      </c>
      <c r="B257" s="100" t="str">
        <f t="shared" si="27"/>
        <v/>
      </c>
      <c r="C257" s="100" t="str">
        <f t="shared" si="28"/>
        <v/>
      </c>
      <c r="D257" s="100" t="str">
        <f t="shared" si="29"/>
        <v/>
      </c>
      <c r="E257" s="100" t="str">
        <f t="shared" si="30"/>
        <v/>
      </c>
      <c r="F257" s="100" t="str">
        <f t="shared" si="31"/>
        <v/>
      </c>
      <c r="G257" s="101" t="str">
        <f t="shared" si="32"/>
        <v/>
      </c>
      <c r="H257" s="101" t="str">
        <f t="shared" si="33"/>
        <v/>
      </c>
      <c r="I257" s="184"/>
      <c r="J257" s="183"/>
      <c r="K257" s="183" t="str">
        <f>IF(J257="","",VLOOKUP(J257,MASTER!$B$8:$C$11,2,0))</f>
        <v/>
      </c>
      <c r="L257" s="183"/>
      <c r="M257" s="183"/>
      <c r="N257" s="183"/>
      <c r="O257" s="183"/>
      <c r="P257" s="183"/>
      <c r="Q257" s="183"/>
      <c r="R257" s="183"/>
      <c r="S257" s="183"/>
      <c r="T257" s="183"/>
      <c r="U257" s="183"/>
      <c r="V257" s="183"/>
      <c r="W257" s="183"/>
      <c r="X257" s="180">
        <f t="shared" si="34"/>
        <v>0</v>
      </c>
      <c r="Y257" s="179"/>
      <c r="AA257">
        <v>253</v>
      </c>
      <c r="AB257">
        <f>IFERROR(IF($AB$1&gt;=AA257,SMALL(STU_DATA!$L$5:$L$1000,FILL_DATA!$AB$2+FILL_DATA!AA257),0),0)</f>
        <v>0</v>
      </c>
      <c r="AC257">
        <f t="shared" si="35"/>
        <v>0</v>
      </c>
    </row>
    <row r="258" spans="1:29">
      <c r="A258" s="100" t="str">
        <f>IF(B258="","",ROWS($B$5:B258))</f>
        <v/>
      </c>
      <c r="B258" s="100" t="str">
        <f t="shared" si="27"/>
        <v/>
      </c>
      <c r="C258" s="100" t="str">
        <f t="shared" si="28"/>
        <v/>
      </c>
      <c r="D258" s="100" t="str">
        <f t="shared" si="29"/>
        <v/>
      </c>
      <c r="E258" s="100" t="str">
        <f t="shared" si="30"/>
        <v/>
      </c>
      <c r="F258" s="100" t="str">
        <f t="shared" si="31"/>
        <v/>
      </c>
      <c r="G258" s="101" t="str">
        <f t="shared" si="32"/>
        <v/>
      </c>
      <c r="H258" s="101" t="str">
        <f t="shared" si="33"/>
        <v/>
      </c>
      <c r="I258" s="184"/>
      <c r="J258" s="183"/>
      <c r="K258" s="183" t="str">
        <f>IF(J258="","",VLOOKUP(J258,MASTER!$B$8:$C$11,2,0))</f>
        <v/>
      </c>
      <c r="L258" s="183"/>
      <c r="M258" s="183"/>
      <c r="N258" s="183"/>
      <c r="O258" s="183"/>
      <c r="P258" s="183"/>
      <c r="Q258" s="183"/>
      <c r="R258" s="183"/>
      <c r="S258" s="183"/>
      <c r="T258" s="183"/>
      <c r="U258" s="183"/>
      <c r="V258" s="183"/>
      <c r="W258" s="183"/>
      <c r="X258" s="180">
        <f t="shared" si="34"/>
        <v>0</v>
      </c>
      <c r="Y258" s="179"/>
      <c r="AA258">
        <v>254</v>
      </c>
      <c r="AB258">
        <f>IFERROR(IF($AB$1&gt;=AA258,SMALL(STU_DATA!$L$5:$L$1000,FILL_DATA!$AB$2+FILL_DATA!AA258),0),0)</f>
        <v>0</v>
      </c>
      <c r="AC258">
        <f t="shared" si="35"/>
        <v>0</v>
      </c>
    </row>
    <row r="259" spans="1:29">
      <c r="A259" s="100" t="str">
        <f>IF(B259="","",ROWS($B$5:B259))</f>
        <v/>
      </c>
      <c r="B259" s="100" t="str">
        <f t="shared" si="27"/>
        <v/>
      </c>
      <c r="C259" s="100" t="str">
        <f t="shared" si="28"/>
        <v/>
      </c>
      <c r="D259" s="100" t="str">
        <f t="shared" si="29"/>
        <v/>
      </c>
      <c r="E259" s="100" t="str">
        <f t="shared" si="30"/>
        <v/>
      </c>
      <c r="F259" s="100" t="str">
        <f t="shared" si="31"/>
        <v/>
      </c>
      <c r="G259" s="101" t="str">
        <f t="shared" si="32"/>
        <v/>
      </c>
      <c r="H259" s="101" t="str">
        <f t="shared" si="33"/>
        <v/>
      </c>
      <c r="I259" s="184"/>
      <c r="J259" s="183"/>
      <c r="K259" s="183" t="str">
        <f>IF(J259="","",VLOOKUP(J259,MASTER!$B$8:$C$11,2,0))</f>
        <v/>
      </c>
      <c r="L259" s="183"/>
      <c r="M259" s="183"/>
      <c r="N259" s="183"/>
      <c r="O259" s="183"/>
      <c r="P259" s="183"/>
      <c r="Q259" s="183"/>
      <c r="R259" s="183"/>
      <c r="S259" s="183"/>
      <c r="T259" s="183"/>
      <c r="U259" s="183"/>
      <c r="V259" s="183"/>
      <c r="W259" s="183"/>
      <c r="X259" s="180">
        <f t="shared" si="34"/>
        <v>0</v>
      </c>
      <c r="Y259" s="179"/>
      <c r="AA259">
        <v>255</v>
      </c>
      <c r="AB259">
        <f>IFERROR(IF($AB$1&gt;=AA259,SMALL(STU_DATA!$L$5:$L$1000,FILL_DATA!$AB$2+FILL_DATA!AA259),0),0)</f>
        <v>0</v>
      </c>
      <c r="AC259">
        <f t="shared" si="35"/>
        <v>0</v>
      </c>
    </row>
    <row r="260" spans="1:29">
      <c r="A260" s="100" t="str">
        <f>IF(B260="","",ROWS($B$5:B260))</f>
        <v/>
      </c>
      <c r="B260" s="100" t="str">
        <f t="shared" si="27"/>
        <v/>
      </c>
      <c r="C260" s="100" t="str">
        <f t="shared" si="28"/>
        <v/>
      </c>
      <c r="D260" s="100" t="str">
        <f t="shared" si="29"/>
        <v/>
      </c>
      <c r="E260" s="100" t="str">
        <f t="shared" si="30"/>
        <v/>
      </c>
      <c r="F260" s="100" t="str">
        <f t="shared" si="31"/>
        <v/>
      </c>
      <c r="G260" s="101" t="str">
        <f t="shared" si="32"/>
        <v/>
      </c>
      <c r="H260" s="101" t="str">
        <f t="shared" si="33"/>
        <v/>
      </c>
      <c r="I260" s="184"/>
      <c r="J260" s="183"/>
      <c r="K260" s="183" t="str">
        <f>IF(J260="","",VLOOKUP(J260,MASTER!$B$8:$C$11,2,0))</f>
        <v/>
      </c>
      <c r="L260" s="183"/>
      <c r="M260" s="183"/>
      <c r="N260" s="183"/>
      <c r="O260" s="183"/>
      <c r="P260" s="183"/>
      <c r="Q260" s="183"/>
      <c r="R260" s="183"/>
      <c r="S260" s="183"/>
      <c r="T260" s="183"/>
      <c r="U260" s="183"/>
      <c r="V260" s="183"/>
      <c r="W260" s="183"/>
      <c r="X260" s="180">
        <f t="shared" si="34"/>
        <v>0</v>
      </c>
      <c r="Y260" s="179"/>
      <c r="AA260">
        <v>256</v>
      </c>
      <c r="AB260">
        <f>IFERROR(IF($AB$1&gt;=AA260,SMALL(STU_DATA!$L$5:$L$1000,FILL_DATA!$AB$2+FILL_DATA!AA260),0),0)</f>
        <v>0</v>
      </c>
      <c r="AC260">
        <f t="shared" si="35"/>
        <v>0</v>
      </c>
    </row>
    <row r="261" spans="1:29">
      <c r="A261" s="100" t="str">
        <f>IF(B261="","",ROWS($B$5:B261))</f>
        <v/>
      </c>
      <c r="B261" s="100" t="str">
        <f t="shared" ref="B261:B324" si="36">IFERROR(VLOOKUP($AB261,STU_DATA,2,0),"")</f>
        <v/>
      </c>
      <c r="C261" s="100" t="str">
        <f t="shared" ref="C261:C324" si="37">IFERROR(VLOOKUP($AB261,STU_DATA,3,0),"")</f>
        <v/>
      </c>
      <c r="D261" s="100" t="str">
        <f t="shared" ref="D261:D324" si="38">IFERROR(VLOOKUP($AB261,STU_DATA,4,0),"")</f>
        <v/>
      </c>
      <c r="E261" s="100" t="str">
        <f t="shared" ref="E261:E324" si="39">IFERROR(VLOOKUP($AB261,STU_DATA,5,0),"")</f>
        <v/>
      </c>
      <c r="F261" s="100" t="str">
        <f t="shared" ref="F261:F324" si="40">IFERROR(VLOOKUP($AB261,STU_DATA,6,0),"")</f>
        <v/>
      </c>
      <c r="G261" s="101" t="str">
        <f t="shared" ref="G261:G324" si="41">IFERROR(VLOOKUP($AB261,STU_DATA,7,0),"")</f>
        <v/>
      </c>
      <c r="H261" s="101" t="str">
        <f t="shared" ref="H261:H324" si="42">IFERROR(VLOOKUP($AB261,STU_DATA,9,0),"")</f>
        <v/>
      </c>
      <c r="I261" s="184"/>
      <c r="J261" s="183"/>
      <c r="K261" s="183" t="str">
        <f>IF(J261="","",VLOOKUP(J261,MASTER!$B$8:$C$11,2,0))</f>
        <v/>
      </c>
      <c r="L261" s="183"/>
      <c r="M261" s="183"/>
      <c r="N261" s="183"/>
      <c r="O261" s="183"/>
      <c r="P261" s="183"/>
      <c r="Q261" s="183"/>
      <c r="R261" s="183"/>
      <c r="S261" s="183"/>
      <c r="T261" s="183"/>
      <c r="U261" s="183"/>
      <c r="V261" s="183"/>
      <c r="W261" s="183"/>
      <c r="X261" s="180">
        <f t="shared" si="34"/>
        <v>0</v>
      </c>
      <c r="Y261" s="179"/>
      <c r="AA261">
        <v>257</v>
      </c>
      <c r="AB261">
        <f>IFERROR(IF($AB$1&gt;=AA261,SMALL(STU_DATA!$L$5:$L$1000,FILL_DATA!$AB$2+FILL_DATA!AA261),0),0)</f>
        <v>0</v>
      </c>
      <c r="AC261">
        <f t="shared" si="35"/>
        <v>0</v>
      </c>
    </row>
    <row r="262" spans="1:29">
      <c r="A262" s="100" t="str">
        <f>IF(B262="","",ROWS($B$5:B262))</f>
        <v/>
      </c>
      <c r="B262" s="100" t="str">
        <f t="shared" si="36"/>
        <v/>
      </c>
      <c r="C262" s="100" t="str">
        <f t="shared" si="37"/>
        <v/>
      </c>
      <c r="D262" s="100" t="str">
        <f t="shared" si="38"/>
        <v/>
      </c>
      <c r="E262" s="100" t="str">
        <f t="shared" si="39"/>
        <v/>
      </c>
      <c r="F262" s="100" t="str">
        <f t="shared" si="40"/>
        <v/>
      </c>
      <c r="G262" s="101" t="str">
        <f t="shared" si="41"/>
        <v/>
      </c>
      <c r="H262" s="101" t="str">
        <f t="shared" si="42"/>
        <v/>
      </c>
      <c r="I262" s="184"/>
      <c r="J262" s="183"/>
      <c r="K262" s="183" t="str">
        <f>IF(J262="","",VLOOKUP(J262,MASTER!$B$8:$C$11,2,0))</f>
        <v/>
      </c>
      <c r="L262" s="183"/>
      <c r="M262" s="183"/>
      <c r="N262" s="183"/>
      <c r="O262" s="183"/>
      <c r="P262" s="183"/>
      <c r="Q262" s="183"/>
      <c r="R262" s="183"/>
      <c r="S262" s="183"/>
      <c r="T262" s="183"/>
      <c r="U262" s="183"/>
      <c r="V262" s="183"/>
      <c r="W262" s="183"/>
      <c r="X262" s="180">
        <f t="shared" ref="X262:X325" si="43">SUM(L262:W262)</f>
        <v>0</v>
      </c>
      <c r="Y262" s="179"/>
      <c r="AA262">
        <v>258</v>
      </c>
      <c r="AB262">
        <f>IFERROR(IF($AB$1&gt;=AA262,SMALL(STU_DATA!$L$5:$L$1000,FILL_DATA!$AB$2+FILL_DATA!AA262),0),0)</f>
        <v>0</v>
      </c>
      <c r="AC262">
        <f t="shared" ref="AC262:AC325" si="44">IFERROR(IF(Y262=$Z$3,A262,0),"")</f>
        <v>0</v>
      </c>
    </row>
    <row r="263" spans="1:29">
      <c r="A263" s="100" t="str">
        <f>IF(B263="","",ROWS($B$5:B263))</f>
        <v/>
      </c>
      <c r="B263" s="100" t="str">
        <f t="shared" si="36"/>
        <v/>
      </c>
      <c r="C263" s="100" t="str">
        <f t="shared" si="37"/>
        <v/>
      </c>
      <c r="D263" s="100" t="str">
        <f t="shared" si="38"/>
        <v/>
      </c>
      <c r="E263" s="100" t="str">
        <f t="shared" si="39"/>
        <v/>
      </c>
      <c r="F263" s="100" t="str">
        <f t="shared" si="40"/>
        <v/>
      </c>
      <c r="G263" s="101" t="str">
        <f t="shared" si="41"/>
        <v/>
      </c>
      <c r="H263" s="101" t="str">
        <f t="shared" si="42"/>
        <v/>
      </c>
      <c r="I263" s="184"/>
      <c r="J263" s="183"/>
      <c r="K263" s="183" t="str">
        <f>IF(J263="","",VLOOKUP(J263,MASTER!$B$8:$C$11,2,0))</f>
        <v/>
      </c>
      <c r="L263" s="183"/>
      <c r="M263" s="183"/>
      <c r="N263" s="183"/>
      <c r="O263" s="183"/>
      <c r="P263" s="183"/>
      <c r="Q263" s="183"/>
      <c r="R263" s="183"/>
      <c r="S263" s="183"/>
      <c r="T263" s="183"/>
      <c r="U263" s="183"/>
      <c r="V263" s="183"/>
      <c r="W263" s="183"/>
      <c r="X263" s="180">
        <f t="shared" si="43"/>
        <v>0</v>
      </c>
      <c r="Y263" s="179"/>
      <c r="AA263">
        <v>259</v>
      </c>
      <c r="AB263">
        <f>IFERROR(IF($AB$1&gt;=AA263,SMALL(STU_DATA!$L$5:$L$1000,FILL_DATA!$AB$2+FILL_DATA!AA263),0),0)</f>
        <v>0</v>
      </c>
      <c r="AC263">
        <f t="shared" si="44"/>
        <v>0</v>
      </c>
    </row>
    <row r="264" spans="1:29">
      <c r="A264" s="100" t="str">
        <f>IF(B264="","",ROWS($B$5:B264))</f>
        <v/>
      </c>
      <c r="B264" s="100" t="str">
        <f t="shared" si="36"/>
        <v/>
      </c>
      <c r="C264" s="100" t="str">
        <f t="shared" si="37"/>
        <v/>
      </c>
      <c r="D264" s="100" t="str">
        <f t="shared" si="38"/>
        <v/>
      </c>
      <c r="E264" s="100" t="str">
        <f t="shared" si="39"/>
        <v/>
      </c>
      <c r="F264" s="100" t="str">
        <f t="shared" si="40"/>
        <v/>
      </c>
      <c r="G264" s="101" t="str">
        <f t="shared" si="41"/>
        <v/>
      </c>
      <c r="H264" s="101" t="str">
        <f t="shared" si="42"/>
        <v/>
      </c>
      <c r="I264" s="184"/>
      <c r="J264" s="183"/>
      <c r="K264" s="183" t="str">
        <f>IF(J264="","",VLOOKUP(J264,MASTER!$B$8:$C$11,2,0))</f>
        <v/>
      </c>
      <c r="L264" s="183"/>
      <c r="M264" s="183"/>
      <c r="N264" s="183"/>
      <c r="O264" s="183"/>
      <c r="P264" s="183"/>
      <c r="Q264" s="183"/>
      <c r="R264" s="183"/>
      <c r="S264" s="183"/>
      <c r="T264" s="183"/>
      <c r="U264" s="183"/>
      <c r="V264" s="183"/>
      <c r="W264" s="183"/>
      <c r="X264" s="180">
        <f t="shared" si="43"/>
        <v>0</v>
      </c>
      <c r="Y264" s="179"/>
      <c r="AA264">
        <v>260</v>
      </c>
      <c r="AB264">
        <f>IFERROR(IF($AB$1&gt;=AA264,SMALL(STU_DATA!$L$5:$L$1000,FILL_DATA!$AB$2+FILL_DATA!AA264),0),0)</f>
        <v>0</v>
      </c>
      <c r="AC264">
        <f t="shared" si="44"/>
        <v>0</v>
      </c>
    </row>
    <row r="265" spans="1:29">
      <c r="A265" s="100" t="str">
        <f>IF(B265="","",ROWS($B$5:B265))</f>
        <v/>
      </c>
      <c r="B265" s="100" t="str">
        <f t="shared" si="36"/>
        <v/>
      </c>
      <c r="C265" s="100" t="str">
        <f t="shared" si="37"/>
        <v/>
      </c>
      <c r="D265" s="100" t="str">
        <f t="shared" si="38"/>
        <v/>
      </c>
      <c r="E265" s="100" t="str">
        <f t="shared" si="39"/>
        <v/>
      </c>
      <c r="F265" s="100" t="str">
        <f t="shared" si="40"/>
        <v/>
      </c>
      <c r="G265" s="101" t="str">
        <f t="shared" si="41"/>
        <v/>
      </c>
      <c r="H265" s="101" t="str">
        <f t="shared" si="42"/>
        <v/>
      </c>
      <c r="I265" s="184"/>
      <c r="J265" s="183"/>
      <c r="K265" s="183" t="str">
        <f>IF(J265="","",VLOOKUP(J265,MASTER!$B$8:$C$11,2,0))</f>
        <v/>
      </c>
      <c r="L265" s="183"/>
      <c r="M265" s="183"/>
      <c r="N265" s="183"/>
      <c r="O265" s="183"/>
      <c r="P265" s="183"/>
      <c r="Q265" s="183"/>
      <c r="R265" s="183"/>
      <c r="S265" s="183"/>
      <c r="T265" s="183"/>
      <c r="U265" s="183"/>
      <c r="V265" s="183"/>
      <c r="W265" s="183"/>
      <c r="X265" s="180">
        <f t="shared" si="43"/>
        <v>0</v>
      </c>
      <c r="Y265" s="179"/>
      <c r="AA265">
        <v>261</v>
      </c>
      <c r="AB265">
        <f>IFERROR(IF($AB$1&gt;=AA265,SMALL(STU_DATA!$L$5:$L$1000,FILL_DATA!$AB$2+FILL_DATA!AA265),0),0)</f>
        <v>0</v>
      </c>
      <c r="AC265">
        <f t="shared" si="44"/>
        <v>0</v>
      </c>
    </row>
    <row r="266" spans="1:29">
      <c r="A266" s="100" t="str">
        <f>IF(B266="","",ROWS($B$5:B266))</f>
        <v/>
      </c>
      <c r="B266" s="100" t="str">
        <f t="shared" si="36"/>
        <v/>
      </c>
      <c r="C266" s="100" t="str">
        <f t="shared" si="37"/>
        <v/>
      </c>
      <c r="D266" s="100" t="str">
        <f t="shared" si="38"/>
        <v/>
      </c>
      <c r="E266" s="100" t="str">
        <f t="shared" si="39"/>
        <v/>
      </c>
      <c r="F266" s="100" t="str">
        <f t="shared" si="40"/>
        <v/>
      </c>
      <c r="G266" s="101" t="str">
        <f t="shared" si="41"/>
        <v/>
      </c>
      <c r="H266" s="101" t="str">
        <f t="shared" si="42"/>
        <v/>
      </c>
      <c r="I266" s="184"/>
      <c r="J266" s="183"/>
      <c r="K266" s="183" t="str">
        <f>IF(J266="","",VLOOKUP(J266,MASTER!$B$8:$C$11,2,0))</f>
        <v/>
      </c>
      <c r="L266" s="183"/>
      <c r="M266" s="183"/>
      <c r="N266" s="183"/>
      <c r="O266" s="183"/>
      <c r="P266" s="183"/>
      <c r="Q266" s="183"/>
      <c r="R266" s="183"/>
      <c r="S266" s="183"/>
      <c r="T266" s="183"/>
      <c r="U266" s="183"/>
      <c r="V266" s="183"/>
      <c r="W266" s="183"/>
      <c r="X266" s="180">
        <f t="shared" si="43"/>
        <v>0</v>
      </c>
      <c r="Y266" s="179"/>
      <c r="AA266">
        <v>262</v>
      </c>
      <c r="AB266">
        <f>IFERROR(IF($AB$1&gt;=AA266,SMALL(STU_DATA!$L$5:$L$1000,FILL_DATA!$AB$2+FILL_DATA!AA266),0),0)</f>
        <v>0</v>
      </c>
      <c r="AC266">
        <f t="shared" si="44"/>
        <v>0</v>
      </c>
    </row>
    <row r="267" spans="1:29">
      <c r="A267" s="100" t="str">
        <f>IF(B267="","",ROWS($B$5:B267))</f>
        <v/>
      </c>
      <c r="B267" s="100" t="str">
        <f t="shared" si="36"/>
        <v/>
      </c>
      <c r="C267" s="100" t="str">
        <f t="shared" si="37"/>
        <v/>
      </c>
      <c r="D267" s="100" t="str">
        <f t="shared" si="38"/>
        <v/>
      </c>
      <c r="E267" s="100" t="str">
        <f t="shared" si="39"/>
        <v/>
      </c>
      <c r="F267" s="100" t="str">
        <f t="shared" si="40"/>
        <v/>
      </c>
      <c r="G267" s="101" t="str">
        <f t="shared" si="41"/>
        <v/>
      </c>
      <c r="H267" s="101" t="str">
        <f t="shared" si="42"/>
        <v/>
      </c>
      <c r="I267" s="184"/>
      <c r="J267" s="183"/>
      <c r="K267" s="183" t="str">
        <f>IF(J267="","",VLOOKUP(J267,MASTER!$B$8:$C$11,2,0))</f>
        <v/>
      </c>
      <c r="L267" s="183"/>
      <c r="M267" s="183"/>
      <c r="N267" s="183"/>
      <c r="O267" s="183"/>
      <c r="P267" s="183"/>
      <c r="Q267" s="183"/>
      <c r="R267" s="183"/>
      <c r="S267" s="183"/>
      <c r="T267" s="183"/>
      <c r="U267" s="183"/>
      <c r="V267" s="183"/>
      <c r="W267" s="183"/>
      <c r="X267" s="180">
        <f t="shared" si="43"/>
        <v>0</v>
      </c>
      <c r="Y267" s="179"/>
      <c r="AA267">
        <v>263</v>
      </c>
      <c r="AB267">
        <f>IFERROR(IF($AB$1&gt;=AA267,SMALL(STU_DATA!$L$5:$L$1000,FILL_DATA!$AB$2+FILL_DATA!AA267),0),0)</f>
        <v>0</v>
      </c>
      <c r="AC267">
        <f t="shared" si="44"/>
        <v>0</v>
      </c>
    </row>
    <row r="268" spans="1:29">
      <c r="A268" s="100" t="str">
        <f>IF(B268="","",ROWS($B$5:B268))</f>
        <v/>
      </c>
      <c r="B268" s="100" t="str">
        <f t="shared" si="36"/>
        <v/>
      </c>
      <c r="C268" s="100" t="str">
        <f t="shared" si="37"/>
        <v/>
      </c>
      <c r="D268" s="100" t="str">
        <f t="shared" si="38"/>
        <v/>
      </c>
      <c r="E268" s="100" t="str">
        <f t="shared" si="39"/>
        <v/>
      </c>
      <c r="F268" s="100" t="str">
        <f t="shared" si="40"/>
        <v/>
      </c>
      <c r="G268" s="101" t="str">
        <f t="shared" si="41"/>
        <v/>
      </c>
      <c r="H268" s="101" t="str">
        <f t="shared" si="42"/>
        <v/>
      </c>
      <c r="I268" s="184"/>
      <c r="J268" s="183"/>
      <c r="K268" s="183" t="str">
        <f>IF(J268="","",VLOOKUP(J268,MASTER!$B$8:$C$11,2,0))</f>
        <v/>
      </c>
      <c r="L268" s="183"/>
      <c r="M268" s="183"/>
      <c r="N268" s="183"/>
      <c r="O268" s="183"/>
      <c r="P268" s="183"/>
      <c r="Q268" s="183"/>
      <c r="R268" s="183"/>
      <c r="S268" s="183"/>
      <c r="T268" s="183"/>
      <c r="U268" s="183"/>
      <c r="V268" s="183"/>
      <c r="W268" s="183"/>
      <c r="X268" s="180">
        <f t="shared" si="43"/>
        <v>0</v>
      </c>
      <c r="Y268" s="179"/>
      <c r="AA268">
        <v>264</v>
      </c>
      <c r="AB268">
        <f>IFERROR(IF($AB$1&gt;=AA268,SMALL(STU_DATA!$L$5:$L$1000,FILL_DATA!$AB$2+FILL_DATA!AA268),0),0)</f>
        <v>0</v>
      </c>
      <c r="AC268">
        <f t="shared" si="44"/>
        <v>0</v>
      </c>
    </row>
    <row r="269" spans="1:29">
      <c r="A269" s="100" t="str">
        <f>IF(B269="","",ROWS($B$5:B269))</f>
        <v/>
      </c>
      <c r="B269" s="100" t="str">
        <f t="shared" si="36"/>
        <v/>
      </c>
      <c r="C269" s="100" t="str">
        <f t="shared" si="37"/>
        <v/>
      </c>
      <c r="D269" s="100" t="str">
        <f t="shared" si="38"/>
        <v/>
      </c>
      <c r="E269" s="100" t="str">
        <f t="shared" si="39"/>
        <v/>
      </c>
      <c r="F269" s="100" t="str">
        <f t="shared" si="40"/>
        <v/>
      </c>
      <c r="G269" s="101" t="str">
        <f t="shared" si="41"/>
        <v/>
      </c>
      <c r="H269" s="101" t="str">
        <f t="shared" si="42"/>
        <v/>
      </c>
      <c r="I269" s="184"/>
      <c r="J269" s="183"/>
      <c r="K269" s="183" t="str">
        <f>IF(J269="","",VLOOKUP(J269,MASTER!$B$8:$C$11,2,0))</f>
        <v/>
      </c>
      <c r="L269" s="183"/>
      <c r="M269" s="183"/>
      <c r="N269" s="183"/>
      <c r="O269" s="183"/>
      <c r="P269" s="183"/>
      <c r="Q269" s="183"/>
      <c r="R269" s="183"/>
      <c r="S269" s="183"/>
      <c r="T269" s="183"/>
      <c r="U269" s="183"/>
      <c r="V269" s="183"/>
      <c r="W269" s="183"/>
      <c r="X269" s="180">
        <f t="shared" si="43"/>
        <v>0</v>
      </c>
      <c r="Y269" s="179"/>
      <c r="AA269">
        <v>265</v>
      </c>
      <c r="AB269">
        <f>IFERROR(IF($AB$1&gt;=AA269,SMALL(STU_DATA!$L$5:$L$1000,FILL_DATA!$AB$2+FILL_DATA!AA269),0),0)</f>
        <v>0</v>
      </c>
      <c r="AC269">
        <f t="shared" si="44"/>
        <v>0</v>
      </c>
    </row>
    <row r="270" spans="1:29">
      <c r="A270" s="100" t="str">
        <f>IF(B270="","",ROWS($B$5:B270))</f>
        <v/>
      </c>
      <c r="B270" s="100" t="str">
        <f t="shared" si="36"/>
        <v/>
      </c>
      <c r="C270" s="100" t="str">
        <f t="shared" si="37"/>
        <v/>
      </c>
      <c r="D270" s="100" t="str">
        <f t="shared" si="38"/>
        <v/>
      </c>
      <c r="E270" s="100" t="str">
        <f t="shared" si="39"/>
        <v/>
      </c>
      <c r="F270" s="100" t="str">
        <f t="shared" si="40"/>
        <v/>
      </c>
      <c r="G270" s="101" t="str">
        <f t="shared" si="41"/>
        <v/>
      </c>
      <c r="H270" s="101" t="str">
        <f t="shared" si="42"/>
        <v/>
      </c>
      <c r="I270" s="184"/>
      <c r="J270" s="183"/>
      <c r="K270" s="183" t="str">
        <f>IF(J270="","",VLOOKUP(J270,MASTER!$B$8:$C$11,2,0))</f>
        <v/>
      </c>
      <c r="L270" s="183"/>
      <c r="M270" s="183"/>
      <c r="N270" s="183"/>
      <c r="O270" s="183"/>
      <c r="P270" s="183"/>
      <c r="Q270" s="183"/>
      <c r="R270" s="183"/>
      <c r="S270" s="183"/>
      <c r="T270" s="183"/>
      <c r="U270" s="183"/>
      <c r="V270" s="183"/>
      <c r="W270" s="183"/>
      <c r="X270" s="180">
        <f t="shared" si="43"/>
        <v>0</v>
      </c>
      <c r="Y270" s="179"/>
      <c r="AA270">
        <v>266</v>
      </c>
      <c r="AB270">
        <f>IFERROR(IF($AB$1&gt;=AA270,SMALL(STU_DATA!$L$5:$L$1000,FILL_DATA!$AB$2+FILL_DATA!AA270),0),0)</f>
        <v>0</v>
      </c>
      <c r="AC270">
        <f t="shared" si="44"/>
        <v>0</v>
      </c>
    </row>
    <row r="271" spans="1:29">
      <c r="A271" s="100" t="str">
        <f>IF(B271="","",ROWS($B$5:B271))</f>
        <v/>
      </c>
      <c r="B271" s="100" t="str">
        <f t="shared" si="36"/>
        <v/>
      </c>
      <c r="C271" s="100" t="str">
        <f t="shared" si="37"/>
        <v/>
      </c>
      <c r="D271" s="100" t="str">
        <f t="shared" si="38"/>
        <v/>
      </c>
      <c r="E271" s="100" t="str">
        <f t="shared" si="39"/>
        <v/>
      </c>
      <c r="F271" s="100" t="str">
        <f t="shared" si="40"/>
        <v/>
      </c>
      <c r="G271" s="101" t="str">
        <f t="shared" si="41"/>
        <v/>
      </c>
      <c r="H271" s="101" t="str">
        <f t="shared" si="42"/>
        <v/>
      </c>
      <c r="I271" s="184"/>
      <c r="J271" s="183"/>
      <c r="K271" s="183" t="str">
        <f>IF(J271="","",VLOOKUP(J271,MASTER!$B$8:$C$11,2,0))</f>
        <v/>
      </c>
      <c r="L271" s="183"/>
      <c r="M271" s="183"/>
      <c r="N271" s="183"/>
      <c r="O271" s="183"/>
      <c r="P271" s="183"/>
      <c r="Q271" s="183"/>
      <c r="R271" s="183"/>
      <c r="S271" s="183"/>
      <c r="T271" s="183"/>
      <c r="U271" s="183"/>
      <c r="V271" s="183"/>
      <c r="W271" s="183"/>
      <c r="X271" s="180">
        <f t="shared" si="43"/>
        <v>0</v>
      </c>
      <c r="Y271" s="179"/>
      <c r="AA271">
        <v>267</v>
      </c>
      <c r="AB271">
        <f>IFERROR(IF($AB$1&gt;=AA271,SMALL(STU_DATA!$L$5:$L$1000,FILL_DATA!$AB$2+FILL_DATA!AA271),0),0)</f>
        <v>0</v>
      </c>
      <c r="AC271">
        <f t="shared" si="44"/>
        <v>0</v>
      </c>
    </row>
    <row r="272" spans="1:29">
      <c r="A272" s="100" t="str">
        <f>IF(B272="","",ROWS($B$5:B272))</f>
        <v/>
      </c>
      <c r="B272" s="100" t="str">
        <f t="shared" si="36"/>
        <v/>
      </c>
      <c r="C272" s="100" t="str">
        <f t="shared" si="37"/>
        <v/>
      </c>
      <c r="D272" s="100" t="str">
        <f t="shared" si="38"/>
        <v/>
      </c>
      <c r="E272" s="100" t="str">
        <f t="shared" si="39"/>
        <v/>
      </c>
      <c r="F272" s="100" t="str">
        <f t="shared" si="40"/>
        <v/>
      </c>
      <c r="G272" s="101" t="str">
        <f t="shared" si="41"/>
        <v/>
      </c>
      <c r="H272" s="101" t="str">
        <f t="shared" si="42"/>
        <v/>
      </c>
      <c r="I272" s="184"/>
      <c r="J272" s="183"/>
      <c r="K272" s="183" t="str">
        <f>IF(J272="","",VLOOKUP(J272,MASTER!$B$8:$C$11,2,0))</f>
        <v/>
      </c>
      <c r="L272" s="183"/>
      <c r="M272" s="183"/>
      <c r="N272" s="183"/>
      <c r="O272" s="183"/>
      <c r="P272" s="183"/>
      <c r="Q272" s="183"/>
      <c r="R272" s="183"/>
      <c r="S272" s="183"/>
      <c r="T272" s="183"/>
      <c r="U272" s="183"/>
      <c r="V272" s="183"/>
      <c r="W272" s="183"/>
      <c r="X272" s="180">
        <f t="shared" si="43"/>
        <v>0</v>
      </c>
      <c r="Y272" s="179"/>
      <c r="AA272">
        <v>268</v>
      </c>
      <c r="AB272">
        <f>IFERROR(IF($AB$1&gt;=AA272,SMALL(STU_DATA!$L$5:$L$1000,FILL_DATA!$AB$2+FILL_DATA!AA272),0),0)</f>
        <v>0</v>
      </c>
      <c r="AC272">
        <f t="shared" si="44"/>
        <v>0</v>
      </c>
    </row>
    <row r="273" spans="1:29">
      <c r="A273" s="100" t="str">
        <f>IF(B273="","",ROWS($B$5:B273))</f>
        <v/>
      </c>
      <c r="B273" s="100" t="str">
        <f t="shared" si="36"/>
        <v/>
      </c>
      <c r="C273" s="100" t="str">
        <f t="shared" si="37"/>
        <v/>
      </c>
      <c r="D273" s="100" t="str">
        <f t="shared" si="38"/>
        <v/>
      </c>
      <c r="E273" s="100" t="str">
        <f t="shared" si="39"/>
        <v/>
      </c>
      <c r="F273" s="100" t="str">
        <f t="shared" si="40"/>
        <v/>
      </c>
      <c r="G273" s="101" t="str">
        <f t="shared" si="41"/>
        <v/>
      </c>
      <c r="H273" s="101" t="str">
        <f t="shared" si="42"/>
        <v/>
      </c>
      <c r="I273" s="184"/>
      <c r="J273" s="183"/>
      <c r="K273" s="183" t="str">
        <f>IF(J273="","",VLOOKUP(J273,MASTER!$B$8:$C$11,2,0))</f>
        <v/>
      </c>
      <c r="L273" s="183"/>
      <c r="M273" s="183"/>
      <c r="N273" s="183"/>
      <c r="O273" s="183"/>
      <c r="P273" s="183"/>
      <c r="Q273" s="183"/>
      <c r="R273" s="183"/>
      <c r="S273" s="183"/>
      <c r="T273" s="183"/>
      <c r="U273" s="183"/>
      <c r="V273" s="183"/>
      <c r="W273" s="183"/>
      <c r="X273" s="180">
        <f t="shared" si="43"/>
        <v>0</v>
      </c>
      <c r="Y273" s="179"/>
      <c r="AA273">
        <v>269</v>
      </c>
      <c r="AB273">
        <f>IFERROR(IF($AB$1&gt;=AA273,SMALL(STU_DATA!$L$5:$L$1000,FILL_DATA!$AB$2+FILL_DATA!AA273),0),0)</f>
        <v>0</v>
      </c>
      <c r="AC273">
        <f t="shared" si="44"/>
        <v>0</v>
      </c>
    </row>
    <row r="274" spans="1:29">
      <c r="A274" s="100" t="str">
        <f>IF(B274="","",ROWS($B$5:B274))</f>
        <v/>
      </c>
      <c r="B274" s="100" t="str">
        <f t="shared" si="36"/>
        <v/>
      </c>
      <c r="C274" s="100" t="str">
        <f t="shared" si="37"/>
        <v/>
      </c>
      <c r="D274" s="100" t="str">
        <f t="shared" si="38"/>
        <v/>
      </c>
      <c r="E274" s="100" t="str">
        <f t="shared" si="39"/>
        <v/>
      </c>
      <c r="F274" s="100" t="str">
        <f t="shared" si="40"/>
        <v/>
      </c>
      <c r="G274" s="101" t="str">
        <f t="shared" si="41"/>
        <v/>
      </c>
      <c r="H274" s="101" t="str">
        <f t="shared" si="42"/>
        <v/>
      </c>
      <c r="I274" s="184"/>
      <c r="J274" s="183"/>
      <c r="K274" s="183" t="str">
        <f>IF(J274="","",VLOOKUP(J274,MASTER!$B$8:$C$11,2,0))</f>
        <v/>
      </c>
      <c r="L274" s="183"/>
      <c r="M274" s="183"/>
      <c r="N274" s="183"/>
      <c r="O274" s="183"/>
      <c r="P274" s="183"/>
      <c r="Q274" s="183"/>
      <c r="R274" s="183"/>
      <c r="S274" s="183"/>
      <c r="T274" s="183"/>
      <c r="U274" s="183"/>
      <c r="V274" s="183"/>
      <c r="W274" s="183"/>
      <c r="X274" s="180">
        <f t="shared" si="43"/>
        <v>0</v>
      </c>
      <c r="Y274" s="179"/>
      <c r="AA274">
        <v>270</v>
      </c>
      <c r="AB274">
        <f>IFERROR(IF($AB$1&gt;=AA274,SMALL(STU_DATA!$L$5:$L$1000,FILL_DATA!$AB$2+FILL_DATA!AA274),0),0)</f>
        <v>0</v>
      </c>
      <c r="AC274">
        <f t="shared" si="44"/>
        <v>0</v>
      </c>
    </row>
    <row r="275" spans="1:29">
      <c r="A275" s="100" t="str">
        <f>IF(B275="","",ROWS($B$5:B275))</f>
        <v/>
      </c>
      <c r="B275" s="100" t="str">
        <f t="shared" si="36"/>
        <v/>
      </c>
      <c r="C275" s="100" t="str">
        <f t="shared" si="37"/>
        <v/>
      </c>
      <c r="D275" s="100" t="str">
        <f t="shared" si="38"/>
        <v/>
      </c>
      <c r="E275" s="100" t="str">
        <f t="shared" si="39"/>
        <v/>
      </c>
      <c r="F275" s="100" t="str">
        <f t="shared" si="40"/>
        <v/>
      </c>
      <c r="G275" s="101" t="str">
        <f t="shared" si="41"/>
        <v/>
      </c>
      <c r="H275" s="101" t="str">
        <f t="shared" si="42"/>
        <v/>
      </c>
      <c r="I275" s="184"/>
      <c r="J275" s="183"/>
      <c r="K275" s="183" t="str">
        <f>IF(J275="","",VLOOKUP(J275,MASTER!$B$8:$C$11,2,0))</f>
        <v/>
      </c>
      <c r="L275" s="183"/>
      <c r="M275" s="183"/>
      <c r="N275" s="183"/>
      <c r="O275" s="183"/>
      <c r="P275" s="183"/>
      <c r="Q275" s="183"/>
      <c r="R275" s="183"/>
      <c r="S275" s="183"/>
      <c r="T275" s="183"/>
      <c r="U275" s="183"/>
      <c r="V275" s="183"/>
      <c r="W275" s="183"/>
      <c r="X275" s="180">
        <f t="shared" si="43"/>
        <v>0</v>
      </c>
      <c r="Y275" s="179"/>
      <c r="AA275">
        <v>271</v>
      </c>
      <c r="AB275">
        <f>IFERROR(IF($AB$1&gt;=AA275,SMALL(STU_DATA!$L$5:$L$1000,FILL_DATA!$AB$2+FILL_DATA!AA275),0),0)</f>
        <v>0</v>
      </c>
      <c r="AC275">
        <f t="shared" si="44"/>
        <v>0</v>
      </c>
    </row>
    <row r="276" spans="1:29">
      <c r="A276" s="100" t="str">
        <f>IF(B276="","",ROWS($B$5:B276))</f>
        <v/>
      </c>
      <c r="B276" s="100" t="str">
        <f t="shared" si="36"/>
        <v/>
      </c>
      <c r="C276" s="100" t="str">
        <f t="shared" si="37"/>
        <v/>
      </c>
      <c r="D276" s="100" t="str">
        <f t="shared" si="38"/>
        <v/>
      </c>
      <c r="E276" s="100" t="str">
        <f t="shared" si="39"/>
        <v/>
      </c>
      <c r="F276" s="100" t="str">
        <f t="shared" si="40"/>
        <v/>
      </c>
      <c r="G276" s="101" t="str">
        <f t="shared" si="41"/>
        <v/>
      </c>
      <c r="H276" s="101" t="str">
        <f t="shared" si="42"/>
        <v/>
      </c>
      <c r="I276" s="184"/>
      <c r="J276" s="183"/>
      <c r="K276" s="183" t="str">
        <f>IF(J276="","",VLOOKUP(J276,MASTER!$B$8:$C$11,2,0))</f>
        <v/>
      </c>
      <c r="L276" s="183"/>
      <c r="M276" s="183"/>
      <c r="N276" s="183"/>
      <c r="O276" s="183"/>
      <c r="P276" s="183"/>
      <c r="Q276" s="183"/>
      <c r="R276" s="183"/>
      <c r="S276" s="183"/>
      <c r="T276" s="183"/>
      <c r="U276" s="183"/>
      <c r="V276" s="183"/>
      <c r="W276" s="183"/>
      <c r="X276" s="180">
        <f t="shared" si="43"/>
        <v>0</v>
      </c>
      <c r="Y276" s="179"/>
      <c r="AA276">
        <v>272</v>
      </c>
      <c r="AB276">
        <f>IFERROR(IF($AB$1&gt;=AA276,SMALL(STU_DATA!$L$5:$L$1000,FILL_DATA!$AB$2+FILL_DATA!AA276),0),0)</f>
        <v>0</v>
      </c>
      <c r="AC276">
        <f t="shared" si="44"/>
        <v>0</v>
      </c>
    </row>
    <row r="277" spans="1:29">
      <c r="A277" s="100" t="str">
        <f>IF(B277="","",ROWS($B$5:B277))</f>
        <v/>
      </c>
      <c r="B277" s="100" t="str">
        <f t="shared" si="36"/>
        <v/>
      </c>
      <c r="C277" s="100" t="str">
        <f t="shared" si="37"/>
        <v/>
      </c>
      <c r="D277" s="100" t="str">
        <f t="shared" si="38"/>
        <v/>
      </c>
      <c r="E277" s="100" t="str">
        <f t="shared" si="39"/>
        <v/>
      </c>
      <c r="F277" s="100" t="str">
        <f t="shared" si="40"/>
        <v/>
      </c>
      <c r="G277" s="101" t="str">
        <f t="shared" si="41"/>
        <v/>
      </c>
      <c r="H277" s="101" t="str">
        <f t="shared" si="42"/>
        <v/>
      </c>
      <c r="I277" s="184"/>
      <c r="J277" s="183"/>
      <c r="K277" s="183" t="str">
        <f>IF(J277="","",VLOOKUP(J277,MASTER!$B$8:$C$11,2,0))</f>
        <v/>
      </c>
      <c r="L277" s="183"/>
      <c r="M277" s="183"/>
      <c r="N277" s="183"/>
      <c r="O277" s="183"/>
      <c r="P277" s="183"/>
      <c r="Q277" s="183"/>
      <c r="R277" s="183"/>
      <c r="S277" s="183"/>
      <c r="T277" s="183"/>
      <c r="U277" s="183"/>
      <c r="V277" s="183"/>
      <c r="W277" s="183"/>
      <c r="X277" s="180">
        <f t="shared" si="43"/>
        <v>0</v>
      </c>
      <c r="Y277" s="179"/>
      <c r="AA277">
        <v>273</v>
      </c>
      <c r="AB277">
        <f>IFERROR(IF($AB$1&gt;=AA277,SMALL(STU_DATA!$L$5:$L$1000,FILL_DATA!$AB$2+FILL_DATA!AA277),0),0)</f>
        <v>0</v>
      </c>
      <c r="AC277">
        <f t="shared" si="44"/>
        <v>0</v>
      </c>
    </row>
    <row r="278" spans="1:29">
      <c r="A278" s="100" t="str">
        <f>IF(B278="","",ROWS($B$5:B278))</f>
        <v/>
      </c>
      <c r="B278" s="100" t="str">
        <f t="shared" si="36"/>
        <v/>
      </c>
      <c r="C278" s="100" t="str">
        <f t="shared" si="37"/>
        <v/>
      </c>
      <c r="D278" s="100" t="str">
        <f t="shared" si="38"/>
        <v/>
      </c>
      <c r="E278" s="100" t="str">
        <f t="shared" si="39"/>
        <v/>
      </c>
      <c r="F278" s="100" t="str">
        <f t="shared" si="40"/>
        <v/>
      </c>
      <c r="G278" s="101" t="str">
        <f t="shared" si="41"/>
        <v/>
      </c>
      <c r="H278" s="101" t="str">
        <f t="shared" si="42"/>
        <v/>
      </c>
      <c r="I278" s="184"/>
      <c r="J278" s="183"/>
      <c r="K278" s="183" t="str">
        <f>IF(J278="","",VLOOKUP(J278,MASTER!$B$8:$C$11,2,0))</f>
        <v/>
      </c>
      <c r="L278" s="183"/>
      <c r="M278" s="183"/>
      <c r="N278" s="183"/>
      <c r="O278" s="183"/>
      <c r="P278" s="183"/>
      <c r="Q278" s="183"/>
      <c r="R278" s="183"/>
      <c r="S278" s="183"/>
      <c r="T278" s="183"/>
      <c r="U278" s="183"/>
      <c r="V278" s="183"/>
      <c r="W278" s="183"/>
      <c r="X278" s="180">
        <f t="shared" si="43"/>
        <v>0</v>
      </c>
      <c r="Y278" s="179"/>
      <c r="AA278">
        <v>274</v>
      </c>
      <c r="AB278">
        <f>IFERROR(IF($AB$1&gt;=AA278,SMALL(STU_DATA!$L$5:$L$1000,FILL_DATA!$AB$2+FILL_DATA!AA278),0),0)</f>
        <v>0</v>
      </c>
      <c r="AC278">
        <f t="shared" si="44"/>
        <v>0</v>
      </c>
    </row>
    <row r="279" spans="1:29">
      <c r="A279" s="100" t="str">
        <f>IF(B279="","",ROWS($B$5:B279))</f>
        <v/>
      </c>
      <c r="B279" s="100" t="str">
        <f t="shared" si="36"/>
        <v/>
      </c>
      <c r="C279" s="100" t="str">
        <f t="shared" si="37"/>
        <v/>
      </c>
      <c r="D279" s="100" t="str">
        <f t="shared" si="38"/>
        <v/>
      </c>
      <c r="E279" s="100" t="str">
        <f t="shared" si="39"/>
        <v/>
      </c>
      <c r="F279" s="100" t="str">
        <f t="shared" si="40"/>
        <v/>
      </c>
      <c r="G279" s="101" t="str">
        <f t="shared" si="41"/>
        <v/>
      </c>
      <c r="H279" s="101" t="str">
        <f t="shared" si="42"/>
        <v/>
      </c>
      <c r="I279" s="184"/>
      <c r="J279" s="183"/>
      <c r="K279" s="183" t="str">
        <f>IF(J279="","",VLOOKUP(J279,MASTER!$B$8:$C$11,2,0))</f>
        <v/>
      </c>
      <c r="L279" s="183"/>
      <c r="M279" s="183"/>
      <c r="N279" s="183"/>
      <c r="O279" s="183"/>
      <c r="P279" s="183"/>
      <c r="Q279" s="183"/>
      <c r="R279" s="183"/>
      <c r="S279" s="183"/>
      <c r="T279" s="183"/>
      <c r="U279" s="183"/>
      <c r="V279" s="183"/>
      <c r="W279" s="183"/>
      <c r="X279" s="180">
        <f t="shared" si="43"/>
        <v>0</v>
      </c>
      <c r="Y279" s="179"/>
      <c r="AA279">
        <v>275</v>
      </c>
      <c r="AB279">
        <f>IFERROR(IF($AB$1&gt;=AA279,SMALL(STU_DATA!$L$5:$L$1000,FILL_DATA!$AB$2+FILL_DATA!AA279),0),0)</f>
        <v>0</v>
      </c>
      <c r="AC279">
        <f t="shared" si="44"/>
        <v>0</v>
      </c>
    </row>
    <row r="280" spans="1:29">
      <c r="A280" s="100" t="str">
        <f>IF(B280="","",ROWS($B$5:B280))</f>
        <v/>
      </c>
      <c r="B280" s="100" t="str">
        <f t="shared" si="36"/>
        <v/>
      </c>
      <c r="C280" s="100" t="str">
        <f t="shared" si="37"/>
        <v/>
      </c>
      <c r="D280" s="100" t="str">
        <f t="shared" si="38"/>
        <v/>
      </c>
      <c r="E280" s="100" t="str">
        <f t="shared" si="39"/>
        <v/>
      </c>
      <c r="F280" s="100" t="str">
        <f t="shared" si="40"/>
        <v/>
      </c>
      <c r="G280" s="101" t="str">
        <f t="shared" si="41"/>
        <v/>
      </c>
      <c r="H280" s="101" t="str">
        <f t="shared" si="42"/>
        <v/>
      </c>
      <c r="I280" s="184"/>
      <c r="J280" s="183"/>
      <c r="K280" s="183" t="str">
        <f>IF(J280="","",VLOOKUP(J280,MASTER!$B$8:$C$11,2,0))</f>
        <v/>
      </c>
      <c r="L280" s="183"/>
      <c r="M280" s="183"/>
      <c r="N280" s="183"/>
      <c r="O280" s="183"/>
      <c r="P280" s="183"/>
      <c r="Q280" s="183"/>
      <c r="R280" s="183"/>
      <c r="S280" s="183"/>
      <c r="T280" s="183"/>
      <c r="U280" s="183"/>
      <c r="V280" s="183"/>
      <c r="W280" s="183"/>
      <c r="X280" s="180">
        <f t="shared" si="43"/>
        <v>0</v>
      </c>
      <c r="Y280" s="179"/>
      <c r="AA280">
        <v>276</v>
      </c>
      <c r="AB280">
        <f>IFERROR(IF($AB$1&gt;=AA280,SMALL(STU_DATA!$L$5:$L$1000,FILL_DATA!$AB$2+FILL_DATA!AA280),0),0)</f>
        <v>0</v>
      </c>
      <c r="AC280">
        <f t="shared" si="44"/>
        <v>0</v>
      </c>
    </row>
    <row r="281" spans="1:29">
      <c r="A281" s="100" t="str">
        <f>IF(B281="","",ROWS($B$5:B281))</f>
        <v/>
      </c>
      <c r="B281" s="100" t="str">
        <f t="shared" si="36"/>
        <v/>
      </c>
      <c r="C281" s="100" t="str">
        <f t="shared" si="37"/>
        <v/>
      </c>
      <c r="D281" s="100" t="str">
        <f t="shared" si="38"/>
        <v/>
      </c>
      <c r="E281" s="100" t="str">
        <f t="shared" si="39"/>
        <v/>
      </c>
      <c r="F281" s="100" t="str">
        <f t="shared" si="40"/>
        <v/>
      </c>
      <c r="G281" s="101" t="str">
        <f t="shared" si="41"/>
        <v/>
      </c>
      <c r="H281" s="101" t="str">
        <f t="shared" si="42"/>
        <v/>
      </c>
      <c r="I281" s="184"/>
      <c r="J281" s="183"/>
      <c r="K281" s="183" t="str">
        <f>IF(J281="","",VLOOKUP(J281,MASTER!$B$8:$C$11,2,0))</f>
        <v/>
      </c>
      <c r="L281" s="183"/>
      <c r="M281" s="183"/>
      <c r="N281" s="183"/>
      <c r="O281" s="183"/>
      <c r="P281" s="183"/>
      <c r="Q281" s="183"/>
      <c r="R281" s="183"/>
      <c r="S281" s="183"/>
      <c r="T281" s="183"/>
      <c r="U281" s="183"/>
      <c r="V281" s="183"/>
      <c r="W281" s="183"/>
      <c r="X281" s="180">
        <f t="shared" si="43"/>
        <v>0</v>
      </c>
      <c r="Y281" s="179"/>
      <c r="AA281">
        <v>277</v>
      </c>
      <c r="AB281">
        <f>IFERROR(IF($AB$1&gt;=AA281,SMALL(STU_DATA!$L$5:$L$1000,FILL_DATA!$AB$2+FILL_DATA!AA281),0),0)</f>
        <v>0</v>
      </c>
      <c r="AC281">
        <f t="shared" si="44"/>
        <v>0</v>
      </c>
    </row>
    <row r="282" spans="1:29">
      <c r="A282" s="100" t="str">
        <f>IF(B282="","",ROWS($B$5:B282))</f>
        <v/>
      </c>
      <c r="B282" s="100" t="str">
        <f t="shared" si="36"/>
        <v/>
      </c>
      <c r="C282" s="100" t="str">
        <f t="shared" si="37"/>
        <v/>
      </c>
      <c r="D282" s="100" t="str">
        <f t="shared" si="38"/>
        <v/>
      </c>
      <c r="E282" s="100" t="str">
        <f t="shared" si="39"/>
        <v/>
      </c>
      <c r="F282" s="100" t="str">
        <f t="shared" si="40"/>
        <v/>
      </c>
      <c r="G282" s="101" t="str">
        <f t="shared" si="41"/>
        <v/>
      </c>
      <c r="H282" s="101" t="str">
        <f t="shared" si="42"/>
        <v/>
      </c>
      <c r="I282" s="184"/>
      <c r="J282" s="183"/>
      <c r="K282" s="183" t="str">
        <f>IF(J282="","",VLOOKUP(J282,MASTER!$B$8:$C$11,2,0))</f>
        <v/>
      </c>
      <c r="L282" s="183"/>
      <c r="M282" s="183"/>
      <c r="N282" s="183"/>
      <c r="O282" s="183"/>
      <c r="P282" s="183"/>
      <c r="Q282" s="183"/>
      <c r="R282" s="183"/>
      <c r="S282" s="183"/>
      <c r="T282" s="183"/>
      <c r="U282" s="183"/>
      <c r="V282" s="183"/>
      <c r="W282" s="183"/>
      <c r="X282" s="180">
        <f t="shared" si="43"/>
        <v>0</v>
      </c>
      <c r="Y282" s="179"/>
      <c r="AA282">
        <v>278</v>
      </c>
      <c r="AB282">
        <f>IFERROR(IF($AB$1&gt;=AA282,SMALL(STU_DATA!$L$5:$L$1000,FILL_DATA!$AB$2+FILL_DATA!AA282),0),0)</f>
        <v>0</v>
      </c>
      <c r="AC282">
        <f t="shared" si="44"/>
        <v>0</v>
      </c>
    </row>
    <row r="283" spans="1:29">
      <c r="A283" s="100" t="str">
        <f>IF(B283="","",ROWS($B$5:B283))</f>
        <v/>
      </c>
      <c r="B283" s="100" t="str">
        <f t="shared" si="36"/>
        <v/>
      </c>
      <c r="C283" s="100" t="str">
        <f t="shared" si="37"/>
        <v/>
      </c>
      <c r="D283" s="100" t="str">
        <f t="shared" si="38"/>
        <v/>
      </c>
      <c r="E283" s="100" t="str">
        <f t="shared" si="39"/>
        <v/>
      </c>
      <c r="F283" s="100" t="str">
        <f t="shared" si="40"/>
        <v/>
      </c>
      <c r="G283" s="101" t="str">
        <f t="shared" si="41"/>
        <v/>
      </c>
      <c r="H283" s="101" t="str">
        <f t="shared" si="42"/>
        <v/>
      </c>
      <c r="I283" s="184"/>
      <c r="J283" s="183"/>
      <c r="K283" s="183" t="str">
        <f>IF(J283="","",VLOOKUP(J283,MASTER!$B$8:$C$11,2,0))</f>
        <v/>
      </c>
      <c r="L283" s="183"/>
      <c r="M283" s="183"/>
      <c r="N283" s="183"/>
      <c r="O283" s="183"/>
      <c r="P283" s="183"/>
      <c r="Q283" s="183"/>
      <c r="R283" s="183"/>
      <c r="S283" s="183"/>
      <c r="T283" s="183"/>
      <c r="U283" s="183"/>
      <c r="V283" s="183"/>
      <c r="W283" s="183"/>
      <c r="X283" s="180">
        <f t="shared" si="43"/>
        <v>0</v>
      </c>
      <c r="Y283" s="179"/>
      <c r="AA283">
        <v>279</v>
      </c>
      <c r="AB283">
        <f>IFERROR(IF($AB$1&gt;=AA283,SMALL(STU_DATA!$L$5:$L$1000,FILL_DATA!$AB$2+FILL_DATA!AA283),0),0)</f>
        <v>0</v>
      </c>
      <c r="AC283">
        <f t="shared" si="44"/>
        <v>0</v>
      </c>
    </row>
    <row r="284" spans="1:29">
      <c r="A284" s="100" t="str">
        <f>IF(B284="","",ROWS($B$5:B284))</f>
        <v/>
      </c>
      <c r="B284" s="100" t="str">
        <f t="shared" si="36"/>
        <v/>
      </c>
      <c r="C284" s="100" t="str">
        <f t="shared" si="37"/>
        <v/>
      </c>
      <c r="D284" s="100" t="str">
        <f t="shared" si="38"/>
        <v/>
      </c>
      <c r="E284" s="100" t="str">
        <f t="shared" si="39"/>
        <v/>
      </c>
      <c r="F284" s="100" t="str">
        <f t="shared" si="40"/>
        <v/>
      </c>
      <c r="G284" s="101" t="str">
        <f t="shared" si="41"/>
        <v/>
      </c>
      <c r="H284" s="101" t="str">
        <f t="shared" si="42"/>
        <v/>
      </c>
      <c r="I284" s="184"/>
      <c r="J284" s="183"/>
      <c r="K284" s="183" t="str">
        <f>IF(J284="","",VLOOKUP(J284,MASTER!$B$8:$C$11,2,0))</f>
        <v/>
      </c>
      <c r="L284" s="183"/>
      <c r="M284" s="183"/>
      <c r="N284" s="183"/>
      <c r="O284" s="183"/>
      <c r="P284" s="183"/>
      <c r="Q284" s="183"/>
      <c r="R284" s="183"/>
      <c r="S284" s="183"/>
      <c r="T284" s="183"/>
      <c r="U284" s="183"/>
      <c r="V284" s="183"/>
      <c r="W284" s="183"/>
      <c r="X284" s="180">
        <f t="shared" si="43"/>
        <v>0</v>
      </c>
      <c r="Y284" s="179"/>
      <c r="AA284">
        <v>280</v>
      </c>
      <c r="AB284">
        <f>IFERROR(IF($AB$1&gt;=AA284,SMALL(STU_DATA!$L$5:$L$1000,FILL_DATA!$AB$2+FILL_DATA!AA284),0),0)</f>
        <v>0</v>
      </c>
      <c r="AC284">
        <f t="shared" si="44"/>
        <v>0</v>
      </c>
    </row>
    <row r="285" spans="1:29">
      <c r="A285" s="100" t="str">
        <f>IF(B285="","",ROWS($B$5:B285))</f>
        <v/>
      </c>
      <c r="B285" s="100" t="str">
        <f t="shared" si="36"/>
        <v/>
      </c>
      <c r="C285" s="100" t="str">
        <f t="shared" si="37"/>
        <v/>
      </c>
      <c r="D285" s="100" t="str">
        <f t="shared" si="38"/>
        <v/>
      </c>
      <c r="E285" s="100" t="str">
        <f t="shared" si="39"/>
        <v/>
      </c>
      <c r="F285" s="100" t="str">
        <f t="shared" si="40"/>
        <v/>
      </c>
      <c r="G285" s="101" t="str">
        <f t="shared" si="41"/>
        <v/>
      </c>
      <c r="H285" s="101" t="str">
        <f t="shared" si="42"/>
        <v/>
      </c>
      <c r="I285" s="184"/>
      <c r="J285" s="183"/>
      <c r="K285" s="183" t="str">
        <f>IF(J285="","",VLOOKUP(J285,MASTER!$B$8:$C$11,2,0))</f>
        <v/>
      </c>
      <c r="L285" s="183"/>
      <c r="M285" s="183"/>
      <c r="N285" s="183"/>
      <c r="O285" s="183"/>
      <c r="P285" s="183"/>
      <c r="Q285" s="183"/>
      <c r="R285" s="183"/>
      <c r="S285" s="183"/>
      <c r="T285" s="183"/>
      <c r="U285" s="183"/>
      <c r="V285" s="183"/>
      <c r="W285" s="183"/>
      <c r="X285" s="180">
        <f t="shared" si="43"/>
        <v>0</v>
      </c>
      <c r="Y285" s="179"/>
      <c r="AA285">
        <v>281</v>
      </c>
      <c r="AB285">
        <f>IFERROR(IF($AB$1&gt;=AA285,SMALL(STU_DATA!$L$5:$L$1000,FILL_DATA!$AB$2+FILL_DATA!AA285),0),0)</f>
        <v>0</v>
      </c>
      <c r="AC285">
        <f t="shared" si="44"/>
        <v>0</v>
      </c>
    </row>
    <row r="286" spans="1:29">
      <c r="A286" s="100" t="str">
        <f>IF(B286="","",ROWS($B$5:B286))</f>
        <v/>
      </c>
      <c r="B286" s="100" t="str">
        <f t="shared" si="36"/>
        <v/>
      </c>
      <c r="C286" s="100" t="str">
        <f t="shared" si="37"/>
        <v/>
      </c>
      <c r="D286" s="100" t="str">
        <f t="shared" si="38"/>
        <v/>
      </c>
      <c r="E286" s="100" t="str">
        <f t="shared" si="39"/>
        <v/>
      </c>
      <c r="F286" s="100" t="str">
        <f t="shared" si="40"/>
        <v/>
      </c>
      <c r="G286" s="101" t="str">
        <f t="shared" si="41"/>
        <v/>
      </c>
      <c r="H286" s="101" t="str">
        <f t="shared" si="42"/>
        <v/>
      </c>
      <c r="I286" s="184"/>
      <c r="J286" s="183"/>
      <c r="K286" s="183" t="str">
        <f>IF(J286="","",VLOOKUP(J286,MASTER!$B$8:$C$11,2,0))</f>
        <v/>
      </c>
      <c r="L286" s="183"/>
      <c r="M286" s="183"/>
      <c r="N286" s="183"/>
      <c r="O286" s="183"/>
      <c r="P286" s="183"/>
      <c r="Q286" s="183"/>
      <c r="R286" s="183"/>
      <c r="S286" s="183"/>
      <c r="T286" s="183"/>
      <c r="U286" s="183"/>
      <c r="V286" s="183"/>
      <c r="W286" s="183"/>
      <c r="X286" s="180">
        <f t="shared" si="43"/>
        <v>0</v>
      </c>
      <c r="Y286" s="179"/>
      <c r="AA286">
        <v>282</v>
      </c>
      <c r="AB286">
        <f>IFERROR(IF($AB$1&gt;=AA286,SMALL(STU_DATA!$L$5:$L$1000,FILL_DATA!$AB$2+FILL_DATA!AA286),0),0)</f>
        <v>0</v>
      </c>
      <c r="AC286">
        <f t="shared" si="44"/>
        <v>0</v>
      </c>
    </row>
    <row r="287" spans="1:29">
      <c r="A287" s="100" t="str">
        <f>IF(B287="","",ROWS($B$5:B287))</f>
        <v/>
      </c>
      <c r="B287" s="100" t="str">
        <f t="shared" si="36"/>
        <v/>
      </c>
      <c r="C287" s="100" t="str">
        <f t="shared" si="37"/>
        <v/>
      </c>
      <c r="D287" s="100" t="str">
        <f t="shared" si="38"/>
        <v/>
      </c>
      <c r="E287" s="100" t="str">
        <f t="shared" si="39"/>
        <v/>
      </c>
      <c r="F287" s="100" t="str">
        <f t="shared" si="40"/>
        <v/>
      </c>
      <c r="G287" s="101" t="str">
        <f t="shared" si="41"/>
        <v/>
      </c>
      <c r="H287" s="101" t="str">
        <f t="shared" si="42"/>
        <v/>
      </c>
      <c r="I287" s="184"/>
      <c r="J287" s="183"/>
      <c r="K287" s="183" t="str">
        <f>IF(J287="","",VLOOKUP(J287,MASTER!$B$8:$C$11,2,0))</f>
        <v/>
      </c>
      <c r="L287" s="183"/>
      <c r="M287" s="183"/>
      <c r="N287" s="183"/>
      <c r="O287" s="183"/>
      <c r="P287" s="183"/>
      <c r="Q287" s="183"/>
      <c r="R287" s="183"/>
      <c r="S287" s="183"/>
      <c r="T287" s="183"/>
      <c r="U287" s="183"/>
      <c r="V287" s="183"/>
      <c r="W287" s="183"/>
      <c r="X287" s="180">
        <f t="shared" si="43"/>
        <v>0</v>
      </c>
      <c r="Y287" s="179"/>
      <c r="AA287">
        <v>283</v>
      </c>
      <c r="AB287">
        <f>IFERROR(IF($AB$1&gt;=AA287,SMALL(STU_DATA!$L$5:$L$1000,FILL_DATA!$AB$2+FILL_DATA!AA287),0),0)</f>
        <v>0</v>
      </c>
      <c r="AC287">
        <f t="shared" si="44"/>
        <v>0</v>
      </c>
    </row>
    <row r="288" spans="1:29">
      <c r="A288" s="100" t="str">
        <f>IF(B288="","",ROWS($B$5:B288))</f>
        <v/>
      </c>
      <c r="B288" s="100" t="str">
        <f t="shared" si="36"/>
        <v/>
      </c>
      <c r="C288" s="100" t="str">
        <f t="shared" si="37"/>
        <v/>
      </c>
      <c r="D288" s="100" t="str">
        <f t="shared" si="38"/>
        <v/>
      </c>
      <c r="E288" s="100" t="str">
        <f t="shared" si="39"/>
        <v/>
      </c>
      <c r="F288" s="100" t="str">
        <f t="shared" si="40"/>
        <v/>
      </c>
      <c r="G288" s="101" t="str">
        <f t="shared" si="41"/>
        <v/>
      </c>
      <c r="H288" s="101" t="str">
        <f t="shared" si="42"/>
        <v/>
      </c>
      <c r="I288" s="184"/>
      <c r="J288" s="183"/>
      <c r="K288" s="183" t="str">
        <f>IF(J288="","",VLOOKUP(J288,MASTER!$B$8:$C$11,2,0))</f>
        <v/>
      </c>
      <c r="L288" s="183"/>
      <c r="M288" s="183"/>
      <c r="N288" s="183"/>
      <c r="O288" s="183"/>
      <c r="P288" s="183"/>
      <c r="Q288" s="183"/>
      <c r="R288" s="183"/>
      <c r="S288" s="183"/>
      <c r="T288" s="183"/>
      <c r="U288" s="183"/>
      <c r="V288" s="183"/>
      <c r="W288" s="183"/>
      <c r="X288" s="180">
        <f t="shared" si="43"/>
        <v>0</v>
      </c>
      <c r="Y288" s="179"/>
      <c r="AA288">
        <v>284</v>
      </c>
      <c r="AB288">
        <f>IFERROR(IF($AB$1&gt;=AA288,SMALL(STU_DATA!$L$5:$L$1000,FILL_DATA!$AB$2+FILL_DATA!AA288),0),0)</f>
        <v>0</v>
      </c>
      <c r="AC288">
        <f t="shared" si="44"/>
        <v>0</v>
      </c>
    </row>
    <row r="289" spans="1:29">
      <c r="A289" s="100" t="str">
        <f>IF(B289="","",ROWS($B$5:B289))</f>
        <v/>
      </c>
      <c r="B289" s="100" t="str">
        <f t="shared" si="36"/>
        <v/>
      </c>
      <c r="C289" s="100" t="str">
        <f t="shared" si="37"/>
        <v/>
      </c>
      <c r="D289" s="100" t="str">
        <f t="shared" si="38"/>
        <v/>
      </c>
      <c r="E289" s="100" t="str">
        <f t="shared" si="39"/>
        <v/>
      </c>
      <c r="F289" s="100" t="str">
        <f t="shared" si="40"/>
        <v/>
      </c>
      <c r="G289" s="101" t="str">
        <f t="shared" si="41"/>
        <v/>
      </c>
      <c r="H289" s="101" t="str">
        <f t="shared" si="42"/>
        <v/>
      </c>
      <c r="I289" s="184"/>
      <c r="J289" s="183"/>
      <c r="K289" s="183" t="str">
        <f>IF(J289="","",VLOOKUP(J289,MASTER!$B$8:$C$11,2,0))</f>
        <v/>
      </c>
      <c r="L289" s="183"/>
      <c r="M289" s="183"/>
      <c r="N289" s="183"/>
      <c r="O289" s="183"/>
      <c r="P289" s="183"/>
      <c r="Q289" s="183"/>
      <c r="R289" s="183"/>
      <c r="S289" s="183"/>
      <c r="T289" s="183"/>
      <c r="U289" s="183"/>
      <c r="V289" s="183"/>
      <c r="W289" s="183"/>
      <c r="X289" s="180">
        <f t="shared" si="43"/>
        <v>0</v>
      </c>
      <c r="Y289" s="179"/>
      <c r="AA289">
        <v>285</v>
      </c>
      <c r="AB289">
        <f>IFERROR(IF($AB$1&gt;=AA289,SMALL(STU_DATA!$L$5:$L$1000,FILL_DATA!$AB$2+FILL_DATA!AA289),0),0)</f>
        <v>0</v>
      </c>
      <c r="AC289">
        <f t="shared" si="44"/>
        <v>0</v>
      </c>
    </row>
    <row r="290" spans="1:29">
      <c r="A290" s="100" t="str">
        <f>IF(B290="","",ROWS($B$5:B290))</f>
        <v/>
      </c>
      <c r="B290" s="100" t="str">
        <f t="shared" si="36"/>
        <v/>
      </c>
      <c r="C290" s="100" t="str">
        <f t="shared" si="37"/>
        <v/>
      </c>
      <c r="D290" s="100" t="str">
        <f t="shared" si="38"/>
        <v/>
      </c>
      <c r="E290" s="100" t="str">
        <f t="shared" si="39"/>
        <v/>
      </c>
      <c r="F290" s="100" t="str">
        <f t="shared" si="40"/>
        <v/>
      </c>
      <c r="G290" s="101" t="str">
        <f t="shared" si="41"/>
        <v/>
      </c>
      <c r="H290" s="101" t="str">
        <f t="shared" si="42"/>
        <v/>
      </c>
      <c r="I290" s="184"/>
      <c r="J290" s="183"/>
      <c r="K290" s="183" t="str">
        <f>IF(J290="","",VLOOKUP(J290,MASTER!$B$8:$C$11,2,0))</f>
        <v/>
      </c>
      <c r="L290" s="183"/>
      <c r="M290" s="183"/>
      <c r="N290" s="183"/>
      <c r="O290" s="183"/>
      <c r="P290" s="183"/>
      <c r="Q290" s="183"/>
      <c r="R290" s="183"/>
      <c r="S290" s="183"/>
      <c r="T290" s="183"/>
      <c r="U290" s="183"/>
      <c r="V290" s="183"/>
      <c r="W290" s="183"/>
      <c r="X290" s="180">
        <f t="shared" si="43"/>
        <v>0</v>
      </c>
      <c r="Y290" s="179"/>
      <c r="AA290">
        <v>286</v>
      </c>
      <c r="AB290">
        <f>IFERROR(IF($AB$1&gt;=AA290,SMALL(STU_DATA!$L$5:$L$1000,FILL_DATA!$AB$2+FILL_DATA!AA290),0),0)</f>
        <v>0</v>
      </c>
      <c r="AC290">
        <f t="shared" si="44"/>
        <v>0</v>
      </c>
    </row>
    <row r="291" spans="1:29">
      <c r="A291" s="100" t="str">
        <f>IF(B291="","",ROWS($B$5:B291))</f>
        <v/>
      </c>
      <c r="B291" s="100" t="str">
        <f t="shared" si="36"/>
        <v/>
      </c>
      <c r="C291" s="100" t="str">
        <f t="shared" si="37"/>
        <v/>
      </c>
      <c r="D291" s="100" t="str">
        <f t="shared" si="38"/>
        <v/>
      </c>
      <c r="E291" s="100" t="str">
        <f t="shared" si="39"/>
        <v/>
      </c>
      <c r="F291" s="100" t="str">
        <f t="shared" si="40"/>
        <v/>
      </c>
      <c r="G291" s="101" t="str">
        <f t="shared" si="41"/>
        <v/>
      </c>
      <c r="H291" s="101" t="str">
        <f t="shared" si="42"/>
        <v/>
      </c>
      <c r="I291" s="184"/>
      <c r="J291" s="183"/>
      <c r="K291" s="183" t="str">
        <f>IF(J291="","",VLOOKUP(J291,MASTER!$B$8:$C$11,2,0))</f>
        <v/>
      </c>
      <c r="L291" s="183"/>
      <c r="M291" s="183"/>
      <c r="N291" s="183"/>
      <c r="O291" s="183"/>
      <c r="P291" s="183"/>
      <c r="Q291" s="183"/>
      <c r="R291" s="183"/>
      <c r="S291" s="183"/>
      <c r="T291" s="183"/>
      <c r="U291" s="183"/>
      <c r="V291" s="183"/>
      <c r="W291" s="183"/>
      <c r="X291" s="180">
        <f t="shared" si="43"/>
        <v>0</v>
      </c>
      <c r="Y291" s="179"/>
      <c r="AA291">
        <v>287</v>
      </c>
      <c r="AB291">
        <f>IFERROR(IF($AB$1&gt;=AA291,SMALL(STU_DATA!$L$5:$L$1000,FILL_DATA!$AB$2+FILL_DATA!AA291),0),0)</f>
        <v>0</v>
      </c>
      <c r="AC291">
        <f t="shared" si="44"/>
        <v>0</v>
      </c>
    </row>
    <row r="292" spans="1:29">
      <c r="A292" s="100" t="str">
        <f>IF(B292="","",ROWS($B$5:B292))</f>
        <v/>
      </c>
      <c r="B292" s="100" t="str">
        <f t="shared" si="36"/>
        <v/>
      </c>
      <c r="C292" s="100" t="str">
        <f t="shared" si="37"/>
        <v/>
      </c>
      <c r="D292" s="100" t="str">
        <f t="shared" si="38"/>
        <v/>
      </c>
      <c r="E292" s="100" t="str">
        <f t="shared" si="39"/>
        <v/>
      </c>
      <c r="F292" s="100" t="str">
        <f t="shared" si="40"/>
        <v/>
      </c>
      <c r="G292" s="101" t="str">
        <f t="shared" si="41"/>
        <v/>
      </c>
      <c r="H292" s="101" t="str">
        <f t="shared" si="42"/>
        <v/>
      </c>
      <c r="I292" s="184"/>
      <c r="J292" s="183"/>
      <c r="K292" s="183" t="str">
        <f>IF(J292="","",VLOOKUP(J292,MASTER!$B$8:$C$11,2,0))</f>
        <v/>
      </c>
      <c r="L292" s="183"/>
      <c r="M292" s="183"/>
      <c r="N292" s="183"/>
      <c r="O292" s="183"/>
      <c r="P292" s="183"/>
      <c r="Q292" s="183"/>
      <c r="R292" s="183"/>
      <c r="S292" s="183"/>
      <c r="T292" s="183"/>
      <c r="U292" s="183"/>
      <c r="V292" s="183"/>
      <c r="W292" s="183"/>
      <c r="X292" s="180">
        <f t="shared" si="43"/>
        <v>0</v>
      </c>
      <c r="Y292" s="179"/>
      <c r="AA292">
        <v>288</v>
      </c>
      <c r="AB292">
        <f>IFERROR(IF($AB$1&gt;=AA292,SMALL(STU_DATA!$L$5:$L$1000,FILL_DATA!$AB$2+FILL_DATA!AA292),0),0)</f>
        <v>0</v>
      </c>
      <c r="AC292">
        <f t="shared" si="44"/>
        <v>0</v>
      </c>
    </row>
    <row r="293" spans="1:29">
      <c r="A293" s="100" t="str">
        <f>IF(B293="","",ROWS($B$5:B293))</f>
        <v/>
      </c>
      <c r="B293" s="100" t="str">
        <f t="shared" si="36"/>
        <v/>
      </c>
      <c r="C293" s="100" t="str">
        <f t="shared" si="37"/>
        <v/>
      </c>
      <c r="D293" s="100" t="str">
        <f t="shared" si="38"/>
        <v/>
      </c>
      <c r="E293" s="100" t="str">
        <f t="shared" si="39"/>
        <v/>
      </c>
      <c r="F293" s="100" t="str">
        <f t="shared" si="40"/>
        <v/>
      </c>
      <c r="G293" s="101" t="str">
        <f t="shared" si="41"/>
        <v/>
      </c>
      <c r="H293" s="101" t="str">
        <f t="shared" si="42"/>
        <v/>
      </c>
      <c r="I293" s="184"/>
      <c r="J293" s="183"/>
      <c r="K293" s="183" t="str">
        <f>IF(J293="","",VLOOKUP(J293,MASTER!$B$8:$C$11,2,0))</f>
        <v/>
      </c>
      <c r="L293" s="183"/>
      <c r="M293" s="183"/>
      <c r="N293" s="183"/>
      <c r="O293" s="183"/>
      <c r="P293" s="183"/>
      <c r="Q293" s="183"/>
      <c r="R293" s="183"/>
      <c r="S293" s="183"/>
      <c r="T293" s="183"/>
      <c r="U293" s="183"/>
      <c r="V293" s="183"/>
      <c r="W293" s="183"/>
      <c r="X293" s="180">
        <f t="shared" si="43"/>
        <v>0</v>
      </c>
      <c r="Y293" s="179"/>
      <c r="AA293">
        <v>289</v>
      </c>
      <c r="AB293">
        <f>IFERROR(IF($AB$1&gt;=AA293,SMALL(STU_DATA!$L$5:$L$1000,FILL_DATA!$AB$2+FILL_DATA!AA293),0),0)</f>
        <v>0</v>
      </c>
      <c r="AC293">
        <f t="shared" si="44"/>
        <v>0</v>
      </c>
    </row>
    <row r="294" spans="1:29">
      <c r="A294" s="100" t="str">
        <f>IF(B294="","",ROWS($B$5:B294))</f>
        <v/>
      </c>
      <c r="B294" s="100" t="str">
        <f t="shared" si="36"/>
        <v/>
      </c>
      <c r="C294" s="100" t="str">
        <f t="shared" si="37"/>
        <v/>
      </c>
      <c r="D294" s="100" t="str">
        <f t="shared" si="38"/>
        <v/>
      </c>
      <c r="E294" s="100" t="str">
        <f t="shared" si="39"/>
        <v/>
      </c>
      <c r="F294" s="100" t="str">
        <f t="shared" si="40"/>
        <v/>
      </c>
      <c r="G294" s="101" t="str">
        <f t="shared" si="41"/>
        <v/>
      </c>
      <c r="H294" s="101" t="str">
        <f t="shared" si="42"/>
        <v/>
      </c>
      <c r="I294" s="184"/>
      <c r="J294" s="183"/>
      <c r="K294" s="183" t="str">
        <f>IF(J294="","",VLOOKUP(J294,MASTER!$B$8:$C$11,2,0))</f>
        <v/>
      </c>
      <c r="L294" s="183"/>
      <c r="M294" s="183"/>
      <c r="N294" s="183"/>
      <c r="O294" s="183"/>
      <c r="P294" s="183"/>
      <c r="Q294" s="183"/>
      <c r="R294" s="183"/>
      <c r="S294" s="183"/>
      <c r="T294" s="183"/>
      <c r="U294" s="183"/>
      <c r="V294" s="183"/>
      <c r="W294" s="183"/>
      <c r="X294" s="180">
        <f t="shared" si="43"/>
        <v>0</v>
      </c>
      <c r="Y294" s="179"/>
      <c r="AA294">
        <v>290</v>
      </c>
      <c r="AB294">
        <f>IFERROR(IF($AB$1&gt;=AA294,SMALL(STU_DATA!$L$5:$L$1000,FILL_DATA!$AB$2+FILL_DATA!AA294),0),0)</f>
        <v>0</v>
      </c>
      <c r="AC294">
        <f t="shared" si="44"/>
        <v>0</v>
      </c>
    </row>
    <row r="295" spans="1:29">
      <c r="A295" s="100" t="str">
        <f>IF(B295="","",ROWS($B$5:B295))</f>
        <v/>
      </c>
      <c r="B295" s="100" t="str">
        <f t="shared" si="36"/>
        <v/>
      </c>
      <c r="C295" s="100" t="str">
        <f t="shared" si="37"/>
        <v/>
      </c>
      <c r="D295" s="100" t="str">
        <f t="shared" si="38"/>
        <v/>
      </c>
      <c r="E295" s="100" t="str">
        <f t="shared" si="39"/>
        <v/>
      </c>
      <c r="F295" s="100" t="str">
        <f t="shared" si="40"/>
        <v/>
      </c>
      <c r="G295" s="101" t="str">
        <f t="shared" si="41"/>
        <v/>
      </c>
      <c r="H295" s="101" t="str">
        <f t="shared" si="42"/>
        <v/>
      </c>
      <c r="I295" s="184"/>
      <c r="J295" s="183"/>
      <c r="K295" s="183" t="str">
        <f>IF(J295="","",VLOOKUP(J295,MASTER!$B$8:$C$11,2,0))</f>
        <v/>
      </c>
      <c r="L295" s="183"/>
      <c r="M295" s="183"/>
      <c r="N295" s="183"/>
      <c r="O295" s="183"/>
      <c r="P295" s="183"/>
      <c r="Q295" s="183"/>
      <c r="R295" s="183"/>
      <c r="S295" s="183"/>
      <c r="T295" s="183"/>
      <c r="U295" s="183"/>
      <c r="V295" s="183"/>
      <c r="W295" s="183"/>
      <c r="X295" s="180">
        <f t="shared" si="43"/>
        <v>0</v>
      </c>
      <c r="Y295" s="179"/>
      <c r="AA295">
        <v>291</v>
      </c>
      <c r="AB295">
        <f>IFERROR(IF($AB$1&gt;=AA295,SMALL(STU_DATA!$L$5:$L$1000,FILL_DATA!$AB$2+FILL_DATA!AA295),0),0)</f>
        <v>0</v>
      </c>
      <c r="AC295">
        <f t="shared" si="44"/>
        <v>0</v>
      </c>
    </row>
    <row r="296" spans="1:29">
      <c r="A296" s="100" t="str">
        <f>IF(B296="","",ROWS($B$5:B296))</f>
        <v/>
      </c>
      <c r="B296" s="100" t="str">
        <f t="shared" si="36"/>
        <v/>
      </c>
      <c r="C296" s="100" t="str">
        <f t="shared" si="37"/>
        <v/>
      </c>
      <c r="D296" s="100" t="str">
        <f t="shared" si="38"/>
        <v/>
      </c>
      <c r="E296" s="100" t="str">
        <f t="shared" si="39"/>
        <v/>
      </c>
      <c r="F296" s="100" t="str">
        <f t="shared" si="40"/>
        <v/>
      </c>
      <c r="G296" s="101" t="str">
        <f t="shared" si="41"/>
        <v/>
      </c>
      <c r="H296" s="101" t="str">
        <f t="shared" si="42"/>
        <v/>
      </c>
      <c r="I296" s="184"/>
      <c r="J296" s="183"/>
      <c r="K296" s="183" t="str">
        <f>IF(J296="","",VLOOKUP(J296,MASTER!$B$8:$C$11,2,0))</f>
        <v/>
      </c>
      <c r="L296" s="183"/>
      <c r="M296" s="183"/>
      <c r="N296" s="183"/>
      <c r="O296" s="183"/>
      <c r="P296" s="183"/>
      <c r="Q296" s="183"/>
      <c r="R296" s="183"/>
      <c r="S296" s="183"/>
      <c r="T296" s="183"/>
      <c r="U296" s="183"/>
      <c r="V296" s="183"/>
      <c r="W296" s="183"/>
      <c r="X296" s="180">
        <f t="shared" si="43"/>
        <v>0</v>
      </c>
      <c r="Y296" s="179"/>
      <c r="AA296">
        <v>292</v>
      </c>
      <c r="AB296">
        <f>IFERROR(IF($AB$1&gt;=AA296,SMALL(STU_DATA!$L$5:$L$1000,FILL_DATA!$AB$2+FILL_DATA!AA296),0),0)</f>
        <v>0</v>
      </c>
      <c r="AC296">
        <f t="shared" si="44"/>
        <v>0</v>
      </c>
    </row>
    <row r="297" spans="1:29">
      <c r="A297" s="100" t="str">
        <f>IF(B297="","",ROWS($B$5:B297))</f>
        <v/>
      </c>
      <c r="B297" s="100" t="str">
        <f t="shared" si="36"/>
        <v/>
      </c>
      <c r="C297" s="100" t="str">
        <f t="shared" si="37"/>
        <v/>
      </c>
      <c r="D297" s="100" t="str">
        <f t="shared" si="38"/>
        <v/>
      </c>
      <c r="E297" s="100" t="str">
        <f t="shared" si="39"/>
        <v/>
      </c>
      <c r="F297" s="100" t="str">
        <f t="shared" si="40"/>
        <v/>
      </c>
      <c r="G297" s="101" t="str">
        <f t="shared" si="41"/>
        <v/>
      </c>
      <c r="H297" s="101" t="str">
        <f t="shared" si="42"/>
        <v/>
      </c>
      <c r="I297" s="184"/>
      <c r="J297" s="183"/>
      <c r="K297" s="183" t="str">
        <f>IF(J297="","",VLOOKUP(J297,MASTER!$B$8:$C$11,2,0))</f>
        <v/>
      </c>
      <c r="L297" s="183"/>
      <c r="M297" s="183"/>
      <c r="N297" s="183"/>
      <c r="O297" s="183"/>
      <c r="P297" s="183"/>
      <c r="Q297" s="183"/>
      <c r="R297" s="183"/>
      <c r="S297" s="183"/>
      <c r="T297" s="183"/>
      <c r="U297" s="183"/>
      <c r="V297" s="183"/>
      <c r="W297" s="183"/>
      <c r="X297" s="180">
        <f t="shared" si="43"/>
        <v>0</v>
      </c>
      <c r="Y297" s="179"/>
      <c r="AA297">
        <v>293</v>
      </c>
      <c r="AB297">
        <f>IFERROR(IF($AB$1&gt;=AA297,SMALL(STU_DATA!$L$5:$L$1000,FILL_DATA!$AB$2+FILL_DATA!AA297),0),0)</f>
        <v>0</v>
      </c>
      <c r="AC297">
        <f t="shared" si="44"/>
        <v>0</v>
      </c>
    </row>
    <row r="298" spans="1:29">
      <c r="A298" s="100" t="str">
        <f>IF(B298="","",ROWS($B$5:B298))</f>
        <v/>
      </c>
      <c r="B298" s="100" t="str">
        <f t="shared" si="36"/>
        <v/>
      </c>
      <c r="C298" s="100" t="str">
        <f t="shared" si="37"/>
        <v/>
      </c>
      <c r="D298" s="100" t="str">
        <f t="shared" si="38"/>
        <v/>
      </c>
      <c r="E298" s="100" t="str">
        <f t="shared" si="39"/>
        <v/>
      </c>
      <c r="F298" s="100" t="str">
        <f t="shared" si="40"/>
        <v/>
      </c>
      <c r="G298" s="101" t="str">
        <f t="shared" si="41"/>
        <v/>
      </c>
      <c r="H298" s="101" t="str">
        <f t="shared" si="42"/>
        <v/>
      </c>
      <c r="I298" s="184"/>
      <c r="J298" s="183"/>
      <c r="K298" s="183" t="str">
        <f>IF(J298="","",VLOOKUP(J298,MASTER!$B$8:$C$11,2,0))</f>
        <v/>
      </c>
      <c r="L298" s="183"/>
      <c r="M298" s="183"/>
      <c r="N298" s="183"/>
      <c r="O298" s="183"/>
      <c r="P298" s="183"/>
      <c r="Q298" s="183"/>
      <c r="R298" s="183"/>
      <c r="S298" s="183"/>
      <c r="T298" s="183"/>
      <c r="U298" s="183"/>
      <c r="V298" s="183"/>
      <c r="W298" s="183"/>
      <c r="X298" s="180">
        <f t="shared" si="43"/>
        <v>0</v>
      </c>
      <c r="Y298" s="179"/>
      <c r="AA298">
        <v>294</v>
      </c>
      <c r="AB298">
        <f>IFERROR(IF($AB$1&gt;=AA298,SMALL(STU_DATA!$L$5:$L$1000,FILL_DATA!$AB$2+FILL_DATA!AA298),0),0)</f>
        <v>0</v>
      </c>
      <c r="AC298">
        <f t="shared" si="44"/>
        <v>0</v>
      </c>
    </row>
    <row r="299" spans="1:29">
      <c r="A299" s="100" t="str">
        <f>IF(B299="","",ROWS($B$5:B299))</f>
        <v/>
      </c>
      <c r="B299" s="100" t="str">
        <f t="shared" si="36"/>
        <v/>
      </c>
      <c r="C299" s="100" t="str">
        <f t="shared" si="37"/>
        <v/>
      </c>
      <c r="D299" s="100" t="str">
        <f t="shared" si="38"/>
        <v/>
      </c>
      <c r="E299" s="100" t="str">
        <f t="shared" si="39"/>
        <v/>
      </c>
      <c r="F299" s="100" t="str">
        <f t="shared" si="40"/>
        <v/>
      </c>
      <c r="G299" s="101" t="str">
        <f t="shared" si="41"/>
        <v/>
      </c>
      <c r="H299" s="101" t="str">
        <f t="shared" si="42"/>
        <v/>
      </c>
      <c r="I299" s="184"/>
      <c r="J299" s="183"/>
      <c r="K299" s="183" t="str">
        <f>IF(J299="","",VLOOKUP(J299,MASTER!$B$8:$C$11,2,0))</f>
        <v/>
      </c>
      <c r="L299" s="183"/>
      <c r="M299" s="183"/>
      <c r="N299" s="183"/>
      <c r="O299" s="183"/>
      <c r="P299" s="183"/>
      <c r="Q299" s="183"/>
      <c r="R299" s="183"/>
      <c r="S299" s="183"/>
      <c r="T299" s="183"/>
      <c r="U299" s="183"/>
      <c r="V299" s="183"/>
      <c r="W299" s="183"/>
      <c r="X299" s="180">
        <f t="shared" si="43"/>
        <v>0</v>
      </c>
      <c r="Y299" s="179"/>
      <c r="AA299">
        <v>295</v>
      </c>
      <c r="AB299">
        <f>IFERROR(IF($AB$1&gt;=AA299,SMALL(STU_DATA!$L$5:$L$1000,FILL_DATA!$AB$2+FILL_DATA!AA299),0),0)</f>
        <v>0</v>
      </c>
      <c r="AC299">
        <f t="shared" si="44"/>
        <v>0</v>
      </c>
    </row>
    <row r="300" spans="1:29">
      <c r="A300" s="100" t="str">
        <f>IF(B300="","",ROWS($B$5:B300))</f>
        <v/>
      </c>
      <c r="B300" s="100" t="str">
        <f t="shared" si="36"/>
        <v/>
      </c>
      <c r="C300" s="100" t="str">
        <f t="shared" si="37"/>
        <v/>
      </c>
      <c r="D300" s="100" t="str">
        <f t="shared" si="38"/>
        <v/>
      </c>
      <c r="E300" s="100" t="str">
        <f t="shared" si="39"/>
        <v/>
      </c>
      <c r="F300" s="100" t="str">
        <f t="shared" si="40"/>
        <v/>
      </c>
      <c r="G300" s="101" t="str">
        <f t="shared" si="41"/>
        <v/>
      </c>
      <c r="H300" s="101" t="str">
        <f t="shared" si="42"/>
        <v/>
      </c>
      <c r="I300" s="184"/>
      <c r="J300" s="183"/>
      <c r="K300" s="183" t="str">
        <f>IF(J300="","",VLOOKUP(J300,MASTER!$B$8:$C$11,2,0))</f>
        <v/>
      </c>
      <c r="L300" s="183"/>
      <c r="M300" s="183"/>
      <c r="N300" s="183"/>
      <c r="O300" s="183"/>
      <c r="P300" s="183"/>
      <c r="Q300" s="183"/>
      <c r="R300" s="183"/>
      <c r="S300" s="183"/>
      <c r="T300" s="183"/>
      <c r="U300" s="183"/>
      <c r="V300" s="183"/>
      <c r="W300" s="183"/>
      <c r="X300" s="180">
        <f t="shared" si="43"/>
        <v>0</v>
      </c>
      <c r="Y300" s="179"/>
      <c r="AA300">
        <v>296</v>
      </c>
      <c r="AB300">
        <f>IFERROR(IF($AB$1&gt;=AA300,SMALL(STU_DATA!$L$5:$L$1000,FILL_DATA!$AB$2+FILL_DATA!AA300),0),0)</f>
        <v>0</v>
      </c>
      <c r="AC300">
        <f t="shared" si="44"/>
        <v>0</v>
      </c>
    </row>
    <row r="301" spans="1:29">
      <c r="A301" s="100" t="str">
        <f>IF(B301="","",ROWS($B$5:B301))</f>
        <v/>
      </c>
      <c r="B301" s="100" t="str">
        <f t="shared" si="36"/>
        <v/>
      </c>
      <c r="C301" s="100" t="str">
        <f t="shared" si="37"/>
        <v/>
      </c>
      <c r="D301" s="100" t="str">
        <f t="shared" si="38"/>
        <v/>
      </c>
      <c r="E301" s="100" t="str">
        <f t="shared" si="39"/>
        <v/>
      </c>
      <c r="F301" s="100" t="str">
        <f t="shared" si="40"/>
        <v/>
      </c>
      <c r="G301" s="101" t="str">
        <f t="shared" si="41"/>
        <v/>
      </c>
      <c r="H301" s="101" t="str">
        <f t="shared" si="42"/>
        <v/>
      </c>
      <c r="I301" s="184"/>
      <c r="J301" s="183"/>
      <c r="K301" s="183" t="str">
        <f>IF(J301="","",VLOOKUP(J301,MASTER!$B$8:$C$11,2,0))</f>
        <v/>
      </c>
      <c r="L301" s="183"/>
      <c r="M301" s="183"/>
      <c r="N301" s="183"/>
      <c r="O301" s="183"/>
      <c r="P301" s="183"/>
      <c r="Q301" s="183"/>
      <c r="R301" s="183"/>
      <c r="S301" s="183"/>
      <c r="T301" s="183"/>
      <c r="U301" s="183"/>
      <c r="V301" s="183"/>
      <c r="W301" s="183"/>
      <c r="X301" s="180">
        <f t="shared" si="43"/>
        <v>0</v>
      </c>
      <c r="Y301" s="179"/>
      <c r="AA301">
        <v>297</v>
      </c>
      <c r="AB301">
        <f>IFERROR(IF($AB$1&gt;=AA301,SMALL(STU_DATA!$L$5:$L$1000,FILL_DATA!$AB$2+FILL_DATA!AA301),0),0)</f>
        <v>0</v>
      </c>
      <c r="AC301">
        <f t="shared" si="44"/>
        <v>0</v>
      </c>
    </row>
    <row r="302" spans="1:29">
      <c r="A302" s="100" t="str">
        <f>IF(B302="","",ROWS($B$5:B302))</f>
        <v/>
      </c>
      <c r="B302" s="100" t="str">
        <f t="shared" si="36"/>
        <v/>
      </c>
      <c r="C302" s="100" t="str">
        <f t="shared" si="37"/>
        <v/>
      </c>
      <c r="D302" s="100" t="str">
        <f t="shared" si="38"/>
        <v/>
      </c>
      <c r="E302" s="100" t="str">
        <f t="shared" si="39"/>
        <v/>
      </c>
      <c r="F302" s="100" t="str">
        <f t="shared" si="40"/>
        <v/>
      </c>
      <c r="G302" s="101" t="str">
        <f t="shared" si="41"/>
        <v/>
      </c>
      <c r="H302" s="101" t="str">
        <f t="shared" si="42"/>
        <v/>
      </c>
      <c r="I302" s="184"/>
      <c r="J302" s="183"/>
      <c r="K302" s="183" t="str">
        <f>IF(J302="","",VLOOKUP(J302,MASTER!$B$8:$C$11,2,0))</f>
        <v/>
      </c>
      <c r="L302" s="183"/>
      <c r="M302" s="183"/>
      <c r="N302" s="183"/>
      <c r="O302" s="183"/>
      <c r="P302" s="183"/>
      <c r="Q302" s="183"/>
      <c r="R302" s="183"/>
      <c r="S302" s="183"/>
      <c r="T302" s="183"/>
      <c r="U302" s="183"/>
      <c r="V302" s="183"/>
      <c r="W302" s="183"/>
      <c r="X302" s="180">
        <f t="shared" si="43"/>
        <v>0</v>
      </c>
      <c r="Y302" s="179"/>
      <c r="AA302">
        <v>298</v>
      </c>
      <c r="AB302">
        <f>IFERROR(IF($AB$1&gt;=AA302,SMALL(STU_DATA!$L$5:$L$1000,FILL_DATA!$AB$2+FILL_DATA!AA302),0),0)</f>
        <v>0</v>
      </c>
      <c r="AC302">
        <f t="shared" si="44"/>
        <v>0</v>
      </c>
    </row>
    <row r="303" spans="1:29">
      <c r="A303" s="100" t="str">
        <f>IF(B303="","",ROWS($B$5:B303))</f>
        <v/>
      </c>
      <c r="B303" s="100" t="str">
        <f t="shared" si="36"/>
        <v/>
      </c>
      <c r="C303" s="100" t="str">
        <f t="shared" si="37"/>
        <v/>
      </c>
      <c r="D303" s="100" t="str">
        <f t="shared" si="38"/>
        <v/>
      </c>
      <c r="E303" s="100" t="str">
        <f t="shared" si="39"/>
        <v/>
      </c>
      <c r="F303" s="100" t="str">
        <f t="shared" si="40"/>
        <v/>
      </c>
      <c r="G303" s="101" t="str">
        <f t="shared" si="41"/>
        <v/>
      </c>
      <c r="H303" s="101" t="str">
        <f t="shared" si="42"/>
        <v/>
      </c>
      <c r="I303" s="184"/>
      <c r="J303" s="183"/>
      <c r="K303" s="183" t="str">
        <f>IF(J303="","",VLOOKUP(J303,MASTER!$B$8:$C$11,2,0))</f>
        <v/>
      </c>
      <c r="L303" s="183"/>
      <c r="M303" s="183"/>
      <c r="N303" s="183"/>
      <c r="O303" s="183"/>
      <c r="P303" s="183"/>
      <c r="Q303" s="183"/>
      <c r="R303" s="183"/>
      <c r="S303" s="183"/>
      <c r="T303" s="183"/>
      <c r="U303" s="183"/>
      <c r="V303" s="183"/>
      <c r="W303" s="183"/>
      <c r="X303" s="180">
        <f t="shared" si="43"/>
        <v>0</v>
      </c>
      <c r="Y303" s="179"/>
      <c r="AA303">
        <v>299</v>
      </c>
      <c r="AB303">
        <f>IFERROR(IF($AB$1&gt;=AA303,SMALL(STU_DATA!$L$5:$L$1000,FILL_DATA!$AB$2+FILL_DATA!AA303),0),0)</f>
        <v>0</v>
      </c>
      <c r="AC303">
        <f t="shared" si="44"/>
        <v>0</v>
      </c>
    </row>
    <row r="304" spans="1:29">
      <c r="A304" s="100" t="str">
        <f>IF(B304="","",ROWS($B$5:B304))</f>
        <v/>
      </c>
      <c r="B304" s="100" t="str">
        <f t="shared" si="36"/>
        <v/>
      </c>
      <c r="C304" s="100" t="str">
        <f t="shared" si="37"/>
        <v/>
      </c>
      <c r="D304" s="100" t="str">
        <f t="shared" si="38"/>
        <v/>
      </c>
      <c r="E304" s="100" t="str">
        <f t="shared" si="39"/>
        <v/>
      </c>
      <c r="F304" s="100" t="str">
        <f t="shared" si="40"/>
        <v/>
      </c>
      <c r="G304" s="101" t="str">
        <f t="shared" si="41"/>
        <v/>
      </c>
      <c r="H304" s="101" t="str">
        <f t="shared" si="42"/>
        <v/>
      </c>
      <c r="I304" s="184"/>
      <c r="J304" s="183"/>
      <c r="K304" s="183" t="str">
        <f>IF(J304="","",VLOOKUP(J304,MASTER!$B$8:$C$11,2,0))</f>
        <v/>
      </c>
      <c r="L304" s="183"/>
      <c r="M304" s="183"/>
      <c r="N304" s="183"/>
      <c r="O304" s="183"/>
      <c r="P304" s="183"/>
      <c r="Q304" s="183"/>
      <c r="R304" s="183"/>
      <c r="S304" s="183"/>
      <c r="T304" s="183"/>
      <c r="U304" s="183"/>
      <c r="V304" s="183"/>
      <c r="W304" s="183"/>
      <c r="X304" s="180">
        <f t="shared" si="43"/>
        <v>0</v>
      </c>
      <c r="Y304" s="179"/>
      <c r="AA304">
        <v>300</v>
      </c>
      <c r="AB304">
        <f>IFERROR(IF($AB$1&gt;=AA304,SMALL(STU_DATA!$L$5:$L$1000,FILL_DATA!$AB$2+FILL_DATA!AA304),0),0)</f>
        <v>0</v>
      </c>
      <c r="AC304">
        <f t="shared" si="44"/>
        <v>0</v>
      </c>
    </row>
    <row r="305" spans="1:29">
      <c r="A305" s="100" t="str">
        <f>IF(B305="","",ROWS($B$5:B305))</f>
        <v/>
      </c>
      <c r="B305" s="100" t="str">
        <f t="shared" si="36"/>
        <v/>
      </c>
      <c r="C305" s="100" t="str">
        <f t="shared" si="37"/>
        <v/>
      </c>
      <c r="D305" s="100" t="str">
        <f t="shared" si="38"/>
        <v/>
      </c>
      <c r="E305" s="100" t="str">
        <f t="shared" si="39"/>
        <v/>
      </c>
      <c r="F305" s="100" t="str">
        <f t="shared" si="40"/>
        <v/>
      </c>
      <c r="G305" s="101" t="str">
        <f t="shared" si="41"/>
        <v/>
      </c>
      <c r="H305" s="101" t="str">
        <f t="shared" si="42"/>
        <v/>
      </c>
      <c r="I305" s="184"/>
      <c r="J305" s="183"/>
      <c r="K305" s="183" t="str">
        <f>IF(J305="","",VLOOKUP(J305,MASTER!$B$8:$C$11,2,0))</f>
        <v/>
      </c>
      <c r="L305" s="183"/>
      <c r="M305" s="183"/>
      <c r="N305" s="183"/>
      <c r="O305" s="183"/>
      <c r="P305" s="183"/>
      <c r="Q305" s="183"/>
      <c r="R305" s="183"/>
      <c r="S305" s="183"/>
      <c r="T305" s="183"/>
      <c r="U305" s="183"/>
      <c r="V305" s="183"/>
      <c r="W305" s="183"/>
      <c r="X305" s="180">
        <f t="shared" si="43"/>
        <v>0</v>
      </c>
      <c r="Y305" s="179"/>
      <c r="AA305">
        <v>301</v>
      </c>
      <c r="AB305">
        <f>IFERROR(IF($AB$1&gt;=AA305,SMALL(STU_DATA!$L$5:$L$1000,FILL_DATA!$AB$2+FILL_DATA!AA305),0),0)</f>
        <v>0</v>
      </c>
      <c r="AC305">
        <f t="shared" si="44"/>
        <v>0</v>
      </c>
    </row>
    <row r="306" spans="1:29">
      <c r="A306" s="100" t="str">
        <f>IF(B306="","",ROWS($B$5:B306))</f>
        <v/>
      </c>
      <c r="B306" s="100" t="str">
        <f t="shared" si="36"/>
        <v/>
      </c>
      <c r="C306" s="100" t="str">
        <f t="shared" si="37"/>
        <v/>
      </c>
      <c r="D306" s="100" t="str">
        <f t="shared" si="38"/>
        <v/>
      </c>
      <c r="E306" s="100" t="str">
        <f t="shared" si="39"/>
        <v/>
      </c>
      <c r="F306" s="100" t="str">
        <f t="shared" si="40"/>
        <v/>
      </c>
      <c r="G306" s="101" t="str">
        <f t="shared" si="41"/>
        <v/>
      </c>
      <c r="H306" s="101" t="str">
        <f t="shared" si="42"/>
        <v/>
      </c>
      <c r="I306" s="184"/>
      <c r="J306" s="183"/>
      <c r="K306" s="183" t="str">
        <f>IF(J306="","",VLOOKUP(J306,MASTER!$B$8:$C$11,2,0))</f>
        <v/>
      </c>
      <c r="L306" s="183"/>
      <c r="M306" s="183"/>
      <c r="N306" s="183"/>
      <c r="O306" s="183"/>
      <c r="P306" s="183"/>
      <c r="Q306" s="183"/>
      <c r="R306" s="183"/>
      <c r="S306" s="183"/>
      <c r="T306" s="183"/>
      <c r="U306" s="183"/>
      <c r="V306" s="183"/>
      <c r="W306" s="183"/>
      <c r="X306" s="180">
        <f t="shared" si="43"/>
        <v>0</v>
      </c>
      <c r="Y306" s="179"/>
      <c r="AA306">
        <v>302</v>
      </c>
      <c r="AB306">
        <f>IFERROR(IF($AB$1&gt;=AA306,SMALL(STU_DATA!$L$5:$L$1000,FILL_DATA!$AB$2+FILL_DATA!AA306),0),0)</f>
        <v>0</v>
      </c>
      <c r="AC306">
        <f t="shared" si="44"/>
        <v>0</v>
      </c>
    </row>
    <row r="307" spans="1:29">
      <c r="A307" s="100" t="str">
        <f>IF(B307="","",ROWS($B$5:B307))</f>
        <v/>
      </c>
      <c r="B307" s="100" t="str">
        <f t="shared" si="36"/>
        <v/>
      </c>
      <c r="C307" s="100" t="str">
        <f t="shared" si="37"/>
        <v/>
      </c>
      <c r="D307" s="100" t="str">
        <f t="shared" si="38"/>
        <v/>
      </c>
      <c r="E307" s="100" t="str">
        <f t="shared" si="39"/>
        <v/>
      </c>
      <c r="F307" s="100" t="str">
        <f t="shared" si="40"/>
        <v/>
      </c>
      <c r="G307" s="101" t="str">
        <f t="shared" si="41"/>
        <v/>
      </c>
      <c r="H307" s="101" t="str">
        <f t="shared" si="42"/>
        <v/>
      </c>
      <c r="I307" s="184"/>
      <c r="J307" s="183"/>
      <c r="K307" s="183" t="str">
        <f>IF(J307="","",VLOOKUP(J307,MASTER!$B$8:$C$11,2,0))</f>
        <v/>
      </c>
      <c r="L307" s="183"/>
      <c r="M307" s="183"/>
      <c r="N307" s="183"/>
      <c r="O307" s="183"/>
      <c r="P307" s="183"/>
      <c r="Q307" s="183"/>
      <c r="R307" s="183"/>
      <c r="S307" s="183"/>
      <c r="T307" s="183"/>
      <c r="U307" s="183"/>
      <c r="V307" s="183"/>
      <c r="W307" s="183"/>
      <c r="X307" s="180">
        <f t="shared" si="43"/>
        <v>0</v>
      </c>
      <c r="Y307" s="179"/>
      <c r="AA307">
        <v>303</v>
      </c>
      <c r="AB307">
        <f>IFERROR(IF($AB$1&gt;=AA307,SMALL(STU_DATA!$L$5:$L$1000,FILL_DATA!$AB$2+FILL_DATA!AA307),0),0)</f>
        <v>0</v>
      </c>
      <c r="AC307">
        <f t="shared" si="44"/>
        <v>0</v>
      </c>
    </row>
    <row r="308" spans="1:29">
      <c r="A308" s="100" t="str">
        <f>IF(B308="","",ROWS($B$5:B308))</f>
        <v/>
      </c>
      <c r="B308" s="100" t="str">
        <f t="shared" si="36"/>
        <v/>
      </c>
      <c r="C308" s="100" t="str">
        <f t="shared" si="37"/>
        <v/>
      </c>
      <c r="D308" s="100" t="str">
        <f t="shared" si="38"/>
        <v/>
      </c>
      <c r="E308" s="100" t="str">
        <f t="shared" si="39"/>
        <v/>
      </c>
      <c r="F308" s="100" t="str">
        <f t="shared" si="40"/>
        <v/>
      </c>
      <c r="G308" s="101" t="str">
        <f t="shared" si="41"/>
        <v/>
      </c>
      <c r="H308" s="101" t="str">
        <f t="shared" si="42"/>
        <v/>
      </c>
      <c r="I308" s="184"/>
      <c r="J308" s="183"/>
      <c r="K308" s="183" t="str">
        <f>IF(J308="","",VLOOKUP(J308,MASTER!$B$8:$C$11,2,0))</f>
        <v/>
      </c>
      <c r="L308" s="183"/>
      <c r="M308" s="183"/>
      <c r="N308" s="183"/>
      <c r="O308" s="183"/>
      <c r="P308" s="183"/>
      <c r="Q308" s="183"/>
      <c r="R308" s="183"/>
      <c r="S308" s="183"/>
      <c r="T308" s="183"/>
      <c r="U308" s="183"/>
      <c r="V308" s="183"/>
      <c r="W308" s="183"/>
      <c r="X308" s="180">
        <f t="shared" si="43"/>
        <v>0</v>
      </c>
      <c r="Y308" s="179"/>
      <c r="AA308">
        <v>304</v>
      </c>
      <c r="AB308">
        <f>IFERROR(IF($AB$1&gt;=AA308,SMALL(STU_DATA!$L$5:$L$1000,FILL_DATA!$AB$2+FILL_DATA!AA308),0),0)</f>
        <v>0</v>
      </c>
      <c r="AC308">
        <f t="shared" si="44"/>
        <v>0</v>
      </c>
    </row>
    <row r="309" spans="1:29">
      <c r="A309" s="100" t="str">
        <f>IF(B309="","",ROWS($B$5:B309))</f>
        <v/>
      </c>
      <c r="B309" s="100" t="str">
        <f t="shared" si="36"/>
        <v/>
      </c>
      <c r="C309" s="100" t="str">
        <f t="shared" si="37"/>
        <v/>
      </c>
      <c r="D309" s="100" t="str">
        <f t="shared" si="38"/>
        <v/>
      </c>
      <c r="E309" s="100" t="str">
        <f t="shared" si="39"/>
        <v/>
      </c>
      <c r="F309" s="100" t="str">
        <f t="shared" si="40"/>
        <v/>
      </c>
      <c r="G309" s="101" t="str">
        <f t="shared" si="41"/>
        <v/>
      </c>
      <c r="H309" s="101" t="str">
        <f t="shared" si="42"/>
        <v/>
      </c>
      <c r="I309" s="184"/>
      <c r="J309" s="183"/>
      <c r="K309" s="183" t="str">
        <f>IF(J309="","",VLOOKUP(J309,MASTER!$B$8:$C$11,2,0))</f>
        <v/>
      </c>
      <c r="L309" s="183"/>
      <c r="M309" s="183"/>
      <c r="N309" s="183"/>
      <c r="O309" s="183"/>
      <c r="P309" s="183"/>
      <c r="Q309" s="183"/>
      <c r="R309" s="183"/>
      <c r="S309" s="183"/>
      <c r="T309" s="183"/>
      <c r="U309" s="183"/>
      <c r="V309" s="183"/>
      <c r="W309" s="183"/>
      <c r="X309" s="180">
        <f t="shared" si="43"/>
        <v>0</v>
      </c>
      <c r="Y309" s="179"/>
      <c r="AA309">
        <v>305</v>
      </c>
      <c r="AB309">
        <f>IFERROR(IF($AB$1&gt;=AA309,SMALL(STU_DATA!$L$5:$L$1000,FILL_DATA!$AB$2+FILL_DATA!AA309),0),0)</f>
        <v>0</v>
      </c>
      <c r="AC309">
        <f t="shared" si="44"/>
        <v>0</v>
      </c>
    </row>
    <row r="310" spans="1:29">
      <c r="A310" s="100" t="str">
        <f>IF(B310="","",ROWS($B$5:B310))</f>
        <v/>
      </c>
      <c r="B310" s="100" t="str">
        <f t="shared" si="36"/>
        <v/>
      </c>
      <c r="C310" s="100" t="str">
        <f t="shared" si="37"/>
        <v/>
      </c>
      <c r="D310" s="100" t="str">
        <f t="shared" si="38"/>
        <v/>
      </c>
      <c r="E310" s="100" t="str">
        <f t="shared" si="39"/>
        <v/>
      </c>
      <c r="F310" s="100" t="str">
        <f t="shared" si="40"/>
        <v/>
      </c>
      <c r="G310" s="101" t="str">
        <f t="shared" si="41"/>
        <v/>
      </c>
      <c r="H310" s="101" t="str">
        <f t="shared" si="42"/>
        <v/>
      </c>
      <c r="I310" s="184"/>
      <c r="J310" s="183"/>
      <c r="K310" s="183" t="str">
        <f>IF(J310="","",VLOOKUP(J310,MASTER!$B$8:$C$11,2,0))</f>
        <v/>
      </c>
      <c r="L310" s="183"/>
      <c r="M310" s="183"/>
      <c r="N310" s="183"/>
      <c r="O310" s="183"/>
      <c r="P310" s="183"/>
      <c r="Q310" s="183"/>
      <c r="R310" s="183"/>
      <c r="S310" s="183"/>
      <c r="T310" s="183"/>
      <c r="U310" s="183"/>
      <c r="V310" s="183"/>
      <c r="W310" s="183"/>
      <c r="X310" s="180">
        <f t="shared" si="43"/>
        <v>0</v>
      </c>
      <c r="Y310" s="179"/>
      <c r="AA310">
        <v>306</v>
      </c>
      <c r="AB310">
        <f>IFERROR(IF($AB$1&gt;=AA310,SMALL(STU_DATA!$L$5:$L$1000,FILL_DATA!$AB$2+FILL_DATA!AA310),0),0)</f>
        <v>0</v>
      </c>
      <c r="AC310">
        <f t="shared" si="44"/>
        <v>0</v>
      </c>
    </row>
    <row r="311" spans="1:29">
      <c r="A311" s="100" t="str">
        <f>IF(B311="","",ROWS($B$5:B311))</f>
        <v/>
      </c>
      <c r="B311" s="100" t="str">
        <f t="shared" si="36"/>
        <v/>
      </c>
      <c r="C311" s="100" t="str">
        <f t="shared" si="37"/>
        <v/>
      </c>
      <c r="D311" s="100" t="str">
        <f t="shared" si="38"/>
        <v/>
      </c>
      <c r="E311" s="100" t="str">
        <f t="shared" si="39"/>
        <v/>
      </c>
      <c r="F311" s="100" t="str">
        <f t="shared" si="40"/>
        <v/>
      </c>
      <c r="G311" s="101" t="str">
        <f t="shared" si="41"/>
        <v/>
      </c>
      <c r="H311" s="101" t="str">
        <f t="shared" si="42"/>
        <v/>
      </c>
      <c r="I311" s="184"/>
      <c r="J311" s="183"/>
      <c r="K311" s="183" t="str">
        <f>IF(J311="","",VLOOKUP(J311,MASTER!$B$8:$C$11,2,0))</f>
        <v/>
      </c>
      <c r="L311" s="183"/>
      <c r="M311" s="183"/>
      <c r="N311" s="183"/>
      <c r="O311" s="183"/>
      <c r="P311" s="183"/>
      <c r="Q311" s="183"/>
      <c r="R311" s="183"/>
      <c r="S311" s="183"/>
      <c r="T311" s="183"/>
      <c r="U311" s="183"/>
      <c r="V311" s="183"/>
      <c r="W311" s="183"/>
      <c r="X311" s="180">
        <f t="shared" si="43"/>
        <v>0</v>
      </c>
      <c r="Y311" s="179"/>
      <c r="AA311">
        <v>307</v>
      </c>
      <c r="AB311">
        <f>IFERROR(IF($AB$1&gt;=AA311,SMALL(STU_DATA!$L$5:$L$1000,FILL_DATA!$AB$2+FILL_DATA!AA311),0),0)</f>
        <v>0</v>
      </c>
      <c r="AC311">
        <f t="shared" si="44"/>
        <v>0</v>
      </c>
    </row>
    <row r="312" spans="1:29">
      <c r="A312" s="100" t="str">
        <f>IF(B312="","",ROWS($B$5:B312))</f>
        <v/>
      </c>
      <c r="B312" s="100" t="str">
        <f t="shared" si="36"/>
        <v/>
      </c>
      <c r="C312" s="100" t="str">
        <f t="shared" si="37"/>
        <v/>
      </c>
      <c r="D312" s="100" t="str">
        <f t="shared" si="38"/>
        <v/>
      </c>
      <c r="E312" s="100" t="str">
        <f t="shared" si="39"/>
        <v/>
      </c>
      <c r="F312" s="100" t="str">
        <f t="shared" si="40"/>
        <v/>
      </c>
      <c r="G312" s="101" t="str">
        <f t="shared" si="41"/>
        <v/>
      </c>
      <c r="H312" s="101" t="str">
        <f t="shared" si="42"/>
        <v/>
      </c>
      <c r="I312" s="184"/>
      <c r="J312" s="183"/>
      <c r="K312" s="183" t="str">
        <f>IF(J312="","",VLOOKUP(J312,MASTER!$B$8:$C$11,2,0))</f>
        <v/>
      </c>
      <c r="L312" s="183"/>
      <c r="M312" s="183"/>
      <c r="N312" s="183"/>
      <c r="O312" s="183"/>
      <c r="P312" s="183"/>
      <c r="Q312" s="183"/>
      <c r="R312" s="183"/>
      <c r="S312" s="183"/>
      <c r="T312" s="183"/>
      <c r="U312" s="183"/>
      <c r="V312" s="183"/>
      <c r="W312" s="183"/>
      <c r="X312" s="180">
        <f t="shared" si="43"/>
        <v>0</v>
      </c>
      <c r="Y312" s="179"/>
      <c r="AA312">
        <v>308</v>
      </c>
      <c r="AB312">
        <f>IFERROR(IF($AB$1&gt;=AA312,SMALL(STU_DATA!$L$5:$L$1000,FILL_DATA!$AB$2+FILL_DATA!AA312),0),0)</f>
        <v>0</v>
      </c>
      <c r="AC312">
        <f t="shared" si="44"/>
        <v>0</v>
      </c>
    </row>
    <row r="313" spans="1:29">
      <c r="A313" s="100" t="str">
        <f>IF(B313="","",ROWS($B$5:B313))</f>
        <v/>
      </c>
      <c r="B313" s="100" t="str">
        <f t="shared" si="36"/>
        <v/>
      </c>
      <c r="C313" s="100" t="str">
        <f t="shared" si="37"/>
        <v/>
      </c>
      <c r="D313" s="100" t="str">
        <f t="shared" si="38"/>
        <v/>
      </c>
      <c r="E313" s="100" t="str">
        <f t="shared" si="39"/>
        <v/>
      </c>
      <c r="F313" s="100" t="str">
        <f t="shared" si="40"/>
        <v/>
      </c>
      <c r="G313" s="101" t="str">
        <f t="shared" si="41"/>
        <v/>
      </c>
      <c r="H313" s="101" t="str">
        <f t="shared" si="42"/>
        <v/>
      </c>
      <c r="I313" s="184"/>
      <c r="J313" s="183"/>
      <c r="K313" s="183" t="str">
        <f>IF(J313="","",VLOOKUP(J313,MASTER!$B$8:$C$11,2,0))</f>
        <v/>
      </c>
      <c r="L313" s="183"/>
      <c r="M313" s="183"/>
      <c r="N313" s="183"/>
      <c r="O313" s="183"/>
      <c r="P313" s="183"/>
      <c r="Q313" s="183"/>
      <c r="R313" s="183"/>
      <c r="S313" s="183"/>
      <c r="T313" s="183"/>
      <c r="U313" s="183"/>
      <c r="V313" s="183"/>
      <c r="W313" s="183"/>
      <c r="X313" s="180">
        <f t="shared" si="43"/>
        <v>0</v>
      </c>
      <c r="Y313" s="179"/>
      <c r="AA313">
        <v>309</v>
      </c>
      <c r="AB313">
        <f>IFERROR(IF($AB$1&gt;=AA313,SMALL(STU_DATA!$L$5:$L$1000,FILL_DATA!$AB$2+FILL_DATA!AA313),0),0)</f>
        <v>0</v>
      </c>
      <c r="AC313">
        <f t="shared" si="44"/>
        <v>0</v>
      </c>
    </row>
    <row r="314" spans="1:29">
      <c r="A314" s="100" t="str">
        <f>IF(B314="","",ROWS($B$5:B314))</f>
        <v/>
      </c>
      <c r="B314" s="100" t="str">
        <f t="shared" si="36"/>
        <v/>
      </c>
      <c r="C314" s="100" t="str">
        <f t="shared" si="37"/>
        <v/>
      </c>
      <c r="D314" s="100" t="str">
        <f t="shared" si="38"/>
        <v/>
      </c>
      <c r="E314" s="100" t="str">
        <f t="shared" si="39"/>
        <v/>
      </c>
      <c r="F314" s="100" t="str">
        <f t="shared" si="40"/>
        <v/>
      </c>
      <c r="G314" s="101" t="str">
        <f t="shared" si="41"/>
        <v/>
      </c>
      <c r="H314" s="101" t="str">
        <f t="shared" si="42"/>
        <v/>
      </c>
      <c r="I314" s="184"/>
      <c r="J314" s="183"/>
      <c r="K314" s="183" t="str">
        <f>IF(J314="","",VLOOKUP(J314,MASTER!$B$8:$C$11,2,0))</f>
        <v/>
      </c>
      <c r="L314" s="183"/>
      <c r="M314" s="183"/>
      <c r="N314" s="183"/>
      <c r="O314" s="183"/>
      <c r="P314" s="183"/>
      <c r="Q314" s="183"/>
      <c r="R314" s="183"/>
      <c r="S314" s="183"/>
      <c r="T314" s="183"/>
      <c r="U314" s="183"/>
      <c r="V314" s="183"/>
      <c r="W314" s="183"/>
      <c r="X314" s="180">
        <f t="shared" si="43"/>
        <v>0</v>
      </c>
      <c r="Y314" s="179"/>
      <c r="AA314">
        <v>310</v>
      </c>
      <c r="AB314">
        <f>IFERROR(IF($AB$1&gt;=AA314,SMALL(STU_DATA!$L$5:$L$1000,FILL_DATA!$AB$2+FILL_DATA!AA314),0),0)</f>
        <v>0</v>
      </c>
      <c r="AC314">
        <f t="shared" si="44"/>
        <v>0</v>
      </c>
    </row>
    <row r="315" spans="1:29">
      <c r="A315" s="100" t="str">
        <f>IF(B315="","",ROWS($B$5:B315))</f>
        <v/>
      </c>
      <c r="B315" s="100" t="str">
        <f t="shared" si="36"/>
        <v/>
      </c>
      <c r="C315" s="100" t="str">
        <f t="shared" si="37"/>
        <v/>
      </c>
      <c r="D315" s="100" t="str">
        <f t="shared" si="38"/>
        <v/>
      </c>
      <c r="E315" s="100" t="str">
        <f t="shared" si="39"/>
        <v/>
      </c>
      <c r="F315" s="100" t="str">
        <f t="shared" si="40"/>
        <v/>
      </c>
      <c r="G315" s="101" t="str">
        <f t="shared" si="41"/>
        <v/>
      </c>
      <c r="H315" s="101" t="str">
        <f t="shared" si="42"/>
        <v/>
      </c>
      <c r="I315" s="184"/>
      <c r="J315" s="183"/>
      <c r="K315" s="183" t="str">
        <f>IF(J315="","",VLOOKUP(J315,MASTER!$B$8:$C$11,2,0))</f>
        <v/>
      </c>
      <c r="L315" s="183"/>
      <c r="M315" s="183"/>
      <c r="N315" s="183"/>
      <c r="O315" s="183"/>
      <c r="P315" s="183"/>
      <c r="Q315" s="183"/>
      <c r="R315" s="183"/>
      <c r="S315" s="183"/>
      <c r="T315" s="183"/>
      <c r="U315" s="183"/>
      <c r="V315" s="183"/>
      <c r="W315" s="183"/>
      <c r="X315" s="180">
        <f t="shared" si="43"/>
        <v>0</v>
      </c>
      <c r="Y315" s="179"/>
      <c r="AA315">
        <v>311</v>
      </c>
      <c r="AB315">
        <f>IFERROR(IF($AB$1&gt;=AA315,SMALL(STU_DATA!$L$5:$L$1000,FILL_DATA!$AB$2+FILL_DATA!AA315),0),0)</f>
        <v>0</v>
      </c>
      <c r="AC315">
        <f t="shared" si="44"/>
        <v>0</v>
      </c>
    </row>
    <row r="316" spans="1:29">
      <c r="A316" s="100" t="str">
        <f>IF(B316="","",ROWS($B$5:B316))</f>
        <v/>
      </c>
      <c r="B316" s="100" t="str">
        <f t="shared" si="36"/>
        <v/>
      </c>
      <c r="C316" s="100" t="str">
        <f t="shared" si="37"/>
        <v/>
      </c>
      <c r="D316" s="100" t="str">
        <f t="shared" si="38"/>
        <v/>
      </c>
      <c r="E316" s="100" t="str">
        <f t="shared" si="39"/>
        <v/>
      </c>
      <c r="F316" s="100" t="str">
        <f t="shared" si="40"/>
        <v/>
      </c>
      <c r="G316" s="101" t="str">
        <f t="shared" si="41"/>
        <v/>
      </c>
      <c r="H316" s="101" t="str">
        <f t="shared" si="42"/>
        <v/>
      </c>
      <c r="I316" s="184"/>
      <c r="J316" s="183"/>
      <c r="K316" s="183" t="str">
        <f>IF(J316="","",VLOOKUP(J316,MASTER!$B$8:$C$11,2,0))</f>
        <v/>
      </c>
      <c r="L316" s="183"/>
      <c r="M316" s="183"/>
      <c r="N316" s="183"/>
      <c r="O316" s="183"/>
      <c r="P316" s="183"/>
      <c r="Q316" s="183"/>
      <c r="R316" s="183"/>
      <c r="S316" s="183"/>
      <c r="T316" s="183"/>
      <c r="U316" s="183"/>
      <c r="V316" s="183"/>
      <c r="W316" s="183"/>
      <c r="X316" s="180">
        <f t="shared" si="43"/>
        <v>0</v>
      </c>
      <c r="Y316" s="179"/>
      <c r="AA316">
        <v>312</v>
      </c>
      <c r="AB316">
        <f>IFERROR(IF($AB$1&gt;=AA316,SMALL(STU_DATA!$L$5:$L$1000,FILL_DATA!$AB$2+FILL_DATA!AA316),0),0)</f>
        <v>0</v>
      </c>
      <c r="AC316">
        <f t="shared" si="44"/>
        <v>0</v>
      </c>
    </row>
    <row r="317" spans="1:29">
      <c r="A317" s="100" t="str">
        <f>IF(B317="","",ROWS($B$5:B317))</f>
        <v/>
      </c>
      <c r="B317" s="100" t="str">
        <f t="shared" si="36"/>
        <v/>
      </c>
      <c r="C317" s="100" t="str">
        <f t="shared" si="37"/>
        <v/>
      </c>
      <c r="D317" s="100" t="str">
        <f t="shared" si="38"/>
        <v/>
      </c>
      <c r="E317" s="100" t="str">
        <f t="shared" si="39"/>
        <v/>
      </c>
      <c r="F317" s="100" t="str">
        <f t="shared" si="40"/>
        <v/>
      </c>
      <c r="G317" s="101" t="str">
        <f t="shared" si="41"/>
        <v/>
      </c>
      <c r="H317" s="101" t="str">
        <f t="shared" si="42"/>
        <v/>
      </c>
      <c r="I317" s="184"/>
      <c r="J317" s="183"/>
      <c r="K317" s="183" t="str">
        <f>IF(J317="","",VLOOKUP(J317,MASTER!$B$8:$C$11,2,0))</f>
        <v/>
      </c>
      <c r="L317" s="183"/>
      <c r="M317" s="183"/>
      <c r="N317" s="183"/>
      <c r="O317" s="183"/>
      <c r="P317" s="183"/>
      <c r="Q317" s="183"/>
      <c r="R317" s="183"/>
      <c r="S317" s="183"/>
      <c r="T317" s="183"/>
      <c r="U317" s="183"/>
      <c r="V317" s="183"/>
      <c r="W317" s="183"/>
      <c r="X317" s="180">
        <f t="shared" si="43"/>
        <v>0</v>
      </c>
      <c r="Y317" s="179"/>
      <c r="AA317">
        <v>313</v>
      </c>
      <c r="AB317">
        <f>IFERROR(IF($AB$1&gt;=AA317,SMALL(STU_DATA!$L$5:$L$1000,FILL_DATA!$AB$2+FILL_DATA!AA317),0),0)</f>
        <v>0</v>
      </c>
      <c r="AC317">
        <f t="shared" si="44"/>
        <v>0</v>
      </c>
    </row>
    <row r="318" spans="1:29">
      <c r="A318" s="100" t="str">
        <f>IF(B318="","",ROWS($B$5:B318))</f>
        <v/>
      </c>
      <c r="B318" s="100" t="str">
        <f t="shared" si="36"/>
        <v/>
      </c>
      <c r="C318" s="100" t="str">
        <f t="shared" si="37"/>
        <v/>
      </c>
      <c r="D318" s="100" t="str">
        <f t="shared" si="38"/>
        <v/>
      </c>
      <c r="E318" s="100" t="str">
        <f t="shared" si="39"/>
        <v/>
      </c>
      <c r="F318" s="100" t="str">
        <f t="shared" si="40"/>
        <v/>
      </c>
      <c r="G318" s="101" t="str">
        <f t="shared" si="41"/>
        <v/>
      </c>
      <c r="H318" s="101" t="str">
        <f t="shared" si="42"/>
        <v/>
      </c>
      <c r="I318" s="184"/>
      <c r="J318" s="183"/>
      <c r="K318" s="183" t="str">
        <f>IF(J318="","",VLOOKUP(J318,MASTER!$B$8:$C$11,2,0))</f>
        <v/>
      </c>
      <c r="L318" s="183"/>
      <c r="M318" s="183"/>
      <c r="N318" s="183"/>
      <c r="O318" s="183"/>
      <c r="P318" s="183"/>
      <c r="Q318" s="183"/>
      <c r="R318" s="183"/>
      <c r="S318" s="183"/>
      <c r="T318" s="183"/>
      <c r="U318" s="183"/>
      <c r="V318" s="183"/>
      <c r="W318" s="183"/>
      <c r="X318" s="180">
        <f t="shared" si="43"/>
        <v>0</v>
      </c>
      <c r="Y318" s="179"/>
      <c r="AA318">
        <v>314</v>
      </c>
      <c r="AB318">
        <f>IFERROR(IF($AB$1&gt;=AA318,SMALL(STU_DATA!$L$5:$L$1000,FILL_DATA!$AB$2+FILL_DATA!AA318),0),0)</f>
        <v>0</v>
      </c>
      <c r="AC318">
        <f t="shared" si="44"/>
        <v>0</v>
      </c>
    </row>
    <row r="319" spans="1:29">
      <c r="A319" s="100" t="str">
        <f>IF(B319="","",ROWS($B$5:B319))</f>
        <v/>
      </c>
      <c r="B319" s="100" t="str">
        <f t="shared" si="36"/>
        <v/>
      </c>
      <c r="C319" s="100" t="str">
        <f t="shared" si="37"/>
        <v/>
      </c>
      <c r="D319" s="100" t="str">
        <f t="shared" si="38"/>
        <v/>
      </c>
      <c r="E319" s="100" t="str">
        <f t="shared" si="39"/>
        <v/>
      </c>
      <c r="F319" s="100" t="str">
        <f t="shared" si="40"/>
        <v/>
      </c>
      <c r="G319" s="101" t="str">
        <f t="shared" si="41"/>
        <v/>
      </c>
      <c r="H319" s="101" t="str">
        <f t="shared" si="42"/>
        <v/>
      </c>
      <c r="I319" s="184"/>
      <c r="J319" s="183"/>
      <c r="K319" s="183" t="str">
        <f>IF(J319="","",VLOOKUP(J319,MASTER!$B$8:$C$11,2,0))</f>
        <v/>
      </c>
      <c r="L319" s="183"/>
      <c r="M319" s="183"/>
      <c r="N319" s="183"/>
      <c r="O319" s="183"/>
      <c r="P319" s="183"/>
      <c r="Q319" s="183"/>
      <c r="R319" s="183"/>
      <c r="S319" s="183"/>
      <c r="T319" s="183"/>
      <c r="U319" s="183"/>
      <c r="V319" s="183"/>
      <c r="W319" s="183"/>
      <c r="X319" s="180">
        <f t="shared" si="43"/>
        <v>0</v>
      </c>
      <c r="Y319" s="179"/>
      <c r="AA319">
        <v>315</v>
      </c>
      <c r="AB319">
        <f>IFERROR(IF($AB$1&gt;=AA319,SMALL(STU_DATA!$L$5:$L$1000,FILL_DATA!$AB$2+FILL_DATA!AA319),0),0)</f>
        <v>0</v>
      </c>
      <c r="AC319">
        <f t="shared" si="44"/>
        <v>0</v>
      </c>
    </row>
    <row r="320" spans="1:29">
      <c r="A320" s="100" t="str">
        <f>IF(B320="","",ROWS($B$5:B320))</f>
        <v/>
      </c>
      <c r="B320" s="100" t="str">
        <f t="shared" si="36"/>
        <v/>
      </c>
      <c r="C320" s="100" t="str">
        <f t="shared" si="37"/>
        <v/>
      </c>
      <c r="D320" s="100" t="str">
        <f t="shared" si="38"/>
        <v/>
      </c>
      <c r="E320" s="100" t="str">
        <f t="shared" si="39"/>
        <v/>
      </c>
      <c r="F320" s="100" t="str">
        <f t="shared" si="40"/>
        <v/>
      </c>
      <c r="G320" s="101" t="str">
        <f t="shared" si="41"/>
        <v/>
      </c>
      <c r="H320" s="101" t="str">
        <f t="shared" si="42"/>
        <v/>
      </c>
      <c r="I320" s="184"/>
      <c r="J320" s="183"/>
      <c r="K320" s="183" t="str">
        <f>IF(J320="","",VLOOKUP(J320,MASTER!$B$8:$C$11,2,0))</f>
        <v/>
      </c>
      <c r="L320" s="183"/>
      <c r="M320" s="183"/>
      <c r="N320" s="183"/>
      <c r="O320" s="183"/>
      <c r="P320" s="183"/>
      <c r="Q320" s="183"/>
      <c r="R320" s="183"/>
      <c r="S320" s="183"/>
      <c r="T320" s="183"/>
      <c r="U320" s="183"/>
      <c r="V320" s="183"/>
      <c r="W320" s="183"/>
      <c r="X320" s="180">
        <f t="shared" si="43"/>
        <v>0</v>
      </c>
      <c r="Y320" s="179"/>
      <c r="AA320">
        <v>316</v>
      </c>
      <c r="AB320">
        <f>IFERROR(IF($AB$1&gt;=AA320,SMALL(STU_DATA!$L$5:$L$1000,FILL_DATA!$AB$2+FILL_DATA!AA320),0),0)</f>
        <v>0</v>
      </c>
      <c r="AC320">
        <f t="shared" si="44"/>
        <v>0</v>
      </c>
    </row>
    <row r="321" spans="1:29">
      <c r="A321" s="100" t="str">
        <f>IF(B321="","",ROWS($B$5:B321))</f>
        <v/>
      </c>
      <c r="B321" s="100" t="str">
        <f t="shared" si="36"/>
        <v/>
      </c>
      <c r="C321" s="100" t="str">
        <f t="shared" si="37"/>
        <v/>
      </c>
      <c r="D321" s="100" t="str">
        <f t="shared" si="38"/>
        <v/>
      </c>
      <c r="E321" s="100" t="str">
        <f t="shared" si="39"/>
        <v/>
      </c>
      <c r="F321" s="100" t="str">
        <f t="shared" si="40"/>
        <v/>
      </c>
      <c r="G321" s="101" t="str">
        <f t="shared" si="41"/>
        <v/>
      </c>
      <c r="H321" s="101" t="str">
        <f t="shared" si="42"/>
        <v/>
      </c>
      <c r="I321" s="184"/>
      <c r="J321" s="183"/>
      <c r="K321" s="183" t="str">
        <f>IF(J321="","",VLOOKUP(J321,MASTER!$B$8:$C$11,2,0))</f>
        <v/>
      </c>
      <c r="L321" s="183"/>
      <c r="M321" s="183"/>
      <c r="N321" s="183"/>
      <c r="O321" s="183"/>
      <c r="P321" s="183"/>
      <c r="Q321" s="183"/>
      <c r="R321" s="183"/>
      <c r="S321" s="183"/>
      <c r="T321" s="183"/>
      <c r="U321" s="183"/>
      <c r="V321" s="183"/>
      <c r="W321" s="183"/>
      <c r="X321" s="180">
        <f t="shared" si="43"/>
        <v>0</v>
      </c>
      <c r="Y321" s="179"/>
      <c r="AA321">
        <v>317</v>
      </c>
      <c r="AB321">
        <f>IFERROR(IF($AB$1&gt;=AA321,SMALL(STU_DATA!$L$5:$L$1000,FILL_DATA!$AB$2+FILL_DATA!AA321),0),0)</f>
        <v>0</v>
      </c>
      <c r="AC321">
        <f t="shared" si="44"/>
        <v>0</v>
      </c>
    </row>
    <row r="322" spans="1:29">
      <c r="A322" s="100" t="str">
        <f>IF(B322="","",ROWS($B$5:B322))</f>
        <v/>
      </c>
      <c r="B322" s="100" t="str">
        <f t="shared" si="36"/>
        <v/>
      </c>
      <c r="C322" s="100" t="str">
        <f t="shared" si="37"/>
        <v/>
      </c>
      <c r="D322" s="100" t="str">
        <f t="shared" si="38"/>
        <v/>
      </c>
      <c r="E322" s="100" t="str">
        <f t="shared" si="39"/>
        <v/>
      </c>
      <c r="F322" s="100" t="str">
        <f t="shared" si="40"/>
        <v/>
      </c>
      <c r="G322" s="101" t="str">
        <f t="shared" si="41"/>
        <v/>
      </c>
      <c r="H322" s="101" t="str">
        <f t="shared" si="42"/>
        <v/>
      </c>
      <c r="I322" s="184"/>
      <c r="J322" s="183"/>
      <c r="K322" s="183" t="str">
        <f>IF(J322="","",VLOOKUP(J322,MASTER!$B$8:$C$11,2,0))</f>
        <v/>
      </c>
      <c r="L322" s="183"/>
      <c r="M322" s="183"/>
      <c r="N322" s="183"/>
      <c r="O322" s="183"/>
      <c r="P322" s="183"/>
      <c r="Q322" s="183"/>
      <c r="R322" s="183"/>
      <c r="S322" s="183"/>
      <c r="T322" s="183"/>
      <c r="U322" s="183"/>
      <c r="V322" s="183"/>
      <c r="W322" s="183"/>
      <c r="X322" s="180">
        <f t="shared" si="43"/>
        <v>0</v>
      </c>
      <c r="Y322" s="179"/>
      <c r="AA322">
        <v>318</v>
      </c>
      <c r="AB322">
        <f>IFERROR(IF($AB$1&gt;=AA322,SMALL(STU_DATA!$L$5:$L$1000,FILL_DATA!$AB$2+FILL_DATA!AA322),0),0)</f>
        <v>0</v>
      </c>
      <c r="AC322">
        <f t="shared" si="44"/>
        <v>0</v>
      </c>
    </row>
    <row r="323" spans="1:29">
      <c r="A323" s="100" t="str">
        <f>IF(B323="","",ROWS($B$5:B323))</f>
        <v/>
      </c>
      <c r="B323" s="100" t="str">
        <f t="shared" si="36"/>
        <v/>
      </c>
      <c r="C323" s="100" t="str">
        <f t="shared" si="37"/>
        <v/>
      </c>
      <c r="D323" s="100" t="str">
        <f t="shared" si="38"/>
        <v/>
      </c>
      <c r="E323" s="100" t="str">
        <f t="shared" si="39"/>
        <v/>
      </c>
      <c r="F323" s="100" t="str">
        <f t="shared" si="40"/>
        <v/>
      </c>
      <c r="G323" s="101" t="str">
        <f t="shared" si="41"/>
        <v/>
      </c>
      <c r="H323" s="101" t="str">
        <f t="shared" si="42"/>
        <v/>
      </c>
      <c r="I323" s="184"/>
      <c r="J323" s="183"/>
      <c r="K323" s="183" t="str">
        <f>IF(J323="","",VLOOKUP(J323,MASTER!$B$8:$C$11,2,0))</f>
        <v/>
      </c>
      <c r="L323" s="183"/>
      <c r="M323" s="183"/>
      <c r="N323" s="183"/>
      <c r="O323" s="183"/>
      <c r="P323" s="183"/>
      <c r="Q323" s="183"/>
      <c r="R323" s="183"/>
      <c r="S323" s="183"/>
      <c r="T323" s="183"/>
      <c r="U323" s="183"/>
      <c r="V323" s="183"/>
      <c r="W323" s="183"/>
      <c r="X323" s="180">
        <f t="shared" si="43"/>
        <v>0</v>
      </c>
      <c r="Y323" s="179"/>
      <c r="AA323">
        <v>319</v>
      </c>
      <c r="AB323">
        <f>IFERROR(IF($AB$1&gt;=AA323,SMALL(STU_DATA!$L$5:$L$1000,FILL_DATA!$AB$2+FILL_DATA!AA323),0),0)</f>
        <v>0</v>
      </c>
      <c r="AC323">
        <f t="shared" si="44"/>
        <v>0</v>
      </c>
    </row>
    <row r="324" spans="1:29">
      <c r="A324" s="100" t="str">
        <f>IF(B324="","",ROWS($B$5:B324))</f>
        <v/>
      </c>
      <c r="B324" s="100" t="str">
        <f t="shared" si="36"/>
        <v/>
      </c>
      <c r="C324" s="100" t="str">
        <f t="shared" si="37"/>
        <v/>
      </c>
      <c r="D324" s="100" t="str">
        <f t="shared" si="38"/>
        <v/>
      </c>
      <c r="E324" s="100" t="str">
        <f t="shared" si="39"/>
        <v/>
      </c>
      <c r="F324" s="100" t="str">
        <f t="shared" si="40"/>
        <v/>
      </c>
      <c r="G324" s="101" t="str">
        <f t="shared" si="41"/>
        <v/>
      </c>
      <c r="H324" s="101" t="str">
        <f t="shared" si="42"/>
        <v/>
      </c>
      <c r="I324" s="184"/>
      <c r="J324" s="183"/>
      <c r="K324" s="183" t="str">
        <f>IF(J324="","",VLOOKUP(J324,MASTER!$B$8:$C$11,2,0))</f>
        <v/>
      </c>
      <c r="L324" s="183"/>
      <c r="M324" s="183"/>
      <c r="N324" s="183"/>
      <c r="O324" s="183"/>
      <c r="P324" s="183"/>
      <c r="Q324" s="183"/>
      <c r="R324" s="183"/>
      <c r="S324" s="183"/>
      <c r="T324" s="183"/>
      <c r="U324" s="183"/>
      <c r="V324" s="183"/>
      <c r="W324" s="183"/>
      <c r="X324" s="180">
        <f t="shared" si="43"/>
        <v>0</v>
      </c>
      <c r="Y324" s="179"/>
      <c r="AA324">
        <v>320</v>
      </c>
      <c r="AB324">
        <f>IFERROR(IF($AB$1&gt;=AA324,SMALL(STU_DATA!$L$5:$L$1000,FILL_DATA!$AB$2+FILL_DATA!AA324),0),0)</f>
        <v>0</v>
      </c>
      <c r="AC324">
        <f t="shared" si="44"/>
        <v>0</v>
      </c>
    </row>
    <row r="325" spans="1:29">
      <c r="A325" s="100" t="str">
        <f>IF(B325="","",ROWS($B$5:B325))</f>
        <v/>
      </c>
      <c r="B325" s="100" t="str">
        <f t="shared" ref="B325:B388" si="45">IFERROR(VLOOKUP($AB325,STU_DATA,2,0),"")</f>
        <v/>
      </c>
      <c r="C325" s="100" t="str">
        <f t="shared" ref="C325:C388" si="46">IFERROR(VLOOKUP($AB325,STU_DATA,3,0),"")</f>
        <v/>
      </c>
      <c r="D325" s="100" t="str">
        <f t="shared" ref="D325:D388" si="47">IFERROR(VLOOKUP($AB325,STU_DATA,4,0),"")</f>
        <v/>
      </c>
      <c r="E325" s="100" t="str">
        <f t="shared" ref="E325:E388" si="48">IFERROR(VLOOKUP($AB325,STU_DATA,5,0),"")</f>
        <v/>
      </c>
      <c r="F325" s="100" t="str">
        <f t="shared" ref="F325:F388" si="49">IFERROR(VLOOKUP($AB325,STU_DATA,6,0),"")</f>
        <v/>
      </c>
      <c r="G325" s="101" t="str">
        <f t="shared" ref="G325:G388" si="50">IFERROR(VLOOKUP($AB325,STU_DATA,7,0),"")</f>
        <v/>
      </c>
      <c r="H325" s="101" t="str">
        <f t="shared" ref="H325:H388" si="51">IFERROR(VLOOKUP($AB325,STU_DATA,9,0),"")</f>
        <v/>
      </c>
      <c r="I325" s="184"/>
      <c r="J325" s="183"/>
      <c r="K325" s="183" t="str">
        <f>IF(J325="","",VLOOKUP(J325,MASTER!$B$8:$C$11,2,0))</f>
        <v/>
      </c>
      <c r="L325" s="183"/>
      <c r="M325" s="183"/>
      <c r="N325" s="183"/>
      <c r="O325" s="183"/>
      <c r="P325" s="183"/>
      <c r="Q325" s="183"/>
      <c r="R325" s="183"/>
      <c r="S325" s="183"/>
      <c r="T325" s="183"/>
      <c r="U325" s="183"/>
      <c r="V325" s="183"/>
      <c r="W325" s="183"/>
      <c r="X325" s="180">
        <f t="shared" si="43"/>
        <v>0</v>
      </c>
      <c r="Y325" s="179"/>
      <c r="AA325">
        <v>321</v>
      </c>
      <c r="AB325">
        <f>IFERROR(IF($AB$1&gt;=AA325,SMALL(STU_DATA!$L$5:$L$1000,FILL_DATA!$AB$2+FILL_DATA!AA325),0),0)</f>
        <v>0</v>
      </c>
      <c r="AC325">
        <f t="shared" si="44"/>
        <v>0</v>
      </c>
    </row>
    <row r="326" spans="1:29">
      <c r="A326" s="100" t="str">
        <f>IF(B326="","",ROWS($B$5:B326))</f>
        <v/>
      </c>
      <c r="B326" s="100" t="str">
        <f t="shared" si="45"/>
        <v/>
      </c>
      <c r="C326" s="100" t="str">
        <f t="shared" si="46"/>
        <v/>
      </c>
      <c r="D326" s="100" t="str">
        <f t="shared" si="47"/>
        <v/>
      </c>
      <c r="E326" s="100" t="str">
        <f t="shared" si="48"/>
        <v/>
      </c>
      <c r="F326" s="100" t="str">
        <f t="shared" si="49"/>
        <v/>
      </c>
      <c r="G326" s="101" t="str">
        <f t="shared" si="50"/>
        <v/>
      </c>
      <c r="H326" s="101" t="str">
        <f t="shared" si="51"/>
        <v/>
      </c>
      <c r="I326" s="184"/>
      <c r="J326" s="183"/>
      <c r="K326" s="183" t="str">
        <f>IF(J326="","",VLOOKUP(J326,MASTER!$B$8:$C$11,2,0))</f>
        <v/>
      </c>
      <c r="L326" s="183"/>
      <c r="M326" s="183"/>
      <c r="N326" s="183"/>
      <c r="O326" s="183"/>
      <c r="P326" s="183"/>
      <c r="Q326" s="183"/>
      <c r="R326" s="183"/>
      <c r="S326" s="183"/>
      <c r="T326" s="183"/>
      <c r="U326" s="183"/>
      <c r="V326" s="183"/>
      <c r="W326" s="183"/>
      <c r="X326" s="180">
        <f t="shared" ref="X326:X389" si="52">SUM(L326:W326)</f>
        <v>0</v>
      </c>
      <c r="Y326" s="179"/>
      <c r="AA326">
        <v>322</v>
      </c>
      <c r="AB326">
        <f>IFERROR(IF($AB$1&gt;=AA326,SMALL(STU_DATA!$L$5:$L$1000,FILL_DATA!$AB$2+FILL_DATA!AA326),0),0)</f>
        <v>0</v>
      </c>
      <c r="AC326">
        <f t="shared" ref="AC326:AC389" si="53">IFERROR(IF(Y326=$Z$3,A326,0),"")</f>
        <v>0</v>
      </c>
    </row>
    <row r="327" spans="1:29">
      <c r="A327" s="100" t="str">
        <f>IF(B327="","",ROWS($B$5:B327))</f>
        <v/>
      </c>
      <c r="B327" s="100" t="str">
        <f t="shared" si="45"/>
        <v/>
      </c>
      <c r="C327" s="100" t="str">
        <f t="shared" si="46"/>
        <v/>
      </c>
      <c r="D327" s="100" t="str">
        <f t="shared" si="47"/>
        <v/>
      </c>
      <c r="E327" s="100" t="str">
        <f t="shared" si="48"/>
        <v/>
      </c>
      <c r="F327" s="100" t="str">
        <f t="shared" si="49"/>
        <v/>
      </c>
      <c r="G327" s="101" t="str">
        <f t="shared" si="50"/>
        <v/>
      </c>
      <c r="H327" s="101" t="str">
        <f t="shared" si="51"/>
        <v/>
      </c>
      <c r="I327" s="184"/>
      <c r="J327" s="183"/>
      <c r="K327" s="183" t="str">
        <f>IF(J327="","",VLOOKUP(J327,MASTER!$B$8:$C$11,2,0))</f>
        <v/>
      </c>
      <c r="L327" s="183"/>
      <c r="M327" s="183"/>
      <c r="N327" s="183"/>
      <c r="O327" s="183"/>
      <c r="P327" s="183"/>
      <c r="Q327" s="183"/>
      <c r="R327" s="183"/>
      <c r="S327" s="183"/>
      <c r="T327" s="183"/>
      <c r="U327" s="183"/>
      <c r="V327" s="183"/>
      <c r="W327" s="183"/>
      <c r="X327" s="180">
        <f t="shared" si="52"/>
        <v>0</v>
      </c>
      <c r="Y327" s="179"/>
      <c r="AA327">
        <v>323</v>
      </c>
      <c r="AB327">
        <f>IFERROR(IF($AB$1&gt;=AA327,SMALL(STU_DATA!$L$5:$L$1000,FILL_DATA!$AB$2+FILL_DATA!AA327),0),0)</f>
        <v>0</v>
      </c>
      <c r="AC327">
        <f t="shared" si="53"/>
        <v>0</v>
      </c>
    </row>
    <row r="328" spans="1:29">
      <c r="A328" s="100" t="str">
        <f>IF(B328="","",ROWS($B$5:B328))</f>
        <v/>
      </c>
      <c r="B328" s="100" t="str">
        <f t="shared" si="45"/>
        <v/>
      </c>
      <c r="C328" s="100" t="str">
        <f t="shared" si="46"/>
        <v/>
      </c>
      <c r="D328" s="100" t="str">
        <f t="shared" si="47"/>
        <v/>
      </c>
      <c r="E328" s="100" t="str">
        <f t="shared" si="48"/>
        <v/>
      </c>
      <c r="F328" s="100" t="str">
        <f t="shared" si="49"/>
        <v/>
      </c>
      <c r="G328" s="101" t="str">
        <f t="shared" si="50"/>
        <v/>
      </c>
      <c r="H328" s="101" t="str">
        <f t="shared" si="51"/>
        <v/>
      </c>
      <c r="I328" s="184"/>
      <c r="J328" s="183"/>
      <c r="K328" s="183" t="str">
        <f>IF(J328="","",VLOOKUP(J328,MASTER!$B$8:$C$11,2,0))</f>
        <v/>
      </c>
      <c r="L328" s="183"/>
      <c r="M328" s="183"/>
      <c r="N328" s="183"/>
      <c r="O328" s="183"/>
      <c r="P328" s="183"/>
      <c r="Q328" s="183"/>
      <c r="R328" s="183"/>
      <c r="S328" s="183"/>
      <c r="T328" s="183"/>
      <c r="U328" s="183"/>
      <c r="V328" s="183"/>
      <c r="W328" s="183"/>
      <c r="X328" s="180">
        <f t="shared" si="52"/>
        <v>0</v>
      </c>
      <c r="Y328" s="179"/>
      <c r="AA328">
        <v>324</v>
      </c>
      <c r="AB328">
        <f>IFERROR(IF($AB$1&gt;=AA328,SMALL(STU_DATA!$L$5:$L$1000,FILL_DATA!$AB$2+FILL_DATA!AA328),0),0)</f>
        <v>0</v>
      </c>
      <c r="AC328">
        <f t="shared" si="53"/>
        <v>0</v>
      </c>
    </row>
    <row r="329" spans="1:29">
      <c r="A329" s="100" t="str">
        <f>IF(B329="","",ROWS($B$5:B329))</f>
        <v/>
      </c>
      <c r="B329" s="100" t="str">
        <f t="shared" si="45"/>
        <v/>
      </c>
      <c r="C329" s="100" t="str">
        <f t="shared" si="46"/>
        <v/>
      </c>
      <c r="D329" s="100" t="str">
        <f t="shared" si="47"/>
        <v/>
      </c>
      <c r="E329" s="100" t="str">
        <f t="shared" si="48"/>
        <v/>
      </c>
      <c r="F329" s="100" t="str">
        <f t="shared" si="49"/>
        <v/>
      </c>
      <c r="G329" s="101" t="str">
        <f t="shared" si="50"/>
        <v/>
      </c>
      <c r="H329" s="101" t="str">
        <f t="shared" si="51"/>
        <v/>
      </c>
      <c r="I329" s="184"/>
      <c r="J329" s="183"/>
      <c r="K329" s="183" t="str">
        <f>IF(J329="","",VLOOKUP(J329,MASTER!$B$8:$C$11,2,0))</f>
        <v/>
      </c>
      <c r="L329" s="183"/>
      <c r="M329" s="183"/>
      <c r="N329" s="183"/>
      <c r="O329" s="183"/>
      <c r="P329" s="183"/>
      <c r="Q329" s="183"/>
      <c r="R329" s="183"/>
      <c r="S329" s="183"/>
      <c r="T329" s="183"/>
      <c r="U329" s="183"/>
      <c r="V329" s="183"/>
      <c r="W329" s="183"/>
      <c r="X329" s="180">
        <f t="shared" si="52"/>
        <v>0</v>
      </c>
      <c r="Y329" s="179"/>
      <c r="AA329">
        <v>325</v>
      </c>
      <c r="AB329">
        <f>IFERROR(IF($AB$1&gt;=AA329,SMALL(STU_DATA!$L$5:$L$1000,FILL_DATA!$AB$2+FILL_DATA!AA329),0),0)</f>
        <v>0</v>
      </c>
      <c r="AC329">
        <f t="shared" si="53"/>
        <v>0</v>
      </c>
    </row>
    <row r="330" spans="1:29">
      <c r="A330" s="100" t="str">
        <f>IF(B330="","",ROWS($B$5:B330))</f>
        <v/>
      </c>
      <c r="B330" s="100" t="str">
        <f t="shared" si="45"/>
        <v/>
      </c>
      <c r="C330" s="100" t="str">
        <f t="shared" si="46"/>
        <v/>
      </c>
      <c r="D330" s="100" t="str">
        <f t="shared" si="47"/>
        <v/>
      </c>
      <c r="E330" s="100" t="str">
        <f t="shared" si="48"/>
        <v/>
      </c>
      <c r="F330" s="100" t="str">
        <f t="shared" si="49"/>
        <v/>
      </c>
      <c r="G330" s="101" t="str">
        <f t="shared" si="50"/>
        <v/>
      </c>
      <c r="H330" s="101" t="str">
        <f t="shared" si="51"/>
        <v/>
      </c>
      <c r="I330" s="184"/>
      <c r="J330" s="183"/>
      <c r="K330" s="183" t="str">
        <f>IF(J330="","",VLOOKUP(J330,MASTER!$B$8:$C$11,2,0))</f>
        <v/>
      </c>
      <c r="L330" s="183"/>
      <c r="M330" s="183"/>
      <c r="N330" s="183"/>
      <c r="O330" s="183"/>
      <c r="P330" s="183"/>
      <c r="Q330" s="183"/>
      <c r="R330" s="183"/>
      <c r="S330" s="183"/>
      <c r="T330" s="183"/>
      <c r="U330" s="183"/>
      <c r="V330" s="183"/>
      <c r="W330" s="183"/>
      <c r="X330" s="180">
        <f t="shared" si="52"/>
        <v>0</v>
      </c>
      <c r="Y330" s="179"/>
      <c r="AA330">
        <v>326</v>
      </c>
      <c r="AB330">
        <f>IFERROR(IF($AB$1&gt;=AA330,SMALL(STU_DATA!$L$5:$L$1000,FILL_DATA!$AB$2+FILL_DATA!AA330),0),0)</f>
        <v>0</v>
      </c>
      <c r="AC330">
        <f t="shared" si="53"/>
        <v>0</v>
      </c>
    </row>
    <row r="331" spans="1:29">
      <c r="A331" s="100" t="str">
        <f>IF(B331="","",ROWS($B$5:B331))</f>
        <v/>
      </c>
      <c r="B331" s="100" t="str">
        <f t="shared" si="45"/>
        <v/>
      </c>
      <c r="C331" s="100" t="str">
        <f t="shared" si="46"/>
        <v/>
      </c>
      <c r="D331" s="100" t="str">
        <f t="shared" si="47"/>
        <v/>
      </c>
      <c r="E331" s="100" t="str">
        <f t="shared" si="48"/>
        <v/>
      </c>
      <c r="F331" s="100" t="str">
        <f t="shared" si="49"/>
        <v/>
      </c>
      <c r="G331" s="101" t="str">
        <f t="shared" si="50"/>
        <v/>
      </c>
      <c r="H331" s="101" t="str">
        <f t="shared" si="51"/>
        <v/>
      </c>
      <c r="I331" s="184"/>
      <c r="J331" s="183"/>
      <c r="K331" s="183" t="str">
        <f>IF(J331="","",VLOOKUP(J331,MASTER!$B$8:$C$11,2,0))</f>
        <v/>
      </c>
      <c r="L331" s="183"/>
      <c r="M331" s="183"/>
      <c r="N331" s="183"/>
      <c r="O331" s="183"/>
      <c r="P331" s="183"/>
      <c r="Q331" s="183"/>
      <c r="R331" s="183"/>
      <c r="S331" s="183"/>
      <c r="T331" s="183"/>
      <c r="U331" s="183"/>
      <c r="V331" s="183"/>
      <c r="W331" s="183"/>
      <c r="X331" s="180">
        <f t="shared" si="52"/>
        <v>0</v>
      </c>
      <c r="Y331" s="179"/>
      <c r="AA331">
        <v>327</v>
      </c>
      <c r="AB331">
        <f>IFERROR(IF($AB$1&gt;=AA331,SMALL(STU_DATA!$L$5:$L$1000,FILL_DATA!$AB$2+FILL_DATA!AA331),0),0)</f>
        <v>0</v>
      </c>
      <c r="AC331">
        <f t="shared" si="53"/>
        <v>0</v>
      </c>
    </row>
    <row r="332" spans="1:29">
      <c r="A332" s="100" t="str">
        <f>IF(B332="","",ROWS($B$5:B332))</f>
        <v/>
      </c>
      <c r="B332" s="100" t="str">
        <f t="shared" si="45"/>
        <v/>
      </c>
      <c r="C332" s="100" t="str">
        <f t="shared" si="46"/>
        <v/>
      </c>
      <c r="D332" s="100" t="str">
        <f t="shared" si="47"/>
        <v/>
      </c>
      <c r="E332" s="100" t="str">
        <f t="shared" si="48"/>
        <v/>
      </c>
      <c r="F332" s="100" t="str">
        <f t="shared" si="49"/>
        <v/>
      </c>
      <c r="G332" s="101" t="str">
        <f t="shared" si="50"/>
        <v/>
      </c>
      <c r="H332" s="101" t="str">
        <f t="shared" si="51"/>
        <v/>
      </c>
      <c r="I332" s="184"/>
      <c r="J332" s="183"/>
      <c r="K332" s="183" t="str">
        <f>IF(J332="","",VLOOKUP(J332,MASTER!$B$8:$C$11,2,0))</f>
        <v/>
      </c>
      <c r="L332" s="183"/>
      <c r="M332" s="183"/>
      <c r="N332" s="183"/>
      <c r="O332" s="183"/>
      <c r="P332" s="183"/>
      <c r="Q332" s="183"/>
      <c r="R332" s="183"/>
      <c r="S332" s="183"/>
      <c r="T332" s="183"/>
      <c r="U332" s="183"/>
      <c r="V332" s="183"/>
      <c r="W332" s="183"/>
      <c r="X332" s="180">
        <f t="shared" si="52"/>
        <v>0</v>
      </c>
      <c r="Y332" s="179"/>
      <c r="AA332">
        <v>328</v>
      </c>
      <c r="AB332">
        <f>IFERROR(IF($AB$1&gt;=AA332,SMALL(STU_DATA!$L$5:$L$1000,FILL_DATA!$AB$2+FILL_DATA!AA332),0),0)</f>
        <v>0</v>
      </c>
      <c r="AC332">
        <f t="shared" si="53"/>
        <v>0</v>
      </c>
    </row>
    <row r="333" spans="1:29">
      <c r="A333" s="100" t="str">
        <f>IF(B333="","",ROWS($B$5:B333))</f>
        <v/>
      </c>
      <c r="B333" s="100" t="str">
        <f t="shared" si="45"/>
        <v/>
      </c>
      <c r="C333" s="100" t="str">
        <f t="shared" si="46"/>
        <v/>
      </c>
      <c r="D333" s="100" t="str">
        <f t="shared" si="47"/>
        <v/>
      </c>
      <c r="E333" s="100" t="str">
        <f t="shared" si="48"/>
        <v/>
      </c>
      <c r="F333" s="100" t="str">
        <f t="shared" si="49"/>
        <v/>
      </c>
      <c r="G333" s="101" t="str">
        <f t="shared" si="50"/>
        <v/>
      </c>
      <c r="H333" s="101" t="str">
        <f t="shared" si="51"/>
        <v/>
      </c>
      <c r="I333" s="184"/>
      <c r="J333" s="183"/>
      <c r="K333" s="183" t="str">
        <f>IF(J333="","",VLOOKUP(J333,MASTER!$B$8:$C$11,2,0))</f>
        <v/>
      </c>
      <c r="L333" s="183"/>
      <c r="M333" s="183"/>
      <c r="N333" s="183"/>
      <c r="O333" s="183"/>
      <c r="P333" s="183"/>
      <c r="Q333" s="183"/>
      <c r="R333" s="183"/>
      <c r="S333" s="183"/>
      <c r="T333" s="183"/>
      <c r="U333" s="183"/>
      <c r="V333" s="183"/>
      <c r="W333" s="183"/>
      <c r="X333" s="180">
        <f t="shared" si="52"/>
        <v>0</v>
      </c>
      <c r="Y333" s="179"/>
      <c r="AA333">
        <v>329</v>
      </c>
      <c r="AB333">
        <f>IFERROR(IF($AB$1&gt;=AA333,SMALL(STU_DATA!$L$5:$L$1000,FILL_DATA!$AB$2+FILL_DATA!AA333),0),0)</f>
        <v>0</v>
      </c>
      <c r="AC333">
        <f t="shared" si="53"/>
        <v>0</v>
      </c>
    </row>
    <row r="334" spans="1:29">
      <c r="A334" s="100" t="str">
        <f>IF(B334="","",ROWS($B$5:B334))</f>
        <v/>
      </c>
      <c r="B334" s="100" t="str">
        <f t="shared" si="45"/>
        <v/>
      </c>
      <c r="C334" s="100" t="str">
        <f t="shared" si="46"/>
        <v/>
      </c>
      <c r="D334" s="100" t="str">
        <f t="shared" si="47"/>
        <v/>
      </c>
      <c r="E334" s="100" t="str">
        <f t="shared" si="48"/>
        <v/>
      </c>
      <c r="F334" s="100" t="str">
        <f t="shared" si="49"/>
        <v/>
      </c>
      <c r="G334" s="101" t="str">
        <f t="shared" si="50"/>
        <v/>
      </c>
      <c r="H334" s="101" t="str">
        <f t="shared" si="51"/>
        <v/>
      </c>
      <c r="I334" s="184"/>
      <c r="J334" s="183"/>
      <c r="K334" s="183" t="str">
        <f>IF(J334="","",VLOOKUP(J334,MASTER!$B$8:$C$11,2,0))</f>
        <v/>
      </c>
      <c r="L334" s="183"/>
      <c r="M334" s="183"/>
      <c r="N334" s="183"/>
      <c r="O334" s="183"/>
      <c r="P334" s="183"/>
      <c r="Q334" s="183"/>
      <c r="R334" s="183"/>
      <c r="S334" s="183"/>
      <c r="T334" s="183"/>
      <c r="U334" s="183"/>
      <c r="V334" s="183"/>
      <c r="W334" s="183"/>
      <c r="X334" s="180">
        <f t="shared" si="52"/>
        <v>0</v>
      </c>
      <c r="Y334" s="179"/>
      <c r="AA334">
        <v>330</v>
      </c>
      <c r="AB334">
        <f>IFERROR(IF($AB$1&gt;=AA334,SMALL(STU_DATA!$L$5:$L$1000,FILL_DATA!$AB$2+FILL_DATA!AA334),0),0)</f>
        <v>0</v>
      </c>
      <c r="AC334">
        <f t="shared" si="53"/>
        <v>0</v>
      </c>
    </row>
    <row r="335" spans="1:29">
      <c r="A335" s="100" t="str">
        <f>IF(B335="","",ROWS($B$5:B335))</f>
        <v/>
      </c>
      <c r="B335" s="100" t="str">
        <f t="shared" si="45"/>
        <v/>
      </c>
      <c r="C335" s="100" t="str">
        <f t="shared" si="46"/>
        <v/>
      </c>
      <c r="D335" s="100" t="str">
        <f t="shared" si="47"/>
        <v/>
      </c>
      <c r="E335" s="100" t="str">
        <f t="shared" si="48"/>
        <v/>
      </c>
      <c r="F335" s="100" t="str">
        <f t="shared" si="49"/>
        <v/>
      </c>
      <c r="G335" s="101" t="str">
        <f t="shared" si="50"/>
        <v/>
      </c>
      <c r="H335" s="101" t="str">
        <f t="shared" si="51"/>
        <v/>
      </c>
      <c r="I335" s="184"/>
      <c r="J335" s="183"/>
      <c r="K335" s="183" t="str">
        <f>IF(J335="","",VLOOKUP(J335,MASTER!$B$8:$C$11,2,0))</f>
        <v/>
      </c>
      <c r="L335" s="183"/>
      <c r="M335" s="183"/>
      <c r="N335" s="183"/>
      <c r="O335" s="183"/>
      <c r="P335" s="183"/>
      <c r="Q335" s="183"/>
      <c r="R335" s="183"/>
      <c r="S335" s="183"/>
      <c r="T335" s="183"/>
      <c r="U335" s="183"/>
      <c r="V335" s="183"/>
      <c r="W335" s="183"/>
      <c r="X335" s="180">
        <f t="shared" si="52"/>
        <v>0</v>
      </c>
      <c r="Y335" s="179"/>
      <c r="AA335">
        <v>331</v>
      </c>
      <c r="AB335">
        <f>IFERROR(IF($AB$1&gt;=AA335,SMALL(STU_DATA!$L$5:$L$1000,FILL_DATA!$AB$2+FILL_DATA!AA335),0),0)</f>
        <v>0</v>
      </c>
      <c r="AC335">
        <f t="shared" si="53"/>
        <v>0</v>
      </c>
    </row>
    <row r="336" spans="1:29">
      <c r="A336" s="100" t="str">
        <f>IF(B336="","",ROWS($B$5:B336))</f>
        <v/>
      </c>
      <c r="B336" s="100" t="str">
        <f t="shared" si="45"/>
        <v/>
      </c>
      <c r="C336" s="100" t="str">
        <f t="shared" si="46"/>
        <v/>
      </c>
      <c r="D336" s="100" t="str">
        <f t="shared" si="47"/>
        <v/>
      </c>
      <c r="E336" s="100" t="str">
        <f t="shared" si="48"/>
        <v/>
      </c>
      <c r="F336" s="100" t="str">
        <f t="shared" si="49"/>
        <v/>
      </c>
      <c r="G336" s="101" t="str">
        <f t="shared" si="50"/>
        <v/>
      </c>
      <c r="H336" s="101" t="str">
        <f t="shared" si="51"/>
        <v/>
      </c>
      <c r="I336" s="184"/>
      <c r="J336" s="183"/>
      <c r="K336" s="183" t="str">
        <f>IF(J336="","",VLOOKUP(J336,MASTER!$B$8:$C$11,2,0))</f>
        <v/>
      </c>
      <c r="L336" s="183"/>
      <c r="M336" s="183"/>
      <c r="N336" s="183"/>
      <c r="O336" s="183"/>
      <c r="P336" s="183"/>
      <c r="Q336" s="183"/>
      <c r="R336" s="183"/>
      <c r="S336" s="183"/>
      <c r="T336" s="183"/>
      <c r="U336" s="183"/>
      <c r="V336" s="183"/>
      <c r="W336" s="183"/>
      <c r="X336" s="180">
        <f t="shared" si="52"/>
        <v>0</v>
      </c>
      <c r="Y336" s="179"/>
      <c r="AA336">
        <v>332</v>
      </c>
      <c r="AB336">
        <f>IFERROR(IF($AB$1&gt;=AA336,SMALL(STU_DATA!$L$5:$L$1000,FILL_DATA!$AB$2+FILL_DATA!AA336),0),0)</f>
        <v>0</v>
      </c>
      <c r="AC336">
        <f t="shared" si="53"/>
        <v>0</v>
      </c>
    </row>
    <row r="337" spans="1:29">
      <c r="A337" s="100" t="str">
        <f>IF(B337="","",ROWS($B$5:B337))</f>
        <v/>
      </c>
      <c r="B337" s="100" t="str">
        <f t="shared" si="45"/>
        <v/>
      </c>
      <c r="C337" s="100" t="str">
        <f t="shared" si="46"/>
        <v/>
      </c>
      <c r="D337" s="100" t="str">
        <f t="shared" si="47"/>
        <v/>
      </c>
      <c r="E337" s="100" t="str">
        <f t="shared" si="48"/>
        <v/>
      </c>
      <c r="F337" s="100" t="str">
        <f t="shared" si="49"/>
        <v/>
      </c>
      <c r="G337" s="101" t="str">
        <f t="shared" si="50"/>
        <v/>
      </c>
      <c r="H337" s="101" t="str">
        <f t="shared" si="51"/>
        <v/>
      </c>
      <c r="I337" s="184"/>
      <c r="J337" s="183"/>
      <c r="K337" s="183" t="str">
        <f>IF(J337="","",VLOOKUP(J337,MASTER!$B$8:$C$11,2,0))</f>
        <v/>
      </c>
      <c r="L337" s="183"/>
      <c r="M337" s="183"/>
      <c r="N337" s="183"/>
      <c r="O337" s="183"/>
      <c r="P337" s="183"/>
      <c r="Q337" s="183"/>
      <c r="R337" s="183"/>
      <c r="S337" s="183"/>
      <c r="T337" s="183"/>
      <c r="U337" s="183"/>
      <c r="V337" s="183"/>
      <c r="W337" s="183"/>
      <c r="X337" s="180">
        <f t="shared" si="52"/>
        <v>0</v>
      </c>
      <c r="Y337" s="179"/>
      <c r="AA337">
        <v>333</v>
      </c>
      <c r="AB337">
        <f>IFERROR(IF($AB$1&gt;=AA337,SMALL(STU_DATA!$L$5:$L$1000,FILL_DATA!$AB$2+FILL_DATA!AA337),0),0)</f>
        <v>0</v>
      </c>
      <c r="AC337">
        <f t="shared" si="53"/>
        <v>0</v>
      </c>
    </row>
    <row r="338" spans="1:29">
      <c r="A338" s="100" t="str">
        <f>IF(B338="","",ROWS($B$5:B338))</f>
        <v/>
      </c>
      <c r="B338" s="100" t="str">
        <f t="shared" si="45"/>
        <v/>
      </c>
      <c r="C338" s="100" t="str">
        <f t="shared" si="46"/>
        <v/>
      </c>
      <c r="D338" s="100" t="str">
        <f t="shared" si="47"/>
        <v/>
      </c>
      <c r="E338" s="100" t="str">
        <f t="shared" si="48"/>
        <v/>
      </c>
      <c r="F338" s="100" t="str">
        <f t="shared" si="49"/>
        <v/>
      </c>
      <c r="G338" s="101" t="str">
        <f t="shared" si="50"/>
        <v/>
      </c>
      <c r="H338" s="101" t="str">
        <f t="shared" si="51"/>
        <v/>
      </c>
      <c r="I338" s="184"/>
      <c r="J338" s="183"/>
      <c r="K338" s="183" t="str">
        <f>IF(J338="","",VLOOKUP(J338,MASTER!$B$8:$C$11,2,0))</f>
        <v/>
      </c>
      <c r="L338" s="183"/>
      <c r="M338" s="183"/>
      <c r="N338" s="183"/>
      <c r="O338" s="183"/>
      <c r="P338" s="183"/>
      <c r="Q338" s="183"/>
      <c r="R338" s="183"/>
      <c r="S338" s="183"/>
      <c r="T338" s="183"/>
      <c r="U338" s="183"/>
      <c r="V338" s="183"/>
      <c r="W338" s="183"/>
      <c r="X338" s="180">
        <f t="shared" si="52"/>
        <v>0</v>
      </c>
      <c r="Y338" s="179"/>
      <c r="AA338">
        <v>334</v>
      </c>
      <c r="AB338">
        <f>IFERROR(IF($AB$1&gt;=AA338,SMALL(STU_DATA!$L$5:$L$1000,FILL_DATA!$AB$2+FILL_DATA!AA338),0),0)</f>
        <v>0</v>
      </c>
      <c r="AC338">
        <f t="shared" si="53"/>
        <v>0</v>
      </c>
    </row>
    <row r="339" spans="1:29">
      <c r="A339" s="100" t="str">
        <f>IF(B339="","",ROWS($B$5:B339))</f>
        <v/>
      </c>
      <c r="B339" s="100" t="str">
        <f t="shared" si="45"/>
        <v/>
      </c>
      <c r="C339" s="100" t="str">
        <f t="shared" si="46"/>
        <v/>
      </c>
      <c r="D339" s="100" t="str">
        <f t="shared" si="47"/>
        <v/>
      </c>
      <c r="E339" s="100" t="str">
        <f t="shared" si="48"/>
        <v/>
      </c>
      <c r="F339" s="100" t="str">
        <f t="shared" si="49"/>
        <v/>
      </c>
      <c r="G339" s="101" t="str">
        <f t="shared" si="50"/>
        <v/>
      </c>
      <c r="H339" s="101" t="str">
        <f t="shared" si="51"/>
        <v/>
      </c>
      <c r="I339" s="184"/>
      <c r="J339" s="183"/>
      <c r="K339" s="183" t="str">
        <f>IF(J339="","",VLOOKUP(J339,MASTER!$B$8:$C$11,2,0))</f>
        <v/>
      </c>
      <c r="L339" s="183"/>
      <c r="M339" s="183"/>
      <c r="N339" s="183"/>
      <c r="O339" s="183"/>
      <c r="P339" s="183"/>
      <c r="Q339" s="183"/>
      <c r="R339" s="183"/>
      <c r="S339" s="183"/>
      <c r="T339" s="183"/>
      <c r="U339" s="183"/>
      <c r="V339" s="183"/>
      <c r="W339" s="183"/>
      <c r="X339" s="180">
        <f t="shared" si="52"/>
        <v>0</v>
      </c>
      <c r="Y339" s="179"/>
      <c r="AA339">
        <v>335</v>
      </c>
      <c r="AB339">
        <f>IFERROR(IF($AB$1&gt;=AA339,SMALL(STU_DATA!$L$5:$L$1000,FILL_DATA!$AB$2+FILL_DATA!AA339),0),0)</f>
        <v>0</v>
      </c>
      <c r="AC339">
        <f t="shared" si="53"/>
        <v>0</v>
      </c>
    </row>
    <row r="340" spans="1:29">
      <c r="A340" s="100" t="str">
        <f>IF(B340="","",ROWS($B$5:B340))</f>
        <v/>
      </c>
      <c r="B340" s="100" t="str">
        <f t="shared" si="45"/>
        <v/>
      </c>
      <c r="C340" s="100" t="str">
        <f t="shared" si="46"/>
        <v/>
      </c>
      <c r="D340" s="100" t="str">
        <f t="shared" si="47"/>
        <v/>
      </c>
      <c r="E340" s="100" t="str">
        <f t="shared" si="48"/>
        <v/>
      </c>
      <c r="F340" s="100" t="str">
        <f t="shared" si="49"/>
        <v/>
      </c>
      <c r="G340" s="101" t="str">
        <f t="shared" si="50"/>
        <v/>
      </c>
      <c r="H340" s="101" t="str">
        <f t="shared" si="51"/>
        <v/>
      </c>
      <c r="I340" s="184"/>
      <c r="J340" s="183"/>
      <c r="K340" s="183" t="str">
        <f>IF(J340="","",VLOOKUP(J340,MASTER!$B$8:$C$11,2,0))</f>
        <v/>
      </c>
      <c r="L340" s="183"/>
      <c r="M340" s="183"/>
      <c r="N340" s="183"/>
      <c r="O340" s="183"/>
      <c r="P340" s="183"/>
      <c r="Q340" s="183"/>
      <c r="R340" s="183"/>
      <c r="S340" s="183"/>
      <c r="T340" s="183"/>
      <c r="U340" s="183"/>
      <c r="V340" s="183"/>
      <c r="W340" s="183"/>
      <c r="X340" s="180">
        <f t="shared" si="52"/>
        <v>0</v>
      </c>
      <c r="Y340" s="179"/>
      <c r="AA340">
        <v>336</v>
      </c>
      <c r="AB340">
        <f>IFERROR(IF($AB$1&gt;=AA340,SMALL(STU_DATA!$L$5:$L$1000,FILL_DATA!$AB$2+FILL_DATA!AA340),0),0)</f>
        <v>0</v>
      </c>
      <c r="AC340">
        <f t="shared" si="53"/>
        <v>0</v>
      </c>
    </row>
    <row r="341" spans="1:29">
      <c r="A341" s="100" t="str">
        <f>IF(B341="","",ROWS($B$5:B341))</f>
        <v/>
      </c>
      <c r="B341" s="100" t="str">
        <f t="shared" si="45"/>
        <v/>
      </c>
      <c r="C341" s="100" t="str">
        <f t="shared" si="46"/>
        <v/>
      </c>
      <c r="D341" s="100" t="str">
        <f t="shared" si="47"/>
        <v/>
      </c>
      <c r="E341" s="100" t="str">
        <f t="shared" si="48"/>
        <v/>
      </c>
      <c r="F341" s="100" t="str">
        <f t="shared" si="49"/>
        <v/>
      </c>
      <c r="G341" s="101" t="str">
        <f t="shared" si="50"/>
        <v/>
      </c>
      <c r="H341" s="101" t="str">
        <f t="shared" si="51"/>
        <v/>
      </c>
      <c r="I341" s="184"/>
      <c r="J341" s="183"/>
      <c r="K341" s="183" t="str">
        <f>IF(J341="","",VLOOKUP(J341,MASTER!$B$8:$C$11,2,0))</f>
        <v/>
      </c>
      <c r="L341" s="183"/>
      <c r="M341" s="183"/>
      <c r="N341" s="183"/>
      <c r="O341" s="183"/>
      <c r="P341" s="183"/>
      <c r="Q341" s="183"/>
      <c r="R341" s="183"/>
      <c r="S341" s="183"/>
      <c r="T341" s="183"/>
      <c r="U341" s="183"/>
      <c r="V341" s="183"/>
      <c r="W341" s="183"/>
      <c r="X341" s="180">
        <f t="shared" si="52"/>
        <v>0</v>
      </c>
      <c r="Y341" s="179"/>
      <c r="AA341">
        <v>337</v>
      </c>
      <c r="AB341">
        <f>IFERROR(IF($AB$1&gt;=AA341,SMALL(STU_DATA!$L$5:$L$1000,FILL_DATA!$AB$2+FILL_DATA!AA341),0),0)</f>
        <v>0</v>
      </c>
      <c r="AC341">
        <f t="shared" si="53"/>
        <v>0</v>
      </c>
    </row>
    <row r="342" spans="1:29">
      <c r="A342" s="100" t="str">
        <f>IF(B342="","",ROWS($B$5:B342))</f>
        <v/>
      </c>
      <c r="B342" s="100" t="str">
        <f t="shared" si="45"/>
        <v/>
      </c>
      <c r="C342" s="100" t="str">
        <f t="shared" si="46"/>
        <v/>
      </c>
      <c r="D342" s="100" t="str">
        <f t="shared" si="47"/>
        <v/>
      </c>
      <c r="E342" s="100" t="str">
        <f t="shared" si="48"/>
        <v/>
      </c>
      <c r="F342" s="100" t="str">
        <f t="shared" si="49"/>
        <v/>
      </c>
      <c r="G342" s="101" t="str">
        <f t="shared" si="50"/>
        <v/>
      </c>
      <c r="H342" s="101" t="str">
        <f t="shared" si="51"/>
        <v/>
      </c>
      <c r="I342" s="184"/>
      <c r="J342" s="183"/>
      <c r="K342" s="183" t="str">
        <f>IF(J342="","",VLOOKUP(J342,MASTER!$B$8:$C$11,2,0))</f>
        <v/>
      </c>
      <c r="L342" s="183"/>
      <c r="M342" s="183"/>
      <c r="N342" s="183"/>
      <c r="O342" s="183"/>
      <c r="P342" s="183"/>
      <c r="Q342" s="183"/>
      <c r="R342" s="183"/>
      <c r="S342" s="183"/>
      <c r="T342" s="183"/>
      <c r="U342" s="183"/>
      <c r="V342" s="183"/>
      <c r="W342" s="183"/>
      <c r="X342" s="180">
        <f t="shared" si="52"/>
        <v>0</v>
      </c>
      <c r="Y342" s="179"/>
      <c r="AA342">
        <v>338</v>
      </c>
      <c r="AB342">
        <f>IFERROR(IF($AB$1&gt;=AA342,SMALL(STU_DATA!$L$5:$L$1000,FILL_DATA!$AB$2+FILL_DATA!AA342),0),0)</f>
        <v>0</v>
      </c>
      <c r="AC342">
        <f t="shared" si="53"/>
        <v>0</v>
      </c>
    </row>
    <row r="343" spans="1:29">
      <c r="A343" s="100" t="str">
        <f>IF(B343="","",ROWS($B$5:B343))</f>
        <v/>
      </c>
      <c r="B343" s="100" t="str">
        <f t="shared" si="45"/>
        <v/>
      </c>
      <c r="C343" s="100" t="str">
        <f t="shared" si="46"/>
        <v/>
      </c>
      <c r="D343" s="100" t="str">
        <f t="shared" si="47"/>
        <v/>
      </c>
      <c r="E343" s="100" t="str">
        <f t="shared" si="48"/>
        <v/>
      </c>
      <c r="F343" s="100" t="str">
        <f t="shared" si="49"/>
        <v/>
      </c>
      <c r="G343" s="101" t="str">
        <f t="shared" si="50"/>
        <v/>
      </c>
      <c r="H343" s="101" t="str">
        <f t="shared" si="51"/>
        <v/>
      </c>
      <c r="I343" s="184"/>
      <c r="J343" s="183"/>
      <c r="K343" s="183" t="str">
        <f>IF(J343="","",VLOOKUP(J343,MASTER!$B$8:$C$11,2,0))</f>
        <v/>
      </c>
      <c r="L343" s="183"/>
      <c r="M343" s="183"/>
      <c r="N343" s="183"/>
      <c r="O343" s="183"/>
      <c r="P343" s="183"/>
      <c r="Q343" s="183"/>
      <c r="R343" s="183"/>
      <c r="S343" s="183"/>
      <c r="T343" s="183"/>
      <c r="U343" s="183"/>
      <c r="V343" s="183"/>
      <c r="W343" s="183"/>
      <c r="X343" s="180">
        <f t="shared" si="52"/>
        <v>0</v>
      </c>
      <c r="Y343" s="179"/>
      <c r="AA343">
        <v>339</v>
      </c>
      <c r="AB343">
        <f>IFERROR(IF($AB$1&gt;=AA343,SMALL(STU_DATA!$L$5:$L$1000,FILL_DATA!$AB$2+FILL_DATA!AA343),0),0)</f>
        <v>0</v>
      </c>
      <c r="AC343">
        <f t="shared" si="53"/>
        <v>0</v>
      </c>
    </row>
    <row r="344" spans="1:29">
      <c r="A344" s="100" t="str">
        <f>IF(B344="","",ROWS($B$5:B344))</f>
        <v/>
      </c>
      <c r="B344" s="100" t="str">
        <f t="shared" si="45"/>
        <v/>
      </c>
      <c r="C344" s="100" t="str">
        <f t="shared" si="46"/>
        <v/>
      </c>
      <c r="D344" s="100" t="str">
        <f t="shared" si="47"/>
        <v/>
      </c>
      <c r="E344" s="100" t="str">
        <f t="shared" si="48"/>
        <v/>
      </c>
      <c r="F344" s="100" t="str">
        <f t="shared" si="49"/>
        <v/>
      </c>
      <c r="G344" s="101" t="str">
        <f t="shared" si="50"/>
        <v/>
      </c>
      <c r="H344" s="101" t="str">
        <f t="shared" si="51"/>
        <v/>
      </c>
      <c r="I344" s="184"/>
      <c r="J344" s="183"/>
      <c r="K344" s="183" t="str">
        <f>IF(J344="","",VLOOKUP(J344,MASTER!$B$8:$C$11,2,0))</f>
        <v/>
      </c>
      <c r="L344" s="183"/>
      <c r="M344" s="183"/>
      <c r="N344" s="183"/>
      <c r="O344" s="183"/>
      <c r="P344" s="183"/>
      <c r="Q344" s="183"/>
      <c r="R344" s="183"/>
      <c r="S344" s="183"/>
      <c r="T344" s="183"/>
      <c r="U344" s="183"/>
      <c r="V344" s="183"/>
      <c r="W344" s="183"/>
      <c r="X344" s="180">
        <f t="shared" si="52"/>
        <v>0</v>
      </c>
      <c r="Y344" s="179"/>
      <c r="AA344">
        <v>340</v>
      </c>
      <c r="AB344">
        <f>IFERROR(IF($AB$1&gt;=AA344,SMALL(STU_DATA!$L$5:$L$1000,FILL_DATA!$AB$2+FILL_DATA!AA344),0),0)</f>
        <v>0</v>
      </c>
      <c r="AC344">
        <f t="shared" si="53"/>
        <v>0</v>
      </c>
    </row>
    <row r="345" spans="1:29">
      <c r="A345" s="100" t="str">
        <f>IF(B345="","",ROWS($B$5:B345))</f>
        <v/>
      </c>
      <c r="B345" s="100" t="str">
        <f t="shared" si="45"/>
        <v/>
      </c>
      <c r="C345" s="100" t="str">
        <f t="shared" si="46"/>
        <v/>
      </c>
      <c r="D345" s="100" t="str">
        <f t="shared" si="47"/>
        <v/>
      </c>
      <c r="E345" s="100" t="str">
        <f t="shared" si="48"/>
        <v/>
      </c>
      <c r="F345" s="100" t="str">
        <f t="shared" si="49"/>
        <v/>
      </c>
      <c r="G345" s="101" t="str">
        <f t="shared" si="50"/>
        <v/>
      </c>
      <c r="H345" s="101" t="str">
        <f t="shared" si="51"/>
        <v/>
      </c>
      <c r="I345" s="184"/>
      <c r="J345" s="183"/>
      <c r="K345" s="183" t="str">
        <f>IF(J345="","",VLOOKUP(J345,MASTER!$B$8:$C$11,2,0))</f>
        <v/>
      </c>
      <c r="L345" s="183"/>
      <c r="M345" s="183"/>
      <c r="N345" s="183"/>
      <c r="O345" s="183"/>
      <c r="P345" s="183"/>
      <c r="Q345" s="183"/>
      <c r="R345" s="183"/>
      <c r="S345" s="183"/>
      <c r="T345" s="183"/>
      <c r="U345" s="183"/>
      <c r="V345" s="183"/>
      <c r="W345" s="183"/>
      <c r="X345" s="180">
        <f t="shared" si="52"/>
        <v>0</v>
      </c>
      <c r="Y345" s="179"/>
      <c r="AA345">
        <v>341</v>
      </c>
      <c r="AB345">
        <f>IFERROR(IF($AB$1&gt;=AA345,SMALL(STU_DATA!$L$5:$L$1000,FILL_DATA!$AB$2+FILL_DATA!AA345),0),0)</f>
        <v>0</v>
      </c>
      <c r="AC345">
        <f t="shared" si="53"/>
        <v>0</v>
      </c>
    </row>
    <row r="346" spans="1:29">
      <c r="A346" s="100" t="str">
        <f>IF(B346="","",ROWS($B$5:B346))</f>
        <v/>
      </c>
      <c r="B346" s="100" t="str">
        <f t="shared" si="45"/>
        <v/>
      </c>
      <c r="C346" s="100" t="str">
        <f t="shared" si="46"/>
        <v/>
      </c>
      <c r="D346" s="100" t="str">
        <f t="shared" si="47"/>
        <v/>
      </c>
      <c r="E346" s="100" t="str">
        <f t="shared" si="48"/>
        <v/>
      </c>
      <c r="F346" s="100" t="str">
        <f t="shared" si="49"/>
        <v/>
      </c>
      <c r="G346" s="101" t="str">
        <f t="shared" si="50"/>
        <v/>
      </c>
      <c r="H346" s="101" t="str">
        <f t="shared" si="51"/>
        <v/>
      </c>
      <c r="I346" s="184"/>
      <c r="J346" s="183"/>
      <c r="K346" s="183" t="str">
        <f>IF(J346="","",VLOOKUP(J346,MASTER!$B$8:$C$11,2,0))</f>
        <v/>
      </c>
      <c r="L346" s="183"/>
      <c r="M346" s="183"/>
      <c r="N346" s="183"/>
      <c r="O346" s="183"/>
      <c r="P346" s="183"/>
      <c r="Q346" s="183"/>
      <c r="R346" s="183"/>
      <c r="S346" s="183"/>
      <c r="T346" s="183"/>
      <c r="U346" s="183"/>
      <c r="V346" s="183"/>
      <c r="W346" s="183"/>
      <c r="X346" s="180">
        <f t="shared" si="52"/>
        <v>0</v>
      </c>
      <c r="Y346" s="179"/>
      <c r="AA346">
        <v>342</v>
      </c>
      <c r="AB346">
        <f>IFERROR(IF($AB$1&gt;=AA346,SMALL(STU_DATA!$L$5:$L$1000,FILL_DATA!$AB$2+FILL_DATA!AA346),0),0)</f>
        <v>0</v>
      </c>
      <c r="AC346">
        <f t="shared" si="53"/>
        <v>0</v>
      </c>
    </row>
    <row r="347" spans="1:29">
      <c r="A347" s="100" t="str">
        <f>IF(B347="","",ROWS($B$5:B347))</f>
        <v/>
      </c>
      <c r="B347" s="100" t="str">
        <f t="shared" si="45"/>
        <v/>
      </c>
      <c r="C347" s="100" t="str">
        <f t="shared" si="46"/>
        <v/>
      </c>
      <c r="D347" s="100" t="str">
        <f t="shared" si="47"/>
        <v/>
      </c>
      <c r="E347" s="100" t="str">
        <f t="shared" si="48"/>
        <v/>
      </c>
      <c r="F347" s="100" t="str">
        <f t="shared" si="49"/>
        <v/>
      </c>
      <c r="G347" s="101" t="str">
        <f t="shared" si="50"/>
        <v/>
      </c>
      <c r="H347" s="101" t="str">
        <f t="shared" si="51"/>
        <v/>
      </c>
      <c r="I347" s="184"/>
      <c r="J347" s="183"/>
      <c r="K347" s="183" t="str">
        <f>IF(J347="","",VLOOKUP(J347,MASTER!$B$8:$C$11,2,0))</f>
        <v/>
      </c>
      <c r="L347" s="183"/>
      <c r="M347" s="183"/>
      <c r="N347" s="183"/>
      <c r="O347" s="183"/>
      <c r="P347" s="183"/>
      <c r="Q347" s="183"/>
      <c r="R347" s="183"/>
      <c r="S347" s="183"/>
      <c r="T347" s="183"/>
      <c r="U347" s="183"/>
      <c r="V347" s="183"/>
      <c r="W347" s="183"/>
      <c r="X347" s="180">
        <f t="shared" si="52"/>
        <v>0</v>
      </c>
      <c r="Y347" s="179"/>
      <c r="AA347">
        <v>343</v>
      </c>
      <c r="AB347">
        <f>IFERROR(IF($AB$1&gt;=AA347,SMALL(STU_DATA!$L$5:$L$1000,FILL_DATA!$AB$2+FILL_DATA!AA347),0),0)</f>
        <v>0</v>
      </c>
      <c r="AC347">
        <f t="shared" si="53"/>
        <v>0</v>
      </c>
    </row>
    <row r="348" spans="1:29">
      <c r="A348" s="100" t="str">
        <f>IF(B348="","",ROWS($B$5:B348))</f>
        <v/>
      </c>
      <c r="B348" s="100" t="str">
        <f t="shared" si="45"/>
        <v/>
      </c>
      <c r="C348" s="100" t="str">
        <f t="shared" si="46"/>
        <v/>
      </c>
      <c r="D348" s="100" t="str">
        <f t="shared" si="47"/>
        <v/>
      </c>
      <c r="E348" s="100" t="str">
        <f t="shared" si="48"/>
        <v/>
      </c>
      <c r="F348" s="100" t="str">
        <f t="shared" si="49"/>
        <v/>
      </c>
      <c r="G348" s="101" t="str">
        <f t="shared" si="50"/>
        <v/>
      </c>
      <c r="H348" s="101" t="str">
        <f t="shared" si="51"/>
        <v/>
      </c>
      <c r="I348" s="184"/>
      <c r="J348" s="183"/>
      <c r="K348" s="183" t="str">
        <f>IF(J348="","",VLOOKUP(J348,MASTER!$B$8:$C$11,2,0))</f>
        <v/>
      </c>
      <c r="L348" s="183"/>
      <c r="M348" s="183"/>
      <c r="N348" s="183"/>
      <c r="O348" s="183"/>
      <c r="P348" s="183"/>
      <c r="Q348" s="183"/>
      <c r="R348" s="183"/>
      <c r="S348" s="183"/>
      <c r="T348" s="183"/>
      <c r="U348" s="183"/>
      <c r="V348" s="183"/>
      <c r="W348" s="183"/>
      <c r="X348" s="180">
        <f t="shared" si="52"/>
        <v>0</v>
      </c>
      <c r="Y348" s="179"/>
      <c r="AA348">
        <v>344</v>
      </c>
      <c r="AB348">
        <f>IFERROR(IF($AB$1&gt;=AA348,SMALL(STU_DATA!$L$5:$L$1000,FILL_DATA!$AB$2+FILL_DATA!AA348),0),0)</f>
        <v>0</v>
      </c>
      <c r="AC348">
        <f t="shared" si="53"/>
        <v>0</v>
      </c>
    </row>
    <row r="349" spans="1:29">
      <c r="A349" s="100" t="str">
        <f>IF(B349="","",ROWS($B$5:B349))</f>
        <v/>
      </c>
      <c r="B349" s="100" t="str">
        <f t="shared" si="45"/>
        <v/>
      </c>
      <c r="C349" s="100" t="str">
        <f t="shared" si="46"/>
        <v/>
      </c>
      <c r="D349" s="100" t="str">
        <f t="shared" si="47"/>
        <v/>
      </c>
      <c r="E349" s="100" t="str">
        <f t="shared" si="48"/>
        <v/>
      </c>
      <c r="F349" s="100" t="str">
        <f t="shared" si="49"/>
        <v/>
      </c>
      <c r="G349" s="101" t="str">
        <f t="shared" si="50"/>
        <v/>
      </c>
      <c r="H349" s="101" t="str">
        <f t="shared" si="51"/>
        <v/>
      </c>
      <c r="I349" s="184"/>
      <c r="J349" s="183"/>
      <c r="K349" s="183" t="str">
        <f>IF(J349="","",VLOOKUP(J349,MASTER!$B$8:$C$11,2,0))</f>
        <v/>
      </c>
      <c r="L349" s="183"/>
      <c r="M349" s="183"/>
      <c r="N349" s="183"/>
      <c r="O349" s="183"/>
      <c r="P349" s="183"/>
      <c r="Q349" s="183"/>
      <c r="R349" s="183"/>
      <c r="S349" s="183"/>
      <c r="T349" s="183"/>
      <c r="U349" s="183"/>
      <c r="V349" s="183"/>
      <c r="W349" s="183"/>
      <c r="X349" s="180">
        <f t="shared" si="52"/>
        <v>0</v>
      </c>
      <c r="Y349" s="179"/>
      <c r="AA349">
        <v>345</v>
      </c>
      <c r="AB349">
        <f>IFERROR(IF($AB$1&gt;=AA349,SMALL(STU_DATA!$L$5:$L$1000,FILL_DATA!$AB$2+FILL_DATA!AA349),0),0)</f>
        <v>0</v>
      </c>
      <c r="AC349">
        <f t="shared" si="53"/>
        <v>0</v>
      </c>
    </row>
    <row r="350" spans="1:29">
      <c r="A350" s="100" t="str">
        <f>IF(B350="","",ROWS($B$5:B350))</f>
        <v/>
      </c>
      <c r="B350" s="100" t="str">
        <f t="shared" si="45"/>
        <v/>
      </c>
      <c r="C350" s="100" t="str">
        <f t="shared" si="46"/>
        <v/>
      </c>
      <c r="D350" s="100" t="str">
        <f t="shared" si="47"/>
        <v/>
      </c>
      <c r="E350" s="100" t="str">
        <f t="shared" si="48"/>
        <v/>
      </c>
      <c r="F350" s="100" t="str">
        <f t="shared" si="49"/>
        <v/>
      </c>
      <c r="G350" s="101" t="str">
        <f t="shared" si="50"/>
        <v/>
      </c>
      <c r="H350" s="101" t="str">
        <f t="shared" si="51"/>
        <v/>
      </c>
      <c r="I350" s="184"/>
      <c r="J350" s="183"/>
      <c r="K350" s="183" t="str">
        <f>IF(J350="","",VLOOKUP(J350,MASTER!$B$8:$C$11,2,0))</f>
        <v/>
      </c>
      <c r="L350" s="183"/>
      <c r="M350" s="183"/>
      <c r="N350" s="183"/>
      <c r="O350" s="183"/>
      <c r="P350" s="183"/>
      <c r="Q350" s="183"/>
      <c r="R350" s="183"/>
      <c r="S350" s="183"/>
      <c r="T350" s="183"/>
      <c r="U350" s="183"/>
      <c r="V350" s="183"/>
      <c r="W350" s="183"/>
      <c r="X350" s="180">
        <f t="shared" si="52"/>
        <v>0</v>
      </c>
      <c r="Y350" s="179"/>
      <c r="AA350">
        <v>346</v>
      </c>
      <c r="AB350">
        <f>IFERROR(IF($AB$1&gt;=AA350,SMALL(STU_DATA!$L$5:$L$1000,FILL_DATA!$AB$2+FILL_DATA!AA350),0),0)</f>
        <v>0</v>
      </c>
      <c r="AC350">
        <f t="shared" si="53"/>
        <v>0</v>
      </c>
    </row>
    <row r="351" spans="1:29">
      <c r="A351" s="100" t="str">
        <f>IF(B351="","",ROWS($B$5:B351))</f>
        <v/>
      </c>
      <c r="B351" s="100" t="str">
        <f t="shared" si="45"/>
        <v/>
      </c>
      <c r="C351" s="100" t="str">
        <f t="shared" si="46"/>
        <v/>
      </c>
      <c r="D351" s="100" t="str">
        <f t="shared" si="47"/>
        <v/>
      </c>
      <c r="E351" s="100" t="str">
        <f t="shared" si="48"/>
        <v/>
      </c>
      <c r="F351" s="100" t="str">
        <f t="shared" si="49"/>
        <v/>
      </c>
      <c r="G351" s="101" t="str">
        <f t="shared" si="50"/>
        <v/>
      </c>
      <c r="H351" s="101" t="str">
        <f t="shared" si="51"/>
        <v/>
      </c>
      <c r="I351" s="184"/>
      <c r="J351" s="183"/>
      <c r="K351" s="183" t="str">
        <f>IF(J351="","",VLOOKUP(J351,MASTER!$B$8:$C$11,2,0))</f>
        <v/>
      </c>
      <c r="L351" s="183"/>
      <c r="M351" s="183"/>
      <c r="N351" s="183"/>
      <c r="O351" s="183"/>
      <c r="P351" s="183"/>
      <c r="Q351" s="183"/>
      <c r="R351" s="183"/>
      <c r="S351" s="183"/>
      <c r="T351" s="183"/>
      <c r="U351" s="183"/>
      <c r="V351" s="183"/>
      <c r="W351" s="183"/>
      <c r="X351" s="180">
        <f t="shared" si="52"/>
        <v>0</v>
      </c>
      <c r="Y351" s="179"/>
      <c r="AA351">
        <v>347</v>
      </c>
      <c r="AB351">
        <f>IFERROR(IF($AB$1&gt;=AA351,SMALL(STU_DATA!$L$5:$L$1000,FILL_DATA!$AB$2+FILL_DATA!AA351),0),0)</f>
        <v>0</v>
      </c>
      <c r="AC351">
        <f t="shared" si="53"/>
        <v>0</v>
      </c>
    </row>
    <row r="352" spans="1:29">
      <c r="A352" s="100" t="str">
        <f>IF(B352="","",ROWS($B$5:B352))</f>
        <v/>
      </c>
      <c r="B352" s="100" t="str">
        <f t="shared" si="45"/>
        <v/>
      </c>
      <c r="C352" s="100" t="str">
        <f t="shared" si="46"/>
        <v/>
      </c>
      <c r="D352" s="100" t="str">
        <f t="shared" si="47"/>
        <v/>
      </c>
      <c r="E352" s="100" t="str">
        <f t="shared" si="48"/>
        <v/>
      </c>
      <c r="F352" s="100" t="str">
        <f t="shared" si="49"/>
        <v/>
      </c>
      <c r="G352" s="101" t="str">
        <f t="shared" si="50"/>
        <v/>
      </c>
      <c r="H352" s="101" t="str">
        <f t="shared" si="51"/>
        <v/>
      </c>
      <c r="I352" s="184"/>
      <c r="J352" s="183"/>
      <c r="K352" s="183" t="str">
        <f>IF(J352="","",VLOOKUP(J352,MASTER!$B$8:$C$11,2,0))</f>
        <v/>
      </c>
      <c r="L352" s="183"/>
      <c r="M352" s="183"/>
      <c r="N352" s="183"/>
      <c r="O352" s="183"/>
      <c r="P352" s="183"/>
      <c r="Q352" s="183"/>
      <c r="R352" s="183"/>
      <c r="S352" s="183"/>
      <c r="T352" s="183"/>
      <c r="U352" s="183"/>
      <c r="V352" s="183"/>
      <c r="W352" s="183"/>
      <c r="X352" s="180">
        <f t="shared" si="52"/>
        <v>0</v>
      </c>
      <c r="Y352" s="179"/>
      <c r="AA352">
        <v>348</v>
      </c>
      <c r="AB352">
        <f>IFERROR(IF($AB$1&gt;=AA352,SMALL(STU_DATA!$L$5:$L$1000,FILL_DATA!$AB$2+FILL_DATA!AA352),0),0)</f>
        <v>0</v>
      </c>
      <c r="AC352">
        <f t="shared" si="53"/>
        <v>0</v>
      </c>
    </row>
    <row r="353" spans="1:29">
      <c r="A353" s="100" t="str">
        <f>IF(B353="","",ROWS($B$5:B353))</f>
        <v/>
      </c>
      <c r="B353" s="100" t="str">
        <f t="shared" si="45"/>
        <v/>
      </c>
      <c r="C353" s="100" t="str">
        <f t="shared" si="46"/>
        <v/>
      </c>
      <c r="D353" s="100" t="str">
        <f t="shared" si="47"/>
        <v/>
      </c>
      <c r="E353" s="100" t="str">
        <f t="shared" si="48"/>
        <v/>
      </c>
      <c r="F353" s="100" t="str">
        <f t="shared" si="49"/>
        <v/>
      </c>
      <c r="G353" s="101" t="str">
        <f t="shared" si="50"/>
        <v/>
      </c>
      <c r="H353" s="101" t="str">
        <f t="shared" si="51"/>
        <v/>
      </c>
      <c r="I353" s="184"/>
      <c r="J353" s="183"/>
      <c r="K353" s="183" t="str">
        <f>IF(J353="","",VLOOKUP(J353,MASTER!$B$8:$C$11,2,0))</f>
        <v/>
      </c>
      <c r="L353" s="183"/>
      <c r="M353" s="183"/>
      <c r="N353" s="183"/>
      <c r="O353" s="183"/>
      <c r="P353" s="183"/>
      <c r="Q353" s="183"/>
      <c r="R353" s="183"/>
      <c r="S353" s="183"/>
      <c r="T353" s="183"/>
      <c r="U353" s="183"/>
      <c r="V353" s="183"/>
      <c r="W353" s="183"/>
      <c r="X353" s="180">
        <f t="shared" si="52"/>
        <v>0</v>
      </c>
      <c r="Y353" s="179"/>
      <c r="AA353">
        <v>349</v>
      </c>
      <c r="AB353">
        <f>IFERROR(IF($AB$1&gt;=AA353,SMALL(STU_DATA!$L$5:$L$1000,FILL_DATA!$AB$2+FILL_DATA!AA353),0),0)</f>
        <v>0</v>
      </c>
      <c r="AC353">
        <f t="shared" si="53"/>
        <v>0</v>
      </c>
    </row>
    <row r="354" spans="1:29">
      <c r="A354" s="100" t="str">
        <f>IF(B354="","",ROWS($B$5:B354))</f>
        <v/>
      </c>
      <c r="B354" s="100" t="str">
        <f t="shared" si="45"/>
        <v/>
      </c>
      <c r="C354" s="100" t="str">
        <f t="shared" si="46"/>
        <v/>
      </c>
      <c r="D354" s="100" t="str">
        <f t="shared" si="47"/>
        <v/>
      </c>
      <c r="E354" s="100" t="str">
        <f t="shared" si="48"/>
        <v/>
      </c>
      <c r="F354" s="100" t="str">
        <f t="shared" si="49"/>
        <v/>
      </c>
      <c r="G354" s="101" t="str">
        <f t="shared" si="50"/>
        <v/>
      </c>
      <c r="H354" s="101" t="str">
        <f t="shared" si="51"/>
        <v/>
      </c>
      <c r="I354" s="184"/>
      <c r="J354" s="183"/>
      <c r="K354" s="183" t="str">
        <f>IF(J354="","",VLOOKUP(J354,MASTER!$B$8:$C$11,2,0))</f>
        <v/>
      </c>
      <c r="L354" s="183"/>
      <c r="M354" s="183"/>
      <c r="N354" s="183"/>
      <c r="O354" s="183"/>
      <c r="P354" s="183"/>
      <c r="Q354" s="183"/>
      <c r="R354" s="183"/>
      <c r="S354" s="183"/>
      <c r="T354" s="183"/>
      <c r="U354" s="183"/>
      <c r="V354" s="183"/>
      <c r="W354" s="183"/>
      <c r="X354" s="180">
        <f t="shared" si="52"/>
        <v>0</v>
      </c>
      <c r="Y354" s="179"/>
      <c r="AA354">
        <v>350</v>
      </c>
      <c r="AB354">
        <f>IFERROR(IF($AB$1&gt;=AA354,SMALL(STU_DATA!$L$5:$L$1000,FILL_DATA!$AB$2+FILL_DATA!AA354),0),0)</f>
        <v>0</v>
      </c>
      <c r="AC354">
        <f t="shared" si="53"/>
        <v>0</v>
      </c>
    </row>
    <row r="355" spans="1:29">
      <c r="A355" s="100" t="str">
        <f>IF(B355="","",ROWS($B$5:B355))</f>
        <v/>
      </c>
      <c r="B355" s="100" t="str">
        <f t="shared" si="45"/>
        <v/>
      </c>
      <c r="C355" s="100" t="str">
        <f t="shared" si="46"/>
        <v/>
      </c>
      <c r="D355" s="100" t="str">
        <f t="shared" si="47"/>
        <v/>
      </c>
      <c r="E355" s="100" t="str">
        <f t="shared" si="48"/>
        <v/>
      </c>
      <c r="F355" s="100" t="str">
        <f t="shared" si="49"/>
        <v/>
      </c>
      <c r="G355" s="101" t="str">
        <f t="shared" si="50"/>
        <v/>
      </c>
      <c r="H355" s="101" t="str">
        <f t="shared" si="51"/>
        <v/>
      </c>
      <c r="I355" s="184"/>
      <c r="J355" s="183"/>
      <c r="K355" s="183" t="str">
        <f>IF(J355="","",VLOOKUP(J355,MASTER!$B$8:$C$11,2,0))</f>
        <v/>
      </c>
      <c r="L355" s="183"/>
      <c r="M355" s="183"/>
      <c r="N355" s="183"/>
      <c r="O355" s="183"/>
      <c r="P355" s="183"/>
      <c r="Q355" s="183"/>
      <c r="R355" s="183"/>
      <c r="S355" s="183"/>
      <c r="T355" s="183"/>
      <c r="U355" s="183"/>
      <c r="V355" s="183"/>
      <c r="W355" s="183"/>
      <c r="X355" s="180">
        <f t="shared" si="52"/>
        <v>0</v>
      </c>
      <c r="Y355" s="179"/>
      <c r="AA355">
        <v>351</v>
      </c>
      <c r="AB355">
        <f>IFERROR(IF($AB$1&gt;=AA355,SMALL(STU_DATA!$L$5:$L$1000,FILL_DATA!$AB$2+FILL_DATA!AA355),0),0)</f>
        <v>0</v>
      </c>
      <c r="AC355">
        <f t="shared" si="53"/>
        <v>0</v>
      </c>
    </row>
    <row r="356" spans="1:29">
      <c r="A356" s="100" t="str">
        <f>IF(B356="","",ROWS($B$5:B356))</f>
        <v/>
      </c>
      <c r="B356" s="100" t="str">
        <f t="shared" si="45"/>
        <v/>
      </c>
      <c r="C356" s="100" t="str">
        <f t="shared" si="46"/>
        <v/>
      </c>
      <c r="D356" s="100" t="str">
        <f t="shared" si="47"/>
        <v/>
      </c>
      <c r="E356" s="100" t="str">
        <f t="shared" si="48"/>
        <v/>
      </c>
      <c r="F356" s="100" t="str">
        <f t="shared" si="49"/>
        <v/>
      </c>
      <c r="G356" s="101" t="str">
        <f t="shared" si="50"/>
        <v/>
      </c>
      <c r="H356" s="101" t="str">
        <f t="shared" si="51"/>
        <v/>
      </c>
      <c r="I356" s="184"/>
      <c r="J356" s="183"/>
      <c r="K356" s="183" t="str">
        <f>IF(J356="","",VLOOKUP(J356,MASTER!$B$8:$C$11,2,0))</f>
        <v/>
      </c>
      <c r="L356" s="183"/>
      <c r="M356" s="183"/>
      <c r="N356" s="183"/>
      <c r="O356" s="183"/>
      <c r="P356" s="183"/>
      <c r="Q356" s="183"/>
      <c r="R356" s="183"/>
      <c r="S356" s="183"/>
      <c r="T356" s="183"/>
      <c r="U356" s="183"/>
      <c r="V356" s="183"/>
      <c r="W356" s="183"/>
      <c r="X356" s="180">
        <f t="shared" si="52"/>
        <v>0</v>
      </c>
      <c r="Y356" s="179"/>
      <c r="AA356">
        <v>352</v>
      </c>
      <c r="AB356">
        <f>IFERROR(IF($AB$1&gt;=AA356,SMALL(STU_DATA!$L$5:$L$1000,FILL_DATA!$AB$2+FILL_DATA!AA356),0),0)</f>
        <v>0</v>
      </c>
      <c r="AC356">
        <f t="shared" si="53"/>
        <v>0</v>
      </c>
    </row>
    <row r="357" spans="1:29">
      <c r="A357" s="100" t="str">
        <f>IF(B357="","",ROWS($B$5:B357))</f>
        <v/>
      </c>
      <c r="B357" s="100" t="str">
        <f t="shared" si="45"/>
        <v/>
      </c>
      <c r="C357" s="100" t="str">
        <f t="shared" si="46"/>
        <v/>
      </c>
      <c r="D357" s="100" t="str">
        <f t="shared" si="47"/>
        <v/>
      </c>
      <c r="E357" s="100" t="str">
        <f t="shared" si="48"/>
        <v/>
      </c>
      <c r="F357" s="100" t="str">
        <f t="shared" si="49"/>
        <v/>
      </c>
      <c r="G357" s="101" t="str">
        <f t="shared" si="50"/>
        <v/>
      </c>
      <c r="H357" s="101" t="str">
        <f t="shared" si="51"/>
        <v/>
      </c>
      <c r="I357" s="184"/>
      <c r="J357" s="183"/>
      <c r="K357" s="183" t="str">
        <f>IF(J357="","",VLOOKUP(J357,MASTER!$B$8:$C$11,2,0))</f>
        <v/>
      </c>
      <c r="L357" s="183"/>
      <c r="M357" s="183"/>
      <c r="N357" s="183"/>
      <c r="O357" s="183"/>
      <c r="P357" s="183"/>
      <c r="Q357" s="183"/>
      <c r="R357" s="183"/>
      <c r="S357" s="183"/>
      <c r="T357" s="183"/>
      <c r="U357" s="183"/>
      <c r="V357" s="183"/>
      <c r="W357" s="183"/>
      <c r="X357" s="180">
        <f t="shared" si="52"/>
        <v>0</v>
      </c>
      <c r="Y357" s="179"/>
      <c r="AA357">
        <v>353</v>
      </c>
      <c r="AB357">
        <f>IFERROR(IF($AB$1&gt;=AA357,SMALL(STU_DATA!$L$5:$L$1000,FILL_DATA!$AB$2+FILL_DATA!AA357),0),0)</f>
        <v>0</v>
      </c>
      <c r="AC357">
        <f t="shared" si="53"/>
        <v>0</v>
      </c>
    </row>
    <row r="358" spans="1:29">
      <c r="A358" s="100" t="str">
        <f>IF(B358="","",ROWS($B$5:B358))</f>
        <v/>
      </c>
      <c r="B358" s="100" t="str">
        <f t="shared" si="45"/>
        <v/>
      </c>
      <c r="C358" s="100" t="str">
        <f t="shared" si="46"/>
        <v/>
      </c>
      <c r="D358" s="100" t="str">
        <f t="shared" si="47"/>
        <v/>
      </c>
      <c r="E358" s="100" t="str">
        <f t="shared" si="48"/>
        <v/>
      </c>
      <c r="F358" s="100" t="str">
        <f t="shared" si="49"/>
        <v/>
      </c>
      <c r="G358" s="101" t="str">
        <f t="shared" si="50"/>
        <v/>
      </c>
      <c r="H358" s="101" t="str">
        <f t="shared" si="51"/>
        <v/>
      </c>
      <c r="I358" s="184"/>
      <c r="J358" s="183"/>
      <c r="K358" s="183" t="str">
        <f>IF(J358="","",VLOOKUP(J358,MASTER!$B$8:$C$11,2,0))</f>
        <v/>
      </c>
      <c r="L358" s="183"/>
      <c r="M358" s="183"/>
      <c r="N358" s="183"/>
      <c r="O358" s="183"/>
      <c r="P358" s="183"/>
      <c r="Q358" s="183"/>
      <c r="R358" s="183"/>
      <c r="S358" s="183"/>
      <c r="T358" s="183"/>
      <c r="U358" s="183"/>
      <c r="V358" s="183"/>
      <c r="W358" s="183"/>
      <c r="X358" s="180">
        <f t="shared" si="52"/>
        <v>0</v>
      </c>
      <c r="Y358" s="179"/>
      <c r="AA358">
        <v>354</v>
      </c>
      <c r="AB358">
        <f>IFERROR(IF($AB$1&gt;=AA358,SMALL(STU_DATA!$L$5:$L$1000,FILL_DATA!$AB$2+FILL_DATA!AA358),0),0)</f>
        <v>0</v>
      </c>
      <c r="AC358">
        <f t="shared" si="53"/>
        <v>0</v>
      </c>
    </row>
    <row r="359" spans="1:29">
      <c r="A359" s="100" t="str">
        <f>IF(B359="","",ROWS($B$5:B359))</f>
        <v/>
      </c>
      <c r="B359" s="100" t="str">
        <f t="shared" si="45"/>
        <v/>
      </c>
      <c r="C359" s="100" t="str">
        <f t="shared" si="46"/>
        <v/>
      </c>
      <c r="D359" s="100" t="str">
        <f t="shared" si="47"/>
        <v/>
      </c>
      <c r="E359" s="100" t="str">
        <f t="shared" si="48"/>
        <v/>
      </c>
      <c r="F359" s="100" t="str">
        <f t="shared" si="49"/>
        <v/>
      </c>
      <c r="G359" s="101" t="str">
        <f t="shared" si="50"/>
        <v/>
      </c>
      <c r="H359" s="101" t="str">
        <f t="shared" si="51"/>
        <v/>
      </c>
      <c r="I359" s="184"/>
      <c r="J359" s="183"/>
      <c r="K359" s="183" t="str">
        <f>IF(J359="","",VLOOKUP(J359,MASTER!$B$8:$C$11,2,0))</f>
        <v/>
      </c>
      <c r="L359" s="183"/>
      <c r="M359" s="183"/>
      <c r="N359" s="183"/>
      <c r="O359" s="183"/>
      <c r="P359" s="183"/>
      <c r="Q359" s="183"/>
      <c r="R359" s="183"/>
      <c r="S359" s="183"/>
      <c r="T359" s="183"/>
      <c r="U359" s="183"/>
      <c r="V359" s="183"/>
      <c r="W359" s="183"/>
      <c r="X359" s="180">
        <f t="shared" si="52"/>
        <v>0</v>
      </c>
      <c r="Y359" s="179"/>
      <c r="AA359">
        <v>355</v>
      </c>
      <c r="AB359">
        <f>IFERROR(IF($AB$1&gt;=AA359,SMALL(STU_DATA!$L$5:$L$1000,FILL_DATA!$AB$2+FILL_DATA!AA359),0),0)</f>
        <v>0</v>
      </c>
      <c r="AC359">
        <f t="shared" si="53"/>
        <v>0</v>
      </c>
    </row>
    <row r="360" spans="1:29">
      <c r="A360" s="100" t="str">
        <f>IF(B360="","",ROWS($B$5:B360))</f>
        <v/>
      </c>
      <c r="B360" s="100" t="str">
        <f t="shared" si="45"/>
        <v/>
      </c>
      <c r="C360" s="100" t="str">
        <f t="shared" si="46"/>
        <v/>
      </c>
      <c r="D360" s="100" t="str">
        <f t="shared" si="47"/>
        <v/>
      </c>
      <c r="E360" s="100" t="str">
        <f t="shared" si="48"/>
        <v/>
      </c>
      <c r="F360" s="100" t="str">
        <f t="shared" si="49"/>
        <v/>
      </c>
      <c r="G360" s="101" t="str">
        <f t="shared" si="50"/>
        <v/>
      </c>
      <c r="H360" s="101" t="str">
        <f t="shared" si="51"/>
        <v/>
      </c>
      <c r="I360" s="184"/>
      <c r="J360" s="183"/>
      <c r="K360" s="183" t="str">
        <f>IF(J360="","",VLOOKUP(J360,MASTER!$B$8:$C$11,2,0))</f>
        <v/>
      </c>
      <c r="L360" s="183"/>
      <c r="M360" s="183"/>
      <c r="N360" s="183"/>
      <c r="O360" s="183"/>
      <c r="P360" s="183"/>
      <c r="Q360" s="183"/>
      <c r="R360" s="183"/>
      <c r="S360" s="183"/>
      <c r="T360" s="183"/>
      <c r="U360" s="183"/>
      <c r="V360" s="183"/>
      <c r="W360" s="183"/>
      <c r="X360" s="180">
        <f t="shared" si="52"/>
        <v>0</v>
      </c>
      <c r="Y360" s="179"/>
      <c r="AA360">
        <v>356</v>
      </c>
      <c r="AB360">
        <f>IFERROR(IF($AB$1&gt;=AA360,SMALL(STU_DATA!$L$5:$L$1000,FILL_DATA!$AB$2+FILL_DATA!AA360),0),0)</f>
        <v>0</v>
      </c>
      <c r="AC360">
        <f t="shared" si="53"/>
        <v>0</v>
      </c>
    </row>
    <row r="361" spans="1:29">
      <c r="A361" s="100" t="str">
        <f>IF(B361="","",ROWS($B$5:B361))</f>
        <v/>
      </c>
      <c r="B361" s="100" t="str">
        <f t="shared" si="45"/>
        <v/>
      </c>
      <c r="C361" s="100" t="str">
        <f t="shared" si="46"/>
        <v/>
      </c>
      <c r="D361" s="100" t="str">
        <f t="shared" si="47"/>
        <v/>
      </c>
      <c r="E361" s="100" t="str">
        <f t="shared" si="48"/>
        <v/>
      </c>
      <c r="F361" s="100" t="str">
        <f t="shared" si="49"/>
        <v/>
      </c>
      <c r="G361" s="101" t="str">
        <f t="shared" si="50"/>
        <v/>
      </c>
      <c r="H361" s="101" t="str">
        <f t="shared" si="51"/>
        <v/>
      </c>
      <c r="I361" s="184"/>
      <c r="J361" s="183"/>
      <c r="K361" s="183" t="str">
        <f>IF(J361="","",VLOOKUP(J361,MASTER!$B$8:$C$11,2,0))</f>
        <v/>
      </c>
      <c r="L361" s="183"/>
      <c r="M361" s="183"/>
      <c r="N361" s="183"/>
      <c r="O361" s="183"/>
      <c r="P361" s="183"/>
      <c r="Q361" s="183"/>
      <c r="R361" s="183"/>
      <c r="S361" s="183"/>
      <c r="T361" s="183"/>
      <c r="U361" s="183"/>
      <c r="V361" s="183"/>
      <c r="W361" s="183"/>
      <c r="X361" s="180">
        <f t="shared" si="52"/>
        <v>0</v>
      </c>
      <c r="Y361" s="179"/>
      <c r="AA361">
        <v>357</v>
      </c>
      <c r="AB361">
        <f>IFERROR(IF($AB$1&gt;=AA361,SMALL(STU_DATA!$L$5:$L$1000,FILL_DATA!$AB$2+FILL_DATA!AA361),0),0)</f>
        <v>0</v>
      </c>
      <c r="AC361">
        <f t="shared" si="53"/>
        <v>0</v>
      </c>
    </row>
    <row r="362" spans="1:29">
      <c r="A362" s="100" t="str">
        <f>IF(B362="","",ROWS($B$5:B362))</f>
        <v/>
      </c>
      <c r="B362" s="100" t="str">
        <f t="shared" si="45"/>
        <v/>
      </c>
      <c r="C362" s="100" t="str">
        <f t="shared" si="46"/>
        <v/>
      </c>
      <c r="D362" s="100" t="str">
        <f t="shared" si="47"/>
        <v/>
      </c>
      <c r="E362" s="100" t="str">
        <f t="shared" si="48"/>
        <v/>
      </c>
      <c r="F362" s="100" t="str">
        <f t="shared" si="49"/>
        <v/>
      </c>
      <c r="G362" s="101" t="str">
        <f t="shared" si="50"/>
        <v/>
      </c>
      <c r="H362" s="101" t="str">
        <f t="shared" si="51"/>
        <v/>
      </c>
      <c r="I362" s="184"/>
      <c r="J362" s="183"/>
      <c r="K362" s="183" t="str">
        <f>IF(J362="","",VLOOKUP(J362,MASTER!$B$8:$C$11,2,0))</f>
        <v/>
      </c>
      <c r="L362" s="183"/>
      <c r="M362" s="183"/>
      <c r="N362" s="183"/>
      <c r="O362" s="183"/>
      <c r="P362" s="183"/>
      <c r="Q362" s="183"/>
      <c r="R362" s="183"/>
      <c r="S362" s="183"/>
      <c r="T362" s="183"/>
      <c r="U362" s="183"/>
      <c r="V362" s="183"/>
      <c r="W362" s="183"/>
      <c r="X362" s="180">
        <f t="shared" si="52"/>
        <v>0</v>
      </c>
      <c r="Y362" s="179"/>
      <c r="AA362">
        <v>358</v>
      </c>
      <c r="AB362">
        <f>IFERROR(IF($AB$1&gt;=AA362,SMALL(STU_DATA!$L$5:$L$1000,FILL_DATA!$AB$2+FILL_DATA!AA362),0),0)</f>
        <v>0</v>
      </c>
      <c r="AC362">
        <f t="shared" si="53"/>
        <v>0</v>
      </c>
    </row>
    <row r="363" spans="1:29">
      <c r="A363" s="100" t="str">
        <f>IF(B363="","",ROWS($B$5:B363))</f>
        <v/>
      </c>
      <c r="B363" s="100" t="str">
        <f t="shared" si="45"/>
        <v/>
      </c>
      <c r="C363" s="100" t="str">
        <f t="shared" si="46"/>
        <v/>
      </c>
      <c r="D363" s="100" t="str">
        <f t="shared" si="47"/>
        <v/>
      </c>
      <c r="E363" s="100" t="str">
        <f t="shared" si="48"/>
        <v/>
      </c>
      <c r="F363" s="100" t="str">
        <f t="shared" si="49"/>
        <v/>
      </c>
      <c r="G363" s="101" t="str">
        <f t="shared" si="50"/>
        <v/>
      </c>
      <c r="H363" s="101" t="str">
        <f t="shared" si="51"/>
        <v/>
      </c>
      <c r="I363" s="184"/>
      <c r="J363" s="183"/>
      <c r="K363" s="183" t="str">
        <f>IF(J363="","",VLOOKUP(J363,MASTER!$B$8:$C$11,2,0))</f>
        <v/>
      </c>
      <c r="L363" s="183"/>
      <c r="M363" s="183"/>
      <c r="N363" s="183"/>
      <c r="O363" s="183"/>
      <c r="P363" s="183"/>
      <c r="Q363" s="183"/>
      <c r="R363" s="183"/>
      <c r="S363" s="183"/>
      <c r="T363" s="183"/>
      <c r="U363" s="183"/>
      <c r="V363" s="183"/>
      <c r="W363" s="183"/>
      <c r="X363" s="180">
        <f t="shared" si="52"/>
        <v>0</v>
      </c>
      <c r="Y363" s="179"/>
      <c r="AA363">
        <v>359</v>
      </c>
      <c r="AB363">
        <f>IFERROR(IF($AB$1&gt;=AA363,SMALL(STU_DATA!$L$5:$L$1000,FILL_DATA!$AB$2+FILL_DATA!AA363),0),0)</f>
        <v>0</v>
      </c>
      <c r="AC363">
        <f t="shared" si="53"/>
        <v>0</v>
      </c>
    </row>
    <row r="364" spans="1:29">
      <c r="A364" s="100" t="str">
        <f>IF(B364="","",ROWS($B$5:B364))</f>
        <v/>
      </c>
      <c r="B364" s="100" t="str">
        <f t="shared" si="45"/>
        <v/>
      </c>
      <c r="C364" s="100" t="str">
        <f t="shared" si="46"/>
        <v/>
      </c>
      <c r="D364" s="100" t="str">
        <f t="shared" si="47"/>
        <v/>
      </c>
      <c r="E364" s="100" t="str">
        <f t="shared" si="48"/>
        <v/>
      </c>
      <c r="F364" s="100" t="str">
        <f t="shared" si="49"/>
        <v/>
      </c>
      <c r="G364" s="101" t="str">
        <f t="shared" si="50"/>
        <v/>
      </c>
      <c r="H364" s="101" t="str">
        <f t="shared" si="51"/>
        <v/>
      </c>
      <c r="I364" s="184"/>
      <c r="J364" s="183"/>
      <c r="K364" s="183" t="str">
        <f>IF(J364="","",VLOOKUP(J364,MASTER!$B$8:$C$11,2,0))</f>
        <v/>
      </c>
      <c r="L364" s="183"/>
      <c r="M364" s="183"/>
      <c r="N364" s="183"/>
      <c r="O364" s="183"/>
      <c r="P364" s="183"/>
      <c r="Q364" s="183"/>
      <c r="R364" s="183"/>
      <c r="S364" s="183"/>
      <c r="T364" s="183"/>
      <c r="U364" s="183"/>
      <c r="V364" s="183"/>
      <c r="W364" s="183"/>
      <c r="X364" s="180">
        <f t="shared" si="52"/>
        <v>0</v>
      </c>
      <c r="Y364" s="179"/>
      <c r="AA364">
        <v>360</v>
      </c>
      <c r="AB364">
        <f>IFERROR(IF($AB$1&gt;=AA364,SMALL(STU_DATA!$L$5:$L$1000,FILL_DATA!$AB$2+FILL_DATA!AA364),0),0)</f>
        <v>0</v>
      </c>
      <c r="AC364">
        <f t="shared" si="53"/>
        <v>0</v>
      </c>
    </row>
    <row r="365" spans="1:29">
      <c r="A365" s="100" t="str">
        <f>IF(B365="","",ROWS($B$5:B365))</f>
        <v/>
      </c>
      <c r="B365" s="100" t="str">
        <f t="shared" si="45"/>
        <v/>
      </c>
      <c r="C365" s="100" t="str">
        <f t="shared" si="46"/>
        <v/>
      </c>
      <c r="D365" s="100" t="str">
        <f t="shared" si="47"/>
        <v/>
      </c>
      <c r="E365" s="100" t="str">
        <f t="shared" si="48"/>
        <v/>
      </c>
      <c r="F365" s="100" t="str">
        <f t="shared" si="49"/>
        <v/>
      </c>
      <c r="G365" s="101" t="str">
        <f t="shared" si="50"/>
        <v/>
      </c>
      <c r="H365" s="101" t="str">
        <f t="shared" si="51"/>
        <v/>
      </c>
      <c r="I365" s="184"/>
      <c r="J365" s="183"/>
      <c r="K365" s="183" t="str">
        <f>IF(J365="","",VLOOKUP(J365,MASTER!$B$8:$C$11,2,0))</f>
        <v/>
      </c>
      <c r="L365" s="183"/>
      <c r="M365" s="183"/>
      <c r="N365" s="183"/>
      <c r="O365" s="183"/>
      <c r="P365" s="183"/>
      <c r="Q365" s="183"/>
      <c r="R365" s="183"/>
      <c r="S365" s="183"/>
      <c r="T365" s="183"/>
      <c r="U365" s="183"/>
      <c r="V365" s="183"/>
      <c r="W365" s="183"/>
      <c r="X365" s="180">
        <f t="shared" si="52"/>
        <v>0</v>
      </c>
      <c r="Y365" s="179"/>
      <c r="AA365">
        <v>361</v>
      </c>
      <c r="AB365">
        <f>IFERROR(IF($AB$1&gt;=AA365,SMALL(STU_DATA!$L$5:$L$1000,FILL_DATA!$AB$2+FILL_DATA!AA365),0),0)</f>
        <v>0</v>
      </c>
      <c r="AC365">
        <f t="shared" si="53"/>
        <v>0</v>
      </c>
    </row>
    <row r="366" spans="1:29">
      <c r="A366" s="100" t="str">
        <f>IF(B366="","",ROWS($B$5:B366))</f>
        <v/>
      </c>
      <c r="B366" s="100" t="str">
        <f t="shared" si="45"/>
        <v/>
      </c>
      <c r="C366" s="100" t="str">
        <f t="shared" si="46"/>
        <v/>
      </c>
      <c r="D366" s="100" t="str">
        <f t="shared" si="47"/>
        <v/>
      </c>
      <c r="E366" s="100" t="str">
        <f t="shared" si="48"/>
        <v/>
      </c>
      <c r="F366" s="100" t="str">
        <f t="shared" si="49"/>
        <v/>
      </c>
      <c r="G366" s="101" t="str">
        <f t="shared" si="50"/>
        <v/>
      </c>
      <c r="H366" s="101" t="str">
        <f t="shared" si="51"/>
        <v/>
      </c>
      <c r="I366" s="184"/>
      <c r="J366" s="183"/>
      <c r="K366" s="183" t="str">
        <f>IF(J366="","",VLOOKUP(J366,MASTER!$B$8:$C$11,2,0))</f>
        <v/>
      </c>
      <c r="L366" s="183"/>
      <c r="M366" s="183"/>
      <c r="N366" s="183"/>
      <c r="O366" s="183"/>
      <c r="P366" s="183"/>
      <c r="Q366" s="183"/>
      <c r="R366" s="183"/>
      <c r="S366" s="183"/>
      <c r="T366" s="183"/>
      <c r="U366" s="183"/>
      <c r="V366" s="183"/>
      <c r="W366" s="183"/>
      <c r="X366" s="180">
        <f t="shared" si="52"/>
        <v>0</v>
      </c>
      <c r="Y366" s="179"/>
      <c r="AA366">
        <v>362</v>
      </c>
      <c r="AB366">
        <f>IFERROR(IF($AB$1&gt;=AA366,SMALL(STU_DATA!$L$5:$L$1000,FILL_DATA!$AB$2+FILL_DATA!AA366),0),0)</f>
        <v>0</v>
      </c>
      <c r="AC366">
        <f t="shared" si="53"/>
        <v>0</v>
      </c>
    </row>
    <row r="367" spans="1:29">
      <c r="A367" s="100" t="str">
        <f>IF(B367="","",ROWS($B$5:B367))</f>
        <v/>
      </c>
      <c r="B367" s="100" t="str">
        <f t="shared" si="45"/>
        <v/>
      </c>
      <c r="C367" s="100" t="str">
        <f t="shared" si="46"/>
        <v/>
      </c>
      <c r="D367" s="100" t="str">
        <f t="shared" si="47"/>
        <v/>
      </c>
      <c r="E367" s="100" t="str">
        <f t="shared" si="48"/>
        <v/>
      </c>
      <c r="F367" s="100" t="str">
        <f t="shared" si="49"/>
        <v/>
      </c>
      <c r="G367" s="101" t="str">
        <f t="shared" si="50"/>
        <v/>
      </c>
      <c r="H367" s="101" t="str">
        <f t="shared" si="51"/>
        <v/>
      </c>
      <c r="I367" s="184"/>
      <c r="J367" s="183"/>
      <c r="K367" s="183" t="str">
        <f>IF(J367="","",VLOOKUP(J367,MASTER!$B$8:$C$11,2,0))</f>
        <v/>
      </c>
      <c r="L367" s="183"/>
      <c r="M367" s="183"/>
      <c r="N367" s="183"/>
      <c r="O367" s="183"/>
      <c r="P367" s="183"/>
      <c r="Q367" s="183"/>
      <c r="R367" s="183"/>
      <c r="S367" s="183"/>
      <c r="T367" s="183"/>
      <c r="U367" s="183"/>
      <c r="V367" s="183"/>
      <c r="W367" s="183"/>
      <c r="X367" s="180">
        <f t="shared" si="52"/>
        <v>0</v>
      </c>
      <c r="Y367" s="179"/>
      <c r="AA367">
        <v>363</v>
      </c>
      <c r="AB367">
        <f>IFERROR(IF($AB$1&gt;=AA367,SMALL(STU_DATA!$L$5:$L$1000,FILL_DATA!$AB$2+FILL_DATA!AA367),0),0)</f>
        <v>0</v>
      </c>
      <c r="AC367">
        <f t="shared" si="53"/>
        <v>0</v>
      </c>
    </row>
    <row r="368" spans="1:29">
      <c r="A368" s="100" t="str">
        <f>IF(B368="","",ROWS($B$5:B368))</f>
        <v/>
      </c>
      <c r="B368" s="100" t="str">
        <f t="shared" si="45"/>
        <v/>
      </c>
      <c r="C368" s="100" t="str">
        <f t="shared" si="46"/>
        <v/>
      </c>
      <c r="D368" s="100" t="str">
        <f t="shared" si="47"/>
        <v/>
      </c>
      <c r="E368" s="100" t="str">
        <f t="shared" si="48"/>
        <v/>
      </c>
      <c r="F368" s="100" t="str">
        <f t="shared" si="49"/>
        <v/>
      </c>
      <c r="G368" s="101" t="str">
        <f t="shared" si="50"/>
        <v/>
      </c>
      <c r="H368" s="101" t="str">
        <f t="shared" si="51"/>
        <v/>
      </c>
      <c r="I368" s="184"/>
      <c r="J368" s="183"/>
      <c r="K368" s="183" t="str">
        <f>IF(J368="","",VLOOKUP(J368,MASTER!$B$8:$C$11,2,0))</f>
        <v/>
      </c>
      <c r="L368" s="183"/>
      <c r="M368" s="183"/>
      <c r="N368" s="183"/>
      <c r="O368" s="183"/>
      <c r="P368" s="183"/>
      <c r="Q368" s="183"/>
      <c r="R368" s="183"/>
      <c r="S368" s="183"/>
      <c r="T368" s="183"/>
      <c r="U368" s="183"/>
      <c r="V368" s="183"/>
      <c r="W368" s="183"/>
      <c r="X368" s="180">
        <f t="shared" si="52"/>
        <v>0</v>
      </c>
      <c r="Y368" s="179"/>
      <c r="AA368">
        <v>364</v>
      </c>
      <c r="AB368">
        <f>IFERROR(IF($AB$1&gt;=AA368,SMALL(STU_DATA!$L$5:$L$1000,FILL_DATA!$AB$2+FILL_DATA!AA368),0),0)</f>
        <v>0</v>
      </c>
      <c r="AC368">
        <f t="shared" si="53"/>
        <v>0</v>
      </c>
    </row>
    <row r="369" spans="1:29">
      <c r="A369" s="100" t="str">
        <f>IF(B369="","",ROWS($B$5:B369))</f>
        <v/>
      </c>
      <c r="B369" s="100" t="str">
        <f t="shared" si="45"/>
        <v/>
      </c>
      <c r="C369" s="100" t="str">
        <f t="shared" si="46"/>
        <v/>
      </c>
      <c r="D369" s="100" t="str">
        <f t="shared" si="47"/>
        <v/>
      </c>
      <c r="E369" s="100" t="str">
        <f t="shared" si="48"/>
        <v/>
      </c>
      <c r="F369" s="100" t="str">
        <f t="shared" si="49"/>
        <v/>
      </c>
      <c r="G369" s="101" t="str">
        <f t="shared" si="50"/>
        <v/>
      </c>
      <c r="H369" s="101" t="str">
        <f t="shared" si="51"/>
        <v/>
      </c>
      <c r="I369" s="184"/>
      <c r="J369" s="183"/>
      <c r="K369" s="183" t="str">
        <f>IF(J369="","",VLOOKUP(J369,MASTER!$B$8:$C$11,2,0))</f>
        <v/>
      </c>
      <c r="L369" s="183"/>
      <c r="M369" s="183"/>
      <c r="N369" s="183"/>
      <c r="O369" s="183"/>
      <c r="P369" s="183"/>
      <c r="Q369" s="183"/>
      <c r="R369" s="183"/>
      <c r="S369" s="183"/>
      <c r="T369" s="183"/>
      <c r="U369" s="183"/>
      <c r="V369" s="183"/>
      <c r="W369" s="183"/>
      <c r="X369" s="180">
        <f t="shared" si="52"/>
        <v>0</v>
      </c>
      <c r="Y369" s="179"/>
      <c r="AA369">
        <v>365</v>
      </c>
      <c r="AB369">
        <f>IFERROR(IF($AB$1&gt;=AA369,SMALL(STU_DATA!$L$5:$L$1000,FILL_DATA!$AB$2+FILL_DATA!AA369),0),0)</f>
        <v>0</v>
      </c>
      <c r="AC369">
        <f t="shared" si="53"/>
        <v>0</v>
      </c>
    </row>
    <row r="370" spans="1:29">
      <c r="A370" s="100" t="str">
        <f>IF(B370="","",ROWS($B$5:B370))</f>
        <v/>
      </c>
      <c r="B370" s="100" t="str">
        <f t="shared" si="45"/>
        <v/>
      </c>
      <c r="C370" s="100" t="str">
        <f t="shared" si="46"/>
        <v/>
      </c>
      <c r="D370" s="100" t="str">
        <f t="shared" si="47"/>
        <v/>
      </c>
      <c r="E370" s="100" t="str">
        <f t="shared" si="48"/>
        <v/>
      </c>
      <c r="F370" s="100" t="str">
        <f t="shared" si="49"/>
        <v/>
      </c>
      <c r="G370" s="101" t="str">
        <f t="shared" si="50"/>
        <v/>
      </c>
      <c r="H370" s="101" t="str">
        <f t="shared" si="51"/>
        <v/>
      </c>
      <c r="I370" s="184"/>
      <c r="J370" s="183"/>
      <c r="K370" s="183" t="str">
        <f>IF(J370="","",VLOOKUP(J370,MASTER!$B$8:$C$11,2,0))</f>
        <v/>
      </c>
      <c r="L370" s="183"/>
      <c r="M370" s="183"/>
      <c r="N370" s="183"/>
      <c r="O370" s="183"/>
      <c r="P370" s="183"/>
      <c r="Q370" s="183"/>
      <c r="R370" s="183"/>
      <c r="S370" s="183"/>
      <c r="T370" s="183"/>
      <c r="U370" s="183"/>
      <c r="V370" s="183"/>
      <c r="W370" s="183"/>
      <c r="X370" s="180">
        <f t="shared" si="52"/>
        <v>0</v>
      </c>
      <c r="Y370" s="179"/>
      <c r="AA370">
        <v>366</v>
      </c>
      <c r="AB370">
        <f>IFERROR(IF($AB$1&gt;=AA370,SMALL(STU_DATA!$L$5:$L$1000,FILL_DATA!$AB$2+FILL_DATA!AA370),0),0)</f>
        <v>0</v>
      </c>
      <c r="AC370">
        <f t="shared" si="53"/>
        <v>0</v>
      </c>
    </row>
    <row r="371" spans="1:29">
      <c r="A371" s="100" t="str">
        <f>IF(B371="","",ROWS($B$5:B371))</f>
        <v/>
      </c>
      <c r="B371" s="100" t="str">
        <f t="shared" si="45"/>
        <v/>
      </c>
      <c r="C371" s="100" t="str">
        <f t="shared" si="46"/>
        <v/>
      </c>
      <c r="D371" s="100" t="str">
        <f t="shared" si="47"/>
        <v/>
      </c>
      <c r="E371" s="100" t="str">
        <f t="shared" si="48"/>
        <v/>
      </c>
      <c r="F371" s="100" t="str">
        <f t="shared" si="49"/>
        <v/>
      </c>
      <c r="G371" s="101" t="str">
        <f t="shared" si="50"/>
        <v/>
      </c>
      <c r="H371" s="101" t="str">
        <f t="shared" si="51"/>
        <v/>
      </c>
      <c r="I371" s="184"/>
      <c r="J371" s="183"/>
      <c r="K371" s="183" t="str">
        <f>IF(J371="","",VLOOKUP(J371,MASTER!$B$8:$C$11,2,0))</f>
        <v/>
      </c>
      <c r="L371" s="183"/>
      <c r="M371" s="183"/>
      <c r="N371" s="183"/>
      <c r="O371" s="183"/>
      <c r="P371" s="183"/>
      <c r="Q371" s="183"/>
      <c r="R371" s="183"/>
      <c r="S371" s="183"/>
      <c r="T371" s="183"/>
      <c r="U371" s="183"/>
      <c r="V371" s="183"/>
      <c r="W371" s="183"/>
      <c r="X371" s="180">
        <f t="shared" si="52"/>
        <v>0</v>
      </c>
      <c r="Y371" s="179"/>
      <c r="AA371">
        <v>367</v>
      </c>
      <c r="AB371">
        <f>IFERROR(IF($AB$1&gt;=AA371,SMALL(STU_DATA!$L$5:$L$1000,FILL_DATA!$AB$2+FILL_DATA!AA371),0),0)</f>
        <v>0</v>
      </c>
      <c r="AC371">
        <f t="shared" si="53"/>
        <v>0</v>
      </c>
    </row>
    <row r="372" spans="1:29">
      <c r="A372" s="100" t="str">
        <f>IF(B372="","",ROWS($B$5:B372))</f>
        <v/>
      </c>
      <c r="B372" s="100" t="str">
        <f t="shared" si="45"/>
        <v/>
      </c>
      <c r="C372" s="100" t="str">
        <f t="shared" si="46"/>
        <v/>
      </c>
      <c r="D372" s="100" t="str">
        <f t="shared" si="47"/>
        <v/>
      </c>
      <c r="E372" s="100" t="str">
        <f t="shared" si="48"/>
        <v/>
      </c>
      <c r="F372" s="100" t="str">
        <f t="shared" si="49"/>
        <v/>
      </c>
      <c r="G372" s="101" t="str">
        <f t="shared" si="50"/>
        <v/>
      </c>
      <c r="H372" s="101" t="str">
        <f t="shared" si="51"/>
        <v/>
      </c>
      <c r="I372" s="184"/>
      <c r="J372" s="183"/>
      <c r="K372" s="183" t="str">
        <f>IF(J372="","",VLOOKUP(J372,MASTER!$B$8:$C$11,2,0))</f>
        <v/>
      </c>
      <c r="L372" s="183"/>
      <c r="M372" s="183"/>
      <c r="N372" s="183"/>
      <c r="O372" s="183"/>
      <c r="P372" s="183"/>
      <c r="Q372" s="183"/>
      <c r="R372" s="183"/>
      <c r="S372" s="183"/>
      <c r="T372" s="183"/>
      <c r="U372" s="183"/>
      <c r="V372" s="183"/>
      <c r="W372" s="183"/>
      <c r="X372" s="180">
        <f t="shared" si="52"/>
        <v>0</v>
      </c>
      <c r="Y372" s="179"/>
      <c r="AA372">
        <v>368</v>
      </c>
      <c r="AB372">
        <f>IFERROR(IF($AB$1&gt;=AA372,SMALL(STU_DATA!$L$5:$L$1000,FILL_DATA!$AB$2+FILL_DATA!AA372),0),0)</f>
        <v>0</v>
      </c>
      <c r="AC372">
        <f t="shared" si="53"/>
        <v>0</v>
      </c>
    </row>
    <row r="373" spans="1:29">
      <c r="A373" s="100" t="str">
        <f>IF(B373="","",ROWS($B$5:B373))</f>
        <v/>
      </c>
      <c r="B373" s="100" t="str">
        <f t="shared" si="45"/>
        <v/>
      </c>
      <c r="C373" s="100" t="str">
        <f t="shared" si="46"/>
        <v/>
      </c>
      <c r="D373" s="100" t="str">
        <f t="shared" si="47"/>
        <v/>
      </c>
      <c r="E373" s="100" t="str">
        <f t="shared" si="48"/>
        <v/>
      </c>
      <c r="F373" s="100" t="str">
        <f t="shared" si="49"/>
        <v/>
      </c>
      <c r="G373" s="101" t="str">
        <f t="shared" si="50"/>
        <v/>
      </c>
      <c r="H373" s="101" t="str">
        <f t="shared" si="51"/>
        <v/>
      </c>
      <c r="I373" s="184"/>
      <c r="J373" s="183"/>
      <c r="K373" s="183" t="str">
        <f>IF(J373="","",VLOOKUP(J373,MASTER!$B$8:$C$11,2,0))</f>
        <v/>
      </c>
      <c r="L373" s="183"/>
      <c r="M373" s="183"/>
      <c r="N373" s="183"/>
      <c r="O373" s="183"/>
      <c r="P373" s="183"/>
      <c r="Q373" s="183"/>
      <c r="R373" s="183"/>
      <c r="S373" s="183"/>
      <c r="T373" s="183"/>
      <c r="U373" s="183"/>
      <c r="V373" s="183"/>
      <c r="W373" s="183"/>
      <c r="X373" s="180">
        <f t="shared" si="52"/>
        <v>0</v>
      </c>
      <c r="Y373" s="179"/>
      <c r="AA373">
        <v>369</v>
      </c>
      <c r="AB373">
        <f>IFERROR(IF($AB$1&gt;=AA373,SMALL(STU_DATA!$L$5:$L$1000,FILL_DATA!$AB$2+FILL_DATA!AA373),0),0)</f>
        <v>0</v>
      </c>
      <c r="AC373">
        <f t="shared" si="53"/>
        <v>0</v>
      </c>
    </row>
    <row r="374" spans="1:29">
      <c r="A374" s="100" t="str">
        <f>IF(B374="","",ROWS($B$5:B374))</f>
        <v/>
      </c>
      <c r="B374" s="100" t="str">
        <f t="shared" si="45"/>
        <v/>
      </c>
      <c r="C374" s="100" t="str">
        <f t="shared" si="46"/>
        <v/>
      </c>
      <c r="D374" s="100" t="str">
        <f t="shared" si="47"/>
        <v/>
      </c>
      <c r="E374" s="100" t="str">
        <f t="shared" si="48"/>
        <v/>
      </c>
      <c r="F374" s="100" t="str">
        <f t="shared" si="49"/>
        <v/>
      </c>
      <c r="G374" s="101" t="str">
        <f t="shared" si="50"/>
        <v/>
      </c>
      <c r="H374" s="101" t="str">
        <f t="shared" si="51"/>
        <v/>
      </c>
      <c r="I374" s="184"/>
      <c r="J374" s="183"/>
      <c r="K374" s="183" t="str">
        <f>IF(J374="","",VLOOKUP(J374,MASTER!$B$8:$C$11,2,0))</f>
        <v/>
      </c>
      <c r="L374" s="183"/>
      <c r="M374" s="183"/>
      <c r="N374" s="183"/>
      <c r="O374" s="183"/>
      <c r="P374" s="183"/>
      <c r="Q374" s="183"/>
      <c r="R374" s="183"/>
      <c r="S374" s="183"/>
      <c r="T374" s="183"/>
      <c r="U374" s="183"/>
      <c r="V374" s="183"/>
      <c r="W374" s="183"/>
      <c r="X374" s="180">
        <f t="shared" si="52"/>
        <v>0</v>
      </c>
      <c r="Y374" s="179"/>
      <c r="AA374">
        <v>370</v>
      </c>
      <c r="AB374">
        <f>IFERROR(IF($AB$1&gt;=AA374,SMALL(STU_DATA!$L$5:$L$1000,FILL_DATA!$AB$2+FILL_DATA!AA374),0),0)</f>
        <v>0</v>
      </c>
      <c r="AC374">
        <f t="shared" si="53"/>
        <v>0</v>
      </c>
    </row>
    <row r="375" spans="1:29">
      <c r="A375" s="100" t="str">
        <f>IF(B375="","",ROWS($B$5:B375))</f>
        <v/>
      </c>
      <c r="B375" s="100" t="str">
        <f t="shared" si="45"/>
        <v/>
      </c>
      <c r="C375" s="100" t="str">
        <f t="shared" si="46"/>
        <v/>
      </c>
      <c r="D375" s="100" t="str">
        <f t="shared" si="47"/>
        <v/>
      </c>
      <c r="E375" s="100" t="str">
        <f t="shared" si="48"/>
        <v/>
      </c>
      <c r="F375" s="100" t="str">
        <f t="shared" si="49"/>
        <v/>
      </c>
      <c r="G375" s="101" t="str">
        <f t="shared" si="50"/>
        <v/>
      </c>
      <c r="H375" s="101" t="str">
        <f t="shared" si="51"/>
        <v/>
      </c>
      <c r="I375" s="184"/>
      <c r="J375" s="183"/>
      <c r="K375" s="183" t="str">
        <f>IF(J375="","",VLOOKUP(J375,MASTER!$B$8:$C$11,2,0))</f>
        <v/>
      </c>
      <c r="L375" s="183"/>
      <c r="M375" s="183"/>
      <c r="N375" s="183"/>
      <c r="O375" s="183"/>
      <c r="P375" s="183"/>
      <c r="Q375" s="183"/>
      <c r="R375" s="183"/>
      <c r="S375" s="183"/>
      <c r="T375" s="183"/>
      <c r="U375" s="183"/>
      <c r="V375" s="183"/>
      <c r="W375" s="183"/>
      <c r="X375" s="180">
        <f t="shared" si="52"/>
        <v>0</v>
      </c>
      <c r="Y375" s="179"/>
      <c r="AA375">
        <v>371</v>
      </c>
      <c r="AB375">
        <f>IFERROR(IF($AB$1&gt;=AA375,SMALL(STU_DATA!$L$5:$L$1000,FILL_DATA!$AB$2+FILL_DATA!AA375),0),0)</f>
        <v>0</v>
      </c>
      <c r="AC375">
        <f t="shared" si="53"/>
        <v>0</v>
      </c>
    </row>
    <row r="376" spans="1:29">
      <c r="A376" s="100" t="str">
        <f>IF(B376="","",ROWS($B$5:B376))</f>
        <v/>
      </c>
      <c r="B376" s="100" t="str">
        <f t="shared" si="45"/>
        <v/>
      </c>
      <c r="C376" s="100" t="str">
        <f t="shared" si="46"/>
        <v/>
      </c>
      <c r="D376" s="100" t="str">
        <f t="shared" si="47"/>
        <v/>
      </c>
      <c r="E376" s="100" t="str">
        <f t="shared" si="48"/>
        <v/>
      </c>
      <c r="F376" s="100" t="str">
        <f t="shared" si="49"/>
        <v/>
      </c>
      <c r="G376" s="101" t="str">
        <f t="shared" si="50"/>
        <v/>
      </c>
      <c r="H376" s="101" t="str">
        <f t="shared" si="51"/>
        <v/>
      </c>
      <c r="I376" s="184"/>
      <c r="J376" s="183"/>
      <c r="K376" s="183" t="str">
        <f>IF(J376="","",VLOOKUP(J376,MASTER!$B$8:$C$11,2,0))</f>
        <v/>
      </c>
      <c r="L376" s="183"/>
      <c r="M376" s="183"/>
      <c r="N376" s="183"/>
      <c r="O376" s="183"/>
      <c r="P376" s="183"/>
      <c r="Q376" s="183"/>
      <c r="R376" s="183"/>
      <c r="S376" s="183"/>
      <c r="T376" s="183"/>
      <c r="U376" s="183"/>
      <c r="V376" s="183"/>
      <c r="W376" s="183"/>
      <c r="X376" s="180">
        <f t="shared" si="52"/>
        <v>0</v>
      </c>
      <c r="Y376" s="179"/>
      <c r="AA376">
        <v>372</v>
      </c>
      <c r="AB376">
        <f>IFERROR(IF($AB$1&gt;=AA376,SMALL(STU_DATA!$L$5:$L$1000,FILL_DATA!$AB$2+FILL_DATA!AA376),0),0)</f>
        <v>0</v>
      </c>
      <c r="AC376">
        <f t="shared" si="53"/>
        <v>0</v>
      </c>
    </row>
    <row r="377" spans="1:29">
      <c r="A377" s="100" t="str">
        <f>IF(B377="","",ROWS($B$5:B377))</f>
        <v/>
      </c>
      <c r="B377" s="100" t="str">
        <f t="shared" si="45"/>
        <v/>
      </c>
      <c r="C377" s="100" t="str">
        <f t="shared" si="46"/>
        <v/>
      </c>
      <c r="D377" s="100" t="str">
        <f t="shared" si="47"/>
        <v/>
      </c>
      <c r="E377" s="100" t="str">
        <f t="shared" si="48"/>
        <v/>
      </c>
      <c r="F377" s="100" t="str">
        <f t="shared" si="49"/>
        <v/>
      </c>
      <c r="G377" s="101" t="str">
        <f t="shared" si="50"/>
        <v/>
      </c>
      <c r="H377" s="101" t="str">
        <f t="shared" si="51"/>
        <v/>
      </c>
      <c r="I377" s="184"/>
      <c r="J377" s="183"/>
      <c r="K377" s="183" t="str">
        <f>IF(J377="","",VLOOKUP(J377,MASTER!$B$8:$C$11,2,0))</f>
        <v/>
      </c>
      <c r="L377" s="183"/>
      <c r="M377" s="183"/>
      <c r="N377" s="183"/>
      <c r="O377" s="183"/>
      <c r="P377" s="183"/>
      <c r="Q377" s="183"/>
      <c r="R377" s="183"/>
      <c r="S377" s="183"/>
      <c r="T377" s="183"/>
      <c r="U377" s="183"/>
      <c r="V377" s="183"/>
      <c r="W377" s="183"/>
      <c r="X377" s="180">
        <f t="shared" si="52"/>
        <v>0</v>
      </c>
      <c r="Y377" s="179"/>
      <c r="AA377">
        <v>373</v>
      </c>
      <c r="AB377">
        <f>IFERROR(IF($AB$1&gt;=AA377,SMALL(STU_DATA!$L$5:$L$1000,FILL_DATA!$AB$2+FILL_DATA!AA377),0),0)</f>
        <v>0</v>
      </c>
      <c r="AC377">
        <f t="shared" si="53"/>
        <v>0</v>
      </c>
    </row>
    <row r="378" spans="1:29">
      <c r="A378" s="100" t="str">
        <f>IF(B378="","",ROWS($B$5:B378))</f>
        <v/>
      </c>
      <c r="B378" s="100" t="str">
        <f t="shared" si="45"/>
        <v/>
      </c>
      <c r="C378" s="100" t="str">
        <f t="shared" si="46"/>
        <v/>
      </c>
      <c r="D378" s="100" t="str">
        <f t="shared" si="47"/>
        <v/>
      </c>
      <c r="E378" s="100" t="str">
        <f t="shared" si="48"/>
        <v/>
      </c>
      <c r="F378" s="100" t="str">
        <f t="shared" si="49"/>
        <v/>
      </c>
      <c r="G378" s="101" t="str">
        <f t="shared" si="50"/>
        <v/>
      </c>
      <c r="H378" s="101" t="str">
        <f t="shared" si="51"/>
        <v/>
      </c>
      <c r="I378" s="184"/>
      <c r="J378" s="183"/>
      <c r="K378" s="183" t="str">
        <f>IF(J378="","",VLOOKUP(J378,MASTER!$B$8:$C$11,2,0))</f>
        <v/>
      </c>
      <c r="L378" s="183"/>
      <c r="M378" s="183"/>
      <c r="N378" s="183"/>
      <c r="O378" s="183"/>
      <c r="P378" s="183"/>
      <c r="Q378" s="183"/>
      <c r="R378" s="183"/>
      <c r="S378" s="183"/>
      <c r="T378" s="183"/>
      <c r="U378" s="183"/>
      <c r="V378" s="183"/>
      <c r="W378" s="183"/>
      <c r="X378" s="180">
        <f t="shared" si="52"/>
        <v>0</v>
      </c>
      <c r="Y378" s="179"/>
      <c r="AA378">
        <v>374</v>
      </c>
      <c r="AB378">
        <f>IFERROR(IF($AB$1&gt;=AA378,SMALL(STU_DATA!$L$5:$L$1000,FILL_DATA!$AB$2+FILL_DATA!AA378),0),0)</f>
        <v>0</v>
      </c>
      <c r="AC378">
        <f t="shared" si="53"/>
        <v>0</v>
      </c>
    </row>
    <row r="379" spans="1:29">
      <c r="A379" s="100" t="str">
        <f>IF(B379="","",ROWS($B$5:B379))</f>
        <v/>
      </c>
      <c r="B379" s="100" t="str">
        <f t="shared" si="45"/>
        <v/>
      </c>
      <c r="C379" s="100" t="str">
        <f t="shared" si="46"/>
        <v/>
      </c>
      <c r="D379" s="100" t="str">
        <f t="shared" si="47"/>
        <v/>
      </c>
      <c r="E379" s="100" t="str">
        <f t="shared" si="48"/>
        <v/>
      </c>
      <c r="F379" s="100" t="str">
        <f t="shared" si="49"/>
        <v/>
      </c>
      <c r="G379" s="101" t="str">
        <f t="shared" si="50"/>
        <v/>
      </c>
      <c r="H379" s="101" t="str">
        <f t="shared" si="51"/>
        <v/>
      </c>
      <c r="I379" s="184"/>
      <c r="J379" s="183"/>
      <c r="K379" s="183" t="str">
        <f>IF(J379="","",VLOOKUP(J379,MASTER!$B$8:$C$11,2,0))</f>
        <v/>
      </c>
      <c r="L379" s="183"/>
      <c r="M379" s="183"/>
      <c r="N379" s="183"/>
      <c r="O379" s="183"/>
      <c r="P379" s="183"/>
      <c r="Q379" s="183"/>
      <c r="R379" s="183"/>
      <c r="S379" s="183"/>
      <c r="T379" s="183"/>
      <c r="U379" s="183"/>
      <c r="V379" s="183"/>
      <c r="W379" s="183"/>
      <c r="X379" s="180">
        <f t="shared" si="52"/>
        <v>0</v>
      </c>
      <c r="Y379" s="179"/>
      <c r="AA379">
        <v>375</v>
      </c>
      <c r="AB379">
        <f>IFERROR(IF($AB$1&gt;=AA379,SMALL(STU_DATA!$L$5:$L$1000,FILL_DATA!$AB$2+FILL_DATA!AA379),0),0)</f>
        <v>0</v>
      </c>
      <c r="AC379">
        <f t="shared" si="53"/>
        <v>0</v>
      </c>
    </row>
    <row r="380" spans="1:29">
      <c r="A380" s="100" t="str">
        <f>IF(B380="","",ROWS($B$5:B380))</f>
        <v/>
      </c>
      <c r="B380" s="100" t="str">
        <f t="shared" si="45"/>
        <v/>
      </c>
      <c r="C380" s="100" t="str">
        <f t="shared" si="46"/>
        <v/>
      </c>
      <c r="D380" s="100" t="str">
        <f t="shared" si="47"/>
        <v/>
      </c>
      <c r="E380" s="100" t="str">
        <f t="shared" si="48"/>
        <v/>
      </c>
      <c r="F380" s="100" t="str">
        <f t="shared" si="49"/>
        <v/>
      </c>
      <c r="G380" s="101" t="str">
        <f t="shared" si="50"/>
        <v/>
      </c>
      <c r="H380" s="101" t="str">
        <f t="shared" si="51"/>
        <v/>
      </c>
      <c r="I380" s="184"/>
      <c r="J380" s="183"/>
      <c r="K380" s="183" t="str">
        <f>IF(J380="","",VLOOKUP(J380,MASTER!$B$8:$C$11,2,0))</f>
        <v/>
      </c>
      <c r="L380" s="183"/>
      <c r="M380" s="183"/>
      <c r="N380" s="183"/>
      <c r="O380" s="183"/>
      <c r="P380" s="183"/>
      <c r="Q380" s="183"/>
      <c r="R380" s="183"/>
      <c r="S380" s="183"/>
      <c r="T380" s="183"/>
      <c r="U380" s="183"/>
      <c r="V380" s="183"/>
      <c r="W380" s="183"/>
      <c r="X380" s="180">
        <f t="shared" si="52"/>
        <v>0</v>
      </c>
      <c r="Y380" s="179"/>
      <c r="AA380">
        <v>376</v>
      </c>
      <c r="AB380">
        <f>IFERROR(IF($AB$1&gt;=AA380,SMALL(STU_DATA!$L$5:$L$1000,FILL_DATA!$AB$2+FILL_DATA!AA380),0),0)</f>
        <v>0</v>
      </c>
      <c r="AC380">
        <f t="shared" si="53"/>
        <v>0</v>
      </c>
    </row>
    <row r="381" spans="1:29">
      <c r="A381" s="100" t="str">
        <f>IF(B381="","",ROWS($B$5:B381))</f>
        <v/>
      </c>
      <c r="B381" s="100" t="str">
        <f t="shared" si="45"/>
        <v/>
      </c>
      <c r="C381" s="100" t="str">
        <f t="shared" si="46"/>
        <v/>
      </c>
      <c r="D381" s="100" t="str">
        <f t="shared" si="47"/>
        <v/>
      </c>
      <c r="E381" s="100" t="str">
        <f t="shared" si="48"/>
        <v/>
      </c>
      <c r="F381" s="100" t="str">
        <f t="shared" si="49"/>
        <v/>
      </c>
      <c r="G381" s="101" t="str">
        <f t="shared" si="50"/>
        <v/>
      </c>
      <c r="H381" s="101" t="str">
        <f t="shared" si="51"/>
        <v/>
      </c>
      <c r="I381" s="184"/>
      <c r="J381" s="183"/>
      <c r="K381" s="183" t="str">
        <f>IF(J381="","",VLOOKUP(J381,MASTER!$B$8:$C$11,2,0))</f>
        <v/>
      </c>
      <c r="L381" s="183"/>
      <c r="M381" s="183"/>
      <c r="N381" s="183"/>
      <c r="O381" s="183"/>
      <c r="P381" s="183"/>
      <c r="Q381" s="183"/>
      <c r="R381" s="183"/>
      <c r="S381" s="183"/>
      <c r="T381" s="183"/>
      <c r="U381" s="183"/>
      <c r="V381" s="183"/>
      <c r="W381" s="183"/>
      <c r="X381" s="180">
        <f t="shared" si="52"/>
        <v>0</v>
      </c>
      <c r="Y381" s="179"/>
      <c r="AA381">
        <v>377</v>
      </c>
      <c r="AB381">
        <f>IFERROR(IF($AB$1&gt;=AA381,SMALL(STU_DATA!$L$5:$L$1000,FILL_DATA!$AB$2+FILL_DATA!AA381),0),0)</f>
        <v>0</v>
      </c>
      <c r="AC381">
        <f t="shared" si="53"/>
        <v>0</v>
      </c>
    </row>
    <row r="382" spans="1:29">
      <c r="A382" s="100" t="str">
        <f>IF(B382="","",ROWS($B$5:B382))</f>
        <v/>
      </c>
      <c r="B382" s="100" t="str">
        <f t="shared" si="45"/>
        <v/>
      </c>
      <c r="C382" s="100" t="str">
        <f t="shared" si="46"/>
        <v/>
      </c>
      <c r="D382" s="100" t="str">
        <f t="shared" si="47"/>
        <v/>
      </c>
      <c r="E382" s="100" t="str">
        <f t="shared" si="48"/>
        <v/>
      </c>
      <c r="F382" s="100" t="str">
        <f t="shared" si="49"/>
        <v/>
      </c>
      <c r="G382" s="101" t="str">
        <f t="shared" si="50"/>
        <v/>
      </c>
      <c r="H382" s="101" t="str">
        <f t="shared" si="51"/>
        <v/>
      </c>
      <c r="I382" s="184"/>
      <c r="J382" s="183"/>
      <c r="K382" s="183" t="str">
        <f>IF(J382="","",VLOOKUP(J382,MASTER!$B$8:$C$11,2,0))</f>
        <v/>
      </c>
      <c r="L382" s="183"/>
      <c r="M382" s="183"/>
      <c r="N382" s="183"/>
      <c r="O382" s="183"/>
      <c r="P382" s="183"/>
      <c r="Q382" s="183"/>
      <c r="R382" s="183"/>
      <c r="S382" s="183"/>
      <c r="T382" s="183"/>
      <c r="U382" s="183"/>
      <c r="V382" s="183"/>
      <c r="W382" s="183"/>
      <c r="X382" s="180">
        <f t="shared" si="52"/>
        <v>0</v>
      </c>
      <c r="Y382" s="179"/>
      <c r="AA382">
        <v>378</v>
      </c>
      <c r="AB382">
        <f>IFERROR(IF($AB$1&gt;=AA382,SMALL(STU_DATA!$L$5:$L$1000,FILL_DATA!$AB$2+FILL_DATA!AA382),0),0)</f>
        <v>0</v>
      </c>
      <c r="AC382">
        <f t="shared" si="53"/>
        <v>0</v>
      </c>
    </row>
    <row r="383" spans="1:29">
      <c r="A383" s="100" t="str">
        <f>IF(B383="","",ROWS($B$5:B383))</f>
        <v/>
      </c>
      <c r="B383" s="100" t="str">
        <f t="shared" si="45"/>
        <v/>
      </c>
      <c r="C383" s="100" t="str">
        <f t="shared" si="46"/>
        <v/>
      </c>
      <c r="D383" s="100" t="str">
        <f t="shared" si="47"/>
        <v/>
      </c>
      <c r="E383" s="100" t="str">
        <f t="shared" si="48"/>
        <v/>
      </c>
      <c r="F383" s="100" t="str">
        <f t="shared" si="49"/>
        <v/>
      </c>
      <c r="G383" s="101" t="str">
        <f t="shared" si="50"/>
        <v/>
      </c>
      <c r="H383" s="101" t="str">
        <f t="shared" si="51"/>
        <v/>
      </c>
      <c r="I383" s="184"/>
      <c r="J383" s="183"/>
      <c r="K383" s="183" t="str">
        <f>IF(J383="","",VLOOKUP(J383,MASTER!$B$8:$C$11,2,0))</f>
        <v/>
      </c>
      <c r="L383" s="183"/>
      <c r="M383" s="183"/>
      <c r="N383" s="183"/>
      <c r="O383" s="183"/>
      <c r="P383" s="183"/>
      <c r="Q383" s="183"/>
      <c r="R383" s="183"/>
      <c r="S383" s="183"/>
      <c r="T383" s="183"/>
      <c r="U383" s="183"/>
      <c r="V383" s="183"/>
      <c r="W383" s="183"/>
      <c r="X383" s="180">
        <f t="shared" si="52"/>
        <v>0</v>
      </c>
      <c r="Y383" s="179"/>
      <c r="AA383">
        <v>379</v>
      </c>
      <c r="AB383">
        <f>IFERROR(IF($AB$1&gt;=AA383,SMALL(STU_DATA!$L$5:$L$1000,FILL_DATA!$AB$2+FILL_DATA!AA383),0),0)</f>
        <v>0</v>
      </c>
      <c r="AC383">
        <f t="shared" si="53"/>
        <v>0</v>
      </c>
    </row>
    <row r="384" spans="1:29">
      <c r="A384" s="100" t="str">
        <f>IF(B384="","",ROWS($B$5:B384))</f>
        <v/>
      </c>
      <c r="B384" s="100" t="str">
        <f t="shared" si="45"/>
        <v/>
      </c>
      <c r="C384" s="100" t="str">
        <f t="shared" si="46"/>
        <v/>
      </c>
      <c r="D384" s="100" t="str">
        <f t="shared" si="47"/>
        <v/>
      </c>
      <c r="E384" s="100" t="str">
        <f t="shared" si="48"/>
        <v/>
      </c>
      <c r="F384" s="100" t="str">
        <f t="shared" si="49"/>
        <v/>
      </c>
      <c r="G384" s="101" t="str">
        <f t="shared" si="50"/>
        <v/>
      </c>
      <c r="H384" s="101" t="str">
        <f t="shared" si="51"/>
        <v/>
      </c>
      <c r="I384" s="184"/>
      <c r="J384" s="183"/>
      <c r="K384" s="183" t="str">
        <f>IF(J384="","",VLOOKUP(J384,MASTER!$B$8:$C$11,2,0))</f>
        <v/>
      </c>
      <c r="L384" s="183"/>
      <c r="M384" s="183"/>
      <c r="N384" s="183"/>
      <c r="O384" s="183"/>
      <c r="P384" s="183"/>
      <c r="Q384" s="183"/>
      <c r="R384" s="183"/>
      <c r="S384" s="183"/>
      <c r="T384" s="183"/>
      <c r="U384" s="183"/>
      <c r="V384" s="183"/>
      <c r="W384" s="183"/>
      <c r="X384" s="180">
        <f t="shared" si="52"/>
        <v>0</v>
      </c>
      <c r="Y384" s="179"/>
      <c r="AA384">
        <v>380</v>
      </c>
      <c r="AB384">
        <f>IFERROR(IF($AB$1&gt;=AA384,SMALL(STU_DATA!$L$5:$L$1000,FILL_DATA!$AB$2+FILL_DATA!AA384),0),0)</f>
        <v>0</v>
      </c>
      <c r="AC384">
        <f t="shared" si="53"/>
        <v>0</v>
      </c>
    </row>
    <row r="385" spans="1:29">
      <c r="A385" s="100" t="str">
        <f>IF(B385="","",ROWS($B$5:B385))</f>
        <v/>
      </c>
      <c r="B385" s="100" t="str">
        <f t="shared" si="45"/>
        <v/>
      </c>
      <c r="C385" s="100" t="str">
        <f t="shared" si="46"/>
        <v/>
      </c>
      <c r="D385" s="100" t="str">
        <f t="shared" si="47"/>
        <v/>
      </c>
      <c r="E385" s="100" t="str">
        <f t="shared" si="48"/>
        <v/>
      </c>
      <c r="F385" s="100" t="str">
        <f t="shared" si="49"/>
        <v/>
      </c>
      <c r="G385" s="101" t="str">
        <f t="shared" si="50"/>
        <v/>
      </c>
      <c r="H385" s="101" t="str">
        <f t="shared" si="51"/>
        <v/>
      </c>
      <c r="I385" s="184"/>
      <c r="J385" s="183"/>
      <c r="K385" s="183" t="str">
        <f>IF(J385="","",VLOOKUP(J385,MASTER!$B$8:$C$11,2,0))</f>
        <v/>
      </c>
      <c r="L385" s="183"/>
      <c r="M385" s="183"/>
      <c r="N385" s="183"/>
      <c r="O385" s="183"/>
      <c r="P385" s="183"/>
      <c r="Q385" s="183"/>
      <c r="R385" s="183"/>
      <c r="S385" s="183"/>
      <c r="T385" s="183"/>
      <c r="U385" s="183"/>
      <c r="V385" s="183"/>
      <c r="W385" s="183"/>
      <c r="X385" s="180">
        <f t="shared" si="52"/>
        <v>0</v>
      </c>
      <c r="Y385" s="179"/>
      <c r="AA385">
        <v>381</v>
      </c>
      <c r="AB385">
        <f>IFERROR(IF($AB$1&gt;=AA385,SMALL(STU_DATA!$L$5:$L$1000,FILL_DATA!$AB$2+FILL_DATA!AA385),0),0)</f>
        <v>0</v>
      </c>
      <c r="AC385">
        <f t="shared" si="53"/>
        <v>0</v>
      </c>
    </row>
    <row r="386" spans="1:29">
      <c r="A386" s="100" t="str">
        <f>IF(B386="","",ROWS($B$5:B386))</f>
        <v/>
      </c>
      <c r="B386" s="100" t="str">
        <f t="shared" si="45"/>
        <v/>
      </c>
      <c r="C386" s="100" t="str">
        <f t="shared" si="46"/>
        <v/>
      </c>
      <c r="D386" s="100" t="str">
        <f t="shared" si="47"/>
        <v/>
      </c>
      <c r="E386" s="100" t="str">
        <f t="shared" si="48"/>
        <v/>
      </c>
      <c r="F386" s="100" t="str">
        <f t="shared" si="49"/>
        <v/>
      </c>
      <c r="G386" s="101" t="str">
        <f t="shared" si="50"/>
        <v/>
      </c>
      <c r="H386" s="101" t="str">
        <f t="shared" si="51"/>
        <v/>
      </c>
      <c r="I386" s="184"/>
      <c r="J386" s="183"/>
      <c r="K386" s="183" t="str">
        <f>IF(J386="","",VLOOKUP(J386,MASTER!$B$8:$C$11,2,0))</f>
        <v/>
      </c>
      <c r="L386" s="183"/>
      <c r="M386" s="183"/>
      <c r="N386" s="183"/>
      <c r="O386" s="183"/>
      <c r="P386" s="183"/>
      <c r="Q386" s="183"/>
      <c r="R386" s="183"/>
      <c r="S386" s="183"/>
      <c r="T386" s="183"/>
      <c r="U386" s="183"/>
      <c r="V386" s="183"/>
      <c r="W386" s="183"/>
      <c r="X386" s="180">
        <f t="shared" si="52"/>
        <v>0</v>
      </c>
      <c r="Y386" s="179"/>
      <c r="AA386">
        <v>382</v>
      </c>
      <c r="AB386">
        <f>IFERROR(IF($AB$1&gt;=AA386,SMALL(STU_DATA!$L$5:$L$1000,FILL_DATA!$AB$2+FILL_DATA!AA386),0),0)</f>
        <v>0</v>
      </c>
      <c r="AC386">
        <f t="shared" si="53"/>
        <v>0</v>
      </c>
    </row>
    <row r="387" spans="1:29">
      <c r="A387" s="100" t="str">
        <f>IF(B387="","",ROWS($B$5:B387))</f>
        <v/>
      </c>
      <c r="B387" s="100" t="str">
        <f t="shared" si="45"/>
        <v/>
      </c>
      <c r="C387" s="100" t="str">
        <f t="shared" si="46"/>
        <v/>
      </c>
      <c r="D387" s="100" t="str">
        <f t="shared" si="47"/>
        <v/>
      </c>
      <c r="E387" s="100" t="str">
        <f t="shared" si="48"/>
        <v/>
      </c>
      <c r="F387" s="100" t="str">
        <f t="shared" si="49"/>
        <v/>
      </c>
      <c r="G387" s="101" t="str">
        <f t="shared" si="50"/>
        <v/>
      </c>
      <c r="H387" s="101" t="str">
        <f t="shared" si="51"/>
        <v/>
      </c>
      <c r="I387" s="184"/>
      <c r="J387" s="183"/>
      <c r="K387" s="183" t="str">
        <f>IF(J387="","",VLOOKUP(J387,MASTER!$B$8:$C$11,2,0))</f>
        <v/>
      </c>
      <c r="L387" s="183"/>
      <c r="M387" s="183"/>
      <c r="N387" s="183"/>
      <c r="O387" s="183"/>
      <c r="P387" s="183"/>
      <c r="Q387" s="183"/>
      <c r="R387" s="183"/>
      <c r="S387" s="183"/>
      <c r="T387" s="183"/>
      <c r="U387" s="183"/>
      <c r="V387" s="183"/>
      <c r="W387" s="183"/>
      <c r="X387" s="180">
        <f t="shared" si="52"/>
        <v>0</v>
      </c>
      <c r="Y387" s="179"/>
      <c r="AA387">
        <v>383</v>
      </c>
      <c r="AB387">
        <f>IFERROR(IF($AB$1&gt;=AA387,SMALL(STU_DATA!$L$5:$L$1000,FILL_DATA!$AB$2+FILL_DATA!AA387),0),0)</f>
        <v>0</v>
      </c>
      <c r="AC387">
        <f t="shared" si="53"/>
        <v>0</v>
      </c>
    </row>
    <row r="388" spans="1:29">
      <c r="A388" s="100" t="str">
        <f>IF(B388="","",ROWS($B$5:B388))</f>
        <v/>
      </c>
      <c r="B388" s="100" t="str">
        <f t="shared" si="45"/>
        <v/>
      </c>
      <c r="C388" s="100" t="str">
        <f t="shared" si="46"/>
        <v/>
      </c>
      <c r="D388" s="100" t="str">
        <f t="shared" si="47"/>
        <v/>
      </c>
      <c r="E388" s="100" t="str">
        <f t="shared" si="48"/>
        <v/>
      </c>
      <c r="F388" s="100" t="str">
        <f t="shared" si="49"/>
        <v/>
      </c>
      <c r="G388" s="101" t="str">
        <f t="shared" si="50"/>
        <v/>
      </c>
      <c r="H388" s="101" t="str">
        <f t="shared" si="51"/>
        <v/>
      </c>
      <c r="I388" s="184"/>
      <c r="J388" s="183"/>
      <c r="K388" s="183" t="str">
        <f>IF(J388="","",VLOOKUP(J388,MASTER!$B$8:$C$11,2,0))</f>
        <v/>
      </c>
      <c r="L388" s="183"/>
      <c r="M388" s="183"/>
      <c r="N388" s="183"/>
      <c r="O388" s="183"/>
      <c r="P388" s="183"/>
      <c r="Q388" s="183"/>
      <c r="R388" s="183"/>
      <c r="S388" s="183"/>
      <c r="T388" s="183"/>
      <c r="U388" s="183"/>
      <c r="V388" s="183"/>
      <c r="W388" s="183"/>
      <c r="X388" s="180">
        <f t="shared" si="52"/>
        <v>0</v>
      </c>
      <c r="Y388" s="179"/>
      <c r="AA388">
        <v>384</v>
      </c>
      <c r="AB388">
        <f>IFERROR(IF($AB$1&gt;=AA388,SMALL(STU_DATA!$L$5:$L$1000,FILL_DATA!$AB$2+FILL_DATA!AA388),0),0)</f>
        <v>0</v>
      </c>
      <c r="AC388">
        <f t="shared" si="53"/>
        <v>0</v>
      </c>
    </row>
    <row r="389" spans="1:29">
      <c r="A389" s="100" t="str">
        <f>IF(B389="","",ROWS($B$5:B389))</f>
        <v/>
      </c>
      <c r="B389" s="100" t="str">
        <f t="shared" ref="B389:B452" si="54">IFERROR(VLOOKUP($AB389,STU_DATA,2,0),"")</f>
        <v/>
      </c>
      <c r="C389" s="100" t="str">
        <f t="shared" ref="C389:C452" si="55">IFERROR(VLOOKUP($AB389,STU_DATA,3,0),"")</f>
        <v/>
      </c>
      <c r="D389" s="100" t="str">
        <f t="shared" ref="D389:D452" si="56">IFERROR(VLOOKUP($AB389,STU_DATA,4,0),"")</f>
        <v/>
      </c>
      <c r="E389" s="100" t="str">
        <f t="shared" ref="E389:E452" si="57">IFERROR(VLOOKUP($AB389,STU_DATA,5,0),"")</f>
        <v/>
      </c>
      <c r="F389" s="100" t="str">
        <f t="shared" ref="F389:F452" si="58">IFERROR(VLOOKUP($AB389,STU_DATA,6,0),"")</f>
        <v/>
      </c>
      <c r="G389" s="101" t="str">
        <f t="shared" ref="G389:G452" si="59">IFERROR(VLOOKUP($AB389,STU_DATA,7,0),"")</f>
        <v/>
      </c>
      <c r="H389" s="101" t="str">
        <f t="shared" ref="H389:H452" si="60">IFERROR(VLOOKUP($AB389,STU_DATA,9,0),"")</f>
        <v/>
      </c>
      <c r="I389" s="184"/>
      <c r="J389" s="183"/>
      <c r="K389" s="183" t="str">
        <f>IF(J389="","",VLOOKUP(J389,MASTER!$B$8:$C$11,2,0))</f>
        <v/>
      </c>
      <c r="L389" s="183"/>
      <c r="M389" s="183"/>
      <c r="N389" s="183"/>
      <c r="O389" s="183"/>
      <c r="P389" s="183"/>
      <c r="Q389" s="183"/>
      <c r="R389" s="183"/>
      <c r="S389" s="183"/>
      <c r="T389" s="183"/>
      <c r="U389" s="183"/>
      <c r="V389" s="183"/>
      <c r="W389" s="183"/>
      <c r="X389" s="180">
        <f t="shared" si="52"/>
        <v>0</v>
      </c>
      <c r="Y389" s="179"/>
      <c r="AA389">
        <v>385</v>
      </c>
      <c r="AB389">
        <f>IFERROR(IF($AB$1&gt;=AA389,SMALL(STU_DATA!$L$5:$L$1000,FILL_DATA!$AB$2+FILL_DATA!AA389),0),0)</f>
        <v>0</v>
      </c>
      <c r="AC389">
        <f t="shared" si="53"/>
        <v>0</v>
      </c>
    </row>
    <row r="390" spans="1:29">
      <c r="A390" s="100" t="str">
        <f>IF(B390="","",ROWS($B$5:B390))</f>
        <v/>
      </c>
      <c r="B390" s="100" t="str">
        <f t="shared" si="54"/>
        <v/>
      </c>
      <c r="C390" s="100" t="str">
        <f t="shared" si="55"/>
        <v/>
      </c>
      <c r="D390" s="100" t="str">
        <f t="shared" si="56"/>
        <v/>
      </c>
      <c r="E390" s="100" t="str">
        <f t="shared" si="57"/>
        <v/>
      </c>
      <c r="F390" s="100" t="str">
        <f t="shared" si="58"/>
        <v/>
      </c>
      <c r="G390" s="101" t="str">
        <f t="shared" si="59"/>
        <v/>
      </c>
      <c r="H390" s="101" t="str">
        <f t="shared" si="60"/>
        <v/>
      </c>
      <c r="I390" s="184"/>
      <c r="J390" s="183"/>
      <c r="K390" s="183" t="str">
        <f>IF(J390="","",VLOOKUP(J390,MASTER!$B$8:$C$11,2,0))</f>
        <v/>
      </c>
      <c r="L390" s="183"/>
      <c r="M390" s="183"/>
      <c r="N390" s="183"/>
      <c r="O390" s="183"/>
      <c r="P390" s="183"/>
      <c r="Q390" s="183"/>
      <c r="R390" s="183"/>
      <c r="S390" s="183"/>
      <c r="T390" s="183"/>
      <c r="U390" s="183"/>
      <c r="V390" s="183"/>
      <c r="W390" s="183"/>
      <c r="X390" s="180">
        <f t="shared" ref="X390:X453" si="61">SUM(L390:W390)</f>
        <v>0</v>
      </c>
      <c r="Y390" s="179"/>
      <c r="AA390">
        <v>386</v>
      </c>
      <c r="AB390">
        <f>IFERROR(IF($AB$1&gt;=AA390,SMALL(STU_DATA!$L$5:$L$1000,FILL_DATA!$AB$2+FILL_DATA!AA390),0),0)</f>
        <v>0</v>
      </c>
      <c r="AC390">
        <f t="shared" ref="AC390:AC453" si="62">IFERROR(IF(Y390=$Z$3,A390,0),"")</f>
        <v>0</v>
      </c>
    </row>
    <row r="391" spans="1:29">
      <c r="A391" s="100" t="str">
        <f>IF(B391="","",ROWS($B$5:B391))</f>
        <v/>
      </c>
      <c r="B391" s="100" t="str">
        <f t="shared" si="54"/>
        <v/>
      </c>
      <c r="C391" s="100" t="str">
        <f t="shared" si="55"/>
        <v/>
      </c>
      <c r="D391" s="100" t="str">
        <f t="shared" si="56"/>
        <v/>
      </c>
      <c r="E391" s="100" t="str">
        <f t="shared" si="57"/>
        <v/>
      </c>
      <c r="F391" s="100" t="str">
        <f t="shared" si="58"/>
        <v/>
      </c>
      <c r="G391" s="101" t="str">
        <f t="shared" si="59"/>
        <v/>
      </c>
      <c r="H391" s="101" t="str">
        <f t="shared" si="60"/>
        <v/>
      </c>
      <c r="I391" s="184"/>
      <c r="J391" s="183"/>
      <c r="K391" s="183" t="str">
        <f>IF(J391="","",VLOOKUP(J391,MASTER!$B$8:$C$11,2,0))</f>
        <v/>
      </c>
      <c r="L391" s="183"/>
      <c r="M391" s="183"/>
      <c r="N391" s="183"/>
      <c r="O391" s="183"/>
      <c r="P391" s="183"/>
      <c r="Q391" s="183"/>
      <c r="R391" s="183"/>
      <c r="S391" s="183"/>
      <c r="T391" s="183"/>
      <c r="U391" s="183"/>
      <c r="V391" s="183"/>
      <c r="W391" s="183"/>
      <c r="X391" s="180">
        <f t="shared" si="61"/>
        <v>0</v>
      </c>
      <c r="Y391" s="179"/>
      <c r="AA391">
        <v>387</v>
      </c>
      <c r="AB391">
        <f>IFERROR(IF($AB$1&gt;=AA391,SMALL(STU_DATA!$L$5:$L$1000,FILL_DATA!$AB$2+FILL_DATA!AA391),0),0)</f>
        <v>0</v>
      </c>
      <c r="AC391">
        <f t="shared" si="62"/>
        <v>0</v>
      </c>
    </row>
    <row r="392" spans="1:29">
      <c r="A392" s="100" t="str">
        <f>IF(B392="","",ROWS($B$5:B392))</f>
        <v/>
      </c>
      <c r="B392" s="100" t="str">
        <f t="shared" si="54"/>
        <v/>
      </c>
      <c r="C392" s="100" t="str">
        <f t="shared" si="55"/>
        <v/>
      </c>
      <c r="D392" s="100" t="str">
        <f t="shared" si="56"/>
        <v/>
      </c>
      <c r="E392" s="100" t="str">
        <f t="shared" si="57"/>
        <v/>
      </c>
      <c r="F392" s="100" t="str">
        <f t="shared" si="58"/>
        <v/>
      </c>
      <c r="G392" s="101" t="str">
        <f t="shared" si="59"/>
        <v/>
      </c>
      <c r="H392" s="101" t="str">
        <f t="shared" si="60"/>
        <v/>
      </c>
      <c r="I392" s="184"/>
      <c r="J392" s="183"/>
      <c r="K392" s="183" t="str">
        <f>IF(J392="","",VLOOKUP(J392,MASTER!$B$8:$C$11,2,0))</f>
        <v/>
      </c>
      <c r="L392" s="183"/>
      <c r="M392" s="183"/>
      <c r="N392" s="183"/>
      <c r="O392" s="183"/>
      <c r="P392" s="183"/>
      <c r="Q392" s="183"/>
      <c r="R392" s="183"/>
      <c r="S392" s="183"/>
      <c r="T392" s="183"/>
      <c r="U392" s="183"/>
      <c r="V392" s="183"/>
      <c r="W392" s="183"/>
      <c r="X392" s="180">
        <f t="shared" si="61"/>
        <v>0</v>
      </c>
      <c r="Y392" s="179"/>
      <c r="AA392">
        <v>388</v>
      </c>
      <c r="AB392">
        <f>IFERROR(IF($AB$1&gt;=AA392,SMALL(STU_DATA!$L$5:$L$1000,FILL_DATA!$AB$2+FILL_DATA!AA392),0),0)</f>
        <v>0</v>
      </c>
      <c r="AC392">
        <f t="shared" si="62"/>
        <v>0</v>
      </c>
    </row>
    <row r="393" spans="1:29">
      <c r="A393" s="100" t="str">
        <f>IF(B393="","",ROWS($B$5:B393))</f>
        <v/>
      </c>
      <c r="B393" s="100" t="str">
        <f t="shared" si="54"/>
        <v/>
      </c>
      <c r="C393" s="100" t="str">
        <f t="shared" si="55"/>
        <v/>
      </c>
      <c r="D393" s="100" t="str">
        <f t="shared" si="56"/>
        <v/>
      </c>
      <c r="E393" s="100" t="str">
        <f t="shared" si="57"/>
        <v/>
      </c>
      <c r="F393" s="100" t="str">
        <f t="shared" si="58"/>
        <v/>
      </c>
      <c r="G393" s="101" t="str">
        <f t="shared" si="59"/>
        <v/>
      </c>
      <c r="H393" s="101" t="str">
        <f t="shared" si="60"/>
        <v/>
      </c>
      <c r="I393" s="184"/>
      <c r="J393" s="183"/>
      <c r="K393" s="183" t="str">
        <f>IF(J393="","",VLOOKUP(J393,MASTER!$B$8:$C$11,2,0))</f>
        <v/>
      </c>
      <c r="L393" s="183"/>
      <c r="M393" s="183"/>
      <c r="N393" s="183"/>
      <c r="O393" s="183"/>
      <c r="P393" s="183"/>
      <c r="Q393" s="183"/>
      <c r="R393" s="183"/>
      <c r="S393" s="183"/>
      <c r="T393" s="183"/>
      <c r="U393" s="183"/>
      <c r="V393" s="183"/>
      <c r="W393" s="183"/>
      <c r="X393" s="180">
        <f t="shared" si="61"/>
        <v>0</v>
      </c>
      <c r="Y393" s="179"/>
      <c r="AA393">
        <v>389</v>
      </c>
      <c r="AB393">
        <f>IFERROR(IF($AB$1&gt;=AA393,SMALL(STU_DATA!$L$5:$L$1000,FILL_DATA!$AB$2+FILL_DATA!AA393),0),0)</f>
        <v>0</v>
      </c>
      <c r="AC393">
        <f t="shared" si="62"/>
        <v>0</v>
      </c>
    </row>
    <row r="394" spans="1:29">
      <c r="A394" s="100" t="str">
        <f>IF(B394="","",ROWS($B$5:B394))</f>
        <v/>
      </c>
      <c r="B394" s="100" t="str">
        <f t="shared" si="54"/>
        <v/>
      </c>
      <c r="C394" s="100" t="str">
        <f t="shared" si="55"/>
        <v/>
      </c>
      <c r="D394" s="100" t="str">
        <f t="shared" si="56"/>
        <v/>
      </c>
      <c r="E394" s="100" t="str">
        <f t="shared" si="57"/>
        <v/>
      </c>
      <c r="F394" s="100" t="str">
        <f t="shared" si="58"/>
        <v/>
      </c>
      <c r="G394" s="101" t="str">
        <f t="shared" si="59"/>
        <v/>
      </c>
      <c r="H394" s="101" t="str">
        <f t="shared" si="60"/>
        <v/>
      </c>
      <c r="I394" s="184"/>
      <c r="J394" s="183"/>
      <c r="K394" s="183" t="str">
        <f>IF(J394="","",VLOOKUP(J394,MASTER!$B$8:$C$11,2,0))</f>
        <v/>
      </c>
      <c r="L394" s="183"/>
      <c r="M394" s="183"/>
      <c r="N394" s="183"/>
      <c r="O394" s="183"/>
      <c r="P394" s="183"/>
      <c r="Q394" s="183"/>
      <c r="R394" s="183"/>
      <c r="S394" s="183"/>
      <c r="T394" s="183"/>
      <c r="U394" s="183"/>
      <c r="V394" s="183"/>
      <c r="W394" s="183"/>
      <c r="X394" s="180">
        <f t="shared" si="61"/>
        <v>0</v>
      </c>
      <c r="Y394" s="179"/>
      <c r="AA394">
        <v>390</v>
      </c>
      <c r="AB394">
        <f>IFERROR(IF($AB$1&gt;=AA394,SMALL(STU_DATA!$L$5:$L$1000,FILL_DATA!$AB$2+FILL_DATA!AA394),0),0)</f>
        <v>0</v>
      </c>
      <c r="AC394">
        <f t="shared" si="62"/>
        <v>0</v>
      </c>
    </row>
    <row r="395" spans="1:29">
      <c r="A395" s="100" t="str">
        <f>IF(B395="","",ROWS($B$5:B395))</f>
        <v/>
      </c>
      <c r="B395" s="100" t="str">
        <f t="shared" si="54"/>
        <v/>
      </c>
      <c r="C395" s="100" t="str">
        <f t="shared" si="55"/>
        <v/>
      </c>
      <c r="D395" s="100" t="str">
        <f t="shared" si="56"/>
        <v/>
      </c>
      <c r="E395" s="100" t="str">
        <f t="shared" si="57"/>
        <v/>
      </c>
      <c r="F395" s="100" t="str">
        <f t="shared" si="58"/>
        <v/>
      </c>
      <c r="G395" s="101" t="str">
        <f t="shared" si="59"/>
        <v/>
      </c>
      <c r="H395" s="101" t="str">
        <f t="shared" si="60"/>
        <v/>
      </c>
      <c r="I395" s="184"/>
      <c r="J395" s="183"/>
      <c r="K395" s="183" t="str">
        <f>IF(J395="","",VLOOKUP(J395,MASTER!$B$8:$C$11,2,0))</f>
        <v/>
      </c>
      <c r="L395" s="183"/>
      <c r="M395" s="183"/>
      <c r="N395" s="183"/>
      <c r="O395" s="183"/>
      <c r="P395" s="183"/>
      <c r="Q395" s="183"/>
      <c r="R395" s="183"/>
      <c r="S395" s="183"/>
      <c r="T395" s="183"/>
      <c r="U395" s="183"/>
      <c r="V395" s="183"/>
      <c r="W395" s="183"/>
      <c r="X395" s="180">
        <f t="shared" si="61"/>
        <v>0</v>
      </c>
      <c r="Y395" s="179"/>
      <c r="AA395">
        <v>391</v>
      </c>
      <c r="AB395">
        <f>IFERROR(IF($AB$1&gt;=AA395,SMALL(STU_DATA!$L$5:$L$1000,FILL_DATA!$AB$2+FILL_DATA!AA395),0),0)</f>
        <v>0</v>
      </c>
      <c r="AC395">
        <f t="shared" si="62"/>
        <v>0</v>
      </c>
    </row>
    <row r="396" spans="1:29">
      <c r="A396" s="100" t="str">
        <f>IF(B396="","",ROWS($B$5:B396))</f>
        <v/>
      </c>
      <c r="B396" s="100" t="str">
        <f t="shared" si="54"/>
        <v/>
      </c>
      <c r="C396" s="100" t="str">
        <f t="shared" si="55"/>
        <v/>
      </c>
      <c r="D396" s="100" t="str">
        <f t="shared" si="56"/>
        <v/>
      </c>
      <c r="E396" s="100" t="str">
        <f t="shared" si="57"/>
        <v/>
      </c>
      <c r="F396" s="100" t="str">
        <f t="shared" si="58"/>
        <v/>
      </c>
      <c r="G396" s="101" t="str">
        <f t="shared" si="59"/>
        <v/>
      </c>
      <c r="H396" s="101" t="str">
        <f t="shared" si="60"/>
        <v/>
      </c>
      <c r="I396" s="184"/>
      <c r="J396" s="183"/>
      <c r="K396" s="183" t="str">
        <f>IF(J396="","",VLOOKUP(J396,MASTER!$B$8:$C$11,2,0))</f>
        <v/>
      </c>
      <c r="L396" s="183"/>
      <c r="M396" s="183"/>
      <c r="N396" s="183"/>
      <c r="O396" s="183"/>
      <c r="P396" s="183"/>
      <c r="Q396" s="183"/>
      <c r="R396" s="183"/>
      <c r="S396" s="183"/>
      <c r="T396" s="183"/>
      <c r="U396" s="183"/>
      <c r="V396" s="183"/>
      <c r="W396" s="183"/>
      <c r="X396" s="180">
        <f t="shared" si="61"/>
        <v>0</v>
      </c>
      <c r="Y396" s="179"/>
      <c r="AA396">
        <v>392</v>
      </c>
      <c r="AB396">
        <f>IFERROR(IF($AB$1&gt;=AA396,SMALL(STU_DATA!$L$5:$L$1000,FILL_DATA!$AB$2+FILL_DATA!AA396),0),0)</f>
        <v>0</v>
      </c>
      <c r="AC396">
        <f t="shared" si="62"/>
        <v>0</v>
      </c>
    </row>
    <row r="397" spans="1:29">
      <c r="A397" s="100" t="str">
        <f>IF(B397="","",ROWS($B$5:B397))</f>
        <v/>
      </c>
      <c r="B397" s="100" t="str">
        <f t="shared" si="54"/>
        <v/>
      </c>
      <c r="C397" s="100" t="str">
        <f t="shared" si="55"/>
        <v/>
      </c>
      <c r="D397" s="100" t="str">
        <f t="shared" si="56"/>
        <v/>
      </c>
      <c r="E397" s="100" t="str">
        <f t="shared" si="57"/>
        <v/>
      </c>
      <c r="F397" s="100" t="str">
        <f t="shared" si="58"/>
        <v/>
      </c>
      <c r="G397" s="101" t="str">
        <f t="shared" si="59"/>
        <v/>
      </c>
      <c r="H397" s="101" t="str">
        <f t="shared" si="60"/>
        <v/>
      </c>
      <c r="I397" s="184"/>
      <c r="J397" s="183"/>
      <c r="K397" s="183" t="str">
        <f>IF(J397="","",VLOOKUP(J397,MASTER!$B$8:$C$11,2,0))</f>
        <v/>
      </c>
      <c r="L397" s="183"/>
      <c r="M397" s="183"/>
      <c r="N397" s="183"/>
      <c r="O397" s="183"/>
      <c r="P397" s="183"/>
      <c r="Q397" s="183"/>
      <c r="R397" s="183"/>
      <c r="S397" s="183"/>
      <c r="T397" s="183"/>
      <c r="U397" s="183"/>
      <c r="V397" s="183"/>
      <c r="W397" s="183"/>
      <c r="X397" s="180">
        <f t="shared" si="61"/>
        <v>0</v>
      </c>
      <c r="Y397" s="179"/>
      <c r="AA397">
        <v>393</v>
      </c>
      <c r="AB397">
        <f>IFERROR(IF($AB$1&gt;=AA397,SMALL(STU_DATA!$L$5:$L$1000,FILL_DATA!$AB$2+FILL_DATA!AA397),0),0)</f>
        <v>0</v>
      </c>
      <c r="AC397">
        <f t="shared" si="62"/>
        <v>0</v>
      </c>
    </row>
    <row r="398" spans="1:29">
      <c r="A398" s="100" t="str">
        <f>IF(B398="","",ROWS($B$5:B398))</f>
        <v/>
      </c>
      <c r="B398" s="100" t="str">
        <f t="shared" si="54"/>
        <v/>
      </c>
      <c r="C398" s="100" t="str">
        <f t="shared" si="55"/>
        <v/>
      </c>
      <c r="D398" s="100" t="str">
        <f t="shared" si="56"/>
        <v/>
      </c>
      <c r="E398" s="100" t="str">
        <f t="shared" si="57"/>
        <v/>
      </c>
      <c r="F398" s="100" t="str">
        <f t="shared" si="58"/>
        <v/>
      </c>
      <c r="G398" s="101" t="str">
        <f t="shared" si="59"/>
        <v/>
      </c>
      <c r="H398" s="101" t="str">
        <f t="shared" si="60"/>
        <v/>
      </c>
      <c r="I398" s="184"/>
      <c r="J398" s="183"/>
      <c r="K398" s="183" t="str">
        <f>IF(J398="","",VLOOKUP(J398,MASTER!$B$8:$C$11,2,0))</f>
        <v/>
      </c>
      <c r="L398" s="183"/>
      <c r="M398" s="183"/>
      <c r="N398" s="183"/>
      <c r="O398" s="183"/>
      <c r="P398" s="183"/>
      <c r="Q398" s="183"/>
      <c r="R398" s="183"/>
      <c r="S398" s="183"/>
      <c r="T398" s="183"/>
      <c r="U398" s="183"/>
      <c r="V398" s="183"/>
      <c r="W398" s="183"/>
      <c r="X398" s="180">
        <f t="shared" si="61"/>
        <v>0</v>
      </c>
      <c r="Y398" s="179"/>
      <c r="AA398">
        <v>394</v>
      </c>
      <c r="AB398">
        <f>IFERROR(IF($AB$1&gt;=AA398,SMALL(STU_DATA!$L$5:$L$1000,FILL_DATA!$AB$2+FILL_DATA!AA398),0),0)</f>
        <v>0</v>
      </c>
      <c r="AC398">
        <f t="shared" si="62"/>
        <v>0</v>
      </c>
    </row>
    <row r="399" spans="1:29">
      <c r="A399" s="100" t="str">
        <f>IF(B399="","",ROWS($B$5:B399))</f>
        <v/>
      </c>
      <c r="B399" s="100" t="str">
        <f t="shared" si="54"/>
        <v/>
      </c>
      <c r="C399" s="100" t="str">
        <f t="shared" si="55"/>
        <v/>
      </c>
      <c r="D399" s="100" t="str">
        <f t="shared" si="56"/>
        <v/>
      </c>
      <c r="E399" s="100" t="str">
        <f t="shared" si="57"/>
        <v/>
      </c>
      <c r="F399" s="100" t="str">
        <f t="shared" si="58"/>
        <v/>
      </c>
      <c r="G399" s="101" t="str">
        <f t="shared" si="59"/>
        <v/>
      </c>
      <c r="H399" s="101" t="str">
        <f t="shared" si="60"/>
        <v/>
      </c>
      <c r="I399" s="184"/>
      <c r="J399" s="183"/>
      <c r="K399" s="183" t="str">
        <f>IF(J399="","",VLOOKUP(J399,MASTER!$B$8:$C$11,2,0))</f>
        <v/>
      </c>
      <c r="L399" s="183"/>
      <c r="M399" s="183"/>
      <c r="N399" s="183"/>
      <c r="O399" s="183"/>
      <c r="P399" s="183"/>
      <c r="Q399" s="183"/>
      <c r="R399" s="183"/>
      <c r="S399" s="183"/>
      <c r="T399" s="183"/>
      <c r="U399" s="183"/>
      <c r="V399" s="183"/>
      <c r="W399" s="183"/>
      <c r="X399" s="180">
        <f t="shared" si="61"/>
        <v>0</v>
      </c>
      <c r="Y399" s="179"/>
      <c r="AA399">
        <v>395</v>
      </c>
      <c r="AB399">
        <f>IFERROR(IF($AB$1&gt;=AA399,SMALL(STU_DATA!$L$5:$L$1000,FILL_DATA!$AB$2+FILL_DATA!AA399),0),0)</f>
        <v>0</v>
      </c>
      <c r="AC399">
        <f t="shared" si="62"/>
        <v>0</v>
      </c>
    </row>
    <row r="400" spans="1:29">
      <c r="A400" s="100" t="str">
        <f>IF(B400="","",ROWS($B$5:B400))</f>
        <v/>
      </c>
      <c r="B400" s="100" t="str">
        <f t="shared" si="54"/>
        <v/>
      </c>
      <c r="C400" s="100" t="str">
        <f t="shared" si="55"/>
        <v/>
      </c>
      <c r="D400" s="100" t="str">
        <f t="shared" si="56"/>
        <v/>
      </c>
      <c r="E400" s="100" t="str">
        <f t="shared" si="57"/>
        <v/>
      </c>
      <c r="F400" s="100" t="str">
        <f t="shared" si="58"/>
        <v/>
      </c>
      <c r="G400" s="101" t="str">
        <f t="shared" si="59"/>
        <v/>
      </c>
      <c r="H400" s="101" t="str">
        <f t="shared" si="60"/>
        <v/>
      </c>
      <c r="I400" s="184"/>
      <c r="J400" s="183"/>
      <c r="K400" s="183" t="str">
        <f>IF(J400="","",VLOOKUP(J400,MASTER!$B$8:$C$11,2,0))</f>
        <v/>
      </c>
      <c r="L400" s="183"/>
      <c r="M400" s="183"/>
      <c r="N400" s="183"/>
      <c r="O400" s="183"/>
      <c r="P400" s="183"/>
      <c r="Q400" s="183"/>
      <c r="R400" s="183"/>
      <c r="S400" s="183"/>
      <c r="T400" s="183"/>
      <c r="U400" s="183"/>
      <c r="V400" s="183"/>
      <c r="W400" s="183"/>
      <c r="X400" s="180">
        <f t="shared" si="61"/>
        <v>0</v>
      </c>
      <c r="Y400" s="179"/>
      <c r="AA400">
        <v>396</v>
      </c>
      <c r="AB400">
        <f>IFERROR(IF($AB$1&gt;=AA400,SMALL(STU_DATA!$L$5:$L$1000,FILL_DATA!$AB$2+FILL_DATA!AA400),0),0)</f>
        <v>0</v>
      </c>
      <c r="AC400">
        <f t="shared" si="62"/>
        <v>0</v>
      </c>
    </row>
    <row r="401" spans="1:29">
      <c r="A401" s="100" t="str">
        <f>IF(B401="","",ROWS($B$5:B401))</f>
        <v/>
      </c>
      <c r="B401" s="100" t="str">
        <f t="shared" si="54"/>
        <v/>
      </c>
      <c r="C401" s="100" t="str">
        <f t="shared" si="55"/>
        <v/>
      </c>
      <c r="D401" s="100" t="str">
        <f t="shared" si="56"/>
        <v/>
      </c>
      <c r="E401" s="100" t="str">
        <f t="shared" si="57"/>
        <v/>
      </c>
      <c r="F401" s="100" t="str">
        <f t="shared" si="58"/>
        <v/>
      </c>
      <c r="G401" s="101" t="str">
        <f t="shared" si="59"/>
        <v/>
      </c>
      <c r="H401" s="101" t="str">
        <f t="shared" si="60"/>
        <v/>
      </c>
      <c r="I401" s="184"/>
      <c r="J401" s="183"/>
      <c r="K401" s="183" t="str">
        <f>IF(J401="","",VLOOKUP(J401,MASTER!$B$8:$C$11,2,0))</f>
        <v/>
      </c>
      <c r="L401" s="183"/>
      <c r="M401" s="183"/>
      <c r="N401" s="183"/>
      <c r="O401" s="183"/>
      <c r="P401" s="183"/>
      <c r="Q401" s="183"/>
      <c r="R401" s="183"/>
      <c r="S401" s="183"/>
      <c r="T401" s="183"/>
      <c r="U401" s="183"/>
      <c r="V401" s="183"/>
      <c r="W401" s="183"/>
      <c r="X401" s="180">
        <f t="shared" si="61"/>
        <v>0</v>
      </c>
      <c r="Y401" s="179"/>
      <c r="AA401">
        <v>397</v>
      </c>
      <c r="AB401">
        <f>IFERROR(IF($AB$1&gt;=AA401,SMALL(STU_DATA!$L$5:$L$1000,FILL_DATA!$AB$2+FILL_DATA!AA401),0),0)</f>
        <v>0</v>
      </c>
      <c r="AC401">
        <f t="shared" si="62"/>
        <v>0</v>
      </c>
    </row>
    <row r="402" spans="1:29">
      <c r="A402" s="100" t="str">
        <f>IF(B402="","",ROWS($B$5:B402))</f>
        <v/>
      </c>
      <c r="B402" s="100" t="str">
        <f t="shared" si="54"/>
        <v/>
      </c>
      <c r="C402" s="100" t="str">
        <f t="shared" si="55"/>
        <v/>
      </c>
      <c r="D402" s="100" t="str">
        <f t="shared" si="56"/>
        <v/>
      </c>
      <c r="E402" s="100" t="str">
        <f t="shared" si="57"/>
        <v/>
      </c>
      <c r="F402" s="100" t="str">
        <f t="shared" si="58"/>
        <v/>
      </c>
      <c r="G402" s="101" t="str">
        <f t="shared" si="59"/>
        <v/>
      </c>
      <c r="H402" s="101" t="str">
        <f t="shared" si="60"/>
        <v/>
      </c>
      <c r="I402" s="184"/>
      <c r="J402" s="183"/>
      <c r="K402" s="183" t="str">
        <f>IF(J402="","",VLOOKUP(J402,MASTER!$B$8:$C$11,2,0))</f>
        <v/>
      </c>
      <c r="L402" s="183"/>
      <c r="M402" s="183"/>
      <c r="N402" s="183"/>
      <c r="O402" s="183"/>
      <c r="P402" s="183"/>
      <c r="Q402" s="183"/>
      <c r="R402" s="183"/>
      <c r="S402" s="183"/>
      <c r="T402" s="183"/>
      <c r="U402" s="183"/>
      <c r="V402" s="183"/>
      <c r="W402" s="183"/>
      <c r="X402" s="180">
        <f t="shared" si="61"/>
        <v>0</v>
      </c>
      <c r="Y402" s="179"/>
      <c r="AA402">
        <v>398</v>
      </c>
      <c r="AB402">
        <f>IFERROR(IF($AB$1&gt;=AA402,SMALL(STU_DATA!$L$5:$L$1000,FILL_DATA!$AB$2+FILL_DATA!AA402),0),0)</f>
        <v>0</v>
      </c>
      <c r="AC402">
        <f t="shared" si="62"/>
        <v>0</v>
      </c>
    </row>
    <row r="403" spans="1:29">
      <c r="A403" s="100" t="str">
        <f>IF(B403="","",ROWS($B$5:B403))</f>
        <v/>
      </c>
      <c r="B403" s="100" t="str">
        <f t="shared" si="54"/>
        <v/>
      </c>
      <c r="C403" s="100" t="str">
        <f t="shared" si="55"/>
        <v/>
      </c>
      <c r="D403" s="100" t="str">
        <f t="shared" si="56"/>
        <v/>
      </c>
      <c r="E403" s="100" t="str">
        <f t="shared" si="57"/>
        <v/>
      </c>
      <c r="F403" s="100" t="str">
        <f t="shared" si="58"/>
        <v/>
      </c>
      <c r="G403" s="101" t="str">
        <f t="shared" si="59"/>
        <v/>
      </c>
      <c r="H403" s="101" t="str">
        <f t="shared" si="60"/>
        <v/>
      </c>
      <c r="I403" s="184"/>
      <c r="J403" s="183"/>
      <c r="K403" s="183" t="str">
        <f>IF(J403="","",VLOOKUP(J403,MASTER!$B$8:$C$11,2,0))</f>
        <v/>
      </c>
      <c r="L403" s="183"/>
      <c r="M403" s="183"/>
      <c r="N403" s="183"/>
      <c r="O403" s="183"/>
      <c r="P403" s="183"/>
      <c r="Q403" s="183"/>
      <c r="R403" s="183"/>
      <c r="S403" s="183"/>
      <c r="T403" s="183"/>
      <c r="U403" s="183"/>
      <c r="V403" s="183"/>
      <c r="W403" s="183"/>
      <c r="X403" s="180">
        <f t="shared" si="61"/>
        <v>0</v>
      </c>
      <c r="Y403" s="179"/>
      <c r="AA403">
        <v>399</v>
      </c>
      <c r="AB403">
        <f>IFERROR(IF($AB$1&gt;=AA403,SMALL(STU_DATA!$L$5:$L$1000,FILL_DATA!$AB$2+FILL_DATA!AA403),0),0)</f>
        <v>0</v>
      </c>
      <c r="AC403">
        <f t="shared" si="62"/>
        <v>0</v>
      </c>
    </row>
    <row r="404" spans="1:29">
      <c r="A404" s="100" t="str">
        <f>IF(B404="","",ROWS($B$5:B404))</f>
        <v/>
      </c>
      <c r="B404" s="100" t="str">
        <f t="shared" si="54"/>
        <v/>
      </c>
      <c r="C404" s="100" t="str">
        <f t="shared" si="55"/>
        <v/>
      </c>
      <c r="D404" s="100" t="str">
        <f t="shared" si="56"/>
        <v/>
      </c>
      <c r="E404" s="100" t="str">
        <f t="shared" si="57"/>
        <v/>
      </c>
      <c r="F404" s="100" t="str">
        <f t="shared" si="58"/>
        <v/>
      </c>
      <c r="G404" s="101" t="str">
        <f t="shared" si="59"/>
        <v/>
      </c>
      <c r="H404" s="101" t="str">
        <f t="shared" si="60"/>
        <v/>
      </c>
      <c r="I404" s="184"/>
      <c r="J404" s="183"/>
      <c r="K404" s="183" t="str">
        <f>IF(J404="","",VLOOKUP(J404,MASTER!$B$8:$C$11,2,0))</f>
        <v/>
      </c>
      <c r="L404" s="183"/>
      <c r="M404" s="183"/>
      <c r="N404" s="183"/>
      <c r="O404" s="183"/>
      <c r="P404" s="183"/>
      <c r="Q404" s="183"/>
      <c r="R404" s="183"/>
      <c r="S404" s="183"/>
      <c r="T404" s="183"/>
      <c r="U404" s="183"/>
      <c r="V404" s="183"/>
      <c r="W404" s="183"/>
      <c r="X404" s="180">
        <f t="shared" si="61"/>
        <v>0</v>
      </c>
      <c r="Y404" s="179"/>
      <c r="AA404">
        <v>400</v>
      </c>
      <c r="AB404">
        <f>IFERROR(IF($AB$1&gt;=AA404,SMALL(STU_DATA!$L$5:$L$1000,FILL_DATA!$AB$2+FILL_DATA!AA404),0),0)</f>
        <v>0</v>
      </c>
      <c r="AC404">
        <f t="shared" si="62"/>
        <v>0</v>
      </c>
    </row>
    <row r="405" spans="1:29">
      <c r="A405" s="100" t="str">
        <f>IF(B405="","",ROWS($B$5:B405))</f>
        <v/>
      </c>
      <c r="B405" s="100" t="str">
        <f t="shared" si="54"/>
        <v/>
      </c>
      <c r="C405" s="100" t="str">
        <f t="shared" si="55"/>
        <v/>
      </c>
      <c r="D405" s="100" t="str">
        <f t="shared" si="56"/>
        <v/>
      </c>
      <c r="E405" s="100" t="str">
        <f t="shared" si="57"/>
        <v/>
      </c>
      <c r="F405" s="100" t="str">
        <f t="shared" si="58"/>
        <v/>
      </c>
      <c r="G405" s="101" t="str">
        <f t="shared" si="59"/>
        <v/>
      </c>
      <c r="H405" s="101" t="str">
        <f t="shared" si="60"/>
        <v/>
      </c>
      <c r="I405" s="184"/>
      <c r="J405" s="183"/>
      <c r="K405" s="183" t="str">
        <f>IF(J405="","",VLOOKUP(J405,MASTER!$B$8:$C$11,2,0))</f>
        <v/>
      </c>
      <c r="L405" s="183"/>
      <c r="M405" s="183"/>
      <c r="N405" s="183"/>
      <c r="O405" s="183"/>
      <c r="P405" s="183"/>
      <c r="Q405" s="183"/>
      <c r="R405" s="183"/>
      <c r="S405" s="183"/>
      <c r="T405" s="183"/>
      <c r="U405" s="183"/>
      <c r="V405" s="183"/>
      <c r="W405" s="183"/>
      <c r="X405" s="180">
        <f t="shared" si="61"/>
        <v>0</v>
      </c>
      <c r="Y405" s="179"/>
      <c r="AA405">
        <v>401</v>
      </c>
      <c r="AB405">
        <f>IFERROR(IF($AB$1&gt;=AA405,SMALL(STU_DATA!$L$5:$L$1000,FILL_DATA!$AB$2+FILL_DATA!AA405),0),0)</f>
        <v>0</v>
      </c>
      <c r="AC405">
        <f t="shared" si="62"/>
        <v>0</v>
      </c>
    </row>
    <row r="406" spans="1:29">
      <c r="A406" s="100" t="str">
        <f>IF(B406="","",ROWS($B$5:B406))</f>
        <v/>
      </c>
      <c r="B406" s="100" t="str">
        <f t="shared" si="54"/>
        <v/>
      </c>
      <c r="C406" s="100" t="str">
        <f t="shared" si="55"/>
        <v/>
      </c>
      <c r="D406" s="100" t="str">
        <f t="shared" si="56"/>
        <v/>
      </c>
      <c r="E406" s="100" t="str">
        <f t="shared" si="57"/>
        <v/>
      </c>
      <c r="F406" s="100" t="str">
        <f t="shared" si="58"/>
        <v/>
      </c>
      <c r="G406" s="101" t="str">
        <f t="shared" si="59"/>
        <v/>
      </c>
      <c r="H406" s="101" t="str">
        <f t="shared" si="60"/>
        <v/>
      </c>
      <c r="I406" s="184"/>
      <c r="J406" s="183"/>
      <c r="K406" s="183" t="str">
        <f>IF(J406="","",VLOOKUP(J406,MASTER!$B$8:$C$11,2,0))</f>
        <v/>
      </c>
      <c r="L406" s="183"/>
      <c r="M406" s="183"/>
      <c r="N406" s="183"/>
      <c r="O406" s="183"/>
      <c r="P406" s="183"/>
      <c r="Q406" s="183"/>
      <c r="R406" s="183"/>
      <c r="S406" s="183"/>
      <c r="T406" s="183"/>
      <c r="U406" s="183"/>
      <c r="V406" s="183"/>
      <c r="W406" s="183"/>
      <c r="X406" s="180">
        <f t="shared" si="61"/>
        <v>0</v>
      </c>
      <c r="Y406" s="179"/>
      <c r="AA406">
        <v>402</v>
      </c>
      <c r="AB406">
        <f>IFERROR(IF($AB$1&gt;=AA406,SMALL(STU_DATA!$L$5:$L$1000,FILL_DATA!$AB$2+FILL_DATA!AA406),0),0)</f>
        <v>0</v>
      </c>
      <c r="AC406">
        <f t="shared" si="62"/>
        <v>0</v>
      </c>
    </row>
    <row r="407" spans="1:29">
      <c r="A407" s="100" t="str">
        <f>IF(B407="","",ROWS($B$5:B407))</f>
        <v/>
      </c>
      <c r="B407" s="100" t="str">
        <f t="shared" si="54"/>
        <v/>
      </c>
      <c r="C407" s="100" t="str">
        <f t="shared" si="55"/>
        <v/>
      </c>
      <c r="D407" s="100" t="str">
        <f t="shared" si="56"/>
        <v/>
      </c>
      <c r="E407" s="100" t="str">
        <f t="shared" si="57"/>
        <v/>
      </c>
      <c r="F407" s="100" t="str">
        <f t="shared" si="58"/>
        <v/>
      </c>
      <c r="G407" s="101" t="str">
        <f t="shared" si="59"/>
        <v/>
      </c>
      <c r="H407" s="101" t="str">
        <f t="shared" si="60"/>
        <v/>
      </c>
      <c r="I407" s="184"/>
      <c r="J407" s="183"/>
      <c r="K407" s="183" t="str">
        <f>IF(J407="","",VLOOKUP(J407,MASTER!$B$8:$C$11,2,0))</f>
        <v/>
      </c>
      <c r="L407" s="183"/>
      <c r="M407" s="183"/>
      <c r="N407" s="183"/>
      <c r="O407" s="183"/>
      <c r="P407" s="183"/>
      <c r="Q407" s="183"/>
      <c r="R407" s="183"/>
      <c r="S407" s="183"/>
      <c r="T407" s="183"/>
      <c r="U407" s="183"/>
      <c r="V407" s="183"/>
      <c r="W407" s="183"/>
      <c r="X407" s="180">
        <f t="shared" si="61"/>
        <v>0</v>
      </c>
      <c r="Y407" s="179"/>
      <c r="AA407">
        <v>403</v>
      </c>
      <c r="AB407">
        <f>IFERROR(IF($AB$1&gt;=AA407,SMALL(STU_DATA!$L$5:$L$1000,FILL_DATA!$AB$2+FILL_DATA!AA407),0),0)</f>
        <v>0</v>
      </c>
      <c r="AC407">
        <f t="shared" si="62"/>
        <v>0</v>
      </c>
    </row>
    <row r="408" spans="1:29">
      <c r="A408" s="100" t="str">
        <f>IF(B408="","",ROWS($B$5:B408))</f>
        <v/>
      </c>
      <c r="B408" s="100" t="str">
        <f t="shared" si="54"/>
        <v/>
      </c>
      <c r="C408" s="100" t="str">
        <f t="shared" si="55"/>
        <v/>
      </c>
      <c r="D408" s="100" t="str">
        <f t="shared" si="56"/>
        <v/>
      </c>
      <c r="E408" s="100" t="str">
        <f t="shared" si="57"/>
        <v/>
      </c>
      <c r="F408" s="100" t="str">
        <f t="shared" si="58"/>
        <v/>
      </c>
      <c r="G408" s="101" t="str">
        <f t="shared" si="59"/>
        <v/>
      </c>
      <c r="H408" s="101" t="str">
        <f t="shared" si="60"/>
        <v/>
      </c>
      <c r="I408" s="184"/>
      <c r="J408" s="183"/>
      <c r="K408" s="183" t="str">
        <f>IF(J408="","",VLOOKUP(J408,MASTER!$B$8:$C$11,2,0))</f>
        <v/>
      </c>
      <c r="L408" s="183"/>
      <c r="M408" s="183"/>
      <c r="N408" s="183"/>
      <c r="O408" s="183"/>
      <c r="P408" s="183"/>
      <c r="Q408" s="183"/>
      <c r="R408" s="183"/>
      <c r="S408" s="183"/>
      <c r="T408" s="183"/>
      <c r="U408" s="183"/>
      <c r="V408" s="183"/>
      <c r="W408" s="183"/>
      <c r="X408" s="180">
        <f t="shared" si="61"/>
        <v>0</v>
      </c>
      <c r="Y408" s="179"/>
      <c r="AA408">
        <v>404</v>
      </c>
      <c r="AB408">
        <f>IFERROR(IF($AB$1&gt;=AA408,SMALL(STU_DATA!$L$5:$L$1000,FILL_DATA!$AB$2+FILL_DATA!AA408),0),0)</f>
        <v>0</v>
      </c>
      <c r="AC408">
        <f t="shared" si="62"/>
        <v>0</v>
      </c>
    </row>
    <row r="409" spans="1:29">
      <c r="A409" s="100" t="str">
        <f>IF(B409="","",ROWS($B$5:B409))</f>
        <v/>
      </c>
      <c r="B409" s="100" t="str">
        <f t="shared" si="54"/>
        <v/>
      </c>
      <c r="C409" s="100" t="str">
        <f t="shared" si="55"/>
        <v/>
      </c>
      <c r="D409" s="100" t="str">
        <f t="shared" si="56"/>
        <v/>
      </c>
      <c r="E409" s="100" t="str">
        <f t="shared" si="57"/>
        <v/>
      </c>
      <c r="F409" s="100" t="str">
        <f t="shared" si="58"/>
        <v/>
      </c>
      <c r="G409" s="101" t="str">
        <f t="shared" si="59"/>
        <v/>
      </c>
      <c r="H409" s="101" t="str">
        <f t="shared" si="60"/>
        <v/>
      </c>
      <c r="I409" s="184"/>
      <c r="J409" s="183"/>
      <c r="K409" s="183" t="str">
        <f>IF(J409="","",VLOOKUP(J409,MASTER!$B$8:$C$11,2,0))</f>
        <v/>
      </c>
      <c r="L409" s="183"/>
      <c r="M409" s="183"/>
      <c r="N409" s="183"/>
      <c r="O409" s="183"/>
      <c r="P409" s="183"/>
      <c r="Q409" s="183"/>
      <c r="R409" s="183"/>
      <c r="S409" s="183"/>
      <c r="T409" s="183"/>
      <c r="U409" s="183"/>
      <c r="V409" s="183"/>
      <c r="W409" s="183"/>
      <c r="X409" s="180">
        <f t="shared" si="61"/>
        <v>0</v>
      </c>
      <c r="Y409" s="179"/>
      <c r="AA409">
        <v>405</v>
      </c>
      <c r="AB409">
        <f>IFERROR(IF($AB$1&gt;=AA409,SMALL(STU_DATA!$L$5:$L$1000,FILL_DATA!$AB$2+FILL_DATA!AA409),0),0)</f>
        <v>0</v>
      </c>
      <c r="AC409">
        <f t="shared" si="62"/>
        <v>0</v>
      </c>
    </row>
    <row r="410" spans="1:29">
      <c r="A410" s="100" t="str">
        <f>IF(B410="","",ROWS($B$5:B410))</f>
        <v/>
      </c>
      <c r="B410" s="100" t="str">
        <f t="shared" si="54"/>
        <v/>
      </c>
      <c r="C410" s="100" t="str">
        <f t="shared" si="55"/>
        <v/>
      </c>
      <c r="D410" s="100" t="str">
        <f t="shared" si="56"/>
        <v/>
      </c>
      <c r="E410" s="100" t="str">
        <f t="shared" si="57"/>
        <v/>
      </c>
      <c r="F410" s="100" t="str">
        <f t="shared" si="58"/>
        <v/>
      </c>
      <c r="G410" s="101" t="str">
        <f t="shared" si="59"/>
        <v/>
      </c>
      <c r="H410" s="101" t="str">
        <f t="shared" si="60"/>
        <v/>
      </c>
      <c r="I410" s="184"/>
      <c r="J410" s="183"/>
      <c r="K410" s="183" t="str">
        <f>IF(J410="","",VLOOKUP(J410,MASTER!$B$8:$C$11,2,0))</f>
        <v/>
      </c>
      <c r="L410" s="183"/>
      <c r="M410" s="183"/>
      <c r="N410" s="183"/>
      <c r="O410" s="183"/>
      <c r="P410" s="183"/>
      <c r="Q410" s="183"/>
      <c r="R410" s="183"/>
      <c r="S410" s="183"/>
      <c r="T410" s="183"/>
      <c r="U410" s="183"/>
      <c r="V410" s="183"/>
      <c r="W410" s="183"/>
      <c r="X410" s="180">
        <f t="shared" si="61"/>
        <v>0</v>
      </c>
      <c r="Y410" s="179"/>
      <c r="AA410">
        <v>406</v>
      </c>
      <c r="AB410">
        <f>IFERROR(IF($AB$1&gt;=AA410,SMALL(STU_DATA!$L$5:$L$1000,FILL_DATA!$AB$2+FILL_DATA!AA410),0),0)</f>
        <v>0</v>
      </c>
      <c r="AC410">
        <f t="shared" si="62"/>
        <v>0</v>
      </c>
    </row>
    <row r="411" spans="1:29">
      <c r="A411" s="100" t="str">
        <f>IF(B411="","",ROWS($B$5:B411))</f>
        <v/>
      </c>
      <c r="B411" s="100" t="str">
        <f t="shared" si="54"/>
        <v/>
      </c>
      <c r="C411" s="100" t="str">
        <f t="shared" si="55"/>
        <v/>
      </c>
      <c r="D411" s="100" t="str">
        <f t="shared" si="56"/>
        <v/>
      </c>
      <c r="E411" s="100" t="str">
        <f t="shared" si="57"/>
        <v/>
      </c>
      <c r="F411" s="100" t="str">
        <f t="shared" si="58"/>
        <v/>
      </c>
      <c r="G411" s="101" t="str">
        <f t="shared" si="59"/>
        <v/>
      </c>
      <c r="H411" s="101" t="str">
        <f t="shared" si="60"/>
        <v/>
      </c>
      <c r="I411" s="184"/>
      <c r="J411" s="183"/>
      <c r="K411" s="183" t="str">
        <f>IF(J411="","",VLOOKUP(J411,MASTER!$B$8:$C$11,2,0))</f>
        <v/>
      </c>
      <c r="L411" s="183"/>
      <c r="M411" s="183"/>
      <c r="N411" s="183"/>
      <c r="O411" s="183"/>
      <c r="P411" s="183"/>
      <c r="Q411" s="183"/>
      <c r="R411" s="183"/>
      <c r="S411" s="183"/>
      <c r="T411" s="183"/>
      <c r="U411" s="183"/>
      <c r="V411" s="183"/>
      <c r="W411" s="183"/>
      <c r="X411" s="180">
        <f t="shared" si="61"/>
        <v>0</v>
      </c>
      <c r="Y411" s="179"/>
      <c r="AA411">
        <v>407</v>
      </c>
      <c r="AB411">
        <f>IFERROR(IF($AB$1&gt;=AA411,SMALL(STU_DATA!$L$5:$L$1000,FILL_DATA!$AB$2+FILL_DATA!AA411),0),0)</f>
        <v>0</v>
      </c>
      <c r="AC411">
        <f t="shared" si="62"/>
        <v>0</v>
      </c>
    </row>
    <row r="412" spans="1:29">
      <c r="A412" s="100" t="str">
        <f>IF(B412="","",ROWS($B$5:B412))</f>
        <v/>
      </c>
      <c r="B412" s="100" t="str">
        <f t="shared" si="54"/>
        <v/>
      </c>
      <c r="C412" s="100" t="str">
        <f t="shared" si="55"/>
        <v/>
      </c>
      <c r="D412" s="100" t="str">
        <f t="shared" si="56"/>
        <v/>
      </c>
      <c r="E412" s="100" t="str">
        <f t="shared" si="57"/>
        <v/>
      </c>
      <c r="F412" s="100" t="str">
        <f t="shared" si="58"/>
        <v/>
      </c>
      <c r="G412" s="101" t="str">
        <f t="shared" si="59"/>
        <v/>
      </c>
      <c r="H412" s="101" t="str">
        <f t="shared" si="60"/>
        <v/>
      </c>
      <c r="I412" s="184"/>
      <c r="J412" s="183"/>
      <c r="K412" s="183" t="str">
        <f>IF(J412="","",VLOOKUP(J412,MASTER!$B$8:$C$11,2,0))</f>
        <v/>
      </c>
      <c r="L412" s="183"/>
      <c r="M412" s="183"/>
      <c r="N412" s="183"/>
      <c r="O412" s="183"/>
      <c r="P412" s="183"/>
      <c r="Q412" s="183"/>
      <c r="R412" s="183"/>
      <c r="S412" s="183"/>
      <c r="T412" s="183"/>
      <c r="U412" s="183"/>
      <c r="V412" s="183"/>
      <c r="W412" s="183"/>
      <c r="X412" s="180">
        <f t="shared" si="61"/>
        <v>0</v>
      </c>
      <c r="Y412" s="179"/>
      <c r="AA412">
        <v>408</v>
      </c>
      <c r="AB412">
        <f>IFERROR(IF($AB$1&gt;=AA412,SMALL(STU_DATA!$L$5:$L$1000,FILL_DATA!$AB$2+FILL_DATA!AA412),0),0)</f>
        <v>0</v>
      </c>
      <c r="AC412">
        <f t="shared" si="62"/>
        <v>0</v>
      </c>
    </row>
    <row r="413" spans="1:29">
      <c r="A413" s="100" t="str">
        <f>IF(B413="","",ROWS($B$5:B413))</f>
        <v/>
      </c>
      <c r="B413" s="100" t="str">
        <f t="shared" si="54"/>
        <v/>
      </c>
      <c r="C413" s="100" t="str">
        <f t="shared" si="55"/>
        <v/>
      </c>
      <c r="D413" s="100" t="str">
        <f t="shared" si="56"/>
        <v/>
      </c>
      <c r="E413" s="100" t="str">
        <f t="shared" si="57"/>
        <v/>
      </c>
      <c r="F413" s="100" t="str">
        <f t="shared" si="58"/>
        <v/>
      </c>
      <c r="G413" s="101" t="str">
        <f t="shared" si="59"/>
        <v/>
      </c>
      <c r="H413" s="101" t="str">
        <f t="shared" si="60"/>
        <v/>
      </c>
      <c r="I413" s="184"/>
      <c r="J413" s="183"/>
      <c r="K413" s="183" t="str">
        <f>IF(J413="","",VLOOKUP(J413,MASTER!$B$8:$C$11,2,0))</f>
        <v/>
      </c>
      <c r="L413" s="183"/>
      <c r="M413" s="183"/>
      <c r="N413" s="183"/>
      <c r="O413" s="183"/>
      <c r="P413" s="183"/>
      <c r="Q413" s="183"/>
      <c r="R413" s="183"/>
      <c r="S413" s="183"/>
      <c r="T413" s="183"/>
      <c r="U413" s="183"/>
      <c r="V413" s="183"/>
      <c r="W413" s="183"/>
      <c r="X413" s="180">
        <f t="shared" si="61"/>
        <v>0</v>
      </c>
      <c r="Y413" s="179"/>
      <c r="AA413">
        <v>409</v>
      </c>
      <c r="AB413">
        <f>IFERROR(IF($AB$1&gt;=AA413,SMALL(STU_DATA!$L$5:$L$1000,FILL_DATA!$AB$2+FILL_DATA!AA413),0),0)</f>
        <v>0</v>
      </c>
      <c r="AC413">
        <f t="shared" si="62"/>
        <v>0</v>
      </c>
    </row>
    <row r="414" spans="1:29">
      <c r="A414" s="100" t="str">
        <f>IF(B414="","",ROWS($B$5:B414))</f>
        <v/>
      </c>
      <c r="B414" s="100" t="str">
        <f t="shared" si="54"/>
        <v/>
      </c>
      <c r="C414" s="100" t="str">
        <f t="shared" si="55"/>
        <v/>
      </c>
      <c r="D414" s="100" t="str">
        <f t="shared" si="56"/>
        <v/>
      </c>
      <c r="E414" s="100" t="str">
        <f t="shared" si="57"/>
        <v/>
      </c>
      <c r="F414" s="100" t="str">
        <f t="shared" si="58"/>
        <v/>
      </c>
      <c r="G414" s="101" t="str">
        <f t="shared" si="59"/>
        <v/>
      </c>
      <c r="H414" s="101" t="str">
        <f t="shared" si="60"/>
        <v/>
      </c>
      <c r="I414" s="184"/>
      <c r="J414" s="183"/>
      <c r="K414" s="183" t="str">
        <f>IF(J414="","",VLOOKUP(J414,MASTER!$B$8:$C$11,2,0))</f>
        <v/>
      </c>
      <c r="L414" s="183"/>
      <c r="M414" s="183"/>
      <c r="N414" s="183"/>
      <c r="O414" s="183"/>
      <c r="P414" s="183"/>
      <c r="Q414" s="183"/>
      <c r="R414" s="183"/>
      <c r="S414" s="183"/>
      <c r="T414" s="183"/>
      <c r="U414" s="183"/>
      <c r="V414" s="183"/>
      <c r="W414" s="183"/>
      <c r="X414" s="180">
        <f t="shared" si="61"/>
        <v>0</v>
      </c>
      <c r="Y414" s="179"/>
      <c r="AA414">
        <v>410</v>
      </c>
      <c r="AB414">
        <f>IFERROR(IF($AB$1&gt;=AA414,SMALL(STU_DATA!$L$5:$L$1000,FILL_DATA!$AB$2+FILL_DATA!AA414),0),0)</f>
        <v>0</v>
      </c>
      <c r="AC414">
        <f t="shared" si="62"/>
        <v>0</v>
      </c>
    </row>
    <row r="415" spans="1:29">
      <c r="A415" s="100" t="str">
        <f>IF(B415="","",ROWS($B$5:B415))</f>
        <v/>
      </c>
      <c r="B415" s="100" t="str">
        <f t="shared" si="54"/>
        <v/>
      </c>
      <c r="C415" s="100" t="str">
        <f t="shared" si="55"/>
        <v/>
      </c>
      <c r="D415" s="100" t="str">
        <f t="shared" si="56"/>
        <v/>
      </c>
      <c r="E415" s="100" t="str">
        <f t="shared" si="57"/>
        <v/>
      </c>
      <c r="F415" s="100" t="str">
        <f t="shared" si="58"/>
        <v/>
      </c>
      <c r="G415" s="101" t="str">
        <f t="shared" si="59"/>
        <v/>
      </c>
      <c r="H415" s="101" t="str">
        <f t="shared" si="60"/>
        <v/>
      </c>
      <c r="I415" s="184"/>
      <c r="J415" s="183"/>
      <c r="K415" s="183" t="str">
        <f>IF(J415="","",VLOOKUP(J415,MASTER!$B$8:$C$11,2,0))</f>
        <v/>
      </c>
      <c r="L415" s="183"/>
      <c r="M415" s="183"/>
      <c r="N415" s="183"/>
      <c r="O415" s="183"/>
      <c r="P415" s="183"/>
      <c r="Q415" s="183"/>
      <c r="R415" s="183"/>
      <c r="S415" s="183"/>
      <c r="T415" s="183"/>
      <c r="U415" s="183"/>
      <c r="V415" s="183"/>
      <c r="W415" s="183"/>
      <c r="X415" s="180">
        <f t="shared" si="61"/>
        <v>0</v>
      </c>
      <c r="Y415" s="179"/>
      <c r="AA415">
        <v>411</v>
      </c>
      <c r="AB415">
        <f>IFERROR(IF($AB$1&gt;=AA415,SMALL(STU_DATA!$L$5:$L$1000,FILL_DATA!$AB$2+FILL_DATA!AA415),0),0)</f>
        <v>0</v>
      </c>
      <c r="AC415">
        <f t="shared" si="62"/>
        <v>0</v>
      </c>
    </row>
    <row r="416" spans="1:29">
      <c r="A416" s="100" t="str">
        <f>IF(B416="","",ROWS($B$5:B416))</f>
        <v/>
      </c>
      <c r="B416" s="100" t="str">
        <f t="shared" si="54"/>
        <v/>
      </c>
      <c r="C416" s="100" t="str">
        <f t="shared" si="55"/>
        <v/>
      </c>
      <c r="D416" s="100" t="str">
        <f t="shared" si="56"/>
        <v/>
      </c>
      <c r="E416" s="100" t="str">
        <f t="shared" si="57"/>
        <v/>
      </c>
      <c r="F416" s="100" t="str">
        <f t="shared" si="58"/>
        <v/>
      </c>
      <c r="G416" s="101" t="str">
        <f t="shared" si="59"/>
        <v/>
      </c>
      <c r="H416" s="101" t="str">
        <f t="shared" si="60"/>
        <v/>
      </c>
      <c r="I416" s="184"/>
      <c r="J416" s="183"/>
      <c r="K416" s="183" t="str">
        <f>IF(J416="","",VLOOKUP(J416,MASTER!$B$8:$C$11,2,0))</f>
        <v/>
      </c>
      <c r="L416" s="183"/>
      <c r="M416" s="183"/>
      <c r="N416" s="183"/>
      <c r="O416" s="183"/>
      <c r="P416" s="183"/>
      <c r="Q416" s="183"/>
      <c r="R416" s="183"/>
      <c r="S416" s="183"/>
      <c r="T416" s="183"/>
      <c r="U416" s="183"/>
      <c r="V416" s="183"/>
      <c r="W416" s="183"/>
      <c r="X416" s="180">
        <f t="shared" si="61"/>
        <v>0</v>
      </c>
      <c r="Y416" s="179"/>
      <c r="AA416">
        <v>412</v>
      </c>
      <c r="AB416">
        <f>IFERROR(IF($AB$1&gt;=AA416,SMALL(STU_DATA!$L$5:$L$1000,FILL_DATA!$AB$2+FILL_DATA!AA416),0),0)</f>
        <v>0</v>
      </c>
      <c r="AC416">
        <f t="shared" si="62"/>
        <v>0</v>
      </c>
    </row>
    <row r="417" spans="1:29">
      <c r="A417" s="100" t="str">
        <f>IF(B417="","",ROWS($B$5:B417))</f>
        <v/>
      </c>
      <c r="B417" s="100" t="str">
        <f t="shared" si="54"/>
        <v/>
      </c>
      <c r="C417" s="100" t="str">
        <f t="shared" si="55"/>
        <v/>
      </c>
      <c r="D417" s="100" t="str">
        <f t="shared" si="56"/>
        <v/>
      </c>
      <c r="E417" s="100" t="str">
        <f t="shared" si="57"/>
        <v/>
      </c>
      <c r="F417" s="100" t="str">
        <f t="shared" si="58"/>
        <v/>
      </c>
      <c r="G417" s="101" t="str">
        <f t="shared" si="59"/>
        <v/>
      </c>
      <c r="H417" s="101" t="str">
        <f t="shared" si="60"/>
        <v/>
      </c>
      <c r="I417" s="184"/>
      <c r="J417" s="183"/>
      <c r="K417" s="183" t="str">
        <f>IF(J417="","",VLOOKUP(J417,MASTER!$B$8:$C$11,2,0))</f>
        <v/>
      </c>
      <c r="L417" s="183"/>
      <c r="M417" s="183"/>
      <c r="N417" s="183"/>
      <c r="O417" s="183"/>
      <c r="P417" s="183"/>
      <c r="Q417" s="183"/>
      <c r="R417" s="183"/>
      <c r="S417" s="183"/>
      <c r="T417" s="183"/>
      <c r="U417" s="183"/>
      <c r="V417" s="183"/>
      <c r="W417" s="183"/>
      <c r="X417" s="180">
        <f t="shared" si="61"/>
        <v>0</v>
      </c>
      <c r="Y417" s="179"/>
      <c r="AA417">
        <v>413</v>
      </c>
      <c r="AB417">
        <f>IFERROR(IF($AB$1&gt;=AA417,SMALL(STU_DATA!$L$5:$L$1000,FILL_DATA!$AB$2+FILL_DATA!AA417),0),0)</f>
        <v>0</v>
      </c>
      <c r="AC417">
        <f t="shared" si="62"/>
        <v>0</v>
      </c>
    </row>
    <row r="418" spans="1:29">
      <c r="A418" s="100" t="str">
        <f>IF(B418="","",ROWS($B$5:B418))</f>
        <v/>
      </c>
      <c r="B418" s="100" t="str">
        <f t="shared" si="54"/>
        <v/>
      </c>
      <c r="C418" s="100" t="str">
        <f t="shared" si="55"/>
        <v/>
      </c>
      <c r="D418" s="100" t="str">
        <f t="shared" si="56"/>
        <v/>
      </c>
      <c r="E418" s="100" t="str">
        <f t="shared" si="57"/>
        <v/>
      </c>
      <c r="F418" s="100" t="str">
        <f t="shared" si="58"/>
        <v/>
      </c>
      <c r="G418" s="101" t="str">
        <f t="shared" si="59"/>
        <v/>
      </c>
      <c r="H418" s="101" t="str">
        <f t="shared" si="60"/>
        <v/>
      </c>
      <c r="I418" s="184"/>
      <c r="J418" s="183"/>
      <c r="K418" s="183" t="str">
        <f>IF(J418="","",VLOOKUP(J418,MASTER!$B$8:$C$11,2,0))</f>
        <v/>
      </c>
      <c r="L418" s="183"/>
      <c r="M418" s="183"/>
      <c r="N418" s="183"/>
      <c r="O418" s="183"/>
      <c r="P418" s="183"/>
      <c r="Q418" s="183"/>
      <c r="R418" s="183"/>
      <c r="S418" s="183"/>
      <c r="T418" s="183"/>
      <c r="U418" s="183"/>
      <c r="V418" s="183"/>
      <c r="W418" s="183"/>
      <c r="X418" s="180">
        <f t="shared" si="61"/>
        <v>0</v>
      </c>
      <c r="Y418" s="179"/>
      <c r="AA418">
        <v>414</v>
      </c>
      <c r="AB418">
        <f>IFERROR(IF($AB$1&gt;=AA418,SMALL(STU_DATA!$L$5:$L$1000,FILL_DATA!$AB$2+FILL_DATA!AA418),0),0)</f>
        <v>0</v>
      </c>
      <c r="AC418">
        <f t="shared" si="62"/>
        <v>0</v>
      </c>
    </row>
    <row r="419" spans="1:29">
      <c r="A419" s="100" t="str">
        <f>IF(B419="","",ROWS($B$5:B419))</f>
        <v/>
      </c>
      <c r="B419" s="100" t="str">
        <f t="shared" si="54"/>
        <v/>
      </c>
      <c r="C419" s="100" t="str">
        <f t="shared" si="55"/>
        <v/>
      </c>
      <c r="D419" s="100" t="str">
        <f t="shared" si="56"/>
        <v/>
      </c>
      <c r="E419" s="100" t="str">
        <f t="shared" si="57"/>
        <v/>
      </c>
      <c r="F419" s="100" t="str">
        <f t="shared" si="58"/>
        <v/>
      </c>
      <c r="G419" s="101" t="str">
        <f t="shared" si="59"/>
        <v/>
      </c>
      <c r="H419" s="101" t="str">
        <f t="shared" si="60"/>
        <v/>
      </c>
      <c r="I419" s="184"/>
      <c r="J419" s="183"/>
      <c r="K419" s="183" t="str">
        <f>IF(J419="","",VLOOKUP(J419,MASTER!$B$8:$C$11,2,0))</f>
        <v/>
      </c>
      <c r="L419" s="183"/>
      <c r="M419" s="183"/>
      <c r="N419" s="183"/>
      <c r="O419" s="183"/>
      <c r="P419" s="183"/>
      <c r="Q419" s="183"/>
      <c r="R419" s="183"/>
      <c r="S419" s="183"/>
      <c r="T419" s="183"/>
      <c r="U419" s="183"/>
      <c r="V419" s="183"/>
      <c r="W419" s="183"/>
      <c r="X419" s="180">
        <f t="shared" si="61"/>
        <v>0</v>
      </c>
      <c r="Y419" s="179"/>
      <c r="AA419">
        <v>415</v>
      </c>
      <c r="AB419">
        <f>IFERROR(IF($AB$1&gt;=AA419,SMALL(STU_DATA!$L$5:$L$1000,FILL_DATA!$AB$2+FILL_DATA!AA419),0),0)</f>
        <v>0</v>
      </c>
      <c r="AC419">
        <f t="shared" si="62"/>
        <v>0</v>
      </c>
    </row>
    <row r="420" spans="1:29">
      <c r="A420" s="100" t="str">
        <f>IF(B420="","",ROWS($B$5:B420))</f>
        <v/>
      </c>
      <c r="B420" s="100" t="str">
        <f t="shared" si="54"/>
        <v/>
      </c>
      <c r="C420" s="100" t="str">
        <f t="shared" si="55"/>
        <v/>
      </c>
      <c r="D420" s="100" t="str">
        <f t="shared" si="56"/>
        <v/>
      </c>
      <c r="E420" s="100" t="str">
        <f t="shared" si="57"/>
        <v/>
      </c>
      <c r="F420" s="100" t="str">
        <f t="shared" si="58"/>
        <v/>
      </c>
      <c r="G420" s="101" t="str">
        <f t="shared" si="59"/>
        <v/>
      </c>
      <c r="H420" s="101" t="str">
        <f t="shared" si="60"/>
        <v/>
      </c>
      <c r="I420" s="184"/>
      <c r="J420" s="183"/>
      <c r="K420" s="183" t="str">
        <f>IF(J420="","",VLOOKUP(J420,MASTER!$B$8:$C$11,2,0))</f>
        <v/>
      </c>
      <c r="L420" s="183"/>
      <c r="M420" s="183"/>
      <c r="N420" s="183"/>
      <c r="O420" s="183"/>
      <c r="P420" s="183"/>
      <c r="Q420" s="183"/>
      <c r="R420" s="183"/>
      <c r="S420" s="183"/>
      <c r="T420" s="183"/>
      <c r="U420" s="183"/>
      <c r="V420" s="183"/>
      <c r="W420" s="183"/>
      <c r="X420" s="180">
        <f t="shared" si="61"/>
        <v>0</v>
      </c>
      <c r="Y420" s="179"/>
      <c r="AA420">
        <v>416</v>
      </c>
      <c r="AB420">
        <f>IFERROR(IF($AB$1&gt;=AA420,SMALL(STU_DATA!$L$5:$L$1000,FILL_DATA!$AB$2+FILL_DATA!AA420),0),0)</f>
        <v>0</v>
      </c>
      <c r="AC420">
        <f t="shared" si="62"/>
        <v>0</v>
      </c>
    </row>
    <row r="421" spans="1:29">
      <c r="A421" s="100" t="str">
        <f>IF(B421="","",ROWS($B$5:B421))</f>
        <v/>
      </c>
      <c r="B421" s="100" t="str">
        <f t="shared" si="54"/>
        <v/>
      </c>
      <c r="C421" s="100" t="str">
        <f t="shared" si="55"/>
        <v/>
      </c>
      <c r="D421" s="100" t="str">
        <f t="shared" si="56"/>
        <v/>
      </c>
      <c r="E421" s="100" t="str">
        <f t="shared" si="57"/>
        <v/>
      </c>
      <c r="F421" s="100" t="str">
        <f t="shared" si="58"/>
        <v/>
      </c>
      <c r="G421" s="101" t="str">
        <f t="shared" si="59"/>
        <v/>
      </c>
      <c r="H421" s="101" t="str">
        <f t="shared" si="60"/>
        <v/>
      </c>
      <c r="I421" s="184"/>
      <c r="J421" s="183"/>
      <c r="K421" s="183" t="str">
        <f>IF(J421="","",VLOOKUP(J421,MASTER!$B$8:$C$11,2,0))</f>
        <v/>
      </c>
      <c r="L421" s="183"/>
      <c r="M421" s="183"/>
      <c r="N421" s="183"/>
      <c r="O421" s="183"/>
      <c r="P421" s="183"/>
      <c r="Q421" s="183"/>
      <c r="R421" s="183"/>
      <c r="S421" s="183"/>
      <c r="T421" s="183"/>
      <c r="U421" s="183"/>
      <c r="V421" s="183"/>
      <c r="W421" s="183"/>
      <c r="X421" s="180">
        <f t="shared" si="61"/>
        <v>0</v>
      </c>
      <c r="Y421" s="179"/>
      <c r="AA421">
        <v>417</v>
      </c>
      <c r="AB421">
        <f>IFERROR(IF($AB$1&gt;=AA421,SMALL(STU_DATA!$L$5:$L$1000,FILL_DATA!$AB$2+FILL_DATA!AA421),0),0)</f>
        <v>0</v>
      </c>
      <c r="AC421">
        <f t="shared" si="62"/>
        <v>0</v>
      </c>
    </row>
    <row r="422" spans="1:29">
      <c r="A422" s="100" t="str">
        <f>IF(B422="","",ROWS($B$5:B422))</f>
        <v/>
      </c>
      <c r="B422" s="100" t="str">
        <f t="shared" si="54"/>
        <v/>
      </c>
      <c r="C422" s="100" t="str">
        <f t="shared" si="55"/>
        <v/>
      </c>
      <c r="D422" s="100" t="str">
        <f t="shared" si="56"/>
        <v/>
      </c>
      <c r="E422" s="100" t="str">
        <f t="shared" si="57"/>
        <v/>
      </c>
      <c r="F422" s="100" t="str">
        <f t="shared" si="58"/>
        <v/>
      </c>
      <c r="G422" s="101" t="str">
        <f t="shared" si="59"/>
        <v/>
      </c>
      <c r="H422" s="101" t="str">
        <f t="shared" si="60"/>
        <v/>
      </c>
      <c r="I422" s="184"/>
      <c r="J422" s="183"/>
      <c r="K422" s="183" t="str">
        <f>IF(J422="","",VLOOKUP(J422,MASTER!$B$8:$C$11,2,0))</f>
        <v/>
      </c>
      <c r="L422" s="183"/>
      <c r="M422" s="183"/>
      <c r="N422" s="183"/>
      <c r="O422" s="183"/>
      <c r="P422" s="183"/>
      <c r="Q422" s="183"/>
      <c r="R422" s="183"/>
      <c r="S422" s="183"/>
      <c r="T422" s="183"/>
      <c r="U422" s="183"/>
      <c r="V422" s="183"/>
      <c r="W422" s="183"/>
      <c r="X422" s="180">
        <f t="shared" si="61"/>
        <v>0</v>
      </c>
      <c r="Y422" s="179"/>
      <c r="AA422">
        <v>418</v>
      </c>
      <c r="AB422">
        <f>IFERROR(IF($AB$1&gt;=AA422,SMALL(STU_DATA!$L$5:$L$1000,FILL_DATA!$AB$2+FILL_DATA!AA422),0),0)</f>
        <v>0</v>
      </c>
      <c r="AC422">
        <f t="shared" si="62"/>
        <v>0</v>
      </c>
    </row>
    <row r="423" spans="1:29">
      <c r="A423" s="100" t="str">
        <f>IF(B423="","",ROWS($B$5:B423))</f>
        <v/>
      </c>
      <c r="B423" s="100" t="str">
        <f t="shared" si="54"/>
        <v/>
      </c>
      <c r="C423" s="100" t="str">
        <f t="shared" si="55"/>
        <v/>
      </c>
      <c r="D423" s="100" t="str">
        <f t="shared" si="56"/>
        <v/>
      </c>
      <c r="E423" s="100" t="str">
        <f t="shared" si="57"/>
        <v/>
      </c>
      <c r="F423" s="100" t="str">
        <f t="shared" si="58"/>
        <v/>
      </c>
      <c r="G423" s="101" t="str">
        <f t="shared" si="59"/>
        <v/>
      </c>
      <c r="H423" s="101" t="str">
        <f t="shared" si="60"/>
        <v/>
      </c>
      <c r="I423" s="184"/>
      <c r="J423" s="183"/>
      <c r="K423" s="183" t="str">
        <f>IF(J423="","",VLOOKUP(J423,MASTER!$B$8:$C$11,2,0))</f>
        <v/>
      </c>
      <c r="L423" s="183"/>
      <c r="M423" s="183"/>
      <c r="N423" s="183"/>
      <c r="O423" s="183"/>
      <c r="P423" s="183"/>
      <c r="Q423" s="183"/>
      <c r="R423" s="183"/>
      <c r="S423" s="183"/>
      <c r="T423" s="183"/>
      <c r="U423" s="183"/>
      <c r="V423" s="183"/>
      <c r="W423" s="183"/>
      <c r="X423" s="180">
        <f t="shared" si="61"/>
        <v>0</v>
      </c>
      <c r="Y423" s="179"/>
      <c r="AA423">
        <v>419</v>
      </c>
      <c r="AB423">
        <f>IFERROR(IF($AB$1&gt;=AA423,SMALL(STU_DATA!$L$5:$L$1000,FILL_DATA!$AB$2+FILL_DATA!AA423),0),0)</f>
        <v>0</v>
      </c>
      <c r="AC423">
        <f t="shared" si="62"/>
        <v>0</v>
      </c>
    </row>
    <row r="424" spans="1:29">
      <c r="A424" s="100" t="str">
        <f>IF(B424="","",ROWS($B$5:B424))</f>
        <v/>
      </c>
      <c r="B424" s="100" t="str">
        <f t="shared" si="54"/>
        <v/>
      </c>
      <c r="C424" s="100" t="str">
        <f t="shared" si="55"/>
        <v/>
      </c>
      <c r="D424" s="100" t="str">
        <f t="shared" si="56"/>
        <v/>
      </c>
      <c r="E424" s="100" t="str">
        <f t="shared" si="57"/>
        <v/>
      </c>
      <c r="F424" s="100" t="str">
        <f t="shared" si="58"/>
        <v/>
      </c>
      <c r="G424" s="101" t="str">
        <f t="shared" si="59"/>
        <v/>
      </c>
      <c r="H424" s="101" t="str">
        <f t="shared" si="60"/>
        <v/>
      </c>
      <c r="I424" s="184"/>
      <c r="J424" s="183"/>
      <c r="K424" s="183" t="str">
        <f>IF(J424="","",VLOOKUP(J424,MASTER!$B$8:$C$11,2,0))</f>
        <v/>
      </c>
      <c r="L424" s="183"/>
      <c r="M424" s="183"/>
      <c r="N424" s="183"/>
      <c r="O424" s="183"/>
      <c r="P424" s="183"/>
      <c r="Q424" s="183"/>
      <c r="R424" s="183"/>
      <c r="S424" s="183"/>
      <c r="T424" s="183"/>
      <c r="U424" s="183"/>
      <c r="V424" s="183"/>
      <c r="W424" s="183"/>
      <c r="X424" s="180">
        <f t="shared" si="61"/>
        <v>0</v>
      </c>
      <c r="Y424" s="179"/>
      <c r="AA424">
        <v>420</v>
      </c>
      <c r="AB424">
        <f>IFERROR(IF($AB$1&gt;=AA424,SMALL(STU_DATA!$L$5:$L$1000,FILL_DATA!$AB$2+FILL_DATA!AA424),0),0)</f>
        <v>0</v>
      </c>
      <c r="AC424">
        <f t="shared" si="62"/>
        <v>0</v>
      </c>
    </row>
    <row r="425" spans="1:29">
      <c r="A425" s="100" t="str">
        <f>IF(B425="","",ROWS($B$5:B425))</f>
        <v/>
      </c>
      <c r="B425" s="100" t="str">
        <f t="shared" si="54"/>
        <v/>
      </c>
      <c r="C425" s="100" t="str">
        <f t="shared" si="55"/>
        <v/>
      </c>
      <c r="D425" s="100" t="str">
        <f t="shared" si="56"/>
        <v/>
      </c>
      <c r="E425" s="100" t="str">
        <f t="shared" si="57"/>
        <v/>
      </c>
      <c r="F425" s="100" t="str">
        <f t="shared" si="58"/>
        <v/>
      </c>
      <c r="G425" s="101" t="str">
        <f t="shared" si="59"/>
        <v/>
      </c>
      <c r="H425" s="101" t="str">
        <f t="shared" si="60"/>
        <v/>
      </c>
      <c r="I425" s="184"/>
      <c r="J425" s="183"/>
      <c r="K425" s="183" t="str">
        <f>IF(J425="","",VLOOKUP(J425,MASTER!$B$8:$C$11,2,0))</f>
        <v/>
      </c>
      <c r="L425" s="183"/>
      <c r="M425" s="183"/>
      <c r="N425" s="183"/>
      <c r="O425" s="183"/>
      <c r="P425" s="183"/>
      <c r="Q425" s="183"/>
      <c r="R425" s="183"/>
      <c r="S425" s="183"/>
      <c r="T425" s="183"/>
      <c r="U425" s="183"/>
      <c r="V425" s="183"/>
      <c r="W425" s="183"/>
      <c r="X425" s="180">
        <f t="shared" si="61"/>
        <v>0</v>
      </c>
      <c r="Y425" s="179"/>
      <c r="AA425">
        <v>421</v>
      </c>
      <c r="AB425">
        <f>IFERROR(IF($AB$1&gt;=AA425,SMALL(STU_DATA!$L$5:$L$1000,FILL_DATA!$AB$2+FILL_DATA!AA425),0),0)</f>
        <v>0</v>
      </c>
      <c r="AC425">
        <f t="shared" si="62"/>
        <v>0</v>
      </c>
    </row>
    <row r="426" spans="1:29">
      <c r="A426" s="100" t="str">
        <f>IF(B426="","",ROWS($B$5:B426))</f>
        <v/>
      </c>
      <c r="B426" s="100" t="str">
        <f t="shared" si="54"/>
        <v/>
      </c>
      <c r="C426" s="100" t="str">
        <f t="shared" si="55"/>
        <v/>
      </c>
      <c r="D426" s="100" t="str">
        <f t="shared" si="56"/>
        <v/>
      </c>
      <c r="E426" s="100" t="str">
        <f t="shared" si="57"/>
        <v/>
      </c>
      <c r="F426" s="100" t="str">
        <f t="shared" si="58"/>
        <v/>
      </c>
      <c r="G426" s="101" t="str">
        <f t="shared" si="59"/>
        <v/>
      </c>
      <c r="H426" s="101" t="str">
        <f t="shared" si="60"/>
        <v/>
      </c>
      <c r="I426" s="184"/>
      <c r="J426" s="183"/>
      <c r="K426" s="183" t="str">
        <f>IF(J426="","",VLOOKUP(J426,MASTER!$B$8:$C$11,2,0))</f>
        <v/>
      </c>
      <c r="L426" s="183"/>
      <c r="M426" s="183"/>
      <c r="N426" s="183"/>
      <c r="O426" s="183"/>
      <c r="P426" s="183"/>
      <c r="Q426" s="183"/>
      <c r="R426" s="183"/>
      <c r="S426" s="183"/>
      <c r="T426" s="183"/>
      <c r="U426" s="183"/>
      <c r="V426" s="183"/>
      <c r="W426" s="183"/>
      <c r="X426" s="180">
        <f t="shared" si="61"/>
        <v>0</v>
      </c>
      <c r="Y426" s="179"/>
      <c r="AA426">
        <v>422</v>
      </c>
      <c r="AB426">
        <f>IFERROR(IF($AB$1&gt;=AA426,SMALL(STU_DATA!$L$5:$L$1000,FILL_DATA!$AB$2+FILL_DATA!AA426),0),0)</f>
        <v>0</v>
      </c>
      <c r="AC426">
        <f t="shared" si="62"/>
        <v>0</v>
      </c>
    </row>
    <row r="427" spans="1:29">
      <c r="A427" s="100" t="str">
        <f>IF(B427="","",ROWS($B$5:B427))</f>
        <v/>
      </c>
      <c r="B427" s="100" t="str">
        <f t="shared" si="54"/>
        <v/>
      </c>
      <c r="C427" s="100" t="str">
        <f t="shared" si="55"/>
        <v/>
      </c>
      <c r="D427" s="100" t="str">
        <f t="shared" si="56"/>
        <v/>
      </c>
      <c r="E427" s="100" t="str">
        <f t="shared" si="57"/>
        <v/>
      </c>
      <c r="F427" s="100" t="str">
        <f t="shared" si="58"/>
        <v/>
      </c>
      <c r="G427" s="101" t="str">
        <f t="shared" si="59"/>
        <v/>
      </c>
      <c r="H427" s="101" t="str">
        <f t="shared" si="60"/>
        <v/>
      </c>
      <c r="I427" s="184"/>
      <c r="J427" s="183"/>
      <c r="K427" s="183" t="str">
        <f>IF(J427="","",VLOOKUP(J427,MASTER!$B$8:$C$11,2,0))</f>
        <v/>
      </c>
      <c r="L427" s="183"/>
      <c r="M427" s="183"/>
      <c r="N427" s="183"/>
      <c r="O427" s="183"/>
      <c r="P427" s="183"/>
      <c r="Q427" s="183"/>
      <c r="R427" s="183"/>
      <c r="S427" s="183"/>
      <c r="T427" s="183"/>
      <c r="U427" s="183"/>
      <c r="V427" s="183"/>
      <c r="W427" s="183"/>
      <c r="X427" s="180">
        <f t="shared" si="61"/>
        <v>0</v>
      </c>
      <c r="Y427" s="179"/>
      <c r="AA427">
        <v>423</v>
      </c>
      <c r="AB427">
        <f>IFERROR(IF($AB$1&gt;=AA427,SMALL(STU_DATA!$L$5:$L$1000,FILL_DATA!$AB$2+FILL_DATA!AA427),0),0)</f>
        <v>0</v>
      </c>
      <c r="AC427">
        <f t="shared" si="62"/>
        <v>0</v>
      </c>
    </row>
    <row r="428" spans="1:29">
      <c r="A428" s="100" t="str">
        <f>IF(B428="","",ROWS($B$5:B428))</f>
        <v/>
      </c>
      <c r="B428" s="100" t="str">
        <f t="shared" si="54"/>
        <v/>
      </c>
      <c r="C428" s="100" t="str">
        <f t="shared" si="55"/>
        <v/>
      </c>
      <c r="D428" s="100" t="str">
        <f t="shared" si="56"/>
        <v/>
      </c>
      <c r="E428" s="100" t="str">
        <f t="shared" si="57"/>
        <v/>
      </c>
      <c r="F428" s="100" t="str">
        <f t="shared" si="58"/>
        <v/>
      </c>
      <c r="G428" s="101" t="str">
        <f t="shared" si="59"/>
        <v/>
      </c>
      <c r="H428" s="101" t="str">
        <f t="shared" si="60"/>
        <v/>
      </c>
      <c r="I428" s="184"/>
      <c r="J428" s="183"/>
      <c r="K428" s="183" t="str">
        <f>IF(J428="","",VLOOKUP(J428,MASTER!$B$8:$C$11,2,0))</f>
        <v/>
      </c>
      <c r="L428" s="183"/>
      <c r="M428" s="183"/>
      <c r="N428" s="183"/>
      <c r="O428" s="183"/>
      <c r="P428" s="183"/>
      <c r="Q428" s="183"/>
      <c r="R428" s="183"/>
      <c r="S428" s="183"/>
      <c r="T428" s="183"/>
      <c r="U428" s="183"/>
      <c r="V428" s="183"/>
      <c r="W428" s="183"/>
      <c r="X428" s="180">
        <f t="shared" si="61"/>
        <v>0</v>
      </c>
      <c r="Y428" s="179"/>
      <c r="AA428">
        <v>424</v>
      </c>
      <c r="AB428">
        <f>IFERROR(IF($AB$1&gt;=AA428,SMALL(STU_DATA!$L$5:$L$1000,FILL_DATA!$AB$2+FILL_DATA!AA428),0),0)</f>
        <v>0</v>
      </c>
      <c r="AC428">
        <f t="shared" si="62"/>
        <v>0</v>
      </c>
    </row>
    <row r="429" spans="1:29">
      <c r="A429" s="100" t="str">
        <f>IF(B429="","",ROWS($B$5:B429))</f>
        <v/>
      </c>
      <c r="B429" s="100" t="str">
        <f t="shared" si="54"/>
        <v/>
      </c>
      <c r="C429" s="100" t="str">
        <f t="shared" si="55"/>
        <v/>
      </c>
      <c r="D429" s="100" t="str">
        <f t="shared" si="56"/>
        <v/>
      </c>
      <c r="E429" s="100" t="str">
        <f t="shared" si="57"/>
        <v/>
      </c>
      <c r="F429" s="100" t="str">
        <f t="shared" si="58"/>
        <v/>
      </c>
      <c r="G429" s="101" t="str">
        <f t="shared" si="59"/>
        <v/>
      </c>
      <c r="H429" s="101" t="str">
        <f t="shared" si="60"/>
        <v/>
      </c>
      <c r="I429" s="184"/>
      <c r="J429" s="183"/>
      <c r="K429" s="183" t="str">
        <f>IF(J429="","",VLOOKUP(J429,MASTER!$B$8:$C$11,2,0))</f>
        <v/>
      </c>
      <c r="L429" s="183"/>
      <c r="M429" s="183"/>
      <c r="N429" s="183"/>
      <c r="O429" s="183"/>
      <c r="P429" s="183"/>
      <c r="Q429" s="183"/>
      <c r="R429" s="183"/>
      <c r="S429" s="183"/>
      <c r="T429" s="183"/>
      <c r="U429" s="183"/>
      <c r="V429" s="183"/>
      <c r="W429" s="183"/>
      <c r="X429" s="180">
        <f t="shared" si="61"/>
        <v>0</v>
      </c>
      <c r="Y429" s="179"/>
      <c r="AA429">
        <v>425</v>
      </c>
      <c r="AB429">
        <f>IFERROR(IF($AB$1&gt;=AA429,SMALL(STU_DATA!$L$5:$L$1000,FILL_DATA!$AB$2+FILL_DATA!AA429),0),0)</f>
        <v>0</v>
      </c>
      <c r="AC429">
        <f t="shared" si="62"/>
        <v>0</v>
      </c>
    </row>
    <row r="430" spans="1:29">
      <c r="A430" s="100" t="str">
        <f>IF(B430="","",ROWS($B$5:B430))</f>
        <v/>
      </c>
      <c r="B430" s="100" t="str">
        <f t="shared" si="54"/>
        <v/>
      </c>
      <c r="C430" s="100" t="str">
        <f t="shared" si="55"/>
        <v/>
      </c>
      <c r="D430" s="100" t="str">
        <f t="shared" si="56"/>
        <v/>
      </c>
      <c r="E430" s="100" t="str">
        <f t="shared" si="57"/>
        <v/>
      </c>
      <c r="F430" s="100" t="str">
        <f t="shared" si="58"/>
        <v/>
      </c>
      <c r="G430" s="101" t="str">
        <f t="shared" si="59"/>
        <v/>
      </c>
      <c r="H430" s="101" t="str">
        <f t="shared" si="60"/>
        <v/>
      </c>
      <c r="I430" s="184"/>
      <c r="J430" s="183"/>
      <c r="K430" s="183" t="str">
        <f>IF(J430="","",VLOOKUP(J430,MASTER!$B$8:$C$11,2,0))</f>
        <v/>
      </c>
      <c r="L430" s="183"/>
      <c r="M430" s="183"/>
      <c r="N430" s="183"/>
      <c r="O430" s="183"/>
      <c r="P430" s="183"/>
      <c r="Q430" s="183"/>
      <c r="R430" s="183"/>
      <c r="S430" s="183"/>
      <c r="T430" s="183"/>
      <c r="U430" s="183"/>
      <c r="V430" s="183"/>
      <c r="W430" s="183"/>
      <c r="X430" s="180">
        <f t="shared" si="61"/>
        <v>0</v>
      </c>
      <c r="Y430" s="179"/>
      <c r="AA430">
        <v>426</v>
      </c>
      <c r="AB430">
        <f>IFERROR(IF($AB$1&gt;=AA430,SMALL(STU_DATA!$L$5:$L$1000,FILL_DATA!$AB$2+FILL_DATA!AA430),0),0)</f>
        <v>0</v>
      </c>
      <c r="AC430">
        <f t="shared" si="62"/>
        <v>0</v>
      </c>
    </row>
    <row r="431" spans="1:29">
      <c r="A431" s="100" t="str">
        <f>IF(B431="","",ROWS($B$5:B431))</f>
        <v/>
      </c>
      <c r="B431" s="100" t="str">
        <f t="shared" si="54"/>
        <v/>
      </c>
      <c r="C431" s="100" t="str">
        <f t="shared" si="55"/>
        <v/>
      </c>
      <c r="D431" s="100" t="str">
        <f t="shared" si="56"/>
        <v/>
      </c>
      <c r="E431" s="100" t="str">
        <f t="shared" si="57"/>
        <v/>
      </c>
      <c r="F431" s="100" t="str">
        <f t="shared" si="58"/>
        <v/>
      </c>
      <c r="G431" s="101" t="str">
        <f t="shared" si="59"/>
        <v/>
      </c>
      <c r="H431" s="101" t="str">
        <f t="shared" si="60"/>
        <v/>
      </c>
      <c r="I431" s="184"/>
      <c r="J431" s="183"/>
      <c r="K431" s="183" t="str">
        <f>IF(J431="","",VLOOKUP(J431,MASTER!$B$8:$C$11,2,0))</f>
        <v/>
      </c>
      <c r="L431" s="183"/>
      <c r="M431" s="183"/>
      <c r="N431" s="183"/>
      <c r="O431" s="183"/>
      <c r="P431" s="183"/>
      <c r="Q431" s="183"/>
      <c r="R431" s="183"/>
      <c r="S431" s="183"/>
      <c r="T431" s="183"/>
      <c r="U431" s="183"/>
      <c r="V431" s="183"/>
      <c r="W431" s="183"/>
      <c r="X431" s="180">
        <f t="shared" si="61"/>
        <v>0</v>
      </c>
      <c r="Y431" s="179"/>
      <c r="AA431">
        <v>427</v>
      </c>
      <c r="AB431">
        <f>IFERROR(IF($AB$1&gt;=AA431,SMALL(STU_DATA!$L$5:$L$1000,FILL_DATA!$AB$2+FILL_DATA!AA431),0),0)</f>
        <v>0</v>
      </c>
      <c r="AC431">
        <f t="shared" si="62"/>
        <v>0</v>
      </c>
    </row>
    <row r="432" spans="1:29">
      <c r="A432" s="100" t="str">
        <f>IF(B432="","",ROWS($B$5:B432))</f>
        <v/>
      </c>
      <c r="B432" s="100" t="str">
        <f t="shared" si="54"/>
        <v/>
      </c>
      <c r="C432" s="100" t="str">
        <f t="shared" si="55"/>
        <v/>
      </c>
      <c r="D432" s="100" t="str">
        <f t="shared" si="56"/>
        <v/>
      </c>
      <c r="E432" s="100" t="str">
        <f t="shared" si="57"/>
        <v/>
      </c>
      <c r="F432" s="100" t="str">
        <f t="shared" si="58"/>
        <v/>
      </c>
      <c r="G432" s="101" t="str">
        <f t="shared" si="59"/>
        <v/>
      </c>
      <c r="H432" s="101" t="str">
        <f t="shared" si="60"/>
        <v/>
      </c>
      <c r="I432" s="184"/>
      <c r="J432" s="183"/>
      <c r="K432" s="183" t="str">
        <f>IF(J432="","",VLOOKUP(J432,MASTER!$B$8:$C$11,2,0))</f>
        <v/>
      </c>
      <c r="L432" s="183"/>
      <c r="M432" s="183"/>
      <c r="N432" s="183"/>
      <c r="O432" s="183"/>
      <c r="P432" s="183"/>
      <c r="Q432" s="183"/>
      <c r="R432" s="183"/>
      <c r="S432" s="183"/>
      <c r="T432" s="183"/>
      <c r="U432" s="183"/>
      <c r="V432" s="183"/>
      <c r="W432" s="183"/>
      <c r="X432" s="180">
        <f t="shared" si="61"/>
        <v>0</v>
      </c>
      <c r="Y432" s="179"/>
      <c r="AA432">
        <v>428</v>
      </c>
      <c r="AB432">
        <f>IFERROR(IF($AB$1&gt;=AA432,SMALL(STU_DATA!$L$5:$L$1000,FILL_DATA!$AB$2+FILL_DATA!AA432),0),0)</f>
        <v>0</v>
      </c>
      <c r="AC432">
        <f t="shared" si="62"/>
        <v>0</v>
      </c>
    </row>
    <row r="433" spans="1:29">
      <c r="A433" s="100" t="str">
        <f>IF(B433="","",ROWS($B$5:B433))</f>
        <v/>
      </c>
      <c r="B433" s="100" t="str">
        <f t="shared" si="54"/>
        <v/>
      </c>
      <c r="C433" s="100" t="str">
        <f t="shared" si="55"/>
        <v/>
      </c>
      <c r="D433" s="100" t="str">
        <f t="shared" si="56"/>
        <v/>
      </c>
      <c r="E433" s="100" t="str">
        <f t="shared" si="57"/>
        <v/>
      </c>
      <c r="F433" s="100" t="str">
        <f t="shared" si="58"/>
        <v/>
      </c>
      <c r="G433" s="101" t="str">
        <f t="shared" si="59"/>
        <v/>
      </c>
      <c r="H433" s="101" t="str">
        <f t="shared" si="60"/>
        <v/>
      </c>
      <c r="I433" s="184"/>
      <c r="J433" s="183"/>
      <c r="K433" s="183" t="str">
        <f>IF(J433="","",VLOOKUP(J433,MASTER!$B$8:$C$11,2,0))</f>
        <v/>
      </c>
      <c r="L433" s="183"/>
      <c r="M433" s="183"/>
      <c r="N433" s="183"/>
      <c r="O433" s="183"/>
      <c r="P433" s="183"/>
      <c r="Q433" s="183"/>
      <c r="R433" s="183"/>
      <c r="S433" s="183"/>
      <c r="T433" s="183"/>
      <c r="U433" s="183"/>
      <c r="V433" s="183"/>
      <c r="W433" s="183"/>
      <c r="X433" s="180">
        <f t="shared" si="61"/>
        <v>0</v>
      </c>
      <c r="Y433" s="179"/>
      <c r="AA433">
        <v>429</v>
      </c>
      <c r="AB433">
        <f>IFERROR(IF($AB$1&gt;=AA433,SMALL(STU_DATA!$L$5:$L$1000,FILL_DATA!$AB$2+FILL_DATA!AA433),0),0)</f>
        <v>0</v>
      </c>
      <c r="AC433">
        <f t="shared" si="62"/>
        <v>0</v>
      </c>
    </row>
    <row r="434" spans="1:29">
      <c r="A434" s="100" t="str">
        <f>IF(B434="","",ROWS($B$5:B434))</f>
        <v/>
      </c>
      <c r="B434" s="100" t="str">
        <f t="shared" si="54"/>
        <v/>
      </c>
      <c r="C434" s="100" t="str">
        <f t="shared" si="55"/>
        <v/>
      </c>
      <c r="D434" s="100" t="str">
        <f t="shared" si="56"/>
        <v/>
      </c>
      <c r="E434" s="100" t="str">
        <f t="shared" si="57"/>
        <v/>
      </c>
      <c r="F434" s="100" t="str">
        <f t="shared" si="58"/>
        <v/>
      </c>
      <c r="G434" s="101" t="str">
        <f t="shared" si="59"/>
        <v/>
      </c>
      <c r="H434" s="101" t="str">
        <f t="shared" si="60"/>
        <v/>
      </c>
      <c r="I434" s="184"/>
      <c r="J434" s="183"/>
      <c r="K434" s="183" t="str">
        <f>IF(J434="","",VLOOKUP(J434,MASTER!$B$8:$C$11,2,0))</f>
        <v/>
      </c>
      <c r="L434" s="183"/>
      <c r="M434" s="183"/>
      <c r="N434" s="183"/>
      <c r="O434" s="183"/>
      <c r="P434" s="183"/>
      <c r="Q434" s="183"/>
      <c r="R434" s="183"/>
      <c r="S434" s="183"/>
      <c r="T434" s="183"/>
      <c r="U434" s="183"/>
      <c r="V434" s="183"/>
      <c r="W434" s="183"/>
      <c r="X434" s="180">
        <f t="shared" si="61"/>
        <v>0</v>
      </c>
      <c r="Y434" s="179"/>
      <c r="AA434">
        <v>430</v>
      </c>
      <c r="AB434">
        <f>IFERROR(IF($AB$1&gt;=AA434,SMALL(STU_DATA!$L$5:$L$1000,FILL_DATA!$AB$2+FILL_DATA!AA434),0),0)</f>
        <v>0</v>
      </c>
      <c r="AC434">
        <f t="shared" si="62"/>
        <v>0</v>
      </c>
    </row>
    <row r="435" spans="1:29">
      <c r="A435" s="100" t="str">
        <f>IF(B435="","",ROWS($B$5:B435))</f>
        <v/>
      </c>
      <c r="B435" s="100" t="str">
        <f t="shared" si="54"/>
        <v/>
      </c>
      <c r="C435" s="100" t="str">
        <f t="shared" si="55"/>
        <v/>
      </c>
      <c r="D435" s="100" t="str">
        <f t="shared" si="56"/>
        <v/>
      </c>
      <c r="E435" s="100" t="str">
        <f t="shared" si="57"/>
        <v/>
      </c>
      <c r="F435" s="100" t="str">
        <f t="shared" si="58"/>
        <v/>
      </c>
      <c r="G435" s="101" t="str">
        <f t="shared" si="59"/>
        <v/>
      </c>
      <c r="H435" s="101" t="str">
        <f t="shared" si="60"/>
        <v/>
      </c>
      <c r="I435" s="184"/>
      <c r="J435" s="183"/>
      <c r="K435" s="183" t="str">
        <f>IF(J435="","",VLOOKUP(J435,MASTER!$B$8:$C$11,2,0))</f>
        <v/>
      </c>
      <c r="L435" s="183"/>
      <c r="M435" s="183"/>
      <c r="N435" s="183"/>
      <c r="O435" s="183"/>
      <c r="P435" s="183"/>
      <c r="Q435" s="183"/>
      <c r="R435" s="183"/>
      <c r="S435" s="183"/>
      <c r="T435" s="183"/>
      <c r="U435" s="183"/>
      <c r="V435" s="183"/>
      <c r="W435" s="183"/>
      <c r="X435" s="180">
        <f t="shared" si="61"/>
        <v>0</v>
      </c>
      <c r="Y435" s="179"/>
      <c r="AA435">
        <v>431</v>
      </c>
      <c r="AB435">
        <f>IFERROR(IF($AB$1&gt;=AA435,SMALL(STU_DATA!$L$5:$L$1000,FILL_DATA!$AB$2+FILL_DATA!AA435),0),0)</f>
        <v>0</v>
      </c>
      <c r="AC435">
        <f t="shared" si="62"/>
        <v>0</v>
      </c>
    </row>
    <row r="436" spans="1:29">
      <c r="A436" s="100" t="str">
        <f>IF(B436="","",ROWS($B$5:B436))</f>
        <v/>
      </c>
      <c r="B436" s="100" t="str">
        <f t="shared" si="54"/>
        <v/>
      </c>
      <c r="C436" s="100" t="str">
        <f t="shared" si="55"/>
        <v/>
      </c>
      <c r="D436" s="100" t="str">
        <f t="shared" si="56"/>
        <v/>
      </c>
      <c r="E436" s="100" t="str">
        <f t="shared" si="57"/>
        <v/>
      </c>
      <c r="F436" s="100" t="str">
        <f t="shared" si="58"/>
        <v/>
      </c>
      <c r="G436" s="101" t="str">
        <f t="shared" si="59"/>
        <v/>
      </c>
      <c r="H436" s="101" t="str">
        <f t="shared" si="60"/>
        <v/>
      </c>
      <c r="I436" s="184"/>
      <c r="J436" s="183"/>
      <c r="K436" s="183" t="str">
        <f>IF(J436="","",VLOOKUP(J436,MASTER!$B$8:$C$11,2,0))</f>
        <v/>
      </c>
      <c r="L436" s="183"/>
      <c r="M436" s="183"/>
      <c r="N436" s="183"/>
      <c r="O436" s="183"/>
      <c r="P436" s="183"/>
      <c r="Q436" s="183"/>
      <c r="R436" s="183"/>
      <c r="S436" s="183"/>
      <c r="T436" s="183"/>
      <c r="U436" s="183"/>
      <c r="V436" s="183"/>
      <c r="W436" s="183"/>
      <c r="X436" s="180">
        <f t="shared" si="61"/>
        <v>0</v>
      </c>
      <c r="Y436" s="179"/>
      <c r="AA436">
        <v>432</v>
      </c>
      <c r="AB436">
        <f>IFERROR(IF($AB$1&gt;=AA436,SMALL(STU_DATA!$L$5:$L$1000,FILL_DATA!$AB$2+FILL_DATA!AA436),0),0)</f>
        <v>0</v>
      </c>
      <c r="AC436">
        <f t="shared" si="62"/>
        <v>0</v>
      </c>
    </row>
    <row r="437" spans="1:29">
      <c r="A437" s="100" t="str">
        <f>IF(B437="","",ROWS($B$5:B437))</f>
        <v/>
      </c>
      <c r="B437" s="100" t="str">
        <f t="shared" si="54"/>
        <v/>
      </c>
      <c r="C437" s="100" t="str">
        <f t="shared" si="55"/>
        <v/>
      </c>
      <c r="D437" s="100" t="str">
        <f t="shared" si="56"/>
        <v/>
      </c>
      <c r="E437" s="100" t="str">
        <f t="shared" si="57"/>
        <v/>
      </c>
      <c r="F437" s="100" t="str">
        <f t="shared" si="58"/>
        <v/>
      </c>
      <c r="G437" s="101" t="str">
        <f t="shared" si="59"/>
        <v/>
      </c>
      <c r="H437" s="101" t="str">
        <f t="shared" si="60"/>
        <v/>
      </c>
      <c r="I437" s="184"/>
      <c r="J437" s="183"/>
      <c r="K437" s="183" t="str">
        <f>IF(J437="","",VLOOKUP(J437,MASTER!$B$8:$C$11,2,0))</f>
        <v/>
      </c>
      <c r="L437" s="183"/>
      <c r="M437" s="183"/>
      <c r="N437" s="183"/>
      <c r="O437" s="183"/>
      <c r="P437" s="183"/>
      <c r="Q437" s="183"/>
      <c r="R437" s="183"/>
      <c r="S437" s="183"/>
      <c r="T437" s="183"/>
      <c r="U437" s="183"/>
      <c r="V437" s="183"/>
      <c r="W437" s="183"/>
      <c r="X437" s="180">
        <f t="shared" si="61"/>
        <v>0</v>
      </c>
      <c r="Y437" s="179"/>
      <c r="AA437">
        <v>433</v>
      </c>
      <c r="AB437">
        <f>IFERROR(IF($AB$1&gt;=AA437,SMALL(STU_DATA!$L$5:$L$1000,FILL_DATA!$AB$2+FILL_DATA!AA437),0),0)</f>
        <v>0</v>
      </c>
      <c r="AC437">
        <f t="shared" si="62"/>
        <v>0</v>
      </c>
    </row>
    <row r="438" spans="1:29">
      <c r="A438" s="100" t="str">
        <f>IF(B438="","",ROWS($B$5:B438))</f>
        <v/>
      </c>
      <c r="B438" s="100" t="str">
        <f t="shared" si="54"/>
        <v/>
      </c>
      <c r="C438" s="100" t="str">
        <f t="shared" si="55"/>
        <v/>
      </c>
      <c r="D438" s="100" t="str">
        <f t="shared" si="56"/>
        <v/>
      </c>
      <c r="E438" s="100" t="str">
        <f t="shared" si="57"/>
        <v/>
      </c>
      <c r="F438" s="100" t="str">
        <f t="shared" si="58"/>
        <v/>
      </c>
      <c r="G438" s="101" t="str">
        <f t="shared" si="59"/>
        <v/>
      </c>
      <c r="H438" s="101" t="str">
        <f t="shared" si="60"/>
        <v/>
      </c>
      <c r="I438" s="184"/>
      <c r="J438" s="183"/>
      <c r="K438" s="183" t="str">
        <f>IF(J438="","",VLOOKUP(J438,MASTER!$B$8:$C$11,2,0))</f>
        <v/>
      </c>
      <c r="L438" s="183"/>
      <c r="M438" s="183"/>
      <c r="N438" s="183"/>
      <c r="O438" s="183"/>
      <c r="P438" s="183"/>
      <c r="Q438" s="183"/>
      <c r="R438" s="183"/>
      <c r="S438" s="183"/>
      <c r="T438" s="183"/>
      <c r="U438" s="183"/>
      <c r="V438" s="183"/>
      <c r="W438" s="183"/>
      <c r="X438" s="180">
        <f t="shared" si="61"/>
        <v>0</v>
      </c>
      <c r="Y438" s="179"/>
      <c r="AA438">
        <v>434</v>
      </c>
      <c r="AB438">
        <f>IFERROR(IF($AB$1&gt;=AA438,SMALL(STU_DATA!$L$5:$L$1000,FILL_DATA!$AB$2+FILL_DATA!AA438),0),0)</f>
        <v>0</v>
      </c>
      <c r="AC438">
        <f t="shared" si="62"/>
        <v>0</v>
      </c>
    </row>
    <row r="439" spans="1:29">
      <c r="A439" s="100" t="str">
        <f>IF(B439="","",ROWS($B$5:B439))</f>
        <v/>
      </c>
      <c r="B439" s="100" t="str">
        <f t="shared" si="54"/>
        <v/>
      </c>
      <c r="C439" s="100" t="str">
        <f t="shared" si="55"/>
        <v/>
      </c>
      <c r="D439" s="100" t="str">
        <f t="shared" si="56"/>
        <v/>
      </c>
      <c r="E439" s="100" t="str">
        <f t="shared" si="57"/>
        <v/>
      </c>
      <c r="F439" s="100" t="str">
        <f t="shared" si="58"/>
        <v/>
      </c>
      <c r="G439" s="101" t="str">
        <f t="shared" si="59"/>
        <v/>
      </c>
      <c r="H439" s="101" t="str">
        <f t="shared" si="60"/>
        <v/>
      </c>
      <c r="I439" s="184"/>
      <c r="J439" s="183"/>
      <c r="K439" s="183" t="str">
        <f>IF(J439="","",VLOOKUP(J439,MASTER!$B$8:$C$11,2,0))</f>
        <v/>
      </c>
      <c r="L439" s="183"/>
      <c r="M439" s="183"/>
      <c r="N439" s="183"/>
      <c r="O439" s="183"/>
      <c r="P439" s="183"/>
      <c r="Q439" s="183"/>
      <c r="R439" s="183"/>
      <c r="S439" s="183"/>
      <c r="T439" s="183"/>
      <c r="U439" s="183"/>
      <c r="V439" s="183"/>
      <c r="W439" s="183"/>
      <c r="X439" s="180">
        <f t="shared" si="61"/>
        <v>0</v>
      </c>
      <c r="Y439" s="179"/>
      <c r="AA439">
        <v>435</v>
      </c>
      <c r="AB439">
        <f>IFERROR(IF($AB$1&gt;=AA439,SMALL(STU_DATA!$L$5:$L$1000,FILL_DATA!$AB$2+FILL_DATA!AA439),0),0)</f>
        <v>0</v>
      </c>
      <c r="AC439">
        <f t="shared" si="62"/>
        <v>0</v>
      </c>
    </row>
    <row r="440" spans="1:29">
      <c r="A440" s="100" t="str">
        <f>IF(B440="","",ROWS($B$5:B440))</f>
        <v/>
      </c>
      <c r="B440" s="100" t="str">
        <f t="shared" si="54"/>
        <v/>
      </c>
      <c r="C440" s="100" t="str">
        <f t="shared" si="55"/>
        <v/>
      </c>
      <c r="D440" s="100" t="str">
        <f t="shared" si="56"/>
        <v/>
      </c>
      <c r="E440" s="100" t="str">
        <f t="shared" si="57"/>
        <v/>
      </c>
      <c r="F440" s="100" t="str">
        <f t="shared" si="58"/>
        <v/>
      </c>
      <c r="G440" s="101" t="str">
        <f t="shared" si="59"/>
        <v/>
      </c>
      <c r="H440" s="101" t="str">
        <f t="shared" si="60"/>
        <v/>
      </c>
      <c r="I440" s="184"/>
      <c r="J440" s="183"/>
      <c r="K440" s="183" t="str">
        <f>IF(J440="","",VLOOKUP(J440,MASTER!$B$8:$C$11,2,0))</f>
        <v/>
      </c>
      <c r="L440" s="183"/>
      <c r="M440" s="183"/>
      <c r="N440" s="183"/>
      <c r="O440" s="183"/>
      <c r="P440" s="183"/>
      <c r="Q440" s="183"/>
      <c r="R440" s="183"/>
      <c r="S440" s="183"/>
      <c r="T440" s="183"/>
      <c r="U440" s="183"/>
      <c r="V440" s="183"/>
      <c r="W440" s="183"/>
      <c r="X440" s="180">
        <f t="shared" si="61"/>
        <v>0</v>
      </c>
      <c r="Y440" s="179"/>
      <c r="AA440">
        <v>436</v>
      </c>
      <c r="AB440">
        <f>IFERROR(IF($AB$1&gt;=AA440,SMALL(STU_DATA!$L$5:$L$1000,FILL_DATA!$AB$2+FILL_DATA!AA440),0),0)</f>
        <v>0</v>
      </c>
      <c r="AC440">
        <f t="shared" si="62"/>
        <v>0</v>
      </c>
    </row>
    <row r="441" spans="1:29">
      <c r="A441" s="100" t="str">
        <f>IF(B441="","",ROWS($B$5:B441))</f>
        <v/>
      </c>
      <c r="B441" s="100" t="str">
        <f t="shared" si="54"/>
        <v/>
      </c>
      <c r="C441" s="100" t="str">
        <f t="shared" si="55"/>
        <v/>
      </c>
      <c r="D441" s="100" t="str">
        <f t="shared" si="56"/>
        <v/>
      </c>
      <c r="E441" s="100" t="str">
        <f t="shared" si="57"/>
        <v/>
      </c>
      <c r="F441" s="100" t="str">
        <f t="shared" si="58"/>
        <v/>
      </c>
      <c r="G441" s="101" t="str">
        <f t="shared" si="59"/>
        <v/>
      </c>
      <c r="H441" s="101" t="str">
        <f t="shared" si="60"/>
        <v/>
      </c>
      <c r="I441" s="184"/>
      <c r="J441" s="183"/>
      <c r="K441" s="183" t="str">
        <f>IF(J441="","",VLOOKUP(J441,MASTER!$B$8:$C$11,2,0))</f>
        <v/>
      </c>
      <c r="L441" s="183"/>
      <c r="M441" s="183"/>
      <c r="N441" s="183"/>
      <c r="O441" s="183"/>
      <c r="P441" s="183"/>
      <c r="Q441" s="183"/>
      <c r="R441" s="183"/>
      <c r="S441" s="183"/>
      <c r="T441" s="183"/>
      <c r="U441" s="183"/>
      <c r="V441" s="183"/>
      <c r="W441" s="183"/>
      <c r="X441" s="180">
        <f t="shared" si="61"/>
        <v>0</v>
      </c>
      <c r="Y441" s="179"/>
      <c r="AA441">
        <v>437</v>
      </c>
      <c r="AB441">
        <f>IFERROR(IF($AB$1&gt;=AA441,SMALL(STU_DATA!$L$5:$L$1000,FILL_DATA!$AB$2+FILL_DATA!AA441),0),0)</f>
        <v>0</v>
      </c>
      <c r="AC441">
        <f t="shared" si="62"/>
        <v>0</v>
      </c>
    </row>
    <row r="442" spans="1:29">
      <c r="A442" s="100" t="str">
        <f>IF(B442="","",ROWS($B$5:B442))</f>
        <v/>
      </c>
      <c r="B442" s="100" t="str">
        <f t="shared" si="54"/>
        <v/>
      </c>
      <c r="C442" s="100" t="str">
        <f t="shared" si="55"/>
        <v/>
      </c>
      <c r="D442" s="100" t="str">
        <f t="shared" si="56"/>
        <v/>
      </c>
      <c r="E442" s="100" t="str">
        <f t="shared" si="57"/>
        <v/>
      </c>
      <c r="F442" s="100" t="str">
        <f t="shared" si="58"/>
        <v/>
      </c>
      <c r="G442" s="101" t="str">
        <f t="shared" si="59"/>
        <v/>
      </c>
      <c r="H442" s="101" t="str">
        <f t="shared" si="60"/>
        <v/>
      </c>
      <c r="I442" s="184"/>
      <c r="J442" s="183"/>
      <c r="K442" s="183" t="str">
        <f>IF(J442="","",VLOOKUP(J442,MASTER!$B$8:$C$11,2,0))</f>
        <v/>
      </c>
      <c r="L442" s="183"/>
      <c r="M442" s="183"/>
      <c r="N442" s="183"/>
      <c r="O442" s="183"/>
      <c r="P442" s="183"/>
      <c r="Q442" s="183"/>
      <c r="R442" s="183"/>
      <c r="S442" s="183"/>
      <c r="T442" s="183"/>
      <c r="U442" s="183"/>
      <c r="V442" s="183"/>
      <c r="W442" s="183"/>
      <c r="X442" s="180">
        <f t="shared" si="61"/>
        <v>0</v>
      </c>
      <c r="Y442" s="179"/>
      <c r="AA442">
        <v>438</v>
      </c>
      <c r="AB442">
        <f>IFERROR(IF($AB$1&gt;=AA442,SMALL(STU_DATA!$L$5:$L$1000,FILL_DATA!$AB$2+FILL_DATA!AA442),0),0)</f>
        <v>0</v>
      </c>
      <c r="AC442">
        <f t="shared" si="62"/>
        <v>0</v>
      </c>
    </row>
    <row r="443" spans="1:29">
      <c r="A443" s="100" t="str">
        <f>IF(B443="","",ROWS($B$5:B443))</f>
        <v/>
      </c>
      <c r="B443" s="100" t="str">
        <f t="shared" si="54"/>
        <v/>
      </c>
      <c r="C443" s="100" t="str">
        <f t="shared" si="55"/>
        <v/>
      </c>
      <c r="D443" s="100" t="str">
        <f t="shared" si="56"/>
        <v/>
      </c>
      <c r="E443" s="100" t="str">
        <f t="shared" si="57"/>
        <v/>
      </c>
      <c r="F443" s="100" t="str">
        <f t="shared" si="58"/>
        <v/>
      </c>
      <c r="G443" s="101" t="str">
        <f t="shared" si="59"/>
        <v/>
      </c>
      <c r="H443" s="101" t="str">
        <f t="shared" si="60"/>
        <v/>
      </c>
      <c r="I443" s="184"/>
      <c r="J443" s="183"/>
      <c r="K443" s="183" t="str">
        <f>IF(J443="","",VLOOKUP(J443,MASTER!$B$8:$C$11,2,0))</f>
        <v/>
      </c>
      <c r="L443" s="183"/>
      <c r="M443" s="183"/>
      <c r="N443" s="183"/>
      <c r="O443" s="183"/>
      <c r="P443" s="183"/>
      <c r="Q443" s="183"/>
      <c r="R443" s="183"/>
      <c r="S443" s="183"/>
      <c r="T443" s="183"/>
      <c r="U443" s="183"/>
      <c r="V443" s="183"/>
      <c r="W443" s="183"/>
      <c r="X443" s="180">
        <f t="shared" si="61"/>
        <v>0</v>
      </c>
      <c r="Y443" s="179"/>
      <c r="AA443">
        <v>439</v>
      </c>
      <c r="AB443">
        <f>IFERROR(IF($AB$1&gt;=AA443,SMALL(STU_DATA!$L$5:$L$1000,FILL_DATA!$AB$2+FILL_DATA!AA443),0),0)</f>
        <v>0</v>
      </c>
      <c r="AC443">
        <f t="shared" si="62"/>
        <v>0</v>
      </c>
    </row>
    <row r="444" spans="1:29">
      <c r="A444" s="100" t="str">
        <f>IF(B444="","",ROWS($B$5:B444))</f>
        <v/>
      </c>
      <c r="B444" s="100" t="str">
        <f t="shared" si="54"/>
        <v/>
      </c>
      <c r="C444" s="100" t="str">
        <f t="shared" si="55"/>
        <v/>
      </c>
      <c r="D444" s="100" t="str">
        <f t="shared" si="56"/>
        <v/>
      </c>
      <c r="E444" s="100" t="str">
        <f t="shared" si="57"/>
        <v/>
      </c>
      <c r="F444" s="100" t="str">
        <f t="shared" si="58"/>
        <v/>
      </c>
      <c r="G444" s="101" t="str">
        <f t="shared" si="59"/>
        <v/>
      </c>
      <c r="H444" s="101" t="str">
        <f t="shared" si="60"/>
        <v/>
      </c>
      <c r="I444" s="184"/>
      <c r="J444" s="183"/>
      <c r="K444" s="183" t="str">
        <f>IF(J444="","",VLOOKUP(J444,MASTER!$B$8:$C$11,2,0))</f>
        <v/>
      </c>
      <c r="L444" s="183"/>
      <c r="M444" s="183"/>
      <c r="N444" s="183"/>
      <c r="O444" s="183"/>
      <c r="P444" s="183"/>
      <c r="Q444" s="183"/>
      <c r="R444" s="183"/>
      <c r="S444" s="183"/>
      <c r="T444" s="183"/>
      <c r="U444" s="183"/>
      <c r="V444" s="183"/>
      <c r="W444" s="183"/>
      <c r="X444" s="180">
        <f t="shared" si="61"/>
        <v>0</v>
      </c>
      <c r="Y444" s="179"/>
      <c r="AA444">
        <v>440</v>
      </c>
      <c r="AB444">
        <f>IFERROR(IF($AB$1&gt;=AA444,SMALL(STU_DATA!$L$5:$L$1000,FILL_DATA!$AB$2+FILL_DATA!AA444),0),0)</f>
        <v>0</v>
      </c>
      <c r="AC444">
        <f t="shared" si="62"/>
        <v>0</v>
      </c>
    </row>
    <row r="445" spans="1:29">
      <c r="A445" s="100" t="str">
        <f>IF(B445="","",ROWS($B$5:B445))</f>
        <v/>
      </c>
      <c r="B445" s="100" t="str">
        <f t="shared" si="54"/>
        <v/>
      </c>
      <c r="C445" s="100" t="str">
        <f t="shared" si="55"/>
        <v/>
      </c>
      <c r="D445" s="100" t="str">
        <f t="shared" si="56"/>
        <v/>
      </c>
      <c r="E445" s="100" t="str">
        <f t="shared" si="57"/>
        <v/>
      </c>
      <c r="F445" s="100" t="str">
        <f t="shared" si="58"/>
        <v/>
      </c>
      <c r="G445" s="101" t="str">
        <f t="shared" si="59"/>
        <v/>
      </c>
      <c r="H445" s="101" t="str">
        <f t="shared" si="60"/>
        <v/>
      </c>
      <c r="I445" s="184"/>
      <c r="J445" s="183"/>
      <c r="K445" s="183" t="str">
        <f>IF(J445="","",VLOOKUP(J445,MASTER!$B$8:$C$11,2,0))</f>
        <v/>
      </c>
      <c r="L445" s="183"/>
      <c r="M445" s="183"/>
      <c r="N445" s="183"/>
      <c r="O445" s="183"/>
      <c r="P445" s="183"/>
      <c r="Q445" s="183"/>
      <c r="R445" s="183"/>
      <c r="S445" s="183"/>
      <c r="T445" s="183"/>
      <c r="U445" s="183"/>
      <c r="V445" s="183"/>
      <c r="W445" s="183"/>
      <c r="X445" s="180">
        <f t="shared" si="61"/>
        <v>0</v>
      </c>
      <c r="Y445" s="179"/>
      <c r="AA445">
        <v>441</v>
      </c>
      <c r="AB445">
        <f>IFERROR(IF($AB$1&gt;=AA445,SMALL(STU_DATA!$L$5:$L$1000,FILL_DATA!$AB$2+FILL_DATA!AA445),0),0)</f>
        <v>0</v>
      </c>
      <c r="AC445">
        <f t="shared" si="62"/>
        <v>0</v>
      </c>
    </row>
    <row r="446" spans="1:29">
      <c r="A446" s="100" t="str">
        <f>IF(B446="","",ROWS($B$5:B446))</f>
        <v/>
      </c>
      <c r="B446" s="100" t="str">
        <f t="shared" si="54"/>
        <v/>
      </c>
      <c r="C446" s="100" t="str">
        <f t="shared" si="55"/>
        <v/>
      </c>
      <c r="D446" s="100" t="str">
        <f t="shared" si="56"/>
        <v/>
      </c>
      <c r="E446" s="100" t="str">
        <f t="shared" si="57"/>
        <v/>
      </c>
      <c r="F446" s="100" t="str">
        <f t="shared" si="58"/>
        <v/>
      </c>
      <c r="G446" s="101" t="str">
        <f t="shared" si="59"/>
        <v/>
      </c>
      <c r="H446" s="101" t="str">
        <f t="shared" si="60"/>
        <v/>
      </c>
      <c r="I446" s="184"/>
      <c r="J446" s="183"/>
      <c r="K446" s="183" t="str">
        <f>IF(J446="","",VLOOKUP(J446,MASTER!$B$8:$C$11,2,0))</f>
        <v/>
      </c>
      <c r="L446" s="183"/>
      <c r="M446" s="183"/>
      <c r="N446" s="183"/>
      <c r="O446" s="183"/>
      <c r="P446" s="183"/>
      <c r="Q446" s="183"/>
      <c r="R446" s="183"/>
      <c r="S446" s="183"/>
      <c r="T446" s="183"/>
      <c r="U446" s="183"/>
      <c r="V446" s="183"/>
      <c r="W446" s="183"/>
      <c r="X446" s="180">
        <f t="shared" si="61"/>
        <v>0</v>
      </c>
      <c r="Y446" s="179"/>
      <c r="AA446">
        <v>442</v>
      </c>
      <c r="AB446">
        <f>IFERROR(IF($AB$1&gt;=AA446,SMALL(STU_DATA!$L$5:$L$1000,FILL_DATA!$AB$2+FILL_DATA!AA446),0),0)</f>
        <v>0</v>
      </c>
      <c r="AC446">
        <f t="shared" si="62"/>
        <v>0</v>
      </c>
    </row>
    <row r="447" spans="1:29">
      <c r="A447" s="100" t="str">
        <f>IF(B447="","",ROWS($B$5:B447))</f>
        <v/>
      </c>
      <c r="B447" s="100" t="str">
        <f t="shared" si="54"/>
        <v/>
      </c>
      <c r="C447" s="100" t="str">
        <f t="shared" si="55"/>
        <v/>
      </c>
      <c r="D447" s="100" t="str">
        <f t="shared" si="56"/>
        <v/>
      </c>
      <c r="E447" s="100" t="str">
        <f t="shared" si="57"/>
        <v/>
      </c>
      <c r="F447" s="100" t="str">
        <f t="shared" si="58"/>
        <v/>
      </c>
      <c r="G447" s="101" t="str">
        <f t="shared" si="59"/>
        <v/>
      </c>
      <c r="H447" s="101" t="str">
        <f t="shared" si="60"/>
        <v/>
      </c>
      <c r="I447" s="184"/>
      <c r="J447" s="183"/>
      <c r="K447" s="183" t="str">
        <f>IF(J447="","",VLOOKUP(J447,MASTER!$B$8:$C$11,2,0))</f>
        <v/>
      </c>
      <c r="L447" s="183"/>
      <c r="M447" s="183"/>
      <c r="N447" s="183"/>
      <c r="O447" s="183"/>
      <c r="P447" s="183"/>
      <c r="Q447" s="183"/>
      <c r="R447" s="183"/>
      <c r="S447" s="183"/>
      <c r="T447" s="183"/>
      <c r="U447" s="183"/>
      <c r="V447" s="183"/>
      <c r="W447" s="183"/>
      <c r="X447" s="180">
        <f t="shared" si="61"/>
        <v>0</v>
      </c>
      <c r="Y447" s="179"/>
      <c r="AA447">
        <v>443</v>
      </c>
      <c r="AB447">
        <f>IFERROR(IF($AB$1&gt;=AA447,SMALL(STU_DATA!$L$5:$L$1000,FILL_DATA!$AB$2+FILL_DATA!AA447),0),0)</f>
        <v>0</v>
      </c>
      <c r="AC447">
        <f t="shared" si="62"/>
        <v>0</v>
      </c>
    </row>
    <row r="448" spans="1:29">
      <c r="A448" s="100" t="str">
        <f>IF(B448="","",ROWS($B$5:B448))</f>
        <v/>
      </c>
      <c r="B448" s="100" t="str">
        <f t="shared" si="54"/>
        <v/>
      </c>
      <c r="C448" s="100" t="str">
        <f t="shared" si="55"/>
        <v/>
      </c>
      <c r="D448" s="100" t="str">
        <f t="shared" si="56"/>
        <v/>
      </c>
      <c r="E448" s="100" t="str">
        <f t="shared" si="57"/>
        <v/>
      </c>
      <c r="F448" s="100" t="str">
        <f t="shared" si="58"/>
        <v/>
      </c>
      <c r="G448" s="101" t="str">
        <f t="shared" si="59"/>
        <v/>
      </c>
      <c r="H448" s="101" t="str">
        <f t="shared" si="60"/>
        <v/>
      </c>
      <c r="I448" s="184"/>
      <c r="J448" s="183"/>
      <c r="K448" s="183" t="str">
        <f>IF(J448="","",VLOOKUP(J448,MASTER!$B$8:$C$11,2,0))</f>
        <v/>
      </c>
      <c r="L448" s="183"/>
      <c r="M448" s="183"/>
      <c r="N448" s="183"/>
      <c r="O448" s="183"/>
      <c r="P448" s="183"/>
      <c r="Q448" s="183"/>
      <c r="R448" s="183"/>
      <c r="S448" s="183"/>
      <c r="T448" s="183"/>
      <c r="U448" s="183"/>
      <c r="V448" s="183"/>
      <c r="W448" s="183"/>
      <c r="X448" s="180">
        <f t="shared" si="61"/>
        <v>0</v>
      </c>
      <c r="Y448" s="179"/>
      <c r="AA448">
        <v>444</v>
      </c>
      <c r="AB448">
        <f>IFERROR(IF($AB$1&gt;=AA448,SMALL(STU_DATA!$L$5:$L$1000,FILL_DATA!$AB$2+FILL_DATA!AA448),0),0)</f>
        <v>0</v>
      </c>
      <c r="AC448">
        <f t="shared" si="62"/>
        <v>0</v>
      </c>
    </row>
    <row r="449" spans="1:29">
      <c r="A449" s="100" t="str">
        <f>IF(B449="","",ROWS($B$5:B449))</f>
        <v/>
      </c>
      <c r="B449" s="100" t="str">
        <f t="shared" si="54"/>
        <v/>
      </c>
      <c r="C449" s="100" t="str">
        <f t="shared" si="55"/>
        <v/>
      </c>
      <c r="D449" s="100" t="str">
        <f t="shared" si="56"/>
        <v/>
      </c>
      <c r="E449" s="100" t="str">
        <f t="shared" si="57"/>
        <v/>
      </c>
      <c r="F449" s="100" t="str">
        <f t="shared" si="58"/>
        <v/>
      </c>
      <c r="G449" s="101" t="str">
        <f t="shared" si="59"/>
        <v/>
      </c>
      <c r="H449" s="101" t="str">
        <f t="shared" si="60"/>
        <v/>
      </c>
      <c r="I449" s="184"/>
      <c r="J449" s="183"/>
      <c r="K449" s="183" t="str">
        <f>IF(J449="","",VLOOKUP(J449,MASTER!$B$8:$C$11,2,0))</f>
        <v/>
      </c>
      <c r="L449" s="183"/>
      <c r="M449" s="183"/>
      <c r="N449" s="183"/>
      <c r="O449" s="183"/>
      <c r="P449" s="183"/>
      <c r="Q449" s="183"/>
      <c r="R449" s="183"/>
      <c r="S449" s="183"/>
      <c r="T449" s="183"/>
      <c r="U449" s="183"/>
      <c r="V449" s="183"/>
      <c r="W449" s="183"/>
      <c r="X449" s="180">
        <f t="shared" si="61"/>
        <v>0</v>
      </c>
      <c r="Y449" s="179"/>
      <c r="AA449">
        <v>445</v>
      </c>
      <c r="AB449">
        <f>IFERROR(IF($AB$1&gt;=AA449,SMALL(STU_DATA!$L$5:$L$1000,FILL_DATA!$AB$2+FILL_DATA!AA449),0),0)</f>
        <v>0</v>
      </c>
      <c r="AC449">
        <f t="shared" si="62"/>
        <v>0</v>
      </c>
    </row>
    <row r="450" spans="1:29">
      <c r="A450" s="100" t="str">
        <f>IF(B450="","",ROWS($B$5:B450))</f>
        <v/>
      </c>
      <c r="B450" s="100" t="str">
        <f t="shared" si="54"/>
        <v/>
      </c>
      <c r="C450" s="100" t="str">
        <f t="shared" si="55"/>
        <v/>
      </c>
      <c r="D450" s="100" t="str">
        <f t="shared" si="56"/>
        <v/>
      </c>
      <c r="E450" s="100" t="str">
        <f t="shared" si="57"/>
        <v/>
      </c>
      <c r="F450" s="100" t="str">
        <f t="shared" si="58"/>
        <v/>
      </c>
      <c r="G450" s="101" t="str">
        <f t="shared" si="59"/>
        <v/>
      </c>
      <c r="H450" s="101" t="str">
        <f t="shared" si="60"/>
        <v/>
      </c>
      <c r="I450" s="184"/>
      <c r="J450" s="183"/>
      <c r="K450" s="183" t="str">
        <f>IF(J450="","",VLOOKUP(J450,MASTER!$B$8:$C$11,2,0))</f>
        <v/>
      </c>
      <c r="L450" s="183"/>
      <c r="M450" s="183"/>
      <c r="N450" s="183"/>
      <c r="O450" s="183"/>
      <c r="P450" s="183"/>
      <c r="Q450" s="183"/>
      <c r="R450" s="183"/>
      <c r="S450" s="183"/>
      <c r="T450" s="183"/>
      <c r="U450" s="183"/>
      <c r="V450" s="183"/>
      <c r="W450" s="183"/>
      <c r="X450" s="180">
        <f t="shared" si="61"/>
        <v>0</v>
      </c>
      <c r="Y450" s="179"/>
      <c r="AA450">
        <v>446</v>
      </c>
      <c r="AB450">
        <f>IFERROR(IF($AB$1&gt;=AA450,SMALL(STU_DATA!$L$5:$L$1000,FILL_DATA!$AB$2+FILL_DATA!AA450),0),0)</f>
        <v>0</v>
      </c>
      <c r="AC450">
        <f t="shared" si="62"/>
        <v>0</v>
      </c>
    </row>
    <row r="451" spans="1:29">
      <c r="A451" s="100" t="str">
        <f>IF(B451="","",ROWS($B$5:B451))</f>
        <v/>
      </c>
      <c r="B451" s="100" t="str">
        <f t="shared" si="54"/>
        <v/>
      </c>
      <c r="C451" s="100" t="str">
        <f t="shared" si="55"/>
        <v/>
      </c>
      <c r="D451" s="100" t="str">
        <f t="shared" si="56"/>
        <v/>
      </c>
      <c r="E451" s="100" t="str">
        <f t="shared" si="57"/>
        <v/>
      </c>
      <c r="F451" s="100" t="str">
        <f t="shared" si="58"/>
        <v/>
      </c>
      <c r="G451" s="101" t="str">
        <f t="shared" si="59"/>
        <v/>
      </c>
      <c r="H451" s="101" t="str">
        <f t="shared" si="60"/>
        <v/>
      </c>
      <c r="I451" s="184"/>
      <c r="J451" s="183"/>
      <c r="K451" s="183" t="str">
        <f>IF(J451="","",VLOOKUP(J451,MASTER!$B$8:$C$11,2,0))</f>
        <v/>
      </c>
      <c r="L451" s="183"/>
      <c r="M451" s="183"/>
      <c r="N451" s="183"/>
      <c r="O451" s="183"/>
      <c r="P451" s="183"/>
      <c r="Q451" s="183"/>
      <c r="R451" s="183"/>
      <c r="S451" s="183"/>
      <c r="T451" s="183"/>
      <c r="U451" s="183"/>
      <c r="V451" s="183"/>
      <c r="W451" s="183"/>
      <c r="X451" s="180">
        <f t="shared" si="61"/>
        <v>0</v>
      </c>
      <c r="Y451" s="179"/>
      <c r="AA451">
        <v>447</v>
      </c>
      <c r="AB451">
        <f>IFERROR(IF($AB$1&gt;=AA451,SMALL(STU_DATA!$L$5:$L$1000,FILL_DATA!$AB$2+FILL_DATA!AA451),0),0)</f>
        <v>0</v>
      </c>
      <c r="AC451">
        <f t="shared" si="62"/>
        <v>0</v>
      </c>
    </row>
    <row r="452" spans="1:29">
      <c r="A452" s="100" t="str">
        <f>IF(B452="","",ROWS($B$5:B452))</f>
        <v/>
      </c>
      <c r="B452" s="100" t="str">
        <f t="shared" si="54"/>
        <v/>
      </c>
      <c r="C452" s="100" t="str">
        <f t="shared" si="55"/>
        <v/>
      </c>
      <c r="D452" s="100" t="str">
        <f t="shared" si="56"/>
        <v/>
      </c>
      <c r="E452" s="100" t="str">
        <f t="shared" si="57"/>
        <v/>
      </c>
      <c r="F452" s="100" t="str">
        <f t="shared" si="58"/>
        <v/>
      </c>
      <c r="G452" s="101" t="str">
        <f t="shared" si="59"/>
        <v/>
      </c>
      <c r="H452" s="101" t="str">
        <f t="shared" si="60"/>
        <v/>
      </c>
      <c r="I452" s="184"/>
      <c r="J452" s="183"/>
      <c r="K452" s="183" t="str">
        <f>IF(J452="","",VLOOKUP(J452,MASTER!$B$8:$C$11,2,0))</f>
        <v/>
      </c>
      <c r="L452" s="183"/>
      <c r="M452" s="183"/>
      <c r="N452" s="183"/>
      <c r="O452" s="183"/>
      <c r="P452" s="183"/>
      <c r="Q452" s="183"/>
      <c r="R452" s="183"/>
      <c r="S452" s="183"/>
      <c r="T452" s="183"/>
      <c r="U452" s="183"/>
      <c r="V452" s="183"/>
      <c r="W452" s="183"/>
      <c r="X452" s="180">
        <f t="shared" si="61"/>
        <v>0</v>
      </c>
      <c r="Y452" s="179"/>
      <c r="AA452">
        <v>448</v>
      </c>
      <c r="AB452">
        <f>IFERROR(IF($AB$1&gt;=AA452,SMALL(STU_DATA!$L$5:$L$1000,FILL_DATA!$AB$2+FILL_DATA!AA452),0),0)</f>
        <v>0</v>
      </c>
      <c r="AC452">
        <f t="shared" si="62"/>
        <v>0</v>
      </c>
    </row>
    <row r="453" spans="1:29">
      <c r="A453" s="100" t="str">
        <f>IF(B453="","",ROWS($B$5:B453))</f>
        <v/>
      </c>
      <c r="B453" s="100" t="str">
        <f t="shared" ref="B453:B516" si="63">IFERROR(VLOOKUP($AB453,STU_DATA,2,0),"")</f>
        <v/>
      </c>
      <c r="C453" s="100" t="str">
        <f t="shared" ref="C453:C516" si="64">IFERROR(VLOOKUP($AB453,STU_DATA,3,0),"")</f>
        <v/>
      </c>
      <c r="D453" s="100" t="str">
        <f t="shared" ref="D453:D516" si="65">IFERROR(VLOOKUP($AB453,STU_DATA,4,0),"")</f>
        <v/>
      </c>
      <c r="E453" s="100" t="str">
        <f t="shared" ref="E453:E516" si="66">IFERROR(VLOOKUP($AB453,STU_DATA,5,0),"")</f>
        <v/>
      </c>
      <c r="F453" s="100" t="str">
        <f t="shared" ref="F453:F516" si="67">IFERROR(VLOOKUP($AB453,STU_DATA,6,0),"")</f>
        <v/>
      </c>
      <c r="G453" s="101" t="str">
        <f t="shared" ref="G453:G516" si="68">IFERROR(VLOOKUP($AB453,STU_DATA,7,0),"")</f>
        <v/>
      </c>
      <c r="H453" s="101" t="str">
        <f t="shared" ref="H453:H516" si="69">IFERROR(VLOOKUP($AB453,STU_DATA,9,0),"")</f>
        <v/>
      </c>
      <c r="I453" s="184"/>
      <c r="J453" s="183"/>
      <c r="K453" s="183" t="str">
        <f>IF(J453="","",VLOOKUP(J453,MASTER!$B$8:$C$11,2,0))</f>
        <v/>
      </c>
      <c r="L453" s="183"/>
      <c r="M453" s="183"/>
      <c r="N453" s="183"/>
      <c r="O453" s="183"/>
      <c r="P453" s="183"/>
      <c r="Q453" s="183"/>
      <c r="R453" s="183"/>
      <c r="S453" s="183"/>
      <c r="T453" s="183"/>
      <c r="U453" s="183"/>
      <c r="V453" s="183"/>
      <c r="W453" s="183"/>
      <c r="X453" s="180">
        <f t="shared" si="61"/>
        <v>0</v>
      </c>
      <c r="Y453" s="179"/>
      <c r="AA453">
        <v>449</v>
      </c>
      <c r="AB453">
        <f>IFERROR(IF($AB$1&gt;=AA453,SMALL(STU_DATA!$L$5:$L$1000,FILL_DATA!$AB$2+FILL_DATA!AA453),0),0)</f>
        <v>0</v>
      </c>
      <c r="AC453">
        <f t="shared" si="62"/>
        <v>0</v>
      </c>
    </row>
    <row r="454" spans="1:29">
      <c r="A454" s="100" t="str">
        <f>IF(B454="","",ROWS($B$5:B454))</f>
        <v/>
      </c>
      <c r="B454" s="100" t="str">
        <f t="shared" si="63"/>
        <v/>
      </c>
      <c r="C454" s="100" t="str">
        <f t="shared" si="64"/>
        <v/>
      </c>
      <c r="D454" s="100" t="str">
        <f t="shared" si="65"/>
        <v/>
      </c>
      <c r="E454" s="100" t="str">
        <f t="shared" si="66"/>
        <v/>
      </c>
      <c r="F454" s="100" t="str">
        <f t="shared" si="67"/>
        <v/>
      </c>
      <c r="G454" s="101" t="str">
        <f t="shared" si="68"/>
        <v/>
      </c>
      <c r="H454" s="101" t="str">
        <f t="shared" si="69"/>
        <v/>
      </c>
      <c r="I454" s="184"/>
      <c r="J454" s="183"/>
      <c r="K454" s="183" t="str">
        <f>IF(J454="","",VLOOKUP(J454,MASTER!$B$8:$C$11,2,0))</f>
        <v/>
      </c>
      <c r="L454" s="183"/>
      <c r="M454" s="183"/>
      <c r="N454" s="183"/>
      <c r="O454" s="183"/>
      <c r="P454" s="183"/>
      <c r="Q454" s="183"/>
      <c r="R454" s="183"/>
      <c r="S454" s="183"/>
      <c r="T454" s="183"/>
      <c r="U454" s="183"/>
      <c r="V454" s="183"/>
      <c r="W454" s="183"/>
      <c r="X454" s="180">
        <f t="shared" ref="X454:X517" si="70">SUM(L454:W454)</f>
        <v>0</v>
      </c>
      <c r="Y454" s="179"/>
      <c r="AA454">
        <v>450</v>
      </c>
      <c r="AB454">
        <f>IFERROR(IF($AB$1&gt;=AA454,SMALL(STU_DATA!$L$5:$L$1000,FILL_DATA!$AB$2+FILL_DATA!AA454),0),0)</f>
        <v>0</v>
      </c>
      <c r="AC454">
        <f t="shared" ref="AC454:AC517" si="71">IFERROR(IF(Y454=$Z$3,A454,0),"")</f>
        <v>0</v>
      </c>
    </row>
    <row r="455" spans="1:29">
      <c r="A455" s="100" t="str">
        <f>IF(B455="","",ROWS($B$5:B455))</f>
        <v/>
      </c>
      <c r="B455" s="100" t="str">
        <f t="shared" si="63"/>
        <v/>
      </c>
      <c r="C455" s="100" t="str">
        <f t="shared" si="64"/>
        <v/>
      </c>
      <c r="D455" s="100" t="str">
        <f t="shared" si="65"/>
        <v/>
      </c>
      <c r="E455" s="100" t="str">
        <f t="shared" si="66"/>
        <v/>
      </c>
      <c r="F455" s="100" t="str">
        <f t="shared" si="67"/>
        <v/>
      </c>
      <c r="G455" s="101" t="str">
        <f t="shared" si="68"/>
        <v/>
      </c>
      <c r="H455" s="101" t="str">
        <f t="shared" si="69"/>
        <v/>
      </c>
      <c r="I455" s="184"/>
      <c r="J455" s="183"/>
      <c r="K455" s="183" t="str">
        <f>IF(J455="","",VLOOKUP(J455,MASTER!$B$8:$C$11,2,0))</f>
        <v/>
      </c>
      <c r="L455" s="183"/>
      <c r="M455" s="183"/>
      <c r="N455" s="183"/>
      <c r="O455" s="183"/>
      <c r="P455" s="183"/>
      <c r="Q455" s="183"/>
      <c r="R455" s="183"/>
      <c r="S455" s="183"/>
      <c r="T455" s="183"/>
      <c r="U455" s="183"/>
      <c r="V455" s="183"/>
      <c r="W455" s="183"/>
      <c r="X455" s="180">
        <f t="shared" si="70"/>
        <v>0</v>
      </c>
      <c r="Y455" s="179"/>
      <c r="AA455">
        <v>451</v>
      </c>
      <c r="AB455">
        <f>IFERROR(IF($AB$1&gt;=AA455,SMALL(STU_DATA!$L$5:$L$1000,FILL_DATA!$AB$2+FILL_DATA!AA455),0),0)</f>
        <v>0</v>
      </c>
      <c r="AC455">
        <f t="shared" si="71"/>
        <v>0</v>
      </c>
    </row>
    <row r="456" spans="1:29">
      <c r="A456" s="100" t="str">
        <f>IF(B456="","",ROWS($B$5:B456))</f>
        <v/>
      </c>
      <c r="B456" s="100" t="str">
        <f t="shared" si="63"/>
        <v/>
      </c>
      <c r="C456" s="100" t="str">
        <f t="shared" si="64"/>
        <v/>
      </c>
      <c r="D456" s="100" t="str">
        <f t="shared" si="65"/>
        <v/>
      </c>
      <c r="E456" s="100" t="str">
        <f t="shared" si="66"/>
        <v/>
      </c>
      <c r="F456" s="100" t="str">
        <f t="shared" si="67"/>
        <v/>
      </c>
      <c r="G456" s="101" t="str">
        <f t="shared" si="68"/>
        <v/>
      </c>
      <c r="H456" s="101" t="str">
        <f t="shared" si="69"/>
        <v/>
      </c>
      <c r="I456" s="184"/>
      <c r="J456" s="183"/>
      <c r="K456" s="183" t="str">
        <f>IF(J456="","",VLOOKUP(J456,MASTER!$B$8:$C$11,2,0))</f>
        <v/>
      </c>
      <c r="L456" s="183"/>
      <c r="M456" s="183"/>
      <c r="N456" s="183"/>
      <c r="O456" s="183"/>
      <c r="P456" s="183"/>
      <c r="Q456" s="183"/>
      <c r="R456" s="183"/>
      <c r="S456" s="183"/>
      <c r="T456" s="183"/>
      <c r="U456" s="183"/>
      <c r="V456" s="183"/>
      <c r="W456" s="183"/>
      <c r="X456" s="180">
        <f t="shared" si="70"/>
        <v>0</v>
      </c>
      <c r="Y456" s="179"/>
      <c r="AA456">
        <v>452</v>
      </c>
      <c r="AB456">
        <f>IFERROR(IF($AB$1&gt;=AA456,SMALL(STU_DATA!$L$5:$L$1000,FILL_DATA!$AB$2+FILL_DATA!AA456),0),0)</f>
        <v>0</v>
      </c>
      <c r="AC456">
        <f t="shared" si="71"/>
        <v>0</v>
      </c>
    </row>
    <row r="457" spans="1:29">
      <c r="A457" s="100" t="str">
        <f>IF(B457="","",ROWS($B$5:B457))</f>
        <v/>
      </c>
      <c r="B457" s="100" t="str">
        <f t="shared" si="63"/>
        <v/>
      </c>
      <c r="C457" s="100" t="str">
        <f t="shared" si="64"/>
        <v/>
      </c>
      <c r="D457" s="100" t="str">
        <f t="shared" si="65"/>
        <v/>
      </c>
      <c r="E457" s="100" t="str">
        <f t="shared" si="66"/>
        <v/>
      </c>
      <c r="F457" s="100" t="str">
        <f t="shared" si="67"/>
        <v/>
      </c>
      <c r="G457" s="101" t="str">
        <f t="shared" si="68"/>
        <v/>
      </c>
      <c r="H457" s="101" t="str">
        <f t="shared" si="69"/>
        <v/>
      </c>
      <c r="I457" s="184"/>
      <c r="J457" s="183"/>
      <c r="K457" s="183" t="str">
        <f>IF(J457="","",VLOOKUP(J457,MASTER!$B$8:$C$11,2,0))</f>
        <v/>
      </c>
      <c r="L457" s="183"/>
      <c r="M457" s="183"/>
      <c r="N457" s="183"/>
      <c r="O457" s="183"/>
      <c r="P457" s="183"/>
      <c r="Q457" s="183"/>
      <c r="R457" s="183"/>
      <c r="S457" s="183"/>
      <c r="T457" s="183"/>
      <c r="U457" s="183"/>
      <c r="V457" s="183"/>
      <c r="W457" s="183"/>
      <c r="X457" s="180">
        <f t="shared" si="70"/>
        <v>0</v>
      </c>
      <c r="Y457" s="179"/>
      <c r="AA457">
        <v>453</v>
      </c>
      <c r="AB457">
        <f>IFERROR(IF($AB$1&gt;=AA457,SMALL(STU_DATA!$L$5:$L$1000,FILL_DATA!$AB$2+FILL_DATA!AA457),0),0)</f>
        <v>0</v>
      </c>
      <c r="AC457">
        <f t="shared" si="71"/>
        <v>0</v>
      </c>
    </row>
    <row r="458" spans="1:29">
      <c r="A458" s="100" t="str">
        <f>IF(B458="","",ROWS($B$5:B458))</f>
        <v/>
      </c>
      <c r="B458" s="100" t="str">
        <f t="shared" si="63"/>
        <v/>
      </c>
      <c r="C458" s="100" t="str">
        <f t="shared" si="64"/>
        <v/>
      </c>
      <c r="D458" s="100" t="str">
        <f t="shared" si="65"/>
        <v/>
      </c>
      <c r="E458" s="100" t="str">
        <f t="shared" si="66"/>
        <v/>
      </c>
      <c r="F458" s="100" t="str">
        <f t="shared" si="67"/>
        <v/>
      </c>
      <c r="G458" s="101" t="str">
        <f t="shared" si="68"/>
        <v/>
      </c>
      <c r="H458" s="101" t="str">
        <f t="shared" si="69"/>
        <v/>
      </c>
      <c r="I458" s="184"/>
      <c r="J458" s="183"/>
      <c r="K458" s="183" t="str">
        <f>IF(J458="","",VLOOKUP(J458,MASTER!$B$8:$C$11,2,0))</f>
        <v/>
      </c>
      <c r="L458" s="183"/>
      <c r="M458" s="183"/>
      <c r="N458" s="183"/>
      <c r="O458" s="183"/>
      <c r="P458" s="183"/>
      <c r="Q458" s="183"/>
      <c r="R458" s="183"/>
      <c r="S458" s="183"/>
      <c r="T458" s="183"/>
      <c r="U458" s="183"/>
      <c r="V458" s="183"/>
      <c r="W458" s="183"/>
      <c r="X458" s="180">
        <f t="shared" si="70"/>
        <v>0</v>
      </c>
      <c r="Y458" s="179"/>
      <c r="AA458">
        <v>454</v>
      </c>
      <c r="AB458">
        <f>IFERROR(IF($AB$1&gt;=AA458,SMALL(STU_DATA!$L$5:$L$1000,FILL_DATA!$AB$2+FILL_DATA!AA458),0),0)</f>
        <v>0</v>
      </c>
      <c r="AC458">
        <f t="shared" si="71"/>
        <v>0</v>
      </c>
    </row>
    <row r="459" spans="1:29">
      <c r="A459" s="100" t="str">
        <f>IF(B459="","",ROWS($B$5:B459))</f>
        <v/>
      </c>
      <c r="B459" s="100" t="str">
        <f t="shared" si="63"/>
        <v/>
      </c>
      <c r="C459" s="100" t="str">
        <f t="shared" si="64"/>
        <v/>
      </c>
      <c r="D459" s="100" t="str">
        <f t="shared" si="65"/>
        <v/>
      </c>
      <c r="E459" s="100" t="str">
        <f t="shared" si="66"/>
        <v/>
      </c>
      <c r="F459" s="100" t="str">
        <f t="shared" si="67"/>
        <v/>
      </c>
      <c r="G459" s="101" t="str">
        <f t="shared" si="68"/>
        <v/>
      </c>
      <c r="H459" s="101" t="str">
        <f t="shared" si="69"/>
        <v/>
      </c>
      <c r="I459" s="184"/>
      <c r="J459" s="183"/>
      <c r="K459" s="183" t="str">
        <f>IF(J459="","",VLOOKUP(J459,MASTER!$B$8:$C$11,2,0))</f>
        <v/>
      </c>
      <c r="L459" s="183"/>
      <c r="M459" s="183"/>
      <c r="N459" s="183"/>
      <c r="O459" s="183"/>
      <c r="P459" s="183"/>
      <c r="Q459" s="183"/>
      <c r="R459" s="183"/>
      <c r="S459" s="183"/>
      <c r="T459" s="183"/>
      <c r="U459" s="183"/>
      <c r="V459" s="183"/>
      <c r="W459" s="183"/>
      <c r="X459" s="180">
        <f t="shared" si="70"/>
        <v>0</v>
      </c>
      <c r="Y459" s="179"/>
      <c r="AA459">
        <v>455</v>
      </c>
      <c r="AB459">
        <f>IFERROR(IF($AB$1&gt;=AA459,SMALL(STU_DATA!$L$5:$L$1000,FILL_DATA!$AB$2+FILL_DATA!AA459),0),0)</f>
        <v>0</v>
      </c>
      <c r="AC459">
        <f t="shared" si="71"/>
        <v>0</v>
      </c>
    </row>
    <row r="460" spans="1:29">
      <c r="A460" s="100" t="str">
        <f>IF(B460="","",ROWS($B$5:B460))</f>
        <v/>
      </c>
      <c r="B460" s="100" t="str">
        <f t="shared" si="63"/>
        <v/>
      </c>
      <c r="C460" s="100" t="str">
        <f t="shared" si="64"/>
        <v/>
      </c>
      <c r="D460" s="100" t="str">
        <f t="shared" si="65"/>
        <v/>
      </c>
      <c r="E460" s="100" t="str">
        <f t="shared" si="66"/>
        <v/>
      </c>
      <c r="F460" s="100" t="str">
        <f t="shared" si="67"/>
        <v/>
      </c>
      <c r="G460" s="101" t="str">
        <f t="shared" si="68"/>
        <v/>
      </c>
      <c r="H460" s="101" t="str">
        <f t="shared" si="69"/>
        <v/>
      </c>
      <c r="I460" s="184"/>
      <c r="J460" s="183"/>
      <c r="K460" s="183" t="str">
        <f>IF(J460="","",VLOOKUP(J460,MASTER!$B$8:$C$11,2,0))</f>
        <v/>
      </c>
      <c r="L460" s="183"/>
      <c r="M460" s="183"/>
      <c r="N460" s="183"/>
      <c r="O460" s="183"/>
      <c r="P460" s="183"/>
      <c r="Q460" s="183"/>
      <c r="R460" s="183"/>
      <c r="S460" s="183"/>
      <c r="T460" s="183"/>
      <c r="U460" s="183"/>
      <c r="V460" s="183"/>
      <c r="W460" s="183"/>
      <c r="X460" s="180">
        <f t="shared" si="70"/>
        <v>0</v>
      </c>
      <c r="Y460" s="179"/>
      <c r="AA460">
        <v>456</v>
      </c>
      <c r="AB460">
        <f>IFERROR(IF($AB$1&gt;=AA460,SMALL(STU_DATA!$L$5:$L$1000,FILL_DATA!$AB$2+FILL_DATA!AA460),0),0)</f>
        <v>0</v>
      </c>
      <c r="AC460">
        <f t="shared" si="71"/>
        <v>0</v>
      </c>
    </row>
    <row r="461" spans="1:29">
      <c r="A461" s="100" t="str">
        <f>IF(B461="","",ROWS($B$5:B461))</f>
        <v/>
      </c>
      <c r="B461" s="100" t="str">
        <f t="shared" si="63"/>
        <v/>
      </c>
      <c r="C461" s="100" t="str">
        <f t="shared" si="64"/>
        <v/>
      </c>
      <c r="D461" s="100" t="str">
        <f t="shared" si="65"/>
        <v/>
      </c>
      <c r="E461" s="100" t="str">
        <f t="shared" si="66"/>
        <v/>
      </c>
      <c r="F461" s="100" t="str">
        <f t="shared" si="67"/>
        <v/>
      </c>
      <c r="G461" s="101" t="str">
        <f t="shared" si="68"/>
        <v/>
      </c>
      <c r="H461" s="101" t="str">
        <f t="shared" si="69"/>
        <v/>
      </c>
      <c r="I461" s="184"/>
      <c r="J461" s="183"/>
      <c r="K461" s="183" t="str">
        <f>IF(J461="","",VLOOKUP(J461,MASTER!$B$8:$C$11,2,0))</f>
        <v/>
      </c>
      <c r="L461" s="183"/>
      <c r="M461" s="183"/>
      <c r="N461" s="183"/>
      <c r="O461" s="183"/>
      <c r="P461" s="183"/>
      <c r="Q461" s="183"/>
      <c r="R461" s="183"/>
      <c r="S461" s="183"/>
      <c r="T461" s="183"/>
      <c r="U461" s="183"/>
      <c r="V461" s="183"/>
      <c r="W461" s="183"/>
      <c r="X461" s="180">
        <f t="shared" si="70"/>
        <v>0</v>
      </c>
      <c r="Y461" s="179"/>
      <c r="AA461">
        <v>457</v>
      </c>
      <c r="AB461">
        <f>IFERROR(IF($AB$1&gt;=AA461,SMALL(STU_DATA!$L$5:$L$1000,FILL_DATA!$AB$2+FILL_DATA!AA461),0),0)</f>
        <v>0</v>
      </c>
      <c r="AC461">
        <f t="shared" si="71"/>
        <v>0</v>
      </c>
    </row>
    <row r="462" spans="1:29">
      <c r="A462" s="100" t="str">
        <f>IF(B462="","",ROWS($B$5:B462))</f>
        <v/>
      </c>
      <c r="B462" s="100" t="str">
        <f t="shared" si="63"/>
        <v/>
      </c>
      <c r="C462" s="100" t="str">
        <f t="shared" si="64"/>
        <v/>
      </c>
      <c r="D462" s="100" t="str">
        <f t="shared" si="65"/>
        <v/>
      </c>
      <c r="E462" s="100" t="str">
        <f t="shared" si="66"/>
        <v/>
      </c>
      <c r="F462" s="100" t="str">
        <f t="shared" si="67"/>
        <v/>
      </c>
      <c r="G462" s="101" t="str">
        <f t="shared" si="68"/>
        <v/>
      </c>
      <c r="H462" s="101" t="str">
        <f t="shared" si="69"/>
        <v/>
      </c>
      <c r="I462" s="184"/>
      <c r="J462" s="183"/>
      <c r="K462" s="183" t="str">
        <f>IF(J462="","",VLOOKUP(J462,MASTER!$B$8:$C$11,2,0))</f>
        <v/>
      </c>
      <c r="L462" s="183"/>
      <c r="M462" s="183"/>
      <c r="N462" s="183"/>
      <c r="O462" s="183"/>
      <c r="P462" s="183"/>
      <c r="Q462" s="183"/>
      <c r="R462" s="183"/>
      <c r="S462" s="183"/>
      <c r="T462" s="183"/>
      <c r="U462" s="183"/>
      <c r="V462" s="183"/>
      <c r="W462" s="183"/>
      <c r="X462" s="180">
        <f t="shared" si="70"/>
        <v>0</v>
      </c>
      <c r="Y462" s="179"/>
      <c r="AA462">
        <v>458</v>
      </c>
      <c r="AB462">
        <f>IFERROR(IF($AB$1&gt;=AA462,SMALL(STU_DATA!$L$5:$L$1000,FILL_DATA!$AB$2+FILL_DATA!AA462),0),0)</f>
        <v>0</v>
      </c>
      <c r="AC462">
        <f t="shared" si="71"/>
        <v>0</v>
      </c>
    </row>
    <row r="463" spans="1:29">
      <c r="A463" s="100" t="str">
        <f>IF(B463="","",ROWS($B$5:B463))</f>
        <v/>
      </c>
      <c r="B463" s="100" t="str">
        <f t="shared" si="63"/>
        <v/>
      </c>
      <c r="C463" s="100" t="str">
        <f t="shared" si="64"/>
        <v/>
      </c>
      <c r="D463" s="100" t="str">
        <f t="shared" si="65"/>
        <v/>
      </c>
      <c r="E463" s="100" t="str">
        <f t="shared" si="66"/>
        <v/>
      </c>
      <c r="F463" s="100" t="str">
        <f t="shared" si="67"/>
        <v/>
      </c>
      <c r="G463" s="101" t="str">
        <f t="shared" si="68"/>
        <v/>
      </c>
      <c r="H463" s="101" t="str">
        <f t="shared" si="69"/>
        <v/>
      </c>
      <c r="I463" s="184"/>
      <c r="J463" s="183"/>
      <c r="K463" s="183" t="str">
        <f>IF(J463="","",VLOOKUP(J463,MASTER!$B$8:$C$11,2,0))</f>
        <v/>
      </c>
      <c r="L463" s="183"/>
      <c r="M463" s="183"/>
      <c r="N463" s="183"/>
      <c r="O463" s="183"/>
      <c r="P463" s="183"/>
      <c r="Q463" s="183"/>
      <c r="R463" s="183"/>
      <c r="S463" s="183"/>
      <c r="T463" s="183"/>
      <c r="U463" s="183"/>
      <c r="V463" s="183"/>
      <c r="W463" s="183"/>
      <c r="X463" s="180">
        <f t="shared" si="70"/>
        <v>0</v>
      </c>
      <c r="Y463" s="179"/>
      <c r="AA463">
        <v>459</v>
      </c>
      <c r="AB463">
        <f>IFERROR(IF($AB$1&gt;=AA463,SMALL(STU_DATA!$L$5:$L$1000,FILL_DATA!$AB$2+FILL_DATA!AA463),0),0)</f>
        <v>0</v>
      </c>
      <c r="AC463">
        <f t="shared" si="71"/>
        <v>0</v>
      </c>
    </row>
    <row r="464" spans="1:29">
      <c r="A464" s="100" t="str">
        <f>IF(B464="","",ROWS($B$5:B464))</f>
        <v/>
      </c>
      <c r="B464" s="100" t="str">
        <f t="shared" si="63"/>
        <v/>
      </c>
      <c r="C464" s="100" t="str">
        <f t="shared" si="64"/>
        <v/>
      </c>
      <c r="D464" s="100" t="str">
        <f t="shared" si="65"/>
        <v/>
      </c>
      <c r="E464" s="100" t="str">
        <f t="shared" si="66"/>
        <v/>
      </c>
      <c r="F464" s="100" t="str">
        <f t="shared" si="67"/>
        <v/>
      </c>
      <c r="G464" s="101" t="str">
        <f t="shared" si="68"/>
        <v/>
      </c>
      <c r="H464" s="101" t="str">
        <f t="shared" si="69"/>
        <v/>
      </c>
      <c r="I464" s="184"/>
      <c r="J464" s="183"/>
      <c r="K464" s="183" t="str">
        <f>IF(J464="","",VLOOKUP(J464,MASTER!$B$8:$C$11,2,0))</f>
        <v/>
      </c>
      <c r="L464" s="183"/>
      <c r="M464" s="183"/>
      <c r="N464" s="183"/>
      <c r="O464" s="183"/>
      <c r="P464" s="183"/>
      <c r="Q464" s="183"/>
      <c r="R464" s="183"/>
      <c r="S464" s="183"/>
      <c r="T464" s="183"/>
      <c r="U464" s="183"/>
      <c r="V464" s="183"/>
      <c r="W464" s="183"/>
      <c r="X464" s="180">
        <f t="shared" si="70"/>
        <v>0</v>
      </c>
      <c r="Y464" s="179"/>
      <c r="AA464">
        <v>460</v>
      </c>
      <c r="AB464">
        <f>IFERROR(IF($AB$1&gt;=AA464,SMALL(STU_DATA!$L$5:$L$1000,FILL_DATA!$AB$2+FILL_DATA!AA464),0),0)</f>
        <v>0</v>
      </c>
      <c r="AC464">
        <f t="shared" si="71"/>
        <v>0</v>
      </c>
    </row>
    <row r="465" spans="1:29">
      <c r="A465" s="100" t="str">
        <f>IF(B465="","",ROWS($B$5:B465))</f>
        <v/>
      </c>
      <c r="B465" s="100" t="str">
        <f t="shared" si="63"/>
        <v/>
      </c>
      <c r="C465" s="100" t="str">
        <f t="shared" si="64"/>
        <v/>
      </c>
      <c r="D465" s="100" t="str">
        <f t="shared" si="65"/>
        <v/>
      </c>
      <c r="E465" s="100" t="str">
        <f t="shared" si="66"/>
        <v/>
      </c>
      <c r="F465" s="100" t="str">
        <f t="shared" si="67"/>
        <v/>
      </c>
      <c r="G465" s="101" t="str">
        <f t="shared" si="68"/>
        <v/>
      </c>
      <c r="H465" s="101" t="str">
        <f t="shared" si="69"/>
        <v/>
      </c>
      <c r="I465" s="184"/>
      <c r="J465" s="183"/>
      <c r="K465" s="183" t="str">
        <f>IF(J465="","",VLOOKUP(J465,MASTER!$B$8:$C$11,2,0))</f>
        <v/>
      </c>
      <c r="L465" s="183"/>
      <c r="M465" s="183"/>
      <c r="N465" s="183"/>
      <c r="O465" s="183"/>
      <c r="P465" s="183"/>
      <c r="Q465" s="183"/>
      <c r="R465" s="183"/>
      <c r="S465" s="183"/>
      <c r="T465" s="183"/>
      <c r="U465" s="183"/>
      <c r="V465" s="183"/>
      <c r="W465" s="183"/>
      <c r="X465" s="180">
        <f t="shared" si="70"/>
        <v>0</v>
      </c>
      <c r="Y465" s="179"/>
      <c r="AA465">
        <v>461</v>
      </c>
      <c r="AB465">
        <f>IFERROR(IF($AB$1&gt;=AA465,SMALL(STU_DATA!$L$5:$L$1000,FILL_DATA!$AB$2+FILL_DATA!AA465),0),0)</f>
        <v>0</v>
      </c>
      <c r="AC465">
        <f t="shared" si="71"/>
        <v>0</v>
      </c>
    </row>
    <row r="466" spans="1:29">
      <c r="A466" s="100" t="str">
        <f>IF(B466="","",ROWS($B$5:B466))</f>
        <v/>
      </c>
      <c r="B466" s="100" t="str">
        <f t="shared" si="63"/>
        <v/>
      </c>
      <c r="C466" s="100" t="str">
        <f t="shared" si="64"/>
        <v/>
      </c>
      <c r="D466" s="100" t="str">
        <f t="shared" si="65"/>
        <v/>
      </c>
      <c r="E466" s="100" t="str">
        <f t="shared" si="66"/>
        <v/>
      </c>
      <c r="F466" s="100" t="str">
        <f t="shared" si="67"/>
        <v/>
      </c>
      <c r="G466" s="101" t="str">
        <f t="shared" si="68"/>
        <v/>
      </c>
      <c r="H466" s="101" t="str">
        <f t="shared" si="69"/>
        <v/>
      </c>
      <c r="I466" s="184"/>
      <c r="J466" s="183"/>
      <c r="K466" s="183" t="str">
        <f>IF(J466="","",VLOOKUP(J466,MASTER!$B$8:$C$11,2,0))</f>
        <v/>
      </c>
      <c r="L466" s="183"/>
      <c r="M466" s="183"/>
      <c r="N466" s="183"/>
      <c r="O466" s="183"/>
      <c r="P466" s="183"/>
      <c r="Q466" s="183"/>
      <c r="R466" s="183"/>
      <c r="S466" s="183"/>
      <c r="T466" s="183"/>
      <c r="U466" s="183"/>
      <c r="V466" s="183"/>
      <c r="W466" s="183"/>
      <c r="X466" s="180">
        <f t="shared" si="70"/>
        <v>0</v>
      </c>
      <c r="Y466" s="179"/>
      <c r="AA466">
        <v>462</v>
      </c>
      <c r="AB466">
        <f>IFERROR(IF($AB$1&gt;=AA466,SMALL(STU_DATA!$L$5:$L$1000,FILL_DATA!$AB$2+FILL_DATA!AA466),0),0)</f>
        <v>0</v>
      </c>
      <c r="AC466">
        <f t="shared" si="71"/>
        <v>0</v>
      </c>
    </row>
    <row r="467" spans="1:29">
      <c r="A467" s="100" t="str">
        <f>IF(B467="","",ROWS($B$5:B467))</f>
        <v/>
      </c>
      <c r="B467" s="100" t="str">
        <f t="shared" si="63"/>
        <v/>
      </c>
      <c r="C467" s="100" t="str">
        <f t="shared" si="64"/>
        <v/>
      </c>
      <c r="D467" s="100" t="str">
        <f t="shared" si="65"/>
        <v/>
      </c>
      <c r="E467" s="100" t="str">
        <f t="shared" si="66"/>
        <v/>
      </c>
      <c r="F467" s="100" t="str">
        <f t="shared" si="67"/>
        <v/>
      </c>
      <c r="G467" s="101" t="str">
        <f t="shared" si="68"/>
        <v/>
      </c>
      <c r="H467" s="101" t="str">
        <f t="shared" si="69"/>
        <v/>
      </c>
      <c r="I467" s="184"/>
      <c r="J467" s="183"/>
      <c r="K467" s="183" t="str">
        <f>IF(J467="","",VLOOKUP(J467,MASTER!$B$8:$C$11,2,0))</f>
        <v/>
      </c>
      <c r="L467" s="183"/>
      <c r="M467" s="183"/>
      <c r="N467" s="183"/>
      <c r="O467" s="183"/>
      <c r="P467" s="183"/>
      <c r="Q467" s="183"/>
      <c r="R467" s="183"/>
      <c r="S467" s="183"/>
      <c r="T467" s="183"/>
      <c r="U467" s="183"/>
      <c r="V467" s="183"/>
      <c r="W467" s="183"/>
      <c r="X467" s="180">
        <f t="shared" si="70"/>
        <v>0</v>
      </c>
      <c r="Y467" s="179"/>
      <c r="AA467">
        <v>463</v>
      </c>
      <c r="AB467">
        <f>IFERROR(IF($AB$1&gt;=AA467,SMALL(STU_DATA!$L$5:$L$1000,FILL_DATA!$AB$2+FILL_DATA!AA467),0),0)</f>
        <v>0</v>
      </c>
      <c r="AC467">
        <f t="shared" si="71"/>
        <v>0</v>
      </c>
    </row>
    <row r="468" spans="1:29">
      <c r="A468" s="100" t="str">
        <f>IF(B468="","",ROWS($B$5:B468))</f>
        <v/>
      </c>
      <c r="B468" s="100" t="str">
        <f t="shared" si="63"/>
        <v/>
      </c>
      <c r="C468" s="100" t="str">
        <f t="shared" si="64"/>
        <v/>
      </c>
      <c r="D468" s="100" t="str">
        <f t="shared" si="65"/>
        <v/>
      </c>
      <c r="E468" s="100" t="str">
        <f t="shared" si="66"/>
        <v/>
      </c>
      <c r="F468" s="100" t="str">
        <f t="shared" si="67"/>
        <v/>
      </c>
      <c r="G468" s="101" t="str">
        <f t="shared" si="68"/>
        <v/>
      </c>
      <c r="H468" s="101" t="str">
        <f t="shared" si="69"/>
        <v/>
      </c>
      <c r="I468" s="184"/>
      <c r="J468" s="183"/>
      <c r="K468" s="183" t="str">
        <f>IF(J468="","",VLOOKUP(J468,MASTER!$B$8:$C$11,2,0))</f>
        <v/>
      </c>
      <c r="L468" s="183"/>
      <c r="M468" s="183"/>
      <c r="N468" s="183"/>
      <c r="O468" s="183"/>
      <c r="P468" s="183"/>
      <c r="Q468" s="183"/>
      <c r="R468" s="183"/>
      <c r="S468" s="183"/>
      <c r="T468" s="183"/>
      <c r="U468" s="183"/>
      <c r="V468" s="183"/>
      <c r="W468" s="183"/>
      <c r="X468" s="180">
        <f t="shared" si="70"/>
        <v>0</v>
      </c>
      <c r="Y468" s="179"/>
      <c r="AA468">
        <v>464</v>
      </c>
      <c r="AB468">
        <f>IFERROR(IF($AB$1&gt;=AA468,SMALL(STU_DATA!$L$5:$L$1000,FILL_DATA!$AB$2+FILL_DATA!AA468),0),0)</f>
        <v>0</v>
      </c>
      <c r="AC468">
        <f t="shared" si="71"/>
        <v>0</v>
      </c>
    </row>
    <row r="469" spans="1:29">
      <c r="A469" s="100" t="str">
        <f>IF(B469="","",ROWS($B$5:B469))</f>
        <v/>
      </c>
      <c r="B469" s="100" t="str">
        <f t="shared" si="63"/>
        <v/>
      </c>
      <c r="C469" s="100" t="str">
        <f t="shared" si="64"/>
        <v/>
      </c>
      <c r="D469" s="100" t="str">
        <f t="shared" si="65"/>
        <v/>
      </c>
      <c r="E469" s="100" t="str">
        <f t="shared" si="66"/>
        <v/>
      </c>
      <c r="F469" s="100" t="str">
        <f t="shared" si="67"/>
        <v/>
      </c>
      <c r="G469" s="101" t="str">
        <f t="shared" si="68"/>
        <v/>
      </c>
      <c r="H469" s="101" t="str">
        <f t="shared" si="69"/>
        <v/>
      </c>
      <c r="I469" s="184"/>
      <c r="J469" s="183"/>
      <c r="K469" s="183" t="str">
        <f>IF(J469="","",VLOOKUP(J469,MASTER!$B$8:$C$11,2,0))</f>
        <v/>
      </c>
      <c r="L469" s="183"/>
      <c r="M469" s="183"/>
      <c r="N469" s="183"/>
      <c r="O469" s="183"/>
      <c r="P469" s="183"/>
      <c r="Q469" s="183"/>
      <c r="R469" s="183"/>
      <c r="S469" s="183"/>
      <c r="T469" s="183"/>
      <c r="U469" s="183"/>
      <c r="V469" s="183"/>
      <c r="W469" s="183"/>
      <c r="X469" s="180">
        <f t="shared" si="70"/>
        <v>0</v>
      </c>
      <c r="Y469" s="179"/>
      <c r="AA469">
        <v>465</v>
      </c>
      <c r="AB469">
        <f>IFERROR(IF($AB$1&gt;=AA469,SMALL(STU_DATA!$L$5:$L$1000,FILL_DATA!$AB$2+FILL_DATA!AA469),0),0)</f>
        <v>0</v>
      </c>
      <c r="AC469">
        <f t="shared" si="71"/>
        <v>0</v>
      </c>
    </row>
    <row r="470" spans="1:29">
      <c r="A470" s="100" t="str">
        <f>IF(B470="","",ROWS($B$5:B470))</f>
        <v/>
      </c>
      <c r="B470" s="100" t="str">
        <f t="shared" si="63"/>
        <v/>
      </c>
      <c r="C470" s="100" t="str">
        <f t="shared" si="64"/>
        <v/>
      </c>
      <c r="D470" s="100" t="str">
        <f t="shared" si="65"/>
        <v/>
      </c>
      <c r="E470" s="100" t="str">
        <f t="shared" si="66"/>
        <v/>
      </c>
      <c r="F470" s="100" t="str">
        <f t="shared" si="67"/>
        <v/>
      </c>
      <c r="G470" s="101" t="str">
        <f t="shared" si="68"/>
        <v/>
      </c>
      <c r="H470" s="101" t="str">
        <f t="shared" si="69"/>
        <v/>
      </c>
      <c r="I470" s="184"/>
      <c r="J470" s="183"/>
      <c r="K470" s="183" t="str">
        <f>IF(J470="","",VLOOKUP(J470,MASTER!$B$8:$C$11,2,0))</f>
        <v/>
      </c>
      <c r="L470" s="183"/>
      <c r="M470" s="183"/>
      <c r="N470" s="183"/>
      <c r="O470" s="183"/>
      <c r="P470" s="183"/>
      <c r="Q470" s="183"/>
      <c r="R470" s="183"/>
      <c r="S470" s="183"/>
      <c r="T470" s="183"/>
      <c r="U470" s="183"/>
      <c r="V470" s="183"/>
      <c r="W470" s="183"/>
      <c r="X470" s="180">
        <f t="shared" si="70"/>
        <v>0</v>
      </c>
      <c r="Y470" s="179"/>
      <c r="AA470">
        <v>466</v>
      </c>
      <c r="AB470">
        <f>IFERROR(IF($AB$1&gt;=AA470,SMALL(STU_DATA!$L$5:$L$1000,FILL_DATA!$AB$2+FILL_DATA!AA470),0),0)</f>
        <v>0</v>
      </c>
      <c r="AC470">
        <f t="shared" si="71"/>
        <v>0</v>
      </c>
    </row>
    <row r="471" spans="1:29">
      <c r="A471" s="100" t="str">
        <f>IF(B471="","",ROWS($B$5:B471))</f>
        <v/>
      </c>
      <c r="B471" s="100" t="str">
        <f t="shared" si="63"/>
        <v/>
      </c>
      <c r="C471" s="100" t="str">
        <f t="shared" si="64"/>
        <v/>
      </c>
      <c r="D471" s="100" t="str">
        <f t="shared" si="65"/>
        <v/>
      </c>
      <c r="E471" s="100" t="str">
        <f t="shared" si="66"/>
        <v/>
      </c>
      <c r="F471" s="100" t="str">
        <f t="shared" si="67"/>
        <v/>
      </c>
      <c r="G471" s="101" t="str">
        <f t="shared" si="68"/>
        <v/>
      </c>
      <c r="H471" s="101" t="str">
        <f t="shared" si="69"/>
        <v/>
      </c>
      <c r="I471" s="184"/>
      <c r="J471" s="183"/>
      <c r="K471" s="183" t="str">
        <f>IF(J471="","",VLOOKUP(J471,MASTER!$B$8:$C$11,2,0))</f>
        <v/>
      </c>
      <c r="L471" s="183"/>
      <c r="M471" s="183"/>
      <c r="N471" s="183"/>
      <c r="O471" s="183"/>
      <c r="P471" s="183"/>
      <c r="Q471" s="183"/>
      <c r="R471" s="183"/>
      <c r="S471" s="183"/>
      <c r="T471" s="183"/>
      <c r="U471" s="183"/>
      <c r="V471" s="183"/>
      <c r="W471" s="183"/>
      <c r="X471" s="180">
        <f t="shared" si="70"/>
        <v>0</v>
      </c>
      <c r="Y471" s="179"/>
      <c r="AA471">
        <v>467</v>
      </c>
      <c r="AB471">
        <f>IFERROR(IF($AB$1&gt;=AA471,SMALL(STU_DATA!$L$5:$L$1000,FILL_DATA!$AB$2+FILL_DATA!AA471),0),0)</f>
        <v>0</v>
      </c>
      <c r="AC471">
        <f t="shared" si="71"/>
        <v>0</v>
      </c>
    </row>
    <row r="472" spans="1:29">
      <c r="A472" s="100" t="str">
        <f>IF(B472="","",ROWS($B$5:B472))</f>
        <v/>
      </c>
      <c r="B472" s="100" t="str">
        <f t="shared" si="63"/>
        <v/>
      </c>
      <c r="C472" s="100" t="str">
        <f t="shared" si="64"/>
        <v/>
      </c>
      <c r="D472" s="100" t="str">
        <f t="shared" si="65"/>
        <v/>
      </c>
      <c r="E472" s="100" t="str">
        <f t="shared" si="66"/>
        <v/>
      </c>
      <c r="F472" s="100" t="str">
        <f t="shared" si="67"/>
        <v/>
      </c>
      <c r="G472" s="101" t="str">
        <f t="shared" si="68"/>
        <v/>
      </c>
      <c r="H472" s="101" t="str">
        <f t="shared" si="69"/>
        <v/>
      </c>
      <c r="I472" s="184"/>
      <c r="J472" s="183"/>
      <c r="K472" s="183" t="str">
        <f>IF(J472="","",VLOOKUP(J472,MASTER!$B$8:$C$11,2,0))</f>
        <v/>
      </c>
      <c r="L472" s="183"/>
      <c r="M472" s="183"/>
      <c r="N472" s="183"/>
      <c r="O472" s="183"/>
      <c r="P472" s="183"/>
      <c r="Q472" s="183"/>
      <c r="R472" s="183"/>
      <c r="S472" s="183"/>
      <c r="T472" s="183"/>
      <c r="U472" s="183"/>
      <c r="V472" s="183"/>
      <c r="W472" s="183"/>
      <c r="X472" s="180">
        <f t="shared" si="70"/>
        <v>0</v>
      </c>
      <c r="Y472" s="179"/>
      <c r="AA472">
        <v>468</v>
      </c>
      <c r="AB472">
        <f>IFERROR(IF($AB$1&gt;=AA472,SMALL(STU_DATA!$L$5:$L$1000,FILL_DATA!$AB$2+FILL_DATA!AA472),0),0)</f>
        <v>0</v>
      </c>
      <c r="AC472">
        <f t="shared" si="71"/>
        <v>0</v>
      </c>
    </row>
    <row r="473" spans="1:29">
      <c r="A473" s="100" t="str">
        <f>IF(B473="","",ROWS($B$5:B473))</f>
        <v/>
      </c>
      <c r="B473" s="100" t="str">
        <f t="shared" si="63"/>
        <v/>
      </c>
      <c r="C473" s="100" t="str">
        <f t="shared" si="64"/>
        <v/>
      </c>
      <c r="D473" s="100" t="str">
        <f t="shared" si="65"/>
        <v/>
      </c>
      <c r="E473" s="100" t="str">
        <f t="shared" si="66"/>
        <v/>
      </c>
      <c r="F473" s="100" t="str">
        <f t="shared" si="67"/>
        <v/>
      </c>
      <c r="G473" s="101" t="str">
        <f t="shared" si="68"/>
        <v/>
      </c>
      <c r="H473" s="101" t="str">
        <f t="shared" si="69"/>
        <v/>
      </c>
      <c r="I473" s="184"/>
      <c r="J473" s="183"/>
      <c r="K473" s="183" t="str">
        <f>IF(J473="","",VLOOKUP(J473,MASTER!$B$8:$C$11,2,0))</f>
        <v/>
      </c>
      <c r="L473" s="183"/>
      <c r="M473" s="183"/>
      <c r="N473" s="183"/>
      <c r="O473" s="183"/>
      <c r="P473" s="183"/>
      <c r="Q473" s="183"/>
      <c r="R473" s="183"/>
      <c r="S473" s="183"/>
      <c r="T473" s="183"/>
      <c r="U473" s="183"/>
      <c r="V473" s="183"/>
      <c r="W473" s="183"/>
      <c r="X473" s="180">
        <f t="shared" si="70"/>
        <v>0</v>
      </c>
      <c r="Y473" s="179"/>
      <c r="AA473">
        <v>469</v>
      </c>
      <c r="AB473">
        <f>IFERROR(IF($AB$1&gt;=AA473,SMALL(STU_DATA!$L$5:$L$1000,FILL_DATA!$AB$2+FILL_DATA!AA473),0),0)</f>
        <v>0</v>
      </c>
      <c r="AC473">
        <f t="shared" si="71"/>
        <v>0</v>
      </c>
    </row>
    <row r="474" spans="1:29">
      <c r="A474" s="100" t="str">
        <f>IF(B474="","",ROWS($B$5:B474))</f>
        <v/>
      </c>
      <c r="B474" s="100" t="str">
        <f t="shared" si="63"/>
        <v/>
      </c>
      <c r="C474" s="100" t="str">
        <f t="shared" si="64"/>
        <v/>
      </c>
      <c r="D474" s="100" t="str">
        <f t="shared" si="65"/>
        <v/>
      </c>
      <c r="E474" s="100" t="str">
        <f t="shared" si="66"/>
        <v/>
      </c>
      <c r="F474" s="100" t="str">
        <f t="shared" si="67"/>
        <v/>
      </c>
      <c r="G474" s="101" t="str">
        <f t="shared" si="68"/>
        <v/>
      </c>
      <c r="H474" s="101" t="str">
        <f t="shared" si="69"/>
        <v/>
      </c>
      <c r="I474" s="184"/>
      <c r="J474" s="183"/>
      <c r="K474" s="183" t="str">
        <f>IF(J474="","",VLOOKUP(J474,MASTER!$B$8:$C$11,2,0))</f>
        <v/>
      </c>
      <c r="L474" s="183"/>
      <c r="M474" s="183"/>
      <c r="N474" s="183"/>
      <c r="O474" s="183"/>
      <c r="P474" s="183"/>
      <c r="Q474" s="183"/>
      <c r="R474" s="183"/>
      <c r="S474" s="183"/>
      <c r="T474" s="183"/>
      <c r="U474" s="183"/>
      <c r="V474" s="183"/>
      <c r="W474" s="183"/>
      <c r="X474" s="180">
        <f t="shared" si="70"/>
        <v>0</v>
      </c>
      <c r="Y474" s="179"/>
      <c r="AA474">
        <v>470</v>
      </c>
      <c r="AB474">
        <f>IFERROR(IF($AB$1&gt;=AA474,SMALL(STU_DATA!$L$5:$L$1000,FILL_DATA!$AB$2+FILL_DATA!AA474),0),0)</f>
        <v>0</v>
      </c>
      <c r="AC474">
        <f t="shared" si="71"/>
        <v>0</v>
      </c>
    </row>
    <row r="475" spans="1:29">
      <c r="A475" s="100" t="str">
        <f>IF(B475="","",ROWS($B$5:B475))</f>
        <v/>
      </c>
      <c r="B475" s="100" t="str">
        <f t="shared" si="63"/>
        <v/>
      </c>
      <c r="C475" s="100" t="str">
        <f t="shared" si="64"/>
        <v/>
      </c>
      <c r="D475" s="100" t="str">
        <f t="shared" si="65"/>
        <v/>
      </c>
      <c r="E475" s="100" t="str">
        <f t="shared" si="66"/>
        <v/>
      </c>
      <c r="F475" s="100" t="str">
        <f t="shared" si="67"/>
        <v/>
      </c>
      <c r="G475" s="101" t="str">
        <f t="shared" si="68"/>
        <v/>
      </c>
      <c r="H475" s="101" t="str">
        <f t="shared" si="69"/>
        <v/>
      </c>
      <c r="I475" s="184"/>
      <c r="J475" s="183"/>
      <c r="K475" s="183" t="str">
        <f>IF(J475="","",VLOOKUP(J475,MASTER!$B$8:$C$11,2,0))</f>
        <v/>
      </c>
      <c r="L475" s="183"/>
      <c r="M475" s="183"/>
      <c r="N475" s="183"/>
      <c r="O475" s="183"/>
      <c r="P475" s="183"/>
      <c r="Q475" s="183"/>
      <c r="R475" s="183"/>
      <c r="S475" s="183"/>
      <c r="T475" s="183"/>
      <c r="U475" s="183"/>
      <c r="V475" s="183"/>
      <c r="W475" s="183"/>
      <c r="X475" s="180">
        <f t="shared" si="70"/>
        <v>0</v>
      </c>
      <c r="Y475" s="179"/>
      <c r="AA475">
        <v>471</v>
      </c>
      <c r="AB475">
        <f>IFERROR(IF($AB$1&gt;=AA475,SMALL(STU_DATA!$L$5:$L$1000,FILL_DATA!$AB$2+FILL_DATA!AA475),0),0)</f>
        <v>0</v>
      </c>
      <c r="AC475">
        <f t="shared" si="71"/>
        <v>0</v>
      </c>
    </row>
    <row r="476" spans="1:29">
      <c r="A476" s="100" t="str">
        <f>IF(B476="","",ROWS($B$5:B476))</f>
        <v/>
      </c>
      <c r="B476" s="100" t="str">
        <f t="shared" si="63"/>
        <v/>
      </c>
      <c r="C476" s="100" t="str">
        <f t="shared" si="64"/>
        <v/>
      </c>
      <c r="D476" s="100" t="str">
        <f t="shared" si="65"/>
        <v/>
      </c>
      <c r="E476" s="100" t="str">
        <f t="shared" si="66"/>
        <v/>
      </c>
      <c r="F476" s="100" t="str">
        <f t="shared" si="67"/>
        <v/>
      </c>
      <c r="G476" s="101" t="str">
        <f t="shared" si="68"/>
        <v/>
      </c>
      <c r="H476" s="101" t="str">
        <f t="shared" si="69"/>
        <v/>
      </c>
      <c r="I476" s="184"/>
      <c r="J476" s="183"/>
      <c r="K476" s="183" t="str">
        <f>IF(J476="","",VLOOKUP(J476,MASTER!$B$8:$C$11,2,0))</f>
        <v/>
      </c>
      <c r="L476" s="183"/>
      <c r="M476" s="183"/>
      <c r="N476" s="183"/>
      <c r="O476" s="183"/>
      <c r="P476" s="183"/>
      <c r="Q476" s="183"/>
      <c r="R476" s="183"/>
      <c r="S476" s="183"/>
      <c r="T476" s="183"/>
      <c r="U476" s="183"/>
      <c r="V476" s="183"/>
      <c r="W476" s="183"/>
      <c r="X476" s="180">
        <f t="shared" si="70"/>
        <v>0</v>
      </c>
      <c r="Y476" s="179"/>
      <c r="AA476">
        <v>472</v>
      </c>
      <c r="AB476">
        <f>IFERROR(IF($AB$1&gt;=AA476,SMALL(STU_DATA!$L$5:$L$1000,FILL_DATA!$AB$2+FILL_DATA!AA476),0),0)</f>
        <v>0</v>
      </c>
      <c r="AC476">
        <f t="shared" si="71"/>
        <v>0</v>
      </c>
    </row>
    <row r="477" spans="1:29">
      <c r="A477" s="100" t="str">
        <f>IF(B477="","",ROWS($B$5:B477))</f>
        <v/>
      </c>
      <c r="B477" s="100" t="str">
        <f t="shared" si="63"/>
        <v/>
      </c>
      <c r="C477" s="100" t="str">
        <f t="shared" si="64"/>
        <v/>
      </c>
      <c r="D477" s="100" t="str">
        <f t="shared" si="65"/>
        <v/>
      </c>
      <c r="E477" s="100" t="str">
        <f t="shared" si="66"/>
        <v/>
      </c>
      <c r="F477" s="100" t="str">
        <f t="shared" si="67"/>
        <v/>
      </c>
      <c r="G477" s="101" t="str">
        <f t="shared" si="68"/>
        <v/>
      </c>
      <c r="H477" s="101" t="str">
        <f t="shared" si="69"/>
        <v/>
      </c>
      <c r="I477" s="184"/>
      <c r="J477" s="183"/>
      <c r="K477" s="183" t="str">
        <f>IF(J477="","",VLOOKUP(J477,MASTER!$B$8:$C$11,2,0))</f>
        <v/>
      </c>
      <c r="L477" s="183"/>
      <c r="M477" s="183"/>
      <c r="N477" s="183"/>
      <c r="O477" s="183"/>
      <c r="P477" s="183"/>
      <c r="Q477" s="183"/>
      <c r="R477" s="183"/>
      <c r="S477" s="183"/>
      <c r="T477" s="183"/>
      <c r="U477" s="183"/>
      <c r="V477" s="183"/>
      <c r="W477" s="183"/>
      <c r="X477" s="180">
        <f t="shared" si="70"/>
        <v>0</v>
      </c>
      <c r="Y477" s="179"/>
      <c r="AA477">
        <v>473</v>
      </c>
      <c r="AB477">
        <f>IFERROR(IF($AB$1&gt;=AA477,SMALL(STU_DATA!$L$5:$L$1000,FILL_DATA!$AB$2+FILL_DATA!AA477),0),0)</f>
        <v>0</v>
      </c>
      <c r="AC477">
        <f t="shared" si="71"/>
        <v>0</v>
      </c>
    </row>
    <row r="478" spans="1:29">
      <c r="A478" s="100" t="str">
        <f>IF(B478="","",ROWS($B$5:B478))</f>
        <v/>
      </c>
      <c r="B478" s="100" t="str">
        <f t="shared" si="63"/>
        <v/>
      </c>
      <c r="C478" s="100" t="str">
        <f t="shared" si="64"/>
        <v/>
      </c>
      <c r="D478" s="100" t="str">
        <f t="shared" si="65"/>
        <v/>
      </c>
      <c r="E478" s="100" t="str">
        <f t="shared" si="66"/>
        <v/>
      </c>
      <c r="F478" s="100" t="str">
        <f t="shared" si="67"/>
        <v/>
      </c>
      <c r="G478" s="101" t="str">
        <f t="shared" si="68"/>
        <v/>
      </c>
      <c r="H478" s="101" t="str">
        <f t="shared" si="69"/>
        <v/>
      </c>
      <c r="I478" s="184"/>
      <c r="J478" s="183"/>
      <c r="K478" s="183" t="str">
        <f>IF(J478="","",VLOOKUP(J478,MASTER!$B$8:$C$11,2,0))</f>
        <v/>
      </c>
      <c r="L478" s="183"/>
      <c r="M478" s="183"/>
      <c r="N478" s="183"/>
      <c r="O478" s="183"/>
      <c r="P478" s="183"/>
      <c r="Q478" s="183"/>
      <c r="R478" s="183"/>
      <c r="S478" s="183"/>
      <c r="T478" s="183"/>
      <c r="U478" s="183"/>
      <c r="V478" s="183"/>
      <c r="W478" s="183"/>
      <c r="X478" s="180">
        <f t="shared" si="70"/>
        <v>0</v>
      </c>
      <c r="Y478" s="179"/>
      <c r="AA478">
        <v>474</v>
      </c>
      <c r="AB478">
        <f>IFERROR(IF($AB$1&gt;=AA478,SMALL(STU_DATA!$L$5:$L$1000,FILL_DATA!$AB$2+FILL_DATA!AA478),0),0)</f>
        <v>0</v>
      </c>
      <c r="AC478">
        <f t="shared" si="71"/>
        <v>0</v>
      </c>
    </row>
    <row r="479" spans="1:29">
      <c r="A479" s="100" t="str">
        <f>IF(B479="","",ROWS($B$5:B479))</f>
        <v/>
      </c>
      <c r="B479" s="100" t="str">
        <f t="shared" si="63"/>
        <v/>
      </c>
      <c r="C479" s="100" t="str">
        <f t="shared" si="64"/>
        <v/>
      </c>
      <c r="D479" s="100" t="str">
        <f t="shared" si="65"/>
        <v/>
      </c>
      <c r="E479" s="100" t="str">
        <f t="shared" si="66"/>
        <v/>
      </c>
      <c r="F479" s="100" t="str">
        <f t="shared" si="67"/>
        <v/>
      </c>
      <c r="G479" s="101" t="str">
        <f t="shared" si="68"/>
        <v/>
      </c>
      <c r="H479" s="101" t="str">
        <f t="shared" si="69"/>
        <v/>
      </c>
      <c r="I479" s="184"/>
      <c r="J479" s="183"/>
      <c r="K479" s="183" t="str">
        <f>IF(J479="","",VLOOKUP(J479,MASTER!$B$8:$C$11,2,0))</f>
        <v/>
      </c>
      <c r="L479" s="183"/>
      <c r="M479" s="183"/>
      <c r="N479" s="183"/>
      <c r="O479" s="183"/>
      <c r="P479" s="183"/>
      <c r="Q479" s="183"/>
      <c r="R479" s="183"/>
      <c r="S479" s="183"/>
      <c r="T479" s="183"/>
      <c r="U479" s="183"/>
      <c r="V479" s="183"/>
      <c r="W479" s="183"/>
      <c r="X479" s="180">
        <f t="shared" si="70"/>
        <v>0</v>
      </c>
      <c r="Y479" s="179"/>
      <c r="AA479">
        <v>475</v>
      </c>
      <c r="AB479">
        <f>IFERROR(IF($AB$1&gt;=AA479,SMALL(STU_DATA!$L$5:$L$1000,FILL_DATA!$AB$2+FILL_DATA!AA479),0),0)</f>
        <v>0</v>
      </c>
      <c r="AC479">
        <f t="shared" si="71"/>
        <v>0</v>
      </c>
    </row>
    <row r="480" spans="1:29">
      <c r="A480" s="100" t="str">
        <f>IF(B480="","",ROWS($B$5:B480))</f>
        <v/>
      </c>
      <c r="B480" s="100" t="str">
        <f t="shared" si="63"/>
        <v/>
      </c>
      <c r="C480" s="100" t="str">
        <f t="shared" si="64"/>
        <v/>
      </c>
      <c r="D480" s="100" t="str">
        <f t="shared" si="65"/>
        <v/>
      </c>
      <c r="E480" s="100" t="str">
        <f t="shared" si="66"/>
        <v/>
      </c>
      <c r="F480" s="100" t="str">
        <f t="shared" si="67"/>
        <v/>
      </c>
      <c r="G480" s="101" t="str">
        <f t="shared" si="68"/>
        <v/>
      </c>
      <c r="H480" s="101" t="str">
        <f t="shared" si="69"/>
        <v/>
      </c>
      <c r="I480" s="184"/>
      <c r="J480" s="183"/>
      <c r="K480" s="183" t="str">
        <f>IF(J480="","",VLOOKUP(J480,MASTER!$B$8:$C$11,2,0))</f>
        <v/>
      </c>
      <c r="L480" s="183"/>
      <c r="M480" s="183"/>
      <c r="N480" s="183"/>
      <c r="O480" s="183"/>
      <c r="P480" s="183"/>
      <c r="Q480" s="183"/>
      <c r="R480" s="183"/>
      <c r="S480" s="183"/>
      <c r="T480" s="183"/>
      <c r="U480" s="183"/>
      <c r="V480" s="183"/>
      <c r="W480" s="183"/>
      <c r="X480" s="180">
        <f t="shared" si="70"/>
        <v>0</v>
      </c>
      <c r="Y480" s="179"/>
      <c r="AA480">
        <v>476</v>
      </c>
      <c r="AB480">
        <f>IFERROR(IF($AB$1&gt;=AA480,SMALL(STU_DATA!$L$5:$L$1000,FILL_DATA!$AB$2+FILL_DATA!AA480),0),0)</f>
        <v>0</v>
      </c>
      <c r="AC480">
        <f t="shared" si="71"/>
        <v>0</v>
      </c>
    </row>
    <row r="481" spans="1:29">
      <c r="A481" s="100" t="str">
        <f>IF(B481="","",ROWS($B$5:B481))</f>
        <v/>
      </c>
      <c r="B481" s="100" t="str">
        <f t="shared" si="63"/>
        <v/>
      </c>
      <c r="C481" s="100" t="str">
        <f t="shared" si="64"/>
        <v/>
      </c>
      <c r="D481" s="100" t="str">
        <f t="shared" si="65"/>
        <v/>
      </c>
      <c r="E481" s="100" t="str">
        <f t="shared" si="66"/>
        <v/>
      </c>
      <c r="F481" s="100" t="str">
        <f t="shared" si="67"/>
        <v/>
      </c>
      <c r="G481" s="101" t="str">
        <f t="shared" si="68"/>
        <v/>
      </c>
      <c r="H481" s="101" t="str">
        <f t="shared" si="69"/>
        <v/>
      </c>
      <c r="I481" s="184"/>
      <c r="J481" s="183"/>
      <c r="K481" s="183" t="str">
        <f>IF(J481="","",VLOOKUP(J481,MASTER!$B$8:$C$11,2,0))</f>
        <v/>
      </c>
      <c r="L481" s="183"/>
      <c r="M481" s="183"/>
      <c r="N481" s="183"/>
      <c r="O481" s="183"/>
      <c r="P481" s="183"/>
      <c r="Q481" s="183"/>
      <c r="R481" s="183"/>
      <c r="S481" s="183"/>
      <c r="T481" s="183"/>
      <c r="U481" s="183"/>
      <c r="V481" s="183"/>
      <c r="W481" s="183"/>
      <c r="X481" s="180">
        <f t="shared" si="70"/>
        <v>0</v>
      </c>
      <c r="Y481" s="179"/>
      <c r="AA481">
        <v>477</v>
      </c>
      <c r="AB481">
        <f>IFERROR(IF($AB$1&gt;=AA481,SMALL(STU_DATA!$L$5:$L$1000,FILL_DATA!$AB$2+FILL_DATA!AA481),0),0)</f>
        <v>0</v>
      </c>
      <c r="AC481">
        <f t="shared" si="71"/>
        <v>0</v>
      </c>
    </row>
    <row r="482" spans="1:29">
      <c r="A482" s="100" t="str">
        <f>IF(B482="","",ROWS($B$5:B482))</f>
        <v/>
      </c>
      <c r="B482" s="100" t="str">
        <f t="shared" si="63"/>
        <v/>
      </c>
      <c r="C482" s="100" t="str">
        <f t="shared" si="64"/>
        <v/>
      </c>
      <c r="D482" s="100" t="str">
        <f t="shared" si="65"/>
        <v/>
      </c>
      <c r="E482" s="100" t="str">
        <f t="shared" si="66"/>
        <v/>
      </c>
      <c r="F482" s="100" t="str">
        <f t="shared" si="67"/>
        <v/>
      </c>
      <c r="G482" s="101" t="str">
        <f t="shared" si="68"/>
        <v/>
      </c>
      <c r="H482" s="101" t="str">
        <f t="shared" si="69"/>
        <v/>
      </c>
      <c r="I482" s="184"/>
      <c r="J482" s="183"/>
      <c r="K482" s="183" t="str">
        <f>IF(J482="","",VLOOKUP(J482,MASTER!$B$8:$C$11,2,0))</f>
        <v/>
      </c>
      <c r="L482" s="183"/>
      <c r="M482" s="183"/>
      <c r="N482" s="183"/>
      <c r="O482" s="183"/>
      <c r="P482" s="183"/>
      <c r="Q482" s="183"/>
      <c r="R482" s="183"/>
      <c r="S482" s="183"/>
      <c r="T482" s="183"/>
      <c r="U482" s="183"/>
      <c r="V482" s="183"/>
      <c r="W482" s="183"/>
      <c r="X482" s="180">
        <f t="shared" si="70"/>
        <v>0</v>
      </c>
      <c r="Y482" s="179"/>
      <c r="AA482">
        <v>478</v>
      </c>
      <c r="AB482">
        <f>IFERROR(IF($AB$1&gt;=AA482,SMALL(STU_DATA!$L$5:$L$1000,FILL_DATA!$AB$2+FILL_DATA!AA482),0),0)</f>
        <v>0</v>
      </c>
      <c r="AC482">
        <f t="shared" si="71"/>
        <v>0</v>
      </c>
    </row>
    <row r="483" spans="1:29">
      <c r="A483" s="100" t="str">
        <f>IF(B483="","",ROWS($B$5:B483))</f>
        <v/>
      </c>
      <c r="B483" s="100" t="str">
        <f t="shared" si="63"/>
        <v/>
      </c>
      <c r="C483" s="100" t="str">
        <f t="shared" si="64"/>
        <v/>
      </c>
      <c r="D483" s="100" t="str">
        <f t="shared" si="65"/>
        <v/>
      </c>
      <c r="E483" s="100" t="str">
        <f t="shared" si="66"/>
        <v/>
      </c>
      <c r="F483" s="100" t="str">
        <f t="shared" si="67"/>
        <v/>
      </c>
      <c r="G483" s="101" t="str">
        <f t="shared" si="68"/>
        <v/>
      </c>
      <c r="H483" s="101" t="str">
        <f t="shared" si="69"/>
        <v/>
      </c>
      <c r="I483" s="184"/>
      <c r="J483" s="183"/>
      <c r="K483" s="183" t="str">
        <f>IF(J483="","",VLOOKUP(J483,MASTER!$B$8:$C$11,2,0))</f>
        <v/>
      </c>
      <c r="L483" s="183"/>
      <c r="M483" s="183"/>
      <c r="N483" s="183"/>
      <c r="O483" s="183"/>
      <c r="P483" s="183"/>
      <c r="Q483" s="183"/>
      <c r="R483" s="183"/>
      <c r="S483" s="183"/>
      <c r="T483" s="183"/>
      <c r="U483" s="183"/>
      <c r="V483" s="183"/>
      <c r="W483" s="183"/>
      <c r="X483" s="180">
        <f t="shared" si="70"/>
        <v>0</v>
      </c>
      <c r="Y483" s="179"/>
      <c r="AA483">
        <v>479</v>
      </c>
      <c r="AB483">
        <f>IFERROR(IF($AB$1&gt;=AA483,SMALL(STU_DATA!$L$5:$L$1000,FILL_DATA!$AB$2+FILL_DATA!AA483),0),0)</f>
        <v>0</v>
      </c>
      <c r="AC483">
        <f t="shared" si="71"/>
        <v>0</v>
      </c>
    </row>
    <row r="484" spans="1:29">
      <c r="A484" s="100" t="str">
        <f>IF(B484="","",ROWS($B$5:B484))</f>
        <v/>
      </c>
      <c r="B484" s="100" t="str">
        <f t="shared" si="63"/>
        <v/>
      </c>
      <c r="C484" s="100" t="str">
        <f t="shared" si="64"/>
        <v/>
      </c>
      <c r="D484" s="100" t="str">
        <f t="shared" si="65"/>
        <v/>
      </c>
      <c r="E484" s="100" t="str">
        <f t="shared" si="66"/>
        <v/>
      </c>
      <c r="F484" s="100" t="str">
        <f t="shared" si="67"/>
        <v/>
      </c>
      <c r="G484" s="101" t="str">
        <f t="shared" si="68"/>
        <v/>
      </c>
      <c r="H484" s="101" t="str">
        <f t="shared" si="69"/>
        <v/>
      </c>
      <c r="I484" s="184"/>
      <c r="J484" s="183"/>
      <c r="K484" s="183" t="str">
        <f>IF(J484="","",VLOOKUP(J484,MASTER!$B$8:$C$11,2,0))</f>
        <v/>
      </c>
      <c r="L484" s="183"/>
      <c r="M484" s="183"/>
      <c r="N484" s="183"/>
      <c r="O484" s="183"/>
      <c r="P484" s="183"/>
      <c r="Q484" s="183"/>
      <c r="R484" s="183"/>
      <c r="S484" s="183"/>
      <c r="T484" s="183"/>
      <c r="U484" s="183"/>
      <c r="V484" s="183"/>
      <c r="W484" s="183"/>
      <c r="X484" s="180">
        <f t="shared" si="70"/>
        <v>0</v>
      </c>
      <c r="Y484" s="179"/>
      <c r="AA484">
        <v>480</v>
      </c>
      <c r="AB484">
        <f>IFERROR(IF($AB$1&gt;=AA484,SMALL(STU_DATA!$L$5:$L$1000,FILL_DATA!$AB$2+FILL_DATA!AA484),0),0)</f>
        <v>0</v>
      </c>
      <c r="AC484">
        <f t="shared" si="71"/>
        <v>0</v>
      </c>
    </row>
    <row r="485" spans="1:29">
      <c r="A485" s="100" t="str">
        <f>IF(B485="","",ROWS($B$5:B485))</f>
        <v/>
      </c>
      <c r="B485" s="100" t="str">
        <f t="shared" si="63"/>
        <v/>
      </c>
      <c r="C485" s="100" t="str">
        <f t="shared" si="64"/>
        <v/>
      </c>
      <c r="D485" s="100" t="str">
        <f t="shared" si="65"/>
        <v/>
      </c>
      <c r="E485" s="100" t="str">
        <f t="shared" si="66"/>
        <v/>
      </c>
      <c r="F485" s="100" t="str">
        <f t="shared" si="67"/>
        <v/>
      </c>
      <c r="G485" s="101" t="str">
        <f t="shared" si="68"/>
        <v/>
      </c>
      <c r="H485" s="101" t="str">
        <f t="shared" si="69"/>
        <v/>
      </c>
      <c r="I485" s="184"/>
      <c r="J485" s="183"/>
      <c r="K485" s="183" t="str">
        <f>IF(J485="","",VLOOKUP(J485,MASTER!$B$8:$C$11,2,0))</f>
        <v/>
      </c>
      <c r="L485" s="183"/>
      <c r="M485" s="183"/>
      <c r="N485" s="183"/>
      <c r="O485" s="183"/>
      <c r="P485" s="183"/>
      <c r="Q485" s="183"/>
      <c r="R485" s="183"/>
      <c r="S485" s="183"/>
      <c r="T485" s="183"/>
      <c r="U485" s="183"/>
      <c r="V485" s="183"/>
      <c r="W485" s="183"/>
      <c r="X485" s="180">
        <f t="shared" si="70"/>
        <v>0</v>
      </c>
      <c r="Y485" s="179"/>
      <c r="AA485">
        <v>481</v>
      </c>
      <c r="AB485">
        <f>IFERROR(IF($AB$1&gt;=AA485,SMALL(STU_DATA!$L$5:$L$1000,FILL_DATA!$AB$2+FILL_DATA!AA485),0),0)</f>
        <v>0</v>
      </c>
      <c r="AC485">
        <f t="shared" si="71"/>
        <v>0</v>
      </c>
    </row>
    <row r="486" spans="1:29">
      <c r="A486" s="100" t="str">
        <f>IF(B486="","",ROWS($B$5:B486))</f>
        <v/>
      </c>
      <c r="B486" s="100" t="str">
        <f t="shared" si="63"/>
        <v/>
      </c>
      <c r="C486" s="100" t="str">
        <f t="shared" si="64"/>
        <v/>
      </c>
      <c r="D486" s="100" t="str">
        <f t="shared" si="65"/>
        <v/>
      </c>
      <c r="E486" s="100" t="str">
        <f t="shared" si="66"/>
        <v/>
      </c>
      <c r="F486" s="100" t="str">
        <f t="shared" si="67"/>
        <v/>
      </c>
      <c r="G486" s="101" t="str">
        <f t="shared" si="68"/>
        <v/>
      </c>
      <c r="H486" s="101" t="str">
        <f t="shared" si="69"/>
        <v/>
      </c>
      <c r="I486" s="184"/>
      <c r="J486" s="183"/>
      <c r="K486" s="183" t="str">
        <f>IF(J486="","",VLOOKUP(J486,MASTER!$B$8:$C$11,2,0))</f>
        <v/>
      </c>
      <c r="L486" s="183"/>
      <c r="M486" s="183"/>
      <c r="N486" s="183"/>
      <c r="O486" s="183"/>
      <c r="P486" s="183"/>
      <c r="Q486" s="183"/>
      <c r="R486" s="183"/>
      <c r="S486" s="183"/>
      <c r="T486" s="183"/>
      <c r="U486" s="183"/>
      <c r="V486" s="183"/>
      <c r="W486" s="183"/>
      <c r="X486" s="180">
        <f t="shared" si="70"/>
        <v>0</v>
      </c>
      <c r="Y486" s="179"/>
      <c r="AA486">
        <v>482</v>
      </c>
      <c r="AB486">
        <f>IFERROR(IF($AB$1&gt;=AA486,SMALL(STU_DATA!$L$5:$L$1000,FILL_DATA!$AB$2+FILL_DATA!AA486),0),0)</f>
        <v>0</v>
      </c>
      <c r="AC486">
        <f t="shared" si="71"/>
        <v>0</v>
      </c>
    </row>
    <row r="487" spans="1:29">
      <c r="A487" s="100" t="str">
        <f>IF(B487="","",ROWS($B$5:B487))</f>
        <v/>
      </c>
      <c r="B487" s="100" t="str">
        <f t="shared" si="63"/>
        <v/>
      </c>
      <c r="C487" s="100" t="str">
        <f t="shared" si="64"/>
        <v/>
      </c>
      <c r="D487" s="100" t="str">
        <f t="shared" si="65"/>
        <v/>
      </c>
      <c r="E487" s="100" t="str">
        <f t="shared" si="66"/>
        <v/>
      </c>
      <c r="F487" s="100" t="str">
        <f t="shared" si="67"/>
        <v/>
      </c>
      <c r="G487" s="101" t="str">
        <f t="shared" si="68"/>
        <v/>
      </c>
      <c r="H487" s="101" t="str">
        <f t="shared" si="69"/>
        <v/>
      </c>
      <c r="I487" s="184"/>
      <c r="J487" s="183"/>
      <c r="K487" s="183" t="str">
        <f>IF(J487="","",VLOOKUP(J487,MASTER!$B$8:$C$11,2,0))</f>
        <v/>
      </c>
      <c r="L487" s="183"/>
      <c r="M487" s="183"/>
      <c r="N487" s="183"/>
      <c r="O487" s="183"/>
      <c r="P487" s="183"/>
      <c r="Q487" s="183"/>
      <c r="R487" s="183"/>
      <c r="S487" s="183"/>
      <c r="T487" s="183"/>
      <c r="U487" s="183"/>
      <c r="V487" s="183"/>
      <c r="W487" s="183"/>
      <c r="X487" s="180">
        <f t="shared" si="70"/>
        <v>0</v>
      </c>
      <c r="Y487" s="179"/>
      <c r="AA487">
        <v>483</v>
      </c>
      <c r="AB487">
        <f>IFERROR(IF($AB$1&gt;=AA487,SMALL(STU_DATA!$L$5:$L$1000,FILL_DATA!$AB$2+FILL_DATA!AA487),0),0)</f>
        <v>0</v>
      </c>
      <c r="AC487">
        <f t="shared" si="71"/>
        <v>0</v>
      </c>
    </row>
    <row r="488" spans="1:29">
      <c r="A488" s="100" t="str">
        <f>IF(B488="","",ROWS($B$5:B488))</f>
        <v/>
      </c>
      <c r="B488" s="100" t="str">
        <f t="shared" si="63"/>
        <v/>
      </c>
      <c r="C488" s="100" t="str">
        <f t="shared" si="64"/>
        <v/>
      </c>
      <c r="D488" s="100" t="str">
        <f t="shared" si="65"/>
        <v/>
      </c>
      <c r="E488" s="100" t="str">
        <f t="shared" si="66"/>
        <v/>
      </c>
      <c r="F488" s="100" t="str">
        <f t="shared" si="67"/>
        <v/>
      </c>
      <c r="G488" s="101" t="str">
        <f t="shared" si="68"/>
        <v/>
      </c>
      <c r="H488" s="101" t="str">
        <f t="shared" si="69"/>
        <v/>
      </c>
      <c r="I488" s="184"/>
      <c r="J488" s="183"/>
      <c r="K488" s="183" t="str">
        <f>IF(J488="","",VLOOKUP(J488,MASTER!$B$8:$C$11,2,0))</f>
        <v/>
      </c>
      <c r="L488" s="183"/>
      <c r="M488" s="183"/>
      <c r="N488" s="183"/>
      <c r="O488" s="183"/>
      <c r="P488" s="183"/>
      <c r="Q488" s="183"/>
      <c r="R488" s="183"/>
      <c r="S488" s="183"/>
      <c r="T488" s="183"/>
      <c r="U488" s="183"/>
      <c r="V488" s="183"/>
      <c r="W488" s="183"/>
      <c r="X488" s="180">
        <f t="shared" si="70"/>
        <v>0</v>
      </c>
      <c r="Y488" s="179"/>
      <c r="AA488">
        <v>484</v>
      </c>
      <c r="AB488">
        <f>IFERROR(IF($AB$1&gt;=AA488,SMALL(STU_DATA!$L$5:$L$1000,FILL_DATA!$AB$2+FILL_DATA!AA488),0),0)</f>
        <v>0</v>
      </c>
      <c r="AC488">
        <f t="shared" si="71"/>
        <v>0</v>
      </c>
    </row>
    <row r="489" spans="1:29">
      <c r="A489" s="100" t="str">
        <f>IF(B489="","",ROWS($B$5:B489))</f>
        <v/>
      </c>
      <c r="B489" s="100" t="str">
        <f t="shared" si="63"/>
        <v/>
      </c>
      <c r="C489" s="100" t="str">
        <f t="shared" si="64"/>
        <v/>
      </c>
      <c r="D489" s="100" t="str">
        <f t="shared" si="65"/>
        <v/>
      </c>
      <c r="E489" s="100" t="str">
        <f t="shared" si="66"/>
        <v/>
      </c>
      <c r="F489" s="100" t="str">
        <f t="shared" si="67"/>
        <v/>
      </c>
      <c r="G489" s="101" t="str">
        <f t="shared" si="68"/>
        <v/>
      </c>
      <c r="H489" s="101" t="str">
        <f t="shared" si="69"/>
        <v/>
      </c>
      <c r="I489" s="184"/>
      <c r="J489" s="183"/>
      <c r="K489" s="183" t="str">
        <f>IF(J489="","",VLOOKUP(J489,MASTER!$B$8:$C$11,2,0))</f>
        <v/>
      </c>
      <c r="L489" s="183"/>
      <c r="M489" s="183"/>
      <c r="N489" s="183"/>
      <c r="O489" s="183"/>
      <c r="P489" s="183"/>
      <c r="Q489" s="183"/>
      <c r="R489" s="183"/>
      <c r="S489" s="183"/>
      <c r="T489" s="183"/>
      <c r="U489" s="183"/>
      <c r="V489" s="183"/>
      <c r="W489" s="183"/>
      <c r="X489" s="180">
        <f t="shared" si="70"/>
        <v>0</v>
      </c>
      <c r="Y489" s="179"/>
      <c r="AA489">
        <v>485</v>
      </c>
      <c r="AB489">
        <f>IFERROR(IF($AB$1&gt;=AA489,SMALL(STU_DATA!$L$5:$L$1000,FILL_DATA!$AB$2+FILL_DATA!AA489),0),0)</f>
        <v>0</v>
      </c>
      <c r="AC489">
        <f t="shared" si="71"/>
        <v>0</v>
      </c>
    </row>
    <row r="490" spans="1:29">
      <c r="A490" s="100" t="str">
        <f>IF(B490="","",ROWS($B$5:B490))</f>
        <v/>
      </c>
      <c r="B490" s="100" t="str">
        <f t="shared" si="63"/>
        <v/>
      </c>
      <c r="C490" s="100" t="str">
        <f t="shared" si="64"/>
        <v/>
      </c>
      <c r="D490" s="100" t="str">
        <f t="shared" si="65"/>
        <v/>
      </c>
      <c r="E490" s="100" t="str">
        <f t="shared" si="66"/>
        <v/>
      </c>
      <c r="F490" s="100" t="str">
        <f t="shared" si="67"/>
        <v/>
      </c>
      <c r="G490" s="101" t="str">
        <f t="shared" si="68"/>
        <v/>
      </c>
      <c r="H490" s="101" t="str">
        <f t="shared" si="69"/>
        <v/>
      </c>
      <c r="I490" s="184"/>
      <c r="J490" s="183"/>
      <c r="K490" s="183" t="str">
        <f>IF(J490="","",VLOOKUP(J490,MASTER!$B$8:$C$11,2,0))</f>
        <v/>
      </c>
      <c r="L490" s="183"/>
      <c r="M490" s="183"/>
      <c r="N490" s="183"/>
      <c r="O490" s="183"/>
      <c r="P490" s="183"/>
      <c r="Q490" s="183"/>
      <c r="R490" s="183"/>
      <c r="S490" s="183"/>
      <c r="T490" s="183"/>
      <c r="U490" s="183"/>
      <c r="V490" s="183"/>
      <c r="W490" s="183"/>
      <c r="X490" s="180">
        <f t="shared" si="70"/>
        <v>0</v>
      </c>
      <c r="Y490" s="179"/>
      <c r="AA490">
        <v>486</v>
      </c>
      <c r="AB490">
        <f>IFERROR(IF($AB$1&gt;=AA490,SMALL(STU_DATA!$L$5:$L$1000,FILL_DATA!$AB$2+FILL_DATA!AA490),0),0)</f>
        <v>0</v>
      </c>
      <c r="AC490">
        <f t="shared" si="71"/>
        <v>0</v>
      </c>
    </row>
    <row r="491" spans="1:29">
      <c r="A491" s="100" t="str">
        <f>IF(B491="","",ROWS($B$5:B491))</f>
        <v/>
      </c>
      <c r="B491" s="100" t="str">
        <f t="shared" si="63"/>
        <v/>
      </c>
      <c r="C491" s="100" t="str">
        <f t="shared" si="64"/>
        <v/>
      </c>
      <c r="D491" s="100" t="str">
        <f t="shared" si="65"/>
        <v/>
      </c>
      <c r="E491" s="100" t="str">
        <f t="shared" si="66"/>
        <v/>
      </c>
      <c r="F491" s="100" t="str">
        <f t="shared" si="67"/>
        <v/>
      </c>
      <c r="G491" s="101" t="str">
        <f t="shared" si="68"/>
        <v/>
      </c>
      <c r="H491" s="101" t="str">
        <f t="shared" si="69"/>
        <v/>
      </c>
      <c r="I491" s="184"/>
      <c r="J491" s="183"/>
      <c r="K491" s="183" t="str">
        <f>IF(J491="","",VLOOKUP(J491,MASTER!$B$8:$C$11,2,0))</f>
        <v/>
      </c>
      <c r="L491" s="183"/>
      <c r="M491" s="183"/>
      <c r="N491" s="183"/>
      <c r="O491" s="183"/>
      <c r="P491" s="183"/>
      <c r="Q491" s="183"/>
      <c r="R491" s="183"/>
      <c r="S491" s="183"/>
      <c r="T491" s="183"/>
      <c r="U491" s="183"/>
      <c r="V491" s="183"/>
      <c r="W491" s="183"/>
      <c r="X491" s="180">
        <f t="shared" si="70"/>
        <v>0</v>
      </c>
      <c r="Y491" s="179"/>
      <c r="AA491">
        <v>487</v>
      </c>
      <c r="AB491">
        <f>IFERROR(IF($AB$1&gt;=AA491,SMALL(STU_DATA!$L$5:$L$1000,FILL_DATA!$AB$2+FILL_DATA!AA491),0),0)</f>
        <v>0</v>
      </c>
      <c r="AC491">
        <f t="shared" si="71"/>
        <v>0</v>
      </c>
    </row>
    <row r="492" spans="1:29">
      <c r="A492" s="100" t="str">
        <f>IF(B492="","",ROWS($B$5:B492))</f>
        <v/>
      </c>
      <c r="B492" s="100" t="str">
        <f t="shared" si="63"/>
        <v/>
      </c>
      <c r="C492" s="100" t="str">
        <f t="shared" si="64"/>
        <v/>
      </c>
      <c r="D492" s="100" t="str">
        <f t="shared" si="65"/>
        <v/>
      </c>
      <c r="E492" s="100" t="str">
        <f t="shared" si="66"/>
        <v/>
      </c>
      <c r="F492" s="100" t="str">
        <f t="shared" si="67"/>
        <v/>
      </c>
      <c r="G492" s="101" t="str">
        <f t="shared" si="68"/>
        <v/>
      </c>
      <c r="H492" s="101" t="str">
        <f t="shared" si="69"/>
        <v/>
      </c>
      <c r="I492" s="184"/>
      <c r="J492" s="183"/>
      <c r="K492" s="183" t="str">
        <f>IF(J492="","",VLOOKUP(J492,MASTER!$B$8:$C$11,2,0))</f>
        <v/>
      </c>
      <c r="L492" s="183"/>
      <c r="M492" s="183"/>
      <c r="N492" s="183"/>
      <c r="O492" s="183"/>
      <c r="P492" s="183"/>
      <c r="Q492" s="183"/>
      <c r="R492" s="183"/>
      <c r="S492" s="183"/>
      <c r="T492" s="183"/>
      <c r="U492" s="183"/>
      <c r="V492" s="183"/>
      <c r="W492" s="183"/>
      <c r="X492" s="180">
        <f t="shared" si="70"/>
        <v>0</v>
      </c>
      <c r="Y492" s="179"/>
      <c r="AA492">
        <v>488</v>
      </c>
      <c r="AB492">
        <f>IFERROR(IF($AB$1&gt;=AA492,SMALL(STU_DATA!$L$5:$L$1000,FILL_DATA!$AB$2+FILL_DATA!AA492),0),0)</f>
        <v>0</v>
      </c>
      <c r="AC492">
        <f t="shared" si="71"/>
        <v>0</v>
      </c>
    </row>
    <row r="493" spans="1:29">
      <c r="A493" s="100" t="str">
        <f>IF(B493="","",ROWS($B$5:B493))</f>
        <v/>
      </c>
      <c r="B493" s="100" t="str">
        <f t="shared" si="63"/>
        <v/>
      </c>
      <c r="C493" s="100" t="str">
        <f t="shared" si="64"/>
        <v/>
      </c>
      <c r="D493" s="100" t="str">
        <f t="shared" si="65"/>
        <v/>
      </c>
      <c r="E493" s="100" t="str">
        <f t="shared" si="66"/>
        <v/>
      </c>
      <c r="F493" s="100" t="str">
        <f t="shared" si="67"/>
        <v/>
      </c>
      <c r="G493" s="101" t="str">
        <f t="shared" si="68"/>
        <v/>
      </c>
      <c r="H493" s="101" t="str">
        <f t="shared" si="69"/>
        <v/>
      </c>
      <c r="I493" s="184"/>
      <c r="J493" s="183"/>
      <c r="K493" s="183" t="str">
        <f>IF(J493="","",VLOOKUP(J493,MASTER!$B$8:$C$11,2,0))</f>
        <v/>
      </c>
      <c r="L493" s="183"/>
      <c r="M493" s="183"/>
      <c r="N493" s="183"/>
      <c r="O493" s="183"/>
      <c r="P493" s="183"/>
      <c r="Q493" s="183"/>
      <c r="R493" s="183"/>
      <c r="S493" s="183"/>
      <c r="T493" s="183"/>
      <c r="U493" s="183"/>
      <c r="V493" s="183"/>
      <c r="W493" s="183"/>
      <c r="X493" s="180">
        <f t="shared" si="70"/>
        <v>0</v>
      </c>
      <c r="Y493" s="179"/>
      <c r="AA493">
        <v>489</v>
      </c>
      <c r="AB493">
        <f>IFERROR(IF($AB$1&gt;=AA493,SMALL(STU_DATA!$L$5:$L$1000,FILL_DATA!$AB$2+FILL_DATA!AA493),0),0)</f>
        <v>0</v>
      </c>
      <c r="AC493">
        <f t="shared" si="71"/>
        <v>0</v>
      </c>
    </row>
    <row r="494" spans="1:29">
      <c r="A494" s="100" t="str">
        <f>IF(B494="","",ROWS($B$5:B494))</f>
        <v/>
      </c>
      <c r="B494" s="100" t="str">
        <f t="shared" si="63"/>
        <v/>
      </c>
      <c r="C494" s="100" t="str">
        <f t="shared" si="64"/>
        <v/>
      </c>
      <c r="D494" s="100" t="str">
        <f t="shared" si="65"/>
        <v/>
      </c>
      <c r="E494" s="100" t="str">
        <f t="shared" si="66"/>
        <v/>
      </c>
      <c r="F494" s="100" t="str">
        <f t="shared" si="67"/>
        <v/>
      </c>
      <c r="G494" s="101" t="str">
        <f t="shared" si="68"/>
        <v/>
      </c>
      <c r="H494" s="101" t="str">
        <f t="shared" si="69"/>
        <v/>
      </c>
      <c r="I494" s="184"/>
      <c r="J494" s="183"/>
      <c r="K494" s="183" t="str">
        <f>IF(J494="","",VLOOKUP(J494,MASTER!$B$8:$C$11,2,0))</f>
        <v/>
      </c>
      <c r="L494" s="183"/>
      <c r="M494" s="183"/>
      <c r="N494" s="183"/>
      <c r="O494" s="183"/>
      <c r="P494" s="183"/>
      <c r="Q494" s="183"/>
      <c r="R494" s="183"/>
      <c r="S494" s="183"/>
      <c r="T494" s="183"/>
      <c r="U494" s="183"/>
      <c r="V494" s="183"/>
      <c r="W494" s="183"/>
      <c r="X494" s="180">
        <f t="shared" si="70"/>
        <v>0</v>
      </c>
      <c r="Y494" s="179"/>
      <c r="AA494">
        <v>490</v>
      </c>
      <c r="AB494">
        <f>IFERROR(IF($AB$1&gt;=AA494,SMALL(STU_DATA!$L$5:$L$1000,FILL_DATA!$AB$2+FILL_DATA!AA494),0),0)</f>
        <v>0</v>
      </c>
      <c r="AC494">
        <f t="shared" si="71"/>
        <v>0</v>
      </c>
    </row>
    <row r="495" spans="1:29">
      <c r="A495" s="100" t="str">
        <f>IF(B495="","",ROWS($B$5:B495))</f>
        <v/>
      </c>
      <c r="B495" s="100" t="str">
        <f t="shared" si="63"/>
        <v/>
      </c>
      <c r="C495" s="100" t="str">
        <f t="shared" si="64"/>
        <v/>
      </c>
      <c r="D495" s="100" t="str">
        <f t="shared" si="65"/>
        <v/>
      </c>
      <c r="E495" s="100" t="str">
        <f t="shared" si="66"/>
        <v/>
      </c>
      <c r="F495" s="100" t="str">
        <f t="shared" si="67"/>
        <v/>
      </c>
      <c r="G495" s="101" t="str">
        <f t="shared" si="68"/>
        <v/>
      </c>
      <c r="H495" s="101" t="str">
        <f t="shared" si="69"/>
        <v/>
      </c>
      <c r="I495" s="184"/>
      <c r="J495" s="183"/>
      <c r="K495" s="183" t="str">
        <f>IF(J495="","",VLOOKUP(J495,MASTER!$B$8:$C$11,2,0))</f>
        <v/>
      </c>
      <c r="L495" s="183"/>
      <c r="M495" s="183"/>
      <c r="N495" s="183"/>
      <c r="O495" s="183"/>
      <c r="P495" s="183"/>
      <c r="Q495" s="183"/>
      <c r="R495" s="183"/>
      <c r="S495" s="183"/>
      <c r="T495" s="183"/>
      <c r="U495" s="183"/>
      <c r="V495" s="183"/>
      <c r="W495" s="183"/>
      <c r="X495" s="180">
        <f t="shared" si="70"/>
        <v>0</v>
      </c>
      <c r="Y495" s="179"/>
      <c r="AA495">
        <v>491</v>
      </c>
      <c r="AB495">
        <f>IFERROR(IF($AB$1&gt;=AA495,SMALL(STU_DATA!$L$5:$L$1000,FILL_DATA!$AB$2+FILL_DATA!AA495),0),0)</f>
        <v>0</v>
      </c>
      <c r="AC495">
        <f t="shared" si="71"/>
        <v>0</v>
      </c>
    </row>
    <row r="496" spans="1:29">
      <c r="A496" s="100" t="str">
        <f>IF(B496="","",ROWS($B$5:B496))</f>
        <v/>
      </c>
      <c r="B496" s="100" t="str">
        <f t="shared" si="63"/>
        <v/>
      </c>
      <c r="C496" s="100" t="str">
        <f t="shared" si="64"/>
        <v/>
      </c>
      <c r="D496" s="100" t="str">
        <f t="shared" si="65"/>
        <v/>
      </c>
      <c r="E496" s="100" t="str">
        <f t="shared" si="66"/>
        <v/>
      </c>
      <c r="F496" s="100" t="str">
        <f t="shared" si="67"/>
        <v/>
      </c>
      <c r="G496" s="101" t="str">
        <f t="shared" si="68"/>
        <v/>
      </c>
      <c r="H496" s="101" t="str">
        <f t="shared" si="69"/>
        <v/>
      </c>
      <c r="I496" s="184"/>
      <c r="J496" s="183"/>
      <c r="K496" s="183" t="str">
        <f>IF(J496="","",VLOOKUP(J496,MASTER!$B$8:$C$11,2,0))</f>
        <v/>
      </c>
      <c r="L496" s="183"/>
      <c r="M496" s="183"/>
      <c r="N496" s="183"/>
      <c r="O496" s="183"/>
      <c r="P496" s="183"/>
      <c r="Q496" s="183"/>
      <c r="R496" s="183"/>
      <c r="S496" s="183"/>
      <c r="T496" s="183"/>
      <c r="U496" s="183"/>
      <c r="V496" s="183"/>
      <c r="W496" s="183"/>
      <c r="X496" s="180">
        <f t="shared" si="70"/>
        <v>0</v>
      </c>
      <c r="Y496" s="179"/>
      <c r="AA496">
        <v>492</v>
      </c>
      <c r="AB496">
        <f>IFERROR(IF($AB$1&gt;=AA496,SMALL(STU_DATA!$L$5:$L$1000,FILL_DATA!$AB$2+FILL_DATA!AA496),0),0)</f>
        <v>0</v>
      </c>
      <c r="AC496">
        <f t="shared" si="71"/>
        <v>0</v>
      </c>
    </row>
    <row r="497" spans="1:29">
      <c r="A497" s="100" t="str">
        <f>IF(B497="","",ROWS($B$5:B497))</f>
        <v/>
      </c>
      <c r="B497" s="100" t="str">
        <f t="shared" si="63"/>
        <v/>
      </c>
      <c r="C497" s="100" t="str">
        <f t="shared" si="64"/>
        <v/>
      </c>
      <c r="D497" s="100" t="str">
        <f t="shared" si="65"/>
        <v/>
      </c>
      <c r="E497" s="100" t="str">
        <f t="shared" si="66"/>
        <v/>
      </c>
      <c r="F497" s="100" t="str">
        <f t="shared" si="67"/>
        <v/>
      </c>
      <c r="G497" s="101" t="str">
        <f t="shared" si="68"/>
        <v/>
      </c>
      <c r="H497" s="101" t="str">
        <f t="shared" si="69"/>
        <v/>
      </c>
      <c r="I497" s="184"/>
      <c r="J497" s="183"/>
      <c r="K497" s="183" t="str">
        <f>IF(J497="","",VLOOKUP(J497,MASTER!$B$8:$C$11,2,0))</f>
        <v/>
      </c>
      <c r="L497" s="183"/>
      <c r="M497" s="183"/>
      <c r="N497" s="183"/>
      <c r="O497" s="183"/>
      <c r="P497" s="183"/>
      <c r="Q497" s="183"/>
      <c r="R497" s="183"/>
      <c r="S497" s="183"/>
      <c r="T497" s="183"/>
      <c r="U497" s="183"/>
      <c r="V497" s="183"/>
      <c r="W497" s="183"/>
      <c r="X497" s="180">
        <f t="shared" si="70"/>
        <v>0</v>
      </c>
      <c r="Y497" s="179"/>
      <c r="AA497">
        <v>493</v>
      </c>
      <c r="AB497">
        <f>IFERROR(IF($AB$1&gt;=AA497,SMALL(STU_DATA!$L$5:$L$1000,FILL_DATA!$AB$2+FILL_DATA!AA497),0),0)</f>
        <v>0</v>
      </c>
      <c r="AC497">
        <f t="shared" si="71"/>
        <v>0</v>
      </c>
    </row>
    <row r="498" spans="1:29">
      <c r="A498" s="100" t="str">
        <f>IF(B498="","",ROWS($B$5:B498))</f>
        <v/>
      </c>
      <c r="B498" s="100" t="str">
        <f t="shared" si="63"/>
        <v/>
      </c>
      <c r="C498" s="100" t="str">
        <f t="shared" si="64"/>
        <v/>
      </c>
      <c r="D498" s="100" t="str">
        <f t="shared" si="65"/>
        <v/>
      </c>
      <c r="E498" s="100" t="str">
        <f t="shared" si="66"/>
        <v/>
      </c>
      <c r="F498" s="100" t="str">
        <f t="shared" si="67"/>
        <v/>
      </c>
      <c r="G498" s="101" t="str">
        <f t="shared" si="68"/>
        <v/>
      </c>
      <c r="H498" s="101" t="str">
        <f t="shared" si="69"/>
        <v/>
      </c>
      <c r="I498" s="184"/>
      <c r="J498" s="183"/>
      <c r="K498" s="183" t="str">
        <f>IF(J498="","",VLOOKUP(J498,MASTER!$B$8:$C$11,2,0))</f>
        <v/>
      </c>
      <c r="L498" s="183"/>
      <c r="M498" s="183"/>
      <c r="N498" s="183"/>
      <c r="O498" s="183"/>
      <c r="P498" s="183"/>
      <c r="Q498" s="183"/>
      <c r="R498" s="183"/>
      <c r="S498" s="183"/>
      <c r="T498" s="183"/>
      <c r="U498" s="183"/>
      <c r="V498" s="183"/>
      <c r="W498" s="183"/>
      <c r="X498" s="180">
        <f t="shared" si="70"/>
        <v>0</v>
      </c>
      <c r="Y498" s="179"/>
      <c r="AA498">
        <v>494</v>
      </c>
      <c r="AB498">
        <f>IFERROR(IF($AB$1&gt;=AA498,SMALL(STU_DATA!$L$5:$L$1000,FILL_DATA!$AB$2+FILL_DATA!AA498),0),0)</f>
        <v>0</v>
      </c>
      <c r="AC498">
        <f t="shared" si="71"/>
        <v>0</v>
      </c>
    </row>
    <row r="499" spans="1:29">
      <c r="A499" s="100" t="str">
        <f>IF(B499="","",ROWS($B$5:B499))</f>
        <v/>
      </c>
      <c r="B499" s="100" t="str">
        <f t="shared" si="63"/>
        <v/>
      </c>
      <c r="C499" s="100" t="str">
        <f t="shared" si="64"/>
        <v/>
      </c>
      <c r="D499" s="100" t="str">
        <f t="shared" si="65"/>
        <v/>
      </c>
      <c r="E499" s="100" t="str">
        <f t="shared" si="66"/>
        <v/>
      </c>
      <c r="F499" s="100" t="str">
        <f t="shared" si="67"/>
        <v/>
      </c>
      <c r="G499" s="101" t="str">
        <f t="shared" si="68"/>
        <v/>
      </c>
      <c r="H499" s="101" t="str">
        <f t="shared" si="69"/>
        <v/>
      </c>
      <c r="I499" s="184"/>
      <c r="J499" s="183"/>
      <c r="K499" s="183" t="str">
        <f>IF(J499="","",VLOOKUP(J499,MASTER!$B$8:$C$11,2,0))</f>
        <v/>
      </c>
      <c r="L499" s="183"/>
      <c r="M499" s="183"/>
      <c r="N499" s="183"/>
      <c r="O499" s="183"/>
      <c r="P499" s="183"/>
      <c r="Q499" s="183"/>
      <c r="R499" s="183"/>
      <c r="S499" s="183"/>
      <c r="T499" s="183"/>
      <c r="U499" s="183"/>
      <c r="V499" s="183"/>
      <c r="W499" s="183"/>
      <c r="X499" s="180">
        <f t="shared" si="70"/>
        <v>0</v>
      </c>
      <c r="Y499" s="179"/>
      <c r="AA499">
        <v>495</v>
      </c>
      <c r="AB499">
        <f>IFERROR(IF($AB$1&gt;=AA499,SMALL(STU_DATA!$L$5:$L$1000,FILL_DATA!$AB$2+FILL_DATA!AA499),0),0)</f>
        <v>0</v>
      </c>
      <c r="AC499">
        <f t="shared" si="71"/>
        <v>0</v>
      </c>
    </row>
    <row r="500" spans="1:29">
      <c r="A500" s="100" t="str">
        <f>IF(B500="","",ROWS($B$5:B500))</f>
        <v/>
      </c>
      <c r="B500" s="100" t="str">
        <f t="shared" si="63"/>
        <v/>
      </c>
      <c r="C500" s="100" t="str">
        <f t="shared" si="64"/>
        <v/>
      </c>
      <c r="D500" s="100" t="str">
        <f t="shared" si="65"/>
        <v/>
      </c>
      <c r="E500" s="100" t="str">
        <f t="shared" si="66"/>
        <v/>
      </c>
      <c r="F500" s="100" t="str">
        <f t="shared" si="67"/>
        <v/>
      </c>
      <c r="G500" s="101" t="str">
        <f t="shared" si="68"/>
        <v/>
      </c>
      <c r="H500" s="101" t="str">
        <f t="shared" si="69"/>
        <v/>
      </c>
      <c r="I500" s="184"/>
      <c r="J500" s="183"/>
      <c r="K500" s="183" t="str">
        <f>IF(J500="","",VLOOKUP(J500,MASTER!$B$8:$C$11,2,0))</f>
        <v/>
      </c>
      <c r="L500" s="183"/>
      <c r="M500" s="183"/>
      <c r="N500" s="183"/>
      <c r="O500" s="183"/>
      <c r="P500" s="183"/>
      <c r="Q500" s="183"/>
      <c r="R500" s="183"/>
      <c r="S500" s="183"/>
      <c r="T500" s="183"/>
      <c r="U500" s="183"/>
      <c r="V500" s="183"/>
      <c r="W500" s="183"/>
      <c r="X500" s="180">
        <f t="shared" si="70"/>
        <v>0</v>
      </c>
      <c r="Y500" s="179"/>
      <c r="AA500">
        <v>496</v>
      </c>
      <c r="AB500">
        <f>IFERROR(IF($AB$1&gt;=AA500,SMALL(STU_DATA!$L$5:$L$1000,FILL_DATA!$AB$2+FILL_DATA!AA500),0),0)</f>
        <v>0</v>
      </c>
      <c r="AC500">
        <f t="shared" si="71"/>
        <v>0</v>
      </c>
    </row>
    <row r="501" spans="1:29">
      <c r="A501" s="100" t="str">
        <f>IF(B501="","",ROWS($B$5:B501))</f>
        <v/>
      </c>
      <c r="B501" s="100" t="str">
        <f t="shared" si="63"/>
        <v/>
      </c>
      <c r="C501" s="100" t="str">
        <f t="shared" si="64"/>
        <v/>
      </c>
      <c r="D501" s="100" t="str">
        <f t="shared" si="65"/>
        <v/>
      </c>
      <c r="E501" s="100" t="str">
        <f t="shared" si="66"/>
        <v/>
      </c>
      <c r="F501" s="100" t="str">
        <f t="shared" si="67"/>
        <v/>
      </c>
      <c r="G501" s="101" t="str">
        <f t="shared" si="68"/>
        <v/>
      </c>
      <c r="H501" s="101" t="str">
        <f t="shared" si="69"/>
        <v/>
      </c>
      <c r="I501" s="184"/>
      <c r="J501" s="183"/>
      <c r="K501" s="183" t="str">
        <f>IF(J501="","",VLOOKUP(J501,MASTER!$B$8:$C$11,2,0))</f>
        <v/>
      </c>
      <c r="L501" s="183"/>
      <c r="M501" s="183"/>
      <c r="N501" s="183"/>
      <c r="O501" s="183"/>
      <c r="P501" s="183"/>
      <c r="Q501" s="183"/>
      <c r="R501" s="183"/>
      <c r="S501" s="183"/>
      <c r="T501" s="183"/>
      <c r="U501" s="183"/>
      <c r="V501" s="183"/>
      <c r="W501" s="183"/>
      <c r="X501" s="180">
        <f t="shared" si="70"/>
        <v>0</v>
      </c>
      <c r="Y501" s="179"/>
      <c r="AA501">
        <v>497</v>
      </c>
      <c r="AB501">
        <f>IFERROR(IF($AB$1&gt;=AA501,SMALL(STU_DATA!$L$5:$L$1000,FILL_DATA!$AB$2+FILL_DATA!AA501),0),0)</f>
        <v>0</v>
      </c>
      <c r="AC501">
        <f t="shared" si="71"/>
        <v>0</v>
      </c>
    </row>
    <row r="502" spans="1:29">
      <c r="A502" s="100" t="str">
        <f>IF(B502="","",ROWS($B$5:B502))</f>
        <v/>
      </c>
      <c r="B502" s="100" t="str">
        <f t="shared" si="63"/>
        <v/>
      </c>
      <c r="C502" s="100" t="str">
        <f t="shared" si="64"/>
        <v/>
      </c>
      <c r="D502" s="100" t="str">
        <f t="shared" si="65"/>
        <v/>
      </c>
      <c r="E502" s="100" t="str">
        <f t="shared" si="66"/>
        <v/>
      </c>
      <c r="F502" s="100" t="str">
        <f t="shared" si="67"/>
        <v/>
      </c>
      <c r="G502" s="101" t="str">
        <f t="shared" si="68"/>
        <v/>
      </c>
      <c r="H502" s="101" t="str">
        <f t="shared" si="69"/>
        <v/>
      </c>
      <c r="I502" s="184"/>
      <c r="J502" s="183"/>
      <c r="K502" s="183" t="str">
        <f>IF(J502="","",VLOOKUP(J502,MASTER!$B$8:$C$11,2,0))</f>
        <v/>
      </c>
      <c r="L502" s="183"/>
      <c r="M502" s="183"/>
      <c r="N502" s="183"/>
      <c r="O502" s="183"/>
      <c r="P502" s="183"/>
      <c r="Q502" s="183"/>
      <c r="R502" s="183"/>
      <c r="S502" s="183"/>
      <c r="T502" s="183"/>
      <c r="U502" s="183"/>
      <c r="V502" s="183"/>
      <c r="W502" s="183"/>
      <c r="X502" s="180">
        <f t="shared" si="70"/>
        <v>0</v>
      </c>
      <c r="Y502" s="179"/>
      <c r="AA502">
        <v>498</v>
      </c>
      <c r="AB502">
        <f>IFERROR(IF($AB$1&gt;=AA502,SMALL(STU_DATA!$L$5:$L$1000,FILL_DATA!$AB$2+FILL_DATA!AA502),0),0)</f>
        <v>0</v>
      </c>
      <c r="AC502">
        <f t="shared" si="71"/>
        <v>0</v>
      </c>
    </row>
    <row r="503" spans="1:29">
      <c r="A503" s="100" t="str">
        <f>IF(B503="","",ROWS($B$5:B503))</f>
        <v/>
      </c>
      <c r="B503" s="100" t="str">
        <f t="shared" si="63"/>
        <v/>
      </c>
      <c r="C503" s="100" t="str">
        <f t="shared" si="64"/>
        <v/>
      </c>
      <c r="D503" s="100" t="str">
        <f t="shared" si="65"/>
        <v/>
      </c>
      <c r="E503" s="100" t="str">
        <f t="shared" si="66"/>
        <v/>
      </c>
      <c r="F503" s="100" t="str">
        <f t="shared" si="67"/>
        <v/>
      </c>
      <c r="G503" s="101" t="str">
        <f t="shared" si="68"/>
        <v/>
      </c>
      <c r="H503" s="101" t="str">
        <f t="shared" si="69"/>
        <v/>
      </c>
      <c r="I503" s="184"/>
      <c r="J503" s="183"/>
      <c r="K503" s="183" t="str">
        <f>IF(J503="","",VLOOKUP(J503,MASTER!$B$8:$C$11,2,0))</f>
        <v/>
      </c>
      <c r="L503" s="183"/>
      <c r="M503" s="183"/>
      <c r="N503" s="183"/>
      <c r="O503" s="183"/>
      <c r="P503" s="183"/>
      <c r="Q503" s="183"/>
      <c r="R503" s="183"/>
      <c r="S503" s="183"/>
      <c r="T503" s="183"/>
      <c r="U503" s="183"/>
      <c r="V503" s="183"/>
      <c r="W503" s="183"/>
      <c r="X503" s="180">
        <f t="shared" si="70"/>
        <v>0</v>
      </c>
      <c r="Y503" s="179"/>
      <c r="AA503">
        <v>499</v>
      </c>
      <c r="AB503">
        <f>IFERROR(IF($AB$1&gt;=AA503,SMALL(STU_DATA!$L$5:$L$1000,FILL_DATA!$AB$2+FILL_DATA!AA503),0),0)</f>
        <v>0</v>
      </c>
      <c r="AC503">
        <f t="shared" si="71"/>
        <v>0</v>
      </c>
    </row>
    <row r="504" spans="1:29">
      <c r="A504" s="100" t="str">
        <f>IF(B504="","",ROWS($B$5:B504))</f>
        <v/>
      </c>
      <c r="B504" s="100" t="str">
        <f t="shared" si="63"/>
        <v/>
      </c>
      <c r="C504" s="100" t="str">
        <f t="shared" si="64"/>
        <v/>
      </c>
      <c r="D504" s="100" t="str">
        <f t="shared" si="65"/>
        <v/>
      </c>
      <c r="E504" s="100" t="str">
        <f t="shared" si="66"/>
        <v/>
      </c>
      <c r="F504" s="100" t="str">
        <f t="shared" si="67"/>
        <v/>
      </c>
      <c r="G504" s="101" t="str">
        <f t="shared" si="68"/>
        <v/>
      </c>
      <c r="H504" s="101" t="str">
        <f t="shared" si="69"/>
        <v/>
      </c>
      <c r="I504" s="184"/>
      <c r="J504" s="183"/>
      <c r="K504" s="183" t="str">
        <f>IF(J504="","",VLOOKUP(J504,MASTER!$B$8:$C$11,2,0))</f>
        <v/>
      </c>
      <c r="L504" s="183"/>
      <c r="M504" s="183"/>
      <c r="N504" s="183"/>
      <c r="O504" s="183"/>
      <c r="P504" s="183"/>
      <c r="Q504" s="183"/>
      <c r="R504" s="183"/>
      <c r="S504" s="183"/>
      <c r="T504" s="183"/>
      <c r="U504" s="183"/>
      <c r="V504" s="183"/>
      <c r="W504" s="183"/>
      <c r="X504" s="180">
        <f t="shared" si="70"/>
        <v>0</v>
      </c>
      <c r="Y504" s="179"/>
      <c r="AA504">
        <v>500</v>
      </c>
      <c r="AB504">
        <f>IFERROR(IF($AB$1&gt;=AA504,SMALL(STU_DATA!$L$5:$L$1000,FILL_DATA!$AB$2+FILL_DATA!AA504),0),0)</f>
        <v>0</v>
      </c>
      <c r="AC504">
        <f t="shared" si="71"/>
        <v>0</v>
      </c>
    </row>
    <row r="505" spans="1:29">
      <c r="A505" s="100" t="str">
        <f>IF(B505="","",ROWS($B$5:B505))</f>
        <v/>
      </c>
      <c r="B505" s="100" t="str">
        <f t="shared" si="63"/>
        <v/>
      </c>
      <c r="C505" s="100" t="str">
        <f t="shared" si="64"/>
        <v/>
      </c>
      <c r="D505" s="100" t="str">
        <f t="shared" si="65"/>
        <v/>
      </c>
      <c r="E505" s="100" t="str">
        <f t="shared" si="66"/>
        <v/>
      </c>
      <c r="F505" s="100" t="str">
        <f t="shared" si="67"/>
        <v/>
      </c>
      <c r="G505" s="101" t="str">
        <f t="shared" si="68"/>
        <v/>
      </c>
      <c r="H505" s="101" t="str">
        <f t="shared" si="69"/>
        <v/>
      </c>
      <c r="I505" s="184"/>
      <c r="J505" s="183"/>
      <c r="K505" s="183" t="str">
        <f>IF(J505="","",VLOOKUP(J505,MASTER!$B$8:$C$11,2,0))</f>
        <v/>
      </c>
      <c r="L505" s="183"/>
      <c r="M505" s="183"/>
      <c r="N505" s="183"/>
      <c r="O505" s="183"/>
      <c r="P505" s="183"/>
      <c r="Q505" s="183"/>
      <c r="R505" s="183"/>
      <c r="S505" s="183"/>
      <c r="T505" s="183"/>
      <c r="U505" s="183"/>
      <c r="V505" s="183"/>
      <c r="W505" s="183"/>
      <c r="X505" s="180">
        <f t="shared" si="70"/>
        <v>0</v>
      </c>
      <c r="Y505" s="179"/>
      <c r="AA505">
        <v>501</v>
      </c>
      <c r="AB505">
        <f>IFERROR(IF($AB$1&gt;=AA505,SMALL(STU_DATA!$L$5:$L$1000,FILL_DATA!$AB$2+FILL_DATA!AA505),0),0)</f>
        <v>0</v>
      </c>
      <c r="AC505">
        <f t="shared" si="71"/>
        <v>0</v>
      </c>
    </row>
    <row r="506" spans="1:29">
      <c r="A506" s="100" t="str">
        <f>IF(B506="","",ROWS($B$5:B506))</f>
        <v/>
      </c>
      <c r="B506" s="100" t="str">
        <f t="shared" si="63"/>
        <v/>
      </c>
      <c r="C506" s="100" t="str">
        <f t="shared" si="64"/>
        <v/>
      </c>
      <c r="D506" s="100" t="str">
        <f t="shared" si="65"/>
        <v/>
      </c>
      <c r="E506" s="100" t="str">
        <f t="shared" si="66"/>
        <v/>
      </c>
      <c r="F506" s="100" t="str">
        <f t="shared" si="67"/>
        <v/>
      </c>
      <c r="G506" s="101" t="str">
        <f t="shared" si="68"/>
        <v/>
      </c>
      <c r="H506" s="101" t="str">
        <f t="shared" si="69"/>
        <v/>
      </c>
      <c r="I506" s="184"/>
      <c r="J506" s="183"/>
      <c r="K506" s="183" t="str">
        <f>IF(J506="","",VLOOKUP(J506,MASTER!$B$8:$C$11,2,0))</f>
        <v/>
      </c>
      <c r="L506" s="183"/>
      <c r="M506" s="183"/>
      <c r="N506" s="183"/>
      <c r="O506" s="183"/>
      <c r="P506" s="183"/>
      <c r="Q506" s="183"/>
      <c r="R506" s="183"/>
      <c r="S506" s="183"/>
      <c r="T506" s="183"/>
      <c r="U506" s="183"/>
      <c r="V506" s="183"/>
      <c r="W506" s="183"/>
      <c r="X506" s="180">
        <f t="shared" si="70"/>
        <v>0</v>
      </c>
      <c r="Y506" s="179"/>
      <c r="AA506">
        <v>502</v>
      </c>
      <c r="AB506">
        <f>IFERROR(IF($AB$1&gt;=AA506,SMALL(STU_DATA!$L$5:$L$1000,FILL_DATA!$AB$2+FILL_DATA!AA506),0),0)</f>
        <v>0</v>
      </c>
      <c r="AC506">
        <f t="shared" si="71"/>
        <v>0</v>
      </c>
    </row>
    <row r="507" spans="1:29">
      <c r="A507" s="100" t="str">
        <f>IF(B507="","",ROWS($B$5:B507))</f>
        <v/>
      </c>
      <c r="B507" s="100" t="str">
        <f t="shared" si="63"/>
        <v/>
      </c>
      <c r="C507" s="100" t="str">
        <f t="shared" si="64"/>
        <v/>
      </c>
      <c r="D507" s="100" t="str">
        <f t="shared" si="65"/>
        <v/>
      </c>
      <c r="E507" s="100" t="str">
        <f t="shared" si="66"/>
        <v/>
      </c>
      <c r="F507" s="100" t="str">
        <f t="shared" si="67"/>
        <v/>
      </c>
      <c r="G507" s="101" t="str">
        <f t="shared" si="68"/>
        <v/>
      </c>
      <c r="H507" s="101" t="str">
        <f t="shared" si="69"/>
        <v/>
      </c>
      <c r="I507" s="184"/>
      <c r="J507" s="183"/>
      <c r="K507" s="183" t="str">
        <f>IF(J507="","",VLOOKUP(J507,MASTER!$B$8:$C$11,2,0))</f>
        <v/>
      </c>
      <c r="L507" s="183"/>
      <c r="M507" s="183"/>
      <c r="N507" s="183"/>
      <c r="O507" s="183"/>
      <c r="P507" s="183"/>
      <c r="Q507" s="183"/>
      <c r="R507" s="183"/>
      <c r="S507" s="183"/>
      <c r="T507" s="183"/>
      <c r="U507" s="183"/>
      <c r="V507" s="183"/>
      <c r="W507" s="183"/>
      <c r="X507" s="180">
        <f t="shared" si="70"/>
        <v>0</v>
      </c>
      <c r="Y507" s="179"/>
      <c r="AA507">
        <v>503</v>
      </c>
      <c r="AB507">
        <f>IFERROR(IF($AB$1&gt;=AA507,SMALL(STU_DATA!$L$5:$L$1000,FILL_DATA!$AB$2+FILL_DATA!AA507),0),0)</f>
        <v>0</v>
      </c>
      <c r="AC507">
        <f t="shared" si="71"/>
        <v>0</v>
      </c>
    </row>
    <row r="508" spans="1:29">
      <c r="A508" s="100" t="str">
        <f>IF(B508="","",ROWS($B$5:B508))</f>
        <v/>
      </c>
      <c r="B508" s="100" t="str">
        <f t="shared" si="63"/>
        <v/>
      </c>
      <c r="C508" s="100" t="str">
        <f t="shared" si="64"/>
        <v/>
      </c>
      <c r="D508" s="100" t="str">
        <f t="shared" si="65"/>
        <v/>
      </c>
      <c r="E508" s="100" t="str">
        <f t="shared" si="66"/>
        <v/>
      </c>
      <c r="F508" s="100" t="str">
        <f t="shared" si="67"/>
        <v/>
      </c>
      <c r="G508" s="101" t="str">
        <f t="shared" si="68"/>
        <v/>
      </c>
      <c r="H508" s="101" t="str">
        <f t="shared" si="69"/>
        <v/>
      </c>
      <c r="I508" s="184"/>
      <c r="J508" s="183"/>
      <c r="K508" s="183" t="str">
        <f>IF(J508="","",VLOOKUP(J508,MASTER!$B$8:$C$11,2,0))</f>
        <v/>
      </c>
      <c r="L508" s="183"/>
      <c r="M508" s="183"/>
      <c r="N508" s="183"/>
      <c r="O508" s="183"/>
      <c r="P508" s="183"/>
      <c r="Q508" s="183"/>
      <c r="R508" s="183"/>
      <c r="S508" s="183"/>
      <c r="T508" s="183"/>
      <c r="U508" s="183"/>
      <c r="V508" s="183"/>
      <c r="W508" s="183"/>
      <c r="X508" s="180">
        <f t="shared" si="70"/>
        <v>0</v>
      </c>
      <c r="Y508" s="179"/>
      <c r="AA508">
        <v>504</v>
      </c>
      <c r="AB508">
        <f>IFERROR(IF($AB$1&gt;=AA508,SMALL(STU_DATA!$L$5:$L$1000,FILL_DATA!$AB$2+FILL_DATA!AA508),0),0)</f>
        <v>0</v>
      </c>
      <c r="AC508">
        <f t="shared" si="71"/>
        <v>0</v>
      </c>
    </row>
    <row r="509" spans="1:29">
      <c r="A509" s="100" t="str">
        <f>IF(B509="","",ROWS($B$5:B509))</f>
        <v/>
      </c>
      <c r="B509" s="100" t="str">
        <f t="shared" si="63"/>
        <v/>
      </c>
      <c r="C509" s="100" t="str">
        <f t="shared" si="64"/>
        <v/>
      </c>
      <c r="D509" s="100" t="str">
        <f t="shared" si="65"/>
        <v/>
      </c>
      <c r="E509" s="100" t="str">
        <f t="shared" si="66"/>
        <v/>
      </c>
      <c r="F509" s="100" t="str">
        <f t="shared" si="67"/>
        <v/>
      </c>
      <c r="G509" s="101" t="str">
        <f t="shared" si="68"/>
        <v/>
      </c>
      <c r="H509" s="101" t="str">
        <f t="shared" si="69"/>
        <v/>
      </c>
      <c r="I509" s="184"/>
      <c r="J509" s="183"/>
      <c r="K509" s="183" t="str">
        <f>IF(J509="","",VLOOKUP(J509,MASTER!$B$8:$C$11,2,0))</f>
        <v/>
      </c>
      <c r="L509" s="183"/>
      <c r="M509" s="183"/>
      <c r="N509" s="183"/>
      <c r="O509" s="183"/>
      <c r="P509" s="183"/>
      <c r="Q509" s="183"/>
      <c r="R509" s="183"/>
      <c r="S509" s="183"/>
      <c r="T509" s="183"/>
      <c r="U509" s="183"/>
      <c r="V509" s="183"/>
      <c r="W509" s="183"/>
      <c r="X509" s="180">
        <f t="shared" si="70"/>
        <v>0</v>
      </c>
      <c r="Y509" s="179"/>
      <c r="AA509">
        <v>505</v>
      </c>
      <c r="AB509">
        <f>IFERROR(IF($AB$1&gt;=AA509,SMALL(STU_DATA!$L$5:$L$1000,FILL_DATA!$AB$2+FILL_DATA!AA509),0),0)</f>
        <v>0</v>
      </c>
      <c r="AC509">
        <f t="shared" si="71"/>
        <v>0</v>
      </c>
    </row>
    <row r="510" spans="1:29">
      <c r="A510" s="100" t="str">
        <f>IF(B510="","",ROWS($B$5:B510))</f>
        <v/>
      </c>
      <c r="B510" s="100" t="str">
        <f t="shared" si="63"/>
        <v/>
      </c>
      <c r="C510" s="100" t="str">
        <f t="shared" si="64"/>
        <v/>
      </c>
      <c r="D510" s="100" t="str">
        <f t="shared" si="65"/>
        <v/>
      </c>
      <c r="E510" s="100" t="str">
        <f t="shared" si="66"/>
        <v/>
      </c>
      <c r="F510" s="100" t="str">
        <f t="shared" si="67"/>
        <v/>
      </c>
      <c r="G510" s="101" t="str">
        <f t="shared" si="68"/>
        <v/>
      </c>
      <c r="H510" s="101" t="str">
        <f t="shared" si="69"/>
        <v/>
      </c>
      <c r="I510" s="184"/>
      <c r="J510" s="183"/>
      <c r="K510" s="183" t="str">
        <f>IF(J510="","",VLOOKUP(J510,MASTER!$B$8:$C$11,2,0))</f>
        <v/>
      </c>
      <c r="L510" s="183"/>
      <c r="M510" s="183"/>
      <c r="N510" s="183"/>
      <c r="O510" s="183"/>
      <c r="P510" s="183"/>
      <c r="Q510" s="183"/>
      <c r="R510" s="183"/>
      <c r="S510" s="183"/>
      <c r="T510" s="183"/>
      <c r="U510" s="183"/>
      <c r="V510" s="183"/>
      <c r="W510" s="183"/>
      <c r="X510" s="180">
        <f t="shared" si="70"/>
        <v>0</v>
      </c>
      <c r="Y510" s="179"/>
      <c r="AA510">
        <v>506</v>
      </c>
      <c r="AB510">
        <f>IFERROR(IF($AB$1&gt;=AA510,SMALL(STU_DATA!$L$5:$L$1000,FILL_DATA!$AB$2+FILL_DATA!AA510),0),0)</f>
        <v>0</v>
      </c>
      <c r="AC510">
        <f t="shared" si="71"/>
        <v>0</v>
      </c>
    </row>
    <row r="511" spans="1:29">
      <c r="A511" s="100" t="str">
        <f>IF(B511="","",ROWS($B$5:B511))</f>
        <v/>
      </c>
      <c r="B511" s="100" t="str">
        <f t="shared" si="63"/>
        <v/>
      </c>
      <c r="C511" s="100" t="str">
        <f t="shared" si="64"/>
        <v/>
      </c>
      <c r="D511" s="100" t="str">
        <f t="shared" si="65"/>
        <v/>
      </c>
      <c r="E511" s="100" t="str">
        <f t="shared" si="66"/>
        <v/>
      </c>
      <c r="F511" s="100" t="str">
        <f t="shared" si="67"/>
        <v/>
      </c>
      <c r="G511" s="101" t="str">
        <f t="shared" si="68"/>
        <v/>
      </c>
      <c r="H511" s="101" t="str">
        <f t="shared" si="69"/>
        <v/>
      </c>
      <c r="I511" s="184"/>
      <c r="J511" s="183"/>
      <c r="K511" s="183" t="str">
        <f>IF(J511="","",VLOOKUP(J511,MASTER!$B$8:$C$11,2,0))</f>
        <v/>
      </c>
      <c r="L511" s="183"/>
      <c r="M511" s="183"/>
      <c r="N511" s="183"/>
      <c r="O511" s="183"/>
      <c r="P511" s="183"/>
      <c r="Q511" s="183"/>
      <c r="R511" s="183"/>
      <c r="S511" s="183"/>
      <c r="T511" s="183"/>
      <c r="U511" s="183"/>
      <c r="V511" s="183"/>
      <c r="W511" s="183"/>
      <c r="X511" s="180">
        <f t="shared" si="70"/>
        <v>0</v>
      </c>
      <c r="Y511" s="179"/>
      <c r="AA511">
        <v>507</v>
      </c>
      <c r="AB511">
        <f>IFERROR(IF($AB$1&gt;=AA511,SMALL(STU_DATA!$L$5:$L$1000,FILL_DATA!$AB$2+FILL_DATA!AA511),0),0)</f>
        <v>0</v>
      </c>
      <c r="AC511">
        <f t="shared" si="71"/>
        <v>0</v>
      </c>
    </row>
    <row r="512" spans="1:29">
      <c r="A512" s="100" t="str">
        <f>IF(B512="","",ROWS($B$5:B512))</f>
        <v/>
      </c>
      <c r="B512" s="100" t="str">
        <f t="shared" si="63"/>
        <v/>
      </c>
      <c r="C512" s="100" t="str">
        <f t="shared" si="64"/>
        <v/>
      </c>
      <c r="D512" s="100" t="str">
        <f t="shared" si="65"/>
        <v/>
      </c>
      <c r="E512" s="100" t="str">
        <f t="shared" si="66"/>
        <v/>
      </c>
      <c r="F512" s="100" t="str">
        <f t="shared" si="67"/>
        <v/>
      </c>
      <c r="G512" s="101" t="str">
        <f t="shared" si="68"/>
        <v/>
      </c>
      <c r="H512" s="101" t="str">
        <f t="shared" si="69"/>
        <v/>
      </c>
      <c r="I512" s="184"/>
      <c r="J512" s="183"/>
      <c r="K512" s="183" t="str">
        <f>IF(J512="","",VLOOKUP(J512,MASTER!$B$8:$C$11,2,0))</f>
        <v/>
      </c>
      <c r="L512" s="183"/>
      <c r="M512" s="183"/>
      <c r="N512" s="183"/>
      <c r="O512" s="183"/>
      <c r="P512" s="183"/>
      <c r="Q512" s="183"/>
      <c r="R512" s="183"/>
      <c r="S512" s="183"/>
      <c r="T512" s="183"/>
      <c r="U512" s="183"/>
      <c r="V512" s="183"/>
      <c r="W512" s="183"/>
      <c r="X512" s="180">
        <f t="shared" si="70"/>
        <v>0</v>
      </c>
      <c r="Y512" s="179"/>
      <c r="AA512">
        <v>508</v>
      </c>
      <c r="AB512">
        <f>IFERROR(IF($AB$1&gt;=AA512,SMALL(STU_DATA!$L$5:$L$1000,FILL_DATA!$AB$2+FILL_DATA!AA512),0),0)</f>
        <v>0</v>
      </c>
      <c r="AC512">
        <f t="shared" si="71"/>
        <v>0</v>
      </c>
    </row>
    <row r="513" spans="1:29">
      <c r="A513" s="100" t="str">
        <f>IF(B513="","",ROWS($B$5:B513))</f>
        <v/>
      </c>
      <c r="B513" s="100" t="str">
        <f t="shared" si="63"/>
        <v/>
      </c>
      <c r="C513" s="100" t="str">
        <f t="shared" si="64"/>
        <v/>
      </c>
      <c r="D513" s="100" t="str">
        <f t="shared" si="65"/>
        <v/>
      </c>
      <c r="E513" s="100" t="str">
        <f t="shared" si="66"/>
        <v/>
      </c>
      <c r="F513" s="100" t="str">
        <f t="shared" si="67"/>
        <v/>
      </c>
      <c r="G513" s="101" t="str">
        <f t="shared" si="68"/>
        <v/>
      </c>
      <c r="H513" s="101" t="str">
        <f t="shared" si="69"/>
        <v/>
      </c>
      <c r="I513" s="184"/>
      <c r="J513" s="183"/>
      <c r="K513" s="183" t="str">
        <f>IF(J513="","",VLOOKUP(J513,MASTER!$B$8:$C$11,2,0))</f>
        <v/>
      </c>
      <c r="L513" s="183"/>
      <c r="M513" s="183"/>
      <c r="N513" s="183"/>
      <c r="O513" s="183"/>
      <c r="P513" s="183"/>
      <c r="Q513" s="183"/>
      <c r="R513" s="183"/>
      <c r="S513" s="183"/>
      <c r="T513" s="183"/>
      <c r="U513" s="183"/>
      <c r="V513" s="183"/>
      <c r="W513" s="183"/>
      <c r="X513" s="180">
        <f t="shared" si="70"/>
        <v>0</v>
      </c>
      <c r="Y513" s="179"/>
      <c r="AA513">
        <v>509</v>
      </c>
      <c r="AB513">
        <f>IFERROR(IF($AB$1&gt;=AA513,SMALL(STU_DATA!$L$5:$L$1000,FILL_DATA!$AB$2+FILL_DATA!AA513),0),0)</f>
        <v>0</v>
      </c>
      <c r="AC513">
        <f t="shared" si="71"/>
        <v>0</v>
      </c>
    </row>
    <row r="514" spans="1:29">
      <c r="A514" s="100" t="str">
        <f>IF(B514="","",ROWS($B$5:B514))</f>
        <v/>
      </c>
      <c r="B514" s="100" t="str">
        <f t="shared" si="63"/>
        <v/>
      </c>
      <c r="C514" s="100" t="str">
        <f t="shared" si="64"/>
        <v/>
      </c>
      <c r="D514" s="100" t="str">
        <f t="shared" si="65"/>
        <v/>
      </c>
      <c r="E514" s="100" t="str">
        <f t="shared" si="66"/>
        <v/>
      </c>
      <c r="F514" s="100" t="str">
        <f t="shared" si="67"/>
        <v/>
      </c>
      <c r="G514" s="101" t="str">
        <f t="shared" si="68"/>
        <v/>
      </c>
      <c r="H514" s="101" t="str">
        <f t="shared" si="69"/>
        <v/>
      </c>
      <c r="I514" s="184"/>
      <c r="J514" s="183"/>
      <c r="K514" s="183" t="str">
        <f>IF(J514="","",VLOOKUP(J514,MASTER!$B$8:$C$11,2,0))</f>
        <v/>
      </c>
      <c r="L514" s="183"/>
      <c r="M514" s="183"/>
      <c r="N514" s="183"/>
      <c r="O514" s="183"/>
      <c r="P514" s="183"/>
      <c r="Q514" s="183"/>
      <c r="R514" s="183"/>
      <c r="S514" s="183"/>
      <c r="T514" s="183"/>
      <c r="U514" s="183"/>
      <c r="V514" s="183"/>
      <c r="W514" s="183"/>
      <c r="X514" s="180">
        <f t="shared" si="70"/>
        <v>0</v>
      </c>
      <c r="Y514" s="179"/>
      <c r="AA514">
        <v>510</v>
      </c>
      <c r="AB514">
        <f>IFERROR(IF($AB$1&gt;=AA514,SMALL(STU_DATA!$L$5:$L$1000,FILL_DATA!$AB$2+FILL_DATA!AA514),0),0)</f>
        <v>0</v>
      </c>
      <c r="AC514">
        <f t="shared" si="71"/>
        <v>0</v>
      </c>
    </row>
    <row r="515" spans="1:29">
      <c r="A515" s="100" t="str">
        <f>IF(B515="","",ROWS($B$5:B515))</f>
        <v/>
      </c>
      <c r="B515" s="100" t="str">
        <f t="shared" si="63"/>
        <v/>
      </c>
      <c r="C515" s="100" t="str">
        <f t="shared" si="64"/>
        <v/>
      </c>
      <c r="D515" s="100" t="str">
        <f t="shared" si="65"/>
        <v/>
      </c>
      <c r="E515" s="100" t="str">
        <f t="shared" si="66"/>
        <v/>
      </c>
      <c r="F515" s="100" t="str">
        <f t="shared" si="67"/>
        <v/>
      </c>
      <c r="G515" s="101" t="str">
        <f t="shared" si="68"/>
        <v/>
      </c>
      <c r="H515" s="101" t="str">
        <f t="shared" si="69"/>
        <v/>
      </c>
      <c r="I515" s="184"/>
      <c r="J515" s="183"/>
      <c r="K515" s="183" t="str">
        <f>IF(J515="","",VLOOKUP(J515,MASTER!$B$8:$C$11,2,0))</f>
        <v/>
      </c>
      <c r="L515" s="183"/>
      <c r="M515" s="183"/>
      <c r="N515" s="183"/>
      <c r="O515" s="183"/>
      <c r="P515" s="183"/>
      <c r="Q515" s="183"/>
      <c r="R515" s="183"/>
      <c r="S515" s="183"/>
      <c r="T515" s="183"/>
      <c r="U515" s="183"/>
      <c r="V515" s="183"/>
      <c r="W515" s="183"/>
      <c r="X515" s="180">
        <f t="shared" si="70"/>
        <v>0</v>
      </c>
      <c r="Y515" s="179"/>
      <c r="AA515">
        <v>511</v>
      </c>
      <c r="AB515">
        <f>IFERROR(IF($AB$1&gt;=AA515,SMALL(STU_DATA!$L$5:$L$1000,FILL_DATA!$AB$2+FILL_DATA!AA515),0),0)</f>
        <v>0</v>
      </c>
      <c r="AC515">
        <f t="shared" si="71"/>
        <v>0</v>
      </c>
    </row>
    <row r="516" spans="1:29">
      <c r="A516" s="100" t="str">
        <f>IF(B516="","",ROWS($B$5:B516))</f>
        <v/>
      </c>
      <c r="B516" s="100" t="str">
        <f t="shared" si="63"/>
        <v/>
      </c>
      <c r="C516" s="100" t="str">
        <f t="shared" si="64"/>
        <v/>
      </c>
      <c r="D516" s="100" t="str">
        <f t="shared" si="65"/>
        <v/>
      </c>
      <c r="E516" s="100" t="str">
        <f t="shared" si="66"/>
        <v/>
      </c>
      <c r="F516" s="100" t="str">
        <f t="shared" si="67"/>
        <v/>
      </c>
      <c r="G516" s="101" t="str">
        <f t="shared" si="68"/>
        <v/>
      </c>
      <c r="H516" s="101" t="str">
        <f t="shared" si="69"/>
        <v/>
      </c>
      <c r="I516" s="184"/>
      <c r="J516" s="183"/>
      <c r="K516" s="183" t="str">
        <f>IF(J516="","",VLOOKUP(J516,MASTER!$B$8:$C$11,2,0))</f>
        <v/>
      </c>
      <c r="L516" s="183"/>
      <c r="M516" s="183"/>
      <c r="N516" s="183"/>
      <c r="O516" s="183"/>
      <c r="P516" s="183"/>
      <c r="Q516" s="183"/>
      <c r="R516" s="183"/>
      <c r="S516" s="183"/>
      <c r="T516" s="183"/>
      <c r="U516" s="183"/>
      <c r="V516" s="183"/>
      <c r="W516" s="183"/>
      <c r="X516" s="180">
        <f t="shared" si="70"/>
        <v>0</v>
      </c>
      <c r="Y516" s="179"/>
      <c r="AA516">
        <v>512</v>
      </c>
      <c r="AB516">
        <f>IFERROR(IF($AB$1&gt;=AA516,SMALL(STU_DATA!$L$5:$L$1000,FILL_DATA!$AB$2+FILL_DATA!AA516),0),0)</f>
        <v>0</v>
      </c>
      <c r="AC516">
        <f t="shared" si="71"/>
        <v>0</v>
      </c>
    </row>
    <row r="517" spans="1:29">
      <c r="A517" s="100" t="str">
        <f>IF(B517="","",ROWS($B$5:B517))</f>
        <v/>
      </c>
      <c r="B517" s="100" t="str">
        <f t="shared" ref="B517:B580" si="72">IFERROR(VLOOKUP($AB517,STU_DATA,2,0),"")</f>
        <v/>
      </c>
      <c r="C517" s="100" t="str">
        <f t="shared" ref="C517:C580" si="73">IFERROR(VLOOKUP($AB517,STU_DATA,3,0),"")</f>
        <v/>
      </c>
      <c r="D517" s="100" t="str">
        <f t="shared" ref="D517:D580" si="74">IFERROR(VLOOKUP($AB517,STU_DATA,4,0),"")</f>
        <v/>
      </c>
      <c r="E517" s="100" t="str">
        <f t="shared" ref="E517:E580" si="75">IFERROR(VLOOKUP($AB517,STU_DATA,5,0),"")</f>
        <v/>
      </c>
      <c r="F517" s="100" t="str">
        <f t="shared" ref="F517:F580" si="76">IFERROR(VLOOKUP($AB517,STU_DATA,6,0),"")</f>
        <v/>
      </c>
      <c r="G517" s="101" t="str">
        <f t="shared" ref="G517:G580" si="77">IFERROR(VLOOKUP($AB517,STU_DATA,7,0),"")</f>
        <v/>
      </c>
      <c r="H517" s="101" t="str">
        <f t="shared" ref="H517:H580" si="78">IFERROR(VLOOKUP($AB517,STU_DATA,9,0),"")</f>
        <v/>
      </c>
      <c r="I517" s="184"/>
      <c r="J517" s="183"/>
      <c r="K517" s="183" t="str">
        <f>IF(J517="","",VLOOKUP(J517,MASTER!$B$8:$C$11,2,0))</f>
        <v/>
      </c>
      <c r="L517" s="183"/>
      <c r="M517" s="183"/>
      <c r="N517" s="183"/>
      <c r="O517" s="183"/>
      <c r="P517" s="183"/>
      <c r="Q517" s="183"/>
      <c r="R517" s="183"/>
      <c r="S517" s="183"/>
      <c r="T517" s="183"/>
      <c r="U517" s="183"/>
      <c r="V517" s="183"/>
      <c r="W517" s="183"/>
      <c r="X517" s="180">
        <f t="shared" si="70"/>
        <v>0</v>
      </c>
      <c r="Y517" s="179"/>
      <c r="AA517">
        <v>513</v>
      </c>
      <c r="AB517">
        <f>IFERROR(IF($AB$1&gt;=AA517,SMALL(STU_DATA!$L$5:$L$1000,FILL_DATA!$AB$2+FILL_DATA!AA517),0),0)</f>
        <v>0</v>
      </c>
      <c r="AC517">
        <f t="shared" si="71"/>
        <v>0</v>
      </c>
    </row>
    <row r="518" spans="1:29">
      <c r="A518" s="100" t="str">
        <f>IF(B518="","",ROWS($B$5:B518))</f>
        <v/>
      </c>
      <c r="B518" s="100" t="str">
        <f t="shared" si="72"/>
        <v/>
      </c>
      <c r="C518" s="100" t="str">
        <f t="shared" si="73"/>
        <v/>
      </c>
      <c r="D518" s="100" t="str">
        <f t="shared" si="74"/>
        <v/>
      </c>
      <c r="E518" s="100" t="str">
        <f t="shared" si="75"/>
        <v/>
      </c>
      <c r="F518" s="100" t="str">
        <f t="shared" si="76"/>
        <v/>
      </c>
      <c r="G518" s="101" t="str">
        <f t="shared" si="77"/>
        <v/>
      </c>
      <c r="H518" s="101" t="str">
        <f t="shared" si="78"/>
        <v/>
      </c>
      <c r="I518" s="184"/>
      <c r="J518" s="183"/>
      <c r="K518" s="183" t="str">
        <f>IF(J518="","",VLOOKUP(J518,MASTER!$B$8:$C$11,2,0))</f>
        <v/>
      </c>
      <c r="L518" s="183"/>
      <c r="M518" s="183"/>
      <c r="N518" s="183"/>
      <c r="O518" s="183"/>
      <c r="P518" s="183"/>
      <c r="Q518" s="183"/>
      <c r="R518" s="183"/>
      <c r="S518" s="183"/>
      <c r="T518" s="183"/>
      <c r="U518" s="183"/>
      <c r="V518" s="183"/>
      <c r="W518" s="183"/>
      <c r="X518" s="180">
        <f t="shared" ref="X518:X581" si="79">SUM(L518:W518)</f>
        <v>0</v>
      </c>
      <c r="Y518" s="179"/>
      <c r="AA518">
        <v>514</v>
      </c>
      <c r="AB518">
        <f>IFERROR(IF($AB$1&gt;=AA518,SMALL(STU_DATA!$L$5:$L$1000,FILL_DATA!$AB$2+FILL_DATA!AA518),0),0)</f>
        <v>0</v>
      </c>
      <c r="AC518">
        <f t="shared" ref="AC518:AC581" si="80">IFERROR(IF(Y518=$Z$3,A518,0),"")</f>
        <v>0</v>
      </c>
    </row>
    <row r="519" spans="1:29">
      <c r="A519" s="100" t="str">
        <f>IF(B519="","",ROWS($B$5:B519))</f>
        <v/>
      </c>
      <c r="B519" s="100" t="str">
        <f t="shared" si="72"/>
        <v/>
      </c>
      <c r="C519" s="100" t="str">
        <f t="shared" si="73"/>
        <v/>
      </c>
      <c r="D519" s="100" t="str">
        <f t="shared" si="74"/>
        <v/>
      </c>
      <c r="E519" s="100" t="str">
        <f t="shared" si="75"/>
        <v/>
      </c>
      <c r="F519" s="100" t="str">
        <f t="shared" si="76"/>
        <v/>
      </c>
      <c r="G519" s="101" t="str">
        <f t="shared" si="77"/>
        <v/>
      </c>
      <c r="H519" s="101" t="str">
        <f t="shared" si="78"/>
        <v/>
      </c>
      <c r="I519" s="184"/>
      <c r="J519" s="183"/>
      <c r="K519" s="183" t="str">
        <f>IF(J519="","",VLOOKUP(J519,MASTER!$B$8:$C$11,2,0))</f>
        <v/>
      </c>
      <c r="L519" s="183"/>
      <c r="M519" s="183"/>
      <c r="N519" s="183"/>
      <c r="O519" s="183"/>
      <c r="P519" s="183"/>
      <c r="Q519" s="183"/>
      <c r="R519" s="183"/>
      <c r="S519" s="183"/>
      <c r="T519" s="183"/>
      <c r="U519" s="183"/>
      <c r="V519" s="183"/>
      <c r="W519" s="183"/>
      <c r="X519" s="180">
        <f t="shared" si="79"/>
        <v>0</v>
      </c>
      <c r="Y519" s="179"/>
      <c r="AA519">
        <v>515</v>
      </c>
      <c r="AB519">
        <f>IFERROR(IF($AB$1&gt;=AA519,SMALL(STU_DATA!$L$5:$L$1000,FILL_DATA!$AB$2+FILL_DATA!AA519),0),0)</f>
        <v>0</v>
      </c>
      <c r="AC519">
        <f t="shared" si="80"/>
        <v>0</v>
      </c>
    </row>
    <row r="520" spans="1:29">
      <c r="A520" s="100" t="str">
        <f>IF(B520="","",ROWS($B$5:B520))</f>
        <v/>
      </c>
      <c r="B520" s="100" t="str">
        <f t="shared" si="72"/>
        <v/>
      </c>
      <c r="C520" s="100" t="str">
        <f t="shared" si="73"/>
        <v/>
      </c>
      <c r="D520" s="100" t="str">
        <f t="shared" si="74"/>
        <v/>
      </c>
      <c r="E520" s="100" t="str">
        <f t="shared" si="75"/>
        <v/>
      </c>
      <c r="F520" s="100" t="str">
        <f t="shared" si="76"/>
        <v/>
      </c>
      <c r="G520" s="101" t="str">
        <f t="shared" si="77"/>
        <v/>
      </c>
      <c r="H520" s="101" t="str">
        <f t="shared" si="78"/>
        <v/>
      </c>
      <c r="I520" s="184"/>
      <c r="J520" s="183"/>
      <c r="K520" s="183" t="str">
        <f>IF(J520="","",VLOOKUP(J520,MASTER!$B$8:$C$11,2,0))</f>
        <v/>
      </c>
      <c r="L520" s="183"/>
      <c r="M520" s="183"/>
      <c r="N520" s="183"/>
      <c r="O520" s="183"/>
      <c r="P520" s="183"/>
      <c r="Q520" s="183"/>
      <c r="R520" s="183"/>
      <c r="S520" s="183"/>
      <c r="T520" s="183"/>
      <c r="U520" s="183"/>
      <c r="V520" s="183"/>
      <c r="W520" s="183"/>
      <c r="X520" s="180">
        <f t="shared" si="79"/>
        <v>0</v>
      </c>
      <c r="Y520" s="179"/>
      <c r="AA520">
        <v>516</v>
      </c>
      <c r="AB520">
        <f>IFERROR(IF($AB$1&gt;=AA520,SMALL(STU_DATA!$L$5:$L$1000,FILL_DATA!$AB$2+FILL_DATA!AA520),0),0)</f>
        <v>0</v>
      </c>
      <c r="AC520">
        <f t="shared" si="80"/>
        <v>0</v>
      </c>
    </row>
    <row r="521" spans="1:29">
      <c r="A521" s="100" t="str">
        <f>IF(B521="","",ROWS($B$5:B521))</f>
        <v/>
      </c>
      <c r="B521" s="100" t="str">
        <f t="shared" si="72"/>
        <v/>
      </c>
      <c r="C521" s="100" t="str">
        <f t="shared" si="73"/>
        <v/>
      </c>
      <c r="D521" s="100" t="str">
        <f t="shared" si="74"/>
        <v/>
      </c>
      <c r="E521" s="100" t="str">
        <f t="shared" si="75"/>
        <v/>
      </c>
      <c r="F521" s="100" t="str">
        <f t="shared" si="76"/>
        <v/>
      </c>
      <c r="G521" s="101" t="str">
        <f t="shared" si="77"/>
        <v/>
      </c>
      <c r="H521" s="101" t="str">
        <f t="shared" si="78"/>
        <v/>
      </c>
      <c r="I521" s="184"/>
      <c r="J521" s="183"/>
      <c r="K521" s="183" t="str">
        <f>IF(J521="","",VLOOKUP(J521,MASTER!$B$8:$C$11,2,0))</f>
        <v/>
      </c>
      <c r="L521" s="183"/>
      <c r="M521" s="183"/>
      <c r="N521" s="183"/>
      <c r="O521" s="183"/>
      <c r="P521" s="183"/>
      <c r="Q521" s="183"/>
      <c r="R521" s="183"/>
      <c r="S521" s="183"/>
      <c r="T521" s="183"/>
      <c r="U521" s="183"/>
      <c r="V521" s="183"/>
      <c r="W521" s="183"/>
      <c r="X521" s="180">
        <f t="shared" si="79"/>
        <v>0</v>
      </c>
      <c r="Y521" s="179"/>
      <c r="AA521">
        <v>517</v>
      </c>
      <c r="AB521">
        <f>IFERROR(IF($AB$1&gt;=AA521,SMALL(STU_DATA!$L$5:$L$1000,FILL_DATA!$AB$2+FILL_DATA!AA521),0),0)</f>
        <v>0</v>
      </c>
      <c r="AC521">
        <f t="shared" si="80"/>
        <v>0</v>
      </c>
    </row>
    <row r="522" spans="1:29">
      <c r="A522" s="100" t="str">
        <f>IF(B522="","",ROWS($B$5:B522))</f>
        <v/>
      </c>
      <c r="B522" s="100" t="str">
        <f t="shared" si="72"/>
        <v/>
      </c>
      <c r="C522" s="100" t="str">
        <f t="shared" si="73"/>
        <v/>
      </c>
      <c r="D522" s="100" t="str">
        <f t="shared" si="74"/>
        <v/>
      </c>
      <c r="E522" s="100" t="str">
        <f t="shared" si="75"/>
        <v/>
      </c>
      <c r="F522" s="100" t="str">
        <f t="shared" si="76"/>
        <v/>
      </c>
      <c r="G522" s="101" t="str">
        <f t="shared" si="77"/>
        <v/>
      </c>
      <c r="H522" s="101" t="str">
        <f t="shared" si="78"/>
        <v/>
      </c>
      <c r="I522" s="184"/>
      <c r="J522" s="183"/>
      <c r="K522" s="183" t="str">
        <f>IF(J522="","",VLOOKUP(J522,MASTER!$B$8:$C$11,2,0))</f>
        <v/>
      </c>
      <c r="L522" s="183"/>
      <c r="M522" s="183"/>
      <c r="N522" s="183"/>
      <c r="O522" s="183"/>
      <c r="P522" s="183"/>
      <c r="Q522" s="183"/>
      <c r="R522" s="183"/>
      <c r="S522" s="183"/>
      <c r="T522" s="183"/>
      <c r="U522" s="183"/>
      <c r="V522" s="183"/>
      <c r="W522" s="183"/>
      <c r="X522" s="180">
        <f t="shared" si="79"/>
        <v>0</v>
      </c>
      <c r="Y522" s="179"/>
      <c r="AA522">
        <v>518</v>
      </c>
      <c r="AB522">
        <f>IFERROR(IF($AB$1&gt;=AA522,SMALL(STU_DATA!$L$5:$L$1000,FILL_DATA!$AB$2+FILL_DATA!AA522),0),0)</f>
        <v>0</v>
      </c>
      <c r="AC522">
        <f t="shared" si="80"/>
        <v>0</v>
      </c>
    </row>
    <row r="523" spans="1:29">
      <c r="A523" s="100" t="str">
        <f>IF(B523="","",ROWS($B$5:B523))</f>
        <v/>
      </c>
      <c r="B523" s="100" t="str">
        <f t="shared" si="72"/>
        <v/>
      </c>
      <c r="C523" s="100" t="str">
        <f t="shared" si="73"/>
        <v/>
      </c>
      <c r="D523" s="100" t="str">
        <f t="shared" si="74"/>
        <v/>
      </c>
      <c r="E523" s="100" t="str">
        <f t="shared" si="75"/>
        <v/>
      </c>
      <c r="F523" s="100" t="str">
        <f t="shared" si="76"/>
        <v/>
      </c>
      <c r="G523" s="101" t="str">
        <f t="shared" si="77"/>
        <v/>
      </c>
      <c r="H523" s="101" t="str">
        <f t="shared" si="78"/>
        <v/>
      </c>
      <c r="I523" s="184"/>
      <c r="J523" s="183"/>
      <c r="K523" s="183" t="str">
        <f>IF(J523="","",VLOOKUP(J523,MASTER!$B$8:$C$11,2,0))</f>
        <v/>
      </c>
      <c r="L523" s="183"/>
      <c r="M523" s="183"/>
      <c r="N523" s="183"/>
      <c r="O523" s="183"/>
      <c r="P523" s="183"/>
      <c r="Q523" s="183"/>
      <c r="R523" s="183"/>
      <c r="S523" s="183"/>
      <c r="T523" s="183"/>
      <c r="U523" s="183"/>
      <c r="V523" s="183"/>
      <c r="W523" s="183"/>
      <c r="X523" s="180">
        <f t="shared" si="79"/>
        <v>0</v>
      </c>
      <c r="Y523" s="179"/>
      <c r="AA523">
        <v>519</v>
      </c>
      <c r="AB523">
        <f>IFERROR(IF($AB$1&gt;=AA523,SMALL(STU_DATA!$L$5:$L$1000,FILL_DATA!$AB$2+FILL_DATA!AA523),0),0)</f>
        <v>0</v>
      </c>
      <c r="AC523">
        <f t="shared" si="80"/>
        <v>0</v>
      </c>
    </row>
    <row r="524" spans="1:29">
      <c r="A524" s="100" t="str">
        <f>IF(B524="","",ROWS($B$5:B524))</f>
        <v/>
      </c>
      <c r="B524" s="100" t="str">
        <f t="shared" si="72"/>
        <v/>
      </c>
      <c r="C524" s="100" t="str">
        <f t="shared" si="73"/>
        <v/>
      </c>
      <c r="D524" s="100" t="str">
        <f t="shared" si="74"/>
        <v/>
      </c>
      <c r="E524" s="100" t="str">
        <f t="shared" si="75"/>
        <v/>
      </c>
      <c r="F524" s="100" t="str">
        <f t="shared" si="76"/>
        <v/>
      </c>
      <c r="G524" s="101" t="str">
        <f t="shared" si="77"/>
        <v/>
      </c>
      <c r="H524" s="101" t="str">
        <f t="shared" si="78"/>
        <v/>
      </c>
      <c r="I524" s="184"/>
      <c r="J524" s="183"/>
      <c r="K524" s="183" t="str">
        <f>IF(J524="","",VLOOKUP(J524,MASTER!$B$8:$C$11,2,0))</f>
        <v/>
      </c>
      <c r="L524" s="183"/>
      <c r="M524" s="183"/>
      <c r="N524" s="183"/>
      <c r="O524" s="183"/>
      <c r="P524" s="183"/>
      <c r="Q524" s="183"/>
      <c r="R524" s="183"/>
      <c r="S524" s="183"/>
      <c r="T524" s="183"/>
      <c r="U524" s="183"/>
      <c r="V524" s="183"/>
      <c r="W524" s="183"/>
      <c r="X524" s="180">
        <f t="shared" si="79"/>
        <v>0</v>
      </c>
      <c r="Y524" s="179"/>
      <c r="AA524">
        <v>520</v>
      </c>
      <c r="AB524">
        <f>IFERROR(IF($AB$1&gt;=AA524,SMALL(STU_DATA!$L$5:$L$1000,FILL_DATA!$AB$2+FILL_DATA!AA524),0),0)</f>
        <v>0</v>
      </c>
      <c r="AC524">
        <f t="shared" si="80"/>
        <v>0</v>
      </c>
    </row>
    <row r="525" spans="1:29">
      <c r="A525" s="100" t="str">
        <f>IF(B525="","",ROWS($B$5:B525))</f>
        <v/>
      </c>
      <c r="B525" s="100" t="str">
        <f t="shared" si="72"/>
        <v/>
      </c>
      <c r="C525" s="100" t="str">
        <f t="shared" si="73"/>
        <v/>
      </c>
      <c r="D525" s="100" t="str">
        <f t="shared" si="74"/>
        <v/>
      </c>
      <c r="E525" s="100" t="str">
        <f t="shared" si="75"/>
        <v/>
      </c>
      <c r="F525" s="100" t="str">
        <f t="shared" si="76"/>
        <v/>
      </c>
      <c r="G525" s="101" t="str">
        <f t="shared" si="77"/>
        <v/>
      </c>
      <c r="H525" s="101" t="str">
        <f t="shared" si="78"/>
        <v/>
      </c>
      <c r="I525" s="184"/>
      <c r="J525" s="183"/>
      <c r="K525" s="183" t="str">
        <f>IF(J525="","",VLOOKUP(J525,MASTER!$B$8:$C$11,2,0))</f>
        <v/>
      </c>
      <c r="L525" s="183"/>
      <c r="M525" s="183"/>
      <c r="N525" s="183"/>
      <c r="O525" s="183"/>
      <c r="P525" s="183"/>
      <c r="Q525" s="183"/>
      <c r="R525" s="183"/>
      <c r="S525" s="183"/>
      <c r="T525" s="183"/>
      <c r="U525" s="183"/>
      <c r="V525" s="183"/>
      <c r="W525" s="183"/>
      <c r="X525" s="180">
        <f t="shared" si="79"/>
        <v>0</v>
      </c>
      <c r="Y525" s="179"/>
      <c r="AA525">
        <v>521</v>
      </c>
      <c r="AB525">
        <f>IFERROR(IF($AB$1&gt;=AA525,SMALL(STU_DATA!$L$5:$L$1000,FILL_DATA!$AB$2+FILL_DATA!AA525),0),0)</f>
        <v>0</v>
      </c>
      <c r="AC525">
        <f t="shared" si="80"/>
        <v>0</v>
      </c>
    </row>
    <row r="526" spans="1:29">
      <c r="A526" s="100" t="str">
        <f>IF(B526="","",ROWS($B$5:B526))</f>
        <v/>
      </c>
      <c r="B526" s="100" t="str">
        <f t="shared" si="72"/>
        <v/>
      </c>
      <c r="C526" s="100" t="str">
        <f t="shared" si="73"/>
        <v/>
      </c>
      <c r="D526" s="100" t="str">
        <f t="shared" si="74"/>
        <v/>
      </c>
      <c r="E526" s="100" t="str">
        <f t="shared" si="75"/>
        <v/>
      </c>
      <c r="F526" s="100" t="str">
        <f t="shared" si="76"/>
        <v/>
      </c>
      <c r="G526" s="101" t="str">
        <f t="shared" si="77"/>
        <v/>
      </c>
      <c r="H526" s="101" t="str">
        <f t="shared" si="78"/>
        <v/>
      </c>
      <c r="I526" s="184"/>
      <c r="J526" s="183"/>
      <c r="K526" s="183" t="str">
        <f>IF(J526="","",VLOOKUP(J526,MASTER!$B$8:$C$11,2,0))</f>
        <v/>
      </c>
      <c r="L526" s="183"/>
      <c r="M526" s="183"/>
      <c r="N526" s="183"/>
      <c r="O526" s="183"/>
      <c r="P526" s="183"/>
      <c r="Q526" s="183"/>
      <c r="R526" s="183"/>
      <c r="S526" s="183"/>
      <c r="T526" s="183"/>
      <c r="U526" s="183"/>
      <c r="V526" s="183"/>
      <c r="W526" s="183"/>
      <c r="X526" s="180">
        <f t="shared" si="79"/>
        <v>0</v>
      </c>
      <c r="Y526" s="179"/>
      <c r="AA526">
        <v>522</v>
      </c>
      <c r="AB526">
        <f>IFERROR(IF($AB$1&gt;=AA526,SMALL(STU_DATA!$L$5:$L$1000,FILL_DATA!$AB$2+FILL_DATA!AA526),0),0)</f>
        <v>0</v>
      </c>
      <c r="AC526">
        <f t="shared" si="80"/>
        <v>0</v>
      </c>
    </row>
    <row r="527" spans="1:29">
      <c r="A527" s="100" t="str">
        <f>IF(B527="","",ROWS($B$5:B527))</f>
        <v/>
      </c>
      <c r="B527" s="100" t="str">
        <f t="shared" si="72"/>
        <v/>
      </c>
      <c r="C527" s="100" t="str">
        <f t="shared" si="73"/>
        <v/>
      </c>
      <c r="D527" s="100" t="str">
        <f t="shared" si="74"/>
        <v/>
      </c>
      <c r="E527" s="100" t="str">
        <f t="shared" si="75"/>
        <v/>
      </c>
      <c r="F527" s="100" t="str">
        <f t="shared" si="76"/>
        <v/>
      </c>
      <c r="G527" s="101" t="str">
        <f t="shared" si="77"/>
        <v/>
      </c>
      <c r="H527" s="101" t="str">
        <f t="shared" si="78"/>
        <v/>
      </c>
      <c r="I527" s="184"/>
      <c r="J527" s="183"/>
      <c r="K527" s="183" t="str">
        <f>IF(J527="","",VLOOKUP(J527,MASTER!$B$8:$C$11,2,0))</f>
        <v/>
      </c>
      <c r="L527" s="183"/>
      <c r="M527" s="183"/>
      <c r="N527" s="183"/>
      <c r="O527" s="183"/>
      <c r="P527" s="183"/>
      <c r="Q527" s="183"/>
      <c r="R527" s="183"/>
      <c r="S527" s="183"/>
      <c r="T527" s="183"/>
      <c r="U527" s="183"/>
      <c r="V527" s="183"/>
      <c r="W527" s="183"/>
      <c r="X527" s="180">
        <f t="shared" si="79"/>
        <v>0</v>
      </c>
      <c r="Y527" s="179"/>
      <c r="AA527">
        <v>523</v>
      </c>
      <c r="AB527">
        <f>IFERROR(IF($AB$1&gt;=AA527,SMALL(STU_DATA!$L$5:$L$1000,FILL_DATA!$AB$2+FILL_DATA!AA527),0),0)</f>
        <v>0</v>
      </c>
      <c r="AC527">
        <f t="shared" si="80"/>
        <v>0</v>
      </c>
    </row>
    <row r="528" spans="1:29">
      <c r="A528" s="100" t="str">
        <f>IF(B528="","",ROWS($B$5:B528))</f>
        <v/>
      </c>
      <c r="B528" s="100" t="str">
        <f t="shared" si="72"/>
        <v/>
      </c>
      <c r="C528" s="100" t="str">
        <f t="shared" si="73"/>
        <v/>
      </c>
      <c r="D528" s="100" t="str">
        <f t="shared" si="74"/>
        <v/>
      </c>
      <c r="E528" s="100" t="str">
        <f t="shared" si="75"/>
        <v/>
      </c>
      <c r="F528" s="100" t="str">
        <f t="shared" si="76"/>
        <v/>
      </c>
      <c r="G528" s="101" t="str">
        <f t="shared" si="77"/>
        <v/>
      </c>
      <c r="H528" s="101" t="str">
        <f t="shared" si="78"/>
        <v/>
      </c>
      <c r="I528" s="184"/>
      <c r="J528" s="183"/>
      <c r="K528" s="183" t="str">
        <f>IF(J528="","",VLOOKUP(J528,MASTER!$B$8:$C$11,2,0))</f>
        <v/>
      </c>
      <c r="L528" s="183"/>
      <c r="M528" s="183"/>
      <c r="N528" s="183"/>
      <c r="O528" s="183"/>
      <c r="P528" s="183"/>
      <c r="Q528" s="183"/>
      <c r="R528" s="183"/>
      <c r="S528" s="183"/>
      <c r="T528" s="183"/>
      <c r="U528" s="183"/>
      <c r="V528" s="183"/>
      <c r="W528" s="183"/>
      <c r="X528" s="180">
        <f t="shared" si="79"/>
        <v>0</v>
      </c>
      <c r="Y528" s="179"/>
      <c r="AA528">
        <v>524</v>
      </c>
      <c r="AB528">
        <f>IFERROR(IF($AB$1&gt;=AA528,SMALL(STU_DATA!$L$5:$L$1000,FILL_DATA!$AB$2+FILL_DATA!AA528),0),0)</f>
        <v>0</v>
      </c>
      <c r="AC528">
        <f t="shared" si="80"/>
        <v>0</v>
      </c>
    </row>
    <row r="529" spans="1:29">
      <c r="A529" s="100" t="str">
        <f>IF(B529="","",ROWS($B$5:B529))</f>
        <v/>
      </c>
      <c r="B529" s="100" t="str">
        <f t="shared" si="72"/>
        <v/>
      </c>
      <c r="C529" s="100" t="str">
        <f t="shared" si="73"/>
        <v/>
      </c>
      <c r="D529" s="100" t="str">
        <f t="shared" si="74"/>
        <v/>
      </c>
      <c r="E529" s="100" t="str">
        <f t="shared" si="75"/>
        <v/>
      </c>
      <c r="F529" s="100" t="str">
        <f t="shared" si="76"/>
        <v/>
      </c>
      <c r="G529" s="101" t="str">
        <f t="shared" si="77"/>
        <v/>
      </c>
      <c r="H529" s="101" t="str">
        <f t="shared" si="78"/>
        <v/>
      </c>
      <c r="I529" s="184"/>
      <c r="J529" s="183"/>
      <c r="K529" s="183" t="str">
        <f>IF(J529="","",VLOOKUP(J529,MASTER!$B$8:$C$11,2,0))</f>
        <v/>
      </c>
      <c r="L529" s="183"/>
      <c r="M529" s="183"/>
      <c r="N529" s="183"/>
      <c r="O529" s="183"/>
      <c r="P529" s="183"/>
      <c r="Q529" s="183"/>
      <c r="R529" s="183"/>
      <c r="S529" s="183"/>
      <c r="T529" s="183"/>
      <c r="U529" s="183"/>
      <c r="V529" s="183"/>
      <c r="W529" s="183"/>
      <c r="X529" s="180">
        <f t="shared" si="79"/>
        <v>0</v>
      </c>
      <c r="Y529" s="179"/>
      <c r="AA529">
        <v>525</v>
      </c>
      <c r="AB529">
        <f>IFERROR(IF($AB$1&gt;=AA529,SMALL(STU_DATA!$L$5:$L$1000,FILL_DATA!$AB$2+FILL_DATA!AA529),0),0)</f>
        <v>0</v>
      </c>
      <c r="AC529">
        <f t="shared" si="80"/>
        <v>0</v>
      </c>
    </row>
    <row r="530" spans="1:29">
      <c r="A530" s="100" t="str">
        <f>IF(B530="","",ROWS($B$5:B530))</f>
        <v/>
      </c>
      <c r="B530" s="100" t="str">
        <f t="shared" si="72"/>
        <v/>
      </c>
      <c r="C530" s="100" t="str">
        <f t="shared" si="73"/>
        <v/>
      </c>
      <c r="D530" s="100" t="str">
        <f t="shared" si="74"/>
        <v/>
      </c>
      <c r="E530" s="100" t="str">
        <f t="shared" si="75"/>
        <v/>
      </c>
      <c r="F530" s="100" t="str">
        <f t="shared" si="76"/>
        <v/>
      </c>
      <c r="G530" s="101" t="str">
        <f t="shared" si="77"/>
        <v/>
      </c>
      <c r="H530" s="101" t="str">
        <f t="shared" si="78"/>
        <v/>
      </c>
      <c r="I530" s="184"/>
      <c r="J530" s="183"/>
      <c r="K530" s="183" t="str">
        <f>IF(J530="","",VLOOKUP(J530,MASTER!$B$8:$C$11,2,0))</f>
        <v/>
      </c>
      <c r="L530" s="183"/>
      <c r="M530" s="183"/>
      <c r="N530" s="183"/>
      <c r="O530" s="183"/>
      <c r="P530" s="183"/>
      <c r="Q530" s="183"/>
      <c r="R530" s="183"/>
      <c r="S530" s="183"/>
      <c r="T530" s="183"/>
      <c r="U530" s="183"/>
      <c r="V530" s="183"/>
      <c r="W530" s="183"/>
      <c r="X530" s="180">
        <f t="shared" si="79"/>
        <v>0</v>
      </c>
      <c r="Y530" s="179"/>
      <c r="AA530">
        <v>526</v>
      </c>
      <c r="AB530">
        <f>IFERROR(IF($AB$1&gt;=AA530,SMALL(STU_DATA!$L$5:$L$1000,FILL_DATA!$AB$2+FILL_DATA!AA530),0),0)</f>
        <v>0</v>
      </c>
      <c r="AC530">
        <f t="shared" si="80"/>
        <v>0</v>
      </c>
    </row>
    <row r="531" spans="1:29">
      <c r="A531" s="100" t="str">
        <f>IF(B531="","",ROWS($B$5:B531))</f>
        <v/>
      </c>
      <c r="B531" s="100" t="str">
        <f t="shared" si="72"/>
        <v/>
      </c>
      <c r="C531" s="100" t="str">
        <f t="shared" si="73"/>
        <v/>
      </c>
      <c r="D531" s="100" t="str">
        <f t="shared" si="74"/>
        <v/>
      </c>
      <c r="E531" s="100" t="str">
        <f t="shared" si="75"/>
        <v/>
      </c>
      <c r="F531" s="100" t="str">
        <f t="shared" si="76"/>
        <v/>
      </c>
      <c r="G531" s="101" t="str">
        <f t="shared" si="77"/>
        <v/>
      </c>
      <c r="H531" s="101" t="str">
        <f t="shared" si="78"/>
        <v/>
      </c>
      <c r="I531" s="184"/>
      <c r="J531" s="183"/>
      <c r="K531" s="183" t="str">
        <f>IF(J531="","",VLOOKUP(J531,MASTER!$B$8:$C$11,2,0))</f>
        <v/>
      </c>
      <c r="L531" s="183"/>
      <c r="M531" s="183"/>
      <c r="N531" s="183"/>
      <c r="O531" s="183"/>
      <c r="P531" s="183"/>
      <c r="Q531" s="183"/>
      <c r="R531" s="183"/>
      <c r="S531" s="183"/>
      <c r="T531" s="183"/>
      <c r="U531" s="183"/>
      <c r="V531" s="183"/>
      <c r="W531" s="183"/>
      <c r="X531" s="180">
        <f t="shared" si="79"/>
        <v>0</v>
      </c>
      <c r="Y531" s="179"/>
      <c r="AA531">
        <v>527</v>
      </c>
      <c r="AB531">
        <f>IFERROR(IF($AB$1&gt;=AA531,SMALL(STU_DATA!$L$5:$L$1000,FILL_DATA!$AB$2+FILL_DATA!AA531),0),0)</f>
        <v>0</v>
      </c>
      <c r="AC531">
        <f t="shared" si="80"/>
        <v>0</v>
      </c>
    </row>
    <row r="532" spans="1:29">
      <c r="A532" s="100" t="str">
        <f>IF(B532="","",ROWS($B$5:B532))</f>
        <v/>
      </c>
      <c r="B532" s="100" t="str">
        <f t="shared" si="72"/>
        <v/>
      </c>
      <c r="C532" s="100" t="str">
        <f t="shared" si="73"/>
        <v/>
      </c>
      <c r="D532" s="100" t="str">
        <f t="shared" si="74"/>
        <v/>
      </c>
      <c r="E532" s="100" t="str">
        <f t="shared" si="75"/>
        <v/>
      </c>
      <c r="F532" s="100" t="str">
        <f t="shared" si="76"/>
        <v/>
      </c>
      <c r="G532" s="101" t="str">
        <f t="shared" si="77"/>
        <v/>
      </c>
      <c r="H532" s="101" t="str">
        <f t="shared" si="78"/>
        <v/>
      </c>
      <c r="I532" s="184"/>
      <c r="J532" s="183"/>
      <c r="K532" s="183" t="str">
        <f>IF(J532="","",VLOOKUP(J532,MASTER!$B$8:$C$11,2,0))</f>
        <v/>
      </c>
      <c r="L532" s="183"/>
      <c r="M532" s="183"/>
      <c r="N532" s="183"/>
      <c r="O532" s="183"/>
      <c r="P532" s="183"/>
      <c r="Q532" s="183"/>
      <c r="R532" s="183"/>
      <c r="S532" s="183"/>
      <c r="T532" s="183"/>
      <c r="U532" s="183"/>
      <c r="V532" s="183"/>
      <c r="W532" s="183"/>
      <c r="X532" s="180">
        <f t="shared" si="79"/>
        <v>0</v>
      </c>
      <c r="Y532" s="179"/>
      <c r="AA532">
        <v>528</v>
      </c>
      <c r="AB532">
        <f>IFERROR(IF($AB$1&gt;=AA532,SMALL(STU_DATA!$L$5:$L$1000,FILL_DATA!$AB$2+FILL_DATA!AA532),0),0)</f>
        <v>0</v>
      </c>
      <c r="AC532">
        <f t="shared" si="80"/>
        <v>0</v>
      </c>
    </row>
    <row r="533" spans="1:29">
      <c r="A533" s="100" t="str">
        <f>IF(B533="","",ROWS($B$5:B533))</f>
        <v/>
      </c>
      <c r="B533" s="100" t="str">
        <f t="shared" si="72"/>
        <v/>
      </c>
      <c r="C533" s="100" t="str">
        <f t="shared" si="73"/>
        <v/>
      </c>
      <c r="D533" s="100" t="str">
        <f t="shared" si="74"/>
        <v/>
      </c>
      <c r="E533" s="100" t="str">
        <f t="shared" si="75"/>
        <v/>
      </c>
      <c r="F533" s="100" t="str">
        <f t="shared" si="76"/>
        <v/>
      </c>
      <c r="G533" s="101" t="str">
        <f t="shared" si="77"/>
        <v/>
      </c>
      <c r="H533" s="101" t="str">
        <f t="shared" si="78"/>
        <v/>
      </c>
      <c r="I533" s="184"/>
      <c r="J533" s="183"/>
      <c r="K533" s="183" t="str">
        <f>IF(J533="","",VLOOKUP(J533,MASTER!$B$8:$C$11,2,0))</f>
        <v/>
      </c>
      <c r="L533" s="183"/>
      <c r="M533" s="183"/>
      <c r="N533" s="183"/>
      <c r="O533" s="183"/>
      <c r="P533" s="183"/>
      <c r="Q533" s="183"/>
      <c r="R533" s="183"/>
      <c r="S533" s="183"/>
      <c r="T533" s="183"/>
      <c r="U533" s="183"/>
      <c r="V533" s="183"/>
      <c r="W533" s="183"/>
      <c r="X533" s="180">
        <f t="shared" si="79"/>
        <v>0</v>
      </c>
      <c r="Y533" s="179"/>
      <c r="AA533">
        <v>529</v>
      </c>
      <c r="AB533">
        <f>IFERROR(IF($AB$1&gt;=AA533,SMALL(STU_DATA!$L$5:$L$1000,FILL_DATA!$AB$2+FILL_DATA!AA533),0),0)</f>
        <v>0</v>
      </c>
      <c r="AC533">
        <f t="shared" si="80"/>
        <v>0</v>
      </c>
    </row>
    <row r="534" spans="1:29">
      <c r="A534" s="100" t="str">
        <f>IF(B534="","",ROWS($B$5:B534))</f>
        <v/>
      </c>
      <c r="B534" s="100" t="str">
        <f t="shared" si="72"/>
        <v/>
      </c>
      <c r="C534" s="100" t="str">
        <f t="shared" si="73"/>
        <v/>
      </c>
      <c r="D534" s="100" t="str">
        <f t="shared" si="74"/>
        <v/>
      </c>
      <c r="E534" s="100" t="str">
        <f t="shared" si="75"/>
        <v/>
      </c>
      <c r="F534" s="100" t="str">
        <f t="shared" si="76"/>
        <v/>
      </c>
      <c r="G534" s="101" t="str">
        <f t="shared" si="77"/>
        <v/>
      </c>
      <c r="H534" s="101" t="str">
        <f t="shared" si="78"/>
        <v/>
      </c>
      <c r="I534" s="184"/>
      <c r="J534" s="183"/>
      <c r="K534" s="183" t="str">
        <f>IF(J534="","",VLOOKUP(J534,MASTER!$B$8:$C$11,2,0))</f>
        <v/>
      </c>
      <c r="L534" s="183"/>
      <c r="M534" s="183"/>
      <c r="N534" s="183"/>
      <c r="O534" s="183"/>
      <c r="P534" s="183"/>
      <c r="Q534" s="183"/>
      <c r="R534" s="183"/>
      <c r="S534" s="183"/>
      <c r="T534" s="183"/>
      <c r="U534" s="183"/>
      <c r="V534" s="183"/>
      <c r="W534" s="183"/>
      <c r="X534" s="180">
        <f t="shared" si="79"/>
        <v>0</v>
      </c>
      <c r="Y534" s="179"/>
      <c r="AA534">
        <v>530</v>
      </c>
      <c r="AB534">
        <f>IFERROR(IF($AB$1&gt;=AA534,SMALL(STU_DATA!$L$5:$L$1000,FILL_DATA!$AB$2+FILL_DATA!AA534),0),0)</f>
        <v>0</v>
      </c>
      <c r="AC534">
        <f t="shared" si="80"/>
        <v>0</v>
      </c>
    </row>
    <row r="535" spans="1:29">
      <c r="A535" s="100" t="str">
        <f>IF(B535="","",ROWS($B$5:B535))</f>
        <v/>
      </c>
      <c r="B535" s="100" t="str">
        <f t="shared" si="72"/>
        <v/>
      </c>
      <c r="C535" s="100" t="str">
        <f t="shared" si="73"/>
        <v/>
      </c>
      <c r="D535" s="100" t="str">
        <f t="shared" si="74"/>
        <v/>
      </c>
      <c r="E535" s="100" t="str">
        <f t="shared" si="75"/>
        <v/>
      </c>
      <c r="F535" s="100" t="str">
        <f t="shared" si="76"/>
        <v/>
      </c>
      <c r="G535" s="101" t="str">
        <f t="shared" si="77"/>
        <v/>
      </c>
      <c r="H535" s="101" t="str">
        <f t="shared" si="78"/>
        <v/>
      </c>
      <c r="I535" s="184"/>
      <c r="J535" s="183"/>
      <c r="K535" s="183" t="str">
        <f>IF(J535="","",VLOOKUP(J535,MASTER!$B$8:$C$11,2,0))</f>
        <v/>
      </c>
      <c r="L535" s="183"/>
      <c r="M535" s="183"/>
      <c r="N535" s="183"/>
      <c r="O535" s="183"/>
      <c r="P535" s="183"/>
      <c r="Q535" s="183"/>
      <c r="R535" s="183"/>
      <c r="S535" s="183"/>
      <c r="T535" s="183"/>
      <c r="U535" s="183"/>
      <c r="V535" s="183"/>
      <c r="W535" s="183"/>
      <c r="X535" s="180">
        <f t="shared" si="79"/>
        <v>0</v>
      </c>
      <c r="Y535" s="179"/>
      <c r="AA535">
        <v>531</v>
      </c>
      <c r="AB535">
        <f>IFERROR(IF($AB$1&gt;=AA535,SMALL(STU_DATA!$L$5:$L$1000,FILL_DATA!$AB$2+FILL_DATA!AA535),0),0)</f>
        <v>0</v>
      </c>
      <c r="AC535">
        <f t="shared" si="80"/>
        <v>0</v>
      </c>
    </row>
    <row r="536" spans="1:29">
      <c r="A536" s="100" t="str">
        <f>IF(B536="","",ROWS($B$5:B536))</f>
        <v/>
      </c>
      <c r="B536" s="100" t="str">
        <f t="shared" si="72"/>
        <v/>
      </c>
      <c r="C536" s="100" t="str">
        <f t="shared" si="73"/>
        <v/>
      </c>
      <c r="D536" s="100" t="str">
        <f t="shared" si="74"/>
        <v/>
      </c>
      <c r="E536" s="100" t="str">
        <f t="shared" si="75"/>
        <v/>
      </c>
      <c r="F536" s="100" t="str">
        <f t="shared" si="76"/>
        <v/>
      </c>
      <c r="G536" s="101" t="str">
        <f t="shared" si="77"/>
        <v/>
      </c>
      <c r="H536" s="101" t="str">
        <f t="shared" si="78"/>
        <v/>
      </c>
      <c r="I536" s="184"/>
      <c r="J536" s="183"/>
      <c r="K536" s="183" t="str">
        <f>IF(J536="","",VLOOKUP(J536,MASTER!$B$8:$C$11,2,0))</f>
        <v/>
      </c>
      <c r="L536" s="183"/>
      <c r="M536" s="183"/>
      <c r="N536" s="183"/>
      <c r="O536" s="183"/>
      <c r="P536" s="183"/>
      <c r="Q536" s="183"/>
      <c r="R536" s="183"/>
      <c r="S536" s="183"/>
      <c r="T536" s="183"/>
      <c r="U536" s="183"/>
      <c r="V536" s="183"/>
      <c r="W536" s="183"/>
      <c r="X536" s="180">
        <f t="shared" si="79"/>
        <v>0</v>
      </c>
      <c r="Y536" s="179"/>
      <c r="AA536">
        <v>532</v>
      </c>
      <c r="AB536">
        <f>IFERROR(IF($AB$1&gt;=AA536,SMALL(STU_DATA!$L$5:$L$1000,FILL_DATA!$AB$2+FILL_DATA!AA536),0),0)</f>
        <v>0</v>
      </c>
      <c r="AC536">
        <f t="shared" si="80"/>
        <v>0</v>
      </c>
    </row>
    <row r="537" spans="1:29">
      <c r="A537" s="100" t="str">
        <f>IF(B537="","",ROWS($B$5:B537))</f>
        <v/>
      </c>
      <c r="B537" s="100" t="str">
        <f t="shared" si="72"/>
        <v/>
      </c>
      <c r="C537" s="100" t="str">
        <f t="shared" si="73"/>
        <v/>
      </c>
      <c r="D537" s="100" t="str">
        <f t="shared" si="74"/>
        <v/>
      </c>
      <c r="E537" s="100" t="str">
        <f t="shared" si="75"/>
        <v/>
      </c>
      <c r="F537" s="100" t="str">
        <f t="shared" si="76"/>
        <v/>
      </c>
      <c r="G537" s="101" t="str">
        <f t="shared" si="77"/>
        <v/>
      </c>
      <c r="H537" s="101" t="str">
        <f t="shared" si="78"/>
        <v/>
      </c>
      <c r="I537" s="184"/>
      <c r="J537" s="183"/>
      <c r="K537" s="183" t="str">
        <f>IF(J537="","",VLOOKUP(J537,MASTER!$B$8:$C$11,2,0))</f>
        <v/>
      </c>
      <c r="L537" s="183"/>
      <c r="M537" s="183"/>
      <c r="N537" s="183"/>
      <c r="O537" s="183"/>
      <c r="P537" s="183"/>
      <c r="Q537" s="183"/>
      <c r="R537" s="183"/>
      <c r="S537" s="183"/>
      <c r="T537" s="183"/>
      <c r="U537" s="183"/>
      <c r="V537" s="183"/>
      <c r="W537" s="183"/>
      <c r="X537" s="180">
        <f t="shared" si="79"/>
        <v>0</v>
      </c>
      <c r="Y537" s="179"/>
      <c r="AA537">
        <v>533</v>
      </c>
      <c r="AB537">
        <f>IFERROR(IF($AB$1&gt;=AA537,SMALL(STU_DATA!$L$5:$L$1000,FILL_DATA!$AB$2+FILL_DATA!AA537),0),0)</f>
        <v>0</v>
      </c>
      <c r="AC537">
        <f t="shared" si="80"/>
        <v>0</v>
      </c>
    </row>
    <row r="538" spans="1:29">
      <c r="A538" s="100" t="str">
        <f>IF(B538="","",ROWS($B$5:B538))</f>
        <v/>
      </c>
      <c r="B538" s="100" t="str">
        <f t="shared" si="72"/>
        <v/>
      </c>
      <c r="C538" s="100" t="str">
        <f t="shared" si="73"/>
        <v/>
      </c>
      <c r="D538" s="100" t="str">
        <f t="shared" si="74"/>
        <v/>
      </c>
      <c r="E538" s="100" t="str">
        <f t="shared" si="75"/>
        <v/>
      </c>
      <c r="F538" s="100" t="str">
        <f t="shared" si="76"/>
        <v/>
      </c>
      <c r="G538" s="101" t="str">
        <f t="shared" si="77"/>
        <v/>
      </c>
      <c r="H538" s="101" t="str">
        <f t="shared" si="78"/>
        <v/>
      </c>
      <c r="I538" s="184"/>
      <c r="J538" s="183"/>
      <c r="K538" s="183" t="str">
        <f>IF(J538="","",VLOOKUP(J538,MASTER!$B$8:$C$11,2,0))</f>
        <v/>
      </c>
      <c r="L538" s="183"/>
      <c r="M538" s="183"/>
      <c r="N538" s="183"/>
      <c r="O538" s="183"/>
      <c r="P538" s="183"/>
      <c r="Q538" s="183"/>
      <c r="R538" s="183"/>
      <c r="S538" s="183"/>
      <c r="T538" s="183"/>
      <c r="U538" s="183"/>
      <c r="V538" s="183"/>
      <c r="W538" s="183"/>
      <c r="X538" s="180">
        <f t="shared" si="79"/>
        <v>0</v>
      </c>
      <c r="Y538" s="179"/>
      <c r="AA538">
        <v>534</v>
      </c>
      <c r="AB538">
        <f>IFERROR(IF($AB$1&gt;=AA538,SMALL(STU_DATA!$L$5:$L$1000,FILL_DATA!$AB$2+FILL_DATA!AA538),0),0)</f>
        <v>0</v>
      </c>
      <c r="AC538">
        <f t="shared" si="80"/>
        <v>0</v>
      </c>
    </row>
    <row r="539" spans="1:29">
      <c r="A539" s="100" t="str">
        <f>IF(B539="","",ROWS($B$5:B539))</f>
        <v/>
      </c>
      <c r="B539" s="100" t="str">
        <f t="shared" si="72"/>
        <v/>
      </c>
      <c r="C539" s="100" t="str">
        <f t="shared" si="73"/>
        <v/>
      </c>
      <c r="D539" s="100" t="str">
        <f t="shared" si="74"/>
        <v/>
      </c>
      <c r="E539" s="100" t="str">
        <f t="shared" si="75"/>
        <v/>
      </c>
      <c r="F539" s="100" t="str">
        <f t="shared" si="76"/>
        <v/>
      </c>
      <c r="G539" s="101" t="str">
        <f t="shared" si="77"/>
        <v/>
      </c>
      <c r="H539" s="101" t="str">
        <f t="shared" si="78"/>
        <v/>
      </c>
      <c r="I539" s="184"/>
      <c r="J539" s="183"/>
      <c r="K539" s="183" t="str">
        <f>IF(J539="","",VLOOKUP(J539,MASTER!$B$8:$C$11,2,0))</f>
        <v/>
      </c>
      <c r="L539" s="183"/>
      <c r="M539" s="183"/>
      <c r="N539" s="183"/>
      <c r="O539" s="183"/>
      <c r="P539" s="183"/>
      <c r="Q539" s="183"/>
      <c r="R539" s="183"/>
      <c r="S539" s="183"/>
      <c r="T539" s="183"/>
      <c r="U539" s="183"/>
      <c r="V539" s="183"/>
      <c r="W539" s="183"/>
      <c r="X539" s="180">
        <f t="shared" si="79"/>
        <v>0</v>
      </c>
      <c r="Y539" s="179"/>
      <c r="AA539">
        <v>535</v>
      </c>
      <c r="AB539">
        <f>IFERROR(IF($AB$1&gt;=AA539,SMALL(STU_DATA!$L$5:$L$1000,FILL_DATA!$AB$2+FILL_DATA!AA539),0),0)</f>
        <v>0</v>
      </c>
      <c r="AC539">
        <f t="shared" si="80"/>
        <v>0</v>
      </c>
    </row>
    <row r="540" spans="1:29">
      <c r="A540" s="100" t="str">
        <f>IF(B540="","",ROWS($B$5:B540))</f>
        <v/>
      </c>
      <c r="B540" s="100" t="str">
        <f t="shared" si="72"/>
        <v/>
      </c>
      <c r="C540" s="100" t="str">
        <f t="shared" si="73"/>
        <v/>
      </c>
      <c r="D540" s="100" t="str">
        <f t="shared" si="74"/>
        <v/>
      </c>
      <c r="E540" s="100" t="str">
        <f t="shared" si="75"/>
        <v/>
      </c>
      <c r="F540" s="100" t="str">
        <f t="shared" si="76"/>
        <v/>
      </c>
      <c r="G540" s="101" t="str">
        <f t="shared" si="77"/>
        <v/>
      </c>
      <c r="H540" s="101" t="str">
        <f t="shared" si="78"/>
        <v/>
      </c>
      <c r="I540" s="184"/>
      <c r="J540" s="183"/>
      <c r="K540" s="183" t="str">
        <f>IF(J540="","",VLOOKUP(J540,MASTER!$B$8:$C$11,2,0))</f>
        <v/>
      </c>
      <c r="L540" s="183"/>
      <c r="M540" s="183"/>
      <c r="N540" s="183"/>
      <c r="O540" s="183"/>
      <c r="P540" s="183"/>
      <c r="Q540" s="183"/>
      <c r="R540" s="183"/>
      <c r="S540" s="183"/>
      <c r="T540" s="183"/>
      <c r="U540" s="183"/>
      <c r="V540" s="183"/>
      <c r="W540" s="183"/>
      <c r="X540" s="180">
        <f t="shared" si="79"/>
        <v>0</v>
      </c>
      <c r="Y540" s="179"/>
      <c r="AA540">
        <v>536</v>
      </c>
      <c r="AB540">
        <f>IFERROR(IF($AB$1&gt;=AA540,SMALL(STU_DATA!$L$5:$L$1000,FILL_DATA!$AB$2+FILL_DATA!AA540),0),0)</f>
        <v>0</v>
      </c>
      <c r="AC540">
        <f t="shared" si="80"/>
        <v>0</v>
      </c>
    </row>
    <row r="541" spans="1:29">
      <c r="A541" s="100" t="str">
        <f>IF(B541="","",ROWS($B$5:B541))</f>
        <v/>
      </c>
      <c r="B541" s="100" t="str">
        <f t="shared" si="72"/>
        <v/>
      </c>
      <c r="C541" s="100" t="str">
        <f t="shared" si="73"/>
        <v/>
      </c>
      <c r="D541" s="100" t="str">
        <f t="shared" si="74"/>
        <v/>
      </c>
      <c r="E541" s="100" t="str">
        <f t="shared" si="75"/>
        <v/>
      </c>
      <c r="F541" s="100" t="str">
        <f t="shared" si="76"/>
        <v/>
      </c>
      <c r="G541" s="101" t="str">
        <f t="shared" si="77"/>
        <v/>
      </c>
      <c r="H541" s="101" t="str">
        <f t="shared" si="78"/>
        <v/>
      </c>
      <c r="I541" s="184"/>
      <c r="J541" s="183"/>
      <c r="K541" s="183" t="str">
        <f>IF(J541="","",VLOOKUP(J541,MASTER!$B$8:$C$11,2,0))</f>
        <v/>
      </c>
      <c r="L541" s="183"/>
      <c r="M541" s="183"/>
      <c r="N541" s="183"/>
      <c r="O541" s="183"/>
      <c r="P541" s="183"/>
      <c r="Q541" s="183"/>
      <c r="R541" s="183"/>
      <c r="S541" s="183"/>
      <c r="T541" s="183"/>
      <c r="U541" s="183"/>
      <c r="V541" s="183"/>
      <c r="W541" s="183"/>
      <c r="X541" s="180">
        <f t="shared" si="79"/>
        <v>0</v>
      </c>
      <c r="Y541" s="179"/>
      <c r="AA541">
        <v>537</v>
      </c>
      <c r="AB541">
        <f>IFERROR(IF($AB$1&gt;=AA541,SMALL(STU_DATA!$L$5:$L$1000,FILL_DATA!$AB$2+FILL_DATA!AA541),0),0)</f>
        <v>0</v>
      </c>
      <c r="AC541">
        <f t="shared" si="80"/>
        <v>0</v>
      </c>
    </row>
    <row r="542" spans="1:29">
      <c r="A542" s="100" t="str">
        <f>IF(B542="","",ROWS($B$5:B542))</f>
        <v/>
      </c>
      <c r="B542" s="100" t="str">
        <f t="shared" si="72"/>
        <v/>
      </c>
      <c r="C542" s="100" t="str">
        <f t="shared" si="73"/>
        <v/>
      </c>
      <c r="D542" s="100" t="str">
        <f t="shared" si="74"/>
        <v/>
      </c>
      <c r="E542" s="100" t="str">
        <f t="shared" si="75"/>
        <v/>
      </c>
      <c r="F542" s="100" t="str">
        <f t="shared" si="76"/>
        <v/>
      </c>
      <c r="G542" s="101" t="str">
        <f t="shared" si="77"/>
        <v/>
      </c>
      <c r="H542" s="101" t="str">
        <f t="shared" si="78"/>
        <v/>
      </c>
      <c r="I542" s="184"/>
      <c r="J542" s="183"/>
      <c r="K542" s="183" t="str">
        <f>IF(J542="","",VLOOKUP(J542,MASTER!$B$8:$C$11,2,0))</f>
        <v/>
      </c>
      <c r="L542" s="183"/>
      <c r="M542" s="183"/>
      <c r="N542" s="183"/>
      <c r="O542" s="183"/>
      <c r="P542" s="183"/>
      <c r="Q542" s="183"/>
      <c r="R542" s="183"/>
      <c r="S542" s="183"/>
      <c r="T542" s="183"/>
      <c r="U542" s="183"/>
      <c r="V542" s="183"/>
      <c r="W542" s="183"/>
      <c r="X542" s="180">
        <f t="shared" si="79"/>
        <v>0</v>
      </c>
      <c r="Y542" s="179"/>
      <c r="AA542">
        <v>538</v>
      </c>
      <c r="AB542">
        <f>IFERROR(IF($AB$1&gt;=AA542,SMALL(STU_DATA!$L$5:$L$1000,FILL_DATA!$AB$2+FILL_DATA!AA542),0),0)</f>
        <v>0</v>
      </c>
      <c r="AC542">
        <f t="shared" si="80"/>
        <v>0</v>
      </c>
    </row>
    <row r="543" spans="1:29">
      <c r="A543" s="100" t="str">
        <f>IF(B543="","",ROWS($B$5:B543))</f>
        <v/>
      </c>
      <c r="B543" s="100" t="str">
        <f t="shared" si="72"/>
        <v/>
      </c>
      <c r="C543" s="100" t="str">
        <f t="shared" si="73"/>
        <v/>
      </c>
      <c r="D543" s="100" t="str">
        <f t="shared" si="74"/>
        <v/>
      </c>
      <c r="E543" s="100" t="str">
        <f t="shared" si="75"/>
        <v/>
      </c>
      <c r="F543" s="100" t="str">
        <f t="shared" si="76"/>
        <v/>
      </c>
      <c r="G543" s="101" t="str">
        <f t="shared" si="77"/>
        <v/>
      </c>
      <c r="H543" s="101" t="str">
        <f t="shared" si="78"/>
        <v/>
      </c>
      <c r="I543" s="184"/>
      <c r="J543" s="183"/>
      <c r="K543" s="183" t="str">
        <f>IF(J543="","",VLOOKUP(J543,MASTER!$B$8:$C$11,2,0))</f>
        <v/>
      </c>
      <c r="L543" s="183"/>
      <c r="M543" s="183"/>
      <c r="N543" s="183"/>
      <c r="O543" s="183"/>
      <c r="P543" s="183"/>
      <c r="Q543" s="183"/>
      <c r="R543" s="183"/>
      <c r="S543" s="183"/>
      <c r="T543" s="183"/>
      <c r="U543" s="183"/>
      <c r="V543" s="183"/>
      <c r="W543" s="183"/>
      <c r="X543" s="180">
        <f t="shared" si="79"/>
        <v>0</v>
      </c>
      <c r="Y543" s="179"/>
      <c r="AA543">
        <v>539</v>
      </c>
      <c r="AB543">
        <f>IFERROR(IF($AB$1&gt;=AA543,SMALL(STU_DATA!$L$5:$L$1000,FILL_DATA!$AB$2+FILL_DATA!AA543),0),0)</f>
        <v>0</v>
      </c>
      <c r="AC543">
        <f t="shared" si="80"/>
        <v>0</v>
      </c>
    </row>
    <row r="544" spans="1:29">
      <c r="A544" s="100" t="str">
        <f>IF(B544="","",ROWS($B$5:B544))</f>
        <v/>
      </c>
      <c r="B544" s="100" t="str">
        <f t="shared" si="72"/>
        <v/>
      </c>
      <c r="C544" s="100" t="str">
        <f t="shared" si="73"/>
        <v/>
      </c>
      <c r="D544" s="100" t="str">
        <f t="shared" si="74"/>
        <v/>
      </c>
      <c r="E544" s="100" t="str">
        <f t="shared" si="75"/>
        <v/>
      </c>
      <c r="F544" s="100" t="str">
        <f t="shared" si="76"/>
        <v/>
      </c>
      <c r="G544" s="101" t="str">
        <f t="shared" si="77"/>
        <v/>
      </c>
      <c r="H544" s="101" t="str">
        <f t="shared" si="78"/>
        <v/>
      </c>
      <c r="I544" s="184"/>
      <c r="J544" s="183"/>
      <c r="K544" s="183" t="str">
        <f>IF(J544="","",VLOOKUP(J544,MASTER!$B$8:$C$11,2,0))</f>
        <v/>
      </c>
      <c r="L544" s="183"/>
      <c r="M544" s="183"/>
      <c r="N544" s="183"/>
      <c r="O544" s="183"/>
      <c r="P544" s="183"/>
      <c r="Q544" s="183"/>
      <c r="R544" s="183"/>
      <c r="S544" s="183"/>
      <c r="T544" s="183"/>
      <c r="U544" s="183"/>
      <c r="V544" s="183"/>
      <c r="W544" s="183"/>
      <c r="X544" s="180">
        <f t="shared" si="79"/>
        <v>0</v>
      </c>
      <c r="Y544" s="179"/>
      <c r="AA544">
        <v>540</v>
      </c>
      <c r="AB544">
        <f>IFERROR(IF($AB$1&gt;=AA544,SMALL(STU_DATA!$L$5:$L$1000,FILL_DATA!$AB$2+FILL_DATA!AA544),0),0)</f>
        <v>0</v>
      </c>
      <c r="AC544">
        <f t="shared" si="80"/>
        <v>0</v>
      </c>
    </row>
    <row r="545" spans="1:29">
      <c r="A545" s="100" t="str">
        <f>IF(B545="","",ROWS($B$5:B545))</f>
        <v/>
      </c>
      <c r="B545" s="100" t="str">
        <f t="shared" si="72"/>
        <v/>
      </c>
      <c r="C545" s="100" t="str">
        <f t="shared" si="73"/>
        <v/>
      </c>
      <c r="D545" s="100" t="str">
        <f t="shared" si="74"/>
        <v/>
      </c>
      <c r="E545" s="100" t="str">
        <f t="shared" si="75"/>
        <v/>
      </c>
      <c r="F545" s="100" t="str">
        <f t="shared" si="76"/>
        <v/>
      </c>
      <c r="G545" s="101" t="str">
        <f t="shared" si="77"/>
        <v/>
      </c>
      <c r="H545" s="101" t="str">
        <f t="shared" si="78"/>
        <v/>
      </c>
      <c r="I545" s="184"/>
      <c r="J545" s="183"/>
      <c r="K545" s="183" t="str">
        <f>IF(J545="","",VLOOKUP(J545,MASTER!$B$8:$C$11,2,0))</f>
        <v/>
      </c>
      <c r="L545" s="183"/>
      <c r="M545" s="183"/>
      <c r="N545" s="183"/>
      <c r="O545" s="183"/>
      <c r="P545" s="183"/>
      <c r="Q545" s="183"/>
      <c r="R545" s="183"/>
      <c r="S545" s="183"/>
      <c r="T545" s="183"/>
      <c r="U545" s="183"/>
      <c r="V545" s="183"/>
      <c r="W545" s="183"/>
      <c r="X545" s="180">
        <f t="shared" si="79"/>
        <v>0</v>
      </c>
      <c r="Y545" s="179"/>
      <c r="AA545">
        <v>541</v>
      </c>
      <c r="AB545">
        <f>IFERROR(IF($AB$1&gt;=AA545,SMALL(STU_DATA!$L$5:$L$1000,FILL_DATA!$AB$2+FILL_DATA!AA545),0),0)</f>
        <v>0</v>
      </c>
      <c r="AC545">
        <f t="shared" si="80"/>
        <v>0</v>
      </c>
    </row>
    <row r="546" spans="1:29">
      <c r="A546" s="100" t="str">
        <f>IF(B546="","",ROWS($B$5:B546))</f>
        <v/>
      </c>
      <c r="B546" s="100" t="str">
        <f t="shared" si="72"/>
        <v/>
      </c>
      <c r="C546" s="100" t="str">
        <f t="shared" si="73"/>
        <v/>
      </c>
      <c r="D546" s="100" t="str">
        <f t="shared" si="74"/>
        <v/>
      </c>
      <c r="E546" s="100" t="str">
        <f t="shared" si="75"/>
        <v/>
      </c>
      <c r="F546" s="100" t="str">
        <f t="shared" si="76"/>
        <v/>
      </c>
      <c r="G546" s="101" t="str">
        <f t="shared" si="77"/>
        <v/>
      </c>
      <c r="H546" s="101" t="str">
        <f t="shared" si="78"/>
        <v/>
      </c>
      <c r="I546" s="184"/>
      <c r="J546" s="183"/>
      <c r="K546" s="183" t="str">
        <f>IF(J546="","",VLOOKUP(J546,MASTER!$B$8:$C$11,2,0))</f>
        <v/>
      </c>
      <c r="L546" s="183"/>
      <c r="M546" s="183"/>
      <c r="N546" s="183"/>
      <c r="O546" s="183"/>
      <c r="P546" s="183"/>
      <c r="Q546" s="183"/>
      <c r="R546" s="183"/>
      <c r="S546" s="183"/>
      <c r="T546" s="183"/>
      <c r="U546" s="183"/>
      <c r="V546" s="183"/>
      <c r="W546" s="183"/>
      <c r="X546" s="180">
        <f t="shared" si="79"/>
        <v>0</v>
      </c>
      <c r="Y546" s="179"/>
      <c r="AA546">
        <v>542</v>
      </c>
      <c r="AB546">
        <f>IFERROR(IF($AB$1&gt;=AA546,SMALL(STU_DATA!$L$5:$L$1000,FILL_DATA!$AB$2+FILL_DATA!AA546),0),0)</f>
        <v>0</v>
      </c>
      <c r="AC546">
        <f t="shared" si="80"/>
        <v>0</v>
      </c>
    </row>
    <row r="547" spans="1:29">
      <c r="A547" s="100" t="str">
        <f>IF(B547="","",ROWS($B$5:B547))</f>
        <v/>
      </c>
      <c r="B547" s="100" t="str">
        <f t="shared" si="72"/>
        <v/>
      </c>
      <c r="C547" s="100" t="str">
        <f t="shared" si="73"/>
        <v/>
      </c>
      <c r="D547" s="100" t="str">
        <f t="shared" si="74"/>
        <v/>
      </c>
      <c r="E547" s="100" t="str">
        <f t="shared" si="75"/>
        <v/>
      </c>
      <c r="F547" s="100" t="str">
        <f t="shared" si="76"/>
        <v/>
      </c>
      <c r="G547" s="101" t="str">
        <f t="shared" si="77"/>
        <v/>
      </c>
      <c r="H547" s="101" t="str">
        <f t="shared" si="78"/>
        <v/>
      </c>
      <c r="I547" s="184"/>
      <c r="J547" s="183"/>
      <c r="K547" s="183" t="str">
        <f>IF(J547="","",VLOOKUP(J547,MASTER!$B$8:$C$11,2,0))</f>
        <v/>
      </c>
      <c r="L547" s="183"/>
      <c r="M547" s="183"/>
      <c r="N547" s="183"/>
      <c r="O547" s="183"/>
      <c r="P547" s="183"/>
      <c r="Q547" s="183"/>
      <c r="R547" s="183"/>
      <c r="S547" s="183"/>
      <c r="T547" s="183"/>
      <c r="U547" s="183"/>
      <c r="V547" s="183"/>
      <c r="W547" s="183"/>
      <c r="X547" s="180">
        <f t="shared" si="79"/>
        <v>0</v>
      </c>
      <c r="Y547" s="179"/>
      <c r="AA547">
        <v>543</v>
      </c>
      <c r="AB547">
        <f>IFERROR(IF($AB$1&gt;=AA547,SMALL(STU_DATA!$L$5:$L$1000,FILL_DATA!$AB$2+FILL_DATA!AA547),0),0)</f>
        <v>0</v>
      </c>
      <c r="AC547">
        <f t="shared" si="80"/>
        <v>0</v>
      </c>
    </row>
    <row r="548" spans="1:29">
      <c r="A548" s="100" t="str">
        <f>IF(B548="","",ROWS($B$5:B548))</f>
        <v/>
      </c>
      <c r="B548" s="100" t="str">
        <f t="shared" si="72"/>
        <v/>
      </c>
      <c r="C548" s="100" t="str">
        <f t="shared" si="73"/>
        <v/>
      </c>
      <c r="D548" s="100" t="str">
        <f t="shared" si="74"/>
        <v/>
      </c>
      <c r="E548" s="100" t="str">
        <f t="shared" si="75"/>
        <v/>
      </c>
      <c r="F548" s="100" t="str">
        <f t="shared" si="76"/>
        <v/>
      </c>
      <c r="G548" s="101" t="str">
        <f t="shared" si="77"/>
        <v/>
      </c>
      <c r="H548" s="101" t="str">
        <f t="shared" si="78"/>
        <v/>
      </c>
      <c r="I548" s="184"/>
      <c r="J548" s="183"/>
      <c r="K548" s="183" t="str">
        <f>IF(J548="","",VLOOKUP(J548,MASTER!$B$8:$C$11,2,0))</f>
        <v/>
      </c>
      <c r="L548" s="183"/>
      <c r="M548" s="183"/>
      <c r="N548" s="183"/>
      <c r="O548" s="183"/>
      <c r="P548" s="183"/>
      <c r="Q548" s="183"/>
      <c r="R548" s="183"/>
      <c r="S548" s="183"/>
      <c r="T548" s="183"/>
      <c r="U548" s="183"/>
      <c r="V548" s="183"/>
      <c r="W548" s="183"/>
      <c r="X548" s="180">
        <f t="shared" si="79"/>
        <v>0</v>
      </c>
      <c r="Y548" s="179"/>
      <c r="AA548">
        <v>544</v>
      </c>
      <c r="AB548">
        <f>IFERROR(IF($AB$1&gt;=AA548,SMALL(STU_DATA!$L$5:$L$1000,FILL_DATA!$AB$2+FILL_DATA!AA548),0),0)</f>
        <v>0</v>
      </c>
      <c r="AC548">
        <f t="shared" si="80"/>
        <v>0</v>
      </c>
    </row>
    <row r="549" spans="1:29">
      <c r="A549" s="100" t="str">
        <f>IF(B549="","",ROWS($B$5:B549))</f>
        <v/>
      </c>
      <c r="B549" s="100" t="str">
        <f t="shared" si="72"/>
        <v/>
      </c>
      <c r="C549" s="100" t="str">
        <f t="shared" si="73"/>
        <v/>
      </c>
      <c r="D549" s="100" t="str">
        <f t="shared" si="74"/>
        <v/>
      </c>
      <c r="E549" s="100" t="str">
        <f t="shared" si="75"/>
        <v/>
      </c>
      <c r="F549" s="100" t="str">
        <f t="shared" si="76"/>
        <v/>
      </c>
      <c r="G549" s="101" t="str">
        <f t="shared" si="77"/>
        <v/>
      </c>
      <c r="H549" s="101" t="str">
        <f t="shared" si="78"/>
        <v/>
      </c>
      <c r="I549" s="184"/>
      <c r="J549" s="183"/>
      <c r="K549" s="183" t="str">
        <f>IF(J549="","",VLOOKUP(J549,MASTER!$B$8:$C$11,2,0))</f>
        <v/>
      </c>
      <c r="L549" s="183"/>
      <c r="M549" s="183"/>
      <c r="N549" s="183"/>
      <c r="O549" s="183"/>
      <c r="P549" s="183"/>
      <c r="Q549" s="183"/>
      <c r="R549" s="183"/>
      <c r="S549" s="183"/>
      <c r="T549" s="183"/>
      <c r="U549" s="183"/>
      <c r="V549" s="183"/>
      <c r="W549" s="183"/>
      <c r="X549" s="180">
        <f t="shared" si="79"/>
        <v>0</v>
      </c>
      <c r="Y549" s="179"/>
      <c r="AA549">
        <v>545</v>
      </c>
      <c r="AB549">
        <f>IFERROR(IF($AB$1&gt;=AA549,SMALL(STU_DATA!$L$5:$L$1000,FILL_DATA!$AB$2+FILL_DATA!AA549),0),0)</f>
        <v>0</v>
      </c>
      <c r="AC549">
        <f t="shared" si="80"/>
        <v>0</v>
      </c>
    </row>
    <row r="550" spans="1:29">
      <c r="A550" s="100" t="str">
        <f>IF(B550="","",ROWS($B$5:B550))</f>
        <v/>
      </c>
      <c r="B550" s="100" t="str">
        <f t="shared" si="72"/>
        <v/>
      </c>
      <c r="C550" s="100" t="str">
        <f t="shared" si="73"/>
        <v/>
      </c>
      <c r="D550" s="100" t="str">
        <f t="shared" si="74"/>
        <v/>
      </c>
      <c r="E550" s="100" t="str">
        <f t="shared" si="75"/>
        <v/>
      </c>
      <c r="F550" s="100" t="str">
        <f t="shared" si="76"/>
        <v/>
      </c>
      <c r="G550" s="101" t="str">
        <f t="shared" si="77"/>
        <v/>
      </c>
      <c r="H550" s="101" t="str">
        <f t="shared" si="78"/>
        <v/>
      </c>
      <c r="I550" s="184"/>
      <c r="J550" s="183"/>
      <c r="K550" s="183" t="str">
        <f>IF(J550="","",VLOOKUP(J550,MASTER!$B$8:$C$11,2,0))</f>
        <v/>
      </c>
      <c r="L550" s="183"/>
      <c r="M550" s="183"/>
      <c r="N550" s="183"/>
      <c r="O550" s="183"/>
      <c r="P550" s="183"/>
      <c r="Q550" s="183"/>
      <c r="R550" s="183"/>
      <c r="S550" s="183"/>
      <c r="T550" s="183"/>
      <c r="U550" s="183"/>
      <c r="V550" s="183"/>
      <c r="W550" s="183"/>
      <c r="X550" s="180">
        <f t="shared" si="79"/>
        <v>0</v>
      </c>
      <c r="Y550" s="179"/>
      <c r="AA550">
        <v>546</v>
      </c>
      <c r="AB550">
        <f>IFERROR(IF($AB$1&gt;=AA550,SMALL(STU_DATA!$L$5:$L$1000,FILL_DATA!$AB$2+FILL_DATA!AA550),0),0)</f>
        <v>0</v>
      </c>
      <c r="AC550">
        <f t="shared" si="80"/>
        <v>0</v>
      </c>
    </row>
    <row r="551" spans="1:29">
      <c r="A551" s="100" t="str">
        <f>IF(B551="","",ROWS($B$5:B551))</f>
        <v/>
      </c>
      <c r="B551" s="100" t="str">
        <f t="shared" si="72"/>
        <v/>
      </c>
      <c r="C551" s="100" t="str">
        <f t="shared" si="73"/>
        <v/>
      </c>
      <c r="D551" s="100" t="str">
        <f t="shared" si="74"/>
        <v/>
      </c>
      <c r="E551" s="100" t="str">
        <f t="shared" si="75"/>
        <v/>
      </c>
      <c r="F551" s="100" t="str">
        <f t="shared" si="76"/>
        <v/>
      </c>
      <c r="G551" s="101" t="str">
        <f t="shared" si="77"/>
        <v/>
      </c>
      <c r="H551" s="101" t="str">
        <f t="shared" si="78"/>
        <v/>
      </c>
      <c r="I551" s="184"/>
      <c r="J551" s="183"/>
      <c r="K551" s="183" t="str">
        <f>IF(J551="","",VLOOKUP(J551,MASTER!$B$8:$C$11,2,0))</f>
        <v/>
      </c>
      <c r="L551" s="183"/>
      <c r="M551" s="183"/>
      <c r="N551" s="183"/>
      <c r="O551" s="183"/>
      <c r="P551" s="183"/>
      <c r="Q551" s="183"/>
      <c r="R551" s="183"/>
      <c r="S551" s="183"/>
      <c r="T551" s="183"/>
      <c r="U551" s="183"/>
      <c r="V551" s="183"/>
      <c r="W551" s="183"/>
      <c r="X551" s="180">
        <f t="shared" si="79"/>
        <v>0</v>
      </c>
      <c r="Y551" s="179"/>
      <c r="AA551">
        <v>547</v>
      </c>
      <c r="AB551">
        <f>IFERROR(IF($AB$1&gt;=AA551,SMALL(STU_DATA!$L$5:$L$1000,FILL_DATA!$AB$2+FILL_DATA!AA551),0),0)</f>
        <v>0</v>
      </c>
      <c r="AC551">
        <f t="shared" si="80"/>
        <v>0</v>
      </c>
    </row>
    <row r="552" spans="1:29">
      <c r="A552" s="100" t="str">
        <f>IF(B552="","",ROWS($B$5:B552))</f>
        <v/>
      </c>
      <c r="B552" s="100" t="str">
        <f t="shared" si="72"/>
        <v/>
      </c>
      <c r="C552" s="100" t="str">
        <f t="shared" si="73"/>
        <v/>
      </c>
      <c r="D552" s="100" t="str">
        <f t="shared" si="74"/>
        <v/>
      </c>
      <c r="E552" s="100" t="str">
        <f t="shared" si="75"/>
        <v/>
      </c>
      <c r="F552" s="100" t="str">
        <f t="shared" si="76"/>
        <v/>
      </c>
      <c r="G552" s="101" t="str">
        <f t="shared" si="77"/>
        <v/>
      </c>
      <c r="H552" s="101" t="str">
        <f t="shared" si="78"/>
        <v/>
      </c>
      <c r="I552" s="184"/>
      <c r="J552" s="183"/>
      <c r="K552" s="183" t="str">
        <f>IF(J552="","",VLOOKUP(J552,MASTER!$B$8:$C$11,2,0))</f>
        <v/>
      </c>
      <c r="L552" s="183"/>
      <c r="M552" s="183"/>
      <c r="N552" s="183"/>
      <c r="O552" s="183"/>
      <c r="P552" s="183"/>
      <c r="Q552" s="183"/>
      <c r="R552" s="183"/>
      <c r="S552" s="183"/>
      <c r="T552" s="183"/>
      <c r="U552" s="183"/>
      <c r="V552" s="183"/>
      <c r="W552" s="183"/>
      <c r="X552" s="180">
        <f t="shared" si="79"/>
        <v>0</v>
      </c>
      <c r="Y552" s="179"/>
      <c r="AA552">
        <v>548</v>
      </c>
      <c r="AB552">
        <f>IFERROR(IF($AB$1&gt;=AA552,SMALL(STU_DATA!$L$5:$L$1000,FILL_DATA!$AB$2+FILL_DATA!AA552),0),0)</f>
        <v>0</v>
      </c>
      <c r="AC552">
        <f t="shared" si="80"/>
        <v>0</v>
      </c>
    </row>
    <row r="553" spans="1:29">
      <c r="A553" s="100" t="str">
        <f>IF(B553="","",ROWS($B$5:B553))</f>
        <v/>
      </c>
      <c r="B553" s="100" t="str">
        <f t="shared" si="72"/>
        <v/>
      </c>
      <c r="C553" s="100" t="str">
        <f t="shared" si="73"/>
        <v/>
      </c>
      <c r="D553" s="100" t="str">
        <f t="shared" si="74"/>
        <v/>
      </c>
      <c r="E553" s="100" t="str">
        <f t="shared" si="75"/>
        <v/>
      </c>
      <c r="F553" s="100" t="str">
        <f t="shared" si="76"/>
        <v/>
      </c>
      <c r="G553" s="101" t="str">
        <f t="shared" si="77"/>
        <v/>
      </c>
      <c r="H553" s="101" t="str">
        <f t="shared" si="78"/>
        <v/>
      </c>
      <c r="I553" s="184"/>
      <c r="J553" s="183"/>
      <c r="K553" s="183" t="str">
        <f>IF(J553="","",VLOOKUP(J553,MASTER!$B$8:$C$11,2,0))</f>
        <v/>
      </c>
      <c r="L553" s="183"/>
      <c r="M553" s="183"/>
      <c r="N553" s="183"/>
      <c r="O553" s="183"/>
      <c r="P553" s="183"/>
      <c r="Q553" s="183"/>
      <c r="R553" s="183"/>
      <c r="S553" s="183"/>
      <c r="T553" s="183"/>
      <c r="U553" s="183"/>
      <c r="V553" s="183"/>
      <c r="W553" s="183"/>
      <c r="X553" s="180">
        <f t="shared" si="79"/>
        <v>0</v>
      </c>
      <c r="Y553" s="179"/>
      <c r="AA553">
        <v>549</v>
      </c>
      <c r="AB553">
        <f>IFERROR(IF($AB$1&gt;=AA553,SMALL(STU_DATA!$L$5:$L$1000,FILL_DATA!$AB$2+FILL_DATA!AA553),0),0)</f>
        <v>0</v>
      </c>
      <c r="AC553">
        <f t="shared" si="80"/>
        <v>0</v>
      </c>
    </row>
    <row r="554" spans="1:29">
      <c r="A554" s="100" t="str">
        <f>IF(B554="","",ROWS($B$5:B554))</f>
        <v/>
      </c>
      <c r="B554" s="100" t="str">
        <f t="shared" si="72"/>
        <v/>
      </c>
      <c r="C554" s="100" t="str">
        <f t="shared" si="73"/>
        <v/>
      </c>
      <c r="D554" s="100" t="str">
        <f t="shared" si="74"/>
        <v/>
      </c>
      <c r="E554" s="100" t="str">
        <f t="shared" si="75"/>
        <v/>
      </c>
      <c r="F554" s="100" t="str">
        <f t="shared" si="76"/>
        <v/>
      </c>
      <c r="G554" s="101" t="str">
        <f t="shared" si="77"/>
        <v/>
      </c>
      <c r="H554" s="101" t="str">
        <f t="shared" si="78"/>
        <v/>
      </c>
      <c r="I554" s="184"/>
      <c r="J554" s="183"/>
      <c r="K554" s="183" t="str">
        <f>IF(J554="","",VLOOKUP(J554,MASTER!$B$8:$C$11,2,0))</f>
        <v/>
      </c>
      <c r="L554" s="183"/>
      <c r="M554" s="183"/>
      <c r="N554" s="183"/>
      <c r="O554" s="183"/>
      <c r="P554" s="183"/>
      <c r="Q554" s="183"/>
      <c r="R554" s="183"/>
      <c r="S554" s="183"/>
      <c r="T554" s="183"/>
      <c r="U554" s="183"/>
      <c r="V554" s="183"/>
      <c r="W554" s="183"/>
      <c r="X554" s="180">
        <f t="shared" si="79"/>
        <v>0</v>
      </c>
      <c r="Y554" s="179"/>
      <c r="AA554">
        <v>550</v>
      </c>
      <c r="AB554">
        <f>IFERROR(IF($AB$1&gt;=AA554,SMALL(STU_DATA!$L$5:$L$1000,FILL_DATA!$AB$2+FILL_DATA!AA554),0),0)</f>
        <v>0</v>
      </c>
      <c r="AC554">
        <f t="shared" si="80"/>
        <v>0</v>
      </c>
    </row>
    <row r="555" spans="1:29">
      <c r="A555" s="100" t="str">
        <f>IF(B555="","",ROWS($B$5:B555))</f>
        <v/>
      </c>
      <c r="B555" s="100" t="str">
        <f t="shared" si="72"/>
        <v/>
      </c>
      <c r="C555" s="100" t="str">
        <f t="shared" si="73"/>
        <v/>
      </c>
      <c r="D555" s="100" t="str">
        <f t="shared" si="74"/>
        <v/>
      </c>
      <c r="E555" s="100" t="str">
        <f t="shared" si="75"/>
        <v/>
      </c>
      <c r="F555" s="100" t="str">
        <f t="shared" si="76"/>
        <v/>
      </c>
      <c r="G555" s="101" t="str">
        <f t="shared" si="77"/>
        <v/>
      </c>
      <c r="H555" s="101" t="str">
        <f t="shared" si="78"/>
        <v/>
      </c>
      <c r="I555" s="184"/>
      <c r="J555" s="183"/>
      <c r="K555" s="183" t="str">
        <f>IF(J555="","",VLOOKUP(J555,MASTER!$B$8:$C$11,2,0))</f>
        <v/>
      </c>
      <c r="L555" s="183"/>
      <c r="M555" s="183"/>
      <c r="N555" s="183"/>
      <c r="O555" s="183"/>
      <c r="P555" s="183"/>
      <c r="Q555" s="183"/>
      <c r="R555" s="183"/>
      <c r="S555" s="183"/>
      <c r="T555" s="183"/>
      <c r="U555" s="183"/>
      <c r="V555" s="183"/>
      <c r="W555" s="183"/>
      <c r="X555" s="180">
        <f t="shared" si="79"/>
        <v>0</v>
      </c>
      <c r="Y555" s="179"/>
      <c r="AA555">
        <v>551</v>
      </c>
      <c r="AB555">
        <f>IFERROR(IF($AB$1&gt;=AA555,SMALL(STU_DATA!$L$5:$L$1000,FILL_DATA!$AB$2+FILL_DATA!AA555),0),0)</f>
        <v>0</v>
      </c>
      <c r="AC555">
        <f t="shared" si="80"/>
        <v>0</v>
      </c>
    </row>
    <row r="556" spans="1:29">
      <c r="A556" s="100" t="str">
        <f>IF(B556="","",ROWS($B$5:B556))</f>
        <v/>
      </c>
      <c r="B556" s="100" t="str">
        <f t="shared" si="72"/>
        <v/>
      </c>
      <c r="C556" s="100" t="str">
        <f t="shared" si="73"/>
        <v/>
      </c>
      <c r="D556" s="100" t="str">
        <f t="shared" si="74"/>
        <v/>
      </c>
      <c r="E556" s="100" t="str">
        <f t="shared" si="75"/>
        <v/>
      </c>
      <c r="F556" s="100" t="str">
        <f t="shared" si="76"/>
        <v/>
      </c>
      <c r="G556" s="101" t="str">
        <f t="shared" si="77"/>
        <v/>
      </c>
      <c r="H556" s="101" t="str">
        <f t="shared" si="78"/>
        <v/>
      </c>
      <c r="I556" s="184"/>
      <c r="J556" s="183"/>
      <c r="K556" s="183" t="str">
        <f>IF(J556="","",VLOOKUP(J556,MASTER!$B$8:$C$11,2,0))</f>
        <v/>
      </c>
      <c r="L556" s="183"/>
      <c r="M556" s="183"/>
      <c r="N556" s="183"/>
      <c r="O556" s="183"/>
      <c r="P556" s="183"/>
      <c r="Q556" s="183"/>
      <c r="R556" s="183"/>
      <c r="S556" s="183"/>
      <c r="T556" s="183"/>
      <c r="U556" s="183"/>
      <c r="V556" s="183"/>
      <c r="W556" s="183"/>
      <c r="X556" s="180">
        <f t="shared" si="79"/>
        <v>0</v>
      </c>
      <c r="Y556" s="179"/>
      <c r="AA556">
        <v>552</v>
      </c>
      <c r="AB556">
        <f>IFERROR(IF($AB$1&gt;=AA556,SMALL(STU_DATA!$L$5:$L$1000,FILL_DATA!$AB$2+FILL_DATA!AA556),0),0)</f>
        <v>0</v>
      </c>
      <c r="AC556">
        <f t="shared" si="80"/>
        <v>0</v>
      </c>
    </row>
    <row r="557" spans="1:29">
      <c r="A557" s="100" t="str">
        <f>IF(B557="","",ROWS($B$5:B557))</f>
        <v/>
      </c>
      <c r="B557" s="100" t="str">
        <f t="shared" si="72"/>
        <v/>
      </c>
      <c r="C557" s="100" t="str">
        <f t="shared" si="73"/>
        <v/>
      </c>
      <c r="D557" s="100" t="str">
        <f t="shared" si="74"/>
        <v/>
      </c>
      <c r="E557" s="100" t="str">
        <f t="shared" si="75"/>
        <v/>
      </c>
      <c r="F557" s="100" t="str">
        <f t="shared" si="76"/>
        <v/>
      </c>
      <c r="G557" s="101" t="str">
        <f t="shared" si="77"/>
        <v/>
      </c>
      <c r="H557" s="101" t="str">
        <f t="shared" si="78"/>
        <v/>
      </c>
      <c r="I557" s="184"/>
      <c r="J557" s="183"/>
      <c r="K557" s="183" t="str">
        <f>IF(J557="","",VLOOKUP(J557,MASTER!$B$8:$C$11,2,0))</f>
        <v/>
      </c>
      <c r="L557" s="183"/>
      <c r="M557" s="183"/>
      <c r="N557" s="183"/>
      <c r="O557" s="183"/>
      <c r="P557" s="183"/>
      <c r="Q557" s="183"/>
      <c r="R557" s="183"/>
      <c r="S557" s="183"/>
      <c r="T557" s="183"/>
      <c r="U557" s="183"/>
      <c r="V557" s="183"/>
      <c r="W557" s="183"/>
      <c r="X557" s="180">
        <f t="shared" si="79"/>
        <v>0</v>
      </c>
      <c r="Y557" s="179"/>
      <c r="AA557">
        <v>553</v>
      </c>
      <c r="AB557">
        <f>IFERROR(IF($AB$1&gt;=AA557,SMALL(STU_DATA!$L$5:$L$1000,FILL_DATA!$AB$2+FILL_DATA!AA557),0),0)</f>
        <v>0</v>
      </c>
      <c r="AC557">
        <f t="shared" si="80"/>
        <v>0</v>
      </c>
    </row>
    <row r="558" spans="1:29">
      <c r="A558" s="100" t="str">
        <f>IF(B558="","",ROWS($B$5:B558))</f>
        <v/>
      </c>
      <c r="B558" s="100" t="str">
        <f t="shared" si="72"/>
        <v/>
      </c>
      <c r="C558" s="100" t="str">
        <f t="shared" si="73"/>
        <v/>
      </c>
      <c r="D558" s="100" t="str">
        <f t="shared" si="74"/>
        <v/>
      </c>
      <c r="E558" s="100" t="str">
        <f t="shared" si="75"/>
        <v/>
      </c>
      <c r="F558" s="100" t="str">
        <f t="shared" si="76"/>
        <v/>
      </c>
      <c r="G558" s="101" t="str">
        <f t="shared" si="77"/>
        <v/>
      </c>
      <c r="H558" s="101" t="str">
        <f t="shared" si="78"/>
        <v/>
      </c>
      <c r="I558" s="184"/>
      <c r="J558" s="183"/>
      <c r="K558" s="183" t="str">
        <f>IF(J558="","",VLOOKUP(J558,MASTER!$B$8:$C$11,2,0))</f>
        <v/>
      </c>
      <c r="L558" s="183"/>
      <c r="M558" s="183"/>
      <c r="N558" s="183"/>
      <c r="O558" s="183"/>
      <c r="P558" s="183"/>
      <c r="Q558" s="183"/>
      <c r="R558" s="183"/>
      <c r="S558" s="183"/>
      <c r="T558" s="183"/>
      <c r="U558" s="183"/>
      <c r="V558" s="183"/>
      <c r="W558" s="183"/>
      <c r="X558" s="180">
        <f t="shared" si="79"/>
        <v>0</v>
      </c>
      <c r="Y558" s="179"/>
      <c r="AA558">
        <v>554</v>
      </c>
      <c r="AB558">
        <f>IFERROR(IF($AB$1&gt;=AA558,SMALL(STU_DATA!$L$5:$L$1000,FILL_DATA!$AB$2+FILL_DATA!AA558),0),0)</f>
        <v>0</v>
      </c>
      <c r="AC558">
        <f t="shared" si="80"/>
        <v>0</v>
      </c>
    </row>
    <row r="559" spans="1:29">
      <c r="A559" s="100" t="str">
        <f>IF(B559="","",ROWS($B$5:B559))</f>
        <v/>
      </c>
      <c r="B559" s="100" t="str">
        <f t="shared" si="72"/>
        <v/>
      </c>
      <c r="C559" s="100" t="str">
        <f t="shared" si="73"/>
        <v/>
      </c>
      <c r="D559" s="100" t="str">
        <f t="shared" si="74"/>
        <v/>
      </c>
      <c r="E559" s="100" t="str">
        <f t="shared" si="75"/>
        <v/>
      </c>
      <c r="F559" s="100" t="str">
        <f t="shared" si="76"/>
        <v/>
      </c>
      <c r="G559" s="101" t="str">
        <f t="shared" si="77"/>
        <v/>
      </c>
      <c r="H559" s="101" t="str">
        <f t="shared" si="78"/>
        <v/>
      </c>
      <c r="I559" s="184"/>
      <c r="J559" s="183"/>
      <c r="K559" s="183" t="str">
        <f>IF(J559="","",VLOOKUP(J559,MASTER!$B$8:$C$11,2,0))</f>
        <v/>
      </c>
      <c r="L559" s="183"/>
      <c r="M559" s="183"/>
      <c r="N559" s="183"/>
      <c r="O559" s="183"/>
      <c r="P559" s="183"/>
      <c r="Q559" s="183"/>
      <c r="R559" s="183"/>
      <c r="S559" s="183"/>
      <c r="T559" s="183"/>
      <c r="U559" s="183"/>
      <c r="V559" s="183"/>
      <c r="W559" s="183"/>
      <c r="X559" s="180">
        <f t="shared" si="79"/>
        <v>0</v>
      </c>
      <c r="Y559" s="179"/>
      <c r="AA559">
        <v>555</v>
      </c>
      <c r="AB559">
        <f>IFERROR(IF($AB$1&gt;=AA559,SMALL(STU_DATA!$L$5:$L$1000,FILL_DATA!$AB$2+FILL_DATA!AA559),0),0)</f>
        <v>0</v>
      </c>
      <c r="AC559">
        <f t="shared" si="80"/>
        <v>0</v>
      </c>
    </row>
    <row r="560" spans="1:29">
      <c r="A560" s="100" t="str">
        <f>IF(B560="","",ROWS($B$5:B560))</f>
        <v/>
      </c>
      <c r="B560" s="100" t="str">
        <f t="shared" si="72"/>
        <v/>
      </c>
      <c r="C560" s="100" t="str">
        <f t="shared" si="73"/>
        <v/>
      </c>
      <c r="D560" s="100" t="str">
        <f t="shared" si="74"/>
        <v/>
      </c>
      <c r="E560" s="100" t="str">
        <f t="shared" si="75"/>
        <v/>
      </c>
      <c r="F560" s="100" t="str">
        <f t="shared" si="76"/>
        <v/>
      </c>
      <c r="G560" s="101" t="str">
        <f t="shared" si="77"/>
        <v/>
      </c>
      <c r="H560" s="101" t="str">
        <f t="shared" si="78"/>
        <v/>
      </c>
      <c r="I560" s="184"/>
      <c r="J560" s="183"/>
      <c r="K560" s="183" t="str">
        <f>IF(J560="","",VLOOKUP(J560,MASTER!$B$8:$C$11,2,0))</f>
        <v/>
      </c>
      <c r="L560" s="183"/>
      <c r="M560" s="183"/>
      <c r="N560" s="183"/>
      <c r="O560" s="183"/>
      <c r="P560" s="183"/>
      <c r="Q560" s="183"/>
      <c r="R560" s="183"/>
      <c r="S560" s="183"/>
      <c r="T560" s="183"/>
      <c r="U560" s="183"/>
      <c r="V560" s="183"/>
      <c r="W560" s="183"/>
      <c r="X560" s="180">
        <f t="shared" si="79"/>
        <v>0</v>
      </c>
      <c r="Y560" s="179"/>
      <c r="AA560">
        <v>556</v>
      </c>
      <c r="AB560">
        <f>IFERROR(IF($AB$1&gt;=AA560,SMALL(STU_DATA!$L$5:$L$1000,FILL_DATA!$AB$2+FILL_DATA!AA560),0),0)</f>
        <v>0</v>
      </c>
      <c r="AC560">
        <f t="shared" si="80"/>
        <v>0</v>
      </c>
    </row>
    <row r="561" spans="1:29">
      <c r="A561" s="100" t="str">
        <f>IF(B561="","",ROWS($B$5:B561))</f>
        <v/>
      </c>
      <c r="B561" s="100" t="str">
        <f t="shared" si="72"/>
        <v/>
      </c>
      <c r="C561" s="100" t="str">
        <f t="shared" si="73"/>
        <v/>
      </c>
      <c r="D561" s="100" t="str">
        <f t="shared" si="74"/>
        <v/>
      </c>
      <c r="E561" s="100" t="str">
        <f t="shared" si="75"/>
        <v/>
      </c>
      <c r="F561" s="100" t="str">
        <f t="shared" si="76"/>
        <v/>
      </c>
      <c r="G561" s="101" t="str">
        <f t="shared" si="77"/>
        <v/>
      </c>
      <c r="H561" s="101" t="str">
        <f t="shared" si="78"/>
        <v/>
      </c>
      <c r="I561" s="184"/>
      <c r="J561" s="183"/>
      <c r="K561" s="183" t="str">
        <f>IF(J561="","",VLOOKUP(J561,MASTER!$B$8:$C$11,2,0))</f>
        <v/>
      </c>
      <c r="L561" s="183"/>
      <c r="M561" s="183"/>
      <c r="N561" s="183"/>
      <c r="O561" s="183"/>
      <c r="P561" s="183"/>
      <c r="Q561" s="183"/>
      <c r="R561" s="183"/>
      <c r="S561" s="183"/>
      <c r="T561" s="183"/>
      <c r="U561" s="183"/>
      <c r="V561" s="183"/>
      <c r="W561" s="183"/>
      <c r="X561" s="180">
        <f t="shared" si="79"/>
        <v>0</v>
      </c>
      <c r="Y561" s="179"/>
      <c r="AA561">
        <v>557</v>
      </c>
      <c r="AB561">
        <f>IFERROR(IF($AB$1&gt;=AA561,SMALL(STU_DATA!$L$5:$L$1000,FILL_DATA!$AB$2+FILL_DATA!AA561),0),0)</f>
        <v>0</v>
      </c>
      <c r="AC561">
        <f t="shared" si="80"/>
        <v>0</v>
      </c>
    </row>
    <row r="562" spans="1:29">
      <c r="A562" s="100" t="str">
        <f>IF(B562="","",ROWS($B$5:B562))</f>
        <v/>
      </c>
      <c r="B562" s="100" t="str">
        <f t="shared" si="72"/>
        <v/>
      </c>
      <c r="C562" s="100" t="str">
        <f t="shared" si="73"/>
        <v/>
      </c>
      <c r="D562" s="100" t="str">
        <f t="shared" si="74"/>
        <v/>
      </c>
      <c r="E562" s="100" t="str">
        <f t="shared" si="75"/>
        <v/>
      </c>
      <c r="F562" s="100" t="str">
        <f t="shared" si="76"/>
        <v/>
      </c>
      <c r="G562" s="101" t="str">
        <f t="shared" si="77"/>
        <v/>
      </c>
      <c r="H562" s="101" t="str">
        <f t="shared" si="78"/>
        <v/>
      </c>
      <c r="I562" s="184"/>
      <c r="J562" s="183"/>
      <c r="K562" s="183" t="str">
        <f>IF(J562="","",VLOOKUP(J562,MASTER!$B$8:$C$11,2,0))</f>
        <v/>
      </c>
      <c r="L562" s="183"/>
      <c r="M562" s="183"/>
      <c r="N562" s="183"/>
      <c r="O562" s="183"/>
      <c r="P562" s="183"/>
      <c r="Q562" s="183"/>
      <c r="R562" s="183"/>
      <c r="S562" s="183"/>
      <c r="T562" s="183"/>
      <c r="U562" s="183"/>
      <c r="V562" s="183"/>
      <c r="W562" s="183"/>
      <c r="X562" s="180">
        <f t="shared" si="79"/>
        <v>0</v>
      </c>
      <c r="Y562" s="179"/>
      <c r="AA562">
        <v>558</v>
      </c>
      <c r="AB562">
        <f>IFERROR(IF($AB$1&gt;=AA562,SMALL(STU_DATA!$L$5:$L$1000,FILL_DATA!$AB$2+FILL_DATA!AA562),0),0)</f>
        <v>0</v>
      </c>
      <c r="AC562">
        <f t="shared" si="80"/>
        <v>0</v>
      </c>
    </row>
    <row r="563" spans="1:29">
      <c r="A563" s="100" t="str">
        <f>IF(B563="","",ROWS($B$5:B563))</f>
        <v/>
      </c>
      <c r="B563" s="100" t="str">
        <f t="shared" si="72"/>
        <v/>
      </c>
      <c r="C563" s="100" t="str">
        <f t="shared" si="73"/>
        <v/>
      </c>
      <c r="D563" s="100" t="str">
        <f t="shared" si="74"/>
        <v/>
      </c>
      <c r="E563" s="100" t="str">
        <f t="shared" si="75"/>
        <v/>
      </c>
      <c r="F563" s="100" t="str">
        <f t="shared" si="76"/>
        <v/>
      </c>
      <c r="G563" s="101" t="str">
        <f t="shared" si="77"/>
        <v/>
      </c>
      <c r="H563" s="101" t="str">
        <f t="shared" si="78"/>
        <v/>
      </c>
      <c r="I563" s="184"/>
      <c r="J563" s="183"/>
      <c r="K563" s="183" t="str">
        <f>IF(J563="","",VLOOKUP(J563,MASTER!$B$8:$C$11,2,0))</f>
        <v/>
      </c>
      <c r="L563" s="183"/>
      <c r="M563" s="183"/>
      <c r="N563" s="183"/>
      <c r="O563" s="183"/>
      <c r="P563" s="183"/>
      <c r="Q563" s="183"/>
      <c r="R563" s="183"/>
      <c r="S563" s="183"/>
      <c r="T563" s="183"/>
      <c r="U563" s="183"/>
      <c r="V563" s="183"/>
      <c r="W563" s="183"/>
      <c r="X563" s="180">
        <f t="shared" si="79"/>
        <v>0</v>
      </c>
      <c r="Y563" s="179"/>
      <c r="AA563">
        <v>559</v>
      </c>
      <c r="AB563">
        <f>IFERROR(IF($AB$1&gt;=AA563,SMALL(STU_DATA!$L$5:$L$1000,FILL_DATA!$AB$2+FILL_DATA!AA563),0),0)</f>
        <v>0</v>
      </c>
      <c r="AC563">
        <f t="shared" si="80"/>
        <v>0</v>
      </c>
    </row>
    <row r="564" spans="1:29">
      <c r="A564" s="100" t="str">
        <f>IF(B564="","",ROWS($B$5:B564))</f>
        <v/>
      </c>
      <c r="B564" s="100" t="str">
        <f t="shared" si="72"/>
        <v/>
      </c>
      <c r="C564" s="100" t="str">
        <f t="shared" si="73"/>
        <v/>
      </c>
      <c r="D564" s="100" t="str">
        <f t="shared" si="74"/>
        <v/>
      </c>
      <c r="E564" s="100" t="str">
        <f t="shared" si="75"/>
        <v/>
      </c>
      <c r="F564" s="100" t="str">
        <f t="shared" si="76"/>
        <v/>
      </c>
      <c r="G564" s="101" t="str">
        <f t="shared" si="77"/>
        <v/>
      </c>
      <c r="H564" s="101" t="str">
        <f t="shared" si="78"/>
        <v/>
      </c>
      <c r="I564" s="184"/>
      <c r="J564" s="183"/>
      <c r="K564" s="183" t="str">
        <f>IF(J564="","",VLOOKUP(J564,MASTER!$B$8:$C$11,2,0))</f>
        <v/>
      </c>
      <c r="L564" s="183"/>
      <c r="M564" s="183"/>
      <c r="N564" s="183"/>
      <c r="O564" s="183"/>
      <c r="P564" s="183"/>
      <c r="Q564" s="183"/>
      <c r="R564" s="183"/>
      <c r="S564" s="183"/>
      <c r="T564" s="183"/>
      <c r="U564" s="183"/>
      <c r="V564" s="183"/>
      <c r="W564" s="183"/>
      <c r="X564" s="180">
        <f t="shared" si="79"/>
        <v>0</v>
      </c>
      <c r="Y564" s="179"/>
      <c r="AA564">
        <v>560</v>
      </c>
      <c r="AB564">
        <f>IFERROR(IF($AB$1&gt;=AA564,SMALL(STU_DATA!$L$5:$L$1000,FILL_DATA!$AB$2+FILL_DATA!AA564),0),0)</f>
        <v>0</v>
      </c>
      <c r="AC564">
        <f t="shared" si="80"/>
        <v>0</v>
      </c>
    </row>
    <row r="565" spans="1:29">
      <c r="A565" s="100" t="str">
        <f>IF(B565="","",ROWS($B$5:B565))</f>
        <v/>
      </c>
      <c r="B565" s="100" t="str">
        <f t="shared" si="72"/>
        <v/>
      </c>
      <c r="C565" s="100" t="str">
        <f t="shared" si="73"/>
        <v/>
      </c>
      <c r="D565" s="100" t="str">
        <f t="shared" si="74"/>
        <v/>
      </c>
      <c r="E565" s="100" t="str">
        <f t="shared" si="75"/>
        <v/>
      </c>
      <c r="F565" s="100" t="str">
        <f t="shared" si="76"/>
        <v/>
      </c>
      <c r="G565" s="101" t="str">
        <f t="shared" si="77"/>
        <v/>
      </c>
      <c r="H565" s="101" t="str">
        <f t="shared" si="78"/>
        <v/>
      </c>
      <c r="I565" s="184"/>
      <c r="J565" s="183"/>
      <c r="K565" s="183" t="str">
        <f>IF(J565="","",VLOOKUP(J565,MASTER!$B$8:$C$11,2,0))</f>
        <v/>
      </c>
      <c r="L565" s="183"/>
      <c r="M565" s="183"/>
      <c r="N565" s="183"/>
      <c r="O565" s="183"/>
      <c r="P565" s="183"/>
      <c r="Q565" s="183"/>
      <c r="R565" s="183"/>
      <c r="S565" s="183"/>
      <c r="T565" s="183"/>
      <c r="U565" s="183"/>
      <c r="V565" s="183"/>
      <c r="W565" s="183"/>
      <c r="X565" s="180">
        <f t="shared" si="79"/>
        <v>0</v>
      </c>
      <c r="Y565" s="179"/>
      <c r="AA565">
        <v>561</v>
      </c>
      <c r="AB565">
        <f>IFERROR(IF($AB$1&gt;=AA565,SMALL(STU_DATA!$L$5:$L$1000,FILL_DATA!$AB$2+FILL_DATA!AA565),0),0)</f>
        <v>0</v>
      </c>
      <c r="AC565">
        <f t="shared" si="80"/>
        <v>0</v>
      </c>
    </row>
    <row r="566" spans="1:29">
      <c r="A566" s="100" t="str">
        <f>IF(B566="","",ROWS($B$5:B566))</f>
        <v/>
      </c>
      <c r="B566" s="100" t="str">
        <f t="shared" si="72"/>
        <v/>
      </c>
      <c r="C566" s="100" t="str">
        <f t="shared" si="73"/>
        <v/>
      </c>
      <c r="D566" s="100" t="str">
        <f t="shared" si="74"/>
        <v/>
      </c>
      <c r="E566" s="100" t="str">
        <f t="shared" si="75"/>
        <v/>
      </c>
      <c r="F566" s="100" t="str">
        <f t="shared" si="76"/>
        <v/>
      </c>
      <c r="G566" s="101" t="str">
        <f t="shared" si="77"/>
        <v/>
      </c>
      <c r="H566" s="101" t="str">
        <f t="shared" si="78"/>
        <v/>
      </c>
      <c r="I566" s="184"/>
      <c r="J566" s="183"/>
      <c r="K566" s="183" t="str">
        <f>IF(J566="","",VLOOKUP(J566,MASTER!$B$8:$C$11,2,0))</f>
        <v/>
      </c>
      <c r="L566" s="183"/>
      <c r="M566" s="183"/>
      <c r="N566" s="183"/>
      <c r="O566" s="183"/>
      <c r="P566" s="183"/>
      <c r="Q566" s="183"/>
      <c r="R566" s="183"/>
      <c r="S566" s="183"/>
      <c r="T566" s="183"/>
      <c r="U566" s="183"/>
      <c r="V566" s="183"/>
      <c r="W566" s="183"/>
      <c r="X566" s="180">
        <f t="shared" si="79"/>
        <v>0</v>
      </c>
      <c r="Y566" s="179"/>
      <c r="AA566">
        <v>562</v>
      </c>
      <c r="AB566">
        <f>IFERROR(IF($AB$1&gt;=AA566,SMALL(STU_DATA!$L$5:$L$1000,FILL_DATA!$AB$2+FILL_DATA!AA566),0),0)</f>
        <v>0</v>
      </c>
      <c r="AC566">
        <f t="shared" si="80"/>
        <v>0</v>
      </c>
    </row>
    <row r="567" spans="1:29">
      <c r="A567" s="100" t="str">
        <f>IF(B567="","",ROWS($B$5:B567))</f>
        <v/>
      </c>
      <c r="B567" s="100" t="str">
        <f t="shared" si="72"/>
        <v/>
      </c>
      <c r="C567" s="100" t="str">
        <f t="shared" si="73"/>
        <v/>
      </c>
      <c r="D567" s="100" t="str">
        <f t="shared" si="74"/>
        <v/>
      </c>
      <c r="E567" s="100" t="str">
        <f t="shared" si="75"/>
        <v/>
      </c>
      <c r="F567" s="100" t="str">
        <f t="shared" si="76"/>
        <v/>
      </c>
      <c r="G567" s="101" t="str">
        <f t="shared" si="77"/>
        <v/>
      </c>
      <c r="H567" s="101" t="str">
        <f t="shared" si="78"/>
        <v/>
      </c>
      <c r="I567" s="184"/>
      <c r="J567" s="183"/>
      <c r="K567" s="183" t="str">
        <f>IF(J567="","",VLOOKUP(J567,MASTER!$B$8:$C$11,2,0))</f>
        <v/>
      </c>
      <c r="L567" s="183"/>
      <c r="M567" s="183"/>
      <c r="N567" s="183"/>
      <c r="O567" s="183"/>
      <c r="P567" s="183"/>
      <c r="Q567" s="183"/>
      <c r="R567" s="183"/>
      <c r="S567" s="183"/>
      <c r="T567" s="183"/>
      <c r="U567" s="183"/>
      <c r="V567" s="183"/>
      <c r="W567" s="183"/>
      <c r="X567" s="180">
        <f t="shared" si="79"/>
        <v>0</v>
      </c>
      <c r="Y567" s="179"/>
      <c r="AA567">
        <v>563</v>
      </c>
      <c r="AB567">
        <f>IFERROR(IF($AB$1&gt;=AA567,SMALL(STU_DATA!$L$5:$L$1000,FILL_DATA!$AB$2+FILL_DATA!AA567),0),0)</f>
        <v>0</v>
      </c>
      <c r="AC567">
        <f t="shared" si="80"/>
        <v>0</v>
      </c>
    </row>
    <row r="568" spans="1:29">
      <c r="A568" s="100" t="str">
        <f>IF(B568="","",ROWS($B$5:B568))</f>
        <v/>
      </c>
      <c r="B568" s="100" t="str">
        <f t="shared" si="72"/>
        <v/>
      </c>
      <c r="C568" s="100" t="str">
        <f t="shared" si="73"/>
        <v/>
      </c>
      <c r="D568" s="100" t="str">
        <f t="shared" si="74"/>
        <v/>
      </c>
      <c r="E568" s="100" t="str">
        <f t="shared" si="75"/>
        <v/>
      </c>
      <c r="F568" s="100" t="str">
        <f t="shared" si="76"/>
        <v/>
      </c>
      <c r="G568" s="101" t="str">
        <f t="shared" si="77"/>
        <v/>
      </c>
      <c r="H568" s="101" t="str">
        <f t="shared" si="78"/>
        <v/>
      </c>
      <c r="I568" s="184"/>
      <c r="J568" s="183"/>
      <c r="K568" s="183" t="str">
        <f>IF(J568="","",VLOOKUP(J568,MASTER!$B$8:$C$11,2,0))</f>
        <v/>
      </c>
      <c r="L568" s="183"/>
      <c r="M568" s="183"/>
      <c r="N568" s="183"/>
      <c r="O568" s="183"/>
      <c r="P568" s="183"/>
      <c r="Q568" s="183"/>
      <c r="R568" s="183"/>
      <c r="S568" s="183"/>
      <c r="T568" s="183"/>
      <c r="U568" s="183"/>
      <c r="V568" s="183"/>
      <c r="W568" s="183"/>
      <c r="X568" s="180">
        <f t="shared" si="79"/>
        <v>0</v>
      </c>
      <c r="Y568" s="179"/>
      <c r="AA568">
        <v>564</v>
      </c>
      <c r="AB568">
        <f>IFERROR(IF($AB$1&gt;=AA568,SMALL(STU_DATA!$L$5:$L$1000,FILL_DATA!$AB$2+FILL_DATA!AA568),0),0)</f>
        <v>0</v>
      </c>
      <c r="AC568">
        <f t="shared" si="80"/>
        <v>0</v>
      </c>
    </row>
    <row r="569" spans="1:29">
      <c r="A569" s="100" t="str">
        <f>IF(B569="","",ROWS($B$5:B569))</f>
        <v/>
      </c>
      <c r="B569" s="100" t="str">
        <f t="shared" si="72"/>
        <v/>
      </c>
      <c r="C569" s="100" t="str">
        <f t="shared" si="73"/>
        <v/>
      </c>
      <c r="D569" s="100" t="str">
        <f t="shared" si="74"/>
        <v/>
      </c>
      <c r="E569" s="100" t="str">
        <f t="shared" si="75"/>
        <v/>
      </c>
      <c r="F569" s="100" t="str">
        <f t="shared" si="76"/>
        <v/>
      </c>
      <c r="G569" s="101" t="str">
        <f t="shared" si="77"/>
        <v/>
      </c>
      <c r="H569" s="101" t="str">
        <f t="shared" si="78"/>
        <v/>
      </c>
      <c r="I569" s="184"/>
      <c r="J569" s="183"/>
      <c r="K569" s="183" t="str">
        <f>IF(J569="","",VLOOKUP(J569,MASTER!$B$8:$C$11,2,0))</f>
        <v/>
      </c>
      <c r="L569" s="183"/>
      <c r="M569" s="183"/>
      <c r="N569" s="183"/>
      <c r="O569" s="183"/>
      <c r="P569" s="183"/>
      <c r="Q569" s="183"/>
      <c r="R569" s="183"/>
      <c r="S569" s="183"/>
      <c r="T569" s="183"/>
      <c r="U569" s="183"/>
      <c r="V569" s="183"/>
      <c r="W569" s="183"/>
      <c r="X569" s="180">
        <f t="shared" si="79"/>
        <v>0</v>
      </c>
      <c r="Y569" s="179"/>
      <c r="AA569">
        <v>565</v>
      </c>
      <c r="AB569">
        <f>IFERROR(IF($AB$1&gt;=AA569,SMALL(STU_DATA!$L$5:$L$1000,FILL_DATA!$AB$2+FILL_DATA!AA569),0),0)</f>
        <v>0</v>
      </c>
      <c r="AC569">
        <f t="shared" si="80"/>
        <v>0</v>
      </c>
    </row>
    <row r="570" spans="1:29">
      <c r="A570" s="100" t="str">
        <f>IF(B570="","",ROWS($B$5:B570))</f>
        <v/>
      </c>
      <c r="B570" s="100" t="str">
        <f t="shared" si="72"/>
        <v/>
      </c>
      <c r="C570" s="100" t="str">
        <f t="shared" si="73"/>
        <v/>
      </c>
      <c r="D570" s="100" t="str">
        <f t="shared" si="74"/>
        <v/>
      </c>
      <c r="E570" s="100" t="str">
        <f t="shared" si="75"/>
        <v/>
      </c>
      <c r="F570" s="100" t="str">
        <f t="shared" si="76"/>
        <v/>
      </c>
      <c r="G570" s="101" t="str">
        <f t="shared" si="77"/>
        <v/>
      </c>
      <c r="H570" s="101" t="str">
        <f t="shared" si="78"/>
        <v/>
      </c>
      <c r="I570" s="184"/>
      <c r="J570" s="183"/>
      <c r="K570" s="183" t="str">
        <f>IF(J570="","",VLOOKUP(J570,MASTER!$B$8:$C$11,2,0))</f>
        <v/>
      </c>
      <c r="L570" s="183"/>
      <c r="M570" s="183"/>
      <c r="N570" s="183"/>
      <c r="O570" s="183"/>
      <c r="P570" s="183"/>
      <c r="Q570" s="183"/>
      <c r="R570" s="183"/>
      <c r="S570" s="183"/>
      <c r="T570" s="183"/>
      <c r="U570" s="183"/>
      <c r="V570" s="183"/>
      <c r="W570" s="183"/>
      <c r="X570" s="180">
        <f t="shared" si="79"/>
        <v>0</v>
      </c>
      <c r="Y570" s="179"/>
      <c r="AA570">
        <v>566</v>
      </c>
      <c r="AB570">
        <f>IFERROR(IF($AB$1&gt;=AA570,SMALL(STU_DATA!$L$5:$L$1000,FILL_DATA!$AB$2+FILL_DATA!AA570),0),0)</f>
        <v>0</v>
      </c>
      <c r="AC570">
        <f t="shared" si="80"/>
        <v>0</v>
      </c>
    </row>
    <row r="571" spans="1:29">
      <c r="A571" s="100" t="str">
        <f>IF(B571="","",ROWS($B$5:B571))</f>
        <v/>
      </c>
      <c r="B571" s="100" t="str">
        <f t="shared" si="72"/>
        <v/>
      </c>
      <c r="C571" s="100" t="str">
        <f t="shared" si="73"/>
        <v/>
      </c>
      <c r="D571" s="100" t="str">
        <f t="shared" si="74"/>
        <v/>
      </c>
      <c r="E571" s="100" t="str">
        <f t="shared" si="75"/>
        <v/>
      </c>
      <c r="F571" s="100" t="str">
        <f t="shared" si="76"/>
        <v/>
      </c>
      <c r="G571" s="101" t="str">
        <f t="shared" si="77"/>
        <v/>
      </c>
      <c r="H571" s="101" t="str">
        <f t="shared" si="78"/>
        <v/>
      </c>
      <c r="I571" s="184"/>
      <c r="J571" s="183"/>
      <c r="K571" s="183" t="str">
        <f>IF(J571="","",VLOOKUP(J571,MASTER!$B$8:$C$11,2,0))</f>
        <v/>
      </c>
      <c r="L571" s="183"/>
      <c r="M571" s="183"/>
      <c r="N571" s="183"/>
      <c r="O571" s="183"/>
      <c r="P571" s="183"/>
      <c r="Q571" s="183"/>
      <c r="R571" s="183"/>
      <c r="S571" s="183"/>
      <c r="T571" s="183"/>
      <c r="U571" s="183"/>
      <c r="V571" s="183"/>
      <c r="W571" s="183"/>
      <c r="X571" s="180">
        <f t="shared" si="79"/>
        <v>0</v>
      </c>
      <c r="Y571" s="179"/>
      <c r="AA571">
        <v>567</v>
      </c>
      <c r="AB571">
        <f>IFERROR(IF($AB$1&gt;=AA571,SMALL(STU_DATA!$L$5:$L$1000,FILL_DATA!$AB$2+FILL_DATA!AA571),0),0)</f>
        <v>0</v>
      </c>
      <c r="AC571">
        <f t="shared" si="80"/>
        <v>0</v>
      </c>
    </row>
    <row r="572" spans="1:29">
      <c r="A572" s="100" t="str">
        <f>IF(B572="","",ROWS($B$5:B572))</f>
        <v/>
      </c>
      <c r="B572" s="100" t="str">
        <f t="shared" si="72"/>
        <v/>
      </c>
      <c r="C572" s="100" t="str">
        <f t="shared" si="73"/>
        <v/>
      </c>
      <c r="D572" s="100" t="str">
        <f t="shared" si="74"/>
        <v/>
      </c>
      <c r="E572" s="100" t="str">
        <f t="shared" si="75"/>
        <v/>
      </c>
      <c r="F572" s="100" t="str">
        <f t="shared" si="76"/>
        <v/>
      </c>
      <c r="G572" s="101" t="str">
        <f t="shared" si="77"/>
        <v/>
      </c>
      <c r="H572" s="101" t="str">
        <f t="shared" si="78"/>
        <v/>
      </c>
      <c r="I572" s="184"/>
      <c r="J572" s="183"/>
      <c r="K572" s="183" t="str">
        <f>IF(J572="","",VLOOKUP(J572,MASTER!$B$8:$C$11,2,0))</f>
        <v/>
      </c>
      <c r="L572" s="183"/>
      <c r="M572" s="183"/>
      <c r="N572" s="183"/>
      <c r="O572" s="183"/>
      <c r="P572" s="183"/>
      <c r="Q572" s="183"/>
      <c r="R572" s="183"/>
      <c r="S572" s="183"/>
      <c r="T572" s="183"/>
      <c r="U572" s="183"/>
      <c r="V572" s="183"/>
      <c r="W572" s="183"/>
      <c r="X572" s="180">
        <f t="shared" si="79"/>
        <v>0</v>
      </c>
      <c r="Y572" s="179"/>
      <c r="AA572">
        <v>568</v>
      </c>
      <c r="AB572">
        <f>IFERROR(IF($AB$1&gt;=AA572,SMALL(STU_DATA!$L$5:$L$1000,FILL_DATA!$AB$2+FILL_DATA!AA572),0),0)</f>
        <v>0</v>
      </c>
      <c r="AC572">
        <f t="shared" si="80"/>
        <v>0</v>
      </c>
    </row>
    <row r="573" spans="1:29">
      <c r="A573" s="100" t="str">
        <f>IF(B573="","",ROWS($B$5:B573))</f>
        <v/>
      </c>
      <c r="B573" s="100" t="str">
        <f t="shared" si="72"/>
        <v/>
      </c>
      <c r="C573" s="100" t="str">
        <f t="shared" si="73"/>
        <v/>
      </c>
      <c r="D573" s="100" t="str">
        <f t="shared" si="74"/>
        <v/>
      </c>
      <c r="E573" s="100" t="str">
        <f t="shared" si="75"/>
        <v/>
      </c>
      <c r="F573" s="100" t="str">
        <f t="shared" si="76"/>
        <v/>
      </c>
      <c r="G573" s="101" t="str">
        <f t="shared" si="77"/>
        <v/>
      </c>
      <c r="H573" s="101" t="str">
        <f t="shared" si="78"/>
        <v/>
      </c>
      <c r="I573" s="184"/>
      <c r="J573" s="183"/>
      <c r="K573" s="183" t="str">
        <f>IF(J573="","",VLOOKUP(J573,MASTER!$B$8:$C$11,2,0))</f>
        <v/>
      </c>
      <c r="L573" s="183"/>
      <c r="M573" s="183"/>
      <c r="N573" s="183"/>
      <c r="O573" s="183"/>
      <c r="P573" s="183"/>
      <c r="Q573" s="183"/>
      <c r="R573" s="183"/>
      <c r="S573" s="183"/>
      <c r="T573" s="183"/>
      <c r="U573" s="183"/>
      <c r="V573" s="183"/>
      <c r="W573" s="183"/>
      <c r="X573" s="180">
        <f t="shared" si="79"/>
        <v>0</v>
      </c>
      <c r="Y573" s="179"/>
      <c r="AA573">
        <v>569</v>
      </c>
      <c r="AB573">
        <f>IFERROR(IF($AB$1&gt;=AA573,SMALL(STU_DATA!$L$5:$L$1000,FILL_DATA!$AB$2+FILL_DATA!AA573),0),0)</f>
        <v>0</v>
      </c>
      <c r="AC573">
        <f t="shared" si="80"/>
        <v>0</v>
      </c>
    </row>
    <row r="574" spans="1:29">
      <c r="A574" s="100" t="str">
        <f>IF(B574="","",ROWS($B$5:B574))</f>
        <v/>
      </c>
      <c r="B574" s="100" t="str">
        <f t="shared" si="72"/>
        <v/>
      </c>
      <c r="C574" s="100" t="str">
        <f t="shared" si="73"/>
        <v/>
      </c>
      <c r="D574" s="100" t="str">
        <f t="shared" si="74"/>
        <v/>
      </c>
      <c r="E574" s="100" t="str">
        <f t="shared" si="75"/>
        <v/>
      </c>
      <c r="F574" s="100" t="str">
        <f t="shared" si="76"/>
        <v/>
      </c>
      <c r="G574" s="101" t="str">
        <f t="shared" si="77"/>
        <v/>
      </c>
      <c r="H574" s="101" t="str">
        <f t="shared" si="78"/>
        <v/>
      </c>
      <c r="I574" s="184"/>
      <c r="J574" s="183"/>
      <c r="K574" s="183" t="str">
        <f>IF(J574="","",VLOOKUP(J574,MASTER!$B$8:$C$11,2,0))</f>
        <v/>
      </c>
      <c r="L574" s="183"/>
      <c r="M574" s="183"/>
      <c r="N574" s="183"/>
      <c r="O574" s="183"/>
      <c r="P574" s="183"/>
      <c r="Q574" s="183"/>
      <c r="R574" s="183"/>
      <c r="S574" s="183"/>
      <c r="T574" s="183"/>
      <c r="U574" s="183"/>
      <c r="V574" s="183"/>
      <c r="W574" s="183"/>
      <c r="X574" s="180">
        <f t="shared" si="79"/>
        <v>0</v>
      </c>
      <c r="Y574" s="179"/>
      <c r="AA574">
        <v>570</v>
      </c>
      <c r="AB574">
        <f>IFERROR(IF($AB$1&gt;=AA574,SMALL(STU_DATA!$L$5:$L$1000,FILL_DATA!$AB$2+FILL_DATA!AA574),0),0)</f>
        <v>0</v>
      </c>
      <c r="AC574">
        <f t="shared" si="80"/>
        <v>0</v>
      </c>
    </row>
    <row r="575" spans="1:29">
      <c r="A575" s="100" t="str">
        <f>IF(B575="","",ROWS($B$5:B575))</f>
        <v/>
      </c>
      <c r="B575" s="100" t="str">
        <f t="shared" si="72"/>
        <v/>
      </c>
      <c r="C575" s="100" t="str">
        <f t="shared" si="73"/>
        <v/>
      </c>
      <c r="D575" s="100" t="str">
        <f t="shared" si="74"/>
        <v/>
      </c>
      <c r="E575" s="100" t="str">
        <f t="shared" si="75"/>
        <v/>
      </c>
      <c r="F575" s="100" t="str">
        <f t="shared" si="76"/>
        <v/>
      </c>
      <c r="G575" s="101" t="str">
        <f t="shared" si="77"/>
        <v/>
      </c>
      <c r="H575" s="101" t="str">
        <f t="shared" si="78"/>
        <v/>
      </c>
      <c r="I575" s="184"/>
      <c r="J575" s="183"/>
      <c r="K575" s="183" t="str">
        <f>IF(J575="","",VLOOKUP(J575,MASTER!$B$8:$C$11,2,0))</f>
        <v/>
      </c>
      <c r="L575" s="183"/>
      <c r="M575" s="183"/>
      <c r="N575" s="183"/>
      <c r="O575" s="183"/>
      <c r="P575" s="183"/>
      <c r="Q575" s="183"/>
      <c r="R575" s="183"/>
      <c r="S575" s="183"/>
      <c r="T575" s="183"/>
      <c r="U575" s="183"/>
      <c r="V575" s="183"/>
      <c r="W575" s="183"/>
      <c r="X575" s="180">
        <f t="shared" si="79"/>
        <v>0</v>
      </c>
      <c r="Y575" s="179"/>
      <c r="AA575">
        <v>571</v>
      </c>
      <c r="AB575">
        <f>IFERROR(IF($AB$1&gt;=AA575,SMALL(STU_DATA!$L$5:$L$1000,FILL_DATA!$AB$2+FILL_DATA!AA575),0),0)</f>
        <v>0</v>
      </c>
      <c r="AC575">
        <f t="shared" si="80"/>
        <v>0</v>
      </c>
    </row>
    <row r="576" spans="1:29">
      <c r="A576" s="100" t="str">
        <f>IF(B576="","",ROWS($B$5:B576))</f>
        <v/>
      </c>
      <c r="B576" s="100" t="str">
        <f t="shared" si="72"/>
        <v/>
      </c>
      <c r="C576" s="100" t="str">
        <f t="shared" si="73"/>
        <v/>
      </c>
      <c r="D576" s="100" t="str">
        <f t="shared" si="74"/>
        <v/>
      </c>
      <c r="E576" s="100" t="str">
        <f t="shared" si="75"/>
        <v/>
      </c>
      <c r="F576" s="100" t="str">
        <f t="shared" si="76"/>
        <v/>
      </c>
      <c r="G576" s="101" t="str">
        <f t="shared" si="77"/>
        <v/>
      </c>
      <c r="H576" s="101" t="str">
        <f t="shared" si="78"/>
        <v/>
      </c>
      <c r="I576" s="184"/>
      <c r="J576" s="183"/>
      <c r="K576" s="183" t="str">
        <f>IF(J576="","",VLOOKUP(J576,MASTER!$B$8:$C$11,2,0))</f>
        <v/>
      </c>
      <c r="L576" s="183"/>
      <c r="M576" s="183"/>
      <c r="N576" s="183"/>
      <c r="O576" s="183"/>
      <c r="P576" s="183"/>
      <c r="Q576" s="183"/>
      <c r="R576" s="183"/>
      <c r="S576" s="183"/>
      <c r="T576" s="183"/>
      <c r="U576" s="183"/>
      <c r="V576" s="183"/>
      <c r="W576" s="183"/>
      <c r="X576" s="180">
        <f t="shared" si="79"/>
        <v>0</v>
      </c>
      <c r="Y576" s="179"/>
      <c r="AA576">
        <v>572</v>
      </c>
      <c r="AB576">
        <f>IFERROR(IF($AB$1&gt;=AA576,SMALL(STU_DATA!$L$5:$L$1000,FILL_DATA!$AB$2+FILL_DATA!AA576),0),0)</f>
        <v>0</v>
      </c>
      <c r="AC576">
        <f t="shared" si="80"/>
        <v>0</v>
      </c>
    </row>
    <row r="577" spans="1:29">
      <c r="A577" s="100" t="str">
        <f>IF(B577="","",ROWS($B$5:B577))</f>
        <v/>
      </c>
      <c r="B577" s="100" t="str">
        <f t="shared" si="72"/>
        <v/>
      </c>
      <c r="C577" s="100" t="str">
        <f t="shared" si="73"/>
        <v/>
      </c>
      <c r="D577" s="100" t="str">
        <f t="shared" si="74"/>
        <v/>
      </c>
      <c r="E577" s="100" t="str">
        <f t="shared" si="75"/>
        <v/>
      </c>
      <c r="F577" s="100" t="str">
        <f t="shared" si="76"/>
        <v/>
      </c>
      <c r="G577" s="101" t="str">
        <f t="shared" si="77"/>
        <v/>
      </c>
      <c r="H577" s="101" t="str">
        <f t="shared" si="78"/>
        <v/>
      </c>
      <c r="I577" s="184"/>
      <c r="J577" s="183"/>
      <c r="K577" s="183" t="str">
        <f>IF(J577="","",VLOOKUP(J577,MASTER!$B$8:$C$11,2,0))</f>
        <v/>
      </c>
      <c r="L577" s="183"/>
      <c r="M577" s="183"/>
      <c r="N577" s="183"/>
      <c r="O577" s="183"/>
      <c r="P577" s="183"/>
      <c r="Q577" s="183"/>
      <c r="R577" s="183"/>
      <c r="S577" s="183"/>
      <c r="T577" s="183"/>
      <c r="U577" s="183"/>
      <c r="V577" s="183"/>
      <c r="W577" s="183"/>
      <c r="X577" s="180">
        <f t="shared" si="79"/>
        <v>0</v>
      </c>
      <c r="Y577" s="179"/>
      <c r="AA577">
        <v>573</v>
      </c>
      <c r="AB577">
        <f>IFERROR(IF($AB$1&gt;=AA577,SMALL(STU_DATA!$L$5:$L$1000,FILL_DATA!$AB$2+FILL_DATA!AA577),0),0)</f>
        <v>0</v>
      </c>
      <c r="AC577">
        <f t="shared" si="80"/>
        <v>0</v>
      </c>
    </row>
    <row r="578" spans="1:29">
      <c r="A578" s="100" t="str">
        <f>IF(B578="","",ROWS($B$5:B578))</f>
        <v/>
      </c>
      <c r="B578" s="100" t="str">
        <f t="shared" si="72"/>
        <v/>
      </c>
      <c r="C578" s="100" t="str">
        <f t="shared" si="73"/>
        <v/>
      </c>
      <c r="D578" s="100" t="str">
        <f t="shared" si="74"/>
        <v/>
      </c>
      <c r="E578" s="100" t="str">
        <f t="shared" si="75"/>
        <v/>
      </c>
      <c r="F578" s="100" t="str">
        <f t="shared" si="76"/>
        <v/>
      </c>
      <c r="G578" s="101" t="str">
        <f t="shared" si="77"/>
        <v/>
      </c>
      <c r="H578" s="101" t="str">
        <f t="shared" si="78"/>
        <v/>
      </c>
      <c r="I578" s="184"/>
      <c r="J578" s="183"/>
      <c r="K578" s="183" t="str">
        <f>IF(J578="","",VLOOKUP(J578,MASTER!$B$8:$C$11,2,0))</f>
        <v/>
      </c>
      <c r="L578" s="183"/>
      <c r="M578" s="183"/>
      <c r="N578" s="183"/>
      <c r="O578" s="183"/>
      <c r="P578" s="183"/>
      <c r="Q578" s="183"/>
      <c r="R578" s="183"/>
      <c r="S578" s="183"/>
      <c r="T578" s="183"/>
      <c r="U578" s="183"/>
      <c r="V578" s="183"/>
      <c r="W578" s="183"/>
      <c r="X578" s="180">
        <f t="shared" si="79"/>
        <v>0</v>
      </c>
      <c r="Y578" s="179"/>
      <c r="AA578">
        <v>574</v>
      </c>
      <c r="AB578">
        <f>IFERROR(IF($AB$1&gt;=AA578,SMALL(STU_DATA!$L$5:$L$1000,FILL_DATA!$AB$2+FILL_DATA!AA578),0),0)</f>
        <v>0</v>
      </c>
      <c r="AC578">
        <f t="shared" si="80"/>
        <v>0</v>
      </c>
    </row>
    <row r="579" spans="1:29">
      <c r="A579" s="100" t="str">
        <f>IF(B579="","",ROWS($B$5:B579))</f>
        <v/>
      </c>
      <c r="B579" s="100" t="str">
        <f t="shared" si="72"/>
        <v/>
      </c>
      <c r="C579" s="100" t="str">
        <f t="shared" si="73"/>
        <v/>
      </c>
      <c r="D579" s="100" t="str">
        <f t="shared" si="74"/>
        <v/>
      </c>
      <c r="E579" s="100" t="str">
        <f t="shared" si="75"/>
        <v/>
      </c>
      <c r="F579" s="100" t="str">
        <f t="shared" si="76"/>
        <v/>
      </c>
      <c r="G579" s="101" t="str">
        <f t="shared" si="77"/>
        <v/>
      </c>
      <c r="H579" s="101" t="str">
        <f t="shared" si="78"/>
        <v/>
      </c>
      <c r="I579" s="184"/>
      <c r="J579" s="183"/>
      <c r="K579" s="183" t="str">
        <f>IF(J579="","",VLOOKUP(J579,MASTER!$B$8:$C$11,2,0))</f>
        <v/>
      </c>
      <c r="L579" s="183"/>
      <c r="M579" s="183"/>
      <c r="N579" s="183"/>
      <c r="O579" s="183"/>
      <c r="P579" s="183"/>
      <c r="Q579" s="183"/>
      <c r="R579" s="183"/>
      <c r="S579" s="183"/>
      <c r="T579" s="183"/>
      <c r="U579" s="183"/>
      <c r="V579" s="183"/>
      <c r="W579" s="183"/>
      <c r="X579" s="180">
        <f t="shared" si="79"/>
        <v>0</v>
      </c>
      <c r="Y579" s="179"/>
      <c r="AA579">
        <v>575</v>
      </c>
      <c r="AB579">
        <f>IFERROR(IF($AB$1&gt;=AA579,SMALL(STU_DATA!$L$5:$L$1000,FILL_DATA!$AB$2+FILL_DATA!AA579),0),0)</f>
        <v>0</v>
      </c>
      <c r="AC579">
        <f t="shared" si="80"/>
        <v>0</v>
      </c>
    </row>
    <row r="580" spans="1:29">
      <c r="A580" s="100" t="str">
        <f>IF(B580="","",ROWS($B$5:B580))</f>
        <v/>
      </c>
      <c r="B580" s="100" t="str">
        <f t="shared" si="72"/>
        <v/>
      </c>
      <c r="C580" s="100" t="str">
        <f t="shared" si="73"/>
        <v/>
      </c>
      <c r="D580" s="100" t="str">
        <f t="shared" si="74"/>
        <v/>
      </c>
      <c r="E580" s="100" t="str">
        <f t="shared" si="75"/>
        <v/>
      </c>
      <c r="F580" s="100" t="str">
        <f t="shared" si="76"/>
        <v/>
      </c>
      <c r="G580" s="101" t="str">
        <f t="shared" si="77"/>
        <v/>
      </c>
      <c r="H580" s="101" t="str">
        <f t="shared" si="78"/>
        <v/>
      </c>
      <c r="I580" s="184"/>
      <c r="J580" s="183"/>
      <c r="K580" s="183" t="str">
        <f>IF(J580="","",VLOOKUP(J580,MASTER!$B$8:$C$11,2,0))</f>
        <v/>
      </c>
      <c r="L580" s="183"/>
      <c r="M580" s="183"/>
      <c r="N580" s="183"/>
      <c r="O580" s="183"/>
      <c r="P580" s="183"/>
      <c r="Q580" s="183"/>
      <c r="R580" s="183"/>
      <c r="S580" s="183"/>
      <c r="T580" s="183"/>
      <c r="U580" s="183"/>
      <c r="V580" s="183"/>
      <c r="W580" s="183"/>
      <c r="X580" s="180">
        <f t="shared" si="79"/>
        <v>0</v>
      </c>
      <c r="Y580" s="179"/>
      <c r="AA580">
        <v>576</v>
      </c>
      <c r="AB580">
        <f>IFERROR(IF($AB$1&gt;=AA580,SMALL(STU_DATA!$L$5:$L$1000,FILL_DATA!$AB$2+FILL_DATA!AA580),0),0)</f>
        <v>0</v>
      </c>
      <c r="AC580">
        <f t="shared" si="80"/>
        <v>0</v>
      </c>
    </row>
    <row r="581" spans="1:29">
      <c r="A581" s="100" t="str">
        <f>IF(B581="","",ROWS($B$5:B581))</f>
        <v/>
      </c>
      <c r="B581" s="100" t="str">
        <f t="shared" ref="B581:B644" si="81">IFERROR(VLOOKUP($AB581,STU_DATA,2,0),"")</f>
        <v/>
      </c>
      <c r="C581" s="100" t="str">
        <f t="shared" ref="C581:C644" si="82">IFERROR(VLOOKUP($AB581,STU_DATA,3,0),"")</f>
        <v/>
      </c>
      <c r="D581" s="100" t="str">
        <f t="shared" ref="D581:D644" si="83">IFERROR(VLOOKUP($AB581,STU_DATA,4,0),"")</f>
        <v/>
      </c>
      <c r="E581" s="100" t="str">
        <f t="shared" ref="E581:E644" si="84">IFERROR(VLOOKUP($AB581,STU_DATA,5,0),"")</f>
        <v/>
      </c>
      <c r="F581" s="100" t="str">
        <f t="shared" ref="F581:F644" si="85">IFERROR(VLOOKUP($AB581,STU_DATA,6,0),"")</f>
        <v/>
      </c>
      <c r="G581" s="101" t="str">
        <f t="shared" ref="G581:G644" si="86">IFERROR(VLOOKUP($AB581,STU_DATA,7,0),"")</f>
        <v/>
      </c>
      <c r="H581" s="101" t="str">
        <f t="shared" ref="H581:H644" si="87">IFERROR(VLOOKUP($AB581,STU_DATA,9,0),"")</f>
        <v/>
      </c>
      <c r="I581" s="184"/>
      <c r="J581" s="183"/>
      <c r="K581" s="183" t="str">
        <f>IF(J581="","",VLOOKUP(J581,MASTER!$B$8:$C$11,2,0))</f>
        <v/>
      </c>
      <c r="L581" s="183"/>
      <c r="M581" s="183"/>
      <c r="N581" s="183"/>
      <c r="O581" s="183"/>
      <c r="P581" s="183"/>
      <c r="Q581" s="183"/>
      <c r="R581" s="183"/>
      <c r="S581" s="183"/>
      <c r="T581" s="183"/>
      <c r="U581" s="183"/>
      <c r="V581" s="183"/>
      <c r="W581" s="183"/>
      <c r="X581" s="180">
        <f t="shared" si="79"/>
        <v>0</v>
      </c>
      <c r="Y581" s="179"/>
      <c r="AA581">
        <v>577</v>
      </c>
      <c r="AB581">
        <f>IFERROR(IF($AB$1&gt;=AA581,SMALL(STU_DATA!$L$5:$L$1000,FILL_DATA!$AB$2+FILL_DATA!AA581),0),0)</f>
        <v>0</v>
      </c>
      <c r="AC581">
        <f t="shared" si="80"/>
        <v>0</v>
      </c>
    </row>
    <row r="582" spans="1:29">
      <c r="A582" s="100" t="str">
        <f>IF(B582="","",ROWS($B$5:B582))</f>
        <v/>
      </c>
      <c r="B582" s="100" t="str">
        <f t="shared" si="81"/>
        <v/>
      </c>
      <c r="C582" s="100" t="str">
        <f t="shared" si="82"/>
        <v/>
      </c>
      <c r="D582" s="100" t="str">
        <f t="shared" si="83"/>
        <v/>
      </c>
      <c r="E582" s="100" t="str">
        <f t="shared" si="84"/>
        <v/>
      </c>
      <c r="F582" s="100" t="str">
        <f t="shared" si="85"/>
        <v/>
      </c>
      <c r="G582" s="101" t="str">
        <f t="shared" si="86"/>
        <v/>
      </c>
      <c r="H582" s="101" t="str">
        <f t="shared" si="87"/>
        <v/>
      </c>
      <c r="I582" s="184"/>
      <c r="J582" s="183"/>
      <c r="K582" s="183" t="str">
        <f>IF(J582="","",VLOOKUP(J582,MASTER!$B$8:$C$11,2,0))</f>
        <v/>
      </c>
      <c r="L582" s="183"/>
      <c r="M582" s="183"/>
      <c r="N582" s="183"/>
      <c r="O582" s="183"/>
      <c r="P582" s="183"/>
      <c r="Q582" s="183"/>
      <c r="R582" s="183"/>
      <c r="S582" s="183"/>
      <c r="T582" s="183"/>
      <c r="U582" s="183"/>
      <c r="V582" s="183"/>
      <c r="W582" s="183"/>
      <c r="X582" s="180">
        <f t="shared" ref="X582:X645" si="88">SUM(L582:W582)</f>
        <v>0</v>
      </c>
      <c r="Y582" s="179"/>
      <c r="AA582">
        <v>578</v>
      </c>
      <c r="AB582">
        <f>IFERROR(IF($AB$1&gt;=AA582,SMALL(STU_DATA!$L$5:$L$1000,FILL_DATA!$AB$2+FILL_DATA!AA582),0),0)</f>
        <v>0</v>
      </c>
      <c r="AC582">
        <f t="shared" ref="AC582:AC645" si="89">IFERROR(IF(Y582=$Z$3,A582,0),"")</f>
        <v>0</v>
      </c>
    </row>
    <row r="583" spans="1:29">
      <c r="A583" s="100" t="str">
        <f>IF(B583="","",ROWS($B$5:B583))</f>
        <v/>
      </c>
      <c r="B583" s="100" t="str">
        <f t="shared" si="81"/>
        <v/>
      </c>
      <c r="C583" s="100" t="str">
        <f t="shared" si="82"/>
        <v/>
      </c>
      <c r="D583" s="100" t="str">
        <f t="shared" si="83"/>
        <v/>
      </c>
      <c r="E583" s="100" t="str">
        <f t="shared" si="84"/>
        <v/>
      </c>
      <c r="F583" s="100" t="str">
        <f t="shared" si="85"/>
        <v/>
      </c>
      <c r="G583" s="101" t="str">
        <f t="shared" si="86"/>
        <v/>
      </c>
      <c r="H583" s="101" t="str">
        <f t="shared" si="87"/>
        <v/>
      </c>
      <c r="I583" s="184"/>
      <c r="J583" s="183"/>
      <c r="K583" s="183" t="str">
        <f>IF(J583="","",VLOOKUP(J583,MASTER!$B$8:$C$11,2,0))</f>
        <v/>
      </c>
      <c r="L583" s="183"/>
      <c r="M583" s="183"/>
      <c r="N583" s="183"/>
      <c r="O583" s="183"/>
      <c r="P583" s="183"/>
      <c r="Q583" s="183"/>
      <c r="R583" s="183"/>
      <c r="S583" s="183"/>
      <c r="T583" s="183"/>
      <c r="U583" s="183"/>
      <c r="V583" s="183"/>
      <c r="W583" s="183"/>
      <c r="X583" s="180">
        <f t="shared" si="88"/>
        <v>0</v>
      </c>
      <c r="Y583" s="179"/>
      <c r="AA583">
        <v>579</v>
      </c>
      <c r="AB583">
        <f>IFERROR(IF($AB$1&gt;=AA583,SMALL(STU_DATA!$L$5:$L$1000,FILL_DATA!$AB$2+FILL_DATA!AA583),0),0)</f>
        <v>0</v>
      </c>
      <c r="AC583">
        <f t="shared" si="89"/>
        <v>0</v>
      </c>
    </row>
    <row r="584" spans="1:29">
      <c r="A584" s="100" t="str">
        <f>IF(B584="","",ROWS($B$5:B584))</f>
        <v/>
      </c>
      <c r="B584" s="100" t="str">
        <f t="shared" si="81"/>
        <v/>
      </c>
      <c r="C584" s="100" t="str">
        <f t="shared" si="82"/>
        <v/>
      </c>
      <c r="D584" s="100" t="str">
        <f t="shared" si="83"/>
        <v/>
      </c>
      <c r="E584" s="100" t="str">
        <f t="shared" si="84"/>
        <v/>
      </c>
      <c r="F584" s="100" t="str">
        <f t="shared" si="85"/>
        <v/>
      </c>
      <c r="G584" s="101" t="str">
        <f t="shared" si="86"/>
        <v/>
      </c>
      <c r="H584" s="101" t="str">
        <f t="shared" si="87"/>
        <v/>
      </c>
      <c r="I584" s="184"/>
      <c r="J584" s="183"/>
      <c r="K584" s="183" t="str">
        <f>IF(J584="","",VLOOKUP(J584,MASTER!$B$8:$C$11,2,0))</f>
        <v/>
      </c>
      <c r="L584" s="183"/>
      <c r="M584" s="183"/>
      <c r="N584" s="183"/>
      <c r="O584" s="183"/>
      <c r="P584" s="183"/>
      <c r="Q584" s="183"/>
      <c r="R584" s="183"/>
      <c r="S584" s="183"/>
      <c r="T584" s="183"/>
      <c r="U584" s="183"/>
      <c r="V584" s="183"/>
      <c r="W584" s="183"/>
      <c r="X584" s="180">
        <f t="shared" si="88"/>
        <v>0</v>
      </c>
      <c r="Y584" s="179"/>
      <c r="AA584">
        <v>580</v>
      </c>
      <c r="AB584">
        <f>IFERROR(IF($AB$1&gt;=AA584,SMALL(STU_DATA!$L$5:$L$1000,FILL_DATA!$AB$2+FILL_DATA!AA584),0),0)</f>
        <v>0</v>
      </c>
      <c r="AC584">
        <f t="shared" si="89"/>
        <v>0</v>
      </c>
    </row>
    <row r="585" spans="1:29">
      <c r="A585" s="100" t="str">
        <f>IF(B585="","",ROWS($B$5:B585))</f>
        <v/>
      </c>
      <c r="B585" s="100" t="str">
        <f t="shared" si="81"/>
        <v/>
      </c>
      <c r="C585" s="100" t="str">
        <f t="shared" si="82"/>
        <v/>
      </c>
      <c r="D585" s="100" t="str">
        <f t="shared" si="83"/>
        <v/>
      </c>
      <c r="E585" s="100" t="str">
        <f t="shared" si="84"/>
        <v/>
      </c>
      <c r="F585" s="100" t="str">
        <f t="shared" si="85"/>
        <v/>
      </c>
      <c r="G585" s="101" t="str">
        <f t="shared" si="86"/>
        <v/>
      </c>
      <c r="H585" s="101" t="str">
        <f t="shared" si="87"/>
        <v/>
      </c>
      <c r="I585" s="184"/>
      <c r="J585" s="183"/>
      <c r="K585" s="183" t="str">
        <f>IF(J585="","",VLOOKUP(J585,MASTER!$B$8:$C$11,2,0))</f>
        <v/>
      </c>
      <c r="L585" s="183"/>
      <c r="M585" s="183"/>
      <c r="N585" s="183"/>
      <c r="O585" s="183"/>
      <c r="P585" s="183"/>
      <c r="Q585" s="183"/>
      <c r="R585" s="183"/>
      <c r="S585" s="183"/>
      <c r="T585" s="183"/>
      <c r="U585" s="183"/>
      <c r="V585" s="183"/>
      <c r="W585" s="183"/>
      <c r="X585" s="180">
        <f t="shared" si="88"/>
        <v>0</v>
      </c>
      <c r="Y585" s="179"/>
      <c r="AA585">
        <v>581</v>
      </c>
      <c r="AB585">
        <f>IFERROR(IF($AB$1&gt;=AA585,SMALL(STU_DATA!$L$5:$L$1000,FILL_DATA!$AB$2+FILL_DATA!AA585),0),0)</f>
        <v>0</v>
      </c>
      <c r="AC585">
        <f t="shared" si="89"/>
        <v>0</v>
      </c>
    </row>
    <row r="586" spans="1:29">
      <c r="A586" s="100" t="str">
        <f>IF(B586="","",ROWS($B$5:B586))</f>
        <v/>
      </c>
      <c r="B586" s="100" t="str">
        <f t="shared" si="81"/>
        <v/>
      </c>
      <c r="C586" s="100" t="str">
        <f t="shared" si="82"/>
        <v/>
      </c>
      <c r="D586" s="100" t="str">
        <f t="shared" si="83"/>
        <v/>
      </c>
      <c r="E586" s="100" t="str">
        <f t="shared" si="84"/>
        <v/>
      </c>
      <c r="F586" s="100" t="str">
        <f t="shared" si="85"/>
        <v/>
      </c>
      <c r="G586" s="101" t="str">
        <f t="shared" si="86"/>
        <v/>
      </c>
      <c r="H586" s="101" t="str">
        <f t="shared" si="87"/>
        <v/>
      </c>
      <c r="I586" s="184"/>
      <c r="J586" s="183"/>
      <c r="K586" s="183" t="str">
        <f>IF(J586="","",VLOOKUP(J586,MASTER!$B$8:$C$11,2,0))</f>
        <v/>
      </c>
      <c r="L586" s="183"/>
      <c r="M586" s="183"/>
      <c r="N586" s="183"/>
      <c r="O586" s="183"/>
      <c r="P586" s="183"/>
      <c r="Q586" s="183"/>
      <c r="R586" s="183"/>
      <c r="S586" s="183"/>
      <c r="T586" s="183"/>
      <c r="U586" s="183"/>
      <c r="V586" s="183"/>
      <c r="W586" s="183"/>
      <c r="X586" s="180">
        <f t="shared" si="88"/>
        <v>0</v>
      </c>
      <c r="Y586" s="179"/>
      <c r="AA586">
        <v>582</v>
      </c>
      <c r="AB586">
        <f>IFERROR(IF($AB$1&gt;=AA586,SMALL(STU_DATA!$L$5:$L$1000,FILL_DATA!$AB$2+FILL_DATA!AA586),0),0)</f>
        <v>0</v>
      </c>
      <c r="AC586">
        <f t="shared" si="89"/>
        <v>0</v>
      </c>
    </row>
    <row r="587" spans="1:29">
      <c r="A587" s="100" t="str">
        <f>IF(B587="","",ROWS($B$5:B587))</f>
        <v/>
      </c>
      <c r="B587" s="100" t="str">
        <f t="shared" si="81"/>
        <v/>
      </c>
      <c r="C587" s="100" t="str">
        <f t="shared" si="82"/>
        <v/>
      </c>
      <c r="D587" s="100" t="str">
        <f t="shared" si="83"/>
        <v/>
      </c>
      <c r="E587" s="100" t="str">
        <f t="shared" si="84"/>
        <v/>
      </c>
      <c r="F587" s="100" t="str">
        <f t="shared" si="85"/>
        <v/>
      </c>
      <c r="G587" s="101" t="str">
        <f t="shared" si="86"/>
        <v/>
      </c>
      <c r="H587" s="101" t="str">
        <f t="shared" si="87"/>
        <v/>
      </c>
      <c r="I587" s="184"/>
      <c r="J587" s="183"/>
      <c r="K587" s="183" t="str">
        <f>IF(J587="","",VLOOKUP(J587,MASTER!$B$8:$C$11,2,0))</f>
        <v/>
      </c>
      <c r="L587" s="183"/>
      <c r="M587" s="183"/>
      <c r="N587" s="183"/>
      <c r="O587" s="183"/>
      <c r="P587" s="183"/>
      <c r="Q587" s="183"/>
      <c r="R587" s="183"/>
      <c r="S587" s="183"/>
      <c r="T587" s="183"/>
      <c r="U587" s="183"/>
      <c r="V587" s="183"/>
      <c r="W587" s="183"/>
      <c r="X587" s="180">
        <f t="shared" si="88"/>
        <v>0</v>
      </c>
      <c r="Y587" s="179"/>
      <c r="AA587">
        <v>583</v>
      </c>
      <c r="AB587">
        <f>IFERROR(IF($AB$1&gt;=AA587,SMALL(STU_DATA!$L$5:$L$1000,FILL_DATA!$AB$2+FILL_DATA!AA587),0),0)</f>
        <v>0</v>
      </c>
      <c r="AC587">
        <f t="shared" si="89"/>
        <v>0</v>
      </c>
    </row>
    <row r="588" spans="1:29">
      <c r="A588" s="100" t="str">
        <f>IF(B588="","",ROWS($B$5:B588))</f>
        <v/>
      </c>
      <c r="B588" s="100" t="str">
        <f t="shared" si="81"/>
        <v/>
      </c>
      <c r="C588" s="100" t="str">
        <f t="shared" si="82"/>
        <v/>
      </c>
      <c r="D588" s="100" t="str">
        <f t="shared" si="83"/>
        <v/>
      </c>
      <c r="E588" s="100" t="str">
        <f t="shared" si="84"/>
        <v/>
      </c>
      <c r="F588" s="100" t="str">
        <f t="shared" si="85"/>
        <v/>
      </c>
      <c r="G588" s="101" t="str">
        <f t="shared" si="86"/>
        <v/>
      </c>
      <c r="H588" s="101" t="str">
        <f t="shared" si="87"/>
        <v/>
      </c>
      <c r="I588" s="184"/>
      <c r="J588" s="183"/>
      <c r="K588" s="183" t="str">
        <f>IF(J588="","",VLOOKUP(J588,MASTER!$B$8:$C$11,2,0))</f>
        <v/>
      </c>
      <c r="L588" s="183"/>
      <c r="M588" s="183"/>
      <c r="N588" s="183"/>
      <c r="O588" s="183"/>
      <c r="P588" s="183"/>
      <c r="Q588" s="183"/>
      <c r="R588" s="183"/>
      <c r="S588" s="183"/>
      <c r="T588" s="183"/>
      <c r="U588" s="183"/>
      <c r="V588" s="183"/>
      <c r="W588" s="183"/>
      <c r="X588" s="180">
        <f t="shared" si="88"/>
        <v>0</v>
      </c>
      <c r="Y588" s="179"/>
      <c r="AA588">
        <v>584</v>
      </c>
      <c r="AB588">
        <f>IFERROR(IF($AB$1&gt;=AA588,SMALL(STU_DATA!$L$5:$L$1000,FILL_DATA!$AB$2+FILL_DATA!AA588),0),0)</f>
        <v>0</v>
      </c>
      <c r="AC588">
        <f t="shared" si="89"/>
        <v>0</v>
      </c>
    </row>
    <row r="589" spans="1:29">
      <c r="A589" s="100" t="str">
        <f>IF(B589="","",ROWS($B$5:B589))</f>
        <v/>
      </c>
      <c r="B589" s="100" t="str">
        <f t="shared" si="81"/>
        <v/>
      </c>
      <c r="C589" s="100" t="str">
        <f t="shared" si="82"/>
        <v/>
      </c>
      <c r="D589" s="100" t="str">
        <f t="shared" si="83"/>
        <v/>
      </c>
      <c r="E589" s="100" t="str">
        <f t="shared" si="84"/>
        <v/>
      </c>
      <c r="F589" s="100" t="str">
        <f t="shared" si="85"/>
        <v/>
      </c>
      <c r="G589" s="101" t="str">
        <f t="shared" si="86"/>
        <v/>
      </c>
      <c r="H589" s="101" t="str">
        <f t="shared" si="87"/>
        <v/>
      </c>
      <c r="I589" s="184"/>
      <c r="J589" s="183"/>
      <c r="K589" s="183" t="str">
        <f>IF(J589="","",VLOOKUP(J589,MASTER!$B$8:$C$11,2,0))</f>
        <v/>
      </c>
      <c r="L589" s="183"/>
      <c r="M589" s="183"/>
      <c r="N589" s="183"/>
      <c r="O589" s="183"/>
      <c r="P589" s="183"/>
      <c r="Q589" s="183"/>
      <c r="R589" s="183"/>
      <c r="S589" s="183"/>
      <c r="T589" s="183"/>
      <c r="U589" s="183"/>
      <c r="V589" s="183"/>
      <c r="W589" s="183"/>
      <c r="X589" s="180">
        <f t="shared" si="88"/>
        <v>0</v>
      </c>
      <c r="Y589" s="179"/>
      <c r="AA589">
        <v>585</v>
      </c>
      <c r="AB589">
        <f>IFERROR(IF($AB$1&gt;=AA589,SMALL(STU_DATA!$L$5:$L$1000,FILL_DATA!$AB$2+FILL_DATA!AA589),0),0)</f>
        <v>0</v>
      </c>
      <c r="AC589">
        <f t="shared" si="89"/>
        <v>0</v>
      </c>
    </row>
    <row r="590" spans="1:29">
      <c r="A590" s="100" t="str">
        <f>IF(B590="","",ROWS($B$5:B590))</f>
        <v/>
      </c>
      <c r="B590" s="100" t="str">
        <f t="shared" si="81"/>
        <v/>
      </c>
      <c r="C590" s="100" t="str">
        <f t="shared" si="82"/>
        <v/>
      </c>
      <c r="D590" s="100" t="str">
        <f t="shared" si="83"/>
        <v/>
      </c>
      <c r="E590" s="100" t="str">
        <f t="shared" si="84"/>
        <v/>
      </c>
      <c r="F590" s="100" t="str">
        <f t="shared" si="85"/>
        <v/>
      </c>
      <c r="G590" s="101" t="str">
        <f t="shared" si="86"/>
        <v/>
      </c>
      <c r="H590" s="101" t="str">
        <f t="shared" si="87"/>
        <v/>
      </c>
      <c r="I590" s="184"/>
      <c r="J590" s="183"/>
      <c r="K590" s="183" t="str">
        <f>IF(J590="","",VLOOKUP(J590,MASTER!$B$8:$C$11,2,0))</f>
        <v/>
      </c>
      <c r="L590" s="183"/>
      <c r="M590" s="183"/>
      <c r="N590" s="183"/>
      <c r="O590" s="183"/>
      <c r="P590" s="183"/>
      <c r="Q590" s="183"/>
      <c r="R590" s="183"/>
      <c r="S590" s="183"/>
      <c r="T590" s="183"/>
      <c r="U590" s="183"/>
      <c r="V590" s="183"/>
      <c r="W590" s="183"/>
      <c r="X590" s="180">
        <f t="shared" si="88"/>
        <v>0</v>
      </c>
      <c r="Y590" s="179"/>
      <c r="AA590">
        <v>586</v>
      </c>
      <c r="AB590">
        <f>IFERROR(IF($AB$1&gt;=AA590,SMALL(STU_DATA!$L$5:$L$1000,FILL_DATA!$AB$2+FILL_DATA!AA590),0),0)</f>
        <v>0</v>
      </c>
      <c r="AC590">
        <f t="shared" si="89"/>
        <v>0</v>
      </c>
    </row>
    <row r="591" spans="1:29">
      <c r="A591" s="100" t="str">
        <f>IF(B591="","",ROWS($B$5:B591))</f>
        <v/>
      </c>
      <c r="B591" s="100" t="str">
        <f t="shared" si="81"/>
        <v/>
      </c>
      <c r="C591" s="100" t="str">
        <f t="shared" si="82"/>
        <v/>
      </c>
      <c r="D591" s="100" t="str">
        <f t="shared" si="83"/>
        <v/>
      </c>
      <c r="E591" s="100" t="str">
        <f t="shared" si="84"/>
        <v/>
      </c>
      <c r="F591" s="100" t="str">
        <f t="shared" si="85"/>
        <v/>
      </c>
      <c r="G591" s="101" t="str">
        <f t="shared" si="86"/>
        <v/>
      </c>
      <c r="H591" s="101" t="str">
        <f t="shared" si="87"/>
        <v/>
      </c>
      <c r="I591" s="184"/>
      <c r="J591" s="183"/>
      <c r="K591" s="183" t="str">
        <f>IF(J591="","",VLOOKUP(J591,MASTER!$B$8:$C$11,2,0))</f>
        <v/>
      </c>
      <c r="L591" s="183"/>
      <c r="M591" s="183"/>
      <c r="N591" s="183"/>
      <c r="O591" s="183"/>
      <c r="P591" s="183"/>
      <c r="Q591" s="183"/>
      <c r="R591" s="183"/>
      <c r="S591" s="183"/>
      <c r="T591" s="183"/>
      <c r="U591" s="183"/>
      <c r="V591" s="183"/>
      <c r="W591" s="183"/>
      <c r="X591" s="180">
        <f t="shared" si="88"/>
        <v>0</v>
      </c>
      <c r="Y591" s="179"/>
      <c r="AA591">
        <v>587</v>
      </c>
      <c r="AB591">
        <f>IFERROR(IF($AB$1&gt;=AA591,SMALL(STU_DATA!$L$5:$L$1000,FILL_DATA!$AB$2+FILL_DATA!AA591),0),0)</f>
        <v>0</v>
      </c>
      <c r="AC591">
        <f t="shared" si="89"/>
        <v>0</v>
      </c>
    </row>
    <row r="592" spans="1:29">
      <c r="A592" s="100" t="str">
        <f>IF(B592="","",ROWS($B$5:B592))</f>
        <v/>
      </c>
      <c r="B592" s="100" t="str">
        <f t="shared" si="81"/>
        <v/>
      </c>
      <c r="C592" s="100" t="str">
        <f t="shared" si="82"/>
        <v/>
      </c>
      <c r="D592" s="100" t="str">
        <f t="shared" si="83"/>
        <v/>
      </c>
      <c r="E592" s="100" t="str">
        <f t="shared" si="84"/>
        <v/>
      </c>
      <c r="F592" s="100" t="str">
        <f t="shared" si="85"/>
        <v/>
      </c>
      <c r="G592" s="101" t="str">
        <f t="shared" si="86"/>
        <v/>
      </c>
      <c r="H592" s="101" t="str">
        <f t="shared" si="87"/>
        <v/>
      </c>
      <c r="I592" s="184"/>
      <c r="J592" s="183"/>
      <c r="K592" s="183" t="str">
        <f>IF(J592="","",VLOOKUP(J592,MASTER!$B$8:$C$11,2,0))</f>
        <v/>
      </c>
      <c r="L592" s="183"/>
      <c r="M592" s="183"/>
      <c r="N592" s="183"/>
      <c r="O592" s="183"/>
      <c r="P592" s="183"/>
      <c r="Q592" s="183"/>
      <c r="R592" s="183"/>
      <c r="S592" s="183"/>
      <c r="T592" s="183"/>
      <c r="U592" s="183"/>
      <c r="V592" s="183"/>
      <c r="W592" s="183"/>
      <c r="X592" s="180">
        <f t="shared" si="88"/>
        <v>0</v>
      </c>
      <c r="Y592" s="179"/>
      <c r="AA592">
        <v>588</v>
      </c>
      <c r="AB592">
        <f>IFERROR(IF($AB$1&gt;=AA592,SMALL(STU_DATA!$L$5:$L$1000,FILL_DATA!$AB$2+FILL_DATA!AA592),0),0)</f>
        <v>0</v>
      </c>
      <c r="AC592">
        <f t="shared" si="89"/>
        <v>0</v>
      </c>
    </row>
    <row r="593" spans="1:29">
      <c r="A593" s="100" t="str">
        <f>IF(B593="","",ROWS($B$5:B593))</f>
        <v/>
      </c>
      <c r="B593" s="100" t="str">
        <f t="shared" si="81"/>
        <v/>
      </c>
      <c r="C593" s="100" t="str">
        <f t="shared" si="82"/>
        <v/>
      </c>
      <c r="D593" s="100" t="str">
        <f t="shared" si="83"/>
        <v/>
      </c>
      <c r="E593" s="100" t="str">
        <f t="shared" si="84"/>
        <v/>
      </c>
      <c r="F593" s="100" t="str">
        <f t="shared" si="85"/>
        <v/>
      </c>
      <c r="G593" s="101" t="str">
        <f t="shared" si="86"/>
        <v/>
      </c>
      <c r="H593" s="101" t="str">
        <f t="shared" si="87"/>
        <v/>
      </c>
      <c r="I593" s="184"/>
      <c r="J593" s="183"/>
      <c r="K593" s="183" t="str">
        <f>IF(J593="","",VLOOKUP(J593,MASTER!$B$8:$C$11,2,0))</f>
        <v/>
      </c>
      <c r="L593" s="183"/>
      <c r="M593" s="183"/>
      <c r="N593" s="183"/>
      <c r="O593" s="183"/>
      <c r="P593" s="183"/>
      <c r="Q593" s="183"/>
      <c r="R593" s="183"/>
      <c r="S593" s="183"/>
      <c r="T593" s="183"/>
      <c r="U593" s="183"/>
      <c r="V593" s="183"/>
      <c r="W593" s="183"/>
      <c r="X593" s="180">
        <f t="shared" si="88"/>
        <v>0</v>
      </c>
      <c r="Y593" s="179"/>
      <c r="AA593">
        <v>589</v>
      </c>
      <c r="AB593">
        <f>IFERROR(IF($AB$1&gt;=AA593,SMALL(STU_DATA!$L$5:$L$1000,FILL_DATA!$AB$2+FILL_DATA!AA593),0),0)</f>
        <v>0</v>
      </c>
      <c r="AC593">
        <f t="shared" si="89"/>
        <v>0</v>
      </c>
    </row>
    <row r="594" spans="1:29">
      <c r="A594" s="100" t="str">
        <f>IF(B594="","",ROWS($B$5:B594))</f>
        <v/>
      </c>
      <c r="B594" s="100" t="str">
        <f t="shared" si="81"/>
        <v/>
      </c>
      <c r="C594" s="100" t="str">
        <f t="shared" si="82"/>
        <v/>
      </c>
      <c r="D594" s="100" t="str">
        <f t="shared" si="83"/>
        <v/>
      </c>
      <c r="E594" s="100" t="str">
        <f t="shared" si="84"/>
        <v/>
      </c>
      <c r="F594" s="100" t="str">
        <f t="shared" si="85"/>
        <v/>
      </c>
      <c r="G594" s="101" t="str">
        <f t="shared" si="86"/>
        <v/>
      </c>
      <c r="H594" s="101" t="str">
        <f t="shared" si="87"/>
        <v/>
      </c>
      <c r="I594" s="184"/>
      <c r="J594" s="183"/>
      <c r="K594" s="183" t="str">
        <f>IF(J594="","",VLOOKUP(J594,MASTER!$B$8:$C$11,2,0))</f>
        <v/>
      </c>
      <c r="L594" s="183"/>
      <c r="M594" s="183"/>
      <c r="N594" s="183"/>
      <c r="O594" s="183"/>
      <c r="P594" s="183"/>
      <c r="Q594" s="183"/>
      <c r="R594" s="183"/>
      <c r="S594" s="183"/>
      <c r="T594" s="183"/>
      <c r="U594" s="183"/>
      <c r="V594" s="183"/>
      <c r="W594" s="183"/>
      <c r="X594" s="180">
        <f t="shared" si="88"/>
        <v>0</v>
      </c>
      <c r="Y594" s="179"/>
      <c r="AA594">
        <v>590</v>
      </c>
      <c r="AB594">
        <f>IFERROR(IF($AB$1&gt;=AA594,SMALL(STU_DATA!$L$5:$L$1000,FILL_DATA!$AB$2+FILL_DATA!AA594),0),0)</f>
        <v>0</v>
      </c>
      <c r="AC594">
        <f t="shared" si="89"/>
        <v>0</v>
      </c>
    </row>
    <row r="595" spans="1:29">
      <c r="A595" s="100" t="str">
        <f>IF(B595="","",ROWS($B$5:B595))</f>
        <v/>
      </c>
      <c r="B595" s="100" t="str">
        <f t="shared" si="81"/>
        <v/>
      </c>
      <c r="C595" s="100" t="str">
        <f t="shared" si="82"/>
        <v/>
      </c>
      <c r="D595" s="100" t="str">
        <f t="shared" si="83"/>
        <v/>
      </c>
      <c r="E595" s="100" t="str">
        <f t="shared" si="84"/>
        <v/>
      </c>
      <c r="F595" s="100" t="str">
        <f t="shared" si="85"/>
        <v/>
      </c>
      <c r="G595" s="101" t="str">
        <f t="shared" si="86"/>
        <v/>
      </c>
      <c r="H595" s="101" t="str">
        <f t="shared" si="87"/>
        <v/>
      </c>
      <c r="I595" s="184"/>
      <c r="J595" s="183"/>
      <c r="K595" s="183" t="str">
        <f>IF(J595="","",VLOOKUP(J595,MASTER!$B$8:$C$11,2,0))</f>
        <v/>
      </c>
      <c r="L595" s="183"/>
      <c r="M595" s="183"/>
      <c r="N595" s="183"/>
      <c r="O595" s="183"/>
      <c r="P595" s="183"/>
      <c r="Q595" s="183"/>
      <c r="R595" s="183"/>
      <c r="S595" s="183"/>
      <c r="T595" s="183"/>
      <c r="U595" s="183"/>
      <c r="V595" s="183"/>
      <c r="W595" s="183"/>
      <c r="X595" s="180">
        <f t="shared" si="88"/>
        <v>0</v>
      </c>
      <c r="Y595" s="179"/>
      <c r="AA595">
        <v>591</v>
      </c>
      <c r="AB595">
        <f>IFERROR(IF($AB$1&gt;=AA595,SMALL(STU_DATA!$L$5:$L$1000,FILL_DATA!$AB$2+FILL_DATA!AA595),0),0)</f>
        <v>0</v>
      </c>
      <c r="AC595">
        <f t="shared" si="89"/>
        <v>0</v>
      </c>
    </row>
    <row r="596" spans="1:29">
      <c r="A596" s="100" t="str">
        <f>IF(B596="","",ROWS($B$5:B596))</f>
        <v/>
      </c>
      <c r="B596" s="100" t="str">
        <f t="shared" si="81"/>
        <v/>
      </c>
      <c r="C596" s="100" t="str">
        <f t="shared" si="82"/>
        <v/>
      </c>
      <c r="D596" s="100" t="str">
        <f t="shared" si="83"/>
        <v/>
      </c>
      <c r="E596" s="100" t="str">
        <f t="shared" si="84"/>
        <v/>
      </c>
      <c r="F596" s="100" t="str">
        <f t="shared" si="85"/>
        <v/>
      </c>
      <c r="G596" s="101" t="str">
        <f t="shared" si="86"/>
        <v/>
      </c>
      <c r="H596" s="101" t="str">
        <f t="shared" si="87"/>
        <v/>
      </c>
      <c r="I596" s="184"/>
      <c r="J596" s="183"/>
      <c r="K596" s="183" t="str">
        <f>IF(J596="","",VLOOKUP(J596,MASTER!$B$8:$C$11,2,0))</f>
        <v/>
      </c>
      <c r="L596" s="183"/>
      <c r="M596" s="183"/>
      <c r="N596" s="183"/>
      <c r="O596" s="183"/>
      <c r="P596" s="183"/>
      <c r="Q596" s="183"/>
      <c r="R596" s="183"/>
      <c r="S596" s="183"/>
      <c r="T596" s="183"/>
      <c r="U596" s="183"/>
      <c r="V596" s="183"/>
      <c r="W596" s="183"/>
      <c r="X596" s="180">
        <f t="shared" si="88"/>
        <v>0</v>
      </c>
      <c r="Y596" s="179"/>
      <c r="AA596">
        <v>592</v>
      </c>
      <c r="AB596">
        <f>IFERROR(IF($AB$1&gt;=AA596,SMALL(STU_DATA!$L$5:$L$1000,FILL_DATA!$AB$2+FILL_DATA!AA596),0),0)</f>
        <v>0</v>
      </c>
      <c r="AC596">
        <f t="shared" si="89"/>
        <v>0</v>
      </c>
    </row>
    <row r="597" spans="1:29">
      <c r="A597" s="100" t="str">
        <f>IF(B597="","",ROWS($B$5:B597))</f>
        <v/>
      </c>
      <c r="B597" s="100" t="str">
        <f t="shared" si="81"/>
        <v/>
      </c>
      <c r="C597" s="100" t="str">
        <f t="shared" si="82"/>
        <v/>
      </c>
      <c r="D597" s="100" t="str">
        <f t="shared" si="83"/>
        <v/>
      </c>
      <c r="E597" s="100" t="str">
        <f t="shared" si="84"/>
        <v/>
      </c>
      <c r="F597" s="100" t="str">
        <f t="shared" si="85"/>
        <v/>
      </c>
      <c r="G597" s="101" t="str">
        <f t="shared" si="86"/>
        <v/>
      </c>
      <c r="H597" s="101" t="str">
        <f t="shared" si="87"/>
        <v/>
      </c>
      <c r="I597" s="184"/>
      <c r="J597" s="183"/>
      <c r="K597" s="183" t="str">
        <f>IF(J597="","",VLOOKUP(J597,MASTER!$B$8:$C$11,2,0))</f>
        <v/>
      </c>
      <c r="L597" s="183"/>
      <c r="M597" s="183"/>
      <c r="N597" s="183"/>
      <c r="O597" s="183"/>
      <c r="P597" s="183"/>
      <c r="Q597" s="183"/>
      <c r="R597" s="183"/>
      <c r="S597" s="183"/>
      <c r="T597" s="183"/>
      <c r="U597" s="183"/>
      <c r="V597" s="183"/>
      <c r="W597" s="183"/>
      <c r="X597" s="180">
        <f t="shared" si="88"/>
        <v>0</v>
      </c>
      <c r="Y597" s="179"/>
      <c r="AA597">
        <v>593</v>
      </c>
      <c r="AB597">
        <f>IFERROR(IF($AB$1&gt;=AA597,SMALL(STU_DATA!$L$5:$L$1000,FILL_DATA!$AB$2+FILL_DATA!AA597),0),0)</f>
        <v>0</v>
      </c>
      <c r="AC597">
        <f t="shared" si="89"/>
        <v>0</v>
      </c>
    </row>
    <row r="598" spans="1:29">
      <c r="A598" s="100" t="str">
        <f>IF(B598="","",ROWS($B$5:B598))</f>
        <v/>
      </c>
      <c r="B598" s="100" t="str">
        <f t="shared" si="81"/>
        <v/>
      </c>
      <c r="C598" s="100" t="str">
        <f t="shared" si="82"/>
        <v/>
      </c>
      <c r="D598" s="100" t="str">
        <f t="shared" si="83"/>
        <v/>
      </c>
      <c r="E598" s="100" t="str">
        <f t="shared" si="84"/>
        <v/>
      </c>
      <c r="F598" s="100" t="str">
        <f t="shared" si="85"/>
        <v/>
      </c>
      <c r="G598" s="101" t="str">
        <f t="shared" si="86"/>
        <v/>
      </c>
      <c r="H598" s="101" t="str">
        <f t="shared" si="87"/>
        <v/>
      </c>
      <c r="I598" s="184"/>
      <c r="J598" s="183"/>
      <c r="K598" s="183" t="str">
        <f>IF(J598="","",VLOOKUP(J598,MASTER!$B$8:$C$11,2,0))</f>
        <v/>
      </c>
      <c r="L598" s="183"/>
      <c r="M598" s="183"/>
      <c r="N598" s="183"/>
      <c r="O598" s="183"/>
      <c r="P598" s="183"/>
      <c r="Q598" s="183"/>
      <c r="R598" s="183"/>
      <c r="S598" s="183"/>
      <c r="T598" s="183"/>
      <c r="U598" s="183"/>
      <c r="V598" s="183"/>
      <c r="W598" s="183"/>
      <c r="X598" s="180">
        <f t="shared" si="88"/>
        <v>0</v>
      </c>
      <c r="Y598" s="179"/>
      <c r="AA598">
        <v>594</v>
      </c>
      <c r="AB598">
        <f>IFERROR(IF($AB$1&gt;=AA598,SMALL(STU_DATA!$L$5:$L$1000,FILL_DATA!$AB$2+FILL_DATA!AA598),0),0)</f>
        <v>0</v>
      </c>
      <c r="AC598">
        <f t="shared" si="89"/>
        <v>0</v>
      </c>
    </row>
    <row r="599" spans="1:29">
      <c r="A599" s="100" t="str">
        <f>IF(B599="","",ROWS($B$5:B599))</f>
        <v/>
      </c>
      <c r="B599" s="100" t="str">
        <f t="shared" si="81"/>
        <v/>
      </c>
      <c r="C599" s="100" t="str">
        <f t="shared" si="82"/>
        <v/>
      </c>
      <c r="D599" s="100" t="str">
        <f t="shared" si="83"/>
        <v/>
      </c>
      <c r="E599" s="100" t="str">
        <f t="shared" si="84"/>
        <v/>
      </c>
      <c r="F599" s="100" t="str">
        <f t="shared" si="85"/>
        <v/>
      </c>
      <c r="G599" s="101" t="str">
        <f t="shared" si="86"/>
        <v/>
      </c>
      <c r="H599" s="101" t="str">
        <f t="shared" si="87"/>
        <v/>
      </c>
      <c r="I599" s="184"/>
      <c r="J599" s="183"/>
      <c r="K599" s="183" t="str">
        <f>IF(J599="","",VLOOKUP(J599,MASTER!$B$8:$C$11,2,0))</f>
        <v/>
      </c>
      <c r="L599" s="183"/>
      <c r="M599" s="183"/>
      <c r="N599" s="183"/>
      <c r="O599" s="183"/>
      <c r="P599" s="183"/>
      <c r="Q599" s="183"/>
      <c r="R599" s="183"/>
      <c r="S599" s="183"/>
      <c r="T599" s="183"/>
      <c r="U599" s="183"/>
      <c r="V599" s="183"/>
      <c r="W599" s="183"/>
      <c r="X599" s="180">
        <f t="shared" si="88"/>
        <v>0</v>
      </c>
      <c r="Y599" s="179"/>
      <c r="AA599">
        <v>595</v>
      </c>
      <c r="AB599">
        <f>IFERROR(IF($AB$1&gt;=AA599,SMALL(STU_DATA!$L$5:$L$1000,FILL_DATA!$AB$2+FILL_DATA!AA599),0),0)</f>
        <v>0</v>
      </c>
      <c r="AC599">
        <f t="shared" si="89"/>
        <v>0</v>
      </c>
    </row>
    <row r="600" spans="1:29">
      <c r="A600" s="100" t="str">
        <f>IF(B600="","",ROWS($B$5:B600))</f>
        <v/>
      </c>
      <c r="B600" s="100" t="str">
        <f t="shared" si="81"/>
        <v/>
      </c>
      <c r="C600" s="100" t="str">
        <f t="shared" si="82"/>
        <v/>
      </c>
      <c r="D600" s="100" t="str">
        <f t="shared" si="83"/>
        <v/>
      </c>
      <c r="E600" s="100" t="str">
        <f t="shared" si="84"/>
        <v/>
      </c>
      <c r="F600" s="100" t="str">
        <f t="shared" si="85"/>
        <v/>
      </c>
      <c r="G600" s="101" t="str">
        <f t="shared" si="86"/>
        <v/>
      </c>
      <c r="H600" s="101" t="str">
        <f t="shared" si="87"/>
        <v/>
      </c>
      <c r="I600" s="184"/>
      <c r="J600" s="183"/>
      <c r="K600" s="183" t="str">
        <f>IF(J600="","",VLOOKUP(J600,MASTER!$B$8:$C$11,2,0))</f>
        <v/>
      </c>
      <c r="L600" s="183"/>
      <c r="M600" s="183"/>
      <c r="N600" s="183"/>
      <c r="O600" s="183"/>
      <c r="P600" s="183"/>
      <c r="Q600" s="183"/>
      <c r="R600" s="183"/>
      <c r="S600" s="183"/>
      <c r="T600" s="183"/>
      <c r="U600" s="183"/>
      <c r="V600" s="183"/>
      <c r="W600" s="183"/>
      <c r="X600" s="180">
        <f t="shared" si="88"/>
        <v>0</v>
      </c>
      <c r="Y600" s="179"/>
      <c r="AA600">
        <v>596</v>
      </c>
      <c r="AB600">
        <f>IFERROR(IF($AB$1&gt;=AA600,SMALL(STU_DATA!$L$5:$L$1000,FILL_DATA!$AB$2+FILL_DATA!AA600),0),0)</f>
        <v>0</v>
      </c>
      <c r="AC600">
        <f t="shared" si="89"/>
        <v>0</v>
      </c>
    </row>
    <row r="601" spans="1:29">
      <c r="A601" s="100" t="str">
        <f>IF(B601="","",ROWS($B$5:B601))</f>
        <v/>
      </c>
      <c r="B601" s="100" t="str">
        <f t="shared" si="81"/>
        <v/>
      </c>
      <c r="C601" s="100" t="str">
        <f t="shared" si="82"/>
        <v/>
      </c>
      <c r="D601" s="100" t="str">
        <f t="shared" si="83"/>
        <v/>
      </c>
      <c r="E601" s="100" t="str">
        <f t="shared" si="84"/>
        <v/>
      </c>
      <c r="F601" s="100" t="str">
        <f t="shared" si="85"/>
        <v/>
      </c>
      <c r="G601" s="101" t="str">
        <f t="shared" si="86"/>
        <v/>
      </c>
      <c r="H601" s="101" t="str">
        <f t="shared" si="87"/>
        <v/>
      </c>
      <c r="I601" s="184"/>
      <c r="J601" s="183"/>
      <c r="K601" s="183" t="str">
        <f>IF(J601="","",VLOOKUP(J601,MASTER!$B$8:$C$11,2,0))</f>
        <v/>
      </c>
      <c r="L601" s="183"/>
      <c r="M601" s="183"/>
      <c r="N601" s="183"/>
      <c r="O601" s="183"/>
      <c r="P601" s="183"/>
      <c r="Q601" s="183"/>
      <c r="R601" s="183"/>
      <c r="S601" s="183"/>
      <c r="T601" s="183"/>
      <c r="U601" s="183"/>
      <c r="V601" s="183"/>
      <c r="W601" s="183"/>
      <c r="X601" s="180">
        <f t="shared" si="88"/>
        <v>0</v>
      </c>
      <c r="Y601" s="179"/>
      <c r="AA601">
        <v>597</v>
      </c>
      <c r="AB601">
        <f>IFERROR(IF($AB$1&gt;=AA601,SMALL(STU_DATA!$L$5:$L$1000,FILL_DATA!$AB$2+FILL_DATA!AA601),0),0)</f>
        <v>0</v>
      </c>
      <c r="AC601">
        <f t="shared" si="89"/>
        <v>0</v>
      </c>
    </row>
    <row r="602" spans="1:29">
      <c r="A602" s="100" t="str">
        <f>IF(B602="","",ROWS($B$5:B602))</f>
        <v/>
      </c>
      <c r="B602" s="100" t="str">
        <f t="shared" si="81"/>
        <v/>
      </c>
      <c r="C602" s="100" t="str">
        <f t="shared" si="82"/>
        <v/>
      </c>
      <c r="D602" s="100" t="str">
        <f t="shared" si="83"/>
        <v/>
      </c>
      <c r="E602" s="100" t="str">
        <f t="shared" si="84"/>
        <v/>
      </c>
      <c r="F602" s="100" t="str">
        <f t="shared" si="85"/>
        <v/>
      </c>
      <c r="G602" s="101" t="str">
        <f t="shared" si="86"/>
        <v/>
      </c>
      <c r="H602" s="101" t="str">
        <f t="shared" si="87"/>
        <v/>
      </c>
      <c r="I602" s="184"/>
      <c r="J602" s="183"/>
      <c r="K602" s="183" t="str">
        <f>IF(J602="","",VLOOKUP(J602,MASTER!$B$8:$C$11,2,0))</f>
        <v/>
      </c>
      <c r="L602" s="183"/>
      <c r="M602" s="183"/>
      <c r="N602" s="183"/>
      <c r="O602" s="183"/>
      <c r="P602" s="183"/>
      <c r="Q602" s="183"/>
      <c r="R602" s="183"/>
      <c r="S602" s="183"/>
      <c r="T602" s="183"/>
      <c r="U602" s="183"/>
      <c r="V602" s="183"/>
      <c r="W602" s="183"/>
      <c r="X602" s="180">
        <f t="shared" si="88"/>
        <v>0</v>
      </c>
      <c r="Y602" s="179"/>
      <c r="AA602">
        <v>598</v>
      </c>
      <c r="AB602">
        <f>IFERROR(IF($AB$1&gt;=AA602,SMALL(STU_DATA!$L$5:$L$1000,FILL_DATA!$AB$2+FILL_DATA!AA602),0),0)</f>
        <v>0</v>
      </c>
      <c r="AC602">
        <f t="shared" si="89"/>
        <v>0</v>
      </c>
    </row>
    <row r="603" spans="1:29">
      <c r="A603" s="100" t="str">
        <f>IF(B603="","",ROWS($B$5:B603))</f>
        <v/>
      </c>
      <c r="B603" s="100" t="str">
        <f t="shared" si="81"/>
        <v/>
      </c>
      <c r="C603" s="100" t="str">
        <f t="shared" si="82"/>
        <v/>
      </c>
      <c r="D603" s="100" t="str">
        <f t="shared" si="83"/>
        <v/>
      </c>
      <c r="E603" s="100" t="str">
        <f t="shared" si="84"/>
        <v/>
      </c>
      <c r="F603" s="100" t="str">
        <f t="shared" si="85"/>
        <v/>
      </c>
      <c r="G603" s="101" t="str">
        <f t="shared" si="86"/>
        <v/>
      </c>
      <c r="H603" s="101" t="str">
        <f t="shared" si="87"/>
        <v/>
      </c>
      <c r="I603" s="184"/>
      <c r="J603" s="183"/>
      <c r="K603" s="183" t="str">
        <f>IF(J603="","",VLOOKUP(J603,MASTER!$B$8:$C$11,2,0))</f>
        <v/>
      </c>
      <c r="L603" s="183"/>
      <c r="M603" s="183"/>
      <c r="N603" s="183"/>
      <c r="O603" s="183"/>
      <c r="P603" s="183"/>
      <c r="Q603" s="183"/>
      <c r="R603" s="183"/>
      <c r="S603" s="183"/>
      <c r="T603" s="183"/>
      <c r="U603" s="183"/>
      <c r="V603" s="183"/>
      <c r="W603" s="183"/>
      <c r="X603" s="180">
        <f t="shared" si="88"/>
        <v>0</v>
      </c>
      <c r="Y603" s="179"/>
      <c r="AA603">
        <v>599</v>
      </c>
      <c r="AB603">
        <f>IFERROR(IF($AB$1&gt;=AA603,SMALL(STU_DATA!$L$5:$L$1000,FILL_DATA!$AB$2+FILL_DATA!AA603),0),0)</f>
        <v>0</v>
      </c>
      <c r="AC603">
        <f t="shared" si="89"/>
        <v>0</v>
      </c>
    </row>
    <row r="604" spans="1:29">
      <c r="A604" s="100" t="str">
        <f>IF(B604="","",ROWS($B$5:B604))</f>
        <v/>
      </c>
      <c r="B604" s="100" t="str">
        <f t="shared" si="81"/>
        <v/>
      </c>
      <c r="C604" s="100" t="str">
        <f t="shared" si="82"/>
        <v/>
      </c>
      <c r="D604" s="100" t="str">
        <f t="shared" si="83"/>
        <v/>
      </c>
      <c r="E604" s="100" t="str">
        <f t="shared" si="84"/>
        <v/>
      </c>
      <c r="F604" s="100" t="str">
        <f t="shared" si="85"/>
        <v/>
      </c>
      <c r="G604" s="101" t="str">
        <f t="shared" si="86"/>
        <v/>
      </c>
      <c r="H604" s="101" t="str">
        <f t="shared" si="87"/>
        <v/>
      </c>
      <c r="I604" s="184"/>
      <c r="J604" s="183"/>
      <c r="K604" s="183" t="str">
        <f>IF(J604="","",VLOOKUP(J604,MASTER!$B$8:$C$11,2,0))</f>
        <v/>
      </c>
      <c r="L604" s="183"/>
      <c r="M604" s="183"/>
      <c r="N604" s="183"/>
      <c r="O604" s="183"/>
      <c r="P604" s="183"/>
      <c r="Q604" s="183"/>
      <c r="R604" s="183"/>
      <c r="S604" s="183"/>
      <c r="T604" s="183"/>
      <c r="U604" s="183"/>
      <c r="V604" s="183"/>
      <c r="W604" s="183"/>
      <c r="X604" s="180">
        <f t="shared" si="88"/>
        <v>0</v>
      </c>
      <c r="Y604" s="179"/>
      <c r="AA604">
        <v>600</v>
      </c>
      <c r="AB604">
        <f>IFERROR(IF($AB$1&gt;=AA604,SMALL(STU_DATA!$L$5:$L$1000,FILL_DATA!$AB$2+FILL_DATA!AA604),0),0)</f>
        <v>0</v>
      </c>
      <c r="AC604">
        <f t="shared" si="89"/>
        <v>0</v>
      </c>
    </row>
    <row r="605" spans="1:29">
      <c r="A605" s="100" t="str">
        <f>IF(B605="","",ROWS($B$5:B605))</f>
        <v/>
      </c>
      <c r="B605" s="100" t="str">
        <f t="shared" si="81"/>
        <v/>
      </c>
      <c r="C605" s="100" t="str">
        <f t="shared" si="82"/>
        <v/>
      </c>
      <c r="D605" s="100" t="str">
        <f t="shared" si="83"/>
        <v/>
      </c>
      <c r="E605" s="100" t="str">
        <f t="shared" si="84"/>
        <v/>
      </c>
      <c r="F605" s="100" t="str">
        <f t="shared" si="85"/>
        <v/>
      </c>
      <c r="G605" s="101" t="str">
        <f t="shared" si="86"/>
        <v/>
      </c>
      <c r="H605" s="101" t="str">
        <f t="shared" si="87"/>
        <v/>
      </c>
      <c r="I605" s="184"/>
      <c r="J605" s="183"/>
      <c r="K605" s="183" t="str">
        <f>IF(J605="","",VLOOKUP(J605,MASTER!$B$8:$C$11,2,0))</f>
        <v/>
      </c>
      <c r="L605" s="183"/>
      <c r="M605" s="183"/>
      <c r="N605" s="183"/>
      <c r="O605" s="183"/>
      <c r="P605" s="183"/>
      <c r="Q605" s="183"/>
      <c r="R605" s="183"/>
      <c r="S605" s="183"/>
      <c r="T605" s="183"/>
      <c r="U605" s="183"/>
      <c r="V605" s="183"/>
      <c r="W605" s="183"/>
      <c r="X605" s="180">
        <f t="shared" si="88"/>
        <v>0</v>
      </c>
      <c r="Y605" s="179"/>
      <c r="AA605">
        <v>601</v>
      </c>
      <c r="AB605">
        <f>IFERROR(IF($AB$1&gt;=AA605,SMALL(STU_DATA!$L$5:$L$1000,FILL_DATA!$AB$2+FILL_DATA!AA605),0),0)</f>
        <v>0</v>
      </c>
      <c r="AC605">
        <f t="shared" si="89"/>
        <v>0</v>
      </c>
    </row>
    <row r="606" spans="1:29">
      <c r="A606" s="100" t="str">
        <f>IF(B606="","",ROWS($B$5:B606))</f>
        <v/>
      </c>
      <c r="B606" s="100" t="str">
        <f t="shared" si="81"/>
        <v/>
      </c>
      <c r="C606" s="100" t="str">
        <f t="shared" si="82"/>
        <v/>
      </c>
      <c r="D606" s="100" t="str">
        <f t="shared" si="83"/>
        <v/>
      </c>
      <c r="E606" s="100" t="str">
        <f t="shared" si="84"/>
        <v/>
      </c>
      <c r="F606" s="100" t="str">
        <f t="shared" si="85"/>
        <v/>
      </c>
      <c r="G606" s="101" t="str">
        <f t="shared" si="86"/>
        <v/>
      </c>
      <c r="H606" s="101" t="str">
        <f t="shared" si="87"/>
        <v/>
      </c>
      <c r="I606" s="184"/>
      <c r="J606" s="183"/>
      <c r="K606" s="183" t="str">
        <f>IF(J606="","",VLOOKUP(J606,MASTER!$B$8:$C$11,2,0))</f>
        <v/>
      </c>
      <c r="L606" s="183"/>
      <c r="M606" s="183"/>
      <c r="N606" s="183"/>
      <c r="O606" s="183"/>
      <c r="P606" s="183"/>
      <c r="Q606" s="183"/>
      <c r="R606" s="183"/>
      <c r="S606" s="183"/>
      <c r="T606" s="183"/>
      <c r="U606" s="183"/>
      <c r="V606" s="183"/>
      <c r="W606" s="183"/>
      <c r="X606" s="180">
        <f t="shared" si="88"/>
        <v>0</v>
      </c>
      <c r="Y606" s="179"/>
      <c r="AA606">
        <v>602</v>
      </c>
      <c r="AB606">
        <f>IFERROR(IF($AB$1&gt;=AA606,SMALL(STU_DATA!$L$5:$L$1000,FILL_DATA!$AB$2+FILL_DATA!AA606),0),0)</f>
        <v>0</v>
      </c>
      <c r="AC606">
        <f t="shared" si="89"/>
        <v>0</v>
      </c>
    </row>
    <row r="607" spans="1:29">
      <c r="A607" s="100" t="str">
        <f>IF(B607="","",ROWS($B$5:B607))</f>
        <v/>
      </c>
      <c r="B607" s="100" t="str">
        <f t="shared" si="81"/>
        <v/>
      </c>
      <c r="C607" s="100" t="str">
        <f t="shared" si="82"/>
        <v/>
      </c>
      <c r="D607" s="100" t="str">
        <f t="shared" si="83"/>
        <v/>
      </c>
      <c r="E607" s="100" t="str">
        <f t="shared" si="84"/>
        <v/>
      </c>
      <c r="F607" s="100" t="str">
        <f t="shared" si="85"/>
        <v/>
      </c>
      <c r="G607" s="101" t="str">
        <f t="shared" si="86"/>
        <v/>
      </c>
      <c r="H607" s="101" t="str">
        <f t="shared" si="87"/>
        <v/>
      </c>
      <c r="I607" s="184"/>
      <c r="J607" s="183"/>
      <c r="K607" s="183" t="str">
        <f>IF(J607="","",VLOOKUP(J607,MASTER!$B$8:$C$11,2,0))</f>
        <v/>
      </c>
      <c r="L607" s="183"/>
      <c r="M607" s="183"/>
      <c r="N607" s="183"/>
      <c r="O607" s="183"/>
      <c r="P607" s="183"/>
      <c r="Q607" s="183"/>
      <c r="R607" s="183"/>
      <c r="S607" s="183"/>
      <c r="T607" s="183"/>
      <c r="U607" s="183"/>
      <c r="V607" s="183"/>
      <c r="W607" s="183"/>
      <c r="X607" s="180">
        <f t="shared" si="88"/>
        <v>0</v>
      </c>
      <c r="Y607" s="179"/>
      <c r="AA607">
        <v>603</v>
      </c>
      <c r="AB607">
        <f>IFERROR(IF($AB$1&gt;=AA607,SMALL(STU_DATA!$L$5:$L$1000,FILL_DATA!$AB$2+FILL_DATA!AA607),0),0)</f>
        <v>0</v>
      </c>
      <c r="AC607">
        <f t="shared" si="89"/>
        <v>0</v>
      </c>
    </row>
    <row r="608" spans="1:29">
      <c r="A608" s="100" t="str">
        <f>IF(B608="","",ROWS($B$5:B608))</f>
        <v/>
      </c>
      <c r="B608" s="100" t="str">
        <f t="shared" si="81"/>
        <v/>
      </c>
      <c r="C608" s="100" t="str">
        <f t="shared" si="82"/>
        <v/>
      </c>
      <c r="D608" s="100" t="str">
        <f t="shared" si="83"/>
        <v/>
      </c>
      <c r="E608" s="100" t="str">
        <f t="shared" si="84"/>
        <v/>
      </c>
      <c r="F608" s="100" t="str">
        <f t="shared" si="85"/>
        <v/>
      </c>
      <c r="G608" s="101" t="str">
        <f t="shared" si="86"/>
        <v/>
      </c>
      <c r="H608" s="101" t="str">
        <f t="shared" si="87"/>
        <v/>
      </c>
      <c r="I608" s="184"/>
      <c r="J608" s="183"/>
      <c r="K608" s="183" t="str">
        <f>IF(J608="","",VLOOKUP(J608,MASTER!$B$8:$C$11,2,0))</f>
        <v/>
      </c>
      <c r="L608" s="183"/>
      <c r="M608" s="183"/>
      <c r="N608" s="183"/>
      <c r="O608" s="183"/>
      <c r="P608" s="183"/>
      <c r="Q608" s="183"/>
      <c r="R608" s="183"/>
      <c r="S608" s="183"/>
      <c r="T608" s="183"/>
      <c r="U608" s="183"/>
      <c r="V608" s="183"/>
      <c r="W608" s="183"/>
      <c r="X608" s="180">
        <f t="shared" si="88"/>
        <v>0</v>
      </c>
      <c r="Y608" s="179"/>
      <c r="AA608">
        <v>604</v>
      </c>
      <c r="AB608">
        <f>IFERROR(IF($AB$1&gt;=AA608,SMALL(STU_DATA!$L$5:$L$1000,FILL_DATA!$AB$2+FILL_DATA!AA608),0),0)</f>
        <v>0</v>
      </c>
      <c r="AC608">
        <f t="shared" si="89"/>
        <v>0</v>
      </c>
    </row>
    <row r="609" spans="1:29">
      <c r="A609" s="100" t="str">
        <f>IF(B609="","",ROWS($B$5:B609))</f>
        <v/>
      </c>
      <c r="B609" s="100" t="str">
        <f t="shared" si="81"/>
        <v/>
      </c>
      <c r="C609" s="100" t="str">
        <f t="shared" si="82"/>
        <v/>
      </c>
      <c r="D609" s="100" t="str">
        <f t="shared" si="83"/>
        <v/>
      </c>
      <c r="E609" s="100" t="str">
        <f t="shared" si="84"/>
        <v/>
      </c>
      <c r="F609" s="100" t="str">
        <f t="shared" si="85"/>
        <v/>
      </c>
      <c r="G609" s="101" t="str">
        <f t="shared" si="86"/>
        <v/>
      </c>
      <c r="H609" s="101" t="str">
        <f t="shared" si="87"/>
        <v/>
      </c>
      <c r="I609" s="184"/>
      <c r="J609" s="183"/>
      <c r="K609" s="183" t="str">
        <f>IF(J609="","",VLOOKUP(J609,MASTER!$B$8:$C$11,2,0))</f>
        <v/>
      </c>
      <c r="L609" s="183"/>
      <c r="M609" s="183"/>
      <c r="N609" s="183"/>
      <c r="O609" s="183"/>
      <c r="P609" s="183"/>
      <c r="Q609" s="183"/>
      <c r="R609" s="183"/>
      <c r="S609" s="183"/>
      <c r="T609" s="183"/>
      <c r="U609" s="183"/>
      <c r="V609" s="183"/>
      <c r="W609" s="183"/>
      <c r="X609" s="180">
        <f t="shared" si="88"/>
        <v>0</v>
      </c>
      <c r="Y609" s="179"/>
      <c r="AA609">
        <v>605</v>
      </c>
      <c r="AB609">
        <f>IFERROR(IF($AB$1&gt;=AA609,SMALL(STU_DATA!$L$5:$L$1000,FILL_DATA!$AB$2+FILL_DATA!AA609),0),0)</f>
        <v>0</v>
      </c>
      <c r="AC609">
        <f t="shared" si="89"/>
        <v>0</v>
      </c>
    </row>
    <row r="610" spans="1:29">
      <c r="A610" s="100" t="str">
        <f>IF(B610="","",ROWS($B$5:B610))</f>
        <v/>
      </c>
      <c r="B610" s="100" t="str">
        <f t="shared" si="81"/>
        <v/>
      </c>
      <c r="C610" s="100" t="str">
        <f t="shared" si="82"/>
        <v/>
      </c>
      <c r="D610" s="100" t="str">
        <f t="shared" si="83"/>
        <v/>
      </c>
      <c r="E610" s="100" t="str">
        <f t="shared" si="84"/>
        <v/>
      </c>
      <c r="F610" s="100" t="str">
        <f t="shared" si="85"/>
        <v/>
      </c>
      <c r="G610" s="101" t="str">
        <f t="shared" si="86"/>
        <v/>
      </c>
      <c r="H610" s="101" t="str">
        <f t="shared" si="87"/>
        <v/>
      </c>
      <c r="I610" s="184"/>
      <c r="J610" s="183"/>
      <c r="K610" s="183" t="str">
        <f>IF(J610="","",VLOOKUP(J610,MASTER!$B$8:$C$11,2,0))</f>
        <v/>
      </c>
      <c r="L610" s="183"/>
      <c r="M610" s="183"/>
      <c r="N610" s="183"/>
      <c r="O610" s="183"/>
      <c r="P610" s="183"/>
      <c r="Q610" s="183"/>
      <c r="R610" s="183"/>
      <c r="S610" s="183"/>
      <c r="T610" s="183"/>
      <c r="U610" s="183"/>
      <c r="V610" s="183"/>
      <c r="W610" s="183"/>
      <c r="X610" s="180">
        <f t="shared" si="88"/>
        <v>0</v>
      </c>
      <c r="Y610" s="179"/>
      <c r="AA610">
        <v>606</v>
      </c>
      <c r="AB610">
        <f>IFERROR(IF($AB$1&gt;=AA610,SMALL(STU_DATA!$L$5:$L$1000,FILL_DATA!$AB$2+FILL_DATA!AA610),0),0)</f>
        <v>0</v>
      </c>
      <c r="AC610">
        <f t="shared" si="89"/>
        <v>0</v>
      </c>
    </row>
    <row r="611" spans="1:29">
      <c r="A611" s="100" t="str">
        <f>IF(B611="","",ROWS($B$5:B611))</f>
        <v/>
      </c>
      <c r="B611" s="100" t="str">
        <f t="shared" si="81"/>
        <v/>
      </c>
      <c r="C611" s="100" t="str">
        <f t="shared" si="82"/>
        <v/>
      </c>
      <c r="D611" s="100" t="str">
        <f t="shared" si="83"/>
        <v/>
      </c>
      <c r="E611" s="100" t="str">
        <f t="shared" si="84"/>
        <v/>
      </c>
      <c r="F611" s="100" t="str">
        <f t="shared" si="85"/>
        <v/>
      </c>
      <c r="G611" s="101" t="str">
        <f t="shared" si="86"/>
        <v/>
      </c>
      <c r="H611" s="101" t="str">
        <f t="shared" si="87"/>
        <v/>
      </c>
      <c r="I611" s="184"/>
      <c r="J611" s="183"/>
      <c r="K611" s="183" t="str">
        <f>IF(J611="","",VLOOKUP(J611,MASTER!$B$8:$C$11,2,0))</f>
        <v/>
      </c>
      <c r="L611" s="183"/>
      <c r="M611" s="183"/>
      <c r="N611" s="183"/>
      <c r="O611" s="183"/>
      <c r="P611" s="183"/>
      <c r="Q611" s="183"/>
      <c r="R611" s="183"/>
      <c r="S611" s="183"/>
      <c r="T611" s="183"/>
      <c r="U611" s="183"/>
      <c r="V611" s="183"/>
      <c r="W611" s="183"/>
      <c r="X611" s="180">
        <f t="shared" si="88"/>
        <v>0</v>
      </c>
      <c r="Y611" s="179"/>
      <c r="AA611">
        <v>607</v>
      </c>
      <c r="AB611">
        <f>IFERROR(IF($AB$1&gt;=AA611,SMALL(STU_DATA!$L$5:$L$1000,FILL_DATA!$AB$2+FILL_DATA!AA611),0),0)</f>
        <v>0</v>
      </c>
      <c r="AC611">
        <f t="shared" si="89"/>
        <v>0</v>
      </c>
    </row>
    <row r="612" spans="1:29">
      <c r="A612" s="100" t="str">
        <f>IF(B612="","",ROWS($B$5:B612))</f>
        <v/>
      </c>
      <c r="B612" s="100" t="str">
        <f t="shared" si="81"/>
        <v/>
      </c>
      <c r="C612" s="100" t="str">
        <f t="shared" si="82"/>
        <v/>
      </c>
      <c r="D612" s="100" t="str">
        <f t="shared" si="83"/>
        <v/>
      </c>
      <c r="E612" s="100" t="str">
        <f t="shared" si="84"/>
        <v/>
      </c>
      <c r="F612" s="100" t="str">
        <f t="shared" si="85"/>
        <v/>
      </c>
      <c r="G612" s="101" t="str">
        <f t="shared" si="86"/>
        <v/>
      </c>
      <c r="H612" s="101" t="str">
        <f t="shared" si="87"/>
        <v/>
      </c>
      <c r="I612" s="184"/>
      <c r="J612" s="183"/>
      <c r="K612" s="183" t="str">
        <f>IF(J612="","",VLOOKUP(J612,MASTER!$B$8:$C$11,2,0))</f>
        <v/>
      </c>
      <c r="L612" s="183"/>
      <c r="M612" s="183"/>
      <c r="N612" s="183"/>
      <c r="O612" s="183"/>
      <c r="P612" s="183"/>
      <c r="Q612" s="183"/>
      <c r="R612" s="183"/>
      <c r="S612" s="183"/>
      <c r="T612" s="183"/>
      <c r="U612" s="183"/>
      <c r="V612" s="183"/>
      <c r="W612" s="183"/>
      <c r="X612" s="180">
        <f t="shared" si="88"/>
        <v>0</v>
      </c>
      <c r="Y612" s="179"/>
      <c r="AA612">
        <v>608</v>
      </c>
      <c r="AB612">
        <f>IFERROR(IF($AB$1&gt;=AA612,SMALL(STU_DATA!$L$5:$L$1000,FILL_DATA!$AB$2+FILL_DATA!AA612),0),0)</f>
        <v>0</v>
      </c>
      <c r="AC612">
        <f t="shared" si="89"/>
        <v>0</v>
      </c>
    </row>
    <row r="613" spans="1:29">
      <c r="A613" s="100" t="str">
        <f>IF(B613="","",ROWS($B$5:B613))</f>
        <v/>
      </c>
      <c r="B613" s="100" t="str">
        <f t="shared" si="81"/>
        <v/>
      </c>
      <c r="C613" s="100" t="str">
        <f t="shared" si="82"/>
        <v/>
      </c>
      <c r="D613" s="100" t="str">
        <f t="shared" si="83"/>
        <v/>
      </c>
      <c r="E613" s="100" t="str">
        <f t="shared" si="84"/>
        <v/>
      </c>
      <c r="F613" s="100" t="str">
        <f t="shared" si="85"/>
        <v/>
      </c>
      <c r="G613" s="101" t="str">
        <f t="shared" si="86"/>
        <v/>
      </c>
      <c r="H613" s="101" t="str">
        <f t="shared" si="87"/>
        <v/>
      </c>
      <c r="I613" s="184"/>
      <c r="J613" s="183"/>
      <c r="K613" s="183" t="str">
        <f>IF(J613="","",VLOOKUP(J613,MASTER!$B$8:$C$11,2,0))</f>
        <v/>
      </c>
      <c r="L613" s="183"/>
      <c r="M613" s="183"/>
      <c r="N613" s="183"/>
      <c r="O613" s="183"/>
      <c r="P613" s="183"/>
      <c r="Q613" s="183"/>
      <c r="R613" s="183"/>
      <c r="S613" s="183"/>
      <c r="T613" s="183"/>
      <c r="U613" s="183"/>
      <c r="V613" s="183"/>
      <c r="W613" s="183"/>
      <c r="X613" s="180">
        <f t="shared" si="88"/>
        <v>0</v>
      </c>
      <c r="Y613" s="179"/>
      <c r="AA613">
        <v>609</v>
      </c>
      <c r="AB613">
        <f>IFERROR(IF($AB$1&gt;=AA613,SMALL(STU_DATA!$L$5:$L$1000,FILL_DATA!$AB$2+FILL_DATA!AA613),0),0)</f>
        <v>0</v>
      </c>
      <c r="AC613">
        <f t="shared" si="89"/>
        <v>0</v>
      </c>
    </row>
    <row r="614" spans="1:29">
      <c r="A614" s="100" t="str">
        <f>IF(B614="","",ROWS($B$5:B614))</f>
        <v/>
      </c>
      <c r="B614" s="100" t="str">
        <f t="shared" si="81"/>
        <v/>
      </c>
      <c r="C614" s="100" t="str">
        <f t="shared" si="82"/>
        <v/>
      </c>
      <c r="D614" s="100" t="str">
        <f t="shared" si="83"/>
        <v/>
      </c>
      <c r="E614" s="100" t="str">
        <f t="shared" si="84"/>
        <v/>
      </c>
      <c r="F614" s="100" t="str">
        <f t="shared" si="85"/>
        <v/>
      </c>
      <c r="G614" s="101" t="str">
        <f t="shared" si="86"/>
        <v/>
      </c>
      <c r="H614" s="101" t="str">
        <f t="shared" si="87"/>
        <v/>
      </c>
      <c r="I614" s="184"/>
      <c r="J614" s="183"/>
      <c r="K614" s="183" t="str">
        <f>IF(J614="","",VLOOKUP(J614,MASTER!$B$8:$C$11,2,0))</f>
        <v/>
      </c>
      <c r="L614" s="183"/>
      <c r="M614" s="183"/>
      <c r="N614" s="183"/>
      <c r="O614" s="183"/>
      <c r="P614" s="183"/>
      <c r="Q614" s="183"/>
      <c r="R614" s="183"/>
      <c r="S614" s="183"/>
      <c r="T614" s="183"/>
      <c r="U614" s="183"/>
      <c r="V614" s="183"/>
      <c r="W614" s="183"/>
      <c r="X614" s="180">
        <f t="shared" si="88"/>
        <v>0</v>
      </c>
      <c r="Y614" s="179"/>
      <c r="AA614">
        <v>610</v>
      </c>
      <c r="AB614">
        <f>IFERROR(IF($AB$1&gt;=AA614,SMALL(STU_DATA!$L$5:$L$1000,FILL_DATA!$AB$2+FILL_DATA!AA614),0),0)</f>
        <v>0</v>
      </c>
      <c r="AC614">
        <f t="shared" si="89"/>
        <v>0</v>
      </c>
    </row>
    <row r="615" spans="1:29">
      <c r="A615" s="100" t="str">
        <f>IF(B615="","",ROWS($B$5:B615))</f>
        <v/>
      </c>
      <c r="B615" s="100" t="str">
        <f t="shared" si="81"/>
        <v/>
      </c>
      <c r="C615" s="100" t="str">
        <f t="shared" si="82"/>
        <v/>
      </c>
      <c r="D615" s="100" t="str">
        <f t="shared" si="83"/>
        <v/>
      </c>
      <c r="E615" s="100" t="str">
        <f t="shared" si="84"/>
        <v/>
      </c>
      <c r="F615" s="100" t="str">
        <f t="shared" si="85"/>
        <v/>
      </c>
      <c r="G615" s="101" t="str">
        <f t="shared" si="86"/>
        <v/>
      </c>
      <c r="H615" s="101" t="str">
        <f t="shared" si="87"/>
        <v/>
      </c>
      <c r="I615" s="184"/>
      <c r="J615" s="183"/>
      <c r="K615" s="183" t="str">
        <f>IF(J615="","",VLOOKUP(J615,MASTER!$B$8:$C$11,2,0))</f>
        <v/>
      </c>
      <c r="L615" s="183"/>
      <c r="M615" s="183"/>
      <c r="N615" s="183"/>
      <c r="O615" s="183"/>
      <c r="P615" s="183"/>
      <c r="Q615" s="183"/>
      <c r="R615" s="183"/>
      <c r="S615" s="183"/>
      <c r="T615" s="183"/>
      <c r="U615" s="183"/>
      <c r="V615" s="183"/>
      <c r="W615" s="183"/>
      <c r="X615" s="180">
        <f t="shared" si="88"/>
        <v>0</v>
      </c>
      <c r="Y615" s="179"/>
      <c r="AA615">
        <v>611</v>
      </c>
      <c r="AB615">
        <f>IFERROR(IF($AB$1&gt;=AA615,SMALL(STU_DATA!$L$5:$L$1000,FILL_DATA!$AB$2+FILL_DATA!AA615),0),0)</f>
        <v>0</v>
      </c>
      <c r="AC615">
        <f t="shared" si="89"/>
        <v>0</v>
      </c>
    </row>
    <row r="616" spans="1:29">
      <c r="A616" s="100" t="str">
        <f>IF(B616="","",ROWS($B$5:B616))</f>
        <v/>
      </c>
      <c r="B616" s="100" t="str">
        <f t="shared" si="81"/>
        <v/>
      </c>
      <c r="C616" s="100" t="str">
        <f t="shared" si="82"/>
        <v/>
      </c>
      <c r="D616" s="100" t="str">
        <f t="shared" si="83"/>
        <v/>
      </c>
      <c r="E616" s="100" t="str">
        <f t="shared" si="84"/>
        <v/>
      </c>
      <c r="F616" s="100" t="str">
        <f t="shared" si="85"/>
        <v/>
      </c>
      <c r="G616" s="101" t="str">
        <f t="shared" si="86"/>
        <v/>
      </c>
      <c r="H616" s="101" t="str">
        <f t="shared" si="87"/>
        <v/>
      </c>
      <c r="I616" s="184"/>
      <c r="J616" s="183"/>
      <c r="K616" s="183" t="str">
        <f>IF(J616="","",VLOOKUP(J616,MASTER!$B$8:$C$11,2,0))</f>
        <v/>
      </c>
      <c r="L616" s="183"/>
      <c r="M616" s="183"/>
      <c r="N616" s="183"/>
      <c r="O616" s="183"/>
      <c r="P616" s="183"/>
      <c r="Q616" s="183"/>
      <c r="R616" s="183"/>
      <c r="S616" s="183"/>
      <c r="T616" s="183"/>
      <c r="U616" s="183"/>
      <c r="V616" s="183"/>
      <c r="W616" s="183"/>
      <c r="X616" s="180">
        <f t="shared" si="88"/>
        <v>0</v>
      </c>
      <c r="Y616" s="179"/>
      <c r="AA616">
        <v>612</v>
      </c>
      <c r="AB616">
        <f>IFERROR(IF($AB$1&gt;=AA616,SMALL(STU_DATA!$L$5:$L$1000,FILL_DATA!$AB$2+FILL_DATA!AA616),0),0)</f>
        <v>0</v>
      </c>
      <c r="AC616">
        <f t="shared" si="89"/>
        <v>0</v>
      </c>
    </row>
    <row r="617" spans="1:29">
      <c r="A617" s="100" t="str">
        <f>IF(B617="","",ROWS($B$5:B617))</f>
        <v/>
      </c>
      <c r="B617" s="100" t="str">
        <f t="shared" si="81"/>
        <v/>
      </c>
      <c r="C617" s="100" t="str">
        <f t="shared" si="82"/>
        <v/>
      </c>
      <c r="D617" s="100" t="str">
        <f t="shared" si="83"/>
        <v/>
      </c>
      <c r="E617" s="100" t="str">
        <f t="shared" si="84"/>
        <v/>
      </c>
      <c r="F617" s="100" t="str">
        <f t="shared" si="85"/>
        <v/>
      </c>
      <c r="G617" s="101" t="str">
        <f t="shared" si="86"/>
        <v/>
      </c>
      <c r="H617" s="101" t="str">
        <f t="shared" si="87"/>
        <v/>
      </c>
      <c r="I617" s="184"/>
      <c r="J617" s="183"/>
      <c r="K617" s="183" t="str">
        <f>IF(J617="","",VLOOKUP(J617,MASTER!$B$8:$C$11,2,0))</f>
        <v/>
      </c>
      <c r="L617" s="183"/>
      <c r="M617" s="183"/>
      <c r="N617" s="183"/>
      <c r="O617" s="183"/>
      <c r="P617" s="183"/>
      <c r="Q617" s="183"/>
      <c r="R617" s="183"/>
      <c r="S617" s="183"/>
      <c r="T617" s="183"/>
      <c r="U617" s="183"/>
      <c r="V617" s="183"/>
      <c r="W617" s="183"/>
      <c r="X617" s="180">
        <f t="shared" si="88"/>
        <v>0</v>
      </c>
      <c r="Y617" s="179"/>
      <c r="AA617">
        <v>613</v>
      </c>
      <c r="AB617">
        <f>IFERROR(IF($AB$1&gt;=AA617,SMALL(STU_DATA!$L$5:$L$1000,FILL_DATA!$AB$2+FILL_DATA!AA617),0),0)</f>
        <v>0</v>
      </c>
      <c r="AC617">
        <f t="shared" si="89"/>
        <v>0</v>
      </c>
    </row>
    <row r="618" spans="1:29">
      <c r="A618" s="100" t="str">
        <f>IF(B618="","",ROWS($B$5:B618))</f>
        <v/>
      </c>
      <c r="B618" s="100" t="str">
        <f t="shared" si="81"/>
        <v/>
      </c>
      <c r="C618" s="100" t="str">
        <f t="shared" si="82"/>
        <v/>
      </c>
      <c r="D618" s="100" t="str">
        <f t="shared" si="83"/>
        <v/>
      </c>
      <c r="E618" s="100" t="str">
        <f t="shared" si="84"/>
        <v/>
      </c>
      <c r="F618" s="100" t="str">
        <f t="shared" si="85"/>
        <v/>
      </c>
      <c r="G618" s="101" t="str">
        <f t="shared" si="86"/>
        <v/>
      </c>
      <c r="H618" s="101" t="str">
        <f t="shared" si="87"/>
        <v/>
      </c>
      <c r="I618" s="184"/>
      <c r="J618" s="183"/>
      <c r="K618" s="183" t="str">
        <f>IF(J618="","",VLOOKUP(J618,MASTER!$B$8:$C$11,2,0))</f>
        <v/>
      </c>
      <c r="L618" s="183"/>
      <c r="M618" s="183"/>
      <c r="N618" s="183"/>
      <c r="O618" s="183"/>
      <c r="P618" s="183"/>
      <c r="Q618" s="183"/>
      <c r="R618" s="183"/>
      <c r="S618" s="183"/>
      <c r="T618" s="183"/>
      <c r="U618" s="183"/>
      <c r="V618" s="183"/>
      <c r="W618" s="183"/>
      <c r="X618" s="180">
        <f t="shared" si="88"/>
        <v>0</v>
      </c>
      <c r="Y618" s="179"/>
      <c r="AA618">
        <v>614</v>
      </c>
      <c r="AB618">
        <f>IFERROR(IF($AB$1&gt;=AA618,SMALL(STU_DATA!$L$5:$L$1000,FILL_DATA!$AB$2+FILL_DATA!AA618),0),0)</f>
        <v>0</v>
      </c>
      <c r="AC618">
        <f t="shared" si="89"/>
        <v>0</v>
      </c>
    </row>
    <row r="619" spans="1:29">
      <c r="A619" s="100" t="str">
        <f>IF(B619="","",ROWS($B$5:B619))</f>
        <v/>
      </c>
      <c r="B619" s="100" t="str">
        <f t="shared" si="81"/>
        <v/>
      </c>
      <c r="C619" s="100" t="str">
        <f t="shared" si="82"/>
        <v/>
      </c>
      <c r="D619" s="100" t="str">
        <f t="shared" si="83"/>
        <v/>
      </c>
      <c r="E619" s="100" t="str">
        <f t="shared" si="84"/>
        <v/>
      </c>
      <c r="F619" s="100" t="str">
        <f t="shared" si="85"/>
        <v/>
      </c>
      <c r="G619" s="101" t="str">
        <f t="shared" si="86"/>
        <v/>
      </c>
      <c r="H619" s="101" t="str">
        <f t="shared" si="87"/>
        <v/>
      </c>
      <c r="I619" s="184"/>
      <c r="J619" s="183"/>
      <c r="K619" s="183" t="str">
        <f>IF(J619="","",VLOOKUP(J619,MASTER!$B$8:$C$11,2,0))</f>
        <v/>
      </c>
      <c r="L619" s="183"/>
      <c r="M619" s="183"/>
      <c r="N619" s="183"/>
      <c r="O619" s="183"/>
      <c r="P619" s="183"/>
      <c r="Q619" s="183"/>
      <c r="R619" s="183"/>
      <c r="S619" s="183"/>
      <c r="T619" s="183"/>
      <c r="U619" s="183"/>
      <c r="V619" s="183"/>
      <c r="W619" s="183"/>
      <c r="X619" s="180">
        <f t="shared" si="88"/>
        <v>0</v>
      </c>
      <c r="Y619" s="179"/>
      <c r="AA619">
        <v>615</v>
      </c>
      <c r="AB619">
        <f>IFERROR(IF($AB$1&gt;=AA619,SMALL(STU_DATA!$L$5:$L$1000,FILL_DATA!$AB$2+FILL_DATA!AA619),0),0)</f>
        <v>0</v>
      </c>
      <c r="AC619">
        <f t="shared" si="89"/>
        <v>0</v>
      </c>
    </row>
    <row r="620" spans="1:29">
      <c r="A620" s="100" t="str">
        <f>IF(B620="","",ROWS($B$5:B620))</f>
        <v/>
      </c>
      <c r="B620" s="100" t="str">
        <f t="shared" si="81"/>
        <v/>
      </c>
      <c r="C620" s="100" t="str">
        <f t="shared" si="82"/>
        <v/>
      </c>
      <c r="D620" s="100" t="str">
        <f t="shared" si="83"/>
        <v/>
      </c>
      <c r="E620" s="100" t="str">
        <f t="shared" si="84"/>
        <v/>
      </c>
      <c r="F620" s="100" t="str">
        <f t="shared" si="85"/>
        <v/>
      </c>
      <c r="G620" s="101" t="str">
        <f t="shared" si="86"/>
        <v/>
      </c>
      <c r="H620" s="101" t="str">
        <f t="shared" si="87"/>
        <v/>
      </c>
      <c r="I620" s="184"/>
      <c r="J620" s="183"/>
      <c r="K620" s="183" t="str">
        <f>IF(J620="","",VLOOKUP(J620,MASTER!$B$8:$C$11,2,0))</f>
        <v/>
      </c>
      <c r="L620" s="183"/>
      <c r="M620" s="183"/>
      <c r="N620" s="183"/>
      <c r="O620" s="183"/>
      <c r="P620" s="183"/>
      <c r="Q620" s="183"/>
      <c r="R620" s="183"/>
      <c r="S620" s="183"/>
      <c r="T620" s="183"/>
      <c r="U620" s="183"/>
      <c r="V620" s="183"/>
      <c r="W620" s="183"/>
      <c r="X620" s="180">
        <f t="shared" si="88"/>
        <v>0</v>
      </c>
      <c r="Y620" s="179"/>
      <c r="AA620">
        <v>616</v>
      </c>
      <c r="AB620">
        <f>IFERROR(IF($AB$1&gt;=AA620,SMALL(STU_DATA!$L$5:$L$1000,FILL_DATA!$AB$2+FILL_DATA!AA620),0),0)</f>
        <v>0</v>
      </c>
      <c r="AC620">
        <f t="shared" si="89"/>
        <v>0</v>
      </c>
    </row>
    <row r="621" spans="1:29">
      <c r="A621" s="100" t="str">
        <f>IF(B621="","",ROWS($B$5:B621))</f>
        <v/>
      </c>
      <c r="B621" s="100" t="str">
        <f t="shared" si="81"/>
        <v/>
      </c>
      <c r="C621" s="100" t="str">
        <f t="shared" si="82"/>
        <v/>
      </c>
      <c r="D621" s="100" t="str">
        <f t="shared" si="83"/>
        <v/>
      </c>
      <c r="E621" s="100" t="str">
        <f t="shared" si="84"/>
        <v/>
      </c>
      <c r="F621" s="100" t="str">
        <f t="shared" si="85"/>
        <v/>
      </c>
      <c r="G621" s="101" t="str">
        <f t="shared" si="86"/>
        <v/>
      </c>
      <c r="H621" s="101" t="str">
        <f t="shared" si="87"/>
        <v/>
      </c>
      <c r="I621" s="184"/>
      <c r="J621" s="183"/>
      <c r="K621" s="183" t="str">
        <f>IF(J621="","",VLOOKUP(J621,MASTER!$B$8:$C$11,2,0))</f>
        <v/>
      </c>
      <c r="L621" s="183"/>
      <c r="M621" s="183"/>
      <c r="N621" s="183"/>
      <c r="O621" s="183"/>
      <c r="P621" s="183"/>
      <c r="Q621" s="183"/>
      <c r="R621" s="183"/>
      <c r="S621" s="183"/>
      <c r="T621" s="183"/>
      <c r="U621" s="183"/>
      <c r="V621" s="183"/>
      <c r="W621" s="183"/>
      <c r="X621" s="180">
        <f t="shared" si="88"/>
        <v>0</v>
      </c>
      <c r="Y621" s="179"/>
      <c r="AA621">
        <v>617</v>
      </c>
      <c r="AB621">
        <f>IFERROR(IF($AB$1&gt;=AA621,SMALL(STU_DATA!$L$5:$L$1000,FILL_DATA!$AB$2+FILL_DATA!AA621),0),0)</f>
        <v>0</v>
      </c>
      <c r="AC621">
        <f t="shared" si="89"/>
        <v>0</v>
      </c>
    </row>
    <row r="622" spans="1:29">
      <c r="A622" s="100" t="str">
        <f>IF(B622="","",ROWS($B$5:B622))</f>
        <v/>
      </c>
      <c r="B622" s="100" t="str">
        <f t="shared" si="81"/>
        <v/>
      </c>
      <c r="C622" s="100" t="str">
        <f t="shared" si="82"/>
        <v/>
      </c>
      <c r="D622" s="100" t="str">
        <f t="shared" si="83"/>
        <v/>
      </c>
      <c r="E622" s="100" t="str">
        <f t="shared" si="84"/>
        <v/>
      </c>
      <c r="F622" s="100" t="str">
        <f t="shared" si="85"/>
        <v/>
      </c>
      <c r="G622" s="101" t="str">
        <f t="shared" si="86"/>
        <v/>
      </c>
      <c r="H622" s="101" t="str">
        <f t="shared" si="87"/>
        <v/>
      </c>
      <c r="I622" s="184"/>
      <c r="J622" s="183"/>
      <c r="K622" s="183" t="str">
        <f>IF(J622="","",VLOOKUP(J622,MASTER!$B$8:$C$11,2,0))</f>
        <v/>
      </c>
      <c r="L622" s="183"/>
      <c r="M622" s="183"/>
      <c r="N622" s="183"/>
      <c r="O622" s="183"/>
      <c r="P622" s="183"/>
      <c r="Q622" s="183"/>
      <c r="R622" s="183"/>
      <c r="S622" s="183"/>
      <c r="T622" s="183"/>
      <c r="U622" s="183"/>
      <c r="V622" s="183"/>
      <c r="W622" s="183"/>
      <c r="X622" s="180">
        <f t="shared" si="88"/>
        <v>0</v>
      </c>
      <c r="Y622" s="179"/>
      <c r="AA622">
        <v>618</v>
      </c>
      <c r="AB622">
        <f>IFERROR(IF($AB$1&gt;=AA622,SMALL(STU_DATA!$L$5:$L$1000,FILL_DATA!$AB$2+FILL_DATA!AA622),0),0)</f>
        <v>0</v>
      </c>
      <c r="AC622">
        <f t="shared" si="89"/>
        <v>0</v>
      </c>
    </row>
    <row r="623" spans="1:29">
      <c r="A623" s="100" t="str">
        <f>IF(B623="","",ROWS($B$5:B623))</f>
        <v/>
      </c>
      <c r="B623" s="100" t="str">
        <f t="shared" si="81"/>
        <v/>
      </c>
      <c r="C623" s="100" t="str">
        <f t="shared" si="82"/>
        <v/>
      </c>
      <c r="D623" s="100" t="str">
        <f t="shared" si="83"/>
        <v/>
      </c>
      <c r="E623" s="100" t="str">
        <f t="shared" si="84"/>
        <v/>
      </c>
      <c r="F623" s="100" t="str">
        <f t="shared" si="85"/>
        <v/>
      </c>
      <c r="G623" s="101" t="str">
        <f t="shared" si="86"/>
        <v/>
      </c>
      <c r="H623" s="101" t="str">
        <f t="shared" si="87"/>
        <v/>
      </c>
      <c r="I623" s="184"/>
      <c r="J623" s="183"/>
      <c r="K623" s="183" t="str">
        <f>IF(J623="","",VLOOKUP(J623,MASTER!$B$8:$C$11,2,0))</f>
        <v/>
      </c>
      <c r="L623" s="183"/>
      <c r="M623" s="183"/>
      <c r="N623" s="183"/>
      <c r="O623" s="183"/>
      <c r="P623" s="183"/>
      <c r="Q623" s="183"/>
      <c r="R623" s="183"/>
      <c r="S623" s="183"/>
      <c r="T623" s="183"/>
      <c r="U623" s="183"/>
      <c r="V623" s="183"/>
      <c r="W623" s="183"/>
      <c r="X623" s="180">
        <f t="shared" si="88"/>
        <v>0</v>
      </c>
      <c r="Y623" s="179"/>
      <c r="AA623">
        <v>619</v>
      </c>
      <c r="AB623">
        <f>IFERROR(IF($AB$1&gt;=AA623,SMALL(STU_DATA!$L$5:$L$1000,FILL_DATA!$AB$2+FILL_DATA!AA623),0),0)</f>
        <v>0</v>
      </c>
      <c r="AC623">
        <f t="shared" si="89"/>
        <v>0</v>
      </c>
    </row>
    <row r="624" spans="1:29">
      <c r="A624" s="100" t="str">
        <f>IF(B624="","",ROWS($B$5:B624))</f>
        <v/>
      </c>
      <c r="B624" s="100" t="str">
        <f t="shared" si="81"/>
        <v/>
      </c>
      <c r="C624" s="100" t="str">
        <f t="shared" si="82"/>
        <v/>
      </c>
      <c r="D624" s="100" t="str">
        <f t="shared" si="83"/>
        <v/>
      </c>
      <c r="E624" s="100" t="str">
        <f t="shared" si="84"/>
        <v/>
      </c>
      <c r="F624" s="100" t="str">
        <f t="shared" si="85"/>
        <v/>
      </c>
      <c r="G624" s="101" t="str">
        <f t="shared" si="86"/>
        <v/>
      </c>
      <c r="H624" s="101" t="str">
        <f t="shared" si="87"/>
        <v/>
      </c>
      <c r="I624" s="184"/>
      <c r="J624" s="183"/>
      <c r="K624" s="183" t="str">
        <f>IF(J624="","",VLOOKUP(J624,MASTER!$B$8:$C$11,2,0))</f>
        <v/>
      </c>
      <c r="L624" s="183"/>
      <c r="M624" s="183"/>
      <c r="N624" s="183"/>
      <c r="O624" s="183"/>
      <c r="P624" s="183"/>
      <c r="Q624" s="183"/>
      <c r="R624" s="183"/>
      <c r="S624" s="183"/>
      <c r="T624" s="183"/>
      <c r="U624" s="183"/>
      <c r="V624" s="183"/>
      <c r="W624" s="183"/>
      <c r="X624" s="180">
        <f t="shared" si="88"/>
        <v>0</v>
      </c>
      <c r="Y624" s="179"/>
      <c r="AA624">
        <v>620</v>
      </c>
      <c r="AB624">
        <f>IFERROR(IF($AB$1&gt;=AA624,SMALL(STU_DATA!$L$5:$L$1000,FILL_DATA!$AB$2+FILL_DATA!AA624),0),0)</f>
        <v>0</v>
      </c>
      <c r="AC624">
        <f t="shared" si="89"/>
        <v>0</v>
      </c>
    </row>
    <row r="625" spans="1:29">
      <c r="A625" s="100" t="str">
        <f>IF(B625="","",ROWS($B$5:B625))</f>
        <v/>
      </c>
      <c r="B625" s="100" t="str">
        <f t="shared" si="81"/>
        <v/>
      </c>
      <c r="C625" s="100" t="str">
        <f t="shared" si="82"/>
        <v/>
      </c>
      <c r="D625" s="100" t="str">
        <f t="shared" si="83"/>
        <v/>
      </c>
      <c r="E625" s="100" t="str">
        <f t="shared" si="84"/>
        <v/>
      </c>
      <c r="F625" s="100" t="str">
        <f t="shared" si="85"/>
        <v/>
      </c>
      <c r="G625" s="101" t="str">
        <f t="shared" si="86"/>
        <v/>
      </c>
      <c r="H625" s="101" t="str">
        <f t="shared" si="87"/>
        <v/>
      </c>
      <c r="I625" s="184"/>
      <c r="J625" s="183"/>
      <c r="K625" s="183" t="str">
        <f>IF(J625="","",VLOOKUP(J625,MASTER!$B$8:$C$11,2,0))</f>
        <v/>
      </c>
      <c r="L625" s="183"/>
      <c r="M625" s="183"/>
      <c r="N625" s="183"/>
      <c r="O625" s="183"/>
      <c r="P625" s="183"/>
      <c r="Q625" s="183"/>
      <c r="R625" s="183"/>
      <c r="S625" s="183"/>
      <c r="T625" s="183"/>
      <c r="U625" s="183"/>
      <c r="V625" s="183"/>
      <c r="W625" s="183"/>
      <c r="X625" s="180">
        <f t="shared" si="88"/>
        <v>0</v>
      </c>
      <c r="Y625" s="179"/>
      <c r="AA625">
        <v>621</v>
      </c>
      <c r="AB625">
        <f>IFERROR(IF($AB$1&gt;=AA625,SMALL(STU_DATA!$L$5:$L$1000,FILL_DATA!$AB$2+FILL_DATA!AA625),0),0)</f>
        <v>0</v>
      </c>
      <c r="AC625">
        <f t="shared" si="89"/>
        <v>0</v>
      </c>
    </row>
    <row r="626" spans="1:29">
      <c r="A626" s="100" t="str">
        <f>IF(B626="","",ROWS($B$5:B626))</f>
        <v/>
      </c>
      <c r="B626" s="100" t="str">
        <f t="shared" si="81"/>
        <v/>
      </c>
      <c r="C626" s="100" t="str">
        <f t="shared" si="82"/>
        <v/>
      </c>
      <c r="D626" s="100" t="str">
        <f t="shared" si="83"/>
        <v/>
      </c>
      <c r="E626" s="100" t="str">
        <f t="shared" si="84"/>
        <v/>
      </c>
      <c r="F626" s="100" t="str">
        <f t="shared" si="85"/>
        <v/>
      </c>
      <c r="G626" s="101" t="str">
        <f t="shared" si="86"/>
        <v/>
      </c>
      <c r="H626" s="101" t="str">
        <f t="shared" si="87"/>
        <v/>
      </c>
      <c r="I626" s="184"/>
      <c r="J626" s="183"/>
      <c r="K626" s="183" t="str">
        <f>IF(J626="","",VLOOKUP(J626,MASTER!$B$8:$C$11,2,0))</f>
        <v/>
      </c>
      <c r="L626" s="183"/>
      <c r="M626" s="183"/>
      <c r="N626" s="183"/>
      <c r="O626" s="183"/>
      <c r="P626" s="183"/>
      <c r="Q626" s="183"/>
      <c r="R626" s="183"/>
      <c r="S626" s="183"/>
      <c r="T626" s="183"/>
      <c r="U626" s="183"/>
      <c r="V626" s="183"/>
      <c r="W626" s="183"/>
      <c r="X626" s="180">
        <f t="shared" si="88"/>
        <v>0</v>
      </c>
      <c r="Y626" s="179"/>
      <c r="AA626">
        <v>622</v>
      </c>
      <c r="AB626">
        <f>IFERROR(IF($AB$1&gt;=AA626,SMALL(STU_DATA!$L$5:$L$1000,FILL_DATA!$AB$2+FILL_DATA!AA626),0),0)</f>
        <v>0</v>
      </c>
      <c r="AC626">
        <f t="shared" si="89"/>
        <v>0</v>
      </c>
    </row>
    <row r="627" spans="1:29">
      <c r="A627" s="100" t="str">
        <f>IF(B627="","",ROWS($B$5:B627))</f>
        <v/>
      </c>
      <c r="B627" s="100" t="str">
        <f t="shared" si="81"/>
        <v/>
      </c>
      <c r="C627" s="100" t="str">
        <f t="shared" si="82"/>
        <v/>
      </c>
      <c r="D627" s="100" t="str">
        <f t="shared" si="83"/>
        <v/>
      </c>
      <c r="E627" s="100" t="str">
        <f t="shared" si="84"/>
        <v/>
      </c>
      <c r="F627" s="100" t="str">
        <f t="shared" si="85"/>
        <v/>
      </c>
      <c r="G627" s="101" t="str">
        <f t="shared" si="86"/>
        <v/>
      </c>
      <c r="H627" s="101" t="str">
        <f t="shared" si="87"/>
        <v/>
      </c>
      <c r="I627" s="184"/>
      <c r="J627" s="183"/>
      <c r="K627" s="183" t="str">
        <f>IF(J627="","",VLOOKUP(J627,MASTER!$B$8:$C$11,2,0))</f>
        <v/>
      </c>
      <c r="L627" s="183"/>
      <c r="M627" s="183"/>
      <c r="N627" s="183"/>
      <c r="O627" s="183"/>
      <c r="P627" s="183"/>
      <c r="Q627" s="183"/>
      <c r="R627" s="183"/>
      <c r="S627" s="183"/>
      <c r="T627" s="183"/>
      <c r="U627" s="183"/>
      <c r="V627" s="183"/>
      <c r="W627" s="183"/>
      <c r="X627" s="180">
        <f t="shared" si="88"/>
        <v>0</v>
      </c>
      <c r="Y627" s="179"/>
      <c r="AA627">
        <v>623</v>
      </c>
      <c r="AB627">
        <f>IFERROR(IF($AB$1&gt;=AA627,SMALL(STU_DATA!$L$5:$L$1000,FILL_DATA!$AB$2+FILL_DATA!AA627),0),0)</f>
        <v>0</v>
      </c>
      <c r="AC627">
        <f t="shared" si="89"/>
        <v>0</v>
      </c>
    </row>
    <row r="628" spans="1:29">
      <c r="A628" s="100" t="str">
        <f>IF(B628="","",ROWS($B$5:B628))</f>
        <v/>
      </c>
      <c r="B628" s="100" t="str">
        <f t="shared" si="81"/>
        <v/>
      </c>
      <c r="C628" s="100" t="str">
        <f t="shared" si="82"/>
        <v/>
      </c>
      <c r="D628" s="100" t="str">
        <f t="shared" si="83"/>
        <v/>
      </c>
      <c r="E628" s="100" t="str">
        <f t="shared" si="84"/>
        <v/>
      </c>
      <c r="F628" s="100" t="str">
        <f t="shared" si="85"/>
        <v/>
      </c>
      <c r="G628" s="101" t="str">
        <f t="shared" si="86"/>
        <v/>
      </c>
      <c r="H628" s="101" t="str">
        <f t="shared" si="87"/>
        <v/>
      </c>
      <c r="I628" s="184"/>
      <c r="J628" s="183"/>
      <c r="K628" s="183" t="str">
        <f>IF(J628="","",VLOOKUP(J628,MASTER!$B$8:$C$11,2,0))</f>
        <v/>
      </c>
      <c r="L628" s="183"/>
      <c r="M628" s="183"/>
      <c r="N628" s="183"/>
      <c r="O628" s="183"/>
      <c r="P628" s="183"/>
      <c r="Q628" s="183"/>
      <c r="R628" s="183"/>
      <c r="S628" s="183"/>
      <c r="T628" s="183"/>
      <c r="U628" s="183"/>
      <c r="V628" s="183"/>
      <c r="W628" s="183"/>
      <c r="X628" s="180">
        <f t="shared" si="88"/>
        <v>0</v>
      </c>
      <c r="Y628" s="179"/>
      <c r="AA628">
        <v>624</v>
      </c>
      <c r="AB628">
        <f>IFERROR(IF($AB$1&gt;=AA628,SMALL(STU_DATA!$L$5:$L$1000,FILL_DATA!$AB$2+FILL_DATA!AA628),0),0)</f>
        <v>0</v>
      </c>
      <c r="AC628">
        <f t="shared" si="89"/>
        <v>0</v>
      </c>
    </row>
    <row r="629" spans="1:29">
      <c r="A629" s="100" t="str">
        <f>IF(B629="","",ROWS($B$5:B629))</f>
        <v/>
      </c>
      <c r="B629" s="100" t="str">
        <f t="shared" si="81"/>
        <v/>
      </c>
      <c r="C629" s="100" t="str">
        <f t="shared" si="82"/>
        <v/>
      </c>
      <c r="D629" s="100" t="str">
        <f t="shared" si="83"/>
        <v/>
      </c>
      <c r="E629" s="100" t="str">
        <f t="shared" si="84"/>
        <v/>
      </c>
      <c r="F629" s="100" t="str">
        <f t="shared" si="85"/>
        <v/>
      </c>
      <c r="G629" s="101" t="str">
        <f t="shared" si="86"/>
        <v/>
      </c>
      <c r="H629" s="101" t="str">
        <f t="shared" si="87"/>
        <v/>
      </c>
      <c r="I629" s="184"/>
      <c r="J629" s="183"/>
      <c r="K629" s="183" t="str">
        <f>IF(J629="","",VLOOKUP(J629,MASTER!$B$8:$C$11,2,0))</f>
        <v/>
      </c>
      <c r="L629" s="183"/>
      <c r="M629" s="183"/>
      <c r="N629" s="183"/>
      <c r="O629" s="183"/>
      <c r="P629" s="183"/>
      <c r="Q629" s="183"/>
      <c r="R629" s="183"/>
      <c r="S629" s="183"/>
      <c r="T629" s="183"/>
      <c r="U629" s="183"/>
      <c r="V629" s="183"/>
      <c r="W629" s="183"/>
      <c r="X629" s="180">
        <f t="shared" si="88"/>
        <v>0</v>
      </c>
      <c r="Y629" s="179"/>
      <c r="AA629">
        <v>625</v>
      </c>
      <c r="AB629">
        <f>IFERROR(IF($AB$1&gt;=AA629,SMALL(STU_DATA!$L$5:$L$1000,FILL_DATA!$AB$2+FILL_DATA!AA629),0),0)</f>
        <v>0</v>
      </c>
      <c r="AC629">
        <f t="shared" si="89"/>
        <v>0</v>
      </c>
    </row>
    <row r="630" spans="1:29">
      <c r="A630" s="100" t="str">
        <f>IF(B630="","",ROWS($B$5:B630))</f>
        <v/>
      </c>
      <c r="B630" s="100" t="str">
        <f t="shared" si="81"/>
        <v/>
      </c>
      <c r="C630" s="100" t="str">
        <f t="shared" si="82"/>
        <v/>
      </c>
      <c r="D630" s="100" t="str">
        <f t="shared" si="83"/>
        <v/>
      </c>
      <c r="E630" s="100" t="str">
        <f t="shared" si="84"/>
        <v/>
      </c>
      <c r="F630" s="100" t="str">
        <f t="shared" si="85"/>
        <v/>
      </c>
      <c r="G630" s="101" t="str">
        <f t="shared" si="86"/>
        <v/>
      </c>
      <c r="H630" s="101" t="str">
        <f t="shared" si="87"/>
        <v/>
      </c>
      <c r="I630" s="184"/>
      <c r="J630" s="183"/>
      <c r="K630" s="183" t="str">
        <f>IF(J630="","",VLOOKUP(J630,MASTER!$B$8:$C$11,2,0))</f>
        <v/>
      </c>
      <c r="L630" s="183"/>
      <c r="M630" s="183"/>
      <c r="N630" s="183"/>
      <c r="O630" s="183"/>
      <c r="P630" s="183"/>
      <c r="Q630" s="183"/>
      <c r="R630" s="183"/>
      <c r="S630" s="183"/>
      <c r="T630" s="183"/>
      <c r="U630" s="183"/>
      <c r="V630" s="183"/>
      <c r="W630" s="183"/>
      <c r="X630" s="180">
        <f t="shared" si="88"/>
        <v>0</v>
      </c>
      <c r="Y630" s="179"/>
      <c r="AA630">
        <v>626</v>
      </c>
      <c r="AB630">
        <f>IFERROR(IF($AB$1&gt;=AA630,SMALL(STU_DATA!$L$5:$L$1000,FILL_DATA!$AB$2+FILL_DATA!AA630),0),0)</f>
        <v>0</v>
      </c>
      <c r="AC630">
        <f t="shared" si="89"/>
        <v>0</v>
      </c>
    </row>
    <row r="631" spans="1:29">
      <c r="A631" s="100" t="str">
        <f>IF(B631="","",ROWS($B$5:B631))</f>
        <v/>
      </c>
      <c r="B631" s="100" t="str">
        <f t="shared" si="81"/>
        <v/>
      </c>
      <c r="C631" s="100" t="str">
        <f t="shared" si="82"/>
        <v/>
      </c>
      <c r="D631" s="100" t="str">
        <f t="shared" si="83"/>
        <v/>
      </c>
      <c r="E631" s="100" t="str">
        <f t="shared" si="84"/>
        <v/>
      </c>
      <c r="F631" s="100" t="str">
        <f t="shared" si="85"/>
        <v/>
      </c>
      <c r="G631" s="101" t="str">
        <f t="shared" si="86"/>
        <v/>
      </c>
      <c r="H631" s="101" t="str">
        <f t="shared" si="87"/>
        <v/>
      </c>
      <c r="I631" s="184"/>
      <c r="J631" s="183"/>
      <c r="K631" s="183" t="str">
        <f>IF(J631="","",VLOOKUP(J631,MASTER!$B$8:$C$11,2,0))</f>
        <v/>
      </c>
      <c r="L631" s="183"/>
      <c r="M631" s="183"/>
      <c r="N631" s="183"/>
      <c r="O631" s="183"/>
      <c r="P631" s="183"/>
      <c r="Q631" s="183"/>
      <c r="R631" s="183"/>
      <c r="S631" s="183"/>
      <c r="T631" s="183"/>
      <c r="U631" s="183"/>
      <c r="V631" s="183"/>
      <c r="W631" s="183"/>
      <c r="X631" s="180">
        <f t="shared" si="88"/>
        <v>0</v>
      </c>
      <c r="Y631" s="179"/>
      <c r="AA631">
        <v>627</v>
      </c>
      <c r="AB631">
        <f>IFERROR(IF($AB$1&gt;=AA631,SMALL(STU_DATA!$L$5:$L$1000,FILL_DATA!$AB$2+FILL_DATA!AA631),0),0)</f>
        <v>0</v>
      </c>
      <c r="AC631">
        <f t="shared" si="89"/>
        <v>0</v>
      </c>
    </row>
    <row r="632" spans="1:29">
      <c r="A632" s="100" t="str">
        <f>IF(B632="","",ROWS($B$5:B632))</f>
        <v/>
      </c>
      <c r="B632" s="100" t="str">
        <f t="shared" si="81"/>
        <v/>
      </c>
      <c r="C632" s="100" t="str">
        <f t="shared" si="82"/>
        <v/>
      </c>
      <c r="D632" s="100" t="str">
        <f t="shared" si="83"/>
        <v/>
      </c>
      <c r="E632" s="100" t="str">
        <f t="shared" si="84"/>
        <v/>
      </c>
      <c r="F632" s="100" t="str">
        <f t="shared" si="85"/>
        <v/>
      </c>
      <c r="G632" s="101" t="str">
        <f t="shared" si="86"/>
        <v/>
      </c>
      <c r="H632" s="101" t="str">
        <f t="shared" si="87"/>
        <v/>
      </c>
      <c r="I632" s="184"/>
      <c r="J632" s="183"/>
      <c r="K632" s="183" t="str">
        <f>IF(J632="","",VLOOKUP(J632,MASTER!$B$8:$C$11,2,0))</f>
        <v/>
      </c>
      <c r="L632" s="183"/>
      <c r="M632" s="183"/>
      <c r="N632" s="183"/>
      <c r="O632" s="183"/>
      <c r="P632" s="183"/>
      <c r="Q632" s="183"/>
      <c r="R632" s="183"/>
      <c r="S632" s="183"/>
      <c r="T632" s="183"/>
      <c r="U632" s="183"/>
      <c r="V632" s="183"/>
      <c r="W632" s="183"/>
      <c r="X632" s="180">
        <f t="shared" si="88"/>
        <v>0</v>
      </c>
      <c r="Y632" s="179"/>
      <c r="AA632">
        <v>628</v>
      </c>
      <c r="AB632">
        <f>IFERROR(IF($AB$1&gt;=AA632,SMALL(STU_DATA!$L$5:$L$1000,FILL_DATA!$AB$2+FILL_DATA!AA632),0),0)</f>
        <v>0</v>
      </c>
      <c r="AC632">
        <f t="shared" si="89"/>
        <v>0</v>
      </c>
    </row>
    <row r="633" spans="1:29">
      <c r="A633" s="100" t="str">
        <f>IF(B633="","",ROWS($B$5:B633))</f>
        <v/>
      </c>
      <c r="B633" s="100" t="str">
        <f t="shared" si="81"/>
        <v/>
      </c>
      <c r="C633" s="100" t="str">
        <f t="shared" si="82"/>
        <v/>
      </c>
      <c r="D633" s="100" t="str">
        <f t="shared" si="83"/>
        <v/>
      </c>
      <c r="E633" s="100" t="str">
        <f t="shared" si="84"/>
        <v/>
      </c>
      <c r="F633" s="100" t="str">
        <f t="shared" si="85"/>
        <v/>
      </c>
      <c r="G633" s="101" t="str">
        <f t="shared" si="86"/>
        <v/>
      </c>
      <c r="H633" s="101" t="str">
        <f t="shared" si="87"/>
        <v/>
      </c>
      <c r="I633" s="184"/>
      <c r="J633" s="183"/>
      <c r="K633" s="183" t="str">
        <f>IF(J633="","",VLOOKUP(J633,MASTER!$B$8:$C$11,2,0))</f>
        <v/>
      </c>
      <c r="L633" s="183"/>
      <c r="M633" s="183"/>
      <c r="N633" s="183"/>
      <c r="O633" s="183"/>
      <c r="P633" s="183"/>
      <c r="Q633" s="183"/>
      <c r="R633" s="183"/>
      <c r="S633" s="183"/>
      <c r="T633" s="183"/>
      <c r="U633" s="183"/>
      <c r="V633" s="183"/>
      <c r="W633" s="183"/>
      <c r="X633" s="180">
        <f t="shared" si="88"/>
        <v>0</v>
      </c>
      <c r="Y633" s="179"/>
      <c r="AA633">
        <v>629</v>
      </c>
      <c r="AB633">
        <f>IFERROR(IF($AB$1&gt;=AA633,SMALL(STU_DATA!$L$5:$L$1000,FILL_DATA!$AB$2+FILL_DATA!AA633),0),0)</f>
        <v>0</v>
      </c>
      <c r="AC633">
        <f t="shared" si="89"/>
        <v>0</v>
      </c>
    </row>
    <row r="634" spans="1:29">
      <c r="A634" s="100" t="str">
        <f>IF(B634="","",ROWS($B$5:B634))</f>
        <v/>
      </c>
      <c r="B634" s="100" t="str">
        <f t="shared" si="81"/>
        <v/>
      </c>
      <c r="C634" s="100" t="str">
        <f t="shared" si="82"/>
        <v/>
      </c>
      <c r="D634" s="100" t="str">
        <f t="shared" si="83"/>
        <v/>
      </c>
      <c r="E634" s="100" t="str">
        <f t="shared" si="84"/>
        <v/>
      </c>
      <c r="F634" s="100" t="str">
        <f t="shared" si="85"/>
        <v/>
      </c>
      <c r="G634" s="101" t="str">
        <f t="shared" si="86"/>
        <v/>
      </c>
      <c r="H634" s="101" t="str">
        <f t="shared" si="87"/>
        <v/>
      </c>
      <c r="I634" s="184"/>
      <c r="J634" s="183"/>
      <c r="K634" s="183" t="str">
        <f>IF(J634="","",VLOOKUP(J634,MASTER!$B$8:$C$11,2,0))</f>
        <v/>
      </c>
      <c r="L634" s="183"/>
      <c r="M634" s="183"/>
      <c r="N634" s="183"/>
      <c r="O634" s="183"/>
      <c r="P634" s="183"/>
      <c r="Q634" s="183"/>
      <c r="R634" s="183"/>
      <c r="S634" s="183"/>
      <c r="T634" s="183"/>
      <c r="U634" s="183"/>
      <c r="V634" s="183"/>
      <c r="W634" s="183"/>
      <c r="X634" s="180">
        <f t="shared" si="88"/>
        <v>0</v>
      </c>
      <c r="Y634" s="179"/>
      <c r="AA634">
        <v>630</v>
      </c>
      <c r="AB634">
        <f>IFERROR(IF($AB$1&gt;=AA634,SMALL(STU_DATA!$L$5:$L$1000,FILL_DATA!$AB$2+FILL_DATA!AA634),0),0)</f>
        <v>0</v>
      </c>
      <c r="AC634">
        <f t="shared" si="89"/>
        <v>0</v>
      </c>
    </row>
    <row r="635" spans="1:29">
      <c r="A635" s="100" t="str">
        <f>IF(B635="","",ROWS($B$5:B635))</f>
        <v/>
      </c>
      <c r="B635" s="100" t="str">
        <f t="shared" si="81"/>
        <v/>
      </c>
      <c r="C635" s="100" t="str">
        <f t="shared" si="82"/>
        <v/>
      </c>
      <c r="D635" s="100" t="str">
        <f t="shared" si="83"/>
        <v/>
      </c>
      <c r="E635" s="100" t="str">
        <f t="shared" si="84"/>
        <v/>
      </c>
      <c r="F635" s="100" t="str">
        <f t="shared" si="85"/>
        <v/>
      </c>
      <c r="G635" s="101" t="str">
        <f t="shared" si="86"/>
        <v/>
      </c>
      <c r="H635" s="101" t="str">
        <f t="shared" si="87"/>
        <v/>
      </c>
      <c r="I635" s="184"/>
      <c r="J635" s="183"/>
      <c r="K635" s="183" t="str">
        <f>IF(J635="","",VLOOKUP(J635,MASTER!$B$8:$C$11,2,0))</f>
        <v/>
      </c>
      <c r="L635" s="183"/>
      <c r="M635" s="183"/>
      <c r="N635" s="183"/>
      <c r="O635" s="183"/>
      <c r="P635" s="183"/>
      <c r="Q635" s="183"/>
      <c r="R635" s="183"/>
      <c r="S635" s="183"/>
      <c r="T635" s="183"/>
      <c r="U635" s="183"/>
      <c r="V635" s="183"/>
      <c r="W635" s="183"/>
      <c r="X635" s="180">
        <f t="shared" si="88"/>
        <v>0</v>
      </c>
      <c r="Y635" s="179"/>
      <c r="AA635">
        <v>631</v>
      </c>
      <c r="AB635">
        <f>IFERROR(IF($AB$1&gt;=AA635,SMALL(STU_DATA!$L$5:$L$1000,FILL_DATA!$AB$2+FILL_DATA!AA635),0),0)</f>
        <v>0</v>
      </c>
      <c r="AC635">
        <f t="shared" si="89"/>
        <v>0</v>
      </c>
    </row>
    <row r="636" spans="1:29">
      <c r="A636" s="100" t="str">
        <f>IF(B636="","",ROWS($B$5:B636))</f>
        <v/>
      </c>
      <c r="B636" s="100" t="str">
        <f t="shared" si="81"/>
        <v/>
      </c>
      <c r="C636" s="100" t="str">
        <f t="shared" si="82"/>
        <v/>
      </c>
      <c r="D636" s="100" t="str">
        <f t="shared" si="83"/>
        <v/>
      </c>
      <c r="E636" s="100" t="str">
        <f t="shared" si="84"/>
        <v/>
      </c>
      <c r="F636" s="100" t="str">
        <f t="shared" si="85"/>
        <v/>
      </c>
      <c r="G636" s="101" t="str">
        <f t="shared" si="86"/>
        <v/>
      </c>
      <c r="H636" s="101" t="str">
        <f t="shared" si="87"/>
        <v/>
      </c>
      <c r="I636" s="184"/>
      <c r="J636" s="183"/>
      <c r="K636" s="183" t="str">
        <f>IF(J636="","",VLOOKUP(J636,MASTER!$B$8:$C$11,2,0))</f>
        <v/>
      </c>
      <c r="L636" s="183"/>
      <c r="M636" s="183"/>
      <c r="N636" s="183"/>
      <c r="O636" s="183"/>
      <c r="P636" s="183"/>
      <c r="Q636" s="183"/>
      <c r="R636" s="183"/>
      <c r="S636" s="183"/>
      <c r="T636" s="183"/>
      <c r="U636" s="183"/>
      <c r="V636" s="183"/>
      <c r="W636" s="183"/>
      <c r="X636" s="180">
        <f t="shared" si="88"/>
        <v>0</v>
      </c>
      <c r="Y636" s="179"/>
      <c r="AA636">
        <v>632</v>
      </c>
      <c r="AB636">
        <f>IFERROR(IF($AB$1&gt;=AA636,SMALL(STU_DATA!$L$5:$L$1000,FILL_DATA!$AB$2+FILL_DATA!AA636),0),0)</f>
        <v>0</v>
      </c>
      <c r="AC636">
        <f t="shared" si="89"/>
        <v>0</v>
      </c>
    </row>
    <row r="637" spans="1:29">
      <c r="A637" s="100" t="str">
        <f>IF(B637="","",ROWS($B$5:B637))</f>
        <v/>
      </c>
      <c r="B637" s="100" t="str">
        <f t="shared" si="81"/>
        <v/>
      </c>
      <c r="C637" s="100" t="str">
        <f t="shared" si="82"/>
        <v/>
      </c>
      <c r="D637" s="100" t="str">
        <f t="shared" si="83"/>
        <v/>
      </c>
      <c r="E637" s="100" t="str">
        <f t="shared" si="84"/>
        <v/>
      </c>
      <c r="F637" s="100" t="str">
        <f t="shared" si="85"/>
        <v/>
      </c>
      <c r="G637" s="101" t="str">
        <f t="shared" si="86"/>
        <v/>
      </c>
      <c r="H637" s="101" t="str">
        <f t="shared" si="87"/>
        <v/>
      </c>
      <c r="I637" s="184"/>
      <c r="J637" s="183"/>
      <c r="K637" s="183" t="str">
        <f>IF(J637="","",VLOOKUP(J637,MASTER!$B$8:$C$11,2,0))</f>
        <v/>
      </c>
      <c r="L637" s="183"/>
      <c r="M637" s="183"/>
      <c r="N637" s="183"/>
      <c r="O637" s="183"/>
      <c r="P637" s="183"/>
      <c r="Q637" s="183"/>
      <c r="R637" s="183"/>
      <c r="S637" s="183"/>
      <c r="T637" s="183"/>
      <c r="U637" s="183"/>
      <c r="V637" s="183"/>
      <c r="W637" s="183"/>
      <c r="X637" s="180">
        <f t="shared" si="88"/>
        <v>0</v>
      </c>
      <c r="Y637" s="179"/>
      <c r="AA637">
        <v>633</v>
      </c>
      <c r="AB637">
        <f>IFERROR(IF($AB$1&gt;=AA637,SMALL(STU_DATA!$L$5:$L$1000,FILL_DATA!$AB$2+FILL_DATA!AA637),0),0)</f>
        <v>0</v>
      </c>
      <c r="AC637">
        <f t="shared" si="89"/>
        <v>0</v>
      </c>
    </row>
    <row r="638" spans="1:29">
      <c r="A638" s="100" t="str">
        <f>IF(B638="","",ROWS($B$5:B638))</f>
        <v/>
      </c>
      <c r="B638" s="100" t="str">
        <f t="shared" si="81"/>
        <v/>
      </c>
      <c r="C638" s="100" t="str">
        <f t="shared" si="82"/>
        <v/>
      </c>
      <c r="D638" s="100" t="str">
        <f t="shared" si="83"/>
        <v/>
      </c>
      <c r="E638" s="100" t="str">
        <f t="shared" si="84"/>
        <v/>
      </c>
      <c r="F638" s="100" t="str">
        <f t="shared" si="85"/>
        <v/>
      </c>
      <c r="G638" s="101" t="str">
        <f t="shared" si="86"/>
        <v/>
      </c>
      <c r="H638" s="101" t="str">
        <f t="shared" si="87"/>
        <v/>
      </c>
      <c r="I638" s="184"/>
      <c r="J638" s="183"/>
      <c r="K638" s="183" t="str">
        <f>IF(J638="","",VLOOKUP(J638,MASTER!$B$8:$C$11,2,0))</f>
        <v/>
      </c>
      <c r="L638" s="183"/>
      <c r="M638" s="183"/>
      <c r="N638" s="183"/>
      <c r="O638" s="183"/>
      <c r="P638" s="183"/>
      <c r="Q638" s="183"/>
      <c r="R638" s="183"/>
      <c r="S638" s="183"/>
      <c r="T638" s="183"/>
      <c r="U638" s="183"/>
      <c r="V638" s="183"/>
      <c r="W638" s="183"/>
      <c r="X638" s="180">
        <f t="shared" si="88"/>
        <v>0</v>
      </c>
      <c r="Y638" s="179"/>
      <c r="AA638">
        <v>634</v>
      </c>
      <c r="AB638">
        <f>IFERROR(IF($AB$1&gt;=AA638,SMALL(STU_DATA!$L$5:$L$1000,FILL_DATA!$AB$2+FILL_DATA!AA638),0),0)</f>
        <v>0</v>
      </c>
      <c r="AC638">
        <f t="shared" si="89"/>
        <v>0</v>
      </c>
    </row>
    <row r="639" spans="1:29">
      <c r="A639" s="100" t="str">
        <f>IF(B639="","",ROWS($B$5:B639))</f>
        <v/>
      </c>
      <c r="B639" s="100" t="str">
        <f t="shared" si="81"/>
        <v/>
      </c>
      <c r="C639" s="100" t="str">
        <f t="shared" si="82"/>
        <v/>
      </c>
      <c r="D639" s="100" t="str">
        <f t="shared" si="83"/>
        <v/>
      </c>
      <c r="E639" s="100" t="str">
        <f t="shared" si="84"/>
        <v/>
      </c>
      <c r="F639" s="100" t="str">
        <f t="shared" si="85"/>
        <v/>
      </c>
      <c r="G639" s="101" t="str">
        <f t="shared" si="86"/>
        <v/>
      </c>
      <c r="H639" s="101" t="str">
        <f t="shared" si="87"/>
        <v/>
      </c>
      <c r="I639" s="184"/>
      <c r="J639" s="183"/>
      <c r="K639" s="183" t="str">
        <f>IF(J639="","",VLOOKUP(J639,MASTER!$B$8:$C$11,2,0))</f>
        <v/>
      </c>
      <c r="L639" s="183"/>
      <c r="M639" s="183"/>
      <c r="N639" s="183"/>
      <c r="O639" s="183"/>
      <c r="P639" s="183"/>
      <c r="Q639" s="183"/>
      <c r="R639" s="183"/>
      <c r="S639" s="183"/>
      <c r="T639" s="183"/>
      <c r="U639" s="183"/>
      <c r="V639" s="183"/>
      <c r="W639" s="183"/>
      <c r="X639" s="180">
        <f t="shared" si="88"/>
        <v>0</v>
      </c>
      <c r="Y639" s="179"/>
      <c r="AA639">
        <v>635</v>
      </c>
      <c r="AB639">
        <f>IFERROR(IF($AB$1&gt;=AA639,SMALL(STU_DATA!$L$5:$L$1000,FILL_DATA!$AB$2+FILL_DATA!AA639),0),0)</f>
        <v>0</v>
      </c>
      <c r="AC639">
        <f t="shared" si="89"/>
        <v>0</v>
      </c>
    </row>
    <row r="640" spans="1:29">
      <c r="A640" s="100" t="str">
        <f>IF(B640="","",ROWS($B$5:B640))</f>
        <v/>
      </c>
      <c r="B640" s="100" t="str">
        <f t="shared" si="81"/>
        <v/>
      </c>
      <c r="C640" s="100" t="str">
        <f t="shared" si="82"/>
        <v/>
      </c>
      <c r="D640" s="100" t="str">
        <f t="shared" si="83"/>
        <v/>
      </c>
      <c r="E640" s="100" t="str">
        <f t="shared" si="84"/>
        <v/>
      </c>
      <c r="F640" s="100" t="str">
        <f t="shared" si="85"/>
        <v/>
      </c>
      <c r="G640" s="101" t="str">
        <f t="shared" si="86"/>
        <v/>
      </c>
      <c r="H640" s="101" t="str">
        <f t="shared" si="87"/>
        <v/>
      </c>
      <c r="I640" s="184"/>
      <c r="J640" s="183"/>
      <c r="K640" s="183" t="str">
        <f>IF(J640="","",VLOOKUP(J640,MASTER!$B$8:$C$11,2,0))</f>
        <v/>
      </c>
      <c r="L640" s="183"/>
      <c r="M640" s="183"/>
      <c r="N640" s="183"/>
      <c r="O640" s="183"/>
      <c r="P640" s="183"/>
      <c r="Q640" s="183"/>
      <c r="R640" s="183"/>
      <c r="S640" s="183"/>
      <c r="T640" s="183"/>
      <c r="U640" s="183"/>
      <c r="V640" s="183"/>
      <c r="W640" s="183"/>
      <c r="X640" s="180">
        <f t="shared" si="88"/>
        <v>0</v>
      </c>
      <c r="Y640" s="179"/>
      <c r="AA640">
        <v>636</v>
      </c>
      <c r="AB640">
        <f>IFERROR(IF($AB$1&gt;=AA640,SMALL(STU_DATA!$L$5:$L$1000,FILL_DATA!$AB$2+FILL_DATA!AA640),0),0)</f>
        <v>0</v>
      </c>
      <c r="AC640">
        <f t="shared" si="89"/>
        <v>0</v>
      </c>
    </row>
    <row r="641" spans="1:29">
      <c r="A641" s="100" t="str">
        <f>IF(B641="","",ROWS($B$5:B641))</f>
        <v/>
      </c>
      <c r="B641" s="100" t="str">
        <f t="shared" si="81"/>
        <v/>
      </c>
      <c r="C641" s="100" t="str">
        <f t="shared" si="82"/>
        <v/>
      </c>
      <c r="D641" s="100" t="str">
        <f t="shared" si="83"/>
        <v/>
      </c>
      <c r="E641" s="100" t="str">
        <f t="shared" si="84"/>
        <v/>
      </c>
      <c r="F641" s="100" t="str">
        <f t="shared" si="85"/>
        <v/>
      </c>
      <c r="G641" s="101" t="str">
        <f t="shared" si="86"/>
        <v/>
      </c>
      <c r="H641" s="101" t="str">
        <f t="shared" si="87"/>
        <v/>
      </c>
      <c r="I641" s="184"/>
      <c r="J641" s="183"/>
      <c r="K641" s="183" t="str">
        <f>IF(J641="","",VLOOKUP(J641,MASTER!$B$8:$C$11,2,0))</f>
        <v/>
      </c>
      <c r="L641" s="183"/>
      <c r="M641" s="183"/>
      <c r="N641" s="183"/>
      <c r="O641" s="183"/>
      <c r="P641" s="183"/>
      <c r="Q641" s="183"/>
      <c r="R641" s="183"/>
      <c r="S641" s="183"/>
      <c r="T641" s="183"/>
      <c r="U641" s="183"/>
      <c r="V641" s="183"/>
      <c r="W641" s="183"/>
      <c r="X641" s="180">
        <f t="shared" si="88"/>
        <v>0</v>
      </c>
      <c r="Y641" s="179"/>
      <c r="AA641">
        <v>637</v>
      </c>
      <c r="AB641">
        <f>IFERROR(IF($AB$1&gt;=AA641,SMALL(STU_DATA!$L$5:$L$1000,FILL_DATA!$AB$2+FILL_DATA!AA641),0),0)</f>
        <v>0</v>
      </c>
      <c r="AC641">
        <f t="shared" si="89"/>
        <v>0</v>
      </c>
    </row>
    <row r="642" spans="1:29">
      <c r="A642" s="100" t="str">
        <f>IF(B642="","",ROWS($B$5:B642))</f>
        <v/>
      </c>
      <c r="B642" s="100" t="str">
        <f t="shared" si="81"/>
        <v/>
      </c>
      <c r="C642" s="100" t="str">
        <f t="shared" si="82"/>
        <v/>
      </c>
      <c r="D642" s="100" t="str">
        <f t="shared" si="83"/>
        <v/>
      </c>
      <c r="E642" s="100" t="str">
        <f t="shared" si="84"/>
        <v/>
      </c>
      <c r="F642" s="100" t="str">
        <f t="shared" si="85"/>
        <v/>
      </c>
      <c r="G642" s="101" t="str">
        <f t="shared" si="86"/>
        <v/>
      </c>
      <c r="H642" s="101" t="str">
        <f t="shared" si="87"/>
        <v/>
      </c>
      <c r="I642" s="184"/>
      <c r="J642" s="183"/>
      <c r="K642" s="183" t="str">
        <f>IF(J642="","",VLOOKUP(J642,MASTER!$B$8:$C$11,2,0))</f>
        <v/>
      </c>
      <c r="L642" s="183"/>
      <c r="M642" s="183"/>
      <c r="N642" s="183"/>
      <c r="O642" s="183"/>
      <c r="P642" s="183"/>
      <c r="Q642" s="183"/>
      <c r="R642" s="183"/>
      <c r="S642" s="183"/>
      <c r="T642" s="183"/>
      <c r="U642" s="183"/>
      <c r="V642" s="183"/>
      <c r="W642" s="183"/>
      <c r="X642" s="180">
        <f t="shared" si="88"/>
        <v>0</v>
      </c>
      <c r="Y642" s="179"/>
      <c r="AA642">
        <v>638</v>
      </c>
      <c r="AB642">
        <f>IFERROR(IF($AB$1&gt;=AA642,SMALL(STU_DATA!$L$5:$L$1000,FILL_DATA!$AB$2+FILL_DATA!AA642),0),0)</f>
        <v>0</v>
      </c>
      <c r="AC642">
        <f t="shared" si="89"/>
        <v>0</v>
      </c>
    </row>
    <row r="643" spans="1:29">
      <c r="A643" s="100" t="str">
        <f>IF(B643="","",ROWS($B$5:B643))</f>
        <v/>
      </c>
      <c r="B643" s="100" t="str">
        <f t="shared" si="81"/>
        <v/>
      </c>
      <c r="C643" s="100" t="str">
        <f t="shared" si="82"/>
        <v/>
      </c>
      <c r="D643" s="100" t="str">
        <f t="shared" si="83"/>
        <v/>
      </c>
      <c r="E643" s="100" t="str">
        <f t="shared" si="84"/>
        <v/>
      </c>
      <c r="F643" s="100" t="str">
        <f t="shared" si="85"/>
        <v/>
      </c>
      <c r="G643" s="101" t="str">
        <f t="shared" si="86"/>
        <v/>
      </c>
      <c r="H643" s="101" t="str">
        <f t="shared" si="87"/>
        <v/>
      </c>
      <c r="I643" s="184"/>
      <c r="J643" s="183"/>
      <c r="K643" s="183" t="str">
        <f>IF(J643="","",VLOOKUP(J643,MASTER!$B$8:$C$11,2,0))</f>
        <v/>
      </c>
      <c r="L643" s="183"/>
      <c r="M643" s="183"/>
      <c r="N643" s="183"/>
      <c r="O643" s="183"/>
      <c r="P643" s="183"/>
      <c r="Q643" s="183"/>
      <c r="R643" s="183"/>
      <c r="S643" s="183"/>
      <c r="T643" s="183"/>
      <c r="U643" s="183"/>
      <c r="V643" s="183"/>
      <c r="W643" s="183"/>
      <c r="X643" s="180">
        <f t="shared" si="88"/>
        <v>0</v>
      </c>
      <c r="Y643" s="179"/>
      <c r="AA643">
        <v>639</v>
      </c>
      <c r="AB643">
        <f>IFERROR(IF($AB$1&gt;=AA643,SMALL(STU_DATA!$L$5:$L$1000,FILL_DATA!$AB$2+FILL_DATA!AA643),0),0)</f>
        <v>0</v>
      </c>
      <c r="AC643">
        <f t="shared" si="89"/>
        <v>0</v>
      </c>
    </row>
    <row r="644" spans="1:29">
      <c r="A644" s="100" t="str">
        <f>IF(B644="","",ROWS($B$5:B644))</f>
        <v/>
      </c>
      <c r="B644" s="100" t="str">
        <f t="shared" si="81"/>
        <v/>
      </c>
      <c r="C644" s="100" t="str">
        <f t="shared" si="82"/>
        <v/>
      </c>
      <c r="D644" s="100" t="str">
        <f t="shared" si="83"/>
        <v/>
      </c>
      <c r="E644" s="100" t="str">
        <f t="shared" si="84"/>
        <v/>
      </c>
      <c r="F644" s="100" t="str">
        <f t="shared" si="85"/>
        <v/>
      </c>
      <c r="G644" s="101" t="str">
        <f t="shared" si="86"/>
        <v/>
      </c>
      <c r="H644" s="101" t="str">
        <f t="shared" si="87"/>
        <v/>
      </c>
      <c r="I644" s="184"/>
      <c r="J644" s="183"/>
      <c r="K644" s="183" t="str">
        <f>IF(J644="","",VLOOKUP(J644,MASTER!$B$8:$C$11,2,0))</f>
        <v/>
      </c>
      <c r="L644" s="183"/>
      <c r="M644" s="183"/>
      <c r="N644" s="183"/>
      <c r="O644" s="183"/>
      <c r="P644" s="183"/>
      <c r="Q644" s="183"/>
      <c r="R644" s="183"/>
      <c r="S644" s="183"/>
      <c r="T644" s="183"/>
      <c r="U644" s="183"/>
      <c r="V644" s="183"/>
      <c r="W644" s="183"/>
      <c r="X644" s="180">
        <f t="shared" si="88"/>
        <v>0</v>
      </c>
      <c r="Y644" s="179"/>
      <c r="AA644">
        <v>640</v>
      </c>
      <c r="AB644">
        <f>IFERROR(IF($AB$1&gt;=AA644,SMALL(STU_DATA!$L$5:$L$1000,FILL_DATA!$AB$2+FILL_DATA!AA644),0),0)</f>
        <v>0</v>
      </c>
      <c r="AC644">
        <f t="shared" si="89"/>
        <v>0</v>
      </c>
    </row>
    <row r="645" spans="1:29">
      <c r="A645" s="100" t="str">
        <f>IF(B645="","",ROWS($B$5:B645))</f>
        <v/>
      </c>
      <c r="B645" s="100" t="str">
        <f t="shared" ref="B645:B708" si="90">IFERROR(VLOOKUP($AB645,STU_DATA,2,0),"")</f>
        <v/>
      </c>
      <c r="C645" s="100" t="str">
        <f t="shared" ref="C645:C708" si="91">IFERROR(VLOOKUP($AB645,STU_DATA,3,0),"")</f>
        <v/>
      </c>
      <c r="D645" s="100" t="str">
        <f t="shared" ref="D645:D708" si="92">IFERROR(VLOOKUP($AB645,STU_DATA,4,0),"")</f>
        <v/>
      </c>
      <c r="E645" s="100" t="str">
        <f t="shared" ref="E645:E708" si="93">IFERROR(VLOOKUP($AB645,STU_DATA,5,0),"")</f>
        <v/>
      </c>
      <c r="F645" s="100" t="str">
        <f t="shared" ref="F645:F708" si="94">IFERROR(VLOOKUP($AB645,STU_DATA,6,0),"")</f>
        <v/>
      </c>
      <c r="G645" s="101" t="str">
        <f t="shared" ref="G645:G708" si="95">IFERROR(VLOOKUP($AB645,STU_DATA,7,0),"")</f>
        <v/>
      </c>
      <c r="H645" s="101" t="str">
        <f t="shared" ref="H645:H708" si="96">IFERROR(VLOOKUP($AB645,STU_DATA,9,0),"")</f>
        <v/>
      </c>
      <c r="I645" s="184"/>
      <c r="J645" s="183"/>
      <c r="K645" s="183" t="str">
        <f>IF(J645="","",VLOOKUP(J645,MASTER!$B$8:$C$11,2,0))</f>
        <v/>
      </c>
      <c r="L645" s="183"/>
      <c r="M645" s="183"/>
      <c r="N645" s="183"/>
      <c r="O645" s="183"/>
      <c r="P645" s="183"/>
      <c r="Q645" s="183"/>
      <c r="R645" s="183"/>
      <c r="S645" s="183"/>
      <c r="T645" s="183"/>
      <c r="U645" s="183"/>
      <c r="V645" s="183"/>
      <c r="W645" s="183"/>
      <c r="X645" s="180">
        <f t="shared" si="88"/>
        <v>0</v>
      </c>
      <c r="Y645" s="179"/>
      <c r="AA645">
        <v>641</v>
      </c>
      <c r="AB645">
        <f>IFERROR(IF($AB$1&gt;=AA645,SMALL(STU_DATA!$L$5:$L$1000,FILL_DATA!$AB$2+FILL_DATA!AA645),0),0)</f>
        <v>0</v>
      </c>
      <c r="AC645">
        <f t="shared" si="89"/>
        <v>0</v>
      </c>
    </row>
    <row r="646" spans="1:29">
      <c r="A646" s="100" t="str">
        <f>IF(B646="","",ROWS($B$5:B646))</f>
        <v/>
      </c>
      <c r="B646" s="100" t="str">
        <f t="shared" si="90"/>
        <v/>
      </c>
      <c r="C646" s="100" t="str">
        <f t="shared" si="91"/>
        <v/>
      </c>
      <c r="D646" s="100" t="str">
        <f t="shared" si="92"/>
        <v/>
      </c>
      <c r="E646" s="100" t="str">
        <f t="shared" si="93"/>
        <v/>
      </c>
      <c r="F646" s="100" t="str">
        <f t="shared" si="94"/>
        <v/>
      </c>
      <c r="G646" s="101" t="str">
        <f t="shared" si="95"/>
        <v/>
      </c>
      <c r="H646" s="101" t="str">
        <f t="shared" si="96"/>
        <v/>
      </c>
      <c r="I646" s="184"/>
      <c r="J646" s="183"/>
      <c r="K646" s="183" t="str">
        <f>IF(J646="","",VLOOKUP(J646,MASTER!$B$8:$C$11,2,0))</f>
        <v/>
      </c>
      <c r="L646" s="183"/>
      <c r="M646" s="183"/>
      <c r="N646" s="183"/>
      <c r="O646" s="183"/>
      <c r="P646" s="183"/>
      <c r="Q646" s="183"/>
      <c r="R646" s="183"/>
      <c r="S646" s="183"/>
      <c r="T646" s="183"/>
      <c r="U646" s="183"/>
      <c r="V646" s="183"/>
      <c r="W646" s="183"/>
      <c r="X646" s="180">
        <f t="shared" ref="X646:X709" si="97">SUM(L646:W646)</f>
        <v>0</v>
      </c>
      <c r="Y646" s="179"/>
      <c r="AA646">
        <v>642</v>
      </c>
      <c r="AB646">
        <f>IFERROR(IF($AB$1&gt;=AA646,SMALL(STU_DATA!$L$5:$L$1000,FILL_DATA!$AB$2+FILL_DATA!AA646),0),0)</f>
        <v>0</v>
      </c>
      <c r="AC646">
        <f t="shared" ref="AC646:AC709" si="98">IFERROR(IF(Y646=$Z$3,A646,0),"")</f>
        <v>0</v>
      </c>
    </row>
    <row r="647" spans="1:29">
      <c r="A647" s="100" t="str">
        <f>IF(B647="","",ROWS($B$5:B647))</f>
        <v/>
      </c>
      <c r="B647" s="100" t="str">
        <f t="shared" si="90"/>
        <v/>
      </c>
      <c r="C647" s="100" t="str">
        <f t="shared" si="91"/>
        <v/>
      </c>
      <c r="D647" s="100" t="str">
        <f t="shared" si="92"/>
        <v/>
      </c>
      <c r="E647" s="100" t="str">
        <f t="shared" si="93"/>
        <v/>
      </c>
      <c r="F647" s="100" t="str">
        <f t="shared" si="94"/>
        <v/>
      </c>
      <c r="G647" s="101" t="str">
        <f t="shared" si="95"/>
        <v/>
      </c>
      <c r="H647" s="101" t="str">
        <f t="shared" si="96"/>
        <v/>
      </c>
      <c r="I647" s="184"/>
      <c r="J647" s="183"/>
      <c r="K647" s="183" t="str">
        <f>IF(J647="","",VLOOKUP(J647,MASTER!$B$8:$C$11,2,0))</f>
        <v/>
      </c>
      <c r="L647" s="183"/>
      <c r="M647" s="183"/>
      <c r="N647" s="183"/>
      <c r="O647" s="183"/>
      <c r="P647" s="183"/>
      <c r="Q647" s="183"/>
      <c r="R647" s="183"/>
      <c r="S647" s="183"/>
      <c r="T647" s="183"/>
      <c r="U647" s="183"/>
      <c r="V647" s="183"/>
      <c r="W647" s="183"/>
      <c r="X647" s="180">
        <f t="shared" si="97"/>
        <v>0</v>
      </c>
      <c r="Y647" s="179"/>
      <c r="AA647">
        <v>643</v>
      </c>
      <c r="AB647">
        <f>IFERROR(IF($AB$1&gt;=AA647,SMALL(STU_DATA!$L$5:$L$1000,FILL_DATA!$AB$2+FILL_DATA!AA647),0),0)</f>
        <v>0</v>
      </c>
      <c r="AC647">
        <f t="shared" si="98"/>
        <v>0</v>
      </c>
    </row>
    <row r="648" spans="1:29">
      <c r="A648" s="100" t="str">
        <f>IF(B648="","",ROWS($B$5:B648))</f>
        <v/>
      </c>
      <c r="B648" s="100" t="str">
        <f t="shared" si="90"/>
        <v/>
      </c>
      <c r="C648" s="100" t="str">
        <f t="shared" si="91"/>
        <v/>
      </c>
      <c r="D648" s="100" t="str">
        <f t="shared" si="92"/>
        <v/>
      </c>
      <c r="E648" s="100" t="str">
        <f t="shared" si="93"/>
        <v/>
      </c>
      <c r="F648" s="100" t="str">
        <f t="shared" si="94"/>
        <v/>
      </c>
      <c r="G648" s="101" t="str">
        <f t="shared" si="95"/>
        <v/>
      </c>
      <c r="H648" s="101" t="str">
        <f t="shared" si="96"/>
        <v/>
      </c>
      <c r="I648" s="184"/>
      <c r="J648" s="183"/>
      <c r="K648" s="183" t="str">
        <f>IF(J648="","",VLOOKUP(J648,MASTER!$B$8:$C$11,2,0))</f>
        <v/>
      </c>
      <c r="L648" s="183"/>
      <c r="M648" s="183"/>
      <c r="N648" s="183"/>
      <c r="O648" s="183"/>
      <c r="P648" s="183"/>
      <c r="Q648" s="183"/>
      <c r="R648" s="183"/>
      <c r="S648" s="183"/>
      <c r="T648" s="183"/>
      <c r="U648" s="183"/>
      <c r="V648" s="183"/>
      <c r="W648" s="183"/>
      <c r="X648" s="180">
        <f t="shared" si="97"/>
        <v>0</v>
      </c>
      <c r="Y648" s="179"/>
      <c r="AA648">
        <v>644</v>
      </c>
      <c r="AB648">
        <f>IFERROR(IF($AB$1&gt;=AA648,SMALL(STU_DATA!$L$5:$L$1000,FILL_DATA!$AB$2+FILL_DATA!AA648),0),0)</f>
        <v>0</v>
      </c>
      <c r="AC648">
        <f t="shared" si="98"/>
        <v>0</v>
      </c>
    </row>
    <row r="649" spans="1:29">
      <c r="A649" s="100" t="str">
        <f>IF(B649="","",ROWS($B$5:B649))</f>
        <v/>
      </c>
      <c r="B649" s="100" t="str">
        <f t="shared" si="90"/>
        <v/>
      </c>
      <c r="C649" s="100" t="str">
        <f t="shared" si="91"/>
        <v/>
      </c>
      <c r="D649" s="100" t="str">
        <f t="shared" si="92"/>
        <v/>
      </c>
      <c r="E649" s="100" t="str">
        <f t="shared" si="93"/>
        <v/>
      </c>
      <c r="F649" s="100" t="str">
        <f t="shared" si="94"/>
        <v/>
      </c>
      <c r="G649" s="101" t="str">
        <f t="shared" si="95"/>
        <v/>
      </c>
      <c r="H649" s="101" t="str">
        <f t="shared" si="96"/>
        <v/>
      </c>
      <c r="I649" s="184"/>
      <c r="J649" s="183"/>
      <c r="K649" s="183" t="str">
        <f>IF(J649="","",VLOOKUP(J649,MASTER!$B$8:$C$11,2,0))</f>
        <v/>
      </c>
      <c r="L649" s="183"/>
      <c r="M649" s="183"/>
      <c r="N649" s="183"/>
      <c r="O649" s="183"/>
      <c r="P649" s="183"/>
      <c r="Q649" s="183"/>
      <c r="R649" s="183"/>
      <c r="S649" s="183"/>
      <c r="T649" s="183"/>
      <c r="U649" s="183"/>
      <c r="V649" s="183"/>
      <c r="W649" s="183"/>
      <c r="X649" s="180">
        <f t="shared" si="97"/>
        <v>0</v>
      </c>
      <c r="Y649" s="179"/>
      <c r="AA649">
        <v>645</v>
      </c>
      <c r="AB649">
        <f>IFERROR(IF($AB$1&gt;=AA649,SMALL(STU_DATA!$L$5:$L$1000,FILL_DATA!$AB$2+FILL_DATA!AA649),0),0)</f>
        <v>0</v>
      </c>
      <c r="AC649">
        <f t="shared" si="98"/>
        <v>0</v>
      </c>
    </row>
    <row r="650" spans="1:29">
      <c r="A650" s="100" t="str">
        <f>IF(B650="","",ROWS($B$5:B650))</f>
        <v/>
      </c>
      <c r="B650" s="100" t="str">
        <f t="shared" si="90"/>
        <v/>
      </c>
      <c r="C650" s="100" t="str">
        <f t="shared" si="91"/>
        <v/>
      </c>
      <c r="D650" s="100" t="str">
        <f t="shared" si="92"/>
        <v/>
      </c>
      <c r="E650" s="100" t="str">
        <f t="shared" si="93"/>
        <v/>
      </c>
      <c r="F650" s="100" t="str">
        <f t="shared" si="94"/>
        <v/>
      </c>
      <c r="G650" s="101" t="str">
        <f t="shared" si="95"/>
        <v/>
      </c>
      <c r="H650" s="101" t="str">
        <f t="shared" si="96"/>
        <v/>
      </c>
      <c r="I650" s="184"/>
      <c r="J650" s="183"/>
      <c r="K650" s="183" t="str">
        <f>IF(J650="","",VLOOKUP(J650,MASTER!$B$8:$C$11,2,0))</f>
        <v/>
      </c>
      <c r="L650" s="183"/>
      <c r="M650" s="183"/>
      <c r="N650" s="183"/>
      <c r="O650" s="183"/>
      <c r="P650" s="183"/>
      <c r="Q650" s="183"/>
      <c r="R650" s="183"/>
      <c r="S650" s="183"/>
      <c r="T650" s="183"/>
      <c r="U650" s="183"/>
      <c r="V650" s="183"/>
      <c r="W650" s="183"/>
      <c r="X650" s="180">
        <f t="shared" si="97"/>
        <v>0</v>
      </c>
      <c r="Y650" s="179"/>
      <c r="AA650">
        <v>646</v>
      </c>
      <c r="AB650">
        <f>IFERROR(IF($AB$1&gt;=AA650,SMALL(STU_DATA!$L$5:$L$1000,FILL_DATA!$AB$2+FILL_DATA!AA650),0),0)</f>
        <v>0</v>
      </c>
      <c r="AC650">
        <f t="shared" si="98"/>
        <v>0</v>
      </c>
    </row>
    <row r="651" spans="1:29">
      <c r="A651" s="100" t="str">
        <f>IF(B651="","",ROWS($B$5:B651))</f>
        <v/>
      </c>
      <c r="B651" s="100" t="str">
        <f t="shared" si="90"/>
        <v/>
      </c>
      <c r="C651" s="100" t="str">
        <f t="shared" si="91"/>
        <v/>
      </c>
      <c r="D651" s="100" t="str">
        <f t="shared" si="92"/>
        <v/>
      </c>
      <c r="E651" s="100" t="str">
        <f t="shared" si="93"/>
        <v/>
      </c>
      <c r="F651" s="100" t="str">
        <f t="shared" si="94"/>
        <v/>
      </c>
      <c r="G651" s="101" t="str">
        <f t="shared" si="95"/>
        <v/>
      </c>
      <c r="H651" s="101" t="str">
        <f t="shared" si="96"/>
        <v/>
      </c>
      <c r="I651" s="184"/>
      <c r="J651" s="183"/>
      <c r="K651" s="183" t="str">
        <f>IF(J651="","",VLOOKUP(J651,MASTER!$B$8:$C$11,2,0))</f>
        <v/>
      </c>
      <c r="L651" s="183"/>
      <c r="M651" s="183"/>
      <c r="N651" s="183"/>
      <c r="O651" s="183"/>
      <c r="P651" s="183"/>
      <c r="Q651" s="183"/>
      <c r="R651" s="183"/>
      <c r="S651" s="183"/>
      <c r="T651" s="183"/>
      <c r="U651" s="183"/>
      <c r="V651" s="183"/>
      <c r="W651" s="183"/>
      <c r="X651" s="180">
        <f t="shared" si="97"/>
        <v>0</v>
      </c>
      <c r="Y651" s="179"/>
      <c r="AA651">
        <v>647</v>
      </c>
      <c r="AB651">
        <f>IFERROR(IF($AB$1&gt;=AA651,SMALL(STU_DATA!$L$5:$L$1000,FILL_DATA!$AB$2+FILL_DATA!AA651),0),0)</f>
        <v>0</v>
      </c>
      <c r="AC651">
        <f t="shared" si="98"/>
        <v>0</v>
      </c>
    </row>
    <row r="652" spans="1:29">
      <c r="A652" s="100" t="str">
        <f>IF(B652="","",ROWS($B$5:B652))</f>
        <v/>
      </c>
      <c r="B652" s="100" t="str">
        <f t="shared" si="90"/>
        <v/>
      </c>
      <c r="C652" s="100" t="str">
        <f t="shared" si="91"/>
        <v/>
      </c>
      <c r="D652" s="100" t="str">
        <f t="shared" si="92"/>
        <v/>
      </c>
      <c r="E652" s="100" t="str">
        <f t="shared" si="93"/>
        <v/>
      </c>
      <c r="F652" s="100" t="str">
        <f t="shared" si="94"/>
        <v/>
      </c>
      <c r="G652" s="101" t="str">
        <f t="shared" si="95"/>
        <v/>
      </c>
      <c r="H652" s="101" t="str">
        <f t="shared" si="96"/>
        <v/>
      </c>
      <c r="I652" s="184"/>
      <c r="J652" s="183"/>
      <c r="K652" s="183" t="str">
        <f>IF(J652="","",VLOOKUP(J652,MASTER!$B$8:$C$11,2,0))</f>
        <v/>
      </c>
      <c r="L652" s="183"/>
      <c r="M652" s="183"/>
      <c r="N652" s="183"/>
      <c r="O652" s="183"/>
      <c r="P652" s="183"/>
      <c r="Q652" s="183"/>
      <c r="R652" s="183"/>
      <c r="S652" s="183"/>
      <c r="T652" s="183"/>
      <c r="U652" s="183"/>
      <c r="V652" s="183"/>
      <c r="W652" s="183"/>
      <c r="X652" s="180">
        <f t="shared" si="97"/>
        <v>0</v>
      </c>
      <c r="Y652" s="179"/>
      <c r="AA652">
        <v>648</v>
      </c>
      <c r="AB652">
        <f>IFERROR(IF($AB$1&gt;=AA652,SMALL(STU_DATA!$L$5:$L$1000,FILL_DATA!$AB$2+FILL_DATA!AA652),0),0)</f>
        <v>0</v>
      </c>
      <c r="AC652">
        <f t="shared" si="98"/>
        <v>0</v>
      </c>
    </row>
    <row r="653" spans="1:29">
      <c r="A653" s="100" t="str">
        <f>IF(B653="","",ROWS($B$5:B653))</f>
        <v/>
      </c>
      <c r="B653" s="100" t="str">
        <f t="shared" si="90"/>
        <v/>
      </c>
      <c r="C653" s="100" t="str">
        <f t="shared" si="91"/>
        <v/>
      </c>
      <c r="D653" s="100" t="str">
        <f t="shared" si="92"/>
        <v/>
      </c>
      <c r="E653" s="100" t="str">
        <f t="shared" si="93"/>
        <v/>
      </c>
      <c r="F653" s="100" t="str">
        <f t="shared" si="94"/>
        <v/>
      </c>
      <c r="G653" s="101" t="str">
        <f t="shared" si="95"/>
        <v/>
      </c>
      <c r="H653" s="101" t="str">
        <f t="shared" si="96"/>
        <v/>
      </c>
      <c r="I653" s="184"/>
      <c r="J653" s="183"/>
      <c r="K653" s="183" t="str">
        <f>IF(J653="","",VLOOKUP(J653,MASTER!$B$8:$C$11,2,0))</f>
        <v/>
      </c>
      <c r="L653" s="183"/>
      <c r="M653" s="183"/>
      <c r="N653" s="183"/>
      <c r="O653" s="183"/>
      <c r="P653" s="183"/>
      <c r="Q653" s="183"/>
      <c r="R653" s="183"/>
      <c r="S653" s="183"/>
      <c r="T653" s="183"/>
      <c r="U653" s="183"/>
      <c r="V653" s="183"/>
      <c r="W653" s="183"/>
      <c r="X653" s="180">
        <f t="shared" si="97"/>
        <v>0</v>
      </c>
      <c r="Y653" s="179"/>
      <c r="AA653">
        <v>649</v>
      </c>
      <c r="AB653">
        <f>IFERROR(IF($AB$1&gt;=AA653,SMALL(STU_DATA!$L$5:$L$1000,FILL_DATA!$AB$2+FILL_DATA!AA653),0),0)</f>
        <v>0</v>
      </c>
      <c r="AC653">
        <f t="shared" si="98"/>
        <v>0</v>
      </c>
    </row>
    <row r="654" spans="1:29">
      <c r="A654" s="100" t="str">
        <f>IF(B654="","",ROWS($B$5:B654))</f>
        <v/>
      </c>
      <c r="B654" s="100" t="str">
        <f t="shared" si="90"/>
        <v/>
      </c>
      <c r="C654" s="100" t="str">
        <f t="shared" si="91"/>
        <v/>
      </c>
      <c r="D654" s="100" t="str">
        <f t="shared" si="92"/>
        <v/>
      </c>
      <c r="E654" s="100" t="str">
        <f t="shared" si="93"/>
        <v/>
      </c>
      <c r="F654" s="100" t="str">
        <f t="shared" si="94"/>
        <v/>
      </c>
      <c r="G654" s="101" t="str">
        <f t="shared" si="95"/>
        <v/>
      </c>
      <c r="H654" s="101" t="str">
        <f t="shared" si="96"/>
        <v/>
      </c>
      <c r="I654" s="184"/>
      <c r="J654" s="183"/>
      <c r="K654" s="183" t="str">
        <f>IF(J654="","",VLOOKUP(J654,MASTER!$B$8:$C$11,2,0))</f>
        <v/>
      </c>
      <c r="L654" s="183"/>
      <c r="M654" s="183"/>
      <c r="N654" s="183"/>
      <c r="O654" s="183"/>
      <c r="P654" s="183"/>
      <c r="Q654" s="183"/>
      <c r="R654" s="183"/>
      <c r="S654" s="183"/>
      <c r="T654" s="183"/>
      <c r="U654" s="183"/>
      <c r="V654" s="183"/>
      <c r="W654" s="183"/>
      <c r="X654" s="180">
        <f t="shared" si="97"/>
        <v>0</v>
      </c>
      <c r="Y654" s="179"/>
      <c r="AA654">
        <v>650</v>
      </c>
      <c r="AB654">
        <f>IFERROR(IF($AB$1&gt;=AA654,SMALL(STU_DATA!$L$5:$L$1000,FILL_DATA!$AB$2+FILL_DATA!AA654),0),0)</f>
        <v>0</v>
      </c>
      <c r="AC654">
        <f t="shared" si="98"/>
        <v>0</v>
      </c>
    </row>
    <row r="655" spans="1:29">
      <c r="A655" s="100" t="str">
        <f>IF(B655="","",ROWS($B$5:B655))</f>
        <v/>
      </c>
      <c r="B655" s="100" t="str">
        <f t="shared" si="90"/>
        <v/>
      </c>
      <c r="C655" s="100" t="str">
        <f t="shared" si="91"/>
        <v/>
      </c>
      <c r="D655" s="100" t="str">
        <f t="shared" si="92"/>
        <v/>
      </c>
      <c r="E655" s="100" t="str">
        <f t="shared" si="93"/>
        <v/>
      </c>
      <c r="F655" s="100" t="str">
        <f t="shared" si="94"/>
        <v/>
      </c>
      <c r="G655" s="101" t="str">
        <f t="shared" si="95"/>
        <v/>
      </c>
      <c r="H655" s="101" t="str">
        <f t="shared" si="96"/>
        <v/>
      </c>
      <c r="I655" s="184"/>
      <c r="J655" s="183"/>
      <c r="K655" s="183" t="str">
        <f>IF(J655="","",VLOOKUP(J655,MASTER!$B$8:$C$11,2,0))</f>
        <v/>
      </c>
      <c r="L655" s="183"/>
      <c r="M655" s="183"/>
      <c r="N655" s="183"/>
      <c r="O655" s="183"/>
      <c r="P655" s="183"/>
      <c r="Q655" s="183"/>
      <c r="R655" s="183"/>
      <c r="S655" s="183"/>
      <c r="T655" s="183"/>
      <c r="U655" s="183"/>
      <c r="V655" s="183"/>
      <c r="W655" s="183"/>
      <c r="X655" s="180">
        <f t="shared" si="97"/>
        <v>0</v>
      </c>
      <c r="Y655" s="179"/>
      <c r="AA655">
        <v>651</v>
      </c>
      <c r="AB655">
        <f>IFERROR(IF($AB$1&gt;=AA655,SMALL(STU_DATA!$L$5:$L$1000,FILL_DATA!$AB$2+FILL_DATA!AA655),0),0)</f>
        <v>0</v>
      </c>
      <c r="AC655">
        <f t="shared" si="98"/>
        <v>0</v>
      </c>
    </row>
    <row r="656" spans="1:29">
      <c r="A656" s="100" t="str">
        <f>IF(B656="","",ROWS($B$5:B656))</f>
        <v/>
      </c>
      <c r="B656" s="100" t="str">
        <f t="shared" si="90"/>
        <v/>
      </c>
      <c r="C656" s="100" t="str">
        <f t="shared" si="91"/>
        <v/>
      </c>
      <c r="D656" s="100" t="str">
        <f t="shared" si="92"/>
        <v/>
      </c>
      <c r="E656" s="100" t="str">
        <f t="shared" si="93"/>
        <v/>
      </c>
      <c r="F656" s="100" t="str">
        <f t="shared" si="94"/>
        <v/>
      </c>
      <c r="G656" s="101" t="str">
        <f t="shared" si="95"/>
        <v/>
      </c>
      <c r="H656" s="101" t="str">
        <f t="shared" si="96"/>
        <v/>
      </c>
      <c r="I656" s="184"/>
      <c r="J656" s="183"/>
      <c r="K656" s="183" t="str">
        <f>IF(J656="","",VLOOKUP(J656,MASTER!$B$8:$C$11,2,0))</f>
        <v/>
      </c>
      <c r="L656" s="183"/>
      <c r="M656" s="183"/>
      <c r="N656" s="183"/>
      <c r="O656" s="183"/>
      <c r="P656" s="183"/>
      <c r="Q656" s="183"/>
      <c r="R656" s="183"/>
      <c r="S656" s="183"/>
      <c r="T656" s="183"/>
      <c r="U656" s="183"/>
      <c r="V656" s="183"/>
      <c r="W656" s="183"/>
      <c r="X656" s="180">
        <f t="shared" si="97"/>
        <v>0</v>
      </c>
      <c r="Y656" s="179"/>
      <c r="AA656">
        <v>652</v>
      </c>
      <c r="AB656">
        <f>IFERROR(IF($AB$1&gt;=AA656,SMALL(STU_DATA!$L$5:$L$1000,FILL_DATA!$AB$2+FILL_DATA!AA656),0),0)</f>
        <v>0</v>
      </c>
      <c r="AC656">
        <f t="shared" si="98"/>
        <v>0</v>
      </c>
    </row>
    <row r="657" spans="1:29">
      <c r="A657" s="100" t="str">
        <f>IF(B657="","",ROWS($B$5:B657))</f>
        <v/>
      </c>
      <c r="B657" s="100" t="str">
        <f t="shared" si="90"/>
        <v/>
      </c>
      <c r="C657" s="100" t="str">
        <f t="shared" si="91"/>
        <v/>
      </c>
      <c r="D657" s="100" t="str">
        <f t="shared" si="92"/>
        <v/>
      </c>
      <c r="E657" s="100" t="str">
        <f t="shared" si="93"/>
        <v/>
      </c>
      <c r="F657" s="100" t="str">
        <f t="shared" si="94"/>
        <v/>
      </c>
      <c r="G657" s="101" t="str">
        <f t="shared" si="95"/>
        <v/>
      </c>
      <c r="H657" s="101" t="str">
        <f t="shared" si="96"/>
        <v/>
      </c>
      <c r="I657" s="184"/>
      <c r="J657" s="183"/>
      <c r="K657" s="183" t="str">
        <f>IF(J657="","",VLOOKUP(J657,MASTER!$B$8:$C$11,2,0))</f>
        <v/>
      </c>
      <c r="L657" s="183"/>
      <c r="M657" s="183"/>
      <c r="N657" s="183"/>
      <c r="O657" s="183"/>
      <c r="P657" s="183"/>
      <c r="Q657" s="183"/>
      <c r="R657" s="183"/>
      <c r="S657" s="183"/>
      <c r="T657" s="183"/>
      <c r="U657" s="183"/>
      <c r="V657" s="183"/>
      <c r="W657" s="183"/>
      <c r="X657" s="180">
        <f t="shared" si="97"/>
        <v>0</v>
      </c>
      <c r="Y657" s="179"/>
      <c r="AA657">
        <v>653</v>
      </c>
      <c r="AB657">
        <f>IFERROR(IF($AB$1&gt;=AA657,SMALL(STU_DATA!$L$5:$L$1000,FILL_DATA!$AB$2+FILL_DATA!AA657),0),0)</f>
        <v>0</v>
      </c>
      <c r="AC657">
        <f t="shared" si="98"/>
        <v>0</v>
      </c>
    </row>
    <row r="658" spans="1:29">
      <c r="A658" s="100" t="str">
        <f>IF(B658="","",ROWS($B$5:B658))</f>
        <v/>
      </c>
      <c r="B658" s="100" t="str">
        <f t="shared" si="90"/>
        <v/>
      </c>
      <c r="C658" s="100" t="str">
        <f t="shared" si="91"/>
        <v/>
      </c>
      <c r="D658" s="100" t="str">
        <f t="shared" si="92"/>
        <v/>
      </c>
      <c r="E658" s="100" t="str">
        <f t="shared" si="93"/>
        <v/>
      </c>
      <c r="F658" s="100" t="str">
        <f t="shared" si="94"/>
        <v/>
      </c>
      <c r="G658" s="101" t="str">
        <f t="shared" si="95"/>
        <v/>
      </c>
      <c r="H658" s="101" t="str">
        <f t="shared" si="96"/>
        <v/>
      </c>
      <c r="I658" s="184"/>
      <c r="J658" s="183"/>
      <c r="K658" s="183" t="str">
        <f>IF(J658="","",VLOOKUP(J658,MASTER!$B$8:$C$11,2,0))</f>
        <v/>
      </c>
      <c r="L658" s="183"/>
      <c r="M658" s="183"/>
      <c r="N658" s="183"/>
      <c r="O658" s="183"/>
      <c r="P658" s="183"/>
      <c r="Q658" s="183"/>
      <c r="R658" s="183"/>
      <c r="S658" s="183"/>
      <c r="T658" s="183"/>
      <c r="U658" s="183"/>
      <c r="V658" s="183"/>
      <c r="W658" s="183"/>
      <c r="X658" s="180">
        <f t="shared" si="97"/>
        <v>0</v>
      </c>
      <c r="Y658" s="179"/>
      <c r="AA658">
        <v>654</v>
      </c>
      <c r="AB658">
        <f>IFERROR(IF($AB$1&gt;=AA658,SMALL(STU_DATA!$L$5:$L$1000,FILL_DATA!$AB$2+FILL_DATA!AA658),0),0)</f>
        <v>0</v>
      </c>
      <c r="AC658">
        <f t="shared" si="98"/>
        <v>0</v>
      </c>
    </row>
    <row r="659" spans="1:29">
      <c r="A659" s="100" t="str">
        <f>IF(B659="","",ROWS($B$5:B659))</f>
        <v/>
      </c>
      <c r="B659" s="100" t="str">
        <f t="shared" si="90"/>
        <v/>
      </c>
      <c r="C659" s="100" t="str">
        <f t="shared" si="91"/>
        <v/>
      </c>
      <c r="D659" s="100" t="str">
        <f t="shared" si="92"/>
        <v/>
      </c>
      <c r="E659" s="100" t="str">
        <f t="shared" si="93"/>
        <v/>
      </c>
      <c r="F659" s="100" t="str">
        <f t="shared" si="94"/>
        <v/>
      </c>
      <c r="G659" s="101" t="str">
        <f t="shared" si="95"/>
        <v/>
      </c>
      <c r="H659" s="101" t="str">
        <f t="shared" si="96"/>
        <v/>
      </c>
      <c r="I659" s="184"/>
      <c r="J659" s="183"/>
      <c r="K659" s="183" t="str">
        <f>IF(J659="","",VLOOKUP(J659,MASTER!$B$8:$C$11,2,0))</f>
        <v/>
      </c>
      <c r="L659" s="183"/>
      <c r="M659" s="183"/>
      <c r="N659" s="183"/>
      <c r="O659" s="183"/>
      <c r="P659" s="183"/>
      <c r="Q659" s="183"/>
      <c r="R659" s="183"/>
      <c r="S659" s="183"/>
      <c r="T659" s="183"/>
      <c r="U659" s="183"/>
      <c r="V659" s="183"/>
      <c r="W659" s="183"/>
      <c r="X659" s="180">
        <f t="shared" si="97"/>
        <v>0</v>
      </c>
      <c r="Y659" s="179"/>
      <c r="AA659">
        <v>655</v>
      </c>
      <c r="AB659">
        <f>IFERROR(IF($AB$1&gt;=AA659,SMALL(STU_DATA!$L$5:$L$1000,FILL_DATA!$AB$2+FILL_DATA!AA659),0),0)</f>
        <v>0</v>
      </c>
      <c r="AC659">
        <f t="shared" si="98"/>
        <v>0</v>
      </c>
    </row>
    <row r="660" spans="1:29">
      <c r="A660" s="100" t="str">
        <f>IF(B660="","",ROWS($B$5:B660))</f>
        <v/>
      </c>
      <c r="B660" s="100" t="str">
        <f t="shared" si="90"/>
        <v/>
      </c>
      <c r="C660" s="100" t="str">
        <f t="shared" si="91"/>
        <v/>
      </c>
      <c r="D660" s="100" t="str">
        <f t="shared" si="92"/>
        <v/>
      </c>
      <c r="E660" s="100" t="str">
        <f t="shared" si="93"/>
        <v/>
      </c>
      <c r="F660" s="100" t="str">
        <f t="shared" si="94"/>
        <v/>
      </c>
      <c r="G660" s="101" t="str">
        <f t="shared" si="95"/>
        <v/>
      </c>
      <c r="H660" s="101" t="str">
        <f t="shared" si="96"/>
        <v/>
      </c>
      <c r="I660" s="184"/>
      <c r="J660" s="183"/>
      <c r="K660" s="183" t="str">
        <f>IF(J660="","",VLOOKUP(J660,MASTER!$B$8:$C$11,2,0))</f>
        <v/>
      </c>
      <c r="L660" s="183"/>
      <c r="M660" s="183"/>
      <c r="N660" s="183"/>
      <c r="O660" s="183"/>
      <c r="P660" s="183"/>
      <c r="Q660" s="183"/>
      <c r="R660" s="183"/>
      <c r="S660" s="183"/>
      <c r="T660" s="183"/>
      <c r="U660" s="183"/>
      <c r="V660" s="183"/>
      <c r="W660" s="183"/>
      <c r="X660" s="180">
        <f t="shared" si="97"/>
        <v>0</v>
      </c>
      <c r="Y660" s="179"/>
      <c r="AA660">
        <v>656</v>
      </c>
      <c r="AB660">
        <f>IFERROR(IF($AB$1&gt;=AA660,SMALL(STU_DATA!$L$5:$L$1000,FILL_DATA!$AB$2+FILL_DATA!AA660),0),0)</f>
        <v>0</v>
      </c>
      <c r="AC660">
        <f t="shared" si="98"/>
        <v>0</v>
      </c>
    </row>
    <row r="661" spans="1:29">
      <c r="A661" s="100" t="str">
        <f>IF(B661="","",ROWS($B$5:B661))</f>
        <v/>
      </c>
      <c r="B661" s="100" t="str">
        <f t="shared" si="90"/>
        <v/>
      </c>
      <c r="C661" s="100" t="str">
        <f t="shared" si="91"/>
        <v/>
      </c>
      <c r="D661" s="100" t="str">
        <f t="shared" si="92"/>
        <v/>
      </c>
      <c r="E661" s="100" t="str">
        <f t="shared" si="93"/>
        <v/>
      </c>
      <c r="F661" s="100" t="str">
        <f t="shared" si="94"/>
        <v/>
      </c>
      <c r="G661" s="101" t="str">
        <f t="shared" si="95"/>
        <v/>
      </c>
      <c r="H661" s="101" t="str">
        <f t="shared" si="96"/>
        <v/>
      </c>
      <c r="I661" s="184"/>
      <c r="J661" s="183"/>
      <c r="K661" s="183" t="str">
        <f>IF(J661="","",VLOOKUP(J661,MASTER!$B$8:$C$11,2,0))</f>
        <v/>
      </c>
      <c r="L661" s="183"/>
      <c r="M661" s="183"/>
      <c r="N661" s="183"/>
      <c r="O661" s="183"/>
      <c r="P661" s="183"/>
      <c r="Q661" s="183"/>
      <c r="R661" s="183"/>
      <c r="S661" s="183"/>
      <c r="T661" s="183"/>
      <c r="U661" s="183"/>
      <c r="V661" s="183"/>
      <c r="W661" s="183"/>
      <c r="X661" s="180">
        <f t="shared" si="97"/>
        <v>0</v>
      </c>
      <c r="Y661" s="179"/>
      <c r="AA661">
        <v>657</v>
      </c>
      <c r="AB661">
        <f>IFERROR(IF($AB$1&gt;=AA661,SMALL(STU_DATA!$L$5:$L$1000,FILL_DATA!$AB$2+FILL_DATA!AA661),0),0)</f>
        <v>0</v>
      </c>
      <c r="AC661">
        <f t="shared" si="98"/>
        <v>0</v>
      </c>
    </row>
    <row r="662" spans="1:29">
      <c r="A662" s="100" t="str">
        <f>IF(B662="","",ROWS($B$5:B662))</f>
        <v/>
      </c>
      <c r="B662" s="100" t="str">
        <f t="shared" si="90"/>
        <v/>
      </c>
      <c r="C662" s="100" t="str">
        <f t="shared" si="91"/>
        <v/>
      </c>
      <c r="D662" s="100" t="str">
        <f t="shared" si="92"/>
        <v/>
      </c>
      <c r="E662" s="100" t="str">
        <f t="shared" si="93"/>
        <v/>
      </c>
      <c r="F662" s="100" t="str">
        <f t="shared" si="94"/>
        <v/>
      </c>
      <c r="G662" s="101" t="str">
        <f t="shared" si="95"/>
        <v/>
      </c>
      <c r="H662" s="101" t="str">
        <f t="shared" si="96"/>
        <v/>
      </c>
      <c r="I662" s="184"/>
      <c r="J662" s="183"/>
      <c r="K662" s="183" t="str">
        <f>IF(J662="","",VLOOKUP(J662,MASTER!$B$8:$C$11,2,0))</f>
        <v/>
      </c>
      <c r="L662" s="183"/>
      <c r="M662" s="183"/>
      <c r="N662" s="183"/>
      <c r="O662" s="183"/>
      <c r="P662" s="183"/>
      <c r="Q662" s="183"/>
      <c r="R662" s="183"/>
      <c r="S662" s="183"/>
      <c r="T662" s="183"/>
      <c r="U662" s="183"/>
      <c r="V662" s="183"/>
      <c r="W662" s="183"/>
      <c r="X662" s="180">
        <f t="shared" si="97"/>
        <v>0</v>
      </c>
      <c r="Y662" s="179"/>
      <c r="AA662">
        <v>658</v>
      </c>
      <c r="AB662">
        <f>IFERROR(IF($AB$1&gt;=AA662,SMALL(STU_DATA!$L$5:$L$1000,FILL_DATA!$AB$2+FILL_DATA!AA662),0),0)</f>
        <v>0</v>
      </c>
      <c r="AC662">
        <f t="shared" si="98"/>
        <v>0</v>
      </c>
    </row>
    <row r="663" spans="1:29">
      <c r="A663" s="100" t="str">
        <f>IF(B663="","",ROWS($B$5:B663))</f>
        <v/>
      </c>
      <c r="B663" s="100" t="str">
        <f t="shared" si="90"/>
        <v/>
      </c>
      <c r="C663" s="100" t="str">
        <f t="shared" si="91"/>
        <v/>
      </c>
      <c r="D663" s="100" t="str">
        <f t="shared" si="92"/>
        <v/>
      </c>
      <c r="E663" s="100" t="str">
        <f t="shared" si="93"/>
        <v/>
      </c>
      <c r="F663" s="100" t="str">
        <f t="shared" si="94"/>
        <v/>
      </c>
      <c r="G663" s="101" t="str">
        <f t="shared" si="95"/>
        <v/>
      </c>
      <c r="H663" s="101" t="str">
        <f t="shared" si="96"/>
        <v/>
      </c>
      <c r="I663" s="184"/>
      <c r="J663" s="183"/>
      <c r="K663" s="183" t="str">
        <f>IF(J663="","",VLOOKUP(J663,MASTER!$B$8:$C$11,2,0))</f>
        <v/>
      </c>
      <c r="L663" s="183"/>
      <c r="M663" s="183"/>
      <c r="N663" s="183"/>
      <c r="O663" s="183"/>
      <c r="P663" s="183"/>
      <c r="Q663" s="183"/>
      <c r="R663" s="183"/>
      <c r="S663" s="183"/>
      <c r="T663" s="183"/>
      <c r="U663" s="183"/>
      <c r="V663" s="183"/>
      <c r="W663" s="183"/>
      <c r="X663" s="180">
        <f t="shared" si="97"/>
        <v>0</v>
      </c>
      <c r="Y663" s="179"/>
      <c r="AA663">
        <v>659</v>
      </c>
      <c r="AB663">
        <f>IFERROR(IF($AB$1&gt;=AA663,SMALL(STU_DATA!$L$5:$L$1000,FILL_DATA!$AB$2+FILL_DATA!AA663),0),0)</f>
        <v>0</v>
      </c>
      <c r="AC663">
        <f t="shared" si="98"/>
        <v>0</v>
      </c>
    </row>
    <row r="664" spans="1:29">
      <c r="A664" s="100" t="str">
        <f>IF(B664="","",ROWS($B$5:B664))</f>
        <v/>
      </c>
      <c r="B664" s="100" t="str">
        <f t="shared" si="90"/>
        <v/>
      </c>
      <c r="C664" s="100" t="str">
        <f t="shared" si="91"/>
        <v/>
      </c>
      <c r="D664" s="100" t="str">
        <f t="shared" si="92"/>
        <v/>
      </c>
      <c r="E664" s="100" t="str">
        <f t="shared" si="93"/>
        <v/>
      </c>
      <c r="F664" s="100" t="str">
        <f t="shared" si="94"/>
        <v/>
      </c>
      <c r="G664" s="101" t="str">
        <f t="shared" si="95"/>
        <v/>
      </c>
      <c r="H664" s="101" t="str">
        <f t="shared" si="96"/>
        <v/>
      </c>
      <c r="I664" s="184"/>
      <c r="J664" s="183"/>
      <c r="K664" s="183" t="str">
        <f>IF(J664="","",VLOOKUP(J664,MASTER!$B$8:$C$11,2,0))</f>
        <v/>
      </c>
      <c r="L664" s="183"/>
      <c r="M664" s="183"/>
      <c r="N664" s="183"/>
      <c r="O664" s="183"/>
      <c r="P664" s="183"/>
      <c r="Q664" s="183"/>
      <c r="R664" s="183"/>
      <c r="S664" s="183"/>
      <c r="T664" s="183"/>
      <c r="U664" s="183"/>
      <c r="V664" s="183"/>
      <c r="W664" s="183"/>
      <c r="X664" s="180">
        <f t="shared" si="97"/>
        <v>0</v>
      </c>
      <c r="Y664" s="179"/>
      <c r="AA664">
        <v>660</v>
      </c>
      <c r="AB664">
        <f>IFERROR(IF($AB$1&gt;=AA664,SMALL(STU_DATA!$L$5:$L$1000,FILL_DATA!$AB$2+FILL_DATA!AA664),0),0)</f>
        <v>0</v>
      </c>
      <c r="AC664">
        <f t="shared" si="98"/>
        <v>0</v>
      </c>
    </row>
    <row r="665" spans="1:29">
      <c r="A665" s="100" t="str">
        <f>IF(B665="","",ROWS($B$5:B665))</f>
        <v/>
      </c>
      <c r="B665" s="100" t="str">
        <f t="shared" si="90"/>
        <v/>
      </c>
      <c r="C665" s="100" t="str">
        <f t="shared" si="91"/>
        <v/>
      </c>
      <c r="D665" s="100" t="str">
        <f t="shared" si="92"/>
        <v/>
      </c>
      <c r="E665" s="100" t="str">
        <f t="shared" si="93"/>
        <v/>
      </c>
      <c r="F665" s="100" t="str">
        <f t="shared" si="94"/>
        <v/>
      </c>
      <c r="G665" s="101" t="str">
        <f t="shared" si="95"/>
        <v/>
      </c>
      <c r="H665" s="101" t="str">
        <f t="shared" si="96"/>
        <v/>
      </c>
      <c r="I665" s="184"/>
      <c r="J665" s="183"/>
      <c r="K665" s="183" t="str">
        <f>IF(J665="","",VLOOKUP(J665,MASTER!$B$8:$C$11,2,0))</f>
        <v/>
      </c>
      <c r="L665" s="183"/>
      <c r="M665" s="183"/>
      <c r="N665" s="183"/>
      <c r="O665" s="183"/>
      <c r="P665" s="183"/>
      <c r="Q665" s="183"/>
      <c r="R665" s="183"/>
      <c r="S665" s="183"/>
      <c r="T665" s="183"/>
      <c r="U665" s="183"/>
      <c r="V665" s="183"/>
      <c r="W665" s="183"/>
      <c r="X665" s="180">
        <f t="shared" si="97"/>
        <v>0</v>
      </c>
      <c r="Y665" s="179"/>
      <c r="AA665">
        <v>661</v>
      </c>
      <c r="AB665">
        <f>IFERROR(IF($AB$1&gt;=AA665,SMALL(STU_DATA!$L$5:$L$1000,FILL_DATA!$AB$2+FILL_DATA!AA665),0),0)</f>
        <v>0</v>
      </c>
      <c r="AC665">
        <f t="shared" si="98"/>
        <v>0</v>
      </c>
    </row>
    <row r="666" spans="1:29">
      <c r="A666" s="100" t="str">
        <f>IF(B666="","",ROWS($B$5:B666))</f>
        <v/>
      </c>
      <c r="B666" s="100" t="str">
        <f t="shared" si="90"/>
        <v/>
      </c>
      <c r="C666" s="100" t="str">
        <f t="shared" si="91"/>
        <v/>
      </c>
      <c r="D666" s="100" t="str">
        <f t="shared" si="92"/>
        <v/>
      </c>
      <c r="E666" s="100" t="str">
        <f t="shared" si="93"/>
        <v/>
      </c>
      <c r="F666" s="100" t="str">
        <f t="shared" si="94"/>
        <v/>
      </c>
      <c r="G666" s="101" t="str">
        <f t="shared" si="95"/>
        <v/>
      </c>
      <c r="H666" s="101" t="str">
        <f t="shared" si="96"/>
        <v/>
      </c>
      <c r="I666" s="184"/>
      <c r="J666" s="183"/>
      <c r="K666" s="183" t="str">
        <f>IF(J666="","",VLOOKUP(J666,MASTER!$B$8:$C$11,2,0))</f>
        <v/>
      </c>
      <c r="L666" s="183"/>
      <c r="M666" s="183"/>
      <c r="N666" s="183"/>
      <c r="O666" s="183"/>
      <c r="P666" s="183"/>
      <c r="Q666" s="183"/>
      <c r="R666" s="183"/>
      <c r="S666" s="183"/>
      <c r="T666" s="183"/>
      <c r="U666" s="183"/>
      <c r="V666" s="183"/>
      <c r="W666" s="183"/>
      <c r="X666" s="180">
        <f t="shared" si="97"/>
        <v>0</v>
      </c>
      <c r="Y666" s="179"/>
      <c r="AA666">
        <v>662</v>
      </c>
      <c r="AB666">
        <f>IFERROR(IF($AB$1&gt;=AA666,SMALL(STU_DATA!$L$5:$L$1000,FILL_DATA!$AB$2+FILL_DATA!AA666),0),0)</f>
        <v>0</v>
      </c>
      <c r="AC666">
        <f t="shared" si="98"/>
        <v>0</v>
      </c>
    </row>
    <row r="667" spans="1:29">
      <c r="A667" s="100" t="str">
        <f>IF(B667="","",ROWS($B$5:B667))</f>
        <v/>
      </c>
      <c r="B667" s="100" t="str">
        <f t="shared" si="90"/>
        <v/>
      </c>
      <c r="C667" s="100" t="str">
        <f t="shared" si="91"/>
        <v/>
      </c>
      <c r="D667" s="100" t="str">
        <f t="shared" si="92"/>
        <v/>
      </c>
      <c r="E667" s="100" t="str">
        <f t="shared" si="93"/>
        <v/>
      </c>
      <c r="F667" s="100" t="str">
        <f t="shared" si="94"/>
        <v/>
      </c>
      <c r="G667" s="101" t="str">
        <f t="shared" si="95"/>
        <v/>
      </c>
      <c r="H667" s="101" t="str">
        <f t="shared" si="96"/>
        <v/>
      </c>
      <c r="I667" s="184"/>
      <c r="J667" s="183"/>
      <c r="K667" s="183" t="str">
        <f>IF(J667="","",VLOOKUP(J667,MASTER!$B$8:$C$11,2,0))</f>
        <v/>
      </c>
      <c r="L667" s="183"/>
      <c r="M667" s="183"/>
      <c r="N667" s="183"/>
      <c r="O667" s="183"/>
      <c r="P667" s="183"/>
      <c r="Q667" s="183"/>
      <c r="R667" s="183"/>
      <c r="S667" s="183"/>
      <c r="T667" s="183"/>
      <c r="U667" s="183"/>
      <c r="V667" s="183"/>
      <c r="W667" s="183"/>
      <c r="X667" s="180">
        <f t="shared" si="97"/>
        <v>0</v>
      </c>
      <c r="Y667" s="179"/>
      <c r="AA667">
        <v>663</v>
      </c>
      <c r="AB667">
        <f>IFERROR(IF($AB$1&gt;=AA667,SMALL(STU_DATA!$L$5:$L$1000,FILL_DATA!$AB$2+FILL_DATA!AA667),0),0)</f>
        <v>0</v>
      </c>
      <c r="AC667">
        <f t="shared" si="98"/>
        <v>0</v>
      </c>
    </row>
    <row r="668" spans="1:29">
      <c r="A668" s="100" t="str">
        <f>IF(B668="","",ROWS($B$5:B668))</f>
        <v/>
      </c>
      <c r="B668" s="100" t="str">
        <f t="shared" si="90"/>
        <v/>
      </c>
      <c r="C668" s="100" t="str">
        <f t="shared" si="91"/>
        <v/>
      </c>
      <c r="D668" s="100" t="str">
        <f t="shared" si="92"/>
        <v/>
      </c>
      <c r="E668" s="100" t="str">
        <f t="shared" si="93"/>
        <v/>
      </c>
      <c r="F668" s="100" t="str">
        <f t="shared" si="94"/>
        <v/>
      </c>
      <c r="G668" s="101" t="str">
        <f t="shared" si="95"/>
        <v/>
      </c>
      <c r="H668" s="101" t="str">
        <f t="shared" si="96"/>
        <v/>
      </c>
      <c r="I668" s="184"/>
      <c r="J668" s="183"/>
      <c r="K668" s="183" t="str">
        <f>IF(J668="","",VLOOKUP(J668,MASTER!$B$8:$C$11,2,0))</f>
        <v/>
      </c>
      <c r="L668" s="183"/>
      <c r="M668" s="183"/>
      <c r="N668" s="183"/>
      <c r="O668" s="183"/>
      <c r="P668" s="183"/>
      <c r="Q668" s="183"/>
      <c r="R668" s="183"/>
      <c r="S668" s="183"/>
      <c r="T668" s="183"/>
      <c r="U668" s="183"/>
      <c r="V668" s="183"/>
      <c r="W668" s="183"/>
      <c r="X668" s="180">
        <f t="shared" si="97"/>
        <v>0</v>
      </c>
      <c r="Y668" s="179"/>
      <c r="AA668">
        <v>664</v>
      </c>
      <c r="AB668">
        <f>IFERROR(IF($AB$1&gt;=AA668,SMALL(STU_DATA!$L$5:$L$1000,FILL_DATA!$AB$2+FILL_DATA!AA668),0),0)</f>
        <v>0</v>
      </c>
      <c r="AC668">
        <f t="shared" si="98"/>
        <v>0</v>
      </c>
    </row>
    <row r="669" spans="1:29">
      <c r="A669" s="100" t="str">
        <f>IF(B669="","",ROWS($B$5:B669))</f>
        <v/>
      </c>
      <c r="B669" s="100" t="str">
        <f t="shared" si="90"/>
        <v/>
      </c>
      <c r="C669" s="100" t="str">
        <f t="shared" si="91"/>
        <v/>
      </c>
      <c r="D669" s="100" t="str">
        <f t="shared" si="92"/>
        <v/>
      </c>
      <c r="E669" s="100" t="str">
        <f t="shared" si="93"/>
        <v/>
      </c>
      <c r="F669" s="100" t="str">
        <f t="shared" si="94"/>
        <v/>
      </c>
      <c r="G669" s="101" t="str">
        <f t="shared" si="95"/>
        <v/>
      </c>
      <c r="H669" s="101" t="str">
        <f t="shared" si="96"/>
        <v/>
      </c>
      <c r="I669" s="184"/>
      <c r="J669" s="183"/>
      <c r="K669" s="183" t="str">
        <f>IF(J669="","",VLOOKUP(J669,MASTER!$B$8:$C$11,2,0))</f>
        <v/>
      </c>
      <c r="L669" s="183"/>
      <c r="M669" s="183"/>
      <c r="N669" s="183"/>
      <c r="O669" s="183"/>
      <c r="P669" s="183"/>
      <c r="Q669" s="183"/>
      <c r="R669" s="183"/>
      <c r="S669" s="183"/>
      <c r="T669" s="183"/>
      <c r="U669" s="183"/>
      <c r="V669" s="183"/>
      <c r="W669" s="183"/>
      <c r="X669" s="180">
        <f t="shared" si="97"/>
        <v>0</v>
      </c>
      <c r="Y669" s="179"/>
      <c r="AA669">
        <v>665</v>
      </c>
      <c r="AB669">
        <f>IFERROR(IF($AB$1&gt;=AA669,SMALL(STU_DATA!$L$5:$L$1000,FILL_DATA!$AB$2+FILL_DATA!AA669),0),0)</f>
        <v>0</v>
      </c>
      <c r="AC669">
        <f t="shared" si="98"/>
        <v>0</v>
      </c>
    </row>
    <row r="670" spans="1:29">
      <c r="A670" s="100" t="str">
        <f>IF(B670="","",ROWS($B$5:B670))</f>
        <v/>
      </c>
      <c r="B670" s="100" t="str">
        <f t="shared" si="90"/>
        <v/>
      </c>
      <c r="C670" s="100" t="str">
        <f t="shared" si="91"/>
        <v/>
      </c>
      <c r="D670" s="100" t="str">
        <f t="shared" si="92"/>
        <v/>
      </c>
      <c r="E670" s="100" t="str">
        <f t="shared" si="93"/>
        <v/>
      </c>
      <c r="F670" s="100" t="str">
        <f t="shared" si="94"/>
        <v/>
      </c>
      <c r="G670" s="101" t="str">
        <f t="shared" si="95"/>
        <v/>
      </c>
      <c r="H670" s="101" t="str">
        <f t="shared" si="96"/>
        <v/>
      </c>
      <c r="I670" s="184"/>
      <c r="J670" s="183"/>
      <c r="K670" s="183" t="str">
        <f>IF(J670="","",VLOOKUP(J670,MASTER!$B$8:$C$11,2,0))</f>
        <v/>
      </c>
      <c r="L670" s="183"/>
      <c r="M670" s="183"/>
      <c r="N670" s="183"/>
      <c r="O670" s="183"/>
      <c r="P670" s="183"/>
      <c r="Q670" s="183"/>
      <c r="R670" s="183"/>
      <c r="S670" s="183"/>
      <c r="T670" s="183"/>
      <c r="U670" s="183"/>
      <c r="V670" s="183"/>
      <c r="W670" s="183"/>
      <c r="X670" s="180">
        <f t="shared" si="97"/>
        <v>0</v>
      </c>
      <c r="Y670" s="179"/>
      <c r="AA670">
        <v>666</v>
      </c>
      <c r="AB670">
        <f>IFERROR(IF($AB$1&gt;=AA670,SMALL(STU_DATA!$L$5:$L$1000,FILL_DATA!$AB$2+FILL_DATA!AA670),0),0)</f>
        <v>0</v>
      </c>
      <c r="AC670">
        <f t="shared" si="98"/>
        <v>0</v>
      </c>
    </row>
    <row r="671" spans="1:29">
      <c r="A671" s="100" t="str">
        <f>IF(B671="","",ROWS($B$5:B671))</f>
        <v/>
      </c>
      <c r="B671" s="100" t="str">
        <f t="shared" si="90"/>
        <v/>
      </c>
      <c r="C671" s="100" t="str">
        <f t="shared" si="91"/>
        <v/>
      </c>
      <c r="D671" s="100" t="str">
        <f t="shared" si="92"/>
        <v/>
      </c>
      <c r="E671" s="100" t="str">
        <f t="shared" si="93"/>
        <v/>
      </c>
      <c r="F671" s="100" t="str">
        <f t="shared" si="94"/>
        <v/>
      </c>
      <c r="G671" s="101" t="str">
        <f t="shared" si="95"/>
        <v/>
      </c>
      <c r="H671" s="101" t="str">
        <f t="shared" si="96"/>
        <v/>
      </c>
      <c r="I671" s="184"/>
      <c r="J671" s="183"/>
      <c r="K671" s="183" t="str">
        <f>IF(J671="","",VLOOKUP(J671,MASTER!$B$8:$C$11,2,0))</f>
        <v/>
      </c>
      <c r="L671" s="183"/>
      <c r="M671" s="183"/>
      <c r="N671" s="183"/>
      <c r="O671" s="183"/>
      <c r="P671" s="183"/>
      <c r="Q671" s="183"/>
      <c r="R671" s="183"/>
      <c r="S671" s="183"/>
      <c r="T671" s="183"/>
      <c r="U671" s="183"/>
      <c r="V671" s="183"/>
      <c r="W671" s="183"/>
      <c r="X671" s="180">
        <f t="shared" si="97"/>
        <v>0</v>
      </c>
      <c r="Y671" s="179"/>
      <c r="AA671">
        <v>667</v>
      </c>
      <c r="AB671">
        <f>IFERROR(IF($AB$1&gt;=AA671,SMALL(STU_DATA!$L$5:$L$1000,FILL_DATA!$AB$2+FILL_DATA!AA671),0),0)</f>
        <v>0</v>
      </c>
      <c r="AC671">
        <f t="shared" si="98"/>
        <v>0</v>
      </c>
    </row>
    <row r="672" spans="1:29">
      <c r="A672" s="100" t="str">
        <f>IF(B672="","",ROWS($B$5:B672))</f>
        <v/>
      </c>
      <c r="B672" s="100" t="str">
        <f t="shared" si="90"/>
        <v/>
      </c>
      <c r="C672" s="100" t="str">
        <f t="shared" si="91"/>
        <v/>
      </c>
      <c r="D672" s="100" t="str">
        <f t="shared" si="92"/>
        <v/>
      </c>
      <c r="E672" s="100" t="str">
        <f t="shared" si="93"/>
        <v/>
      </c>
      <c r="F672" s="100" t="str">
        <f t="shared" si="94"/>
        <v/>
      </c>
      <c r="G672" s="101" t="str">
        <f t="shared" si="95"/>
        <v/>
      </c>
      <c r="H672" s="101" t="str">
        <f t="shared" si="96"/>
        <v/>
      </c>
      <c r="I672" s="184"/>
      <c r="J672" s="183"/>
      <c r="K672" s="183" t="str">
        <f>IF(J672="","",VLOOKUP(J672,MASTER!$B$8:$C$11,2,0))</f>
        <v/>
      </c>
      <c r="L672" s="183"/>
      <c r="M672" s="183"/>
      <c r="N672" s="183"/>
      <c r="O672" s="183"/>
      <c r="P672" s="183"/>
      <c r="Q672" s="183"/>
      <c r="R672" s="183"/>
      <c r="S672" s="183"/>
      <c r="T672" s="183"/>
      <c r="U672" s="183"/>
      <c r="V672" s="183"/>
      <c r="W672" s="183"/>
      <c r="X672" s="180">
        <f t="shared" si="97"/>
        <v>0</v>
      </c>
      <c r="Y672" s="179"/>
      <c r="AA672">
        <v>668</v>
      </c>
      <c r="AB672">
        <f>IFERROR(IF($AB$1&gt;=AA672,SMALL(STU_DATA!$L$5:$L$1000,FILL_DATA!$AB$2+FILL_DATA!AA672),0),0)</f>
        <v>0</v>
      </c>
      <c r="AC672">
        <f t="shared" si="98"/>
        <v>0</v>
      </c>
    </row>
    <row r="673" spans="1:29">
      <c r="A673" s="100" t="str">
        <f>IF(B673="","",ROWS($B$5:B673))</f>
        <v/>
      </c>
      <c r="B673" s="100" t="str">
        <f t="shared" si="90"/>
        <v/>
      </c>
      <c r="C673" s="100" t="str">
        <f t="shared" si="91"/>
        <v/>
      </c>
      <c r="D673" s="100" t="str">
        <f t="shared" si="92"/>
        <v/>
      </c>
      <c r="E673" s="100" t="str">
        <f t="shared" si="93"/>
        <v/>
      </c>
      <c r="F673" s="100" t="str">
        <f t="shared" si="94"/>
        <v/>
      </c>
      <c r="G673" s="101" t="str">
        <f t="shared" si="95"/>
        <v/>
      </c>
      <c r="H673" s="101" t="str">
        <f t="shared" si="96"/>
        <v/>
      </c>
      <c r="I673" s="184"/>
      <c r="J673" s="183"/>
      <c r="K673" s="183" t="str">
        <f>IF(J673="","",VLOOKUP(J673,MASTER!$B$8:$C$11,2,0))</f>
        <v/>
      </c>
      <c r="L673" s="183"/>
      <c r="M673" s="183"/>
      <c r="N673" s="183"/>
      <c r="O673" s="183"/>
      <c r="P673" s="183"/>
      <c r="Q673" s="183"/>
      <c r="R673" s="183"/>
      <c r="S673" s="183"/>
      <c r="T673" s="183"/>
      <c r="U673" s="183"/>
      <c r="V673" s="183"/>
      <c r="W673" s="183"/>
      <c r="X673" s="180">
        <f t="shared" si="97"/>
        <v>0</v>
      </c>
      <c r="Y673" s="179"/>
      <c r="AA673">
        <v>669</v>
      </c>
      <c r="AB673">
        <f>IFERROR(IF($AB$1&gt;=AA673,SMALL(STU_DATA!$L$5:$L$1000,FILL_DATA!$AB$2+FILL_DATA!AA673),0),0)</f>
        <v>0</v>
      </c>
      <c r="AC673">
        <f t="shared" si="98"/>
        <v>0</v>
      </c>
    </row>
    <row r="674" spans="1:29">
      <c r="A674" s="100" t="str">
        <f>IF(B674="","",ROWS($B$5:B674))</f>
        <v/>
      </c>
      <c r="B674" s="100" t="str">
        <f t="shared" si="90"/>
        <v/>
      </c>
      <c r="C674" s="100" t="str">
        <f t="shared" si="91"/>
        <v/>
      </c>
      <c r="D674" s="100" t="str">
        <f t="shared" si="92"/>
        <v/>
      </c>
      <c r="E674" s="100" t="str">
        <f t="shared" si="93"/>
        <v/>
      </c>
      <c r="F674" s="100" t="str">
        <f t="shared" si="94"/>
        <v/>
      </c>
      <c r="G674" s="101" t="str">
        <f t="shared" si="95"/>
        <v/>
      </c>
      <c r="H674" s="101" t="str">
        <f t="shared" si="96"/>
        <v/>
      </c>
      <c r="I674" s="184"/>
      <c r="J674" s="183"/>
      <c r="K674" s="183" t="str">
        <f>IF(J674="","",VLOOKUP(J674,MASTER!$B$8:$C$11,2,0))</f>
        <v/>
      </c>
      <c r="L674" s="183"/>
      <c r="M674" s="183"/>
      <c r="N674" s="183"/>
      <c r="O674" s="183"/>
      <c r="P674" s="183"/>
      <c r="Q674" s="183"/>
      <c r="R674" s="183"/>
      <c r="S674" s="183"/>
      <c r="T674" s="183"/>
      <c r="U674" s="183"/>
      <c r="V674" s="183"/>
      <c r="W674" s="183"/>
      <c r="X674" s="180">
        <f t="shared" si="97"/>
        <v>0</v>
      </c>
      <c r="Y674" s="179"/>
      <c r="AA674">
        <v>670</v>
      </c>
      <c r="AB674">
        <f>IFERROR(IF($AB$1&gt;=AA674,SMALL(STU_DATA!$L$5:$L$1000,FILL_DATA!$AB$2+FILL_DATA!AA674),0),0)</f>
        <v>0</v>
      </c>
      <c r="AC674">
        <f t="shared" si="98"/>
        <v>0</v>
      </c>
    </row>
    <row r="675" spans="1:29">
      <c r="A675" s="100" t="str">
        <f>IF(B675="","",ROWS($B$5:B675))</f>
        <v/>
      </c>
      <c r="B675" s="100" t="str">
        <f t="shared" si="90"/>
        <v/>
      </c>
      <c r="C675" s="100" t="str">
        <f t="shared" si="91"/>
        <v/>
      </c>
      <c r="D675" s="100" t="str">
        <f t="shared" si="92"/>
        <v/>
      </c>
      <c r="E675" s="100" t="str">
        <f t="shared" si="93"/>
        <v/>
      </c>
      <c r="F675" s="100" t="str">
        <f t="shared" si="94"/>
        <v/>
      </c>
      <c r="G675" s="101" t="str">
        <f t="shared" si="95"/>
        <v/>
      </c>
      <c r="H675" s="101" t="str">
        <f t="shared" si="96"/>
        <v/>
      </c>
      <c r="I675" s="184"/>
      <c r="J675" s="183"/>
      <c r="K675" s="183" t="str">
        <f>IF(J675="","",VLOOKUP(J675,MASTER!$B$8:$C$11,2,0))</f>
        <v/>
      </c>
      <c r="L675" s="183"/>
      <c r="M675" s="183"/>
      <c r="N675" s="183"/>
      <c r="O675" s="183"/>
      <c r="P675" s="183"/>
      <c r="Q675" s="183"/>
      <c r="R675" s="183"/>
      <c r="S675" s="183"/>
      <c r="T675" s="183"/>
      <c r="U675" s="183"/>
      <c r="V675" s="183"/>
      <c r="W675" s="183"/>
      <c r="X675" s="180">
        <f t="shared" si="97"/>
        <v>0</v>
      </c>
      <c r="Y675" s="179"/>
      <c r="AA675">
        <v>671</v>
      </c>
      <c r="AB675">
        <f>IFERROR(IF($AB$1&gt;=AA675,SMALL(STU_DATA!$L$5:$L$1000,FILL_DATA!$AB$2+FILL_DATA!AA675),0),0)</f>
        <v>0</v>
      </c>
      <c r="AC675">
        <f t="shared" si="98"/>
        <v>0</v>
      </c>
    </row>
    <row r="676" spans="1:29">
      <c r="A676" s="100" t="str">
        <f>IF(B676="","",ROWS($B$5:B676))</f>
        <v/>
      </c>
      <c r="B676" s="100" t="str">
        <f t="shared" si="90"/>
        <v/>
      </c>
      <c r="C676" s="100" t="str">
        <f t="shared" si="91"/>
        <v/>
      </c>
      <c r="D676" s="100" t="str">
        <f t="shared" si="92"/>
        <v/>
      </c>
      <c r="E676" s="100" t="str">
        <f t="shared" si="93"/>
        <v/>
      </c>
      <c r="F676" s="100" t="str">
        <f t="shared" si="94"/>
        <v/>
      </c>
      <c r="G676" s="101" t="str">
        <f t="shared" si="95"/>
        <v/>
      </c>
      <c r="H676" s="101" t="str">
        <f t="shared" si="96"/>
        <v/>
      </c>
      <c r="I676" s="184"/>
      <c r="J676" s="183"/>
      <c r="K676" s="183" t="str">
        <f>IF(J676="","",VLOOKUP(J676,MASTER!$B$8:$C$11,2,0))</f>
        <v/>
      </c>
      <c r="L676" s="183"/>
      <c r="M676" s="183"/>
      <c r="N676" s="183"/>
      <c r="O676" s="183"/>
      <c r="P676" s="183"/>
      <c r="Q676" s="183"/>
      <c r="R676" s="183"/>
      <c r="S676" s="183"/>
      <c r="T676" s="183"/>
      <c r="U676" s="183"/>
      <c r="V676" s="183"/>
      <c r="W676" s="183"/>
      <c r="X676" s="180">
        <f t="shared" si="97"/>
        <v>0</v>
      </c>
      <c r="Y676" s="179"/>
      <c r="AA676">
        <v>672</v>
      </c>
      <c r="AB676">
        <f>IFERROR(IF($AB$1&gt;=AA676,SMALL(STU_DATA!$L$5:$L$1000,FILL_DATA!$AB$2+FILL_DATA!AA676),0),0)</f>
        <v>0</v>
      </c>
      <c r="AC676">
        <f t="shared" si="98"/>
        <v>0</v>
      </c>
    </row>
    <row r="677" spans="1:29">
      <c r="A677" s="100" t="str">
        <f>IF(B677="","",ROWS($B$5:B677))</f>
        <v/>
      </c>
      <c r="B677" s="100" t="str">
        <f t="shared" si="90"/>
        <v/>
      </c>
      <c r="C677" s="100" t="str">
        <f t="shared" si="91"/>
        <v/>
      </c>
      <c r="D677" s="100" t="str">
        <f t="shared" si="92"/>
        <v/>
      </c>
      <c r="E677" s="100" t="str">
        <f t="shared" si="93"/>
        <v/>
      </c>
      <c r="F677" s="100" t="str">
        <f t="shared" si="94"/>
        <v/>
      </c>
      <c r="G677" s="101" t="str">
        <f t="shared" si="95"/>
        <v/>
      </c>
      <c r="H677" s="101" t="str">
        <f t="shared" si="96"/>
        <v/>
      </c>
      <c r="I677" s="184"/>
      <c r="J677" s="183"/>
      <c r="K677" s="183" t="str">
        <f>IF(J677="","",VLOOKUP(J677,MASTER!$B$8:$C$11,2,0))</f>
        <v/>
      </c>
      <c r="L677" s="183"/>
      <c r="M677" s="183"/>
      <c r="N677" s="183"/>
      <c r="O677" s="183"/>
      <c r="P677" s="183"/>
      <c r="Q677" s="183"/>
      <c r="R677" s="183"/>
      <c r="S677" s="183"/>
      <c r="T677" s="183"/>
      <c r="U677" s="183"/>
      <c r="V677" s="183"/>
      <c r="W677" s="183"/>
      <c r="X677" s="180">
        <f t="shared" si="97"/>
        <v>0</v>
      </c>
      <c r="Y677" s="179"/>
      <c r="AA677">
        <v>673</v>
      </c>
      <c r="AB677">
        <f>IFERROR(IF($AB$1&gt;=AA677,SMALL(STU_DATA!$L$5:$L$1000,FILL_DATA!$AB$2+FILL_DATA!AA677),0),0)</f>
        <v>0</v>
      </c>
      <c r="AC677">
        <f t="shared" si="98"/>
        <v>0</v>
      </c>
    </row>
    <row r="678" spans="1:29">
      <c r="A678" s="100" t="str">
        <f>IF(B678="","",ROWS($B$5:B678))</f>
        <v/>
      </c>
      <c r="B678" s="100" t="str">
        <f t="shared" si="90"/>
        <v/>
      </c>
      <c r="C678" s="100" t="str">
        <f t="shared" si="91"/>
        <v/>
      </c>
      <c r="D678" s="100" t="str">
        <f t="shared" si="92"/>
        <v/>
      </c>
      <c r="E678" s="100" t="str">
        <f t="shared" si="93"/>
        <v/>
      </c>
      <c r="F678" s="100" t="str">
        <f t="shared" si="94"/>
        <v/>
      </c>
      <c r="G678" s="101" t="str">
        <f t="shared" si="95"/>
        <v/>
      </c>
      <c r="H678" s="101" t="str">
        <f t="shared" si="96"/>
        <v/>
      </c>
      <c r="I678" s="184"/>
      <c r="J678" s="183"/>
      <c r="K678" s="183" t="str">
        <f>IF(J678="","",VLOOKUP(J678,MASTER!$B$8:$C$11,2,0))</f>
        <v/>
      </c>
      <c r="L678" s="183"/>
      <c r="M678" s="183"/>
      <c r="N678" s="183"/>
      <c r="O678" s="183"/>
      <c r="P678" s="183"/>
      <c r="Q678" s="183"/>
      <c r="R678" s="183"/>
      <c r="S678" s="183"/>
      <c r="T678" s="183"/>
      <c r="U678" s="183"/>
      <c r="V678" s="183"/>
      <c r="W678" s="183"/>
      <c r="X678" s="180">
        <f t="shared" si="97"/>
        <v>0</v>
      </c>
      <c r="Y678" s="179"/>
      <c r="AA678">
        <v>674</v>
      </c>
      <c r="AB678">
        <f>IFERROR(IF($AB$1&gt;=AA678,SMALL(STU_DATA!$L$5:$L$1000,FILL_DATA!$AB$2+FILL_DATA!AA678),0),0)</f>
        <v>0</v>
      </c>
      <c r="AC678">
        <f t="shared" si="98"/>
        <v>0</v>
      </c>
    </row>
    <row r="679" spans="1:29">
      <c r="A679" s="100" t="str">
        <f>IF(B679="","",ROWS($B$5:B679))</f>
        <v/>
      </c>
      <c r="B679" s="100" t="str">
        <f t="shared" si="90"/>
        <v/>
      </c>
      <c r="C679" s="100" t="str">
        <f t="shared" si="91"/>
        <v/>
      </c>
      <c r="D679" s="100" t="str">
        <f t="shared" si="92"/>
        <v/>
      </c>
      <c r="E679" s="100" t="str">
        <f t="shared" si="93"/>
        <v/>
      </c>
      <c r="F679" s="100" t="str">
        <f t="shared" si="94"/>
        <v/>
      </c>
      <c r="G679" s="101" t="str">
        <f t="shared" si="95"/>
        <v/>
      </c>
      <c r="H679" s="101" t="str">
        <f t="shared" si="96"/>
        <v/>
      </c>
      <c r="I679" s="184"/>
      <c r="J679" s="183"/>
      <c r="K679" s="183" t="str">
        <f>IF(J679="","",VLOOKUP(J679,MASTER!$B$8:$C$11,2,0))</f>
        <v/>
      </c>
      <c r="L679" s="183"/>
      <c r="M679" s="183"/>
      <c r="N679" s="183"/>
      <c r="O679" s="183"/>
      <c r="P679" s="183"/>
      <c r="Q679" s="183"/>
      <c r="R679" s="183"/>
      <c r="S679" s="183"/>
      <c r="T679" s="183"/>
      <c r="U679" s="183"/>
      <c r="V679" s="183"/>
      <c r="W679" s="183"/>
      <c r="X679" s="180">
        <f t="shared" si="97"/>
        <v>0</v>
      </c>
      <c r="Y679" s="179"/>
      <c r="AA679">
        <v>675</v>
      </c>
      <c r="AB679">
        <f>IFERROR(IF($AB$1&gt;=AA679,SMALL(STU_DATA!$L$5:$L$1000,FILL_DATA!$AB$2+FILL_DATA!AA679),0),0)</f>
        <v>0</v>
      </c>
      <c r="AC679">
        <f t="shared" si="98"/>
        <v>0</v>
      </c>
    </row>
    <row r="680" spans="1:29">
      <c r="A680" s="100" t="str">
        <f>IF(B680="","",ROWS($B$5:B680))</f>
        <v/>
      </c>
      <c r="B680" s="100" t="str">
        <f t="shared" si="90"/>
        <v/>
      </c>
      <c r="C680" s="100" t="str">
        <f t="shared" si="91"/>
        <v/>
      </c>
      <c r="D680" s="100" t="str">
        <f t="shared" si="92"/>
        <v/>
      </c>
      <c r="E680" s="100" t="str">
        <f t="shared" si="93"/>
        <v/>
      </c>
      <c r="F680" s="100" t="str">
        <f t="shared" si="94"/>
        <v/>
      </c>
      <c r="G680" s="101" t="str">
        <f t="shared" si="95"/>
        <v/>
      </c>
      <c r="H680" s="101" t="str">
        <f t="shared" si="96"/>
        <v/>
      </c>
      <c r="I680" s="184"/>
      <c r="J680" s="183"/>
      <c r="K680" s="183" t="str">
        <f>IF(J680="","",VLOOKUP(J680,MASTER!$B$8:$C$11,2,0))</f>
        <v/>
      </c>
      <c r="L680" s="183"/>
      <c r="M680" s="183"/>
      <c r="N680" s="183"/>
      <c r="O680" s="183"/>
      <c r="P680" s="183"/>
      <c r="Q680" s="183"/>
      <c r="R680" s="183"/>
      <c r="S680" s="183"/>
      <c r="T680" s="183"/>
      <c r="U680" s="183"/>
      <c r="V680" s="183"/>
      <c r="W680" s="183"/>
      <c r="X680" s="180">
        <f t="shared" si="97"/>
        <v>0</v>
      </c>
      <c r="Y680" s="179"/>
      <c r="AA680">
        <v>676</v>
      </c>
      <c r="AB680">
        <f>IFERROR(IF($AB$1&gt;=AA680,SMALL(STU_DATA!$L$5:$L$1000,FILL_DATA!$AB$2+FILL_DATA!AA680),0),0)</f>
        <v>0</v>
      </c>
      <c r="AC680">
        <f t="shared" si="98"/>
        <v>0</v>
      </c>
    </row>
    <row r="681" spans="1:29">
      <c r="A681" s="100" t="str">
        <f>IF(B681="","",ROWS($B$5:B681))</f>
        <v/>
      </c>
      <c r="B681" s="100" t="str">
        <f t="shared" si="90"/>
        <v/>
      </c>
      <c r="C681" s="100" t="str">
        <f t="shared" si="91"/>
        <v/>
      </c>
      <c r="D681" s="100" t="str">
        <f t="shared" si="92"/>
        <v/>
      </c>
      <c r="E681" s="100" t="str">
        <f t="shared" si="93"/>
        <v/>
      </c>
      <c r="F681" s="100" t="str">
        <f t="shared" si="94"/>
        <v/>
      </c>
      <c r="G681" s="101" t="str">
        <f t="shared" si="95"/>
        <v/>
      </c>
      <c r="H681" s="101" t="str">
        <f t="shared" si="96"/>
        <v/>
      </c>
      <c r="I681" s="184"/>
      <c r="J681" s="183"/>
      <c r="K681" s="183" t="str">
        <f>IF(J681="","",VLOOKUP(J681,MASTER!$B$8:$C$11,2,0))</f>
        <v/>
      </c>
      <c r="L681" s="183"/>
      <c r="M681" s="183"/>
      <c r="N681" s="183"/>
      <c r="O681" s="183"/>
      <c r="P681" s="183"/>
      <c r="Q681" s="183"/>
      <c r="R681" s="183"/>
      <c r="S681" s="183"/>
      <c r="T681" s="183"/>
      <c r="U681" s="183"/>
      <c r="V681" s="183"/>
      <c r="W681" s="183"/>
      <c r="X681" s="180">
        <f t="shared" si="97"/>
        <v>0</v>
      </c>
      <c r="Y681" s="179"/>
      <c r="AA681">
        <v>677</v>
      </c>
      <c r="AB681">
        <f>IFERROR(IF($AB$1&gt;=AA681,SMALL(STU_DATA!$L$5:$L$1000,FILL_DATA!$AB$2+FILL_DATA!AA681),0),0)</f>
        <v>0</v>
      </c>
      <c r="AC681">
        <f t="shared" si="98"/>
        <v>0</v>
      </c>
    </row>
    <row r="682" spans="1:29">
      <c r="A682" s="100" t="str">
        <f>IF(B682="","",ROWS($B$5:B682))</f>
        <v/>
      </c>
      <c r="B682" s="100" t="str">
        <f t="shared" si="90"/>
        <v/>
      </c>
      <c r="C682" s="100" t="str">
        <f t="shared" si="91"/>
        <v/>
      </c>
      <c r="D682" s="100" t="str">
        <f t="shared" si="92"/>
        <v/>
      </c>
      <c r="E682" s="100" t="str">
        <f t="shared" si="93"/>
        <v/>
      </c>
      <c r="F682" s="100" t="str">
        <f t="shared" si="94"/>
        <v/>
      </c>
      <c r="G682" s="101" t="str">
        <f t="shared" si="95"/>
        <v/>
      </c>
      <c r="H682" s="101" t="str">
        <f t="shared" si="96"/>
        <v/>
      </c>
      <c r="I682" s="184"/>
      <c r="J682" s="183"/>
      <c r="K682" s="183" t="str">
        <f>IF(J682="","",VLOOKUP(J682,MASTER!$B$8:$C$11,2,0))</f>
        <v/>
      </c>
      <c r="L682" s="183"/>
      <c r="M682" s="183"/>
      <c r="N682" s="183"/>
      <c r="O682" s="183"/>
      <c r="P682" s="183"/>
      <c r="Q682" s="183"/>
      <c r="R682" s="183"/>
      <c r="S682" s="183"/>
      <c r="T682" s="183"/>
      <c r="U682" s="183"/>
      <c r="V682" s="183"/>
      <c r="W682" s="183"/>
      <c r="X682" s="180">
        <f t="shared" si="97"/>
        <v>0</v>
      </c>
      <c r="Y682" s="179"/>
      <c r="AA682">
        <v>678</v>
      </c>
      <c r="AB682">
        <f>IFERROR(IF($AB$1&gt;=AA682,SMALL(STU_DATA!$L$5:$L$1000,FILL_DATA!$AB$2+FILL_DATA!AA682),0),0)</f>
        <v>0</v>
      </c>
      <c r="AC682">
        <f t="shared" si="98"/>
        <v>0</v>
      </c>
    </row>
    <row r="683" spans="1:29">
      <c r="A683" s="100" t="str">
        <f>IF(B683="","",ROWS($B$5:B683))</f>
        <v/>
      </c>
      <c r="B683" s="100" t="str">
        <f t="shared" si="90"/>
        <v/>
      </c>
      <c r="C683" s="100" t="str">
        <f t="shared" si="91"/>
        <v/>
      </c>
      <c r="D683" s="100" t="str">
        <f t="shared" si="92"/>
        <v/>
      </c>
      <c r="E683" s="100" t="str">
        <f t="shared" si="93"/>
        <v/>
      </c>
      <c r="F683" s="100" t="str">
        <f t="shared" si="94"/>
        <v/>
      </c>
      <c r="G683" s="101" t="str">
        <f t="shared" si="95"/>
        <v/>
      </c>
      <c r="H683" s="101" t="str">
        <f t="shared" si="96"/>
        <v/>
      </c>
      <c r="I683" s="184"/>
      <c r="J683" s="183"/>
      <c r="K683" s="183" t="str">
        <f>IF(J683="","",VLOOKUP(J683,MASTER!$B$8:$C$11,2,0))</f>
        <v/>
      </c>
      <c r="L683" s="183"/>
      <c r="M683" s="183"/>
      <c r="N683" s="183"/>
      <c r="O683" s="183"/>
      <c r="P683" s="183"/>
      <c r="Q683" s="183"/>
      <c r="R683" s="183"/>
      <c r="S683" s="183"/>
      <c r="T683" s="183"/>
      <c r="U683" s="183"/>
      <c r="V683" s="183"/>
      <c r="W683" s="183"/>
      <c r="X683" s="180">
        <f t="shared" si="97"/>
        <v>0</v>
      </c>
      <c r="Y683" s="179"/>
      <c r="AA683">
        <v>679</v>
      </c>
      <c r="AB683">
        <f>IFERROR(IF($AB$1&gt;=AA683,SMALL(STU_DATA!$L$5:$L$1000,FILL_DATA!$AB$2+FILL_DATA!AA683),0),0)</f>
        <v>0</v>
      </c>
      <c r="AC683">
        <f t="shared" si="98"/>
        <v>0</v>
      </c>
    </row>
    <row r="684" spans="1:29">
      <c r="A684" s="100" t="str">
        <f>IF(B684="","",ROWS($B$5:B684))</f>
        <v/>
      </c>
      <c r="B684" s="100" t="str">
        <f t="shared" si="90"/>
        <v/>
      </c>
      <c r="C684" s="100" t="str">
        <f t="shared" si="91"/>
        <v/>
      </c>
      <c r="D684" s="100" t="str">
        <f t="shared" si="92"/>
        <v/>
      </c>
      <c r="E684" s="100" t="str">
        <f t="shared" si="93"/>
        <v/>
      </c>
      <c r="F684" s="100" t="str">
        <f t="shared" si="94"/>
        <v/>
      </c>
      <c r="G684" s="101" t="str">
        <f t="shared" si="95"/>
        <v/>
      </c>
      <c r="H684" s="101" t="str">
        <f t="shared" si="96"/>
        <v/>
      </c>
      <c r="I684" s="184"/>
      <c r="J684" s="183"/>
      <c r="K684" s="183" t="str">
        <f>IF(J684="","",VLOOKUP(J684,MASTER!$B$8:$C$11,2,0))</f>
        <v/>
      </c>
      <c r="L684" s="183"/>
      <c r="M684" s="183"/>
      <c r="N684" s="183"/>
      <c r="O684" s="183"/>
      <c r="P684" s="183"/>
      <c r="Q684" s="183"/>
      <c r="R684" s="183"/>
      <c r="S684" s="183"/>
      <c r="T684" s="183"/>
      <c r="U684" s="183"/>
      <c r="V684" s="183"/>
      <c r="W684" s="183"/>
      <c r="X684" s="180">
        <f t="shared" si="97"/>
        <v>0</v>
      </c>
      <c r="Y684" s="179"/>
      <c r="AA684">
        <v>680</v>
      </c>
      <c r="AB684">
        <f>IFERROR(IF($AB$1&gt;=AA684,SMALL(STU_DATA!$L$5:$L$1000,FILL_DATA!$AB$2+FILL_DATA!AA684),0),0)</f>
        <v>0</v>
      </c>
      <c r="AC684">
        <f t="shared" si="98"/>
        <v>0</v>
      </c>
    </row>
    <row r="685" spans="1:29">
      <c r="A685" s="100" t="str">
        <f>IF(B685="","",ROWS($B$5:B685))</f>
        <v/>
      </c>
      <c r="B685" s="100" t="str">
        <f t="shared" si="90"/>
        <v/>
      </c>
      <c r="C685" s="100" t="str">
        <f t="shared" si="91"/>
        <v/>
      </c>
      <c r="D685" s="100" t="str">
        <f t="shared" si="92"/>
        <v/>
      </c>
      <c r="E685" s="100" t="str">
        <f t="shared" si="93"/>
        <v/>
      </c>
      <c r="F685" s="100" t="str">
        <f t="shared" si="94"/>
        <v/>
      </c>
      <c r="G685" s="101" t="str">
        <f t="shared" si="95"/>
        <v/>
      </c>
      <c r="H685" s="101" t="str">
        <f t="shared" si="96"/>
        <v/>
      </c>
      <c r="I685" s="184"/>
      <c r="J685" s="183"/>
      <c r="K685" s="183" t="str">
        <f>IF(J685="","",VLOOKUP(J685,MASTER!$B$8:$C$11,2,0))</f>
        <v/>
      </c>
      <c r="L685" s="183"/>
      <c r="M685" s="183"/>
      <c r="N685" s="183"/>
      <c r="O685" s="183"/>
      <c r="P685" s="183"/>
      <c r="Q685" s="183"/>
      <c r="R685" s="183"/>
      <c r="S685" s="183"/>
      <c r="T685" s="183"/>
      <c r="U685" s="183"/>
      <c r="V685" s="183"/>
      <c r="W685" s="183"/>
      <c r="X685" s="180">
        <f t="shared" si="97"/>
        <v>0</v>
      </c>
      <c r="Y685" s="179"/>
      <c r="AA685">
        <v>681</v>
      </c>
      <c r="AB685">
        <f>IFERROR(IF($AB$1&gt;=AA685,SMALL(STU_DATA!$L$5:$L$1000,FILL_DATA!$AB$2+FILL_DATA!AA685),0),0)</f>
        <v>0</v>
      </c>
      <c r="AC685">
        <f t="shared" si="98"/>
        <v>0</v>
      </c>
    </row>
    <row r="686" spans="1:29">
      <c r="A686" s="100" t="str">
        <f>IF(B686="","",ROWS($B$5:B686))</f>
        <v/>
      </c>
      <c r="B686" s="100" t="str">
        <f t="shared" si="90"/>
        <v/>
      </c>
      <c r="C686" s="100" t="str">
        <f t="shared" si="91"/>
        <v/>
      </c>
      <c r="D686" s="100" t="str">
        <f t="shared" si="92"/>
        <v/>
      </c>
      <c r="E686" s="100" t="str">
        <f t="shared" si="93"/>
        <v/>
      </c>
      <c r="F686" s="100" t="str">
        <f t="shared" si="94"/>
        <v/>
      </c>
      <c r="G686" s="101" t="str">
        <f t="shared" si="95"/>
        <v/>
      </c>
      <c r="H686" s="101" t="str">
        <f t="shared" si="96"/>
        <v/>
      </c>
      <c r="I686" s="184"/>
      <c r="J686" s="183"/>
      <c r="K686" s="183" t="str">
        <f>IF(J686="","",VLOOKUP(J686,MASTER!$B$8:$C$11,2,0))</f>
        <v/>
      </c>
      <c r="L686" s="183"/>
      <c r="M686" s="183"/>
      <c r="N686" s="183"/>
      <c r="O686" s="183"/>
      <c r="P686" s="183"/>
      <c r="Q686" s="183"/>
      <c r="R686" s="183"/>
      <c r="S686" s="183"/>
      <c r="T686" s="183"/>
      <c r="U686" s="183"/>
      <c r="V686" s="183"/>
      <c r="W686" s="183"/>
      <c r="X686" s="180">
        <f t="shared" si="97"/>
        <v>0</v>
      </c>
      <c r="Y686" s="179"/>
      <c r="AA686">
        <v>682</v>
      </c>
      <c r="AB686">
        <f>IFERROR(IF($AB$1&gt;=AA686,SMALL(STU_DATA!$L$5:$L$1000,FILL_DATA!$AB$2+FILL_DATA!AA686),0),0)</f>
        <v>0</v>
      </c>
      <c r="AC686">
        <f t="shared" si="98"/>
        <v>0</v>
      </c>
    </row>
    <row r="687" spans="1:29">
      <c r="A687" s="100" t="str">
        <f>IF(B687="","",ROWS($B$5:B687))</f>
        <v/>
      </c>
      <c r="B687" s="100" t="str">
        <f t="shared" si="90"/>
        <v/>
      </c>
      <c r="C687" s="100" t="str">
        <f t="shared" si="91"/>
        <v/>
      </c>
      <c r="D687" s="100" t="str">
        <f t="shared" si="92"/>
        <v/>
      </c>
      <c r="E687" s="100" t="str">
        <f t="shared" si="93"/>
        <v/>
      </c>
      <c r="F687" s="100" t="str">
        <f t="shared" si="94"/>
        <v/>
      </c>
      <c r="G687" s="101" t="str">
        <f t="shared" si="95"/>
        <v/>
      </c>
      <c r="H687" s="101" t="str">
        <f t="shared" si="96"/>
        <v/>
      </c>
      <c r="I687" s="184"/>
      <c r="J687" s="183"/>
      <c r="K687" s="183" t="str">
        <f>IF(J687="","",VLOOKUP(J687,MASTER!$B$8:$C$11,2,0))</f>
        <v/>
      </c>
      <c r="L687" s="183"/>
      <c r="M687" s="183"/>
      <c r="N687" s="183"/>
      <c r="O687" s="183"/>
      <c r="P687" s="183"/>
      <c r="Q687" s="183"/>
      <c r="R687" s="183"/>
      <c r="S687" s="183"/>
      <c r="T687" s="183"/>
      <c r="U687" s="183"/>
      <c r="V687" s="183"/>
      <c r="W687" s="183"/>
      <c r="X687" s="180">
        <f t="shared" si="97"/>
        <v>0</v>
      </c>
      <c r="Y687" s="179"/>
      <c r="AA687">
        <v>683</v>
      </c>
      <c r="AB687">
        <f>IFERROR(IF($AB$1&gt;=AA687,SMALL(STU_DATA!$L$5:$L$1000,FILL_DATA!$AB$2+FILL_DATA!AA687),0),0)</f>
        <v>0</v>
      </c>
      <c r="AC687">
        <f t="shared" si="98"/>
        <v>0</v>
      </c>
    </row>
    <row r="688" spans="1:29">
      <c r="A688" s="100" t="str">
        <f>IF(B688="","",ROWS($B$5:B688))</f>
        <v/>
      </c>
      <c r="B688" s="100" t="str">
        <f t="shared" si="90"/>
        <v/>
      </c>
      <c r="C688" s="100" t="str">
        <f t="shared" si="91"/>
        <v/>
      </c>
      <c r="D688" s="100" t="str">
        <f t="shared" si="92"/>
        <v/>
      </c>
      <c r="E688" s="100" t="str">
        <f t="shared" si="93"/>
        <v/>
      </c>
      <c r="F688" s="100" t="str">
        <f t="shared" si="94"/>
        <v/>
      </c>
      <c r="G688" s="101" t="str">
        <f t="shared" si="95"/>
        <v/>
      </c>
      <c r="H688" s="101" t="str">
        <f t="shared" si="96"/>
        <v/>
      </c>
      <c r="I688" s="184"/>
      <c r="J688" s="183"/>
      <c r="K688" s="183" t="str">
        <f>IF(J688="","",VLOOKUP(J688,MASTER!$B$8:$C$11,2,0))</f>
        <v/>
      </c>
      <c r="L688" s="183"/>
      <c r="M688" s="183"/>
      <c r="N688" s="183"/>
      <c r="O688" s="183"/>
      <c r="P688" s="183"/>
      <c r="Q688" s="183"/>
      <c r="R688" s="183"/>
      <c r="S688" s="183"/>
      <c r="T688" s="183"/>
      <c r="U688" s="183"/>
      <c r="V688" s="183"/>
      <c r="W688" s="183"/>
      <c r="X688" s="180">
        <f t="shared" si="97"/>
        <v>0</v>
      </c>
      <c r="Y688" s="179"/>
      <c r="AA688">
        <v>684</v>
      </c>
      <c r="AB688">
        <f>IFERROR(IF($AB$1&gt;=AA688,SMALL(STU_DATA!$L$5:$L$1000,FILL_DATA!$AB$2+FILL_DATA!AA688),0),0)</f>
        <v>0</v>
      </c>
      <c r="AC688">
        <f t="shared" si="98"/>
        <v>0</v>
      </c>
    </row>
    <row r="689" spans="1:29">
      <c r="A689" s="100" t="str">
        <f>IF(B689="","",ROWS($B$5:B689))</f>
        <v/>
      </c>
      <c r="B689" s="100" t="str">
        <f t="shared" si="90"/>
        <v/>
      </c>
      <c r="C689" s="100" t="str">
        <f t="shared" si="91"/>
        <v/>
      </c>
      <c r="D689" s="100" t="str">
        <f t="shared" si="92"/>
        <v/>
      </c>
      <c r="E689" s="100" t="str">
        <f t="shared" si="93"/>
        <v/>
      </c>
      <c r="F689" s="100" t="str">
        <f t="shared" si="94"/>
        <v/>
      </c>
      <c r="G689" s="101" t="str">
        <f t="shared" si="95"/>
        <v/>
      </c>
      <c r="H689" s="101" t="str">
        <f t="shared" si="96"/>
        <v/>
      </c>
      <c r="I689" s="184"/>
      <c r="J689" s="183"/>
      <c r="K689" s="183" t="str">
        <f>IF(J689="","",VLOOKUP(J689,MASTER!$B$8:$C$11,2,0))</f>
        <v/>
      </c>
      <c r="L689" s="183"/>
      <c r="M689" s="183"/>
      <c r="N689" s="183"/>
      <c r="O689" s="183"/>
      <c r="P689" s="183"/>
      <c r="Q689" s="183"/>
      <c r="R689" s="183"/>
      <c r="S689" s="183"/>
      <c r="T689" s="183"/>
      <c r="U689" s="183"/>
      <c r="V689" s="183"/>
      <c r="W689" s="183"/>
      <c r="X689" s="180">
        <f t="shared" si="97"/>
        <v>0</v>
      </c>
      <c r="Y689" s="179"/>
      <c r="AA689">
        <v>685</v>
      </c>
      <c r="AB689">
        <f>IFERROR(IF($AB$1&gt;=AA689,SMALL(STU_DATA!$L$5:$L$1000,FILL_DATA!$AB$2+FILL_DATA!AA689),0),0)</f>
        <v>0</v>
      </c>
      <c r="AC689">
        <f t="shared" si="98"/>
        <v>0</v>
      </c>
    </row>
    <row r="690" spans="1:29">
      <c r="A690" s="100" t="str">
        <f>IF(B690="","",ROWS($B$5:B690))</f>
        <v/>
      </c>
      <c r="B690" s="100" t="str">
        <f t="shared" si="90"/>
        <v/>
      </c>
      <c r="C690" s="100" t="str">
        <f t="shared" si="91"/>
        <v/>
      </c>
      <c r="D690" s="100" t="str">
        <f t="shared" si="92"/>
        <v/>
      </c>
      <c r="E690" s="100" t="str">
        <f t="shared" si="93"/>
        <v/>
      </c>
      <c r="F690" s="100" t="str">
        <f t="shared" si="94"/>
        <v/>
      </c>
      <c r="G690" s="101" t="str">
        <f t="shared" si="95"/>
        <v/>
      </c>
      <c r="H690" s="101" t="str">
        <f t="shared" si="96"/>
        <v/>
      </c>
      <c r="I690" s="184"/>
      <c r="J690" s="183"/>
      <c r="K690" s="183" t="str">
        <f>IF(J690="","",VLOOKUP(J690,MASTER!$B$8:$C$11,2,0))</f>
        <v/>
      </c>
      <c r="L690" s="183"/>
      <c r="M690" s="183"/>
      <c r="N690" s="183"/>
      <c r="O690" s="183"/>
      <c r="P690" s="183"/>
      <c r="Q690" s="183"/>
      <c r="R690" s="183"/>
      <c r="S690" s="183"/>
      <c r="T690" s="183"/>
      <c r="U690" s="183"/>
      <c r="V690" s="183"/>
      <c r="W690" s="183"/>
      <c r="X690" s="180">
        <f t="shared" si="97"/>
        <v>0</v>
      </c>
      <c r="Y690" s="179"/>
      <c r="AA690">
        <v>686</v>
      </c>
      <c r="AB690">
        <f>IFERROR(IF($AB$1&gt;=AA690,SMALL(STU_DATA!$L$5:$L$1000,FILL_DATA!$AB$2+FILL_DATA!AA690),0),0)</f>
        <v>0</v>
      </c>
      <c r="AC690">
        <f t="shared" si="98"/>
        <v>0</v>
      </c>
    </row>
    <row r="691" spans="1:29">
      <c r="A691" s="100" t="str">
        <f>IF(B691="","",ROWS($B$5:B691))</f>
        <v/>
      </c>
      <c r="B691" s="100" t="str">
        <f t="shared" si="90"/>
        <v/>
      </c>
      <c r="C691" s="100" t="str">
        <f t="shared" si="91"/>
        <v/>
      </c>
      <c r="D691" s="100" t="str">
        <f t="shared" si="92"/>
        <v/>
      </c>
      <c r="E691" s="100" t="str">
        <f t="shared" si="93"/>
        <v/>
      </c>
      <c r="F691" s="100" t="str">
        <f t="shared" si="94"/>
        <v/>
      </c>
      <c r="G691" s="101" t="str">
        <f t="shared" si="95"/>
        <v/>
      </c>
      <c r="H691" s="101" t="str">
        <f t="shared" si="96"/>
        <v/>
      </c>
      <c r="I691" s="184"/>
      <c r="J691" s="183"/>
      <c r="K691" s="183" t="str">
        <f>IF(J691="","",VLOOKUP(J691,MASTER!$B$8:$C$11,2,0))</f>
        <v/>
      </c>
      <c r="L691" s="183"/>
      <c r="M691" s="183"/>
      <c r="N691" s="183"/>
      <c r="O691" s="183"/>
      <c r="P691" s="183"/>
      <c r="Q691" s="183"/>
      <c r="R691" s="183"/>
      <c r="S691" s="183"/>
      <c r="T691" s="183"/>
      <c r="U691" s="183"/>
      <c r="V691" s="183"/>
      <c r="W691" s="183"/>
      <c r="X691" s="180">
        <f t="shared" si="97"/>
        <v>0</v>
      </c>
      <c r="Y691" s="179"/>
      <c r="AA691">
        <v>687</v>
      </c>
      <c r="AB691">
        <f>IFERROR(IF($AB$1&gt;=AA691,SMALL(STU_DATA!$L$5:$L$1000,FILL_DATA!$AB$2+FILL_DATA!AA691),0),0)</f>
        <v>0</v>
      </c>
      <c r="AC691">
        <f t="shared" si="98"/>
        <v>0</v>
      </c>
    </row>
    <row r="692" spans="1:29">
      <c r="A692" s="100" t="str">
        <f>IF(B692="","",ROWS($B$5:B692))</f>
        <v/>
      </c>
      <c r="B692" s="100" t="str">
        <f t="shared" si="90"/>
        <v/>
      </c>
      <c r="C692" s="100" t="str">
        <f t="shared" si="91"/>
        <v/>
      </c>
      <c r="D692" s="100" t="str">
        <f t="shared" si="92"/>
        <v/>
      </c>
      <c r="E692" s="100" t="str">
        <f t="shared" si="93"/>
        <v/>
      </c>
      <c r="F692" s="100" t="str">
        <f t="shared" si="94"/>
        <v/>
      </c>
      <c r="G692" s="101" t="str">
        <f t="shared" si="95"/>
        <v/>
      </c>
      <c r="H692" s="101" t="str">
        <f t="shared" si="96"/>
        <v/>
      </c>
      <c r="I692" s="184"/>
      <c r="J692" s="183"/>
      <c r="K692" s="183" t="str">
        <f>IF(J692="","",VLOOKUP(J692,MASTER!$B$8:$C$11,2,0))</f>
        <v/>
      </c>
      <c r="L692" s="183"/>
      <c r="M692" s="183"/>
      <c r="N692" s="183"/>
      <c r="O692" s="183"/>
      <c r="P692" s="183"/>
      <c r="Q692" s="183"/>
      <c r="R692" s="183"/>
      <c r="S692" s="183"/>
      <c r="T692" s="183"/>
      <c r="U692" s="183"/>
      <c r="V692" s="183"/>
      <c r="W692" s="183"/>
      <c r="X692" s="180">
        <f t="shared" si="97"/>
        <v>0</v>
      </c>
      <c r="Y692" s="179"/>
      <c r="AA692">
        <v>688</v>
      </c>
      <c r="AB692">
        <f>IFERROR(IF($AB$1&gt;=AA692,SMALL(STU_DATA!$L$5:$L$1000,FILL_DATA!$AB$2+FILL_DATA!AA692),0),0)</f>
        <v>0</v>
      </c>
      <c r="AC692">
        <f t="shared" si="98"/>
        <v>0</v>
      </c>
    </row>
    <row r="693" spans="1:29">
      <c r="A693" s="100" t="str">
        <f>IF(B693="","",ROWS($B$5:B693))</f>
        <v/>
      </c>
      <c r="B693" s="100" t="str">
        <f t="shared" si="90"/>
        <v/>
      </c>
      <c r="C693" s="100" t="str">
        <f t="shared" si="91"/>
        <v/>
      </c>
      <c r="D693" s="100" t="str">
        <f t="shared" si="92"/>
        <v/>
      </c>
      <c r="E693" s="100" t="str">
        <f t="shared" si="93"/>
        <v/>
      </c>
      <c r="F693" s="100" t="str">
        <f t="shared" si="94"/>
        <v/>
      </c>
      <c r="G693" s="101" t="str">
        <f t="shared" si="95"/>
        <v/>
      </c>
      <c r="H693" s="101" t="str">
        <f t="shared" si="96"/>
        <v/>
      </c>
      <c r="I693" s="184"/>
      <c r="J693" s="183"/>
      <c r="K693" s="183" t="str">
        <f>IF(J693="","",VLOOKUP(J693,MASTER!$B$8:$C$11,2,0))</f>
        <v/>
      </c>
      <c r="L693" s="183"/>
      <c r="M693" s="183"/>
      <c r="N693" s="183"/>
      <c r="O693" s="183"/>
      <c r="P693" s="183"/>
      <c r="Q693" s="183"/>
      <c r="R693" s="183"/>
      <c r="S693" s="183"/>
      <c r="T693" s="183"/>
      <c r="U693" s="183"/>
      <c r="V693" s="183"/>
      <c r="W693" s="183"/>
      <c r="X693" s="180">
        <f t="shared" si="97"/>
        <v>0</v>
      </c>
      <c r="Y693" s="179"/>
      <c r="AA693">
        <v>689</v>
      </c>
      <c r="AB693">
        <f>IFERROR(IF($AB$1&gt;=AA693,SMALL(STU_DATA!$L$5:$L$1000,FILL_DATA!$AB$2+FILL_DATA!AA693),0),0)</f>
        <v>0</v>
      </c>
      <c r="AC693">
        <f t="shared" si="98"/>
        <v>0</v>
      </c>
    </row>
    <row r="694" spans="1:29">
      <c r="A694" s="100" t="str">
        <f>IF(B694="","",ROWS($B$5:B694))</f>
        <v/>
      </c>
      <c r="B694" s="100" t="str">
        <f t="shared" si="90"/>
        <v/>
      </c>
      <c r="C694" s="100" t="str">
        <f t="shared" si="91"/>
        <v/>
      </c>
      <c r="D694" s="100" t="str">
        <f t="shared" si="92"/>
        <v/>
      </c>
      <c r="E694" s="100" t="str">
        <f t="shared" si="93"/>
        <v/>
      </c>
      <c r="F694" s="100" t="str">
        <f t="shared" si="94"/>
        <v/>
      </c>
      <c r="G694" s="101" t="str">
        <f t="shared" si="95"/>
        <v/>
      </c>
      <c r="H694" s="101" t="str">
        <f t="shared" si="96"/>
        <v/>
      </c>
      <c r="I694" s="184"/>
      <c r="J694" s="183"/>
      <c r="K694" s="183" t="str">
        <f>IF(J694="","",VLOOKUP(J694,MASTER!$B$8:$C$11,2,0))</f>
        <v/>
      </c>
      <c r="L694" s="183"/>
      <c r="M694" s="183"/>
      <c r="N694" s="183"/>
      <c r="O694" s="183"/>
      <c r="P694" s="183"/>
      <c r="Q694" s="183"/>
      <c r="R694" s="183"/>
      <c r="S694" s="183"/>
      <c r="T694" s="183"/>
      <c r="U694" s="183"/>
      <c r="V694" s="183"/>
      <c r="W694" s="183"/>
      <c r="X694" s="180">
        <f t="shared" si="97"/>
        <v>0</v>
      </c>
      <c r="Y694" s="179"/>
      <c r="AA694">
        <v>690</v>
      </c>
      <c r="AB694">
        <f>IFERROR(IF($AB$1&gt;=AA694,SMALL(STU_DATA!$L$5:$L$1000,FILL_DATA!$AB$2+FILL_DATA!AA694),0),0)</f>
        <v>0</v>
      </c>
      <c r="AC694">
        <f t="shared" si="98"/>
        <v>0</v>
      </c>
    </row>
    <row r="695" spans="1:29">
      <c r="A695" s="100" t="str">
        <f>IF(B695="","",ROWS($B$5:B695))</f>
        <v/>
      </c>
      <c r="B695" s="100" t="str">
        <f t="shared" si="90"/>
        <v/>
      </c>
      <c r="C695" s="100" t="str">
        <f t="shared" si="91"/>
        <v/>
      </c>
      <c r="D695" s="100" t="str">
        <f t="shared" si="92"/>
        <v/>
      </c>
      <c r="E695" s="100" t="str">
        <f t="shared" si="93"/>
        <v/>
      </c>
      <c r="F695" s="100" t="str">
        <f t="shared" si="94"/>
        <v/>
      </c>
      <c r="G695" s="101" t="str">
        <f t="shared" si="95"/>
        <v/>
      </c>
      <c r="H695" s="101" t="str">
        <f t="shared" si="96"/>
        <v/>
      </c>
      <c r="I695" s="184"/>
      <c r="J695" s="183"/>
      <c r="K695" s="183" t="str">
        <f>IF(J695="","",VLOOKUP(J695,MASTER!$B$8:$C$11,2,0))</f>
        <v/>
      </c>
      <c r="L695" s="183"/>
      <c r="M695" s="183"/>
      <c r="N695" s="183"/>
      <c r="O695" s="183"/>
      <c r="P695" s="183"/>
      <c r="Q695" s="183"/>
      <c r="R695" s="183"/>
      <c r="S695" s="183"/>
      <c r="T695" s="183"/>
      <c r="U695" s="183"/>
      <c r="V695" s="183"/>
      <c r="W695" s="183"/>
      <c r="X695" s="180">
        <f t="shared" si="97"/>
        <v>0</v>
      </c>
      <c r="Y695" s="179"/>
      <c r="AA695">
        <v>691</v>
      </c>
      <c r="AB695">
        <f>IFERROR(IF($AB$1&gt;=AA695,SMALL(STU_DATA!$L$5:$L$1000,FILL_DATA!$AB$2+FILL_DATA!AA695),0),0)</f>
        <v>0</v>
      </c>
      <c r="AC695">
        <f t="shared" si="98"/>
        <v>0</v>
      </c>
    </row>
    <row r="696" spans="1:29">
      <c r="A696" s="100" t="str">
        <f>IF(B696="","",ROWS($B$5:B696))</f>
        <v/>
      </c>
      <c r="B696" s="100" t="str">
        <f t="shared" si="90"/>
        <v/>
      </c>
      <c r="C696" s="100" t="str">
        <f t="shared" si="91"/>
        <v/>
      </c>
      <c r="D696" s="100" t="str">
        <f t="shared" si="92"/>
        <v/>
      </c>
      <c r="E696" s="100" t="str">
        <f t="shared" si="93"/>
        <v/>
      </c>
      <c r="F696" s="100" t="str">
        <f t="shared" si="94"/>
        <v/>
      </c>
      <c r="G696" s="101" t="str">
        <f t="shared" si="95"/>
        <v/>
      </c>
      <c r="H696" s="101" t="str">
        <f t="shared" si="96"/>
        <v/>
      </c>
      <c r="I696" s="184"/>
      <c r="J696" s="183"/>
      <c r="K696" s="183" t="str">
        <f>IF(J696="","",VLOOKUP(J696,MASTER!$B$8:$C$11,2,0))</f>
        <v/>
      </c>
      <c r="L696" s="183"/>
      <c r="M696" s="183"/>
      <c r="N696" s="183"/>
      <c r="O696" s="183"/>
      <c r="P696" s="183"/>
      <c r="Q696" s="183"/>
      <c r="R696" s="183"/>
      <c r="S696" s="183"/>
      <c r="T696" s="183"/>
      <c r="U696" s="183"/>
      <c r="V696" s="183"/>
      <c r="W696" s="183"/>
      <c r="X696" s="180">
        <f t="shared" si="97"/>
        <v>0</v>
      </c>
      <c r="Y696" s="179"/>
      <c r="AA696">
        <v>692</v>
      </c>
      <c r="AB696">
        <f>IFERROR(IF($AB$1&gt;=AA696,SMALL(STU_DATA!$L$5:$L$1000,FILL_DATA!$AB$2+FILL_DATA!AA696),0),0)</f>
        <v>0</v>
      </c>
      <c r="AC696">
        <f t="shared" si="98"/>
        <v>0</v>
      </c>
    </row>
    <row r="697" spans="1:29">
      <c r="A697" s="100" t="str">
        <f>IF(B697="","",ROWS($B$5:B697))</f>
        <v/>
      </c>
      <c r="B697" s="100" t="str">
        <f t="shared" si="90"/>
        <v/>
      </c>
      <c r="C697" s="100" t="str">
        <f t="shared" si="91"/>
        <v/>
      </c>
      <c r="D697" s="100" t="str">
        <f t="shared" si="92"/>
        <v/>
      </c>
      <c r="E697" s="100" t="str">
        <f t="shared" si="93"/>
        <v/>
      </c>
      <c r="F697" s="100" t="str">
        <f t="shared" si="94"/>
        <v/>
      </c>
      <c r="G697" s="101" t="str">
        <f t="shared" si="95"/>
        <v/>
      </c>
      <c r="H697" s="101" t="str">
        <f t="shared" si="96"/>
        <v/>
      </c>
      <c r="I697" s="184"/>
      <c r="J697" s="183"/>
      <c r="K697" s="183" t="str">
        <f>IF(J697="","",VLOOKUP(J697,MASTER!$B$8:$C$11,2,0))</f>
        <v/>
      </c>
      <c r="L697" s="183"/>
      <c r="M697" s="183"/>
      <c r="N697" s="183"/>
      <c r="O697" s="183"/>
      <c r="P697" s="183"/>
      <c r="Q697" s="183"/>
      <c r="R697" s="183"/>
      <c r="S697" s="183"/>
      <c r="T697" s="183"/>
      <c r="U697" s="183"/>
      <c r="V697" s="183"/>
      <c r="W697" s="183"/>
      <c r="X697" s="180">
        <f t="shared" si="97"/>
        <v>0</v>
      </c>
      <c r="Y697" s="179"/>
      <c r="AA697">
        <v>693</v>
      </c>
      <c r="AB697">
        <f>IFERROR(IF($AB$1&gt;=AA697,SMALL(STU_DATA!$L$5:$L$1000,FILL_DATA!$AB$2+FILL_DATA!AA697),0),0)</f>
        <v>0</v>
      </c>
      <c r="AC697">
        <f t="shared" si="98"/>
        <v>0</v>
      </c>
    </row>
    <row r="698" spans="1:29">
      <c r="A698" s="100" t="str">
        <f>IF(B698="","",ROWS($B$5:B698))</f>
        <v/>
      </c>
      <c r="B698" s="100" t="str">
        <f t="shared" si="90"/>
        <v/>
      </c>
      <c r="C698" s="100" t="str">
        <f t="shared" si="91"/>
        <v/>
      </c>
      <c r="D698" s="100" t="str">
        <f t="shared" si="92"/>
        <v/>
      </c>
      <c r="E698" s="100" t="str">
        <f t="shared" si="93"/>
        <v/>
      </c>
      <c r="F698" s="100" t="str">
        <f t="shared" si="94"/>
        <v/>
      </c>
      <c r="G698" s="101" t="str">
        <f t="shared" si="95"/>
        <v/>
      </c>
      <c r="H698" s="101" t="str">
        <f t="shared" si="96"/>
        <v/>
      </c>
      <c r="I698" s="184"/>
      <c r="J698" s="183"/>
      <c r="K698" s="183" t="str">
        <f>IF(J698="","",VLOOKUP(J698,MASTER!$B$8:$C$11,2,0))</f>
        <v/>
      </c>
      <c r="L698" s="183"/>
      <c r="M698" s="183"/>
      <c r="N698" s="183"/>
      <c r="O698" s="183"/>
      <c r="P698" s="183"/>
      <c r="Q698" s="183"/>
      <c r="R698" s="183"/>
      <c r="S698" s="183"/>
      <c r="T698" s="183"/>
      <c r="U698" s="183"/>
      <c r="V698" s="183"/>
      <c r="W698" s="183"/>
      <c r="X698" s="180">
        <f t="shared" si="97"/>
        <v>0</v>
      </c>
      <c r="Y698" s="179"/>
      <c r="AA698">
        <v>694</v>
      </c>
      <c r="AB698">
        <f>IFERROR(IF($AB$1&gt;=AA698,SMALL(STU_DATA!$L$5:$L$1000,FILL_DATA!$AB$2+FILL_DATA!AA698),0),0)</f>
        <v>0</v>
      </c>
      <c r="AC698">
        <f t="shared" si="98"/>
        <v>0</v>
      </c>
    </row>
    <row r="699" spans="1:29">
      <c r="A699" s="100" t="str">
        <f>IF(B699="","",ROWS($B$5:B699))</f>
        <v/>
      </c>
      <c r="B699" s="100" t="str">
        <f t="shared" si="90"/>
        <v/>
      </c>
      <c r="C699" s="100" t="str">
        <f t="shared" si="91"/>
        <v/>
      </c>
      <c r="D699" s="100" t="str">
        <f t="shared" si="92"/>
        <v/>
      </c>
      <c r="E699" s="100" t="str">
        <f t="shared" si="93"/>
        <v/>
      </c>
      <c r="F699" s="100" t="str">
        <f t="shared" si="94"/>
        <v/>
      </c>
      <c r="G699" s="101" t="str">
        <f t="shared" si="95"/>
        <v/>
      </c>
      <c r="H699" s="101" t="str">
        <f t="shared" si="96"/>
        <v/>
      </c>
      <c r="I699" s="184"/>
      <c r="J699" s="183"/>
      <c r="K699" s="183" t="str">
        <f>IF(J699="","",VLOOKUP(J699,MASTER!$B$8:$C$11,2,0))</f>
        <v/>
      </c>
      <c r="L699" s="183"/>
      <c r="M699" s="183"/>
      <c r="N699" s="183"/>
      <c r="O699" s="183"/>
      <c r="P699" s="183"/>
      <c r="Q699" s="183"/>
      <c r="R699" s="183"/>
      <c r="S699" s="183"/>
      <c r="T699" s="183"/>
      <c r="U699" s="183"/>
      <c r="V699" s="183"/>
      <c r="W699" s="183"/>
      <c r="X699" s="180">
        <f t="shared" si="97"/>
        <v>0</v>
      </c>
      <c r="Y699" s="179"/>
      <c r="AA699">
        <v>695</v>
      </c>
      <c r="AB699">
        <f>IFERROR(IF($AB$1&gt;=AA699,SMALL(STU_DATA!$L$5:$L$1000,FILL_DATA!$AB$2+FILL_DATA!AA699),0),0)</f>
        <v>0</v>
      </c>
      <c r="AC699">
        <f t="shared" si="98"/>
        <v>0</v>
      </c>
    </row>
    <row r="700" spans="1:29">
      <c r="A700" s="100" t="str">
        <f>IF(B700="","",ROWS($B$5:B700))</f>
        <v/>
      </c>
      <c r="B700" s="100" t="str">
        <f t="shared" si="90"/>
        <v/>
      </c>
      <c r="C700" s="100" t="str">
        <f t="shared" si="91"/>
        <v/>
      </c>
      <c r="D700" s="100" t="str">
        <f t="shared" si="92"/>
        <v/>
      </c>
      <c r="E700" s="100" t="str">
        <f t="shared" si="93"/>
        <v/>
      </c>
      <c r="F700" s="100" t="str">
        <f t="shared" si="94"/>
        <v/>
      </c>
      <c r="G700" s="101" t="str">
        <f t="shared" si="95"/>
        <v/>
      </c>
      <c r="H700" s="101" t="str">
        <f t="shared" si="96"/>
        <v/>
      </c>
      <c r="I700" s="184"/>
      <c r="J700" s="183"/>
      <c r="K700" s="183" t="str">
        <f>IF(J700="","",VLOOKUP(J700,MASTER!$B$8:$C$11,2,0))</f>
        <v/>
      </c>
      <c r="L700" s="183"/>
      <c r="M700" s="183"/>
      <c r="N700" s="183"/>
      <c r="O700" s="183"/>
      <c r="P700" s="183"/>
      <c r="Q700" s="183"/>
      <c r="R700" s="183"/>
      <c r="S700" s="183"/>
      <c r="T700" s="183"/>
      <c r="U700" s="183"/>
      <c r="V700" s="183"/>
      <c r="W700" s="183"/>
      <c r="X700" s="180">
        <f t="shared" si="97"/>
        <v>0</v>
      </c>
      <c r="Y700" s="179"/>
      <c r="AA700">
        <v>696</v>
      </c>
      <c r="AB700">
        <f>IFERROR(IF($AB$1&gt;=AA700,SMALL(STU_DATA!$L$5:$L$1000,FILL_DATA!$AB$2+FILL_DATA!AA700),0),0)</f>
        <v>0</v>
      </c>
      <c r="AC700">
        <f t="shared" si="98"/>
        <v>0</v>
      </c>
    </row>
    <row r="701" spans="1:29">
      <c r="A701" s="100" t="str">
        <f>IF(B701="","",ROWS($B$5:B701))</f>
        <v/>
      </c>
      <c r="B701" s="100" t="str">
        <f t="shared" si="90"/>
        <v/>
      </c>
      <c r="C701" s="100" t="str">
        <f t="shared" si="91"/>
        <v/>
      </c>
      <c r="D701" s="100" t="str">
        <f t="shared" si="92"/>
        <v/>
      </c>
      <c r="E701" s="100" t="str">
        <f t="shared" si="93"/>
        <v/>
      </c>
      <c r="F701" s="100" t="str">
        <f t="shared" si="94"/>
        <v/>
      </c>
      <c r="G701" s="101" t="str">
        <f t="shared" si="95"/>
        <v/>
      </c>
      <c r="H701" s="101" t="str">
        <f t="shared" si="96"/>
        <v/>
      </c>
      <c r="I701" s="184"/>
      <c r="J701" s="183"/>
      <c r="K701" s="183" t="str">
        <f>IF(J701="","",VLOOKUP(J701,MASTER!$B$8:$C$11,2,0))</f>
        <v/>
      </c>
      <c r="L701" s="183"/>
      <c r="M701" s="183"/>
      <c r="N701" s="183"/>
      <c r="O701" s="183"/>
      <c r="P701" s="183"/>
      <c r="Q701" s="183"/>
      <c r="R701" s="183"/>
      <c r="S701" s="183"/>
      <c r="T701" s="183"/>
      <c r="U701" s="183"/>
      <c r="V701" s="183"/>
      <c r="W701" s="183"/>
      <c r="X701" s="180">
        <f t="shared" si="97"/>
        <v>0</v>
      </c>
      <c r="Y701" s="179"/>
      <c r="AA701">
        <v>697</v>
      </c>
      <c r="AB701">
        <f>IFERROR(IF($AB$1&gt;=AA701,SMALL(STU_DATA!$L$5:$L$1000,FILL_DATA!$AB$2+FILL_DATA!AA701),0),0)</f>
        <v>0</v>
      </c>
      <c r="AC701">
        <f t="shared" si="98"/>
        <v>0</v>
      </c>
    </row>
    <row r="702" spans="1:29">
      <c r="A702" s="100" t="str">
        <f>IF(B702="","",ROWS($B$5:B702))</f>
        <v/>
      </c>
      <c r="B702" s="100" t="str">
        <f t="shared" si="90"/>
        <v/>
      </c>
      <c r="C702" s="100" t="str">
        <f t="shared" si="91"/>
        <v/>
      </c>
      <c r="D702" s="100" t="str">
        <f t="shared" si="92"/>
        <v/>
      </c>
      <c r="E702" s="100" t="str">
        <f t="shared" si="93"/>
        <v/>
      </c>
      <c r="F702" s="100" t="str">
        <f t="shared" si="94"/>
        <v/>
      </c>
      <c r="G702" s="101" t="str">
        <f t="shared" si="95"/>
        <v/>
      </c>
      <c r="H702" s="101" t="str">
        <f t="shared" si="96"/>
        <v/>
      </c>
      <c r="I702" s="184"/>
      <c r="J702" s="183"/>
      <c r="K702" s="183" t="str">
        <f>IF(J702="","",VLOOKUP(J702,MASTER!$B$8:$C$11,2,0))</f>
        <v/>
      </c>
      <c r="L702" s="183"/>
      <c r="M702" s="183"/>
      <c r="N702" s="183"/>
      <c r="O702" s="183"/>
      <c r="P702" s="183"/>
      <c r="Q702" s="183"/>
      <c r="R702" s="183"/>
      <c r="S702" s="183"/>
      <c r="T702" s="183"/>
      <c r="U702" s="183"/>
      <c r="V702" s="183"/>
      <c r="W702" s="183"/>
      <c r="X702" s="180">
        <f t="shared" si="97"/>
        <v>0</v>
      </c>
      <c r="Y702" s="179"/>
      <c r="AA702">
        <v>698</v>
      </c>
      <c r="AB702">
        <f>IFERROR(IF($AB$1&gt;=AA702,SMALL(STU_DATA!$L$5:$L$1000,FILL_DATA!$AB$2+FILL_DATA!AA702),0),0)</f>
        <v>0</v>
      </c>
      <c r="AC702">
        <f t="shared" si="98"/>
        <v>0</v>
      </c>
    </row>
    <row r="703" spans="1:29">
      <c r="A703" s="100" t="str">
        <f>IF(B703="","",ROWS($B$5:B703))</f>
        <v/>
      </c>
      <c r="B703" s="100" t="str">
        <f t="shared" si="90"/>
        <v/>
      </c>
      <c r="C703" s="100" t="str">
        <f t="shared" si="91"/>
        <v/>
      </c>
      <c r="D703" s="100" t="str">
        <f t="shared" si="92"/>
        <v/>
      </c>
      <c r="E703" s="100" t="str">
        <f t="shared" si="93"/>
        <v/>
      </c>
      <c r="F703" s="100" t="str">
        <f t="shared" si="94"/>
        <v/>
      </c>
      <c r="G703" s="101" t="str">
        <f t="shared" si="95"/>
        <v/>
      </c>
      <c r="H703" s="101" t="str">
        <f t="shared" si="96"/>
        <v/>
      </c>
      <c r="I703" s="184"/>
      <c r="J703" s="183"/>
      <c r="K703" s="183" t="str">
        <f>IF(J703="","",VLOOKUP(J703,MASTER!$B$8:$C$11,2,0))</f>
        <v/>
      </c>
      <c r="L703" s="183"/>
      <c r="M703" s="183"/>
      <c r="N703" s="183"/>
      <c r="O703" s="183"/>
      <c r="P703" s="183"/>
      <c r="Q703" s="183"/>
      <c r="R703" s="183"/>
      <c r="S703" s="183"/>
      <c r="T703" s="183"/>
      <c r="U703" s="183"/>
      <c r="V703" s="183"/>
      <c r="W703" s="183"/>
      <c r="X703" s="180">
        <f t="shared" si="97"/>
        <v>0</v>
      </c>
      <c r="Y703" s="179"/>
      <c r="AA703">
        <v>699</v>
      </c>
      <c r="AB703">
        <f>IFERROR(IF($AB$1&gt;=AA703,SMALL(STU_DATA!$L$5:$L$1000,FILL_DATA!$AB$2+FILL_DATA!AA703),0),0)</f>
        <v>0</v>
      </c>
      <c r="AC703">
        <f t="shared" si="98"/>
        <v>0</v>
      </c>
    </row>
    <row r="704" spans="1:29">
      <c r="A704" s="100" t="str">
        <f>IF(B704="","",ROWS($B$5:B704))</f>
        <v/>
      </c>
      <c r="B704" s="100" t="str">
        <f t="shared" si="90"/>
        <v/>
      </c>
      <c r="C704" s="100" t="str">
        <f t="shared" si="91"/>
        <v/>
      </c>
      <c r="D704" s="100" t="str">
        <f t="shared" si="92"/>
        <v/>
      </c>
      <c r="E704" s="100" t="str">
        <f t="shared" si="93"/>
        <v/>
      </c>
      <c r="F704" s="100" t="str">
        <f t="shared" si="94"/>
        <v/>
      </c>
      <c r="G704" s="101" t="str">
        <f t="shared" si="95"/>
        <v/>
      </c>
      <c r="H704" s="101" t="str">
        <f t="shared" si="96"/>
        <v/>
      </c>
      <c r="I704" s="184"/>
      <c r="J704" s="183"/>
      <c r="K704" s="183" t="str">
        <f>IF(J704="","",VLOOKUP(J704,MASTER!$B$8:$C$11,2,0))</f>
        <v/>
      </c>
      <c r="L704" s="183"/>
      <c r="M704" s="183"/>
      <c r="N704" s="183"/>
      <c r="O704" s="183"/>
      <c r="P704" s="183"/>
      <c r="Q704" s="183"/>
      <c r="R704" s="183"/>
      <c r="S704" s="183"/>
      <c r="T704" s="183"/>
      <c r="U704" s="183"/>
      <c r="V704" s="183"/>
      <c r="W704" s="183"/>
      <c r="X704" s="180">
        <f t="shared" si="97"/>
        <v>0</v>
      </c>
      <c r="Y704" s="179"/>
      <c r="AA704">
        <v>700</v>
      </c>
      <c r="AB704">
        <f>IFERROR(IF($AB$1&gt;=AA704,SMALL(STU_DATA!$L$5:$L$1000,FILL_DATA!$AB$2+FILL_DATA!AA704),0),0)</f>
        <v>0</v>
      </c>
      <c r="AC704">
        <f t="shared" si="98"/>
        <v>0</v>
      </c>
    </row>
    <row r="705" spans="1:29">
      <c r="A705" s="100" t="str">
        <f>IF(B705="","",ROWS($B$5:B705))</f>
        <v/>
      </c>
      <c r="B705" s="100" t="str">
        <f t="shared" si="90"/>
        <v/>
      </c>
      <c r="C705" s="100" t="str">
        <f t="shared" si="91"/>
        <v/>
      </c>
      <c r="D705" s="100" t="str">
        <f t="shared" si="92"/>
        <v/>
      </c>
      <c r="E705" s="100" t="str">
        <f t="shared" si="93"/>
        <v/>
      </c>
      <c r="F705" s="100" t="str">
        <f t="shared" si="94"/>
        <v/>
      </c>
      <c r="G705" s="101" t="str">
        <f t="shared" si="95"/>
        <v/>
      </c>
      <c r="H705" s="101" t="str">
        <f t="shared" si="96"/>
        <v/>
      </c>
      <c r="I705" s="184"/>
      <c r="J705" s="183"/>
      <c r="K705" s="183" t="str">
        <f>IF(J705="","",VLOOKUP(J705,MASTER!$B$8:$C$11,2,0))</f>
        <v/>
      </c>
      <c r="L705" s="183"/>
      <c r="M705" s="183"/>
      <c r="N705" s="183"/>
      <c r="O705" s="183"/>
      <c r="P705" s="183"/>
      <c r="Q705" s="183"/>
      <c r="R705" s="183"/>
      <c r="S705" s="183"/>
      <c r="T705" s="183"/>
      <c r="U705" s="183"/>
      <c r="V705" s="183"/>
      <c r="W705" s="183"/>
      <c r="X705" s="180">
        <f t="shared" si="97"/>
        <v>0</v>
      </c>
      <c r="Y705" s="179"/>
      <c r="AA705">
        <v>701</v>
      </c>
      <c r="AB705">
        <f>IFERROR(IF($AB$1&gt;=AA705,SMALL(STU_DATA!$L$5:$L$1000,FILL_DATA!$AB$2+FILL_DATA!AA705),0),0)</f>
        <v>0</v>
      </c>
      <c r="AC705">
        <f t="shared" si="98"/>
        <v>0</v>
      </c>
    </row>
    <row r="706" spans="1:29">
      <c r="A706" s="100" t="str">
        <f>IF(B706="","",ROWS($B$5:B706))</f>
        <v/>
      </c>
      <c r="B706" s="100" t="str">
        <f t="shared" si="90"/>
        <v/>
      </c>
      <c r="C706" s="100" t="str">
        <f t="shared" si="91"/>
        <v/>
      </c>
      <c r="D706" s="100" t="str">
        <f t="shared" si="92"/>
        <v/>
      </c>
      <c r="E706" s="100" t="str">
        <f t="shared" si="93"/>
        <v/>
      </c>
      <c r="F706" s="100" t="str">
        <f t="shared" si="94"/>
        <v/>
      </c>
      <c r="G706" s="101" t="str">
        <f t="shared" si="95"/>
        <v/>
      </c>
      <c r="H706" s="101" t="str">
        <f t="shared" si="96"/>
        <v/>
      </c>
      <c r="I706" s="184"/>
      <c r="J706" s="183"/>
      <c r="K706" s="183" t="str">
        <f>IF(J706="","",VLOOKUP(J706,MASTER!$B$8:$C$11,2,0))</f>
        <v/>
      </c>
      <c r="L706" s="183"/>
      <c r="M706" s="183"/>
      <c r="N706" s="183"/>
      <c r="O706" s="183"/>
      <c r="P706" s="183"/>
      <c r="Q706" s="183"/>
      <c r="R706" s="183"/>
      <c r="S706" s="183"/>
      <c r="T706" s="183"/>
      <c r="U706" s="183"/>
      <c r="V706" s="183"/>
      <c r="W706" s="183"/>
      <c r="X706" s="180">
        <f t="shared" si="97"/>
        <v>0</v>
      </c>
      <c r="Y706" s="179"/>
      <c r="AA706">
        <v>702</v>
      </c>
      <c r="AB706">
        <f>IFERROR(IF($AB$1&gt;=AA706,SMALL(STU_DATA!$L$5:$L$1000,FILL_DATA!$AB$2+FILL_DATA!AA706),0),0)</f>
        <v>0</v>
      </c>
      <c r="AC706">
        <f t="shared" si="98"/>
        <v>0</v>
      </c>
    </row>
    <row r="707" spans="1:29">
      <c r="A707" s="100" t="str">
        <f>IF(B707="","",ROWS($B$5:B707))</f>
        <v/>
      </c>
      <c r="B707" s="100" t="str">
        <f t="shared" si="90"/>
        <v/>
      </c>
      <c r="C707" s="100" t="str">
        <f t="shared" si="91"/>
        <v/>
      </c>
      <c r="D707" s="100" t="str">
        <f t="shared" si="92"/>
        <v/>
      </c>
      <c r="E707" s="100" t="str">
        <f t="shared" si="93"/>
        <v/>
      </c>
      <c r="F707" s="100" t="str">
        <f t="shared" si="94"/>
        <v/>
      </c>
      <c r="G707" s="101" t="str">
        <f t="shared" si="95"/>
        <v/>
      </c>
      <c r="H707" s="101" t="str">
        <f t="shared" si="96"/>
        <v/>
      </c>
      <c r="I707" s="184"/>
      <c r="J707" s="183"/>
      <c r="K707" s="183" t="str">
        <f>IF(J707="","",VLOOKUP(J707,MASTER!$B$8:$C$11,2,0))</f>
        <v/>
      </c>
      <c r="L707" s="183"/>
      <c r="M707" s="183"/>
      <c r="N707" s="183"/>
      <c r="O707" s="183"/>
      <c r="P707" s="183"/>
      <c r="Q707" s="183"/>
      <c r="R707" s="183"/>
      <c r="S707" s="183"/>
      <c r="T707" s="183"/>
      <c r="U707" s="183"/>
      <c r="V707" s="183"/>
      <c r="W707" s="183"/>
      <c r="X707" s="180">
        <f t="shared" si="97"/>
        <v>0</v>
      </c>
      <c r="Y707" s="179"/>
      <c r="AA707">
        <v>703</v>
      </c>
      <c r="AB707">
        <f>IFERROR(IF($AB$1&gt;=AA707,SMALL(STU_DATA!$L$5:$L$1000,FILL_DATA!$AB$2+FILL_DATA!AA707),0),0)</f>
        <v>0</v>
      </c>
      <c r="AC707">
        <f t="shared" si="98"/>
        <v>0</v>
      </c>
    </row>
    <row r="708" spans="1:29">
      <c r="A708" s="100" t="str">
        <f>IF(B708="","",ROWS($B$5:B708))</f>
        <v/>
      </c>
      <c r="B708" s="100" t="str">
        <f t="shared" si="90"/>
        <v/>
      </c>
      <c r="C708" s="100" t="str">
        <f t="shared" si="91"/>
        <v/>
      </c>
      <c r="D708" s="100" t="str">
        <f t="shared" si="92"/>
        <v/>
      </c>
      <c r="E708" s="100" t="str">
        <f t="shared" si="93"/>
        <v/>
      </c>
      <c r="F708" s="100" t="str">
        <f t="shared" si="94"/>
        <v/>
      </c>
      <c r="G708" s="101" t="str">
        <f t="shared" si="95"/>
        <v/>
      </c>
      <c r="H708" s="101" t="str">
        <f t="shared" si="96"/>
        <v/>
      </c>
      <c r="I708" s="184"/>
      <c r="J708" s="183"/>
      <c r="K708" s="183" t="str">
        <f>IF(J708="","",VLOOKUP(J708,MASTER!$B$8:$C$11,2,0))</f>
        <v/>
      </c>
      <c r="L708" s="183"/>
      <c r="M708" s="183"/>
      <c r="N708" s="183"/>
      <c r="O708" s="183"/>
      <c r="P708" s="183"/>
      <c r="Q708" s="183"/>
      <c r="R708" s="183"/>
      <c r="S708" s="183"/>
      <c r="T708" s="183"/>
      <c r="U708" s="183"/>
      <c r="V708" s="183"/>
      <c r="W708" s="183"/>
      <c r="X708" s="180">
        <f t="shared" si="97"/>
        <v>0</v>
      </c>
      <c r="Y708" s="179"/>
      <c r="AA708">
        <v>704</v>
      </c>
      <c r="AB708">
        <f>IFERROR(IF($AB$1&gt;=AA708,SMALL(STU_DATA!$L$5:$L$1000,FILL_DATA!$AB$2+FILL_DATA!AA708),0),0)</f>
        <v>0</v>
      </c>
      <c r="AC708">
        <f t="shared" si="98"/>
        <v>0</v>
      </c>
    </row>
    <row r="709" spans="1:29">
      <c r="A709" s="100" t="str">
        <f>IF(B709="","",ROWS($B$5:B709))</f>
        <v/>
      </c>
      <c r="B709" s="100" t="str">
        <f t="shared" ref="B709:B772" si="99">IFERROR(VLOOKUP($AB709,STU_DATA,2,0),"")</f>
        <v/>
      </c>
      <c r="C709" s="100" t="str">
        <f t="shared" ref="C709:C772" si="100">IFERROR(VLOOKUP($AB709,STU_DATA,3,0),"")</f>
        <v/>
      </c>
      <c r="D709" s="100" t="str">
        <f t="shared" ref="D709:D772" si="101">IFERROR(VLOOKUP($AB709,STU_DATA,4,0),"")</f>
        <v/>
      </c>
      <c r="E709" s="100" t="str">
        <f t="shared" ref="E709:E772" si="102">IFERROR(VLOOKUP($AB709,STU_DATA,5,0),"")</f>
        <v/>
      </c>
      <c r="F709" s="100" t="str">
        <f t="shared" ref="F709:F772" si="103">IFERROR(VLOOKUP($AB709,STU_DATA,6,0),"")</f>
        <v/>
      </c>
      <c r="G709" s="101" t="str">
        <f t="shared" ref="G709:G772" si="104">IFERROR(VLOOKUP($AB709,STU_DATA,7,0),"")</f>
        <v/>
      </c>
      <c r="H709" s="101" t="str">
        <f t="shared" ref="H709:H772" si="105">IFERROR(VLOOKUP($AB709,STU_DATA,9,0),"")</f>
        <v/>
      </c>
      <c r="I709" s="184"/>
      <c r="J709" s="183"/>
      <c r="K709" s="183" t="str">
        <f>IF(J709="","",VLOOKUP(J709,MASTER!$B$8:$C$11,2,0))</f>
        <v/>
      </c>
      <c r="L709" s="183"/>
      <c r="M709" s="183"/>
      <c r="N709" s="183"/>
      <c r="O709" s="183"/>
      <c r="P709" s="183"/>
      <c r="Q709" s="183"/>
      <c r="R709" s="183"/>
      <c r="S709" s="183"/>
      <c r="T709" s="183"/>
      <c r="U709" s="183"/>
      <c r="V709" s="183"/>
      <c r="W709" s="183"/>
      <c r="X709" s="180">
        <f t="shared" si="97"/>
        <v>0</v>
      </c>
      <c r="Y709" s="179"/>
      <c r="AA709">
        <v>705</v>
      </c>
      <c r="AB709">
        <f>IFERROR(IF($AB$1&gt;=AA709,SMALL(STU_DATA!$L$5:$L$1000,FILL_DATA!$AB$2+FILL_DATA!AA709),0),0)</f>
        <v>0</v>
      </c>
      <c r="AC709">
        <f t="shared" si="98"/>
        <v>0</v>
      </c>
    </row>
    <row r="710" spans="1:29">
      <c r="A710" s="100" t="str">
        <f>IF(B710="","",ROWS($B$5:B710))</f>
        <v/>
      </c>
      <c r="B710" s="100" t="str">
        <f t="shared" si="99"/>
        <v/>
      </c>
      <c r="C710" s="100" t="str">
        <f t="shared" si="100"/>
        <v/>
      </c>
      <c r="D710" s="100" t="str">
        <f t="shared" si="101"/>
        <v/>
      </c>
      <c r="E710" s="100" t="str">
        <f t="shared" si="102"/>
        <v/>
      </c>
      <c r="F710" s="100" t="str">
        <f t="shared" si="103"/>
        <v/>
      </c>
      <c r="G710" s="101" t="str">
        <f t="shared" si="104"/>
        <v/>
      </c>
      <c r="H710" s="101" t="str">
        <f t="shared" si="105"/>
        <v/>
      </c>
      <c r="I710" s="184"/>
      <c r="J710" s="183"/>
      <c r="K710" s="183" t="str">
        <f>IF(J710="","",VLOOKUP(J710,MASTER!$B$8:$C$11,2,0))</f>
        <v/>
      </c>
      <c r="L710" s="183"/>
      <c r="M710" s="183"/>
      <c r="N710" s="183"/>
      <c r="O710" s="183"/>
      <c r="P710" s="183"/>
      <c r="Q710" s="183"/>
      <c r="R710" s="183"/>
      <c r="S710" s="183"/>
      <c r="T710" s="183"/>
      <c r="U710" s="183"/>
      <c r="V710" s="183"/>
      <c r="W710" s="183"/>
      <c r="X710" s="180">
        <f t="shared" ref="X710:X773" si="106">SUM(L710:W710)</f>
        <v>0</v>
      </c>
      <c r="Y710" s="179"/>
      <c r="AA710">
        <v>706</v>
      </c>
      <c r="AB710">
        <f>IFERROR(IF($AB$1&gt;=AA710,SMALL(STU_DATA!$L$5:$L$1000,FILL_DATA!$AB$2+FILL_DATA!AA710),0),0)</f>
        <v>0</v>
      </c>
      <c r="AC710">
        <f t="shared" ref="AC710:AC773" si="107">IFERROR(IF(Y710=$Z$3,A710,0),"")</f>
        <v>0</v>
      </c>
    </row>
    <row r="711" spans="1:29">
      <c r="A711" s="100" t="str">
        <f>IF(B711="","",ROWS($B$5:B711))</f>
        <v/>
      </c>
      <c r="B711" s="100" t="str">
        <f t="shared" si="99"/>
        <v/>
      </c>
      <c r="C711" s="100" t="str">
        <f t="shared" si="100"/>
        <v/>
      </c>
      <c r="D711" s="100" t="str">
        <f t="shared" si="101"/>
        <v/>
      </c>
      <c r="E711" s="100" t="str">
        <f t="shared" si="102"/>
        <v/>
      </c>
      <c r="F711" s="100" t="str">
        <f t="shared" si="103"/>
        <v/>
      </c>
      <c r="G711" s="101" t="str">
        <f t="shared" si="104"/>
        <v/>
      </c>
      <c r="H711" s="101" t="str">
        <f t="shared" si="105"/>
        <v/>
      </c>
      <c r="I711" s="184"/>
      <c r="J711" s="183"/>
      <c r="K711" s="183" t="str">
        <f>IF(J711="","",VLOOKUP(J711,MASTER!$B$8:$C$11,2,0))</f>
        <v/>
      </c>
      <c r="L711" s="183"/>
      <c r="M711" s="183"/>
      <c r="N711" s="183"/>
      <c r="O711" s="183"/>
      <c r="P711" s="183"/>
      <c r="Q711" s="183"/>
      <c r="R711" s="183"/>
      <c r="S711" s="183"/>
      <c r="T711" s="183"/>
      <c r="U711" s="183"/>
      <c r="V711" s="183"/>
      <c r="W711" s="183"/>
      <c r="X711" s="180">
        <f t="shared" si="106"/>
        <v>0</v>
      </c>
      <c r="Y711" s="179"/>
      <c r="AA711">
        <v>707</v>
      </c>
      <c r="AB711">
        <f>IFERROR(IF($AB$1&gt;=AA711,SMALL(STU_DATA!$L$5:$L$1000,FILL_DATA!$AB$2+FILL_DATA!AA711),0),0)</f>
        <v>0</v>
      </c>
      <c r="AC711">
        <f t="shared" si="107"/>
        <v>0</v>
      </c>
    </row>
    <row r="712" spans="1:29">
      <c r="A712" s="100" t="str">
        <f>IF(B712="","",ROWS($B$5:B712))</f>
        <v/>
      </c>
      <c r="B712" s="100" t="str">
        <f t="shared" si="99"/>
        <v/>
      </c>
      <c r="C712" s="100" t="str">
        <f t="shared" si="100"/>
        <v/>
      </c>
      <c r="D712" s="100" t="str">
        <f t="shared" si="101"/>
        <v/>
      </c>
      <c r="E712" s="100" t="str">
        <f t="shared" si="102"/>
        <v/>
      </c>
      <c r="F712" s="100" t="str">
        <f t="shared" si="103"/>
        <v/>
      </c>
      <c r="G712" s="101" t="str">
        <f t="shared" si="104"/>
        <v/>
      </c>
      <c r="H712" s="101" t="str">
        <f t="shared" si="105"/>
        <v/>
      </c>
      <c r="I712" s="184"/>
      <c r="J712" s="183"/>
      <c r="K712" s="183" t="str">
        <f>IF(J712="","",VLOOKUP(J712,MASTER!$B$8:$C$11,2,0))</f>
        <v/>
      </c>
      <c r="L712" s="183"/>
      <c r="M712" s="183"/>
      <c r="N712" s="183"/>
      <c r="O712" s="183"/>
      <c r="P712" s="183"/>
      <c r="Q712" s="183"/>
      <c r="R712" s="183"/>
      <c r="S712" s="183"/>
      <c r="T712" s="183"/>
      <c r="U712" s="183"/>
      <c r="V712" s="183"/>
      <c r="W712" s="183"/>
      <c r="X712" s="180">
        <f t="shared" si="106"/>
        <v>0</v>
      </c>
      <c r="Y712" s="179"/>
      <c r="AA712">
        <v>708</v>
      </c>
      <c r="AB712">
        <f>IFERROR(IF($AB$1&gt;=AA712,SMALL(STU_DATA!$L$5:$L$1000,FILL_DATA!$AB$2+FILL_DATA!AA712),0),0)</f>
        <v>0</v>
      </c>
      <c r="AC712">
        <f t="shared" si="107"/>
        <v>0</v>
      </c>
    </row>
    <row r="713" spans="1:29">
      <c r="A713" s="100" t="str">
        <f>IF(B713="","",ROWS($B$5:B713))</f>
        <v/>
      </c>
      <c r="B713" s="100" t="str">
        <f t="shared" si="99"/>
        <v/>
      </c>
      <c r="C713" s="100" t="str">
        <f t="shared" si="100"/>
        <v/>
      </c>
      <c r="D713" s="100" t="str">
        <f t="shared" si="101"/>
        <v/>
      </c>
      <c r="E713" s="100" t="str">
        <f t="shared" si="102"/>
        <v/>
      </c>
      <c r="F713" s="100" t="str">
        <f t="shared" si="103"/>
        <v/>
      </c>
      <c r="G713" s="101" t="str">
        <f t="shared" si="104"/>
        <v/>
      </c>
      <c r="H713" s="101" t="str">
        <f t="shared" si="105"/>
        <v/>
      </c>
      <c r="I713" s="184"/>
      <c r="J713" s="183"/>
      <c r="K713" s="183" t="str">
        <f>IF(J713="","",VLOOKUP(J713,MASTER!$B$8:$C$11,2,0))</f>
        <v/>
      </c>
      <c r="L713" s="183"/>
      <c r="M713" s="183"/>
      <c r="N713" s="183"/>
      <c r="O713" s="183"/>
      <c r="P713" s="183"/>
      <c r="Q713" s="183"/>
      <c r="R713" s="183"/>
      <c r="S713" s="183"/>
      <c r="T713" s="183"/>
      <c r="U713" s="183"/>
      <c r="V713" s="183"/>
      <c r="W713" s="183"/>
      <c r="X713" s="180">
        <f t="shared" si="106"/>
        <v>0</v>
      </c>
      <c r="Y713" s="179"/>
      <c r="AA713">
        <v>709</v>
      </c>
      <c r="AB713">
        <f>IFERROR(IF($AB$1&gt;=AA713,SMALL(STU_DATA!$L$5:$L$1000,FILL_DATA!$AB$2+FILL_DATA!AA713),0),0)</f>
        <v>0</v>
      </c>
      <c r="AC713">
        <f t="shared" si="107"/>
        <v>0</v>
      </c>
    </row>
    <row r="714" spans="1:29">
      <c r="A714" s="100" t="str">
        <f>IF(B714="","",ROWS($B$5:B714))</f>
        <v/>
      </c>
      <c r="B714" s="100" t="str">
        <f t="shared" si="99"/>
        <v/>
      </c>
      <c r="C714" s="100" t="str">
        <f t="shared" si="100"/>
        <v/>
      </c>
      <c r="D714" s="100" t="str">
        <f t="shared" si="101"/>
        <v/>
      </c>
      <c r="E714" s="100" t="str">
        <f t="shared" si="102"/>
        <v/>
      </c>
      <c r="F714" s="100" t="str">
        <f t="shared" si="103"/>
        <v/>
      </c>
      <c r="G714" s="101" t="str">
        <f t="shared" si="104"/>
        <v/>
      </c>
      <c r="H714" s="101" t="str">
        <f t="shared" si="105"/>
        <v/>
      </c>
      <c r="I714" s="184"/>
      <c r="J714" s="183"/>
      <c r="K714" s="183" t="str">
        <f>IF(J714="","",VLOOKUP(J714,MASTER!$B$8:$C$11,2,0))</f>
        <v/>
      </c>
      <c r="L714" s="183"/>
      <c r="M714" s="183"/>
      <c r="N714" s="183"/>
      <c r="O714" s="183"/>
      <c r="P714" s="183"/>
      <c r="Q714" s="183"/>
      <c r="R714" s="183"/>
      <c r="S714" s="183"/>
      <c r="T714" s="183"/>
      <c r="U714" s="183"/>
      <c r="V714" s="183"/>
      <c r="W714" s="183"/>
      <c r="X714" s="180">
        <f t="shared" si="106"/>
        <v>0</v>
      </c>
      <c r="Y714" s="179"/>
      <c r="AA714">
        <v>710</v>
      </c>
      <c r="AB714">
        <f>IFERROR(IF($AB$1&gt;=AA714,SMALL(STU_DATA!$L$5:$L$1000,FILL_DATA!$AB$2+FILL_DATA!AA714),0),0)</f>
        <v>0</v>
      </c>
      <c r="AC714">
        <f t="shared" si="107"/>
        <v>0</v>
      </c>
    </row>
    <row r="715" spans="1:29">
      <c r="A715" s="100" t="str">
        <f>IF(B715="","",ROWS($B$5:B715))</f>
        <v/>
      </c>
      <c r="B715" s="100" t="str">
        <f t="shared" si="99"/>
        <v/>
      </c>
      <c r="C715" s="100" t="str">
        <f t="shared" si="100"/>
        <v/>
      </c>
      <c r="D715" s="100" t="str">
        <f t="shared" si="101"/>
        <v/>
      </c>
      <c r="E715" s="100" t="str">
        <f t="shared" si="102"/>
        <v/>
      </c>
      <c r="F715" s="100" t="str">
        <f t="shared" si="103"/>
        <v/>
      </c>
      <c r="G715" s="101" t="str">
        <f t="shared" si="104"/>
        <v/>
      </c>
      <c r="H715" s="101" t="str">
        <f t="shared" si="105"/>
        <v/>
      </c>
      <c r="I715" s="184"/>
      <c r="J715" s="183"/>
      <c r="K715" s="183" t="str">
        <f>IF(J715="","",VLOOKUP(J715,MASTER!$B$8:$C$11,2,0))</f>
        <v/>
      </c>
      <c r="L715" s="183"/>
      <c r="M715" s="183"/>
      <c r="N715" s="183"/>
      <c r="O715" s="183"/>
      <c r="P715" s="183"/>
      <c r="Q715" s="183"/>
      <c r="R715" s="183"/>
      <c r="S715" s="183"/>
      <c r="T715" s="183"/>
      <c r="U715" s="183"/>
      <c r="V715" s="183"/>
      <c r="W715" s="183"/>
      <c r="X715" s="180">
        <f t="shared" si="106"/>
        <v>0</v>
      </c>
      <c r="Y715" s="179"/>
      <c r="AA715">
        <v>711</v>
      </c>
      <c r="AB715">
        <f>IFERROR(IF($AB$1&gt;=AA715,SMALL(STU_DATA!$L$5:$L$1000,FILL_DATA!$AB$2+FILL_DATA!AA715),0),0)</f>
        <v>0</v>
      </c>
      <c r="AC715">
        <f t="shared" si="107"/>
        <v>0</v>
      </c>
    </row>
    <row r="716" spans="1:29">
      <c r="A716" s="100" t="str">
        <f>IF(B716="","",ROWS($B$5:B716))</f>
        <v/>
      </c>
      <c r="B716" s="100" t="str">
        <f t="shared" si="99"/>
        <v/>
      </c>
      <c r="C716" s="100" t="str">
        <f t="shared" si="100"/>
        <v/>
      </c>
      <c r="D716" s="100" t="str">
        <f t="shared" si="101"/>
        <v/>
      </c>
      <c r="E716" s="100" t="str">
        <f t="shared" si="102"/>
        <v/>
      </c>
      <c r="F716" s="100" t="str">
        <f t="shared" si="103"/>
        <v/>
      </c>
      <c r="G716" s="101" t="str">
        <f t="shared" si="104"/>
        <v/>
      </c>
      <c r="H716" s="101" t="str">
        <f t="shared" si="105"/>
        <v/>
      </c>
      <c r="I716" s="184"/>
      <c r="J716" s="183"/>
      <c r="K716" s="183" t="str">
        <f>IF(J716="","",VLOOKUP(J716,MASTER!$B$8:$C$11,2,0))</f>
        <v/>
      </c>
      <c r="L716" s="183"/>
      <c r="M716" s="183"/>
      <c r="N716" s="183"/>
      <c r="O716" s="183"/>
      <c r="P716" s="183"/>
      <c r="Q716" s="183"/>
      <c r="R716" s="183"/>
      <c r="S716" s="183"/>
      <c r="T716" s="183"/>
      <c r="U716" s="183"/>
      <c r="V716" s="183"/>
      <c r="W716" s="183"/>
      <c r="X716" s="180">
        <f t="shared" si="106"/>
        <v>0</v>
      </c>
      <c r="Y716" s="179"/>
      <c r="AA716">
        <v>712</v>
      </c>
      <c r="AB716">
        <f>IFERROR(IF($AB$1&gt;=AA716,SMALL(STU_DATA!$L$5:$L$1000,FILL_DATA!$AB$2+FILL_DATA!AA716),0),0)</f>
        <v>0</v>
      </c>
      <c r="AC716">
        <f t="shared" si="107"/>
        <v>0</v>
      </c>
    </row>
    <row r="717" spans="1:29">
      <c r="A717" s="100" t="str">
        <f>IF(B717="","",ROWS($B$5:B717))</f>
        <v/>
      </c>
      <c r="B717" s="100" t="str">
        <f t="shared" si="99"/>
        <v/>
      </c>
      <c r="C717" s="100" t="str">
        <f t="shared" si="100"/>
        <v/>
      </c>
      <c r="D717" s="100" t="str">
        <f t="shared" si="101"/>
        <v/>
      </c>
      <c r="E717" s="100" t="str">
        <f t="shared" si="102"/>
        <v/>
      </c>
      <c r="F717" s="100" t="str">
        <f t="shared" si="103"/>
        <v/>
      </c>
      <c r="G717" s="101" t="str">
        <f t="shared" si="104"/>
        <v/>
      </c>
      <c r="H717" s="101" t="str">
        <f t="shared" si="105"/>
        <v/>
      </c>
      <c r="I717" s="184"/>
      <c r="J717" s="183"/>
      <c r="K717" s="183" t="str">
        <f>IF(J717="","",VLOOKUP(J717,MASTER!$B$8:$C$11,2,0))</f>
        <v/>
      </c>
      <c r="L717" s="183"/>
      <c r="M717" s="183"/>
      <c r="N717" s="183"/>
      <c r="O717" s="183"/>
      <c r="P717" s="183"/>
      <c r="Q717" s="183"/>
      <c r="R717" s="183"/>
      <c r="S717" s="183"/>
      <c r="T717" s="183"/>
      <c r="U717" s="183"/>
      <c r="V717" s="183"/>
      <c r="W717" s="183"/>
      <c r="X717" s="180">
        <f t="shared" si="106"/>
        <v>0</v>
      </c>
      <c r="Y717" s="179"/>
      <c r="AA717">
        <v>713</v>
      </c>
      <c r="AB717">
        <f>IFERROR(IF($AB$1&gt;=AA717,SMALL(STU_DATA!$L$5:$L$1000,FILL_DATA!$AB$2+FILL_DATA!AA717),0),0)</f>
        <v>0</v>
      </c>
      <c r="AC717">
        <f t="shared" si="107"/>
        <v>0</v>
      </c>
    </row>
    <row r="718" spans="1:29">
      <c r="A718" s="100" t="str">
        <f>IF(B718="","",ROWS($B$5:B718))</f>
        <v/>
      </c>
      <c r="B718" s="100" t="str">
        <f t="shared" si="99"/>
        <v/>
      </c>
      <c r="C718" s="100" t="str">
        <f t="shared" si="100"/>
        <v/>
      </c>
      <c r="D718" s="100" t="str">
        <f t="shared" si="101"/>
        <v/>
      </c>
      <c r="E718" s="100" t="str">
        <f t="shared" si="102"/>
        <v/>
      </c>
      <c r="F718" s="100" t="str">
        <f t="shared" si="103"/>
        <v/>
      </c>
      <c r="G718" s="101" t="str">
        <f t="shared" si="104"/>
        <v/>
      </c>
      <c r="H718" s="101" t="str">
        <f t="shared" si="105"/>
        <v/>
      </c>
      <c r="I718" s="184"/>
      <c r="J718" s="183"/>
      <c r="K718" s="183" t="str">
        <f>IF(J718="","",VLOOKUP(J718,MASTER!$B$8:$C$11,2,0))</f>
        <v/>
      </c>
      <c r="L718" s="183"/>
      <c r="M718" s="183"/>
      <c r="N718" s="183"/>
      <c r="O718" s="183"/>
      <c r="P718" s="183"/>
      <c r="Q718" s="183"/>
      <c r="R718" s="183"/>
      <c r="S718" s="183"/>
      <c r="T718" s="183"/>
      <c r="U718" s="183"/>
      <c r="V718" s="183"/>
      <c r="W718" s="183"/>
      <c r="X718" s="180">
        <f t="shared" si="106"/>
        <v>0</v>
      </c>
      <c r="Y718" s="179"/>
      <c r="AA718">
        <v>714</v>
      </c>
      <c r="AB718">
        <f>IFERROR(IF($AB$1&gt;=AA718,SMALL(STU_DATA!$L$5:$L$1000,FILL_DATA!$AB$2+FILL_DATA!AA718),0),0)</f>
        <v>0</v>
      </c>
      <c r="AC718">
        <f t="shared" si="107"/>
        <v>0</v>
      </c>
    </row>
    <row r="719" spans="1:29">
      <c r="A719" s="100" t="str">
        <f>IF(B719="","",ROWS($B$5:B719))</f>
        <v/>
      </c>
      <c r="B719" s="100" t="str">
        <f t="shared" si="99"/>
        <v/>
      </c>
      <c r="C719" s="100" t="str">
        <f t="shared" si="100"/>
        <v/>
      </c>
      <c r="D719" s="100" t="str">
        <f t="shared" si="101"/>
        <v/>
      </c>
      <c r="E719" s="100" t="str">
        <f t="shared" si="102"/>
        <v/>
      </c>
      <c r="F719" s="100" t="str">
        <f t="shared" si="103"/>
        <v/>
      </c>
      <c r="G719" s="101" t="str">
        <f t="shared" si="104"/>
        <v/>
      </c>
      <c r="H719" s="101" t="str">
        <f t="shared" si="105"/>
        <v/>
      </c>
      <c r="I719" s="184"/>
      <c r="J719" s="183"/>
      <c r="K719" s="183" t="str">
        <f>IF(J719="","",VLOOKUP(J719,MASTER!$B$8:$C$11,2,0))</f>
        <v/>
      </c>
      <c r="L719" s="183"/>
      <c r="M719" s="183"/>
      <c r="N719" s="183"/>
      <c r="O719" s="183"/>
      <c r="P719" s="183"/>
      <c r="Q719" s="183"/>
      <c r="R719" s="183"/>
      <c r="S719" s="183"/>
      <c r="T719" s="183"/>
      <c r="U719" s="183"/>
      <c r="V719" s="183"/>
      <c r="W719" s="183"/>
      <c r="X719" s="180">
        <f t="shared" si="106"/>
        <v>0</v>
      </c>
      <c r="Y719" s="179"/>
      <c r="AA719">
        <v>715</v>
      </c>
      <c r="AB719">
        <f>IFERROR(IF($AB$1&gt;=AA719,SMALL(STU_DATA!$L$5:$L$1000,FILL_DATA!$AB$2+FILL_DATA!AA719),0),0)</f>
        <v>0</v>
      </c>
      <c r="AC719">
        <f t="shared" si="107"/>
        <v>0</v>
      </c>
    </row>
    <row r="720" spans="1:29">
      <c r="A720" s="100" t="str">
        <f>IF(B720="","",ROWS($B$5:B720))</f>
        <v/>
      </c>
      <c r="B720" s="100" t="str">
        <f t="shared" si="99"/>
        <v/>
      </c>
      <c r="C720" s="100" t="str">
        <f t="shared" si="100"/>
        <v/>
      </c>
      <c r="D720" s="100" t="str">
        <f t="shared" si="101"/>
        <v/>
      </c>
      <c r="E720" s="100" t="str">
        <f t="shared" si="102"/>
        <v/>
      </c>
      <c r="F720" s="100" t="str">
        <f t="shared" si="103"/>
        <v/>
      </c>
      <c r="G720" s="101" t="str">
        <f t="shared" si="104"/>
        <v/>
      </c>
      <c r="H720" s="101" t="str">
        <f t="shared" si="105"/>
        <v/>
      </c>
      <c r="I720" s="184"/>
      <c r="J720" s="183"/>
      <c r="K720" s="183" t="str">
        <f>IF(J720="","",VLOOKUP(J720,MASTER!$B$8:$C$11,2,0))</f>
        <v/>
      </c>
      <c r="L720" s="183"/>
      <c r="M720" s="183"/>
      <c r="N720" s="183"/>
      <c r="O720" s="183"/>
      <c r="P720" s="183"/>
      <c r="Q720" s="183"/>
      <c r="R720" s="183"/>
      <c r="S720" s="183"/>
      <c r="T720" s="183"/>
      <c r="U720" s="183"/>
      <c r="V720" s="183"/>
      <c r="W720" s="183"/>
      <c r="X720" s="180">
        <f t="shared" si="106"/>
        <v>0</v>
      </c>
      <c r="Y720" s="179"/>
      <c r="AA720">
        <v>716</v>
      </c>
      <c r="AB720">
        <f>IFERROR(IF($AB$1&gt;=AA720,SMALL(STU_DATA!$L$5:$L$1000,FILL_DATA!$AB$2+FILL_DATA!AA720),0),0)</f>
        <v>0</v>
      </c>
      <c r="AC720">
        <f t="shared" si="107"/>
        <v>0</v>
      </c>
    </row>
    <row r="721" spans="1:29">
      <c r="A721" s="100" t="str">
        <f>IF(B721="","",ROWS($B$5:B721))</f>
        <v/>
      </c>
      <c r="B721" s="100" t="str">
        <f t="shared" si="99"/>
        <v/>
      </c>
      <c r="C721" s="100" t="str">
        <f t="shared" si="100"/>
        <v/>
      </c>
      <c r="D721" s="100" t="str">
        <f t="shared" si="101"/>
        <v/>
      </c>
      <c r="E721" s="100" t="str">
        <f t="shared" si="102"/>
        <v/>
      </c>
      <c r="F721" s="100" t="str">
        <f t="shared" si="103"/>
        <v/>
      </c>
      <c r="G721" s="101" t="str">
        <f t="shared" si="104"/>
        <v/>
      </c>
      <c r="H721" s="101" t="str">
        <f t="shared" si="105"/>
        <v/>
      </c>
      <c r="I721" s="184"/>
      <c r="J721" s="183"/>
      <c r="K721" s="183" t="str">
        <f>IF(J721="","",VLOOKUP(J721,MASTER!$B$8:$C$11,2,0))</f>
        <v/>
      </c>
      <c r="L721" s="183"/>
      <c r="M721" s="183"/>
      <c r="N721" s="183"/>
      <c r="O721" s="183"/>
      <c r="P721" s="183"/>
      <c r="Q721" s="183"/>
      <c r="R721" s="183"/>
      <c r="S721" s="183"/>
      <c r="T721" s="183"/>
      <c r="U721" s="183"/>
      <c r="V721" s="183"/>
      <c r="W721" s="183"/>
      <c r="X721" s="180">
        <f t="shared" si="106"/>
        <v>0</v>
      </c>
      <c r="Y721" s="179"/>
      <c r="AA721">
        <v>717</v>
      </c>
      <c r="AB721">
        <f>IFERROR(IF($AB$1&gt;=AA721,SMALL(STU_DATA!$L$5:$L$1000,FILL_DATA!$AB$2+FILL_DATA!AA721),0),0)</f>
        <v>0</v>
      </c>
      <c r="AC721">
        <f t="shared" si="107"/>
        <v>0</v>
      </c>
    </row>
    <row r="722" spans="1:29">
      <c r="A722" s="100" t="str">
        <f>IF(B722="","",ROWS($B$5:B722))</f>
        <v/>
      </c>
      <c r="B722" s="100" t="str">
        <f t="shared" si="99"/>
        <v/>
      </c>
      <c r="C722" s="100" t="str">
        <f t="shared" si="100"/>
        <v/>
      </c>
      <c r="D722" s="100" t="str">
        <f t="shared" si="101"/>
        <v/>
      </c>
      <c r="E722" s="100" t="str">
        <f t="shared" si="102"/>
        <v/>
      </c>
      <c r="F722" s="100" t="str">
        <f t="shared" si="103"/>
        <v/>
      </c>
      <c r="G722" s="101" t="str">
        <f t="shared" si="104"/>
        <v/>
      </c>
      <c r="H722" s="101" t="str">
        <f t="shared" si="105"/>
        <v/>
      </c>
      <c r="I722" s="184"/>
      <c r="J722" s="183"/>
      <c r="K722" s="183" t="str">
        <f>IF(J722="","",VLOOKUP(J722,MASTER!$B$8:$C$11,2,0))</f>
        <v/>
      </c>
      <c r="L722" s="183"/>
      <c r="M722" s="183"/>
      <c r="N722" s="183"/>
      <c r="O722" s="183"/>
      <c r="P722" s="183"/>
      <c r="Q722" s="183"/>
      <c r="R722" s="183"/>
      <c r="S722" s="183"/>
      <c r="T722" s="183"/>
      <c r="U722" s="183"/>
      <c r="V722" s="183"/>
      <c r="W722" s="183"/>
      <c r="X722" s="180">
        <f t="shared" si="106"/>
        <v>0</v>
      </c>
      <c r="Y722" s="179"/>
      <c r="AA722">
        <v>718</v>
      </c>
      <c r="AB722">
        <f>IFERROR(IF($AB$1&gt;=AA722,SMALL(STU_DATA!$L$5:$L$1000,FILL_DATA!$AB$2+FILL_DATA!AA722),0),0)</f>
        <v>0</v>
      </c>
      <c r="AC722">
        <f t="shared" si="107"/>
        <v>0</v>
      </c>
    </row>
    <row r="723" spans="1:29">
      <c r="A723" s="100" t="str">
        <f>IF(B723="","",ROWS($B$5:B723))</f>
        <v/>
      </c>
      <c r="B723" s="100" t="str">
        <f t="shared" si="99"/>
        <v/>
      </c>
      <c r="C723" s="100" t="str">
        <f t="shared" si="100"/>
        <v/>
      </c>
      <c r="D723" s="100" t="str">
        <f t="shared" si="101"/>
        <v/>
      </c>
      <c r="E723" s="100" t="str">
        <f t="shared" si="102"/>
        <v/>
      </c>
      <c r="F723" s="100" t="str">
        <f t="shared" si="103"/>
        <v/>
      </c>
      <c r="G723" s="101" t="str">
        <f t="shared" si="104"/>
        <v/>
      </c>
      <c r="H723" s="101" t="str">
        <f t="shared" si="105"/>
        <v/>
      </c>
      <c r="I723" s="184"/>
      <c r="J723" s="183"/>
      <c r="K723" s="183" t="str">
        <f>IF(J723="","",VLOOKUP(J723,MASTER!$B$8:$C$11,2,0))</f>
        <v/>
      </c>
      <c r="L723" s="183"/>
      <c r="M723" s="183"/>
      <c r="N723" s="183"/>
      <c r="O723" s="183"/>
      <c r="P723" s="183"/>
      <c r="Q723" s="183"/>
      <c r="R723" s="183"/>
      <c r="S723" s="183"/>
      <c r="T723" s="183"/>
      <c r="U723" s="183"/>
      <c r="V723" s="183"/>
      <c r="W723" s="183"/>
      <c r="X723" s="180">
        <f t="shared" si="106"/>
        <v>0</v>
      </c>
      <c r="Y723" s="179"/>
      <c r="AA723">
        <v>719</v>
      </c>
      <c r="AB723">
        <f>IFERROR(IF($AB$1&gt;=AA723,SMALL(STU_DATA!$L$5:$L$1000,FILL_DATA!$AB$2+FILL_DATA!AA723),0),0)</f>
        <v>0</v>
      </c>
      <c r="AC723">
        <f t="shared" si="107"/>
        <v>0</v>
      </c>
    </row>
    <row r="724" spans="1:29">
      <c r="A724" s="100" t="str">
        <f>IF(B724="","",ROWS($B$5:B724))</f>
        <v/>
      </c>
      <c r="B724" s="100" t="str">
        <f t="shared" si="99"/>
        <v/>
      </c>
      <c r="C724" s="100" t="str">
        <f t="shared" si="100"/>
        <v/>
      </c>
      <c r="D724" s="100" t="str">
        <f t="shared" si="101"/>
        <v/>
      </c>
      <c r="E724" s="100" t="str">
        <f t="shared" si="102"/>
        <v/>
      </c>
      <c r="F724" s="100" t="str">
        <f t="shared" si="103"/>
        <v/>
      </c>
      <c r="G724" s="101" t="str">
        <f t="shared" si="104"/>
        <v/>
      </c>
      <c r="H724" s="101" t="str">
        <f t="shared" si="105"/>
        <v/>
      </c>
      <c r="I724" s="184"/>
      <c r="J724" s="183"/>
      <c r="K724" s="183" t="str">
        <f>IF(J724="","",VLOOKUP(J724,MASTER!$B$8:$C$11,2,0))</f>
        <v/>
      </c>
      <c r="L724" s="183"/>
      <c r="M724" s="183"/>
      <c r="N724" s="183"/>
      <c r="O724" s="183"/>
      <c r="P724" s="183"/>
      <c r="Q724" s="183"/>
      <c r="R724" s="183"/>
      <c r="S724" s="183"/>
      <c r="T724" s="183"/>
      <c r="U724" s="183"/>
      <c r="V724" s="183"/>
      <c r="W724" s="183"/>
      <c r="X724" s="180">
        <f t="shared" si="106"/>
        <v>0</v>
      </c>
      <c r="Y724" s="179"/>
      <c r="AA724">
        <v>720</v>
      </c>
      <c r="AB724">
        <f>IFERROR(IF($AB$1&gt;=AA724,SMALL(STU_DATA!$L$5:$L$1000,FILL_DATA!$AB$2+FILL_DATA!AA724),0),0)</f>
        <v>0</v>
      </c>
      <c r="AC724">
        <f t="shared" si="107"/>
        <v>0</v>
      </c>
    </row>
    <row r="725" spans="1:29">
      <c r="A725" s="100" t="str">
        <f>IF(B725="","",ROWS($B$5:B725))</f>
        <v/>
      </c>
      <c r="B725" s="100" t="str">
        <f t="shared" si="99"/>
        <v/>
      </c>
      <c r="C725" s="100" t="str">
        <f t="shared" si="100"/>
        <v/>
      </c>
      <c r="D725" s="100" t="str">
        <f t="shared" si="101"/>
        <v/>
      </c>
      <c r="E725" s="100" t="str">
        <f t="shared" si="102"/>
        <v/>
      </c>
      <c r="F725" s="100" t="str">
        <f t="shared" si="103"/>
        <v/>
      </c>
      <c r="G725" s="101" t="str">
        <f t="shared" si="104"/>
        <v/>
      </c>
      <c r="H725" s="101" t="str">
        <f t="shared" si="105"/>
        <v/>
      </c>
      <c r="I725" s="184"/>
      <c r="J725" s="183"/>
      <c r="K725" s="183" t="str">
        <f>IF(J725="","",VLOOKUP(J725,MASTER!$B$8:$C$11,2,0))</f>
        <v/>
      </c>
      <c r="L725" s="183"/>
      <c r="M725" s="183"/>
      <c r="N725" s="183"/>
      <c r="O725" s="183"/>
      <c r="P725" s="183"/>
      <c r="Q725" s="183"/>
      <c r="R725" s="183"/>
      <c r="S725" s="183"/>
      <c r="T725" s="183"/>
      <c r="U725" s="183"/>
      <c r="V725" s="183"/>
      <c r="W725" s="183"/>
      <c r="X725" s="180">
        <f t="shared" si="106"/>
        <v>0</v>
      </c>
      <c r="Y725" s="179"/>
      <c r="AA725">
        <v>721</v>
      </c>
      <c r="AB725">
        <f>IFERROR(IF($AB$1&gt;=AA725,SMALL(STU_DATA!$L$5:$L$1000,FILL_DATA!$AB$2+FILL_DATA!AA725),0),0)</f>
        <v>0</v>
      </c>
      <c r="AC725">
        <f t="shared" si="107"/>
        <v>0</v>
      </c>
    </row>
    <row r="726" spans="1:29">
      <c r="A726" s="100" t="str">
        <f>IF(B726="","",ROWS($B$5:B726))</f>
        <v/>
      </c>
      <c r="B726" s="100" t="str">
        <f t="shared" si="99"/>
        <v/>
      </c>
      <c r="C726" s="100" t="str">
        <f t="shared" si="100"/>
        <v/>
      </c>
      <c r="D726" s="100" t="str">
        <f t="shared" si="101"/>
        <v/>
      </c>
      <c r="E726" s="100" t="str">
        <f t="shared" si="102"/>
        <v/>
      </c>
      <c r="F726" s="100" t="str">
        <f t="shared" si="103"/>
        <v/>
      </c>
      <c r="G726" s="101" t="str">
        <f t="shared" si="104"/>
        <v/>
      </c>
      <c r="H726" s="101" t="str">
        <f t="shared" si="105"/>
        <v/>
      </c>
      <c r="I726" s="184"/>
      <c r="J726" s="183"/>
      <c r="K726" s="183" t="str">
        <f>IF(J726="","",VLOOKUP(J726,MASTER!$B$8:$C$11,2,0))</f>
        <v/>
      </c>
      <c r="L726" s="183"/>
      <c r="M726" s="183"/>
      <c r="N726" s="183"/>
      <c r="O726" s="183"/>
      <c r="P726" s="183"/>
      <c r="Q726" s="183"/>
      <c r="R726" s="183"/>
      <c r="S726" s="183"/>
      <c r="T726" s="183"/>
      <c r="U726" s="183"/>
      <c r="V726" s="183"/>
      <c r="W726" s="183"/>
      <c r="X726" s="180">
        <f t="shared" si="106"/>
        <v>0</v>
      </c>
      <c r="Y726" s="179"/>
      <c r="AA726">
        <v>722</v>
      </c>
      <c r="AB726">
        <f>IFERROR(IF($AB$1&gt;=AA726,SMALL(STU_DATA!$L$5:$L$1000,FILL_DATA!$AB$2+FILL_DATA!AA726),0),0)</f>
        <v>0</v>
      </c>
      <c r="AC726">
        <f t="shared" si="107"/>
        <v>0</v>
      </c>
    </row>
    <row r="727" spans="1:29">
      <c r="A727" s="100" t="str">
        <f>IF(B727="","",ROWS($B$5:B727))</f>
        <v/>
      </c>
      <c r="B727" s="100" t="str">
        <f t="shared" si="99"/>
        <v/>
      </c>
      <c r="C727" s="100" t="str">
        <f t="shared" si="100"/>
        <v/>
      </c>
      <c r="D727" s="100" t="str">
        <f t="shared" si="101"/>
        <v/>
      </c>
      <c r="E727" s="100" t="str">
        <f t="shared" si="102"/>
        <v/>
      </c>
      <c r="F727" s="100" t="str">
        <f t="shared" si="103"/>
        <v/>
      </c>
      <c r="G727" s="101" t="str">
        <f t="shared" si="104"/>
        <v/>
      </c>
      <c r="H727" s="101" t="str">
        <f t="shared" si="105"/>
        <v/>
      </c>
      <c r="I727" s="184"/>
      <c r="J727" s="183"/>
      <c r="K727" s="183" t="str">
        <f>IF(J727="","",VLOOKUP(J727,MASTER!$B$8:$C$11,2,0))</f>
        <v/>
      </c>
      <c r="L727" s="183"/>
      <c r="M727" s="183"/>
      <c r="N727" s="183"/>
      <c r="O727" s="183"/>
      <c r="P727" s="183"/>
      <c r="Q727" s="183"/>
      <c r="R727" s="183"/>
      <c r="S727" s="183"/>
      <c r="T727" s="183"/>
      <c r="U727" s="183"/>
      <c r="V727" s="183"/>
      <c r="W727" s="183"/>
      <c r="X727" s="180">
        <f t="shared" si="106"/>
        <v>0</v>
      </c>
      <c r="Y727" s="179"/>
      <c r="AA727">
        <v>723</v>
      </c>
      <c r="AB727">
        <f>IFERROR(IF($AB$1&gt;=AA727,SMALL(STU_DATA!$L$5:$L$1000,FILL_DATA!$AB$2+FILL_DATA!AA727),0),0)</f>
        <v>0</v>
      </c>
      <c r="AC727">
        <f t="shared" si="107"/>
        <v>0</v>
      </c>
    </row>
    <row r="728" spans="1:29">
      <c r="A728" s="100" t="str">
        <f>IF(B728="","",ROWS($B$5:B728))</f>
        <v/>
      </c>
      <c r="B728" s="100" t="str">
        <f t="shared" si="99"/>
        <v/>
      </c>
      <c r="C728" s="100" t="str">
        <f t="shared" si="100"/>
        <v/>
      </c>
      <c r="D728" s="100" t="str">
        <f t="shared" si="101"/>
        <v/>
      </c>
      <c r="E728" s="100" t="str">
        <f t="shared" si="102"/>
        <v/>
      </c>
      <c r="F728" s="100" t="str">
        <f t="shared" si="103"/>
        <v/>
      </c>
      <c r="G728" s="101" t="str">
        <f t="shared" si="104"/>
        <v/>
      </c>
      <c r="H728" s="101" t="str">
        <f t="shared" si="105"/>
        <v/>
      </c>
      <c r="I728" s="184"/>
      <c r="J728" s="183"/>
      <c r="K728" s="183" t="str">
        <f>IF(J728="","",VLOOKUP(J728,MASTER!$B$8:$C$11,2,0))</f>
        <v/>
      </c>
      <c r="L728" s="183"/>
      <c r="M728" s="183"/>
      <c r="N728" s="183"/>
      <c r="O728" s="183"/>
      <c r="P728" s="183"/>
      <c r="Q728" s="183"/>
      <c r="R728" s="183"/>
      <c r="S728" s="183"/>
      <c r="T728" s="183"/>
      <c r="U728" s="183"/>
      <c r="V728" s="183"/>
      <c r="W728" s="183"/>
      <c r="X728" s="180">
        <f t="shared" si="106"/>
        <v>0</v>
      </c>
      <c r="Y728" s="179"/>
      <c r="AA728">
        <v>724</v>
      </c>
      <c r="AB728">
        <f>IFERROR(IF($AB$1&gt;=AA728,SMALL(STU_DATA!$L$5:$L$1000,FILL_DATA!$AB$2+FILL_DATA!AA728),0),0)</f>
        <v>0</v>
      </c>
      <c r="AC728">
        <f t="shared" si="107"/>
        <v>0</v>
      </c>
    </row>
    <row r="729" spans="1:29">
      <c r="A729" s="100" t="str">
        <f>IF(B729="","",ROWS($B$5:B729))</f>
        <v/>
      </c>
      <c r="B729" s="100" t="str">
        <f t="shared" si="99"/>
        <v/>
      </c>
      <c r="C729" s="100" t="str">
        <f t="shared" si="100"/>
        <v/>
      </c>
      <c r="D729" s="100" t="str">
        <f t="shared" si="101"/>
        <v/>
      </c>
      <c r="E729" s="100" t="str">
        <f t="shared" si="102"/>
        <v/>
      </c>
      <c r="F729" s="100" t="str">
        <f t="shared" si="103"/>
        <v/>
      </c>
      <c r="G729" s="101" t="str">
        <f t="shared" si="104"/>
        <v/>
      </c>
      <c r="H729" s="101" t="str">
        <f t="shared" si="105"/>
        <v/>
      </c>
      <c r="I729" s="184"/>
      <c r="J729" s="183"/>
      <c r="K729" s="183" t="str">
        <f>IF(J729="","",VLOOKUP(J729,MASTER!$B$8:$C$11,2,0))</f>
        <v/>
      </c>
      <c r="L729" s="183"/>
      <c r="M729" s="183"/>
      <c r="N729" s="183"/>
      <c r="O729" s="183"/>
      <c r="P729" s="183"/>
      <c r="Q729" s="183"/>
      <c r="R729" s="183"/>
      <c r="S729" s="183"/>
      <c r="T729" s="183"/>
      <c r="U729" s="183"/>
      <c r="V729" s="183"/>
      <c r="W729" s="183"/>
      <c r="X729" s="180">
        <f t="shared" si="106"/>
        <v>0</v>
      </c>
      <c r="Y729" s="179"/>
      <c r="AA729">
        <v>725</v>
      </c>
      <c r="AB729">
        <f>IFERROR(IF($AB$1&gt;=AA729,SMALL(STU_DATA!$L$5:$L$1000,FILL_DATA!$AB$2+FILL_DATA!AA729),0),0)</f>
        <v>0</v>
      </c>
      <c r="AC729">
        <f t="shared" si="107"/>
        <v>0</v>
      </c>
    </row>
    <row r="730" spans="1:29">
      <c r="A730" s="100" t="str">
        <f>IF(B730="","",ROWS($B$5:B730))</f>
        <v/>
      </c>
      <c r="B730" s="100" t="str">
        <f t="shared" si="99"/>
        <v/>
      </c>
      <c r="C730" s="100" t="str">
        <f t="shared" si="100"/>
        <v/>
      </c>
      <c r="D730" s="100" t="str">
        <f t="shared" si="101"/>
        <v/>
      </c>
      <c r="E730" s="100" t="str">
        <f t="shared" si="102"/>
        <v/>
      </c>
      <c r="F730" s="100" t="str">
        <f t="shared" si="103"/>
        <v/>
      </c>
      <c r="G730" s="101" t="str">
        <f t="shared" si="104"/>
        <v/>
      </c>
      <c r="H730" s="101" t="str">
        <f t="shared" si="105"/>
        <v/>
      </c>
      <c r="I730" s="184"/>
      <c r="J730" s="183"/>
      <c r="K730" s="183" t="str">
        <f>IF(J730="","",VLOOKUP(J730,MASTER!$B$8:$C$11,2,0))</f>
        <v/>
      </c>
      <c r="L730" s="183"/>
      <c r="M730" s="183"/>
      <c r="N730" s="183"/>
      <c r="O730" s="183"/>
      <c r="P730" s="183"/>
      <c r="Q730" s="183"/>
      <c r="R730" s="183"/>
      <c r="S730" s="183"/>
      <c r="T730" s="183"/>
      <c r="U730" s="183"/>
      <c r="V730" s="183"/>
      <c r="W730" s="183"/>
      <c r="X730" s="180">
        <f t="shared" si="106"/>
        <v>0</v>
      </c>
      <c r="Y730" s="179"/>
      <c r="AA730">
        <v>726</v>
      </c>
      <c r="AB730">
        <f>IFERROR(IF($AB$1&gt;=AA730,SMALL(STU_DATA!$L$5:$L$1000,FILL_DATA!$AB$2+FILL_DATA!AA730),0),0)</f>
        <v>0</v>
      </c>
      <c r="AC730">
        <f t="shared" si="107"/>
        <v>0</v>
      </c>
    </row>
    <row r="731" spans="1:29">
      <c r="A731" s="100" t="str">
        <f>IF(B731="","",ROWS($B$5:B731))</f>
        <v/>
      </c>
      <c r="B731" s="100" t="str">
        <f t="shared" si="99"/>
        <v/>
      </c>
      <c r="C731" s="100" t="str">
        <f t="shared" si="100"/>
        <v/>
      </c>
      <c r="D731" s="100" t="str">
        <f t="shared" si="101"/>
        <v/>
      </c>
      <c r="E731" s="100" t="str">
        <f t="shared" si="102"/>
        <v/>
      </c>
      <c r="F731" s="100" t="str">
        <f t="shared" si="103"/>
        <v/>
      </c>
      <c r="G731" s="101" t="str">
        <f t="shared" si="104"/>
        <v/>
      </c>
      <c r="H731" s="101" t="str">
        <f t="shared" si="105"/>
        <v/>
      </c>
      <c r="I731" s="184"/>
      <c r="J731" s="183"/>
      <c r="K731" s="183" t="str">
        <f>IF(J731="","",VLOOKUP(J731,MASTER!$B$8:$C$11,2,0))</f>
        <v/>
      </c>
      <c r="L731" s="183"/>
      <c r="M731" s="183"/>
      <c r="N731" s="183"/>
      <c r="O731" s="183"/>
      <c r="P731" s="183"/>
      <c r="Q731" s="183"/>
      <c r="R731" s="183"/>
      <c r="S731" s="183"/>
      <c r="T731" s="183"/>
      <c r="U731" s="183"/>
      <c r="V731" s="183"/>
      <c r="W731" s="183"/>
      <c r="X731" s="180">
        <f t="shared" si="106"/>
        <v>0</v>
      </c>
      <c r="Y731" s="179"/>
      <c r="AA731">
        <v>727</v>
      </c>
      <c r="AB731">
        <f>IFERROR(IF($AB$1&gt;=AA731,SMALL(STU_DATA!$L$5:$L$1000,FILL_DATA!$AB$2+FILL_DATA!AA731),0),0)</f>
        <v>0</v>
      </c>
      <c r="AC731">
        <f t="shared" si="107"/>
        <v>0</v>
      </c>
    </row>
    <row r="732" spans="1:29">
      <c r="A732" s="100" t="str">
        <f>IF(B732="","",ROWS($B$5:B732))</f>
        <v/>
      </c>
      <c r="B732" s="100" t="str">
        <f t="shared" si="99"/>
        <v/>
      </c>
      <c r="C732" s="100" t="str">
        <f t="shared" si="100"/>
        <v/>
      </c>
      <c r="D732" s="100" t="str">
        <f t="shared" si="101"/>
        <v/>
      </c>
      <c r="E732" s="100" t="str">
        <f t="shared" si="102"/>
        <v/>
      </c>
      <c r="F732" s="100" t="str">
        <f t="shared" si="103"/>
        <v/>
      </c>
      <c r="G732" s="101" t="str">
        <f t="shared" si="104"/>
        <v/>
      </c>
      <c r="H732" s="101" t="str">
        <f t="shared" si="105"/>
        <v/>
      </c>
      <c r="I732" s="184"/>
      <c r="J732" s="183"/>
      <c r="K732" s="183" t="str">
        <f>IF(J732="","",VLOOKUP(J732,MASTER!$B$8:$C$11,2,0))</f>
        <v/>
      </c>
      <c r="L732" s="183"/>
      <c r="M732" s="183"/>
      <c r="N732" s="183"/>
      <c r="O732" s="183"/>
      <c r="P732" s="183"/>
      <c r="Q732" s="183"/>
      <c r="R732" s="183"/>
      <c r="S732" s="183"/>
      <c r="T732" s="183"/>
      <c r="U732" s="183"/>
      <c r="V732" s="183"/>
      <c r="W732" s="183"/>
      <c r="X732" s="180">
        <f t="shared" si="106"/>
        <v>0</v>
      </c>
      <c r="Y732" s="179"/>
      <c r="AA732">
        <v>728</v>
      </c>
      <c r="AB732">
        <f>IFERROR(IF($AB$1&gt;=AA732,SMALL(STU_DATA!$L$5:$L$1000,FILL_DATA!$AB$2+FILL_DATA!AA732),0),0)</f>
        <v>0</v>
      </c>
      <c r="AC732">
        <f t="shared" si="107"/>
        <v>0</v>
      </c>
    </row>
    <row r="733" spans="1:29">
      <c r="A733" s="100" t="str">
        <f>IF(B733="","",ROWS($B$5:B733))</f>
        <v/>
      </c>
      <c r="B733" s="100" t="str">
        <f t="shared" si="99"/>
        <v/>
      </c>
      <c r="C733" s="100" t="str">
        <f t="shared" si="100"/>
        <v/>
      </c>
      <c r="D733" s="100" t="str">
        <f t="shared" si="101"/>
        <v/>
      </c>
      <c r="E733" s="100" t="str">
        <f t="shared" si="102"/>
        <v/>
      </c>
      <c r="F733" s="100" t="str">
        <f t="shared" si="103"/>
        <v/>
      </c>
      <c r="G733" s="101" t="str">
        <f t="shared" si="104"/>
        <v/>
      </c>
      <c r="H733" s="101" t="str">
        <f t="shared" si="105"/>
        <v/>
      </c>
      <c r="I733" s="184"/>
      <c r="J733" s="183"/>
      <c r="K733" s="183" t="str">
        <f>IF(J733="","",VLOOKUP(J733,MASTER!$B$8:$C$11,2,0))</f>
        <v/>
      </c>
      <c r="L733" s="183"/>
      <c r="M733" s="183"/>
      <c r="N733" s="183"/>
      <c r="O733" s="183"/>
      <c r="P733" s="183"/>
      <c r="Q733" s="183"/>
      <c r="R733" s="183"/>
      <c r="S733" s="183"/>
      <c r="T733" s="183"/>
      <c r="U733" s="183"/>
      <c r="V733" s="183"/>
      <c r="W733" s="183"/>
      <c r="X733" s="180">
        <f t="shared" si="106"/>
        <v>0</v>
      </c>
      <c r="Y733" s="179"/>
      <c r="AA733">
        <v>729</v>
      </c>
      <c r="AB733">
        <f>IFERROR(IF($AB$1&gt;=AA733,SMALL(STU_DATA!$L$5:$L$1000,FILL_DATA!$AB$2+FILL_DATA!AA733),0),0)</f>
        <v>0</v>
      </c>
      <c r="AC733">
        <f t="shared" si="107"/>
        <v>0</v>
      </c>
    </row>
    <row r="734" spans="1:29">
      <c r="A734" s="100" t="str">
        <f>IF(B734="","",ROWS($B$5:B734))</f>
        <v/>
      </c>
      <c r="B734" s="100" t="str">
        <f t="shared" si="99"/>
        <v/>
      </c>
      <c r="C734" s="100" t="str">
        <f t="shared" si="100"/>
        <v/>
      </c>
      <c r="D734" s="100" t="str">
        <f t="shared" si="101"/>
        <v/>
      </c>
      <c r="E734" s="100" t="str">
        <f t="shared" si="102"/>
        <v/>
      </c>
      <c r="F734" s="100" t="str">
        <f t="shared" si="103"/>
        <v/>
      </c>
      <c r="G734" s="101" t="str">
        <f t="shared" si="104"/>
        <v/>
      </c>
      <c r="H734" s="101" t="str">
        <f t="shared" si="105"/>
        <v/>
      </c>
      <c r="I734" s="184"/>
      <c r="J734" s="183"/>
      <c r="K734" s="183" t="str">
        <f>IF(J734="","",VLOOKUP(J734,MASTER!$B$8:$C$11,2,0))</f>
        <v/>
      </c>
      <c r="L734" s="183"/>
      <c r="M734" s="183"/>
      <c r="N734" s="183"/>
      <c r="O734" s="183"/>
      <c r="P734" s="183"/>
      <c r="Q734" s="183"/>
      <c r="R734" s="183"/>
      <c r="S734" s="183"/>
      <c r="T734" s="183"/>
      <c r="U734" s="183"/>
      <c r="V734" s="183"/>
      <c r="W734" s="183"/>
      <c r="X734" s="180">
        <f t="shared" si="106"/>
        <v>0</v>
      </c>
      <c r="Y734" s="179"/>
      <c r="AA734">
        <v>730</v>
      </c>
      <c r="AB734">
        <f>IFERROR(IF($AB$1&gt;=AA734,SMALL(STU_DATA!$L$5:$L$1000,FILL_DATA!$AB$2+FILL_DATA!AA734),0),0)</f>
        <v>0</v>
      </c>
      <c r="AC734">
        <f t="shared" si="107"/>
        <v>0</v>
      </c>
    </row>
    <row r="735" spans="1:29">
      <c r="A735" s="100" t="str">
        <f>IF(B735="","",ROWS($B$5:B735))</f>
        <v/>
      </c>
      <c r="B735" s="100" t="str">
        <f t="shared" si="99"/>
        <v/>
      </c>
      <c r="C735" s="100" t="str">
        <f t="shared" si="100"/>
        <v/>
      </c>
      <c r="D735" s="100" t="str">
        <f t="shared" si="101"/>
        <v/>
      </c>
      <c r="E735" s="100" t="str">
        <f t="shared" si="102"/>
        <v/>
      </c>
      <c r="F735" s="100" t="str">
        <f t="shared" si="103"/>
        <v/>
      </c>
      <c r="G735" s="101" t="str">
        <f t="shared" si="104"/>
        <v/>
      </c>
      <c r="H735" s="101" t="str">
        <f t="shared" si="105"/>
        <v/>
      </c>
      <c r="I735" s="184"/>
      <c r="J735" s="183"/>
      <c r="K735" s="183" t="str">
        <f>IF(J735="","",VLOOKUP(J735,MASTER!$B$8:$C$11,2,0))</f>
        <v/>
      </c>
      <c r="L735" s="183"/>
      <c r="M735" s="183"/>
      <c r="N735" s="183"/>
      <c r="O735" s="183"/>
      <c r="P735" s="183"/>
      <c r="Q735" s="183"/>
      <c r="R735" s="183"/>
      <c r="S735" s="183"/>
      <c r="T735" s="183"/>
      <c r="U735" s="183"/>
      <c r="V735" s="183"/>
      <c r="W735" s="183"/>
      <c r="X735" s="180">
        <f t="shared" si="106"/>
        <v>0</v>
      </c>
      <c r="Y735" s="179"/>
      <c r="AA735">
        <v>731</v>
      </c>
      <c r="AB735">
        <f>IFERROR(IF($AB$1&gt;=AA735,SMALL(STU_DATA!$L$5:$L$1000,FILL_DATA!$AB$2+FILL_DATA!AA735),0),0)</f>
        <v>0</v>
      </c>
      <c r="AC735">
        <f t="shared" si="107"/>
        <v>0</v>
      </c>
    </row>
    <row r="736" spans="1:29">
      <c r="A736" s="100" t="str">
        <f>IF(B736="","",ROWS($B$5:B736))</f>
        <v/>
      </c>
      <c r="B736" s="100" t="str">
        <f t="shared" si="99"/>
        <v/>
      </c>
      <c r="C736" s="100" t="str">
        <f t="shared" si="100"/>
        <v/>
      </c>
      <c r="D736" s="100" t="str">
        <f t="shared" si="101"/>
        <v/>
      </c>
      <c r="E736" s="100" t="str">
        <f t="shared" si="102"/>
        <v/>
      </c>
      <c r="F736" s="100" t="str">
        <f t="shared" si="103"/>
        <v/>
      </c>
      <c r="G736" s="101" t="str">
        <f t="shared" si="104"/>
        <v/>
      </c>
      <c r="H736" s="101" t="str">
        <f t="shared" si="105"/>
        <v/>
      </c>
      <c r="I736" s="184"/>
      <c r="J736" s="183"/>
      <c r="K736" s="183" t="str">
        <f>IF(J736="","",VLOOKUP(J736,MASTER!$B$8:$C$11,2,0))</f>
        <v/>
      </c>
      <c r="L736" s="183"/>
      <c r="M736" s="183"/>
      <c r="N736" s="183"/>
      <c r="O736" s="183"/>
      <c r="P736" s="183"/>
      <c r="Q736" s="183"/>
      <c r="R736" s="183"/>
      <c r="S736" s="183"/>
      <c r="T736" s="183"/>
      <c r="U736" s="183"/>
      <c r="V736" s="183"/>
      <c r="W736" s="183"/>
      <c r="X736" s="180">
        <f t="shared" si="106"/>
        <v>0</v>
      </c>
      <c r="Y736" s="179"/>
      <c r="AA736">
        <v>732</v>
      </c>
      <c r="AB736">
        <f>IFERROR(IF($AB$1&gt;=AA736,SMALL(STU_DATA!$L$5:$L$1000,FILL_DATA!$AB$2+FILL_DATA!AA736),0),0)</f>
        <v>0</v>
      </c>
      <c r="AC736">
        <f t="shared" si="107"/>
        <v>0</v>
      </c>
    </row>
    <row r="737" spans="1:29">
      <c r="A737" s="100" t="str">
        <f>IF(B737="","",ROWS($B$5:B737))</f>
        <v/>
      </c>
      <c r="B737" s="100" t="str">
        <f t="shared" si="99"/>
        <v/>
      </c>
      <c r="C737" s="100" t="str">
        <f t="shared" si="100"/>
        <v/>
      </c>
      <c r="D737" s="100" t="str">
        <f t="shared" si="101"/>
        <v/>
      </c>
      <c r="E737" s="100" t="str">
        <f t="shared" si="102"/>
        <v/>
      </c>
      <c r="F737" s="100" t="str">
        <f t="shared" si="103"/>
        <v/>
      </c>
      <c r="G737" s="101" t="str">
        <f t="shared" si="104"/>
        <v/>
      </c>
      <c r="H737" s="101" t="str">
        <f t="shared" si="105"/>
        <v/>
      </c>
      <c r="I737" s="184"/>
      <c r="J737" s="183"/>
      <c r="K737" s="183" t="str">
        <f>IF(J737="","",VLOOKUP(J737,MASTER!$B$8:$C$11,2,0))</f>
        <v/>
      </c>
      <c r="L737" s="183"/>
      <c r="M737" s="183"/>
      <c r="N737" s="183"/>
      <c r="O737" s="183"/>
      <c r="P737" s="183"/>
      <c r="Q737" s="183"/>
      <c r="R737" s="183"/>
      <c r="S737" s="183"/>
      <c r="T737" s="183"/>
      <c r="U737" s="183"/>
      <c r="V737" s="183"/>
      <c r="W737" s="183"/>
      <c r="X737" s="180">
        <f t="shared" si="106"/>
        <v>0</v>
      </c>
      <c r="Y737" s="179"/>
      <c r="AA737">
        <v>733</v>
      </c>
      <c r="AB737">
        <f>IFERROR(IF($AB$1&gt;=AA737,SMALL(STU_DATA!$L$5:$L$1000,FILL_DATA!$AB$2+FILL_DATA!AA737),0),0)</f>
        <v>0</v>
      </c>
      <c r="AC737">
        <f t="shared" si="107"/>
        <v>0</v>
      </c>
    </row>
    <row r="738" spans="1:29">
      <c r="A738" s="100" t="str">
        <f>IF(B738="","",ROWS($B$5:B738))</f>
        <v/>
      </c>
      <c r="B738" s="100" t="str">
        <f t="shared" si="99"/>
        <v/>
      </c>
      <c r="C738" s="100" t="str">
        <f t="shared" si="100"/>
        <v/>
      </c>
      <c r="D738" s="100" t="str">
        <f t="shared" si="101"/>
        <v/>
      </c>
      <c r="E738" s="100" t="str">
        <f t="shared" si="102"/>
        <v/>
      </c>
      <c r="F738" s="100" t="str">
        <f t="shared" si="103"/>
        <v/>
      </c>
      <c r="G738" s="101" t="str">
        <f t="shared" si="104"/>
        <v/>
      </c>
      <c r="H738" s="101" t="str">
        <f t="shared" si="105"/>
        <v/>
      </c>
      <c r="I738" s="184"/>
      <c r="J738" s="183"/>
      <c r="K738" s="183" t="str">
        <f>IF(J738="","",VLOOKUP(J738,MASTER!$B$8:$C$11,2,0))</f>
        <v/>
      </c>
      <c r="L738" s="183"/>
      <c r="M738" s="183"/>
      <c r="N738" s="183"/>
      <c r="O738" s="183"/>
      <c r="P738" s="183"/>
      <c r="Q738" s="183"/>
      <c r="R738" s="183"/>
      <c r="S738" s="183"/>
      <c r="T738" s="183"/>
      <c r="U738" s="183"/>
      <c r="V738" s="183"/>
      <c r="W738" s="183"/>
      <c r="X738" s="180">
        <f t="shared" si="106"/>
        <v>0</v>
      </c>
      <c r="Y738" s="179"/>
      <c r="AA738">
        <v>734</v>
      </c>
      <c r="AB738">
        <f>IFERROR(IF($AB$1&gt;=AA738,SMALL(STU_DATA!$L$5:$L$1000,FILL_DATA!$AB$2+FILL_DATA!AA738),0),0)</f>
        <v>0</v>
      </c>
      <c r="AC738">
        <f t="shared" si="107"/>
        <v>0</v>
      </c>
    </row>
    <row r="739" spans="1:29">
      <c r="A739" s="100" t="str">
        <f>IF(B739="","",ROWS($B$5:B739))</f>
        <v/>
      </c>
      <c r="B739" s="100" t="str">
        <f t="shared" si="99"/>
        <v/>
      </c>
      <c r="C739" s="100" t="str">
        <f t="shared" si="100"/>
        <v/>
      </c>
      <c r="D739" s="100" t="str">
        <f t="shared" si="101"/>
        <v/>
      </c>
      <c r="E739" s="100" t="str">
        <f t="shared" si="102"/>
        <v/>
      </c>
      <c r="F739" s="100" t="str">
        <f t="shared" si="103"/>
        <v/>
      </c>
      <c r="G739" s="101" t="str">
        <f t="shared" si="104"/>
        <v/>
      </c>
      <c r="H739" s="101" t="str">
        <f t="shared" si="105"/>
        <v/>
      </c>
      <c r="I739" s="184"/>
      <c r="J739" s="183"/>
      <c r="K739" s="183" t="str">
        <f>IF(J739="","",VLOOKUP(J739,MASTER!$B$8:$C$11,2,0))</f>
        <v/>
      </c>
      <c r="L739" s="183"/>
      <c r="M739" s="183"/>
      <c r="N739" s="183"/>
      <c r="O739" s="183"/>
      <c r="P739" s="183"/>
      <c r="Q739" s="183"/>
      <c r="R739" s="183"/>
      <c r="S739" s="183"/>
      <c r="T739" s="183"/>
      <c r="U739" s="183"/>
      <c r="V739" s="183"/>
      <c r="W739" s="183"/>
      <c r="X739" s="180">
        <f t="shared" si="106"/>
        <v>0</v>
      </c>
      <c r="Y739" s="179"/>
      <c r="AA739">
        <v>735</v>
      </c>
      <c r="AB739">
        <f>IFERROR(IF($AB$1&gt;=AA739,SMALL(STU_DATA!$L$5:$L$1000,FILL_DATA!$AB$2+FILL_DATA!AA739),0),0)</f>
        <v>0</v>
      </c>
      <c r="AC739">
        <f t="shared" si="107"/>
        <v>0</v>
      </c>
    </row>
    <row r="740" spans="1:29">
      <c r="A740" s="100" t="str">
        <f>IF(B740="","",ROWS($B$5:B740))</f>
        <v/>
      </c>
      <c r="B740" s="100" t="str">
        <f t="shared" si="99"/>
        <v/>
      </c>
      <c r="C740" s="100" t="str">
        <f t="shared" si="100"/>
        <v/>
      </c>
      <c r="D740" s="100" t="str">
        <f t="shared" si="101"/>
        <v/>
      </c>
      <c r="E740" s="100" t="str">
        <f t="shared" si="102"/>
        <v/>
      </c>
      <c r="F740" s="100" t="str">
        <f t="shared" si="103"/>
        <v/>
      </c>
      <c r="G740" s="101" t="str">
        <f t="shared" si="104"/>
        <v/>
      </c>
      <c r="H740" s="101" t="str">
        <f t="shared" si="105"/>
        <v/>
      </c>
      <c r="I740" s="184"/>
      <c r="J740" s="183"/>
      <c r="K740" s="183" t="str">
        <f>IF(J740="","",VLOOKUP(J740,MASTER!$B$8:$C$11,2,0))</f>
        <v/>
      </c>
      <c r="L740" s="183"/>
      <c r="M740" s="183"/>
      <c r="N740" s="183"/>
      <c r="O740" s="183"/>
      <c r="P740" s="183"/>
      <c r="Q740" s="183"/>
      <c r="R740" s="183"/>
      <c r="S740" s="183"/>
      <c r="T740" s="183"/>
      <c r="U740" s="183"/>
      <c r="V740" s="183"/>
      <c r="W740" s="183"/>
      <c r="X740" s="180">
        <f t="shared" si="106"/>
        <v>0</v>
      </c>
      <c r="Y740" s="179"/>
      <c r="AA740">
        <v>736</v>
      </c>
      <c r="AB740">
        <f>IFERROR(IF($AB$1&gt;=AA740,SMALL(STU_DATA!$L$5:$L$1000,FILL_DATA!$AB$2+FILL_DATA!AA740),0),0)</f>
        <v>0</v>
      </c>
      <c r="AC740">
        <f t="shared" si="107"/>
        <v>0</v>
      </c>
    </row>
    <row r="741" spans="1:29">
      <c r="A741" s="100" t="str">
        <f>IF(B741="","",ROWS($B$5:B741))</f>
        <v/>
      </c>
      <c r="B741" s="100" t="str">
        <f t="shared" si="99"/>
        <v/>
      </c>
      <c r="C741" s="100" t="str">
        <f t="shared" si="100"/>
        <v/>
      </c>
      <c r="D741" s="100" t="str">
        <f t="shared" si="101"/>
        <v/>
      </c>
      <c r="E741" s="100" t="str">
        <f t="shared" si="102"/>
        <v/>
      </c>
      <c r="F741" s="100" t="str">
        <f t="shared" si="103"/>
        <v/>
      </c>
      <c r="G741" s="101" t="str">
        <f t="shared" si="104"/>
        <v/>
      </c>
      <c r="H741" s="101" t="str">
        <f t="shared" si="105"/>
        <v/>
      </c>
      <c r="I741" s="184"/>
      <c r="J741" s="183"/>
      <c r="K741" s="183" t="str">
        <f>IF(J741="","",VLOOKUP(J741,MASTER!$B$8:$C$11,2,0))</f>
        <v/>
      </c>
      <c r="L741" s="183"/>
      <c r="M741" s="183"/>
      <c r="N741" s="183"/>
      <c r="O741" s="183"/>
      <c r="P741" s="183"/>
      <c r="Q741" s="183"/>
      <c r="R741" s="183"/>
      <c r="S741" s="183"/>
      <c r="T741" s="183"/>
      <c r="U741" s="183"/>
      <c r="V741" s="183"/>
      <c r="W741" s="183"/>
      <c r="X741" s="180">
        <f t="shared" si="106"/>
        <v>0</v>
      </c>
      <c r="Y741" s="179"/>
      <c r="AA741">
        <v>737</v>
      </c>
      <c r="AB741">
        <f>IFERROR(IF($AB$1&gt;=AA741,SMALL(STU_DATA!$L$5:$L$1000,FILL_DATA!$AB$2+FILL_DATA!AA741),0),0)</f>
        <v>0</v>
      </c>
      <c r="AC741">
        <f t="shared" si="107"/>
        <v>0</v>
      </c>
    </row>
    <row r="742" spans="1:29">
      <c r="A742" s="100" t="str">
        <f>IF(B742="","",ROWS($B$5:B742))</f>
        <v/>
      </c>
      <c r="B742" s="100" t="str">
        <f t="shared" si="99"/>
        <v/>
      </c>
      <c r="C742" s="100" t="str">
        <f t="shared" si="100"/>
        <v/>
      </c>
      <c r="D742" s="100" t="str">
        <f t="shared" si="101"/>
        <v/>
      </c>
      <c r="E742" s="100" t="str">
        <f t="shared" si="102"/>
        <v/>
      </c>
      <c r="F742" s="100" t="str">
        <f t="shared" si="103"/>
        <v/>
      </c>
      <c r="G742" s="101" t="str">
        <f t="shared" si="104"/>
        <v/>
      </c>
      <c r="H742" s="101" t="str">
        <f t="shared" si="105"/>
        <v/>
      </c>
      <c r="I742" s="184"/>
      <c r="J742" s="183"/>
      <c r="K742" s="183" t="str">
        <f>IF(J742="","",VLOOKUP(J742,MASTER!$B$8:$C$11,2,0))</f>
        <v/>
      </c>
      <c r="L742" s="183"/>
      <c r="M742" s="183"/>
      <c r="N742" s="183"/>
      <c r="O742" s="183"/>
      <c r="P742" s="183"/>
      <c r="Q742" s="183"/>
      <c r="R742" s="183"/>
      <c r="S742" s="183"/>
      <c r="T742" s="183"/>
      <c r="U742" s="183"/>
      <c r="V742" s="183"/>
      <c r="W742" s="183"/>
      <c r="X742" s="180">
        <f t="shared" si="106"/>
        <v>0</v>
      </c>
      <c r="Y742" s="179"/>
      <c r="AA742">
        <v>738</v>
      </c>
      <c r="AB742">
        <f>IFERROR(IF($AB$1&gt;=AA742,SMALL(STU_DATA!$L$5:$L$1000,FILL_DATA!$AB$2+FILL_DATA!AA742),0),0)</f>
        <v>0</v>
      </c>
      <c r="AC742">
        <f t="shared" si="107"/>
        <v>0</v>
      </c>
    </row>
    <row r="743" spans="1:29">
      <c r="A743" s="100" t="str">
        <f>IF(B743="","",ROWS($B$5:B743))</f>
        <v/>
      </c>
      <c r="B743" s="100" t="str">
        <f t="shared" si="99"/>
        <v/>
      </c>
      <c r="C743" s="100" t="str">
        <f t="shared" si="100"/>
        <v/>
      </c>
      <c r="D743" s="100" t="str">
        <f t="shared" si="101"/>
        <v/>
      </c>
      <c r="E743" s="100" t="str">
        <f t="shared" si="102"/>
        <v/>
      </c>
      <c r="F743" s="100" t="str">
        <f t="shared" si="103"/>
        <v/>
      </c>
      <c r="G743" s="101" t="str">
        <f t="shared" si="104"/>
        <v/>
      </c>
      <c r="H743" s="101" t="str">
        <f t="shared" si="105"/>
        <v/>
      </c>
      <c r="I743" s="184"/>
      <c r="J743" s="183"/>
      <c r="K743" s="183" t="str">
        <f>IF(J743="","",VLOOKUP(J743,MASTER!$B$8:$C$11,2,0))</f>
        <v/>
      </c>
      <c r="L743" s="183"/>
      <c r="M743" s="183"/>
      <c r="N743" s="183"/>
      <c r="O743" s="183"/>
      <c r="P743" s="183"/>
      <c r="Q743" s="183"/>
      <c r="R743" s="183"/>
      <c r="S743" s="183"/>
      <c r="T743" s="183"/>
      <c r="U743" s="183"/>
      <c r="V743" s="183"/>
      <c r="W743" s="183"/>
      <c r="X743" s="180">
        <f t="shared" si="106"/>
        <v>0</v>
      </c>
      <c r="Y743" s="179"/>
      <c r="AA743">
        <v>739</v>
      </c>
      <c r="AB743">
        <f>IFERROR(IF($AB$1&gt;=AA743,SMALL(STU_DATA!$L$5:$L$1000,FILL_DATA!$AB$2+FILL_DATA!AA743),0),0)</f>
        <v>0</v>
      </c>
      <c r="AC743">
        <f t="shared" si="107"/>
        <v>0</v>
      </c>
    </row>
    <row r="744" spans="1:29">
      <c r="A744" s="100" t="str">
        <f>IF(B744="","",ROWS($B$5:B744))</f>
        <v/>
      </c>
      <c r="B744" s="100" t="str">
        <f t="shared" si="99"/>
        <v/>
      </c>
      <c r="C744" s="100" t="str">
        <f t="shared" si="100"/>
        <v/>
      </c>
      <c r="D744" s="100" t="str">
        <f t="shared" si="101"/>
        <v/>
      </c>
      <c r="E744" s="100" t="str">
        <f t="shared" si="102"/>
        <v/>
      </c>
      <c r="F744" s="100" t="str">
        <f t="shared" si="103"/>
        <v/>
      </c>
      <c r="G744" s="101" t="str">
        <f t="shared" si="104"/>
        <v/>
      </c>
      <c r="H744" s="101" t="str">
        <f t="shared" si="105"/>
        <v/>
      </c>
      <c r="I744" s="184"/>
      <c r="J744" s="183"/>
      <c r="K744" s="183" t="str">
        <f>IF(J744="","",VLOOKUP(J744,MASTER!$B$8:$C$11,2,0))</f>
        <v/>
      </c>
      <c r="L744" s="183"/>
      <c r="M744" s="183"/>
      <c r="N744" s="183"/>
      <c r="O744" s="183"/>
      <c r="P744" s="183"/>
      <c r="Q744" s="183"/>
      <c r="R744" s="183"/>
      <c r="S744" s="183"/>
      <c r="T744" s="183"/>
      <c r="U744" s="183"/>
      <c r="V744" s="183"/>
      <c r="W744" s="183"/>
      <c r="X744" s="180">
        <f t="shared" si="106"/>
        <v>0</v>
      </c>
      <c r="Y744" s="179"/>
      <c r="AA744">
        <v>740</v>
      </c>
      <c r="AB744">
        <f>IFERROR(IF($AB$1&gt;=AA744,SMALL(STU_DATA!$L$5:$L$1000,FILL_DATA!$AB$2+FILL_DATA!AA744),0),0)</f>
        <v>0</v>
      </c>
      <c r="AC744">
        <f t="shared" si="107"/>
        <v>0</v>
      </c>
    </row>
    <row r="745" spans="1:29">
      <c r="A745" s="100" t="str">
        <f>IF(B745="","",ROWS($B$5:B745))</f>
        <v/>
      </c>
      <c r="B745" s="100" t="str">
        <f t="shared" si="99"/>
        <v/>
      </c>
      <c r="C745" s="100" t="str">
        <f t="shared" si="100"/>
        <v/>
      </c>
      <c r="D745" s="100" t="str">
        <f t="shared" si="101"/>
        <v/>
      </c>
      <c r="E745" s="100" t="str">
        <f t="shared" si="102"/>
        <v/>
      </c>
      <c r="F745" s="100" t="str">
        <f t="shared" si="103"/>
        <v/>
      </c>
      <c r="G745" s="101" t="str">
        <f t="shared" si="104"/>
        <v/>
      </c>
      <c r="H745" s="101" t="str">
        <f t="shared" si="105"/>
        <v/>
      </c>
      <c r="I745" s="184"/>
      <c r="J745" s="183"/>
      <c r="K745" s="183" t="str">
        <f>IF(J745="","",VLOOKUP(J745,MASTER!$B$8:$C$11,2,0))</f>
        <v/>
      </c>
      <c r="L745" s="183"/>
      <c r="M745" s="183"/>
      <c r="N745" s="183"/>
      <c r="O745" s="183"/>
      <c r="P745" s="183"/>
      <c r="Q745" s="183"/>
      <c r="R745" s="183"/>
      <c r="S745" s="183"/>
      <c r="T745" s="183"/>
      <c r="U745" s="183"/>
      <c r="V745" s="183"/>
      <c r="W745" s="183"/>
      <c r="X745" s="180">
        <f t="shared" si="106"/>
        <v>0</v>
      </c>
      <c r="Y745" s="179"/>
      <c r="AA745">
        <v>741</v>
      </c>
      <c r="AB745">
        <f>IFERROR(IF($AB$1&gt;=AA745,SMALL(STU_DATA!$L$5:$L$1000,FILL_DATA!$AB$2+FILL_DATA!AA745),0),0)</f>
        <v>0</v>
      </c>
      <c r="AC745">
        <f t="shared" si="107"/>
        <v>0</v>
      </c>
    </row>
    <row r="746" spans="1:29">
      <c r="A746" s="100" t="str">
        <f>IF(B746="","",ROWS($B$5:B746))</f>
        <v/>
      </c>
      <c r="B746" s="100" t="str">
        <f t="shared" si="99"/>
        <v/>
      </c>
      <c r="C746" s="100" t="str">
        <f t="shared" si="100"/>
        <v/>
      </c>
      <c r="D746" s="100" t="str">
        <f t="shared" si="101"/>
        <v/>
      </c>
      <c r="E746" s="100" t="str">
        <f t="shared" si="102"/>
        <v/>
      </c>
      <c r="F746" s="100" t="str">
        <f t="shared" si="103"/>
        <v/>
      </c>
      <c r="G746" s="101" t="str">
        <f t="shared" si="104"/>
        <v/>
      </c>
      <c r="H746" s="101" t="str">
        <f t="shared" si="105"/>
        <v/>
      </c>
      <c r="I746" s="184"/>
      <c r="J746" s="183"/>
      <c r="K746" s="183" t="str">
        <f>IF(J746="","",VLOOKUP(J746,MASTER!$B$8:$C$11,2,0))</f>
        <v/>
      </c>
      <c r="L746" s="183"/>
      <c r="M746" s="183"/>
      <c r="N746" s="183"/>
      <c r="O746" s="183"/>
      <c r="P746" s="183"/>
      <c r="Q746" s="183"/>
      <c r="R746" s="183"/>
      <c r="S746" s="183"/>
      <c r="T746" s="183"/>
      <c r="U746" s="183"/>
      <c r="V746" s="183"/>
      <c r="W746" s="183"/>
      <c r="X746" s="180">
        <f t="shared" si="106"/>
        <v>0</v>
      </c>
      <c r="Y746" s="179"/>
      <c r="AA746">
        <v>742</v>
      </c>
      <c r="AB746">
        <f>IFERROR(IF($AB$1&gt;=AA746,SMALL(STU_DATA!$L$5:$L$1000,FILL_DATA!$AB$2+FILL_DATA!AA746),0),0)</f>
        <v>0</v>
      </c>
      <c r="AC746">
        <f t="shared" si="107"/>
        <v>0</v>
      </c>
    </row>
    <row r="747" spans="1:29">
      <c r="A747" s="100" t="str">
        <f>IF(B747="","",ROWS($B$5:B747))</f>
        <v/>
      </c>
      <c r="B747" s="100" t="str">
        <f t="shared" si="99"/>
        <v/>
      </c>
      <c r="C747" s="100" t="str">
        <f t="shared" si="100"/>
        <v/>
      </c>
      <c r="D747" s="100" t="str">
        <f t="shared" si="101"/>
        <v/>
      </c>
      <c r="E747" s="100" t="str">
        <f t="shared" si="102"/>
        <v/>
      </c>
      <c r="F747" s="100" t="str">
        <f t="shared" si="103"/>
        <v/>
      </c>
      <c r="G747" s="101" t="str">
        <f t="shared" si="104"/>
        <v/>
      </c>
      <c r="H747" s="101" t="str">
        <f t="shared" si="105"/>
        <v/>
      </c>
      <c r="I747" s="184"/>
      <c r="J747" s="183"/>
      <c r="K747" s="183" t="str">
        <f>IF(J747="","",VLOOKUP(J747,MASTER!$B$8:$C$11,2,0))</f>
        <v/>
      </c>
      <c r="L747" s="183"/>
      <c r="M747" s="183"/>
      <c r="N747" s="183"/>
      <c r="O747" s="183"/>
      <c r="P747" s="183"/>
      <c r="Q747" s="183"/>
      <c r="R747" s="183"/>
      <c r="S747" s="183"/>
      <c r="T747" s="183"/>
      <c r="U747" s="183"/>
      <c r="V747" s="183"/>
      <c r="W747" s="183"/>
      <c r="X747" s="180">
        <f t="shared" si="106"/>
        <v>0</v>
      </c>
      <c r="Y747" s="179"/>
      <c r="AA747">
        <v>743</v>
      </c>
      <c r="AB747">
        <f>IFERROR(IF($AB$1&gt;=AA747,SMALL(STU_DATA!$L$5:$L$1000,FILL_DATA!$AB$2+FILL_DATA!AA747),0),0)</f>
        <v>0</v>
      </c>
      <c r="AC747">
        <f t="shared" si="107"/>
        <v>0</v>
      </c>
    </row>
    <row r="748" spans="1:29">
      <c r="A748" s="100" t="str">
        <f>IF(B748="","",ROWS($B$5:B748))</f>
        <v/>
      </c>
      <c r="B748" s="100" t="str">
        <f t="shared" si="99"/>
        <v/>
      </c>
      <c r="C748" s="100" t="str">
        <f t="shared" si="100"/>
        <v/>
      </c>
      <c r="D748" s="100" t="str">
        <f t="shared" si="101"/>
        <v/>
      </c>
      <c r="E748" s="100" t="str">
        <f t="shared" si="102"/>
        <v/>
      </c>
      <c r="F748" s="100" t="str">
        <f t="shared" si="103"/>
        <v/>
      </c>
      <c r="G748" s="101" t="str">
        <f t="shared" si="104"/>
        <v/>
      </c>
      <c r="H748" s="101" t="str">
        <f t="shared" si="105"/>
        <v/>
      </c>
      <c r="I748" s="184"/>
      <c r="J748" s="183"/>
      <c r="K748" s="183" t="str">
        <f>IF(J748="","",VLOOKUP(J748,MASTER!$B$8:$C$11,2,0))</f>
        <v/>
      </c>
      <c r="L748" s="183"/>
      <c r="M748" s="183"/>
      <c r="N748" s="183"/>
      <c r="O748" s="183"/>
      <c r="P748" s="183"/>
      <c r="Q748" s="183"/>
      <c r="R748" s="183"/>
      <c r="S748" s="183"/>
      <c r="T748" s="183"/>
      <c r="U748" s="183"/>
      <c r="V748" s="183"/>
      <c r="W748" s="183"/>
      <c r="X748" s="180">
        <f t="shared" si="106"/>
        <v>0</v>
      </c>
      <c r="Y748" s="179"/>
      <c r="AA748">
        <v>744</v>
      </c>
      <c r="AB748">
        <f>IFERROR(IF($AB$1&gt;=AA748,SMALL(STU_DATA!$L$5:$L$1000,FILL_DATA!$AB$2+FILL_DATA!AA748),0),0)</f>
        <v>0</v>
      </c>
      <c r="AC748">
        <f t="shared" si="107"/>
        <v>0</v>
      </c>
    </row>
    <row r="749" spans="1:29">
      <c r="A749" s="100" t="str">
        <f>IF(B749="","",ROWS($B$5:B749))</f>
        <v/>
      </c>
      <c r="B749" s="100" t="str">
        <f t="shared" si="99"/>
        <v/>
      </c>
      <c r="C749" s="100" t="str">
        <f t="shared" si="100"/>
        <v/>
      </c>
      <c r="D749" s="100" t="str">
        <f t="shared" si="101"/>
        <v/>
      </c>
      <c r="E749" s="100" t="str">
        <f t="shared" si="102"/>
        <v/>
      </c>
      <c r="F749" s="100" t="str">
        <f t="shared" si="103"/>
        <v/>
      </c>
      <c r="G749" s="101" t="str">
        <f t="shared" si="104"/>
        <v/>
      </c>
      <c r="H749" s="101" t="str">
        <f t="shared" si="105"/>
        <v/>
      </c>
      <c r="I749" s="184"/>
      <c r="J749" s="183"/>
      <c r="K749" s="183" t="str">
        <f>IF(J749="","",VLOOKUP(J749,MASTER!$B$8:$C$11,2,0))</f>
        <v/>
      </c>
      <c r="L749" s="183"/>
      <c r="M749" s="183"/>
      <c r="N749" s="183"/>
      <c r="O749" s="183"/>
      <c r="P749" s="183"/>
      <c r="Q749" s="183"/>
      <c r="R749" s="183"/>
      <c r="S749" s="183"/>
      <c r="T749" s="183"/>
      <c r="U749" s="183"/>
      <c r="V749" s="183"/>
      <c r="W749" s="183"/>
      <c r="X749" s="180">
        <f t="shared" si="106"/>
        <v>0</v>
      </c>
      <c r="Y749" s="179"/>
      <c r="AA749">
        <v>745</v>
      </c>
      <c r="AB749">
        <f>IFERROR(IF($AB$1&gt;=AA749,SMALL(STU_DATA!$L$5:$L$1000,FILL_DATA!$AB$2+FILL_DATA!AA749),0),0)</f>
        <v>0</v>
      </c>
      <c r="AC749">
        <f t="shared" si="107"/>
        <v>0</v>
      </c>
    </row>
    <row r="750" spans="1:29">
      <c r="A750" s="100" t="str">
        <f>IF(B750="","",ROWS($B$5:B750))</f>
        <v/>
      </c>
      <c r="B750" s="100" t="str">
        <f t="shared" si="99"/>
        <v/>
      </c>
      <c r="C750" s="100" t="str">
        <f t="shared" si="100"/>
        <v/>
      </c>
      <c r="D750" s="100" t="str">
        <f t="shared" si="101"/>
        <v/>
      </c>
      <c r="E750" s="100" t="str">
        <f t="shared" si="102"/>
        <v/>
      </c>
      <c r="F750" s="100" t="str">
        <f t="shared" si="103"/>
        <v/>
      </c>
      <c r="G750" s="101" t="str">
        <f t="shared" si="104"/>
        <v/>
      </c>
      <c r="H750" s="101" t="str">
        <f t="shared" si="105"/>
        <v/>
      </c>
      <c r="I750" s="184"/>
      <c r="J750" s="183"/>
      <c r="K750" s="183" t="str">
        <f>IF(J750="","",VLOOKUP(J750,MASTER!$B$8:$C$11,2,0))</f>
        <v/>
      </c>
      <c r="L750" s="183"/>
      <c r="M750" s="183"/>
      <c r="N750" s="183"/>
      <c r="O750" s="183"/>
      <c r="P750" s="183"/>
      <c r="Q750" s="183"/>
      <c r="R750" s="183"/>
      <c r="S750" s="183"/>
      <c r="T750" s="183"/>
      <c r="U750" s="183"/>
      <c r="V750" s="183"/>
      <c r="W750" s="183"/>
      <c r="X750" s="180">
        <f t="shared" si="106"/>
        <v>0</v>
      </c>
      <c r="Y750" s="179"/>
      <c r="AA750">
        <v>746</v>
      </c>
      <c r="AB750">
        <f>IFERROR(IF($AB$1&gt;=AA750,SMALL(STU_DATA!$L$5:$L$1000,FILL_DATA!$AB$2+FILL_DATA!AA750),0),0)</f>
        <v>0</v>
      </c>
      <c r="AC750">
        <f t="shared" si="107"/>
        <v>0</v>
      </c>
    </row>
    <row r="751" spans="1:29">
      <c r="A751" s="100" t="str">
        <f>IF(B751="","",ROWS($B$5:B751))</f>
        <v/>
      </c>
      <c r="B751" s="100" t="str">
        <f t="shared" si="99"/>
        <v/>
      </c>
      <c r="C751" s="100" t="str">
        <f t="shared" si="100"/>
        <v/>
      </c>
      <c r="D751" s="100" t="str">
        <f t="shared" si="101"/>
        <v/>
      </c>
      <c r="E751" s="100" t="str">
        <f t="shared" si="102"/>
        <v/>
      </c>
      <c r="F751" s="100" t="str">
        <f t="shared" si="103"/>
        <v/>
      </c>
      <c r="G751" s="101" t="str">
        <f t="shared" si="104"/>
        <v/>
      </c>
      <c r="H751" s="101" t="str">
        <f t="shared" si="105"/>
        <v/>
      </c>
      <c r="I751" s="184"/>
      <c r="J751" s="183"/>
      <c r="K751" s="183" t="str">
        <f>IF(J751="","",VLOOKUP(J751,MASTER!$B$8:$C$11,2,0))</f>
        <v/>
      </c>
      <c r="L751" s="183"/>
      <c r="M751" s="183"/>
      <c r="N751" s="183"/>
      <c r="O751" s="183"/>
      <c r="P751" s="183"/>
      <c r="Q751" s="183"/>
      <c r="R751" s="183"/>
      <c r="S751" s="183"/>
      <c r="T751" s="183"/>
      <c r="U751" s="183"/>
      <c r="V751" s="183"/>
      <c r="W751" s="183"/>
      <c r="X751" s="180">
        <f t="shared" si="106"/>
        <v>0</v>
      </c>
      <c r="Y751" s="179"/>
      <c r="AA751">
        <v>747</v>
      </c>
      <c r="AB751">
        <f>IFERROR(IF($AB$1&gt;=AA751,SMALL(STU_DATA!$L$5:$L$1000,FILL_DATA!$AB$2+FILL_DATA!AA751),0),0)</f>
        <v>0</v>
      </c>
      <c r="AC751">
        <f t="shared" si="107"/>
        <v>0</v>
      </c>
    </row>
    <row r="752" spans="1:29">
      <c r="A752" s="100" t="str">
        <f>IF(B752="","",ROWS($B$5:B752))</f>
        <v/>
      </c>
      <c r="B752" s="100" t="str">
        <f t="shared" si="99"/>
        <v/>
      </c>
      <c r="C752" s="100" t="str">
        <f t="shared" si="100"/>
        <v/>
      </c>
      <c r="D752" s="100" t="str">
        <f t="shared" si="101"/>
        <v/>
      </c>
      <c r="E752" s="100" t="str">
        <f t="shared" si="102"/>
        <v/>
      </c>
      <c r="F752" s="100" t="str">
        <f t="shared" si="103"/>
        <v/>
      </c>
      <c r="G752" s="101" t="str">
        <f t="shared" si="104"/>
        <v/>
      </c>
      <c r="H752" s="101" t="str">
        <f t="shared" si="105"/>
        <v/>
      </c>
      <c r="I752" s="184"/>
      <c r="J752" s="183"/>
      <c r="K752" s="183" t="str">
        <f>IF(J752="","",VLOOKUP(J752,MASTER!$B$8:$C$11,2,0))</f>
        <v/>
      </c>
      <c r="L752" s="183"/>
      <c r="M752" s="183"/>
      <c r="N752" s="183"/>
      <c r="O752" s="183"/>
      <c r="P752" s="183"/>
      <c r="Q752" s="183"/>
      <c r="R752" s="183"/>
      <c r="S752" s="183"/>
      <c r="T752" s="183"/>
      <c r="U752" s="183"/>
      <c r="V752" s="183"/>
      <c r="W752" s="183"/>
      <c r="X752" s="180">
        <f t="shared" si="106"/>
        <v>0</v>
      </c>
      <c r="Y752" s="179"/>
      <c r="AA752">
        <v>748</v>
      </c>
      <c r="AB752">
        <f>IFERROR(IF($AB$1&gt;=AA752,SMALL(STU_DATA!$L$5:$L$1000,FILL_DATA!$AB$2+FILL_DATA!AA752),0),0)</f>
        <v>0</v>
      </c>
      <c r="AC752">
        <f t="shared" si="107"/>
        <v>0</v>
      </c>
    </row>
    <row r="753" spans="1:29">
      <c r="A753" s="100" t="str">
        <f>IF(B753="","",ROWS($B$5:B753))</f>
        <v/>
      </c>
      <c r="B753" s="100" t="str">
        <f t="shared" si="99"/>
        <v/>
      </c>
      <c r="C753" s="100" t="str">
        <f t="shared" si="100"/>
        <v/>
      </c>
      <c r="D753" s="100" t="str">
        <f t="shared" si="101"/>
        <v/>
      </c>
      <c r="E753" s="100" t="str">
        <f t="shared" si="102"/>
        <v/>
      </c>
      <c r="F753" s="100" t="str">
        <f t="shared" si="103"/>
        <v/>
      </c>
      <c r="G753" s="101" t="str">
        <f t="shared" si="104"/>
        <v/>
      </c>
      <c r="H753" s="101" t="str">
        <f t="shared" si="105"/>
        <v/>
      </c>
      <c r="I753" s="184"/>
      <c r="J753" s="183"/>
      <c r="K753" s="183" t="str">
        <f>IF(J753="","",VLOOKUP(J753,MASTER!$B$8:$C$11,2,0))</f>
        <v/>
      </c>
      <c r="L753" s="183"/>
      <c r="M753" s="183"/>
      <c r="N753" s="183"/>
      <c r="O753" s="183"/>
      <c r="P753" s="183"/>
      <c r="Q753" s="183"/>
      <c r="R753" s="183"/>
      <c r="S753" s="183"/>
      <c r="T753" s="183"/>
      <c r="U753" s="183"/>
      <c r="V753" s="183"/>
      <c r="W753" s="183"/>
      <c r="X753" s="180">
        <f t="shared" si="106"/>
        <v>0</v>
      </c>
      <c r="Y753" s="179"/>
      <c r="AA753">
        <v>749</v>
      </c>
      <c r="AB753">
        <f>IFERROR(IF($AB$1&gt;=AA753,SMALL(STU_DATA!$L$5:$L$1000,FILL_DATA!$AB$2+FILL_DATA!AA753),0),0)</f>
        <v>0</v>
      </c>
      <c r="AC753">
        <f t="shared" si="107"/>
        <v>0</v>
      </c>
    </row>
    <row r="754" spans="1:29">
      <c r="A754" s="100" t="str">
        <f>IF(B754="","",ROWS($B$5:B754))</f>
        <v/>
      </c>
      <c r="B754" s="100" t="str">
        <f t="shared" si="99"/>
        <v/>
      </c>
      <c r="C754" s="100" t="str">
        <f t="shared" si="100"/>
        <v/>
      </c>
      <c r="D754" s="100" t="str">
        <f t="shared" si="101"/>
        <v/>
      </c>
      <c r="E754" s="100" t="str">
        <f t="shared" si="102"/>
        <v/>
      </c>
      <c r="F754" s="100" t="str">
        <f t="shared" si="103"/>
        <v/>
      </c>
      <c r="G754" s="101" t="str">
        <f t="shared" si="104"/>
        <v/>
      </c>
      <c r="H754" s="101" t="str">
        <f t="shared" si="105"/>
        <v/>
      </c>
      <c r="I754" s="184"/>
      <c r="J754" s="183"/>
      <c r="K754" s="183" t="str">
        <f>IF(J754="","",VLOOKUP(J754,MASTER!$B$8:$C$11,2,0))</f>
        <v/>
      </c>
      <c r="L754" s="183"/>
      <c r="M754" s="183"/>
      <c r="N754" s="183"/>
      <c r="O754" s="183"/>
      <c r="P754" s="183"/>
      <c r="Q754" s="183"/>
      <c r="R754" s="183"/>
      <c r="S754" s="183"/>
      <c r="T754" s="183"/>
      <c r="U754" s="183"/>
      <c r="V754" s="183"/>
      <c r="W754" s="183"/>
      <c r="X754" s="180">
        <f t="shared" si="106"/>
        <v>0</v>
      </c>
      <c r="Y754" s="179"/>
      <c r="AA754">
        <v>750</v>
      </c>
      <c r="AB754">
        <f>IFERROR(IF($AB$1&gt;=AA754,SMALL(STU_DATA!$L$5:$L$1000,FILL_DATA!$AB$2+FILL_DATA!AA754),0),0)</f>
        <v>0</v>
      </c>
      <c r="AC754">
        <f t="shared" si="107"/>
        <v>0</v>
      </c>
    </row>
    <row r="755" spans="1:29">
      <c r="A755" s="100" t="str">
        <f>IF(B755="","",ROWS($B$5:B755))</f>
        <v/>
      </c>
      <c r="B755" s="100" t="str">
        <f t="shared" si="99"/>
        <v/>
      </c>
      <c r="C755" s="100" t="str">
        <f t="shared" si="100"/>
        <v/>
      </c>
      <c r="D755" s="100" t="str">
        <f t="shared" si="101"/>
        <v/>
      </c>
      <c r="E755" s="100" t="str">
        <f t="shared" si="102"/>
        <v/>
      </c>
      <c r="F755" s="100" t="str">
        <f t="shared" si="103"/>
        <v/>
      </c>
      <c r="G755" s="101" t="str">
        <f t="shared" si="104"/>
        <v/>
      </c>
      <c r="H755" s="101" t="str">
        <f t="shared" si="105"/>
        <v/>
      </c>
      <c r="I755" s="184"/>
      <c r="J755" s="183"/>
      <c r="K755" s="183" t="str">
        <f>IF(J755="","",VLOOKUP(J755,MASTER!$B$8:$C$11,2,0))</f>
        <v/>
      </c>
      <c r="L755" s="183"/>
      <c r="M755" s="183"/>
      <c r="N755" s="183"/>
      <c r="O755" s="183"/>
      <c r="P755" s="183"/>
      <c r="Q755" s="183"/>
      <c r="R755" s="183"/>
      <c r="S755" s="183"/>
      <c r="T755" s="183"/>
      <c r="U755" s="183"/>
      <c r="V755" s="183"/>
      <c r="W755" s="183"/>
      <c r="X755" s="180">
        <f t="shared" si="106"/>
        <v>0</v>
      </c>
      <c r="Y755" s="179"/>
      <c r="AA755">
        <v>751</v>
      </c>
      <c r="AB755">
        <f>IFERROR(IF($AB$1&gt;=AA755,SMALL(STU_DATA!$L$5:$L$1000,FILL_DATA!$AB$2+FILL_DATA!AA755),0),0)</f>
        <v>0</v>
      </c>
      <c r="AC755">
        <f t="shared" si="107"/>
        <v>0</v>
      </c>
    </row>
    <row r="756" spans="1:29">
      <c r="A756" s="100" t="str">
        <f>IF(B756="","",ROWS($B$5:B756))</f>
        <v/>
      </c>
      <c r="B756" s="100" t="str">
        <f t="shared" si="99"/>
        <v/>
      </c>
      <c r="C756" s="100" t="str">
        <f t="shared" si="100"/>
        <v/>
      </c>
      <c r="D756" s="100" t="str">
        <f t="shared" si="101"/>
        <v/>
      </c>
      <c r="E756" s="100" t="str">
        <f t="shared" si="102"/>
        <v/>
      </c>
      <c r="F756" s="100" t="str">
        <f t="shared" si="103"/>
        <v/>
      </c>
      <c r="G756" s="101" t="str">
        <f t="shared" si="104"/>
        <v/>
      </c>
      <c r="H756" s="101" t="str">
        <f t="shared" si="105"/>
        <v/>
      </c>
      <c r="I756" s="184"/>
      <c r="J756" s="183"/>
      <c r="K756" s="183" t="str">
        <f>IF(J756="","",VLOOKUP(J756,MASTER!$B$8:$C$11,2,0))</f>
        <v/>
      </c>
      <c r="L756" s="183"/>
      <c r="M756" s="183"/>
      <c r="N756" s="183"/>
      <c r="O756" s="183"/>
      <c r="P756" s="183"/>
      <c r="Q756" s="183"/>
      <c r="R756" s="183"/>
      <c r="S756" s="183"/>
      <c r="T756" s="183"/>
      <c r="U756" s="183"/>
      <c r="V756" s="183"/>
      <c r="W756" s="183"/>
      <c r="X756" s="180">
        <f t="shared" si="106"/>
        <v>0</v>
      </c>
      <c r="Y756" s="179"/>
      <c r="AA756">
        <v>752</v>
      </c>
      <c r="AB756">
        <f>IFERROR(IF($AB$1&gt;=AA756,SMALL(STU_DATA!$L$5:$L$1000,FILL_DATA!$AB$2+FILL_DATA!AA756),0),0)</f>
        <v>0</v>
      </c>
      <c r="AC756">
        <f t="shared" si="107"/>
        <v>0</v>
      </c>
    </row>
    <row r="757" spans="1:29">
      <c r="A757" s="100" t="str">
        <f>IF(B757="","",ROWS($B$5:B757))</f>
        <v/>
      </c>
      <c r="B757" s="100" t="str">
        <f t="shared" si="99"/>
        <v/>
      </c>
      <c r="C757" s="100" t="str">
        <f t="shared" si="100"/>
        <v/>
      </c>
      <c r="D757" s="100" t="str">
        <f t="shared" si="101"/>
        <v/>
      </c>
      <c r="E757" s="100" t="str">
        <f t="shared" si="102"/>
        <v/>
      </c>
      <c r="F757" s="100" t="str">
        <f t="shared" si="103"/>
        <v/>
      </c>
      <c r="G757" s="101" t="str">
        <f t="shared" si="104"/>
        <v/>
      </c>
      <c r="H757" s="101" t="str">
        <f t="shared" si="105"/>
        <v/>
      </c>
      <c r="I757" s="184"/>
      <c r="J757" s="183"/>
      <c r="K757" s="183" t="str">
        <f>IF(J757="","",VLOOKUP(J757,MASTER!$B$8:$C$11,2,0))</f>
        <v/>
      </c>
      <c r="L757" s="183"/>
      <c r="M757" s="183"/>
      <c r="N757" s="183"/>
      <c r="O757" s="183"/>
      <c r="P757" s="183"/>
      <c r="Q757" s="183"/>
      <c r="R757" s="183"/>
      <c r="S757" s="183"/>
      <c r="T757" s="183"/>
      <c r="U757" s="183"/>
      <c r="V757" s="183"/>
      <c r="W757" s="183"/>
      <c r="X757" s="180">
        <f t="shared" si="106"/>
        <v>0</v>
      </c>
      <c r="Y757" s="179"/>
      <c r="AA757">
        <v>753</v>
      </c>
      <c r="AB757">
        <f>IFERROR(IF($AB$1&gt;=AA757,SMALL(STU_DATA!$L$5:$L$1000,FILL_DATA!$AB$2+FILL_DATA!AA757),0),0)</f>
        <v>0</v>
      </c>
      <c r="AC757">
        <f t="shared" si="107"/>
        <v>0</v>
      </c>
    </row>
    <row r="758" spans="1:29">
      <c r="A758" s="100" t="str">
        <f>IF(B758="","",ROWS($B$5:B758))</f>
        <v/>
      </c>
      <c r="B758" s="100" t="str">
        <f t="shared" si="99"/>
        <v/>
      </c>
      <c r="C758" s="100" t="str">
        <f t="shared" si="100"/>
        <v/>
      </c>
      <c r="D758" s="100" t="str">
        <f t="shared" si="101"/>
        <v/>
      </c>
      <c r="E758" s="100" t="str">
        <f t="shared" si="102"/>
        <v/>
      </c>
      <c r="F758" s="100" t="str">
        <f t="shared" si="103"/>
        <v/>
      </c>
      <c r="G758" s="101" t="str">
        <f t="shared" si="104"/>
        <v/>
      </c>
      <c r="H758" s="101" t="str">
        <f t="shared" si="105"/>
        <v/>
      </c>
      <c r="I758" s="184"/>
      <c r="J758" s="183"/>
      <c r="K758" s="183" t="str">
        <f>IF(J758="","",VLOOKUP(J758,MASTER!$B$8:$C$11,2,0))</f>
        <v/>
      </c>
      <c r="L758" s="183"/>
      <c r="M758" s="183"/>
      <c r="N758" s="183"/>
      <c r="O758" s="183"/>
      <c r="P758" s="183"/>
      <c r="Q758" s="183"/>
      <c r="R758" s="183"/>
      <c r="S758" s="183"/>
      <c r="T758" s="183"/>
      <c r="U758" s="183"/>
      <c r="V758" s="183"/>
      <c r="W758" s="183"/>
      <c r="X758" s="180">
        <f t="shared" si="106"/>
        <v>0</v>
      </c>
      <c r="Y758" s="179"/>
      <c r="AA758">
        <v>754</v>
      </c>
      <c r="AB758">
        <f>IFERROR(IF($AB$1&gt;=AA758,SMALL(STU_DATA!$L$5:$L$1000,FILL_DATA!$AB$2+FILL_DATA!AA758),0),0)</f>
        <v>0</v>
      </c>
      <c r="AC758">
        <f t="shared" si="107"/>
        <v>0</v>
      </c>
    </row>
    <row r="759" spans="1:29">
      <c r="A759" s="100" t="str">
        <f>IF(B759="","",ROWS($B$5:B759))</f>
        <v/>
      </c>
      <c r="B759" s="100" t="str">
        <f t="shared" si="99"/>
        <v/>
      </c>
      <c r="C759" s="100" t="str">
        <f t="shared" si="100"/>
        <v/>
      </c>
      <c r="D759" s="100" t="str">
        <f t="shared" si="101"/>
        <v/>
      </c>
      <c r="E759" s="100" t="str">
        <f t="shared" si="102"/>
        <v/>
      </c>
      <c r="F759" s="100" t="str">
        <f t="shared" si="103"/>
        <v/>
      </c>
      <c r="G759" s="101" t="str">
        <f t="shared" si="104"/>
        <v/>
      </c>
      <c r="H759" s="101" t="str">
        <f t="shared" si="105"/>
        <v/>
      </c>
      <c r="I759" s="184"/>
      <c r="J759" s="183"/>
      <c r="K759" s="183" t="str">
        <f>IF(J759="","",VLOOKUP(J759,MASTER!$B$8:$C$11,2,0))</f>
        <v/>
      </c>
      <c r="L759" s="183"/>
      <c r="M759" s="183"/>
      <c r="N759" s="183"/>
      <c r="O759" s="183"/>
      <c r="P759" s="183"/>
      <c r="Q759" s="183"/>
      <c r="R759" s="183"/>
      <c r="S759" s="183"/>
      <c r="T759" s="183"/>
      <c r="U759" s="183"/>
      <c r="V759" s="183"/>
      <c r="W759" s="183"/>
      <c r="X759" s="180">
        <f t="shared" si="106"/>
        <v>0</v>
      </c>
      <c r="Y759" s="179"/>
      <c r="AA759">
        <v>755</v>
      </c>
      <c r="AB759">
        <f>IFERROR(IF($AB$1&gt;=AA759,SMALL(STU_DATA!$L$5:$L$1000,FILL_DATA!$AB$2+FILL_DATA!AA759),0),0)</f>
        <v>0</v>
      </c>
      <c r="AC759">
        <f t="shared" si="107"/>
        <v>0</v>
      </c>
    </row>
    <row r="760" spans="1:29">
      <c r="A760" s="100" t="str">
        <f>IF(B760="","",ROWS($B$5:B760))</f>
        <v/>
      </c>
      <c r="B760" s="100" t="str">
        <f t="shared" si="99"/>
        <v/>
      </c>
      <c r="C760" s="100" t="str">
        <f t="shared" si="100"/>
        <v/>
      </c>
      <c r="D760" s="100" t="str">
        <f t="shared" si="101"/>
        <v/>
      </c>
      <c r="E760" s="100" t="str">
        <f t="shared" si="102"/>
        <v/>
      </c>
      <c r="F760" s="100" t="str">
        <f t="shared" si="103"/>
        <v/>
      </c>
      <c r="G760" s="101" t="str">
        <f t="shared" si="104"/>
        <v/>
      </c>
      <c r="H760" s="101" t="str">
        <f t="shared" si="105"/>
        <v/>
      </c>
      <c r="I760" s="184"/>
      <c r="J760" s="183"/>
      <c r="K760" s="183" t="str">
        <f>IF(J760="","",VLOOKUP(J760,MASTER!$B$8:$C$11,2,0))</f>
        <v/>
      </c>
      <c r="L760" s="183"/>
      <c r="M760" s="183"/>
      <c r="N760" s="183"/>
      <c r="O760" s="183"/>
      <c r="P760" s="183"/>
      <c r="Q760" s="183"/>
      <c r="R760" s="183"/>
      <c r="S760" s="183"/>
      <c r="T760" s="183"/>
      <c r="U760" s="183"/>
      <c r="V760" s="183"/>
      <c r="W760" s="183"/>
      <c r="X760" s="180">
        <f t="shared" si="106"/>
        <v>0</v>
      </c>
      <c r="Y760" s="179"/>
      <c r="AA760">
        <v>756</v>
      </c>
      <c r="AB760">
        <f>IFERROR(IF($AB$1&gt;=AA760,SMALL(STU_DATA!$L$5:$L$1000,FILL_DATA!$AB$2+FILL_DATA!AA760),0),0)</f>
        <v>0</v>
      </c>
      <c r="AC760">
        <f t="shared" si="107"/>
        <v>0</v>
      </c>
    </row>
    <row r="761" spans="1:29">
      <c r="A761" s="100" t="str">
        <f>IF(B761="","",ROWS($B$5:B761))</f>
        <v/>
      </c>
      <c r="B761" s="100" t="str">
        <f t="shared" si="99"/>
        <v/>
      </c>
      <c r="C761" s="100" t="str">
        <f t="shared" si="100"/>
        <v/>
      </c>
      <c r="D761" s="100" t="str">
        <f t="shared" si="101"/>
        <v/>
      </c>
      <c r="E761" s="100" t="str">
        <f t="shared" si="102"/>
        <v/>
      </c>
      <c r="F761" s="100" t="str">
        <f t="shared" si="103"/>
        <v/>
      </c>
      <c r="G761" s="101" t="str">
        <f t="shared" si="104"/>
        <v/>
      </c>
      <c r="H761" s="101" t="str">
        <f t="shared" si="105"/>
        <v/>
      </c>
      <c r="I761" s="184"/>
      <c r="J761" s="183"/>
      <c r="K761" s="183" t="str">
        <f>IF(J761="","",VLOOKUP(J761,MASTER!$B$8:$C$11,2,0))</f>
        <v/>
      </c>
      <c r="L761" s="183"/>
      <c r="M761" s="183"/>
      <c r="N761" s="183"/>
      <c r="O761" s="183"/>
      <c r="P761" s="183"/>
      <c r="Q761" s="183"/>
      <c r="R761" s="183"/>
      <c r="S761" s="183"/>
      <c r="T761" s="183"/>
      <c r="U761" s="183"/>
      <c r="V761" s="183"/>
      <c r="W761" s="183"/>
      <c r="X761" s="180">
        <f t="shared" si="106"/>
        <v>0</v>
      </c>
      <c r="Y761" s="179"/>
      <c r="AA761">
        <v>757</v>
      </c>
      <c r="AB761">
        <f>IFERROR(IF($AB$1&gt;=AA761,SMALL(STU_DATA!$L$5:$L$1000,FILL_DATA!$AB$2+FILL_DATA!AA761),0),0)</f>
        <v>0</v>
      </c>
      <c r="AC761">
        <f t="shared" si="107"/>
        <v>0</v>
      </c>
    </row>
    <row r="762" spans="1:29">
      <c r="A762" s="100" t="str">
        <f>IF(B762="","",ROWS($B$5:B762))</f>
        <v/>
      </c>
      <c r="B762" s="100" t="str">
        <f t="shared" si="99"/>
        <v/>
      </c>
      <c r="C762" s="100" t="str">
        <f t="shared" si="100"/>
        <v/>
      </c>
      <c r="D762" s="100" t="str">
        <f t="shared" si="101"/>
        <v/>
      </c>
      <c r="E762" s="100" t="str">
        <f t="shared" si="102"/>
        <v/>
      </c>
      <c r="F762" s="100" t="str">
        <f t="shared" si="103"/>
        <v/>
      </c>
      <c r="G762" s="101" t="str">
        <f t="shared" si="104"/>
        <v/>
      </c>
      <c r="H762" s="101" t="str">
        <f t="shared" si="105"/>
        <v/>
      </c>
      <c r="I762" s="184"/>
      <c r="J762" s="183"/>
      <c r="K762" s="183" t="str">
        <f>IF(J762="","",VLOOKUP(J762,MASTER!$B$8:$C$11,2,0))</f>
        <v/>
      </c>
      <c r="L762" s="183"/>
      <c r="M762" s="183"/>
      <c r="N762" s="183"/>
      <c r="O762" s="183"/>
      <c r="P762" s="183"/>
      <c r="Q762" s="183"/>
      <c r="R762" s="183"/>
      <c r="S762" s="183"/>
      <c r="T762" s="183"/>
      <c r="U762" s="183"/>
      <c r="V762" s="183"/>
      <c r="W762" s="183"/>
      <c r="X762" s="180">
        <f t="shared" si="106"/>
        <v>0</v>
      </c>
      <c r="Y762" s="179"/>
      <c r="AA762">
        <v>758</v>
      </c>
      <c r="AB762">
        <f>IFERROR(IF($AB$1&gt;=AA762,SMALL(STU_DATA!$L$5:$L$1000,FILL_DATA!$AB$2+FILL_DATA!AA762),0),0)</f>
        <v>0</v>
      </c>
      <c r="AC762">
        <f t="shared" si="107"/>
        <v>0</v>
      </c>
    </row>
    <row r="763" spans="1:29">
      <c r="A763" s="100" t="str">
        <f>IF(B763="","",ROWS($B$5:B763))</f>
        <v/>
      </c>
      <c r="B763" s="100" t="str">
        <f t="shared" si="99"/>
        <v/>
      </c>
      <c r="C763" s="100" t="str">
        <f t="shared" si="100"/>
        <v/>
      </c>
      <c r="D763" s="100" t="str">
        <f t="shared" si="101"/>
        <v/>
      </c>
      <c r="E763" s="100" t="str">
        <f t="shared" si="102"/>
        <v/>
      </c>
      <c r="F763" s="100" t="str">
        <f t="shared" si="103"/>
        <v/>
      </c>
      <c r="G763" s="101" t="str">
        <f t="shared" si="104"/>
        <v/>
      </c>
      <c r="H763" s="101" t="str">
        <f t="shared" si="105"/>
        <v/>
      </c>
      <c r="I763" s="184"/>
      <c r="J763" s="183"/>
      <c r="K763" s="183" t="str">
        <f>IF(J763="","",VLOOKUP(J763,MASTER!$B$8:$C$11,2,0))</f>
        <v/>
      </c>
      <c r="L763" s="183"/>
      <c r="M763" s="183"/>
      <c r="N763" s="183"/>
      <c r="O763" s="183"/>
      <c r="P763" s="183"/>
      <c r="Q763" s="183"/>
      <c r="R763" s="183"/>
      <c r="S763" s="183"/>
      <c r="T763" s="183"/>
      <c r="U763" s="183"/>
      <c r="V763" s="183"/>
      <c r="W763" s="183"/>
      <c r="X763" s="180">
        <f t="shared" si="106"/>
        <v>0</v>
      </c>
      <c r="Y763" s="179"/>
      <c r="AA763">
        <v>759</v>
      </c>
      <c r="AB763">
        <f>IFERROR(IF($AB$1&gt;=AA763,SMALL(STU_DATA!$L$5:$L$1000,FILL_DATA!$AB$2+FILL_DATA!AA763),0),0)</f>
        <v>0</v>
      </c>
      <c r="AC763">
        <f t="shared" si="107"/>
        <v>0</v>
      </c>
    </row>
    <row r="764" spans="1:29">
      <c r="A764" s="100" t="str">
        <f>IF(B764="","",ROWS($B$5:B764))</f>
        <v/>
      </c>
      <c r="B764" s="100" t="str">
        <f t="shared" si="99"/>
        <v/>
      </c>
      <c r="C764" s="100" t="str">
        <f t="shared" si="100"/>
        <v/>
      </c>
      <c r="D764" s="100" t="str">
        <f t="shared" si="101"/>
        <v/>
      </c>
      <c r="E764" s="100" t="str">
        <f t="shared" si="102"/>
        <v/>
      </c>
      <c r="F764" s="100" t="str">
        <f t="shared" si="103"/>
        <v/>
      </c>
      <c r="G764" s="101" t="str">
        <f t="shared" si="104"/>
        <v/>
      </c>
      <c r="H764" s="101" t="str">
        <f t="shared" si="105"/>
        <v/>
      </c>
      <c r="I764" s="184"/>
      <c r="J764" s="183"/>
      <c r="K764" s="183" t="str">
        <f>IF(J764="","",VLOOKUP(J764,MASTER!$B$8:$C$11,2,0))</f>
        <v/>
      </c>
      <c r="L764" s="183"/>
      <c r="M764" s="183"/>
      <c r="N764" s="183"/>
      <c r="O764" s="183"/>
      <c r="P764" s="183"/>
      <c r="Q764" s="183"/>
      <c r="R764" s="183"/>
      <c r="S764" s="183"/>
      <c r="T764" s="183"/>
      <c r="U764" s="183"/>
      <c r="V764" s="183"/>
      <c r="W764" s="183"/>
      <c r="X764" s="180">
        <f t="shared" si="106"/>
        <v>0</v>
      </c>
      <c r="Y764" s="179"/>
      <c r="AA764">
        <v>760</v>
      </c>
      <c r="AB764">
        <f>IFERROR(IF($AB$1&gt;=AA764,SMALL(STU_DATA!$L$5:$L$1000,FILL_DATA!$AB$2+FILL_DATA!AA764),0),0)</f>
        <v>0</v>
      </c>
      <c r="AC764">
        <f t="shared" si="107"/>
        <v>0</v>
      </c>
    </row>
    <row r="765" spans="1:29">
      <c r="A765" s="100" t="str">
        <f>IF(B765="","",ROWS($B$5:B765))</f>
        <v/>
      </c>
      <c r="B765" s="100" t="str">
        <f t="shared" si="99"/>
        <v/>
      </c>
      <c r="C765" s="100" t="str">
        <f t="shared" si="100"/>
        <v/>
      </c>
      <c r="D765" s="100" t="str">
        <f t="shared" si="101"/>
        <v/>
      </c>
      <c r="E765" s="100" t="str">
        <f t="shared" si="102"/>
        <v/>
      </c>
      <c r="F765" s="100" t="str">
        <f t="shared" si="103"/>
        <v/>
      </c>
      <c r="G765" s="101" t="str">
        <f t="shared" si="104"/>
        <v/>
      </c>
      <c r="H765" s="101" t="str">
        <f t="shared" si="105"/>
        <v/>
      </c>
      <c r="I765" s="184"/>
      <c r="J765" s="183"/>
      <c r="K765" s="183" t="str">
        <f>IF(J765="","",VLOOKUP(J765,MASTER!$B$8:$C$11,2,0))</f>
        <v/>
      </c>
      <c r="L765" s="183"/>
      <c r="M765" s="183"/>
      <c r="N765" s="183"/>
      <c r="O765" s="183"/>
      <c r="P765" s="183"/>
      <c r="Q765" s="183"/>
      <c r="R765" s="183"/>
      <c r="S765" s="183"/>
      <c r="T765" s="183"/>
      <c r="U765" s="183"/>
      <c r="V765" s="183"/>
      <c r="W765" s="183"/>
      <c r="X765" s="180">
        <f t="shared" si="106"/>
        <v>0</v>
      </c>
      <c r="Y765" s="179"/>
      <c r="AA765">
        <v>761</v>
      </c>
      <c r="AB765">
        <f>IFERROR(IF($AB$1&gt;=AA765,SMALL(STU_DATA!$L$5:$L$1000,FILL_DATA!$AB$2+FILL_DATA!AA765),0),0)</f>
        <v>0</v>
      </c>
      <c r="AC765">
        <f t="shared" si="107"/>
        <v>0</v>
      </c>
    </row>
    <row r="766" spans="1:29">
      <c r="A766" s="100" t="str">
        <f>IF(B766="","",ROWS($B$5:B766))</f>
        <v/>
      </c>
      <c r="B766" s="100" t="str">
        <f t="shared" si="99"/>
        <v/>
      </c>
      <c r="C766" s="100" t="str">
        <f t="shared" si="100"/>
        <v/>
      </c>
      <c r="D766" s="100" t="str">
        <f t="shared" si="101"/>
        <v/>
      </c>
      <c r="E766" s="100" t="str">
        <f t="shared" si="102"/>
        <v/>
      </c>
      <c r="F766" s="100" t="str">
        <f t="shared" si="103"/>
        <v/>
      </c>
      <c r="G766" s="101" t="str">
        <f t="shared" si="104"/>
        <v/>
      </c>
      <c r="H766" s="101" t="str">
        <f t="shared" si="105"/>
        <v/>
      </c>
      <c r="I766" s="184"/>
      <c r="J766" s="183"/>
      <c r="K766" s="183" t="str">
        <f>IF(J766="","",VLOOKUP(J766,MASTER!$B$8:$C$11,2,0))</f>
        <v/>
      </c>
      <c r="L766" s="183"/>
      <c r="M766" s="183"/>
      <c r="N766" s="183"/>
      <c r="O766" s="183"/>
      <c r="P766" s="183"/>
      <c r="Q766" s="183"/>
      <c r="R766" s="183"/>
      <c r="S766" s="183"/>
      <c r="T766" s="183"/>
      <c r="U766" s="183"/>
      <c r="V766" s="183"/>
      <c r="W766" s="183"/>
      <c r="X766" s="180">
        <f t="shared" si="106"/>
        <v>0</v>
      </c>
      <c r="Y766" s="179"/>
      <c r="AA766">
        <v>762</v>
      </c>
      <c r="AB766">
        <f>IFERROR(IF($AB$1&gt;=AA766,SMALL(STU_DATA!$L$5:$L$1000,FILL_DATA!$AB$2+FILL_DATA!AA766),0),0)</f>
        <v>0</v>
      </c>
      <c r="AC766">
        <f t="shared" si="107"/>
        <v>0</v>
      </c>
    </row>
    <row r="767" spans="1:29">
      <c r="A767" s="100" t="str">
        <f>IF(B767="","",ROWS($B$5:B767))</f>
        <v/>
      </c>
      <c r="B767" s="100" t="str">
        <f t="shared" si="99"/>
        <v/>
      </c>
      <c r="C767" s="100" t="str">
        <f t="shared" si="100"/>
        <v/>
      </c>
      <c r="D767" s="100" t="str">
        <f t="shared" si="101"/>
        <v/>
      </c>
      <c r="E767" s="100" t="str">
        <f t="shared" si="102"/>
        <v/>
      </c>
      <c r="F767" s="100" t="str">
        <f t="shared" si="103"/>
        <v/>
      </c>
      <c r="G767" s="101" t="str">
        <f t="shared" si="104"/>
        <v/>
      </c>
      <c r="H767" s="101" t="str">
        <f t="shared" si="105"/>
        <v/>
      </c>
      <c r="I767" s="184"/>
      <c r="J767" s="183"/>
      <c r="K767" s="183" t="str">
        <f>IF(J767="","",VLOOKUP(J767,MASTER!$B$8:$C$11,2,0))</f>
        <v/>
      </c>
      <c r="L767" s="183"/>
      <c r="M767" s="183"/>
      <c r="N767" s="183"/>
      <c r="O767" s="183"/>
      <c r="P767" s="183"/>
      <c r="Q767" s="183"/>
      <c r="R767" s="183"/>
      <c r="S767" s="183"/>
      <c r="T767" s="183"/>
      <c r="U767" s="183"/>
      <c r="V767" s="183"/>
      <c r="W767" s="183"/>
      <c r="X767" s="180">
        <f t="shared" si="106"/>
        <v>0</v>
      </c>
      <c r="Y767" s="179"/>
      <c r="AA767">
        <v>763</v>
      </c>
      <c r="AB767">
        <f>IFERROR(IF($AB$1&gt;=AA767,SMALL(STU_DATA!$L$5:$L$1000,FILL_DATA!$AB$2+FILL_DATA!AA767),0),0)</f>
        <v>0</v>
      </c>
      <c r="AC767">
        <f t="shared" si="107"/>
        <v>0</v>
      </c>
    </row>
    <row r="768" spans="1:29">
      <c r="A768" s="100" t="str">
        <f>IF(B768="","",ROWS($B$5:B768))</f>
        <v/>
      </c>
      <c r="B768" s="100" t="str">
        <f t="shared" si="99"/>
        <v/>
      </c>
      <c r="C768" s="100" t="str">
        <f t="shared" si="100"/>
        <v/>
      </c>
      <c r="D768" s="100" t="str">
        <f t="shared" si="101"/>
        <v/>
      </c>
      <c r="E768" s="100" t="str">
        <f t="shared" si="102"/>
        <v/>
      </c>
      <c r="F768" s="100" t="str">
        <f t="shared" si="103"/>
        <v/>
      </c>
      <c r="G768" s="101" t="str">
        <f t="shared" si="104"/>
        <v/>
      </c>
      <c r="H768" s="101" t="str">
        <f t="shared" si="105"/>
        <v/>
      </c>
      <c r="I768" s="184"/>
      <c r="J768" s="183"/>
      <c r="K768" s="183" t="str">
        <f>IF(J768="","",VLOOKUP(J768,MASTER!$B$8:$C$11,2,0))</f>
        <v/>
      </c>
      <c r="L768" s="183"/>
      <c r="M768" s="183"/>
      <c r="N768" s="183"/>
      <c r="O768" s="183"/>
      <c r="P768" s="183"/>
      <c r="Q768" s="183"/>
      <c r="R768" s="183"/>
      <c r="S768" s="183"/>
      <c r="T768" s="183"/>
      <c r="U768" s="183"/>
      <c r="V768" s="183"/>
      <c r="W768" s="183"/>
      <c r="X768" s="180">
        <f t="shared" si="106"/>
        <v>0</v>
      </c>
      <c r="Y768" s="179"/>
      <c r="AA768">
        <v>764</v>
      </c>
      <c r="AB768">
        <f>IFERROR(IF($AB$1&gt;=AA768,SMALL(STU_DATA!$L$5:$L$1000,FILL_DATA!$AB$2+FILL_DATA!AA768),0),0)</f>
        <v>0</v>
      </c>
      <c r="AC768">
        <f t="shared" si="107"/>
        <v>0</v>
      </c>
    </row>
    <row r="769" spans="1:29">
      <c r="A769" s="100" t="str">
        <f>IF(B769="","",ROWS($B$5:B769))</f>
        <v/>
      </c>
      <c r="B769" s="100" t="str">
        <f t="shared" si="99"/>
        <v/>
      </c>
      <c r="C769" s="100" t="str">
        <f t="shared" si="100"/>
        <v/>
      </c>
      <c r="D769" s="100" t="str">
        <f t="shared" si="101"/>
        <v/>
      </c>
      <c r="E769" s="100" t="str">
        <f t="shared" si="102"/>
        <v/>
      </c>
      <c r="F769" s="100" t="str">
        <f t="shared" si="103"/>
        <v/>
      </c>
      <c r="G769" s="101" t="str">
        <f t="shared" si="104"/>
        <v/>
      </c>
      <c r="H769" s="101" t="str">
        <f t="shared" si="105"/>
        <v/>
      </c>
      <c r="I769" s="184"/>
      <c r="J769" s="183"/>
      <c r="K769" s="183" t="str">
        <f>IF(J769="","",VLOOKUP(J769,MASTER!$B$8:$C$11,2,0))</f>
        <v/>
      </c>
      <c r="L769" s="183"/>
      <c r="M769" s="183"/>
      <c r="N769" s="183"/>
      <c r="O769" s="183"/>
      <c r="P769" s="183"/>
      <c r="Q769" s="183"/>
      <c r="R769" s="183"/>
      <c r="S769" s="183"/>
      <c r="T769" s="183"/>
      <c r="U769" s="183"/>
      <c r="V769" s="183"/>
      <c r="W769" s="183"/>
      <c r="X769" s="180">
        <f t="shared" si="106"/>
        <v>0</v>
      </c>
      <c r="Y769" s="179"/>
      <c r="AA769">
        <v>765</v>
      </c>
      <c r="AB769">
        <f>IFERROR(IF($AB$1&gt;=AA769,SMALL(STU_DATA!$L$5:$L$1000,FILL_DATA!$AB$2+FILL_DATA!AA769),0),0)</f>
        <v>0</v>
      </c>
      <c r="AC769">
        <f t="shared" si="107"/>
        <v>0</v>
      </c>
    </row>
    <row r="770" spans="1:29">
      <c r="A770" s="100" t="str">
        <f>IF(B770="","",ROWS($B$5:B770))</f>
        <v/>
      </c>
      <c r="B770" s="100" t="str">
        <f t="shared" si="99"/>
        <v/>
      </c>
      <c r="C770" s="100" t="str">
        <f t="shared" si="100"/>
        <v/>
      </c>
      <c r="D770" s="100" t="str">
        <f t="shared" si="101"/>
        <v/>
      </c>
      <c r="E770" s="100" t="str">
        <f t="shared" si="102"/>
        <v/>
      </c>
      <c r="F770" s="100" t="str">
        <f t="shared" si="103"/>
        <v/>
      </c>
      <c r="G770" s="101" t="str">
        <f t="shared" si="104"/>
        <v/>
      </c>
      <c r="H770" s="101" t="str">
        <f t="shared" si="105"/>
        <v/>
      </c>
      <c r="I770" s="184"/>
      <c r="J770" s="183"/>
      <c r="K770" s="183" t="str">
        <f>IF(J770="","",VLOOKUP(J770,MASTER!$B$8:$C$11,2,0))</f>
        <v/>
      </c>
      <c r="L770" s="183"/>
      <c r="M770" s="183"/>
      <c r="N770" s="183"/>
      <c r="O770" s="183"/>
      <c r="P770" s="183"/>
      <c r="Q770" s="183"/>
      <c r="R770" s="183"/>
      <c r="S770" s="183"/>
      <c r="T770" s="183"/>
      <c r="U770" s="183"/>
      <c r="V770" s="183"/>
      <c r="W770" s="183"/>
      <c r="X770" s="180">
        <f t="shared" si="106"/>
        <v>0</v>
      </c>
      <c r="Y770" s="179"/>
      <c r="AA770">
        <v>766</v>
      </c>
      <c r="AB770">
        <f>IFERROR(IF($AB$1&gt;=AA770,SMALL(STU_DATA!$L$5:$L$1000,FILL_DATA!$AB$2+FILL_DATA!AA770),0),0)</f>
        <v>0</v>
      </c>
      <c r="AC770">
        <f t="shared" si="107"/>
        <v>0</v>
      </c>
    </row>
    <row r="771" spans="1:29">
      <c r="A771" s="100" t="str">
        <f>IF(B771="","",ROWS($B$5:B771))</f>
        <v/>
      </c>
      <c r="B771" s="100" t="str">
        <f t="shared" si="99"/>
        <v/>
      </c>
      <c r="C771" s="100" t="str">
        <f t="shared" si="100"/>
        <v/>
      </c>
      <c r="D771" s="100" t="str">
        <f t="shared" si="101"/>
        <v/>
      </c>
      <c r="E771" s="100" t="str">
        <f t="shared" si="102"/>
        <v/>
      </c>
      <c r="F771" s="100" t="str">
        <f t="shared" si="103"/>
        <v/>
      </c>
      <c r="G771" s="101" t="str">
        <f t="shared" si="104"/>
        <v/>
      </c>
      <c r="H771" s="101" t="str">
        <f t="shared" si="105"/>
        <v/>
      </c>
      <c r="I771" s="184"/>
      <c r="J771" s="183"/>
      <c r="K771" s="183" t="str">
        <f>IF(J771="","",VLOOKUP(J771,MASTER!$B$8:$C$11,2,0))</f>
        <v/>
      </c>
      <c r="L771" s="183"/>
      <c r="M771" s="183"/>
      <c r="N771" s="183"/>
      <c r="O771" s="183"/>
      <c r="P771" s="183"/>
      <c r="Q771" s="183"/>
      <c r="R771" s="183"/>
      <c r="S771" s="183"/>
      <c r="T771" s="183"/>
      <c r="U771" s="183"/>
      <c r="V771" s="183"/>
      <c r="W771" s="183"/>
      <c r="X771" s="180">
        <f t="shared" si="106"/>
        <v>0</v>
      </c>
      <c r="Y771" s="179"/>
      <c r="AA771">
        <v>767</v>
      </c>
      <c r="AB771">
        <f>IFERROR(IF($AB$1&gt;=AA771,SMALL(STU_DATA!$L$5:$L$1000,FILL_DATA!$AB$2+FILL_DATA!AA771),0),0)</f>
        <v>0</v>
      </c>
      <c r="AC771">
        <f t="shared" si="107"/>
        <v>0</v>
      </c>
    </row>
    <row r="772" spans="1:29">
      <c r="A772" s="100" t="str">
        <f>IF(B772="","",ROWS($B$5:B772))</f>
        <v/>
      </c>
      <c r="B772" s="100" t="str">
        <f t="shared" si="99"/>
        <v/>
      </c>
      <c r="C772" s="100" t="str">
        <f t="shared" si="100"/>
        <v/>
      </c>
      <c r="D772" s="100" t="str">
        <f t="shared" si="101"/>
        <v/>
      </c>
      <c r="E772" s="100" t="str">
        <f t="shared" si="102"/>
        <v/>
      </c>
      <c r="F772" s="100" t="str">
        <f t="shared" si="103"/>
        <v/>
      </c>
      <c r="G772" s="101" t="str">
        <f t="shared" si="104"/>
        <v/>
      </c>
      <c r="H772" s="101" t="str">
        <f t="shared" si="105"/>
        <v/>
      </c>
      <c r="I772" s="184"/>
      <c r="J772" s="183"/>
      <c r="K772" s="183" t="str">
        <f>IF(J772="","",VLOOKUP(J772,MASTER!$B$8:$C$11,2,0))</f>
        <v/>
      </c>
      <c r="L772" s="183"/>
      <c r="M772" s="183"/>
      <c r="N772" s="183"/>
      <c r="O772" s="183"/>
      <c r="P772" s="183"/>
      <c r="Q772" s="183"/>
      <c r="R772" s="183"/>
      <c r="S772" s="183"/>
      <c r="T772" s="183"/>
      <c r="U772" s="183"/>
      <c r="V772" s="183"/>
      <c r="W772" s="183"/>
      <c r="X772" s="180">
        <f t="shared" si="106"/>
        <v>0</v>
      </c>
      <c r="Y772" s="179"/>
      <c r="AA772">
        <v>768</v>
      </c>
      <c r="AB772">
        <f>IFERROR(IF($AB$1&gt;=AA772,SMALL(STU_DATA!$L$5:$L$1000,FILL_DATA!$AB$2+FILL_DATA!AA772),0),0)</f>
        <v>0</v>
      </c>
      <c r="AC772">
        <f t="shared" si="107"/>
        <v>0</v>
      </c>
    </row>
    <row r="773" spans="1:29">
      <c r="A773" s="100" t="str">
        <f>IF(B773="","",ROWS($B$5:B773))</f>
        <v/>
      </c>
      <c r="B773" s="100" t="str">
        <f t="shared" ref="B773:B836" si="108">IFERROR(VLOOKUP($AB773,STU_DATA,2,0),"")</f>
        <v/>
      </c>
      <c r="C773" s="100" t="str">
        <f t="shared" ref="C773:C836" si="109">IFERROR(VLOOKUP($AB773,STU_DATA,3,0),"")</f>
        <v/>
      </c>
      <c r="D773" s="100" t="str">
        <f t="shared" ref="D773:D836" si="110">IFERROR(VLOOKUP($AB773,STU_DATA,4,0),"")</f>
        <v/>
      </c>
      <c r="E773" s="100" t="str">
        <f t="shared" ref="E773:E836" si="111">IFERROR(VLOOKUP($AB773,STU_DATA,5,0),"")</f>
        <v/>
      </c>
      <c r="F773" s="100" t="str">
        <f t="shared" ref="F773:F836" si="112">IFERROR(VLOOKUP($AB773,STU_DATA,6,0),"")</f>
        <v/>
      </c>
      <c r="G773" s="101" t="str">
        <f t="shared" ref="G773:G836" si="113">IFERROR(VLOOKUP($AB773,STU_DATA,7,0),"")</f>
        <v/>
      </c>
      <c r="H773" s="101" t="str">
        <f t="shared" ref="H773:H836" si="114">IFERROR(VLOOKUP($AB773,STU_DATA,9,0),"")</f>
        <v/>
      </c>
      <c r="I773" s="184"/>
      <c r="J773" s="183"/>
      <c r="K773" s="183" t="str">
        <f>IF(J773="","",VLOOKUP(J773,MASTER!$B$8:$C$11,2,0))</f>
        <v/>
      </c>
      <c r="L773" s="183"/>
      <c r="M773" s="183"/>
      <c r="N773" s="183"/>
      <c r="O773" s="183"/>
      <c r="P773" s="183"/>
      <c r="Q773" s="183"/>
      <c r="R773" s="183"/>
      <c r="S773" s="183"/>
      <c r="T773" s="183"/>
      <c r="U773" s="183"/>
      <c r="V773" s="183"/>
      <c r="W773" s="183"/>
      <c r="X773" s="180">
        <f t="shared" si="106"/>
        <v>0</v>
      </c>
      <c r="Y773" s="179"/>
      <c r="AA773">
        <v>769</v>
      </c>
      <c r="AB773">
        <f>IFERROR(IF($AB$1&gt;=AA773,SMALL(STU_DATA!$L$5:$L$1000,FILL_DATA!$AB$2+FILL_DATA!AA773),0),0)</f>
        <v>0</v>
      </c>
      <c r="AC773">
        <f t="shared" si="107"/>
        <v>0</v>
      </c>
    </row>
    <row r="774" spans="1:29">
      <c r="A774" s="100" t="str">
        <f>IF(B774="","",ROWS($B$5:B774))</f>
        <v/>
      </c>
      <c r="B774" s="100" t="str">
        <f t="shared" si="108"/>
        <v/>
      </c>
      <c r="C774" s="100" t="str">
        <f t="shared" si="109"/>
        <v/>
      </c>
      <c r="D774" s="100" t="str">
        <f t="shared" si="110"/>
        <v/>
      </c>
      <c r="E774" s="100" t="str">
        <f t="shared" si="111"/>
        <v/>
      </c>
      <c r="F774" s="100" t="str">
        <f t="shared" si="112"/>
        <v/>
      </c>
      <c r="G774" s="101" t="str">
        <f t="shared" si="113"/>
        <v/>
      </c>
      <c r="H774" s="101" t="str">
        <f t="shared" si="114"/>
        <v/>
      </c>
      <c r="I774" s="184"/>
      <c r="J774" s="183"/>
      <c r="K774" s="183" t="str">
        <f>IF(J774="","",VLOOKUP(J774,MASTER!$B$8:$C$11,2,0))</f>
        <v/>
      </c>
      <c r="L774" s="183"/>
      <c r="M774" s="183"/>
      <c r="N774" s="183"/>
      <c r="O774" s="183"/>
      <c r="P774" s="183"/>
      <c r="Q774" s="183"/>
      <c r="R774" s="183"/>
      <c r="S774" s="183"/>
      <c r="T774" s="183"/>
      <c r="U774" s="183"/>
      <c r="V774" s="183"/>
      <c r="W774" s="183"/>
      <c r="X774" s="180">
        <f t="shared" ref="X774:X837" si="115">SUM(L774:W774)</f>
        <v>0</v>
      </c>
      <c r="Y774" s="179"/>
      <c r="AA774">
        <v>770</v>
      </c>
      <c r="AB774">
        <f>IFERROR(IF($AB$1&gt;=AA774,SMALL(STU_DATA!$L$5:$L$1000,FILL_DATA!$AB$2+FILL_DATA!AA774),0),0)</f>
        <v>0</v>
      </c>
      <c r="AC774">
        <f t="shared" ref="AC774:AC837" si="116">IFERROR(IF(Y774=$Z$3,A774,0),"")</f>
        <v>0</v>
      </c>
    </row>
    <row r="775" spans="1:29">
      <c r="A775" s="100" t="str">
        <f>IF(B775="","",ROWS($B$5:B775))</f>
        <v/>
      </c>
      <c r="B775" s="100" t="str">
        <f t="shared" si="108"/>
        <v/>
      </c>
      <c r="C775" s="100" t="str">
        <f t="shared" si="109"/>
        <v/>
      </c>
      <c r="D775" s="100" t="str">
        <f t="shared" si="110"/>
        <v/>
      </c>
      <c r="E775" s="100" t="str">
        <f t="shared" si="111"/>
        <v/>
      </c>
      <c r="F775" s="100" t="str">
        <f t="shared" si="112"/>
        <v/>
      </c>
      <c r="G775" s="101" t="str">
        <f t="shared" si="113"/>
        <v/>
      </c>
      <c r="H775" s="101" t="str">
        <f t="shared" si="114"/>
        <v/>
      </c>
      <c r="I775" s="184"/>
      <c r="J775" s="183"/>
      <c r="K775" s="183" t="str">
        <f>IF(J775="","",VLOOKUP(J775,MASTER!$B$8:$C$11,2,0))</f>
        <v/>
      </c>
      <c r="L775" s="183"/>
      <c r="M775" s="183"/>
      <c r="N775" s="183"/>
      <c r="O775" s="183"/>
      <c r="P775" s="183"/>
      <c r="Q775" s="183"/>
      <c r="R775" s="183"/>
      <c r="S775" s="183"/>
      <c r="T775" s="183"/>
      <c r="U775" s="183"/>
      <c r="V775" s="183"/>
      <c r="W775" s="183"/>
      <c r="X775" s="180">
        <f t="shared" si="115"/>
        <v>0</v>
      </c>
      <c r="Y775" s="179"/>
      <c r="AA775">
        <v>771</v>
      </c>
      <c r="AB775">
        <f>IFERROR(IF($AB$1&gt;=AA775,SMALL(STU_DATA!$L$5:$L$1000,FILL_DATA!$AB$2+FILL_DATA!AA775),0),0)</f>
        <v>0</v>
      </c>
      <c r="AC775">
        <f t="shared" si="116"/>
        <v>0</v>
      </c>
    </row>
    <row r="776" spans="1:29">
      <c r="A776" s="100" t="str">
        <f>IF(B776="","",ROWS($B$5:B776))</f>
        <v/>
      </c>
      <c r="B776" s="100" t="str">
        <f t="shared" si="108"/>
        <v/>
      </c>
      <c r="C776" s="100" t="str">
        <f t="shared" si="109"/>
        <v/>
      </c>
      <c r="D776" s="100" t="str">
        <f t="shared" si="110"/>
        <v/>
      </c>
      <c r="E776" s="100" t="str">
        <f t="shared" si="111"/>
        <v/>
      </c>
      <c r="F776" s="100" t="str">
        <f t="shared" si="112"/>
        <v/>
      </c>
      <c r="G776" s="101" t="str">
        <f t="shared" si="113"/>
        <v/>
      </c>
      <c r="H776" s="101" t="str">
        <f t="shared" si="114"/>
        <v/>
      </c>
      <c r="I776" s="184"/>
      <c r="J776" s="183"/>
      <c r="K776" s="183" t="str">
        <f>IF(J776="","",VLOOKUP(J776,MASTER!$B$8:$C$11,2,0))</f>
        <v/>
      </c>
      <c r="L776" s="183"/>
      <c r="M776" s="183"/>
      <c r="N776" s="183"/>
      <c r="O776" s="183"/>
      <c r="P776" s="183"/>
      <c r="Q776" s="183"/>
      <c r="R776" s="183"/>
      <c r="S776" s="183"/>
      <c r="T776" s="183"/>
      <c r="U776" s="183"/>
      <c r="V776" s="183"/>
      <c r="W776" s="183"/>
      <c r="X776" s="180">
        <f t="shared" si="115"/>
        <v>0</v>
      </c>
      <c r="Y776" s="179"/>
      <c r="AA776">
        <v>772</v>
      </c>
      <c r="AB776">
        <f>IFERROR(IF($AB$1&gt;=AA776,SMALL(STU_DATA!$L$5:$L$1000,FILL_DATA!$AB$2+FILL_DATA!AA776),0),0)</f>
        <v>0</v>
      </c>
      <c r="AC776">
        <f t="shared" si="116"/>
        <v>0</v>
      </c>
    </row>
    <row r="777" spans="1:29">
      <c r="A777" s="100" t="str">
        <f>IF(B777="","",ROWS($B$5:B777))</f>
        <v/>
      </c>
      <c r="B777" s="100" t="str">
        <f t="shared" si="108"/>
        <v/>
      </c>
      <c r="C777" s="100" t="str">
        <f t="shared" si="109"/>
        <v/>
      </c>
      <c r="D777" s="100" t="str">
        <f t="shared" si="110"/>
        <v/>
      </c>
      <c r="E777" s="100" t="str">
        <f t="shared" si="111"/>
        <v/>
      </c>
      <c r="F777" s="100" t="str">
        <f t="shared" si="112"/>
        <v/>
      </c>
      <c r="G777" s="101" t="str">
        <f t="shared" si="113"/>
        <v/>
      </c>
      <c r="H777" s="101" t="str">
        <f t="shared" si="114"/>
        <v/>
      </c>
      <c r="I777" s="184"/>
      <c r="J777" s="183"/>
      <c r="K777" s="183" t="str">
        <f>IF(J777="","",VLOOKUP(J777,MASTER!$B$8:$C$11,2,0))</f>
        <v/>
      </c>
      <c r="L777" s="183"/>
      <c r="M777" s="183"/>
      <c r="N777" s="183"/>
      <c r="O777" s="183"/>
      <c r="P777" s="183"/>
      <c r="Q777" s="183"/>
      <c r="R777" s="183"/>
      <c r="S777" s="183"/>
      <c r="T777" s="183"/>
      <c r="U777" s="183"/>
      <c r="V777" s="183"/>
      <c r="W777" s="183"/>
      <c r="X777" s="180">
        <f t="shared" si="115"/>
        <v>0</v>
      </c>
      <c r="Y777" s="179"/>
      <c r="AA777">
        <v>773</v>
      </c>
      <c r="AB777">
        <f>IFERROR(IF($AB$1&gt;=AA777,SMALL(STU_DATA!$L$5:$L$1000,FILL_DATA!$AB$2+FILL_DATA!AA777),0),0)</f>
        <v>0</v>
      </c>
      <c r="AC777">
        <f t="shared" si="116"/>
        <v>0</v>
      </c>
    </row>
    <row r="778" spans="1:29">
      <c r="A778" s="100" t="str">
        <f>IF(B778="","",ROWS($B$5:B778))</f>
        <v/>
      </c>
      <c r="B778" s="100" t="str">
        <f t="shared" si="108"/>
        <v/>
      </c>
      <c r="C778" s="100" t="str">
        <f t="shared" si="109"/>
        <v/>
      </c>
      <c r="D778" s="100" t="str">
        <f t="shared" si="110"/>
        <v/>
      </c>
      <c r="E778" s="100" t="str">
        <f t="shared" si="111"/>
        <v/>
      </c>
      <c r="F778" s="100" t="str">
        <f t="shared" si="112"/>
        <v/>
      </c>
      <c r="G778" s="101" t="str">
        <f t="shared" si="113"/>
        <v/>
      </c>
      <c r="H778" s="101" t="str">
        <f t="shared" si="114"/>
        <v/>
      </c>
      <c r="I778" s="184"/>
      <c r="J778" s="183"/>
      <c r="K778" s="183" t="str">
        <f>IF(J778="","",VLOOKUP(J778,MASTER!$B$8:$C$11,2,0))</f>
        <v/>
      </c>
      <c r="L778" s="183"/>
      <c r="M778" s="183"/>
      <c r="N778" s="183"/>
      <c r="O778" s="183"/>
      <c r="P778" s="183"/>
      <c r="Q778" s="183"/>
      <c r="R778" s="183"/>
      <c r="S778" s="183"/>
      <c r="T778" s="183"/>
      <c r="U778" s="183"/>
      <c r="V778" s="183"/>
      <c r="W778" s="183"/>
      <c r="X778" s="180">
        <f t="shared" si="115"/>
        <v>0</v>
      </c>
      <c r="Y778" s="179"/>
      <c r="AA778">
        <v>774</v>
      </c>
      <c r="AB778">
        <f>IFERROR(IF($AB$1&gt;=AA778,SMALL(STU_DATA!$L$5:$L$1000,FILL_DATA!$AB$2+FILL_DATA!AA778),0),0)</f>
        <v>0</v>
      </c>
      <c r="AC778">
        <f t="shared" si="116"/>
        <v>0</v>
      </c>
    </row>
    <row r="779" spans="1:29">
      <c r="A779" s="100" t="str">
        <f>IF(B779="","",ROWS($B$5:B779))</f>
        <v/>
      </c>
      <c r="B779" s="100" t="str">
        <f t="shared" si="108"/>
        <v/>
      </c>
      <c r="C779" s="100" t="str">
        <f t="shared" si="109"/>
        <v/>
      </c>
      <c r="D779" s="100" t="str">
        <f t="shared" si="110"/>
        <v/>
      </c>
      <c r="E779" s="100" t="str">
        <f t="shared" si="111"/>
        <v/>
      </c>
      <c r="F779" s="100" t="str">
        <f t="shared" si="112"/>
        <v/>
      </c>
      <c r="G779" s="101" t="str">
        <f t="shared" si="113"/>
        <v/>
      </c>
      <c r="H779" s="101" t="str">
        <f t="shared" si="114"/>
        <v/>
      </c>
      <c r="I779" s="184"/>
      <c r="J779" s="183"/>
      <c r="K779" s="183" t="str">
        <f>IF(J779="","",VLOOKUP(J779,MASTER!$B$8:$C$11,2,0))</f>
        <v/>
      </c>
      <c r="L779" s="183"/>
      <c r="M779" s="183"/>
      <c r="N779" s="183"/>
      <c r="O779" s="183"/>
      <c r="P779" s="183"/>
      <c r="Q779" s="183"/>
      <c r="R779" s="183"/>
      <c r="S779" s="183"/>
      <c r="T779" s="183"/>
      <c r="U779" s="183"/>
      <c r="V779" s="183"/>
      <c r="W779" s="183"/>
      <c r="X779" s="180">
        <f t="shared" si="115"/>
        <v>0</v>
      </c>
      <c r="Y779" s="179"/>
      <c r="AA779">
        <v>775</v>
      </c>
      <c r="AB779">
        <f>IFERROR(IF($AB$1&gt;=AA779,SMALL(STU_DATA!$L$5:$L$1000,FILL_DATA!$AB$2+FILL_DATA!AA779),0),0)</f>
        <v>0</v>
      </c>
      <c r="AC779">
        <f t="shared" si="116"/>
        <v>0</v>
      </c>
    </row>
    <row r="780" spans="1:29">
      <c r="A780" s="100" t="str">
        <f>IF(B780="","",ROWS($B$5:B780))</f>
        <v/>
      </c>
      <c r="B780" s="100" t="str">
        <f t="shared" si="108"/>
        <v/>
      </c>
      <c r="C780" s="100" t="str">
        <f t="shared" si="109"/>
        <v/>
      </c>
      <c r="D780" s="100" t="str">
        <f t="shared" si="110"/>
        <v/>
      </c>
      <c r="E780" s="100" t="str">
        <f t="shared" si="111"/>
        <v/>
      </c>
      <c r="F780" s="100" t="str">
        <f t="shared" si="112"/>
        <v/>
      </c>
      <c r="G780" s="101" t="str">
        <f t="shared" si="113"/>
        <v/>
      </c>
      <c r="H780" s="101" t="str">
        <f t="shared" si="114"/>
        <v/>
      </c>
      <c r="I780" s="184"/>
      <c r="J780" s="183"/>
      <c r="K780" s="183" t="str">
        <f>IF(J780="","",VLOOKUP(J780,MASTER!$B$8:$C$11,2,0))</f>
        <v/>
      </c>
      <c r="L780" s="183"/>
      <c r="M780" s="183"/>
      <c r="N780" s="183"/>
      <c r="O780" s="183"/>
      <c r="P780" s="183"/>
      <c r="Q780" s="183"/>
      <c r="R780" s="183"/>
      <c r="S780" s="183"/>
      <c r="T780" s="183"/>
      <c r="U780" s="183"/>
      <c r="V780" s="183"/>
      <c r="W780" s="183"/>
      <c r="X780" s="180">
        <f t="shared" si="115"/>
        <v>0</v>
      </c>
      <c r="Y780" s="179"/>
      <c r="AA780">
        <v>776</v>
      </c>
      <c r="AB780">
        <f>IFERROR(IF($AB$1&gt;=AA780,SMALL(STU_DATA!$L$5:$L$1000,FILL_DATA!$AB$2+FILL_DATA!AA780),0),0)</f>
        <v>0</v>
      </c>
      <c r="AC780">
        <f t="shared" si="116"/>
        <v>0</v>
      </c>
    </row>
    <row r="781" spans="1:29">
      <c r="A781" s="100" t="str">
        <f>IF(B781="","",ROWS($B$5:B781))</f>
        <v/>
      </c>
      <c r="B781" s="100" t="str">
        <f t="shared" si="108"/>
        <v/>
      </c>
      <c r="C781" s="100" t="str">
        <f t="shared" si="109"/>
        <v/>
      </c>
      <c r="D781" s="100" t="str">
        <f t="shared" si="110"/>
        <v/>
      </c>
      <c r="E781" s="100" t="str">
        <f t="shared" si="111"/>
        <v/>
      </c>
      <c r="F781" s="100" t="str">
        <f t="shared" si="112"/>
        <v/>
      </c>
      <c r="G781" s="101" t="str">
        <f t="shared" si="113"/>
        <v/>
      </c>
      <c r="H781" s="101" t="str">
        <f t="shared" si="114"/>
        <v/>
      </c>
      <c r="I781" s="184"/>
      <c r="J781" s="183"/>
      <c r="K781" s="183" t="str">
        <f>IF(J781="","",VLOOKUP(J781,MASTER!$B$8:$C$11,2,0))</f>
        <v/>
      </c>
      <c r="L781" s="183"/>
      <c r="M781" s="183"/>
      <c r="N781" s="183"/>
      <c r="O781" s="183"/>
      <c r="P781" s="183"/>
      <c r="Q781" s="183"/>
      <c r="R781" s="183"/>
      <c r="S781" s="183"/>
      <c r="T781" s="183"/>
      <c r="U781" s="183"/>
      <c r="V781" s="183"/>
      <c r="W781" s="183"/>
      <c r="X781" s="180">
        <f t="shared" si="115"/>
        <v>0</v>
      </c>
      <c r="Y781" s="179"/>
      <c r="AA781">
        <v>777</v>
      </c>
      <c r="AB781">
        <f>IFERROR(IF($AB$1&gt;=AA781,SMALL(STU_DATA!$L$5:$L$1000,FILL_DATA!$AB$2+FILL_DATA!AA781),0),0)</f>
        <v>0</v>
      </c>
      <c r="AC781">
        <f t="shared" si="116"/>
        <v>0</v>
      </c>
    </row>
    <row r="782" spans="1:29">
      <c r="A782" s="100" t="str">
        <f>IF(B782="","",ROWS($B$5:B782))</f>
        <v/>
      </c>
      <c r="B782" s="100" t="str">
        <f t="shared" si="108"/>
        <v/>
      </c>
      <c r="C782" s="100" t="str">
        <f t="shared" si="109"/>
        <v/>
      </c>
      <c r="D782" s="100" t="str">
        <f t="shared" si="110"/>
        <v/>
      </c>
      <c r="E782" s="100" t="str">
        <f t="shared" si="111"/>
        <v/>
      </c>
      <c r="F782" s="100" t="str">
        <f t="shared" si="112"/>
        <v/>
      </c>
      <c r="G782" s="101" t="str">
        <f t="shared" si="113"/>
        <v/>
      </c>
      <c r="H782" s="101" t="str">
        <f t="shared" si="114"/>
        <v/>
      </c>
      <c r="I782" s="184"/>
      <c r="J782" s="183"/>
      <c r="K782" s="183" t="str">
        <f>IF(J782="","",VLOOKUP(J782,MASTER!$B$8:$C$11,2,0))</f>
        <v/>
      </c>
      <c r="L782" s="183"/>
      <c r="M782" s="183"/>
      <c r="N782" s="183"/>
      <c r="O782" s="183"/>
      <c r="P782" s="183"/>
      <c r="Q782" s="183"/>
      <c r="R782" s="183"/>
      <c r="S782" s="183"/>
      <c r="T782" s="183"/>
      <c r="U782" s="183"/>
      <c r="V782" s="183"/>
      <c r="W782" s="183"/>
      <c r="X782" s="180">
        <f t="shared" si="115"/>
        <v>0</v>
      </c>
      <c r="Y782" s="179"/>
      <c r="AA782">
        <v>778</v>
      </c>
      <c r="AB782">
        <f>IFERROR(IF($AB$1&gt;=AA782,SMALL(STU_DATA!$L$5:$L$1000,FILL_DATA!$AB$2+FILL_DATA!AA782),0),0)</f>
        <v>0</v>
      </c>
      <c r="AC782">
        <f t="shared" si="116"/>
        <v>0</v>
      </c>
    </row>
    <row r="783" spans="1:29">
      <c r="A783" s="100" t="str">
        <f>IF(B783="","",ROWS($B$5:B783))</f>
        <v/>
      </c>
      <c r="B783" s="100" t="str">
        <f t="shared" si="108"/>
        <v/>
      </c>
      <c r="C783" s="100" t="str">
        <f t="shared" si="109"/>
        <v/>
      </c>
      <c r="D783" s="100" t="str">
        <f t="shared" si="110"/>
        <v/>
      </c>
      <c r="E783" s="100" t="str">
        <f t="shared" si="111"/>
        <v/>
      </c>
      <c r="F783" s="100" t="str">
        <f t="shared" si="112"/>
        <v/>
      </c>
      <c r="G783" s="101" t="str">
        <f t="shared" si="113"/>
        <v/>
      </c>
      <c r="H783" s="101" t="str">
        <f t="shared" si="114"/>
        <v/>
      </c>
      <c r="I783" s="184"/>
      <c r="J783" s="183"/>
      <c r="K783" s="183" t="str">
        <f>IF(J783="","",VLOOKUP(J783,MASTER!$B$8:$C$11,2,0))</f>
        <v/>
      </c>
      <c r="L783" s="183"/>
      <c r="M783" s="183"/>
      <c r="N783" s="183"/>
      <c r="O783" s="183"/>
      <c r="P783" s="183"/>
      <c r="Q783" s="183"/>
      <c r="R783" s="183"/>
      <c r="S783" s="183"/>
      <c r="T783" s="183"/>
      <c r="U783" s="183"/>
      <c r="V783" s="183"/>
      <c r="W783" s="183"/>
      <c r="X783" s="180">
        <f t="shared" si="115"/>
        <v>0</v>
      </c>
      <c r="Y783" s="179"/>
      <c r="AA783">
        <v>779</v>
      </c>
      <c r="AB783">
        <f>IFERROR(IF($AB$1&gt;=AA783,SMALL(STU_DATA!$L$5:$L$1000,FILL_DATA!$AB$2+FILL_DATA!AA783),0),0)</f>
        <v>0</v>
      </c>
      <c r="AC783">
        <f t="shared" si="116"/>
        <v>0</v>
      </c>
    </row>
    <row r="784" spans="1:29">
      <c r="A784" s="100" t="str">
        <f>IF(B784="","",ROWS($B$5:B784))</f>
        <v/>
      </c>
      <c r="B784" s="100" t="str">
        <f t="shared" si="108"/>
        <v/>
      </c>
      <c r="C784" s="100" t="str">
        <f t="shared" si="109"/>
        <v/>
      </c>
      <c r="D784" s="100" t="str">
        <f t="shared" si="110"/>
        <v/>
      </c>
      <c r="E784" s="100" t="str">
        <f t="shared" si="111"/>
        <v/>
      </c>
      <c r="F784" s="100" t="str">
        <f t="shared" si="112"/>
        <v/>
      </c>
      <c r="G784" s="101" t="str">
        <f t="shared" si="113"/>
        <v/>
      </c>
      <c r="H784" s="101" t="str">
        <f t="shared" si="114"/>
        <v/>
      </c>
      <c r="I784" s="184"/>
      <c r="J784" s="183"/>
      <c r="K784" s="183" t="str">
        <f>IF(J784="","",VLOOKUP(J784,MASTER!$B$8:$C$11,2,0))</f>
        <v/>
      </c>
      <c r="L784" s="183"/>
      <c r="M784" s="183"/>
      <c r="N784" s="183"/>
      <c r="O784" s="183"/>
      <c r="P784" s="183"/>
      <c r="Q784" s="183"/>
      <c r="R784" s="183"/>
      <c r="S784" s="183"/>
      <c r="T784" s="183"/>
      <c r="U784" s="183"/>
      <c r="V784" s="183"/>
      <c r="W784" s="183"/>
      <c r="X784" s="180">
        <f t="shared" si="115"/>
        <v>0</v>
      </c>
      <c r="Y784" s="179"/>
      <c r="AA784">
        <v>780</v>
      </c>
      <c r="AB784">
        <f>IFERROR(IF($AB$1&gt;=AA784,SMALL(STU_DATA!$L$5:$L$1000,FILL_DATA!$AB$2+FILL_DATA!AA784),0),0)</f>
        <v>0</v>
      </c>
      <c r="AC784">
        <f t="shared" si="116"/>
        <v>0</v>
      </c>
    </row>
    <row r="785" spans="1:29">
      <c r="A785" s="100" t="str">
        <f>IF(B785="","",ROWS($B$5:B785))</f>
        <v/>
      </c>
      <c r="B785" s="100" t="str">
        <f t="shared" si="108"/>
        <v/>
      </c>
      <c r="C785" s="100" t="str">
        <f t="shared" si="109"/>
        <v/>
      </c>
      <c r="D785" s="100" t="str">
        <f t="shared" si="110"/>
        <v/>
      </c>
      <c r="E785" s="100" t="str">
        <f t="shared" si="111"/>
        <v/>
      </c>
      <c r="F785" s="100" t="str">
        <f t="shared" si="112"/>
        <v/>
      </c>
      <c r="G785" s="101" t="str">
        <f t="shared" si="113"/>
        <v/>
      </c>
      <c r="H785" s="101" t="str">
        <f t="shared" si="114"/>
        <v/>
      </c>
      <c r="I785" s="184"/>
      <c r="J785" s="183"/>
      <c r="K785" s="183" t="str">
        <f>IF(J785="","",VLOOKUP(J785,MASTER!$B$8:$C$11,2,0))</f>
        <v/>
      </c>
      <c r="L785" s="183"/>
      <c r="M785" s="183"/>
      <c r="N785" s="183"/>
      <c r="O785" s="183"/>
      <c r="P785" s="183"/>
      <c r="Q785" s="183"/>
      <c r="R785" s="183"/>
      <c r="S785" s="183"/>
      <c r="T785" s="183"/>
      <c r="U785" s="183"/>
      <c r="V785" s="183"/>
      <c r="W785" s="183"/>
      <c r="X785" s="180">
        <f t="shared" si="115"/>
        <v>0</v>
      </c>
      <c r="Y785" s="179"/>
      <c r="AA785">
        <v>781</v>
      </c>
      <c r="AB785">
        <f>IFERROR(IF($AB$1&gt;=AA785,SMALL(STU_DATA!$L$5:$L$1000,FILL_DATA!$AB$2+FILL_DATA!AA785),0),0)</f>
        <v>0</v>
      </c>
      <c r="AC785">
        <f t="shared" si="116"/>
        <v>0</v>
      </c>
    </row>
    <row r="786" spans="1:29">
      <c r="A786" s="100" t="str">
        <f>IF(B786="","",ROWS($B$5:B786))</f>
        <v/>
      </c>
      <c r="B786" s="100" t="str">
        <f t="shared" si="108"/>
        <v/>
      </c>
      <c r="C786" s="100" t="str">
        <f t="shared" si="109"/>
        <v/>
      </c>
      <c r="D786" s="100" t="str">
        <f t="shared" si="110"/>
        <v/>
      </c>
      <c r="E786" s="100" t="str">
        <f t="shared" si="111"/>
        <v/>
      </c>
      <c r="F786" s="100" t="str">
        <f t="shared" si="112"/>
        <v/>
      </c>
      <c r="G786" s="101" t="str">
        <f t="shared" si="113"/>
        <v/>
      </c>
      <c r="H786" s="101" t="str">
        <f t="shared" si="114"/>
        <v/>
      </c>
      <c r="I786" s="184"/>
      <c r="J786" s="183"/>
      <c r="K786" s="183" t="str">
        <f>IF(J786="","",VLOOKUP(J786,MASTER!$B$8:$C$11,2,0))</f>
        <v/>
      </c>
      <c r="L786" s="183"/>
      <c r="M786" s="183"/>
      <c r="N786" s="183"/>
      <c r="O786" s="183"/>
      <c r="P786" s="183"/>
      <c r="Q786" s="183"/>
      <c r="R786" s="183"/>
      <c r="S786" s="183"/>
      <c r="T786" s="183"/>
      <c r="U786" s="183"/>
      <c r="V786" s="183"/>
      <c r="W786" s="183"/>
      <c r="X786" s="180">
        <f t="shared" si="115"/>
        <v>0</v>
      </c>
      <c r="Y786" s="179"/>
      <c r="AA786">
        <v>782</v>
      </c>
      <c r="AB786">
        <f>IFERROR(IF($AB$1&gt;=AA786,SMALL(STU_DATA!$L$5:$L$1000,FILL_DATA!$AB$2+FILL_DATA!AA786),0),0)</f>
        <v>0</v>
      </c>
      <c r="AC786">
        <f t="shared" si="116"/>
        <v>0</v>
      </c>
    </row>
    <row r="787" spans="1:29">
      <c r="A787" s="100" t="str">
        <f>IF(B787="","",ROWS($B$5:B787))</f>
        <v/>
      </c>
      <c r="B787" s="100" t="str">
        <f t="shared" si="108"/>
        <v/>
      </c>
      <c r="C787" s="100" t="str">
        <f t="shared" si="109"/>
        <v/>
      </c>
      <c r="D787" s="100" t="str">
        <f t="shared" si="110"/>
        <v/>
      </c>
      <c r="E787" s="100" t="str">
        <f t="shared" si="111"/>
        <v/>
      </c>
      <c r="F787" s="100" t="str">
        <f t="shared" si="112"/>
        <v/>
      </c>
      <c r="G787" s="101" t="str">
        <f t="shared" si="113"/>
        <v/>
      </c>
      <c r="H787" s="101" t="str">
        <f t="shared" si="114"/>
        <v/>
      </c>
      <c r="I787" s="184"/>
      <c r="J787" s="183"/>
      <c r="K787" s="183" t="str">
        <f>IF(J787="","",VLOOKUP(J787,MASTER!$B$8:$C$11,2,0))</f>
        <v/>
      </c>
      <c r="L787" s="183"/>
      <c r="M787" s="183"/>
      <c r="N787" s="183"/>
      <c r="O787" s="183"/>
      <c r="P787" s="183"/>
      <c r="Q787" s="183"/>
      <c r="R787" s="183"/>
      <c r="S787" s="183"/>
      <c r="T787" s="183"/>
      <c r="U787" s="183"/>
      <c r="V787" s="183"/>
      <c r="W787" s="183"/>
      <c r="X787" s="180">
        <f t="shared" si="115"/>
        <v>0</v>
      </c>
      <c r="Y787" s="179"/>
      <c r="AA787">
        <v>783</v>
      </c>
      <c r="AB787">
        <f>IFERROR(IF($AB$1&gt;=AA787,SMALL(STU_DATA!$L$5:$L$1000,FILL_DATA!$AB$2+FILL_DATA!AA787),0),0)</f>
        <v>0</v>
      </c>
      <c r="AC787">
        <f t="shared" si="116"/>
        <v>0</v>
      </c>
    </row>
    <row r="788" spans="1:29">
      <c r="A788" s="100" t="str">
        <f>IF(B788="","",ROWS($B$5:B788))</f>
        <v/>
      </c>
      <c r="B788" s="100" t="str">
        <f t="shared" si="108"/>
        <v/>
      </c>
      <c r="C788" s="100" t="str">
        <f t="shared" si="109"/>
        <v/>
      </c>
      <c r="D788" s="100" t="str">
        <f t="shared" si="110"/>
        <v/>
      </c>
      <c r="E788" s="100" t="str">
        <f t="shared" si="111"/>
        <v/>
      </c>
      <c r="F788" s="100" t="str">
        <f t="shared" si="112"/>
        <v/>
      </c>
      <c r="G788" s="101" t="str">
        <f t="shared" si="113"/>
        <v/>
      </c>
      <c r="H788" s="101" t="str">
        <f t="shared" si="114"/>
        <v/>
      </c>
      <c r="I788" s="184"/>
      <c r="J788" s="183"/>
      <c r="K788" s="183" t="str">
        <f>IF(J788="","",VLOOKUP(J788,MASTER!$B$8:$C$11,2,0))</f>
        <v/>
      </c>
      <c r="L788" s="183"/>
      <c r="M788" s="183"/>
      <c r="N788" s="183"/>
      <c r="O788" s="183"/>
      <c r="P788" s="183"/>
      <c r="Q788" s="183"/>
      <c r="R788" s="183"/>
      <c r="S788" s="183"/>
      <c r="T788" s="183"/>
      <c r="U788" s="183"/>
      <c r="V788" s="183"/>
      <c r="W788" s="183"/>
      <c r="X788" s="180">
        <f t="shared" si="115"/>
        <v>0</v>
      </c>
      <c r="Y788" s="179"/>
      <c r="AA788">
        <v>784</v>
      </c>
      <c r="AB788">
        <f>IFERROR(IF($AB$1&gt;=AA788,SMALL(STU_DATA!$L$5:$L$1000,FILL_DATA!$AB$2+FILL_DATA!AA788),0),0)</f>
        <v>0</v>
      </c>
      <c r="AC788">
        <f t="shared" si="116"/>
        <v>0</v>
      </c>
    </row>
    <row r="789" spans="1:29">
      <c r="A789" s="100" t="str">
        <f>IF(B789="","",ROWS($B$5:B789))</f>
        <v/>
      </c>
      <c r="B789" s="100" t="str">
        <f t="shared" si="108"/>
        <v/>
      </c>
      <c r="C789" s="100" t="str">
        <f t="shared" si="109"/>
        <v/>
      </c>
      <c r="D789" s="100" t="str">
        <f t="shared" si="110"/>
        <v/>
      </c>
      <c r="E789" s="100" t="str">
        <f t="shared" si="111"/>
        <v/>
      </c>
      <c r="F789" s="100" t="str">
        <f t="shared" si="112"/>
        <v/>
      </c>
      <c r="G789" s="101" t="str">
        <f t="shared" si="113"/>
        <v/>
      </c>
      <c r="H789" s="101" t="str">
        <f t="shared" si="114"/>
        <v/>
      </c>
      <c r="I789" s="184"/>
      <c r="J789" s="183"/>
      <c r="K789" s="183" t="str">
        <f>IF(J789="","",VLOOKUP(J789,MASTER!$B$8:$C$11,2,0))</f>
        <v/>
      </c>
      <c r="L789" s="183"/>
      <c r="M789" s="183"/>
      <c r="N789" s="183"/>
      <c r="O789" s="183"/>
      <c r="P789" s="183"/>
      <c r="Q789" s="183"/>
      <c r="R789" s="183"/>
      <c r="S789" s="183"/>
      <c r="T789" s="183"/>
      <c r="U789" s="183"/>
      <c r="V789" s="183"/>
      <c r="W789" s="183"/>
      <c r="X789" s="180">
        <f t="shared" si="115"/>
        <v>0</v>
      </c>
      <c r="Y789" s="179"/>
      <c r="AA789">
        <v>785</v>
      </c>
      <c r="AB789">
        <f>IFERROR(IF($AB$1&gt;=AA789,SMALL(STU_DATA!$L$5:$L$1000,FILL_DATA!$AB$2+FILL_DATA!AA789),0),0)</f>
        <v>0</v>
      </c>
      <c r="AC789">
        <f t="shared" si="116"/>
        <v>0</v>
      </c>
    </row>
    <row r="790" spans="1:29">
      <c r="A790" s="100" t="str">
        <f>IF(B790="","",ROWS($B$5:B790))</f>
        <v/>
      </c>
      <c r="B790" s="100" t="str">
        <f t="shared" si="108"/>
        <v/>
      </c>
      <c r="C790" s="100" t="str">
        <f t="shared" si="109"/>
        <v/>
      </c>
      <c r="D790" s="100" t="str">
        <f t="shared" si="110"/>
        <v/>
      </c>
      <c r="E790" s="100" t="str">
        <f t="shared" si="111"/>
        <v/>
      </c>
      <c r="F790" s="100" t="str">
        <f t="shared" si="112"/>
        <v/>
      </c>
      <c r="G790" s="101" t="str">
        <f t="shared" si="113"/>
        <v/>
      </c>
      <c r="H790" s="101" t="str">
        <f t="shared" si="114"/>
        <v/>
      </c>
      <c r="I790" s="184"/>
      <c r="J790" s="183"/>
      <c r="K790" s="183" t="str">
        <f>IF(J790="","",VLOOKUP(J790,MASTER!$B$8:$C$11,2,0))</f>
        <v/>
      </c>
      <c r="L790" s="183"/>
      <c r="M790" s="183"/>
      <c r="N790" s="183"/>
      <c r="O790" s="183"/>
      <c r="P790" s="183"/>
      <c r="Q790" s="183"/>
      <c r="R790" s="183"/>
      <c r="S790" s="183"/>
      <c r="T790" s="183"/>
      <c r="U790" s="183"/>
      <c r="V790" s="183"/>
      <c r="W790" s="183"/>
      <c r="X790" s="180">
        <f t="shared" si="115"/>
        <v>0</v>
      </c>
      <c r="Y790" s="179"/>
      <c r="AA790">
        <v>786</v>
      </c>
      <c r="AB790">
        <f>IFERROR(IF($AB$1&gt;=AA790,SMALL(STU_DATA!$L$5:$L$1000,FILL_DATA!$AB$2+FILL_DATA!AA790),0),0)</f>
        <v>0</v>
      </c>
      <c r="AC790">
        <f t="shared" si="116"/>
        <v>0</v>
      </c>
    </row>
    <row r="791" spans="1:29">
      <c r="A791" s="100" t="str">
        <f>IF(B791="","",ROWS($B$5:B791))</f>
        <v/>
      </c>
      <c r="B791" s="100" t="str">
        <f t="shared" si="108"/>
        <v/>
      </c>
      <c r="C791" s="100" t="str">
        <f t="shared" si="109"/>
        <v/>
      </c>
      <c r="D791" s="100" t="str">
        <f t="shared" si="110"/>
        <v/>
      </c>
      <c r="E791" s="100" t="str">
        <f t="shared" si="111"/>
        <v/>
      </c>
      <c r="F791" s="100" t="str">
        <f t="shared" si="112"/>
        <v/>
      </c>
      <c r="G791" s="101" t="str">
        <f t="shared" si="113"/>
        <v/>
      </c>
      <c r="H791" s="101" t="str">
        <f t="shared" si="114"/>
        <v/>
      </c>
      <c r="I791" s="184"/>
      <c r="J791" s="183"/>
      <c r="K791" s="183" t="str">
        <f>IF(J791="","",VLOOKUP(J791,MASTER!$B$8:$C$11,2,0))</f>
        <v/>
      </c>
      <c r="L791" s="183"/>
      <c r="M791" s="183"/>
      <c r="N791" s="183"/>
      <c r="O791" s="183"/>
      <c r="P791" s="183"/>
      <c r="Q791" s="183"/>
      <c r="R791" s="183"/>
      <c r="S791" s="183"/>
      <c r="T791" s="183"/>
      <c r="U791" s="183"/>
      <c r="V791" s="183"/>
      <c r="W791" s="183"/>
      <c r="X791" s="180">
        <f t="shared" si="115"/>
        <v>0</v>
      </c>
      <c r="Y791" s="179"/>
      <c r="AA791">
        <v>787</v>
      </c>
      <c r="AB791">
        <f>IFERROR(IF($AB$1&gt;=AA791,SMALL(STU_DATA!$L$5:$L$1000,FILL_DATA!$AB$2+FILL_DATA!AA791),0),0)</f>
        <v>0</v>
      </c>
      <c r="AC791">
        <f t="shared" si="116"/>
        <v>0</v>
      </c>
    </row>
    <row r="792" spans="1:29">
      <c r="A792" s="100" t="str">
        <f>IF(B792="","",ROWS($B$5:B792))</f>
        <v/>
      </c>
      <c r="B792" s="100" t="str">
        <f t="shared" si="108"/>
        <v/>
      </c>
      <c r="C792" s="100" t="str">
        <f t="shared" si="109"/>
        <v/>
      </c>
      <c r="D792" s="100" t="str">
        <f t="shared" si="110"/>
        <v/>
      </c>
      <c r="E792" s="100" t="str">
        <f t="shared" si="111"/>
        <v/>
      </c>
      <c r="F792" s="100" t="str">
        <f t="shared" si="112"/>
        <v/>
      </c>
      <c r="G792" s="101" t="str">
        <f t="shared" si="113"/>
        <v/>
      </c>
      <c r="H792" s="101" t="str">
        <f t="shared" si="114"/>
        <v/>
      </c>
      <c r="I792" s="184"/>
      <c r="J792" s="183"/>
      <c r="K792" s="183" t="str">
        <f>IF(J792="","",VLOOKUP(J792,MASTER!$B$8:$C$11,2,0))</f>
        <v/>
      </c>
      <c r="L792" s="183"/>
      <c r="M792" s="183"/>
      <c r="N792" s="183"/>
      <c r="O792" s="183"/>
      <c r="P792" s="183"/>
      <c r="Q792" s="183"/>
      <c r="R792" s="183"/>
      <c r="S792" s="183"/>
      <c r="T792" s="183"/>
      <c r="U792" s="183"/>
      <c r="V792" s="183"/>
      <c r="W792" s="183"/>
      <c r="X792" s="180">
        <f t="shared" si="115"/>
        <v>0</v>
      </c>
      <c r="Y792" s="179"/>
      <c r="AA792">
        <v>788</v>
      </c>
      <c r="AB792">
        <f>IFERROR(IF($AB$1&gt;=AA792,SMALL(STU_DATA!$L$5:$L$1000,FILL_DATA!$AB$2+FILL_DATA!AA792),0),0)</f>
        <v>0</v>
      </c>
      <c r="AC792">
        <f t="shared" si="116"/>
        <v>0</v>
      </c>
    </row>
    <row r="793" spans="1:29">
      <c r="A793" s="100" t="str">
        <f>IF(B793="","",ROWS($B$5:B793))</f>
        <v/>
      </c>
      <c r="B793" s="100" t="str">
        <f t="shared" si="108"/>
        <v/>
      </c>
      <c r="C793" s="100" t="str">
        <f t="shared" si="109"/>
        <v/>
      </c>
      <c r="D793" s="100" t="str">
        <f t="shared" si="110"/>
        <v/>
      </c>
      <c r="E793" s="100" t="str">
        <f t="shared" si="111"/>
        <v/>
      </c>
      <c r="F793" s="100" t="str">
        <f t="shared" si="112"/>
        <v/>
      </c>
      <c r="G793" s="101" t="str">
        <f t="shared" si="113"/>
        <v/>
      </c>
      <c r="H793" s="101" t="str">
        <f t="shared" si="114"/>
        <v/>
      </c>
      <c r="I793" s="184"/>
      <c r="J793" s="183"/>
      <c r="K793" s="183" t="str">
        <f>IF(J793="","",VLOOKUP(J793,MASTER!$B$8:$C$11,2,0))</f>
        <v/>
      </c>
      <c r="L793" s="183"/>
      <c r="M793" s="183"/>
      <c r="N793" s="183"/>
      <c r="O793" s="183"/>
      <c r="P793" s="183"/>
      <c r="Q793" s="183"/>
      <c r="R793" s="183"/>
      <c r="S793" s="183"/>
      <c r="T793" s="183"/>
      <c r="U793" s="183"/>
      <c r="V793" s="183"/>
      <c r="W793" s="183"/>
      <c r="X793" s="180">
        <f t="shared" si="115"/>
        <v>0</v>
      </c>
      <c r="Y793" s="179"/>
      <c r="AA793">
        <v>789</v>
      </c>
      <c r="AB793">
        <f>IFERROR(IF($AB$1&gt;=AA793,SMALL(STU_DATA!$L$5:$L$1000,FILL_DATA!$AB$2+FILL_DATA!AA793),0),0)</f>
        <v>0</v>
      </c>
      <c r="AC793">
        <f t="shared" si="116"/>
        <v>0</v>
      </c>
    </row>
    <row r="794" spans="1:29">
      <c r="A794" s="100" t="str">
        <f>IF(B794="","",ROWS($B$5:B794))</f>
        <v/>
      </c>
      <c r="B794" s="100" t="str">
        <f t="shared" si="108"/>
        <v/>
      </c>
      <c r="C794" s="100" t="str">
        <f t="shared" si="109"/>
        <v/>
      </c>
      <c r="D794" s="100" t="str">
        <f t="shared" si="110"/>
        <v/>
      </c>
      <c r="E794" s="100" t="str">
        <f t="shared" si="111"/>
        <v/>
      </c>
      <c r="F794" s="100" t="str">
        <f t="shared" si="112"/>
        <v/>
      </c>
      <c r="G794" s="101" t="str">
        <f t="shared" si="113"/>
        <v/>
      </c>
      <c r="H794" s="101" t="str">
        <f t="shared" si="114"/>
        <v/>
      </c>
      <c r="I794" s="184"/>
      <c r="J794" s="183"/>
      <c r="K794" s="183" t="str">
        <f>IF(J794="","",VLOOKUP(J794,MASTER!$B$8:$C$11,2,0))</f>
        <v/>
      </c>
      <c r="L794" s="183"/>
      <c r="M794" s="183"/>
      <c r="N794" s="183"/>
      <c r="O794" s="183"/>
      <c r="P794" s="183"/>
      <c r="Q794" s="183"/>
      <c r="R794" s="183"/>
      <c r="S794" s="183"/>
      <c r="T794" s="183"/>
      <c r="U794" s="183"/>
      <c r="V794" s="183"/>
      <c r="W794" s="183"/>
      <c r="X794" s="180">
        <f t="shared" si="115"/>
        <v>0</v>
      </c>
      <c r="Y794" s="179"/>
      <c r="AA794">
        <v>790</v>
      </c>
      <c r="AB794">
        <f>IFERROR(IF($AB$1&gt;=AA794,SMALL(STU_DATA!$L$5:$L$1000,FILL_DATA!$AB$2+FILL_DATA!AA794),0),0)</f>
        <v>0</v>
      </c>
      <c r="AC794">
        <f t="shared" si="116"/>
        <v>0</v>
      </c>
    </row>
    <row r="795" spans="1:29">
      <c r="A795" s="100" t="str">
        <f>IF(B795="","",ROWS($B$5:B795))</f>
        <v/>
      </c>
      <c r="B795" s="100" t="str">
        <f t="shared" si="108"/>
        <v/>
      </c>
      <c r="C795" s="100" t="str">
        <f t="shared" si="109"/>
        <v/>
      </c>
      <c r="D795" s="100" t="str">
        <f t="shared" si="110"/>
        <v/>
      </c>
      <c r="E795" s="100" t="str">
        <f t="shared" si="111"/>
        <v/>
      </c>
      <c r="F795" s="100" t="str">
        <f t="shared" si="112"/>
        <v/>
      </c>
      <c r="G795" s="101" t="str">
        <f t="shared" si="113"/>
        <v/>
      </c>
      <c r="H795" s="101" t="str">
        <f t="shared" si="114"/>
        <v/>
      </c>
      <c r="I795" s="184"/>
      <c r="J795" s="183"/>
      <c r="K795" s="183" t="str">
        <f>IF(J795="","",VLOOKUP(J795,MASTER!$B$8:$C$11,2,0))</f>
        <v/>
      </c>
      <c r="L795" s="183"/>
      <c r="M795" s="183"/>
      <c r="N795" s="183"/>
      <c r="O795" s="183"/>
      <c r="P795" s="183"/>
      <c r="Q795" s="183"/>
      <c r="R795" s="183"/>
      <c r="S795" s="183"/>
      <c r="T795" s="183"/>
      <c r="U795" s="183"/>
      <c r="V795" s="183"/>
      <c r="W795" s="183"/>
      <c r="X795" s="180">
        <f t="shared" si="115"/>
        <v>0</v>
      </c>
      <c r="Y795" s="179"/>
      <c r="AA795">
        <v>791</v>
      </c>
      <c r="AB795">
        <f>IFERROR(IF($AB$1&gt;=AA795,SMALL(STU_DATA!$L$5:$L$1000,FILL_DATA!$AB$2+FILL_DATA!AA795),0),0)</f>
        <v>0</v>
      </c>
      <c r="AC795">
        <f t="shared" si="116"/>
        <v>0</v>
      </c>
    </row>
    <row r="796" spans="1:29">
      <c r="A796" s="100" t="str">
        <f>IF(B796="","",ROWS($B$5:B796))</f>
        <v/>
      </c>
      <c r="B796" s="100" t="str">
        <f t="shared" si="108"/>
        <v/>
      </c>
      <c r="C796" s="100" t="str">
        <f t="shared" si="109"/>
        <v/>
      </c>
      <c r="D796" s="100" t="str">
        <f t="shared" si="110"/>
        <v/>
      </c>
      <c r="E796" s="100" t="str">
        <f t="shared" si="111"/>
        <v/>
      </c>
      <c r="F796" s="100" t="str">
        <f t="shared" si="112"/>
        <v/>
      </c>
      <c r="G796" s="101" t="str">
        <f t="shared" si="113"/>
        <v/>
      </c>
      <c r="H796" s="101" t="str">
        <f t="shared" si="114"/>
        <v/>
      </c>
      <c r="I796" s="184"/>
      <c r="J796" s="183"/>
      <c r="K796" s="183" t="str">
        <f>IF(J796="","",VLOOKUP(J796,MASTER!$B$8:$C$11,2,0))</f>
        <v/>
      </c>
      <c r="L796" s="183"/>
      <c r="M796" s="183"/>
      <c r="N796" s="183"/>
      <c r="O796" s="183"/>
      <c r="P796" s="183"/>
      <c r="Q796" s="183"/>
      <c r="R796" s="183"/>
      <c r="S796" s="183"/>
      <c r="T796" s="183"/>
      <c r="U796" s="183"/>
      <c r="V796" s="183"/>
      <c r="W796" s="183"/>
      <c r="X796" s="180">
        <f t="shared" si="115"/>
        <v>0</v>
      </c>
      <c r="Y796" s="179"/>
      <c r="AA796">
        <v>792</v>
      </c>
      <c r="AB796">
        <f>IFERROR(IF($AB$1&gt;=AA796,SMALL(STU_DATA!$L$5:$L$1000,FILL_DATA!$AB$2+FILL_DATA!AA796),0),0)</f>
        <v>0</v>
      </c>
      <c r="AC796">
        <f t="shared" si="116"/>
        <v>0</v>
      </c>
    </row>
    <row r="797" spans="1:29">
      <c r="A797" s="100" t="str">
        <f>IF(B797="","",ROWS($B$5:B797))</f>
        <v/>
      </c>
      <c r="B797" s="100" t="str">
        <f t="shared" si="108"/>
        <v/>
      </c>
      <c r="C797" s="100" t="str">
        <f t="shared" si="109"/>
        <v/>
      </c>
      <c r="D797" s="100" t="str">
        <f t="shared" si="110"/>
        <v/>
      </c>
      <c r="E797" s="100" t="str">
        <f t="shared" si="111"/>
        <v/>
      </c>
      <c r="F797" s="100" t="str">
        <f t="shared" si="112"/>
        <v/>
      </c>
      <c r="G797" s="101" t="str">
        <f t="shared" si="113"/>
        <v/>
      </c>
      <c r="H797" s="101" t="str">
        <f t="shared" si="114"/>
        <v/>
      </c>
      <c r="I797" s="184"/>
      <c r="J797" s="183"/>
      <c r="K797" s="183" t="str">
        <f>IF(J797="","",VLOOKUP(J797,MASTER!$B$8:$C$11,2,0))</f>
        <v/>
      </c>
      <c r="L797" s="183"/>
      <c r="M797" s="183"/>
      <c r="N797" s="183"/>
      <c r="O797" s="183"/>
      <c r="P797" s="183"/>
      <c r="Q797" s="183"/>
      <c r="R797" s="183"/>
      <c r="S797" s="183"/>
      <c r="T797" s="183"/>
      <c r="U797" s="183"/>
      <c r="V797" s="183"/>
      <c r="W797" s="183"/>
      <c r="X797" s="180">
        <f t="shared" si="115"/>
        <v>0</v>
      </c>
      <c r="Y797" s="179"/>
      <c r="AA797">
        <v>793</v>
      </c>
      <c r="AB797">
        <f>IFERROR(IF($AB$1&gt;=AA797,SMALL(STU_DATA!$L$5:$L$1000,FILL_DATA!$AB$2+FILL_DATA!AA797),0),0)</f>
        <v>0</v>
      </c>
      <c r="AC797">
        <f t="shared" si="116"/>
        <v>0</v>
      </c>
    </row>
    <row r="798" spans="1:29">
      <c r="A798" s="100" t="str">
        <f>IF(B798="","",ROWS($B$5:B798))</f>
        <v/>
      </c>
      <c r="B798" s="100" t="str">
        <f t="shared" si="108"/>
        <v/>
      </c>
      <c r="C798" s="100" t="str">
        <f t="shared" si="109"/>
        <v/>
      </c>
      <c r="D798" s="100" t="str">
        <f t="shared" si="110"/>
        <v/>
      </c>
      <c r="E798" s="100" t="str">
        <f t="shared" si="111"/>
        <v/>
      </c>
      <c r="F798" s="100" t="str">
        <f t="shared" si="112"/>
        <v/>
      </c>
      <c r="G798" s="101" t="str">
        <f t="shared" si="113"/>
        <v/>
      </c>
      <c r="H798" s="101" t="str">
        <f t="shared" si="114"/>
        <v/>
      </c>
      <c r="I798" s="184"/>
      <c r="J798" s="183"/>
      <c r="K798" s="183" t="str">
        <f>IF(J798="","",VLOOKUP(J798,MASTER!$B$8:$C$11,2,0))</f>
        <v/>
      </c>
      <c r="L798" s="183"/>
      <c r="M798" s="183"/>
      <c r="N798" s="183"/>
      <c r="O798" s="183"/>
      <c r="P798" s="183"/>
      <c r="Q798" s="183"/>
      <c r="R798" s="183"/>
      <c r="S798" s="183"/>
      <c r="T798" s="183"/>
      <c r="U798" s="183"/>
      <c r="V798" s="183"/>
      <c r="W798" s="183"/>
      <c r="X798" s="180">
        <f t="shared" si="115"/>
        <v>0</v>
      </c>
      <c r="Y798" s="179"/>
      <c r="AA798">
        <v>794</v>
      </c>
      <c r="AB798">
        <f>IFERROR(IF($AB$1&gt;=AA798,SMALL(STU_DATA!$L$5:$L$1000,FILL_DATA!$AB$2+FILL_DATA!AA798),0),0)</f>
        <v>0</v>
      </c>
      <c r="AC798">
        <f t="shared" si="116"/>
        <v>0</v>
      </c>
    </row>
    <row r="799" spans="1:29">
      <c r="A799" s="100" t="str">
        <f>IF(B799="","",ROWS($B$5:B799))</f>
        <v/>
      </c>
      <c r="B799" s="100" t="str">
        <f t="shared" si="108"/>
        <v/>
      </c>
      <c r="C799" s="100" t="str">
        <f t="shared" si="109"/>
        <v/>
      </c>
      <c r="D799" s="100" t="str">
        <f t="shared" si="110"/>
        <v/>
      </c>
      <c r="E799" s="100" t="str">
        <f t="shared" si="111"/>
        <v/>
      </c>
      <c r="F799" s="100" t="str">
        <f t="shared" si="112"/>
        <v/>
      </c>
      <c r="G799" s="101" t="str">
        <f t="shared" si="113"/>
        <v/>
      </c>
      <c r="H799" s="101" t="str">
        <f t="shared" si="114"/>
        <v/>
      </c>
      <c r="I799" s="184"/>
      <c r="J799" s="183"/>
      <c r="K799" s="183" t="str">
        <f>IF(J799="","",VLOOKUP(J799,MASTER!$B$8:$C$11,2,0))</f>
        <v/>
      </c>
      <c r="L799" s="183"/>
      <c r="M799" s="183"/>
      <c r="N799" s="183"/>
      <c r="O799" s="183"/>
      <c r="P799" s="183"/>
      <c r="Q799" s="183"/>
      <c r="R799" s="183"/>
      <c r="S799" s="183"/>
      <c r="T799" s="183"/>
      <c r="U799" s="183"/>
      <c r="V799" s="183"/>
      <c r="W799" s="183"/>
      <c r="X799" s="180">
        <f t="shared" si="115"/>
        <v>0</v>
      </c>
      <c r="Y799" s="179"/>
      <c r="AA799">
        <v>795</v>
      </c>
      <c r="AB799">
        <f>IFERROR(IF($AB$1&gt;=AA799,SMALL(STU_DATA!$L$5:$L$1000,FILL_DATA!$AB$2+FILL_DATA!AA799),0),0)</f>
        <v>0</v>
      </c>
      <c r="AC799">
        <f t="shared" si="116"/>
        <v>0</v>
      </c>
    </row>
    <row r="800" spans="1:29">
      <c r="A800" s="100" t="str">
        <f>IF(B800="","",ROWS($B$5:B800))</f>
        <v/>
      </c>
      <c r="B800" s="100" t="str">
        <f t="shared" si="108"/>
        <v/>
      </c>
      <c r="C800" s="100" t="str">
        <f t="shared" si="109"/>
        <v/>
      </c>
      <c r="D800" s="100" t="str">
        <f t="shared" si="110"/>
        <v/>
      </c>
      <c r="E800" s="100" t="str">
        <f t="shared" si="111"/>
        <v/>
      </c>
      <c r="F800" s="100" t="str">
        <f t="shared" si="112"/>
        <v/>
      </c>
      <c r="G800" s="101" t="str">
        <f t="shared" si="113"/>
        <v/>
      </c>
      <c r="H800" s="101" t="str">
        <f t="shared" si="114"/>
        <v/>
      </c>
      <c r="I800" s="184"/>
      <c r="J800" s="183"/>
      <c r="K800" s="183" t="str">
        <f>IF(J800="","",VLOOKUP(J800,MASTER!$B$8:$C$11,2,0))</f>
        <v/>
      </c>
      <c r="L800" s="183"/>
      <c r="M800" s="183"/>
      <c r="N800" s="183"/>
      <c r="O800" s="183"/>
      <c r="P800" s="183"/>
      <c r="Q800" s="183"/>
      <c r="R800" s="183"/>
      <c r="S800" s="183"/>
      <c r="T800" s="183"/>
      <c r="U800" s="183"/>
      <c r="V800" s="183"/>
      <c r="W800" s="183"/>
      <c r="X800" s="180">
        <f t="shared" si="115"/>
        <v>0</v>
      </c>
      <c r="Y800" s="179"/>
      <c r="AA800">
        <v>796</v>
      </c>
      <c r="AB800">
        <f>IFERROR(IF($AB$1&gt;=AA800,SMALL(STU_DATA!$L$5:$L$1000,FILL_DATA!$AB$2+FILL_DATA!AA800),0),0)</f>
        <v>0</v>
      </c>
      <c r="AC800">
        <f t="shared" si="116"/>
        <v>0</v>
      </c>
    </row>
    <row r="801" spans="1:29">
      <c r="A801" s="100" t="str">
        <f>IF(B801="","",ROWS($B$5:B801))</f>
        <v/>
      </c>
      <c r="B801" s="100" t="str">
        <f t="shared" si="108"/>
        <v/>
      </c>
      <c r="C801" s="100" t="str">
        <f t="shared" si="109"/>
        <v/>
      </c>
      <c r="D801" s="100" t="str">
        <f t="shared" si="110"/>
        <v/>
      </c>
      <c r="E801" s="100" t="str">
        <f t="shared" si="111"/>
        <v/>
      </c>
      <c r="F801" s="100" t="str">
        <f t="shared" si="112"/>
        <v/>
      </c>
      <c r="G801" s="101" t="str">
        <f t="shared" si="113"/>
        <v/>
      </c>
      <c r="H801" s="101" t="str">
        <f t="shared" si="114"/>
        <v/>
      </c>
      <c r="I801" s="184"/>
      <c r="J801" s="183"/>
      <c r="K801" s="183" t="str">
        <f>IF(J801="","",VLOOKUP(J801,MASTER!$B$8:$C$11,2,0))</f>
        <v/>
      </c>
      <c r="L801" s="183"/>
      <c r="M801" s="183"/>
      <c r="N801" s="183"/>
      <c r="O801" s="183"/>
      <c r="P801" s="183"/>
      <c r="Q801" s="183"/>
      <c r="R801" s="183"/>
      <c r="S801" s="183"/>
      <c r="T801" s="183"/>
      <c r="U801" s="183"/>
      <c r="V801" s="183"/>
      <c r="W801" s="183"/>
      <c r="X801" s="180">
        <f t="shared" si="115"/>
        <v>0</v>
      </c>
      <c r="Y801" s="179"/>
      <c r="AA801">
        <v>797</v>
      </c>
      <c r="AB801">
        <f>IFERROR(IF($AB$1&gt;=AA801,SMALL(STU_DATA!$L$5:$L$1000,FILL_DATA!$AB$2+FILL_DATA!AA801),0),0)</f>
        <v>0</v>
      </c>
      <c r="AC801">
        <f t="shared" si="116"/>
        <v>0</v>
      </c>
    </row>
    <row r="802" spans="1:29">
      <c r="A802" s="100" t="str">
        <f>IF(B802="","",ROWS($B$5:B802))</f>
        <v/>
      </c>
      <c r="B802" s="100" t="str">
        <f t="shared" si="108"/>
        <v/>
      </c>
      <c r="C802" s="100" t="str">
        <f t="shared" si="109"/>
        <v/>
      </c>
      <c r="D802" s="100" t="str">
        <f t="shared" si="110"/>
        <v/>
      </c>
      <c r="E802" s="100" t="str">
        <f t="shared" si="111"/>
        <v/>
      </c>
      <c r="F802" s="100" t="str">
        <f t="shared" si="112"/>
        <v/>
      </c>
      <c r="G802" s="101" t="str">
        <f t="shared" si="113"/>
        <v/>
      </c>
      <c r="H802" s="101" t="str">
        <f t="shared" si="114"/>
        <v/>
      </c>
      <c r="I802" s="184"/>
      <c r="J802" s="183"/>
      <c r="K802" s="183" t="str">
        <f>IF(J802="","",VLOOKUP(J802,MASTER!$B$8:$C$11,2,0))</f>
        <v/>
      </c>
      <c r="L802" s="183"/>
      <c r="M802" s="183"/>
      <c r="N802" s="183"/>
      <c r="O802" s="183"/>
      <c r="P802" s="183"/>
      <c r="Q802" s="183"/>
      <c r="R802" s="183"/>
      <c r="S802" s="183"/>
      <c r="T802" s="183"/>
      <c r="U802" s="183"/>
      <c r="V802" s="183"/>
      <c r="W802" s="183"/>
      <c r="X802" s="180">
        <f t="shared" si="115"/>
        <v>0</v>
      </c>
      <c r="Y802" s="179"/>
      <c r="AA802">
        <v>798</v>
      </c>
      <c r="AB802">
        <f>IFERROR(IF($AB$1&gt;=AA802,SMALL(STU_DATA!$L$5:$L$1000,FILL_DATA!$AB$2+FILL_DATA!AA802),0),0)</f>
        <v>0</v>
      </c>
      <c r="AC802">
        <f t="shared" si="116"/>
        <v>0</v>
      </c>
    </row>
    <row r="803" spans="1:29">
      <c r="A803" s="100" t="str">
        <f>IF(B803="","",ROWS($B$5:B803))</f>
        <v/>
      </c>
      <c r="B803" s="100" t="str">
        <f t="shared" si="108"/>
        <v/>
      </c>
      <c r="C803" s="100" t="str">
        <f t="shared" si="109"/>
        <v/>
      </c>
      <c r="D803" s="100" t="str">
        <f t="shared" si="110"/>
        <v/>
      </c>
      <c r="E803" s="100" t="str">
        <f t="shared" si="111"/>
        <v/>
      </c>
      <c r="F803" s="100" t="str">
        <f t="shared" si="112"/>
        <v/>
      </c>
      <c r="G803" s="101" t="str">
        <f t="shared" si="113"/>
        <v/>
      </c>
      <c r="H803" s="101" t="str">
        <f t="shared" si="114"/>
        <v/>
      </c>
      <c r="I803" s="184"/>
      <c r="J803" s="183"/>
      <c r="K803" s="183" t="str">
        <f>IF(J803="","",VLOOKUP(J803,MASTER!$B$8:$C$11,2,0))</f>
        <v/>
      </c>
      <c r="L803" s="183"/>
      <c r="M803" s="183"/>
      <c r="N803" s="183"/>
      <c r="O803" s="183"/>
      <c r="P803" s="183"/>
      <c r="Q803" s="183"/>
      <c r="R803" s="183"/>
      <c r="S803" s="183"/>
      <c r="T803" s="183"/>
      <c r="U803" s="183"/>
      <c r="V803" s="183"/>
      <c r="W803" s="183"/>
      <c r="X803" s="180">
        <f t="shared" si="115"/>
        <v>0</v>
      </c>
      <c r="Y803" s="179"/>
      <c r="AA803">
        <v>799</v>
      </c>
      <c r="AB803">
        <f>IFERROR(IF($AB$1&gt;=AA803,SMALL(STU_DATA!$L$5:$L$1000,FILL_DATA!$AB$2+FILL_DATA!AA803),0),0)</f>
        <v>0</v>
      </c>
      <c r="AC803">
        <f t="shared" si="116"/>
        <v>0</v>
      </c>
    </row>
    <row r="804" spans="1:29">
      <c r="A804" s="100" t="str">
        <f>IF(B804="","",ROWS($B$5:B804))</f>
        <v/>
      </c>
      <c r="B804" s="100" t="str">
        <f t="shared" si="108"/>
        <v/>
      </c>
      <c r="C804" s="100" t="str">
        <f t="shared" si="109"/>
        <v/>
      </c>
      <c r="D804" s="100" t="str">
        <f t="shared" si="110"/>
        <v/>
      </c>
      <c r="E804" s="100" t="str">
        <f t="shared" si="111"/>
        <v/>
      </c>
      <c r="F804" s="100" t="str">
        <f t="shared" si="112"/>
        <v/>
      </c>
      <c r="G804" s="101" t="str">
        <f t="shared" si="113"/>
        <v/>
      </c>
      <c r="H804" s="101" t="str">
        <f t="shared" si="114"/>
        <v/>
      </c>
      <c r="I804" s="184"/>
      <c r="J804" s="183"/>
      <c r="K804" s="183" t="str">
        <f>IF(J804="","",VLOOKUP(J804,MASTER!$B$8:$C$11,2,0))</f>
        <v/>
      </c>
      <c r="L804" s="183"/>
      <c r="M804" s="183"/>
      <c r="N804" s="183"/>
      <c r="O804" s="183"/>
      <c r="P804" s="183"/>
      <c r="Q804" s="183"/>
      <c r="R804" s="183"/>
      <c r="S804" s="183"/>
      <c r="T804" s="183"/>
      <c r="U804" s="183"/>
      <c r="V804" s="183"/>
      <c r="W804" s="183"/>
      <c r="X804" s="180">
        <f t="shared" si="115"/>
        <v>0</v>
      </c>
      <c r="Y804" s="179"/>
      <c r="AA804">
        <v>800</v>
      </c>
      <c r="AB804">
        <f>IFERROR(IF($AB$1&gt;=AA804,SMALL(STU_DATA!$L$5:$L$1000,FILL_DATA!$AB$2+FILL_DATA!AA804),0),0)</f>
        <v>0</v>
      </c>
      <c r="AC804">
        <f t="shared" si="116"/>
        <v>0</v>
      </c>
    </row>
    <row r="805" spans="1:29">
      <c r="A805" s="100" t="str">
        <f>IF(B805="","",ROWS($B$5:B805))</f>
        <v/>
      </c>
      <c r="B805" s="100" t="str">
        <f t="shared" si="108"/>
        <v/>
      </c>
      <c r="C805" s="100" t="str">
        <f t="shared" si="109"/>
        <v/>
      </c>
      <c r="D805" s="100" t="str">
        <f t="shared" si="110"/>
        <v/>
      </c>
      <c r="E805" s="100" t="str">
        <f t="shared" si="111"/>
        <v/>
      </c>
      <c r="F805" s="100" t="str">
        <f t="shared" si="112"/>
        <v/>
      </c>
      <c r="G805" s="101" t="str">
        <f t="shared" si="113"/>
        <v/>
      </c>
      <c r="H805" s="101" t="str">
        <f t="shared" si="114"/>
        <v/>
      </c>
      <c r="I805" s="184"/>
      <c r="J805" s="183"/>
      <c r="K805" s="183" t="str">
        <f>IF(J805="","",VLOOKUP(J805,MASTER!$B$8:$C$11,2,0))</f>
        <v/>
      </c>
      <c r="L805" s="183"/>
      <c r="M805" s="183"/>
      <c r="N805" s="183"/>
      <c r="O805" s="183"/>
      <c r="P805" s="183"/>
      <c r="Q805" s="183"/>
      <c r="R805" s="183"/>
      <c r="S805" s="183"/>
      <c r="T805" s="183"/>
      <c r="U805" s="183"/>
      <c r="V805" s="183"/>
      <c r="W805" s="183"/>
      <c r="X805" s="180">
        <f t="shared" si="115"/>
        <v>0</v>
      </c>
      <c r="Y805" s="179"/>
      <c r="AA805">
        <v>801</v>
      </c>
      <c r="AB805">
        <f>IFERROR(IF($AB$1&gt;=AA805,SMALL(STU_DATA!$L$5:$L$1000,FILL_DATA!$AB$2+FILL_DATA!AA805),0),0)</f>
        <v>0</v>
      </c>
      <c r="AC805">
        <f t="shared" si="116"/>
        <v>0</v>
      </c>
    </row>
    <row r="806" spans="1:29">
      <c r="A806" s="100" t="str">
        <f>IF(B806="","",ROWS($B$5:B806))</f>
        <v/>
      </c>
      <c r="B806" s="100" t="str">
        <f t="shared" si="108"/>
        <v/>
      </c>
      <c r="C806" s="100" t="str">
        <f t="shared" si="109"/>
        <v/>
      </c>
      <c r="D806" s="100" t="str">
        <f t="shared" si="110"/>
        <v/>
      </c>
      <c r="E806" s="100" t="str">
        <f t="shared" si="111"/>
        <v/>
      </c>
      <c r="F806" s="100" t="str">
        <f t="shared" si="112"/>
        <v/>
      </c>
      <c r="G806" s="101" t="str">
        <f t="shared" si="113"/>
        <v/>
      </c>
      <c r="H806" s="101" t="str">
        <f t="shared" si="114"/>
        <v/>
      </c>
      <c r="I806" s="184"/>
      <c r="J806" s="183"/>
      <c r="K806" s="183" t="str">
        <f>IF(J806="","",VLOOKUP(J806,MASTER!$B$8:$C$11,2,0))</f>
        <v/>
      </c>
      <c r="L806" s="183"/>
      <c r="M806" s="183"/>
      <c r="N806" s="183"/>
      <c r="O806" s="183"/>
      <c r="P806" s="183"/>
      <c r="Q806" s="183"/>
      <c r="R806" s="183"/>
      <c r="S806" s="183"/>
      <c r="T806" s="183"/>
      <c r="U806" s="183"/>
      <c r="V806" s="183"/>
      <c r="W806" s="183"/>
      <c r="X806" s="180">
        <f t="shared" si="115"/>
        <v>0</v>
      </c>
      <c r="Y806" s="179"/>
      <c r="AA806">
        <v>802</v>
      </c>
      <c r="AB806">
        <f>IFERROR(IF($AB$1&gt;=AA806,SMALL(STU_DATA!$L$5:$L$1000,FILL_DATA!$AB$2+FILL_DATA!AA806),0),0)</f>
        <v>0</v>
      </c>
      <c r="AC806">
        <f t="shared" si="116"/>
        <v>0</v>
      </c>
    </row>
    <row r="807" spans="1:29">
      <c r="A807" s="100" t="str">
        <f>IF(B807="","",ROWS($B$5:B807))</f>
        <v/>
      </c>
      <c r="B807" s="100" t="str">
        <f t="shared" si="108"/>
        <v/>
      </c>
      <c r="C807" s="100" t="str">
        <f t="shared" si="109"/>
        <v/>
      </c>
      <c r="D807" s="100" t="str">
        <f t="shared" si="110"/>
        <v/>
      </c>
      <c r="E807" s="100" t="str">
        <f t="shared" si="111"/>
        <v/>
      </c>
      <c r="F807" s="100" t="str">
        <f t="shared" si="112"/>
        <v/>
      </c>
      <c r="G807" s="101" t="str">
        <f t="shared" si="113"/>
        <v/>
      </c>
      <c r="H807" s="101" t="str">
        <f t="shared" si="114"/>
        <v/>
      </c>
      <c r="I807" s="184"/>
      <c r="J807" s="183"/>
      <c r="K807" s="183" t="str">
        <f>IF(J807="","",VLOOKUP(J807,MASTER!$B$8:$C$11,2,0))</f>
        <v/>
      </c>
      <c r="L807" s="183"/>
      <c r="M807" s="183"/>
      <c r="N807" s="183"/>
      <c r="O807" s="183"/>
      <c r="P807" s="183"/>
      <c r="Q807" s="183"/>
      <c r="R807" s="183"/>
      <c r="S807" s="183"/>
      <c r="T807" s="183"/>
      <c r="U807" s="183"/>
      <c r="V807" s="183"/>
      <c r="W807" s="183"/>
      <c r="X807" s="180">
        <f t="shared" si="115"/>
        <v>0</v>
      </c>
      <c r="Y807" s="179"/>
      <c r="AA807">
        <v>803</v>
      </c>
      <c r="AB807">
        <f>IFERROR(IF($AB$1&gt;=AA807,SMALL(STU_DATA!$L$5:$L$1000,FILL_DATA!$AB$2+FILL_DATA!AA807),0),0)</f>
        <v>0</v>
      </c>
      <c r="AC807">
        <f t="shared" si="116"/>
        <v>0</v>
      </c>
    </row>
    <row r="808" spans="1:29">
      <c r="A808" s="100" t="str">
        <f>IF(B808="","",ROWS($B$5:B808))</f>
        <v/>
      </c>
      <c r="B808" s="100" t="str">
        <f t="shared" si="108"/>
        <v/>
      </c>
      <c r="C808" s="100" t="str">
        <f t="shared" si="109"/>
        <v/>
      </c>
      <c r="D808" s="100" t="str">
        <f t="shared" si="110"/>
        <v/>
      </c>
      <c r="E808" s="100" t="str">
        <f t="shared" si="111"/>
        <v/>
      </c>
      <c r="F808" s="100" t="str">
        <f t="shared" si="112"/>
        <v/>
      </c>
      <c r="G808" s="101" t="str">
        <f t="shared" si="113"/>
        <v/>
      </c>
      <c r="H808" s="101" t="str">
        <f t="shared" si="114"/>
        <v/>
      </c>
      <c r="I808" s="184"/>
      <c r="J808" s="183"/>
      <c r="K808" s="183" t="str">
        <f>IF(J808="","",VLOOKUP(J808,MASTER!$B$8:$C$11,2,0))</f>
        <v/>
      </c>
      <c r="L808" s="183"/>
      <c r="M808" s="183"/>
      <c r="N808" s="183"/>
      <c r="O808" s="183"/>
      <c r="P808" s="183"/>
      <c r="Q808" s="183"/>
      <c r="R808" s="183"/>
      <c r="S808" s="183"/>
      <c r="T808" s="183"/>
      <c r="U808" s="183"/>
      <c r="V808" s="183"/>
      <c r="W808" s="183"/>
      <c r="X808" s="180">
        <f t="shared" si="115"/>
        <v>0</v>
      </c>
      <c r="Y808" s="179"/>
      <c r="AA808">
        <v>804</v>
      </c>
      <c r="AB808">
        <f>IFERROR(IF($AB$1&gt;=AA808,SMALL(STU_DATA!$L$5:$L$1000,FILL_DATA!$AB$2+FILL_DATA!AA808),0),0)</f>
        <v>0</v>
      </c>
      <c r="AC808">
        <f t="shared" si="116"/>
        <v>0</v>
      </c>
    </row>
    <row r="809" spans="1:29">
      <c r="A809" s="100" t="str">
        <f>IF(B809="","",ROWS($B$5:B809))</f>
        <v/>
      </c>
      <c r="B809" s="100" t="str">
        <f t="shared" si="108"/>
        <v/>
      </c>
      <c r="C809" s="100" t="str">
        <f t="shared" si="109"/>
        <v/>
      </c>
      <c r="D809" s="100" t="str">
        <f t="shared" si="110"/>
        <v/>
      </c>
      <c r="E809" s="100" t="str">
        <f t="shared" si="111"/>
        <v/>
      </c>
      <c r="F809" s="100" t="str">
        <f t="shared" si="112"/>
        <v/>
      </c>
      <c r="G809" s="101" t="str">
        <f t="shared" si="113"/>
        <v/>
      </c>
      <c r="H809" s="101" t="str">
        <f t="shared" si="114"/>
        <v/>
      </c>
      <c r="I809" s="184"/>
      <c r="J809" s="183"/>
      <c r="K809" s="183" t="str">
        <f>IF(J809="","",VLOOKUP(J809,MASTER!$B$8:$C$11,2,0))</f>
        <v/>
      </c>
      <c r="L809" s="183"/>
      <c r="M809" s="183"/>
      <c r="N809" s="183"/>
      <c r="O809" s="183"/>
      <c r="P809" s="183"/>
      <c r="Q809" s="183"/>
      <c r="R809" s="183"/>
      <c r="S809" s="183"/>
      <c r="T809" s="183"/>
      <c r="U809" s="183"/>
      <c r="V809" s="183"/>
      <c r="W809" s="183"/>
      <c r="X809" s="180">
        <f t="shared" si="115"/>
        <v>0</v>
      </c>
      <c r="Y809" s="179"/>
      <c r="AA809">
        <v>805</v>
      </c>
      <c r="AB809">
        <f>IFERROR(IF($AB$1&gt;=AA809,SMALL(STU_DATA!$L$5:$L$1000,FILL_DATA!$AB$2+FILL_DATA!AA809),0),0)</f>
        <v>0</v>
      </c>
      <c r="AC809">
        <f t="shared" si="116"/>
        <v>0</v>
      </c>
    </row>
    <row r="810" spans="1:29">
      <c r="A810" s="100" t="str">
        <f>IF(B810="","",ROWS($B$5:B810))</f>
        <v/>
      </c>
      <c r="B810" s="100" t="str">
        <f t="shared" si="108"/>
        <v/>
      </c>
      <c r="C810" s="100" t="str">
        <f t="shared" si="109"/>
        <v/>
      </c>
      <c r="D810" s="100" t="str">
        <f t="shared" si="110"/>
        <v/>
      </c>
      <c r="E810" s="100" t="str">
        <f t="shared" si="111"/>
        <v/>
      </c>
      <c r="F810" s="100" t="str">
        <f t="shared" si="112"/>
        <v/>
      </c>
      <c r="G810" s="101" t="str">
        <f t="shared" si="113"/>
        <v/>
      </c>
      <c r="H810" s="101" t="str">
        <f t="shared" si="114"/>
        <v/>
      </c>
      <c r="I810" s="184"/>
      <c r="J810" s="183"/>
      <c r="K810" s="183" t="str">
        <f>IF(J810="","",VLOOKUP(J810,MASTER!$B$8:$C$11,2,0))</f>
        <v/>
      </c>
      <c r="L810" s="183"/>
      <c r="M810" s="183"/>
      <c r="N810" s="183"/>
      <c r="O810" s="183"/>
      <c r="P810" s="183"/>
      <c r="Q810" s="183"/>
      <c r="R810" s="183"/>
      <c r="S810" s="183"/>
      <c r="T810" s="183"/>
      <c r="U810" s="183"/>
      <c r="V810" s="183"/>
      <c r="W810" s="183"/>
      <c r="X810" s="180">
        <f t="shared" si="115"/>
        <v>0</v>
      </c>
      <c r="Y810" s="179"/>
      <c r="AA810">
        <v>806</v>
      </c>
      <c r="AB810">
        <f>IFERROR(IF($AB$1&gt;=AA810,SMALL(STU_DATA!$L$5:$L$1000,FILL_DATA!$AB$2+FILL_DATA!AA810),0),0)</f>
        <v>0</v>
      </c>
      <c r="AC810">
        <f t="shared" si="116"/>
        <v>0</v>
      </c>
    </row>
    <row r="811" spans="1:29">
      <c r="A811" s="100" t="str">
        <f>IF(B811="","",ROWS($B$5:B811))</f>
        <v/>
      </c>
      <c r="B811" s="100" t="str">
        <f t="shared" si="108"/>
        <v/>
      </c>
      <c r="C811" s="100" t="str">
        <f t="shared" si="109"/>
        <v/>
      </c>
      <c r="D811" s="100" t="str">
        <f t="shared" si="110"/>
        <v/>
      </c>
      <c r="E811" s="100" t="str">
        <f t="shared" si="111"/>
        <v/>
      </c>
      <c r="F811" s="100" t="str">
        <f t="shared" si="112"/>
        <v/>
      </c>
      <c r="G811" s="101" t="str">
        <f t="shared" si="113"/>
        <v/>
      </c>
      <c r="H811" s="101" t="str">
        <f t="shared" si="114"/>
        <v/>
      </c>
      <c r="I811" s="184"/>
      <c r="J811" s="183"/>
      <c r="K811" s="183" t="str">
        <f>IF(J811="","",VLOOKUP(J811,MASTER!$B$8:$C$11,2,0))</f>
        <v/>
      </c>
      <c r="L811" s="183"/>
      <c r="M811" s="183"/>
      <c r="N811" s="183"/>
      <c r="O811" s="183"/>
      <c r="P811" s="183"/>
      <c r="Q811" s="183"/>
      <c r="R811" s="183"/>
      <c r="S811" s="183"/>
      <c r="T811" s="183"/>
      <c r="U811" s="183"/>
      <c r="V811" s="183"/>
      <c r="W811" s="183"/>
      <c r="X811" s="180">
        <f t="shared" si="115"/>
        <v>0</v>
      </c>
      <c r="Y811" s="179"/>
      <c r="AA811">
        <v>807</v>
      </c>
      <c r="AB811">
        <f>IFERROR(IF($AB$1&gt;=AA811,SMALL(STU_DATA!$L$5:$L$1000,FILL_DATA!$AB$2+FILL_DATA!AA811),0),0)</f>
        <v>0</v>
      </c>
      <c r="AC811">
        <f t="shared" si="116"/>
        <v>0</v>
      </c>
    </row>
    <row r="812" spans="1:29">
      <c r="A812" s="100" t="str">
        <f>IF(B812="","",ROWS($B$5:B812))</f>
        <v/>
      </c>
      <c r="B812" s="100" t="str">
        <f t="shared" si="108"/>
        <v/>
      </c>
      <c r="C812" s="100" t="str">
        <f t="shared" si="109"/>
        <v/>
      </c>
      <c r="D812" s="100" t="str">
        <f t="shared" si="110"/>
        <v/>
      </c>
      <c r="E812" s="100" t="str">
        <f t="shared" si="111"/>
        <v/>
      </c>
      <c r="F812" s="100" t="str">
        <f t="shared" si="112"/>
        <v/>
      </c>
      <c r="G812" s="101" t="str">
        <f t="shared" si="113"/>
        <v/>
      </c>
      <c r="H812" s="101" t="str">
        <f t="shared" si="114"/>
        <v/>
      </c>
      <c r="I812" s="184"/>
      <c r="J812" s="183"/>
      <c r="K812" s="183" t="str">
        <f>IF(J812="","",VLOOKUP(J812,MASTER!$B$8:$C$11,2,0))</f>
        <v/>
      </c>
      <c r="L812" s="183"/>
      <c r="M812" s="183"/>
      <c r="N812" s="183"/>
      <c r="O812" s="183"/>
      <c r="P812" s="183"/>
      <c r="Q812" s="183"/>
      <c r="R812" s="183"/>
      <c r="S812" s="183"/>
      <c r="T812" s="183"/>
      <c r="U812" s="183"/>
      <c r="V812" s="183"/>
      <c r="W812" s="183"/>
      <c r="X812" s="180">
        <f t="shared" si="115"/>
        <v>0</v>
      </c>
      <c r="Y812" s="179"/>
      <c r="AA812">
        <v>808</v>
      </c>
      <c r="AB812">
        <f>IFERROR(IF($AB$1&gt;=AA812,SMALL(STU_DATA!$L$5:$L$1000,FILL_DATA!$AB$2+FILL_DATA!AA812),0),0)</f>
        <v>0</v>
      </c>
      <c r="AC812">
        <f t="shared" si="116"/>
        <v>0</v>
      </c>
    </row>
    <row r="813" spans="1:29">
      <c r="A813" s="100" t="str">
        <f>IF(B813="","",ROWS($B$5:B813))</f>
        <v/>
      </c>
      <c r="B813" s="100" t="str">
        <f t="shared" si="108"/>
        <v/>
      </c>
      <c r="C813" s="100" t="str">
        <f t="shared" si="109"/>
        <v/>
      </c>
      <c r="D813" s="100" t="str">
        <f t="shared" si="110"/>
        <v/>
      </c>
      <c r="E813" s="100" t="str">
        <f t="shared" si="111"/>
        <v/>
      </c>
      <c r="F813" s="100" t="str">
        <f t="shared" si="112"/>
        <v/>
      </c>
      <c r="G813" s="101" t="str">
        <f t="shared" si="113"/>
        <v/>
      </c>
      <c r="H813" s="101" t="str">
        <f t="shared" si="114"/>
        <v/>
      </c>
      <c r="I813" s="184"/>
      <c r="J813" s="183"/>
      <c r="K813" s="183" t="str">
        <f>IF(J813="","",VLOOKUP(J813,MASTER!$B$8:$C$11,2,0))</f>
        <v/>
      </c>
      <c r="L813" s="183"/>
      <c r="M813" s="183"/>
      <c r="N813" s="183"/>
      <c r="O813" s="183"/>
      <c r="P813" s="183"/>
      <c r="Q813" s="183"/>
      <c r="R813" s="183"/>
      <c r="S813" s="183"/>
      <c r="T813" s="183"/>
      <c r="U813" s="183"/>
      <c r="V813" s="183"/>
      <c r="W813" s="183"/>
      <c r="X813" s="180">
        <f t="shared" si="115"/>
        <v>0</v>
      </c>
      <c r="Y813" s="179"/>
      <c r="AA813">
        <v>809</v>
      </c>
      <c r="AB813">
        <f>IFERROR(IF($AB$1&gt;=AA813,SMALL(STU_DATA!$L$5:$L$1000,FILL_DATA!$AB$2+FILL_DATA!AA813),0),0)</f>
        <v>0</v>
      </c>
      <c r="AC813">
        <f t="shared" si="116"/>
        <v>0</v>
      </c>
    </row>
    <row r="814" spans="1:29">
      <c r="A814" s="100" t="str">
        <f>IF(B814="","",ROWS($B$5:B814))</f>
        <v/>
      </c>
      <c r="B814" s="100" t="str">
        <f t="shared" si="108"/>
        <v/>
      </c>
      <c r="C814" s="100" t="str">
        <f t="shared" si="109"/>
        <v/>
      </c>
      <c r="D814" s="100" t="str">
        <f t="shared" si="110"/>
        <v/>
      </c>
      <c r="E814" s="100" t="str">
        <f t="shared" si="111"/>
        <v/>
      </c>
      <c r="F814" s="100" t="str">
        <f t="shared" si="112"/>
        <v/>
      </c>
      <c r="G814" s="101" t="str">
        <f t="shared" si="113"/>
        <v/>
      </c>
      <c r="H814" s="101" t="str">
        <f t="shared" si="114"/>
        <v/>
      </c>
      <c r="I814" s="184"/>
      <c r="J814" s="183"/>
      <c r="K814" s="183" t="str">
        <f>IF(J814="","",VLOOKUP(J814,MASTER!$B$8:$C$11,2,0))</f>
        <v/>
      </c>
      <c r="L814" s="183"/>
      <c r="M814" s="183"/>
      <c r="N814" s="183"/>
      <c r="O814" s="183"/>
      <c r="P814" s="183"/>
      <c r="Q814" s="183"/>
      <c r="R814" s="183"/>
      <c r="S814" s="183"/>
      <c r="T814" s="183"/>
      <c r="U814" s="183"/>
      <c r="V814" s="183"/>
      <c r="W814" s="183"/>
      <c r="X814" s="180">
        <f t="shared" si="115"/>
        <v>0</v>
      </c>
      <c r="Y814" s="179"/>
      <c r="AA814">
        <v>810</v>
      </c>
      <c r="AB814">
        <f>IFERROR(IF($AB$1&gt;=AA814,SMALL(STU_DATA!$L$5:$L$1000,FILL_DATA!$AB$2+FILL_DATA!AA814),0),0)</f>
        <v>0</v>
      </c>
      <c r="AC814">
        <f t="shared" si="116"/>
        <v>0</v>
      </c>
    </row>
    <row r="815" spans="1:29">
      <c r="A815" s="100" t="str">
        <f>IF(B815="","",ROWS($B$5:B815))</f>
        <v/>
      </c>
      <c r="B815" s="100" t="str">
        <f t="shared" si="108"/>
        <v/>
      </c>
      <c r="C815" s="100" t="str">
        <f t="shared" si="109"/>
        <v/>
      </c>
      <c r="D815" s="100" t="str">
        <f t="shared" si="110"/>
        <v/>
      </c>
      <c r="E815" s="100" t="str">
        <f t="shared" si="111"/>
        <v/>
      </c>
      <c r="F815" s="100" t="str">
        <f t="shared" si="112"/>
        <v/>
      </c>
      <c r="G815" s="101" t="str">
        <f t="shared" si="113"/>
        <v/>
      </c>
      <c r="H815" s="101" t="str">
        <f t="shared" si="114"/>
        <v/>
      </c>
      <c r="I815" s="184"/>
      <c r="J815" s="183"/>
      <c r="K815" s="183" t="str">
        <f>IF(J815="","",VLOOKUP(J815,MASTER!$B$8:$C$11,2,0))</f>
        <v/>
      </c>
      <c r="L815" s="183"/>
      <c r="M815" s="183"/>
      <c r="N815" s="183"/>
      <c r="O815" s="183"/>
      <c r="P815" s="183"/>
      <c r="Q815" s="183"/>
      <c r="R815" s="183"/>
      <c r="S815" s="183"/>
      <c r="T815" s="183"/>
      <c r="U815" s="183"/>
      <c r="V815" s="183"/>
      <c r="W815" s="183"/>
      <c r="X815" s="180">
        <f t="shared" si="115"/>
        <v>0</v>
      </c>
      <c r="Y815" s="179"/>
      <c r="AA815">
        <v>811</v>
      </c>
      <c r="AB815">
        <f>IFERROR(IF($AB$1&gt;=AA815,SMALL(STU_DATA!$L$5:$L$1000,FILL_DATA!$AB$2+FILL_DATA!AA815),0),0)</f>
        <v>0</v>
      </c>
      <c r="AC815">
        <f t="shared" si="116"/>
        <v>0</v>
      </c>
    </row>
    <row r="816" spans="1:29">
      <c r="A816" s="100" t="str">
        <f>IF(B816="","",ROWS($B$5:B816))</f>
        <v/>
      </c>
      <c r="B816" s="100" t="str">
        <f t="shared" si="108"/>
        <v/>
      </c>
      <c r="C816" s="100" t="str">
        <f t="shared" si="109"/>
        <v/>
      </c>
      <c r="D816" s="100" t="str">
        <f t="shared" si="110"/>
        <v/>
      </c>
      <c r="E816" s="100" t="str">
        <f t="shared" si="111"/>
        <v/>
      </c>
      <c r="F816" s="100" t="str">
        <f t="shared" si="112"/>
        <v/>
      </c>
      <c r="G816" s="101" t="str">
        <f t="shared" si="113"/>
        <v/>
      </c>
      <c r="H816" s="101" t="str">
        <f t="shared" si="114"/>
        <v/>
      </c>
      <c r="I816" s="184"/>
      <c r="J816" s="183"/>
      <c r="K816" s="183" t="str">
        <f>IF(J816="","",VLOOKUP(J816,MASTER!$B$8:$C$11,2,0))</f>
        <v/>
      </c>
      <c r="L816" s="183"/>
      <c r="M816" s="183"/>
      <c r="N816" s="183"/>
      <c r="O816" s="183"/>
      <c r="P816" s="183"/>
      <c r="Q816" s="183"/>
      <c r="R816" s="183"/>
      <c r="S816" s="183"/>
      <c r="T816" s="183"/>
      <c r="U816" s="183"/>
      <c r="V816" s="183"/>
      <c r="W816" s="183"/>
      <c r="X816" s="180">
        <f t="shared" si="115"/>
        <v>0</v>
      </c>
      <c r="Y816" s="179"/>
      <c r="AA816">
        <v>812</v>
      </c>
      <c r="AB816">
        <f>IFERROR(IF($AB$1&gt;=AA816,SMALL(STU_DATA!$L$5:$L$1000,FILL_DATA!$AB$2+FILL_DATA!AA816),0),0)</f>
        <v>0</v>
      </c>
      <c r="AC816">
        <f t="shared" si="116"/>
        <v>0</v>
      </c>
    </row>
    <row r="817" spans="1:29">
      <c r="A817" s="100" t="str">
        <f>IF(B817="","",ROWS($B$5:B817))</f>
        <v/>
      </c>
      <c r="B817" s="100" t="str">
        <f t="shared" si="108"/>
        <v/>
      </c>
      <c r="C817" s="100" t="str">
        <f t="shared" si="109"/>
        <v/>
      </c>
      <c r="D817" s="100" t="str">
        <f t="shared" si="110"/>
        <v/>
      </c>
      <c r="E817" s="100" t="str">
        <f t="shared" si="111"/>
        <v/>
      </c>
      <c r="F817" s="100" t="str">
        <f t="shared" si="112"/>
        <v/>
      </c>
      <c r="G817" s="101" t="str">
        <f t="shared" si="113"/>
        <v/>
      </c>
      <c r="H817" s="101" t="str">
        <f t="shared" si="114"/>
        <v/>
      </c>
      <c r="I817" s="184"/>
      <c r="J817" s="183"/>
      <c r="K817" s="183" t="str">
        <f>IF(J817="","",VLOOKUP(J817,MASTER!$B$8:$C$11,2,0))</f>
        <v/>
      </c>
      <c r="L817" s="183"/>
      <c r="M817" s="183"/>
      <c r="N817" s="183"/>
      <c r="O817" s="183"/>
      <c r="P817" s="183"/>
      <c r="Q817" s="183"/>
      <c r="R817" s="183"/>
      <c r="S817" s="183"/>
      <c r="T817" s="183"/>
      <c r="U817" s="183"/>
      <c r="V817" s="183"/>
      <c r="W817" s="183"/>
      <c r="X817" s="180">
        <f t="shared" si="115"/>
        <v>0</v>
      </c>
      <c r="Y817" s="179"/>
      <c r="AA817">
        <v>813</v>
      </c>
      <c r="AB817">
        <f>IFERROR(IF($AB$1&gt;=AA817,SMALL(STU_DATA!$L$5:$L$1000,FILL_DATA!$AB$2+FILL_DATA!AA817),0),0)</f>
        <v>0</v>
      </c>
      <c r="AC817">
        <f t="shared" si="116"/>
        <v>0</v>
      </c>
    </row>
    <row r="818" spans="1:29">
      <c r="A818" s="100" t="str">
        <f>IF(B818="","",ROWS($B$5:B818))</f>
        <v/>
      </c>
      <c r="B818" s="100" t="str">
        <f t="shared" si="108"/>
        <v/>
      </c>
      <c r="C818" s="100" t="str">
        <f t="shared" si="109"/>
        <v/>
      </c>
      <c r="D818" s="100" t="str">
        <f t="shared" si="110"/>
        <v/>
      </c>
      <c r="E818" s="100" t="str">
        <f t="shared" si="111"/>
        <v/>
      </c>
      <c r="F818" s="100" t="str">
        <f t="shared" si="112"/>
        <v/>
      </c>
      <c r="G818" s="101" t="str">
        <f t="shared" si="113"/>
        <v/>
      </c>
      <c r="H818" s="101" t="str">
        <f t="shared" si="114"/>
        <v/>
      </c>
      <c r="I818" s="184"/>
      <c r="J818" s="183"/>
      <c r="K818" s="183" t="str">
        <f>IF(J818="","",VLOOKUP(J818,MASTER!$B$8:$C$11,2,0))</f>
        <v/>
      </c>
      <c r="L818" s="183"/>
      <c r="M818" s="183"/>
      <c r="N818" s="183"/>
      <c r="O818" s="183"/>
      <c r="P818" s="183"/>
      <c r="Q818" s="183"/>
      <c r="R818" s="183"/>
      <c r="S818" s="183"/>
      <c r="T818" s="183"/>
      <c r="U818" s="183"/>
      <c r="V818" s="183"/>
      <c r="W818" s="183"/>
      <c r="X818" s="180">
        <f t="shared" si="115"/>
        <v>0</v>
      </c>
      <c r="Y818" s="179"/>
      <c r="AA818">
        <v>814</v>
      </c>
      <c r="AB818">
        <f>IFERROR(IF($AB$1&gt;=AA818,SMALL(STU_DATA!$L$5:$L$1000,FILL_DATA!$AB$2+FILL_DATA!AA818),0),0)</f>
        <v>0</v>
      </c>
      <c r="AC818">
        <f t="shared" si="116"/>
        <v>0</v>
      </c>
    </row>
    <row r="819" spans="1:29">
      <c r="A819" s="100" t="str">
        <f>IF(B819="","",ROWS($B$5:B819))</f>
        <v/>
      </c>
      <c r="B819" s="100" t="str">
        <f t="shared" si="108"/>
        <v/>
      </c>
      <c r="C819" s="100" t="str">
        <f t="shared" si="109"/>
        <v/>
      </c>
      <c r="D819" s="100" t="str">
        <f t="shared" si="110"/>
        <v/>
      </c>
      <c r="E819" s="100" t="str">
        <f t="shared" si="111"/>
        <v/>
      </c>
      <c r="F819" s="100" t="str">
        <f t="shared" si="112"/>
        <v/>
      </c>
      <c r="G819" s="101" t="str">
        <f t="shared" si="113"/>
        <v/>
      </c>
      <c r="H819" s="101" t="str">
        <f t="shared" si="114"/>
        <v/>
      </c>
      <c r="I819" s="184"/>
      <c r="J819" s="183"/>
      <c r="K819" s="183" t="str">
        <f>IF(J819="","",VLOOKUP(J819,MASTER!$B$8:$C$11,2,0))</f>
        <v/>
      </c>
      <c r="L819" s="183"/>
      <c r="M819" s="183"/>
      <c r="N819" s="183"/>
      <c r="O819" s="183"/>
      <c r="P819" s="183"/>
      <c r="Q819" s="183"/>
      <c r="R819" s="183"/>
      <c r="S819" s="183"/>
      <c r="T819" s="183"/>
      <c r="U819" s="183"/>
      <c r="V819" s="183"/>
      <c r="W819" s="183"/>
      <c r="X819" s="180">
        <f t="shared" si="115"/>
        <v>0</v>
      </c>
      <c r="Y819" s="179"/>
      <c r="AA819">
        <v>815</v>
      </c>
      <c r="AB819">
        <f>IFERROR(IF($AB$1&gt;=AA819,SMALL(STU_DATA!$L$5:$L$1000,FILL_DATA!$AB$2+FILL_DATA!AA819),0),0)</f>
        <v>0</v>
      </c>
      <c r="AC819">
        <f t="shared" si="116"/>
        <v>0</v>
      </c>
    </row>
    <row r="820" spans="1:29">
      <c r="A820" s="100" t="str">
        <f>IF(B820="","",ROWS($B$5:B820))</f>
        <v/>
      </c>
      <c r="B820" s="100" t="str">
        <f t="shared" si="108"/>
        <v/>
      </c>
      <c r="C820" s="100" t="str">
        <f t="shared" si="109"/>
        <v/>
      </c>
      <c r="D820" s="100" t="str">
        <f t="shared" si="110"/>
        <v/>
      </c>
      <c r="E820" s="100" t="str">
        <f t="shared" si="111"/>
        <v/>
      </c>
      <c r="F820" s="100" t="str">
        <f t="shared" si="112"/>
        <v/>
      </c>
      <c r="G820" s="101" t="str">
        <f t="shared" si="113"/>
        <v/>
      </c>
      <c r="H820" s="101" t="str">
        <f t="shared" si="114"/>
        <v/>
      </c>
      <c r="I820" s="184"/>
      <c r="J820" s="183"/>
      <c r="K820" s="183" t="str">
        <f>IF(J820="","",VLOOKUP(J820,MASTER!$B$8:$C$11,2,0))</f>
        <v/>
      </c>
      <c r="L820" s="183"/>
      <c r="M820" s="183"/>
      <c r="N820" s="183"/>
      <c r="O820" s="183"/>
      <c r="P820" s="183"/>
      <c r="Q820" s="183"/>
      <c r="R820" s="183"/>
      <c r="S820" s="183"/>
      <c r="T820" s="183"/>
      <c r="U820" s="183"/>
      <c r="V820" s="183"/>
      <c r="W820" s="183"/>
      <c r="X820" s="180">
        <f t="shared" si="115"/>
        <v>0</v>
      </c>
      <c r="Y820" s="179"/>
      <c r="AA820">
        <v>816</v>
      </c>
      <c r="AB820">
        <f>IFERROR(IF($AB$1&gt;=AA820,SMALL(STU_DATA!$L$5:$L$1000,FILL_DATA!$AB$2+FILL_DATA!AA820),0),0)</f>
        <v>0</v>
      </c>
      <c r="AC820">
        <f t="shared" si="116"/>
        <v>0</v>
      </c>
    </row>
    <row r="821" spans="1:29">
      <c r="A821" s="100" t="str">
        <f>IF(B821="","",ROWS($B$5:B821))</f>
        <v/>
      </c>
      <c r="B821" s="100" t="str">
        <f t="shared" si="108"/>
        <v/>
      </c>
      <c r="C821" s="100" t="str">
        <f t="shared" si="109"/>
        <v/>
      </c>
      <c r="D821" s="100" t="str">
        <f t="shared" si="110"/>
        <v/>
      </c>
      <c r="E821" s="100" t="str">
        <f t="shared" si="111"/>
        <v/>
      </c>
      <c r="F821" s="100" t="str">
        <f t="shared" si="112"/>
        <v/>
      </c>
      <c r="G821" s="101" t="str">
        <f t="shared" si="113"/>
        <v/>
      </c>
      <c r="H821" s="101" t="str">
        <f t="shared" si="114"/>
        <v/>
      </c>
      <c r="I821" s="184"/>
      <c r="J821" s="183"/>
      <c r="K821" s="183" t="str">
        <f>IF(J821="","",VLOOKUP(J821,MASTER!$B$8:$C$11,2,0))</f>
        <v/>
      </c>
      <c r="L821" s="183"/>
      <c r="M821" s="183"/>
      <c r="N821" s="183"/>
      <c r="O821" s="183"/>
      <c r="P821" s="183"/>
      <c r="Q821" s="183"/>
      <c r="R821" s="183"/>
      <c r="S821" s="183"/>
      <c r="T821" s="183"/>
      <c r="U821" s="183"/>
      <c r="V821" s="183"/>
      <c r="W821" s="183"/>
      <c r="X821" s="180">
        <f t="shared" si="115"/>
        <v>0</v>
      </c>
      <c r="Y821" s="179"/>
      <c r="AA821">
        <v>817</v>
      </c>
      <c r="AB821">
        <f>IFERROR(IF($AB$1&gt;=AA821,SMALL(STU_DATA!$L$5:$L$1000,FILL_DATA!$AB$2+FILL_DATA!AA821),0),0)</f>
        <v>0</v>
      </c>
      <c r="AC821">
        <f t="shared" si="116"/>
        <v>0</v>
      </c>
    </row>
    <row r="822" spans="1:29">
      <c r="A822" s="100" t="str">
        <f>IF(B822="","",ROWS($B$5:B822))</f>
        <v/>
      </c>
      <c r="B822" s="100" t="str">
        <f t="shared" si="108"/>
        <v/>
      </c>
      <c r="C822" s="100" t="str">
        <f t="shared" si="109"/>
        <v/>
      </c>
      <c r="D822" s="100" t="str">
        <f t="shared" si="110"/>
        <v/>
      </c>
      <c r="E822" s="100" t="str">
        <f t="shared" si="111"/>
        <v/>
      </c>
      <c r="F822" s="100" t="str">
        <f t="shared" si="112"/>
        <v/>
      </c>
      <c r="G822" s="101" t="str">
        <f t="shared" si="113"/>
        <v/>
      </c>
      <c r="H822" s="101" t="str">
        <f t="shared" si="114"/>
        <v/>
      </c>
      <c r="I822" s="184"/>
      <c r="J822" s="183"/>
      <c r="K822" s="183" t="str">
        <f>IF(J822="","",VLOOKUP(J822,MASTER!$B$8:$C$11,2,0))</f>
        <v/>
      </c>
      <c r="L822" s="183"/>
      <c r="M822" s="183"/>
      <c r="N822" s="183"/>
      <c r="O822" s="183"/>
      <c r="P822" s="183"/>
      <c r="Q822" s="183"/>
      <c r="R822" s="183"/>
      <c r="S822" s="183"/>
      <c r="T822" s="183"/>
      <c r="U822" s="183"/>
      <c r="V822" s="183"/>
      <c r="W822" s="183"/>
      <c r="X822" s="180">
        <f t="shared" si="115"/>
        <v>0</v>
      </c>
      <c r="Y822" s="179"/>
      <c r="AA822">
        <v>818</v>
      </c>
      <c r="AB822">
        <f>IFERROR(IF($AB$1&gt;=AA822,SMALL(STU_DATA!$L$5:$L$1000,FILL_DATA!$AB$2+FILL_DATA!AA822),0),0)</f>
        <v>0</v>
      </c>
      <c r="AC822">
        <f t="shared" si="116"/>
        <v>0</v>
      </c>
    </row>
    <row r="823" spans="1:29">
      <c r="A823" s="100" t="str">
        <f>IF(B823="","",ROWS($B$5:B823))</f>
        <v/>
      </c>
      <c r="B823" s="100" t="str">
        <f t="shared" si="108"/>
        <v/>
      </c>
      <c r="C823" s="100" t="str">
        <f t="shared" si="109"/>
        <v/>
      </c>
      <c r="D823" s="100" t="str">
        <f t="shared" si="110"/>
        <v/>
      </c>
      <c r="E823" s="100" t="str">
        <f t="shared" si="111"/>
        <v/>
      </c>
      <c r="F823" s="100" t="str">
        <f t="shared" si="112"/>
        <v/>
      </c>
      <c r="G823" s="101" t="str">
        <f t="shared" si="113"/>
        <v/>
      </c>
      <c r="H823" s="101" t="str">
        <f t="shared" si="114"/>
        <v/>
      </c>
      <c r="I823" s="184"/>
      <c r="J823" s="183"/>
      <c r="K823" s="183" t="str">
        <f>IF(J823="","",VLOOKUP(J823,MASTER!$B$8:$C$11,2,0))</f>
        <v/>
      </c>
      <c r="L823" s="183"/>
      <c r="M823" s="183"/>
      <c r="N823" s="183"/>
      <c r="O823" s="183"/>
      <c r="P823" s="183"/>
      <c r="Q823" s="183"/>
      <c r="R823" s="183"/>
      <c r="S823" s="183"/>
      <c r="T823" s="183"/>
      <c r="U823" s="183"/>
      <c r="V823" s="183"/>
      <c r="W823" s="183"/>
      <c r="X823" s="180">
        <f t="shared" si="115"/>
        <v>0</v>
      </c>
      <c r="Y823" s="179"/>
      <c r="AA823">
        <v>819</v>
      </c>
      <c r="AB823">
        <f>IFERROR(IF($AB$1&gt;=AA823,SMALL(STU_DATA!$L$5:$L$1000,FILL_DATA!$AB$2+FILL_DATA!AA823),0),0)</f>
        <v>0</v>
      </c>
      <c r="AC823">
        <f t="shared" si="116"/>
        <v>0</v>
      </c>
    </row>
    <row r="824" spans="1:29">
      <c r="A824" s="100" t="str">
        <f>IF(B824="","",ROWS($B$5:B824))</f>
        <v/>
      </c>
      <c r="B824" s="100" t="str">
        <f t="shared" si="108"/>
        <v/>
      </c>
      <c r="C824" s="100" t="str">
        <f t="shared" si="109"/>
        <v/>
      </c>
      <c r="D824" s="100" t="str">
        <f t="shared" si="110"/>
        <v/>
      </c>
      <c r="E824" s="100" t="str">
        <f t="shared" si="111"/>
        <v/>
      </c>
      <c r="F824" s="100" t="str">
        <f t="shared" si="112"/>
        <v/>
      </c>
      <c r="G824" s="101" t="str">
        <f t="shared" si="113"/>
        <v/>
      </c>
      <c r="H824" s="101" t="str">
        <f t="shared" si="114"/>
        <v/>
      </c>
      <c r="I824" s="184"/>
      <c r="J824" s="183"/>
      <c r="K824" s="183" t="str">
        <f>IF(J824="","",VLOOKUP(J824,MASTER!$B$8:$C$11,2,0))</f>
        <v/>
      </c>
      <c r="L824" s="183"/>
      <c r="M824" s="183"/>
      <c r="N824" s="183"/>
      <c r="O824" s="183"/>
      <c r="P824" s="183"/>
      <c r="Q824" s="183"/>
      <c r="R824" s="183"/>
      <c r="S824" s="183"/>
      <c r="T824" s="183"/>
      <c r="U824" s="183"/>
      <c r="V824" s="183"/>
      <c r="W824" s="183"/>
      <c r="X824" s="180">
        <f t="shared" si="115"/>
        <v>0</v>
      </c>
      <c r="Y824" s="179"/>
      <c r="AA824">
        <v>820</v>
      </c>
      <c r="AB824">
        <f>IFERROR(IF($AB$1&gt;=AA824,SMALL(STU_DATA!$L$5:$L$1000,FILL_DATA!$AB$2+FILL_DATA!AA824),0),0)</f>
        <v>0</v>
      </c>
      <c r="AC824">
        <f t="shared" si="116"/>
        <v>0</v>
      </c>
    </row>
    <row r="825" spans="1:29">
      <c r="A825" s="100" t="str">
        <f>IF(B825="","",ROWS($B$5:B825))</f>
        <v/>
      </c>
      <c r="B825" s="100" t="str">
        <f t="shared" si="108"/>
        <v/>
      </c>
      <c r="C825" s="100" t="str">
        <f t="shared" si="109"/>
        <v/>
      </c>
      <c r="D825" s="100" t="str">
        <f t="shared" si="110"/>
        <v/>
      </c>
      <c r="E825" s="100" t="str">
        <f t="shared" si="111"/>
        <v/>
      </c>
      <c r="F825" s="100" t="str">
        <f t="shared" si="112"/>
        <v/>
      </c>
      <c r="G825" s="101" t="str">
        <f t="shared" si="113"/>
        <v/>
      </c>
      <c r="H825" s="101" t="str">
        <f t="shared" si="114"/>
        <v/>
      </c>
      <c r="I825" s="184"/>
      <c r="J825" s="183"/>
      <c r="K825" s="183" t="str">
        <f>IF(J825="","",VLOOKUP(J825,MASTER!$B$8:$C$11,2,0))</f>
        <v/>
      </c>
      <c r="L825" s="183"/>
      <c r="M825" s="183"/>
      <c r="N825" s="183"/>
      <c r="O825" s="183"/>
      <c r="P825" s="183"/>
      <c r="Q825" s="183"/>
      <c r="R825" s="183"/>
      <c r="S825" s="183"/>
      <c r="T825" s="183"/>
      <c r="U825" s="183"/>
      <c r="V825" s="183"/>
      <c r="W825" s="183"/>
      <c r="X825" s="180">
        <f t="shared" si="115"/>
        <v>0</v>
      </c>
      <c r="Y825" s="179"/>
      <c r="AA825">
        <v>821</v>
      </c>
      <c r="AB825">
        <f>IFERROR(IF($AB$1&gt;=AA825,SMALL(STU_DATA!$L$5:$L$1000,FILL_DATA!$AB$2+FILL_DATA!AA825),0),0)</f>
        <v>0</v>
      </c>
      <c r="AC825">
        <f t="shared" si="116"/>
        <v>0</v>
      </c>
    </row>
    <row r="826" spans="1:29">
      <c r="A826" s="100" t="str">
        <f>IF(B826="","",ROWS($B$5:B826))</f>
        <v/>
      </c>
      <c r="B826" s="100" t="str">
        <f t="shared" si="108"/>
        <v/>
      </c>
      <c r="C826" s="100" t="str">
        <f t="shared" si="109"/>
        <v/>
      </c>
      <c r="D826" s="100" t="str">
        <f t="shared" si="110"/>
        <v/>
      </c>
      <c r="E826" s="100" t="str">
        <f t="shared" si="111"/>
        <v/>
      </c>
      <c r="F826" s="100" t="str">
        <f t="shared" si="112"/>
        <v/>
      </c>
      <c r="G826" s="101" t="str">
        <f t="shared" si="113"/>
        <v/>
      </c>
      <c r="H826" s="101" t="str">
        <f t="shared" si="114"/>
        <v/>
      </c>
      <c r="I826" s="184"/>
      <c r="J826" s="183"/>
      <c r="K826" s="183" t="str">
        <f>IF(J826="","",VLOOKUP(J826,MASTER!$B$8:$C$11,2,0))</f>
        <v/>
      </c>
      <c r="L826" s="183"/>
      <c r="M826" s="183"/>
      <c r="N826" s="183"/>
      <c r="O826" s="183"/>
      <c r="P826" s="183"/>
      <c r="Q826" s="183"/>
      <c r="R826" s="183"/>
      <c r="S826" s="183"/>
      <c r="T826" s="183"/>
      <c r="U826" s="183"/>
      <c r="V826" s="183"/>
      <c r="W826" s="183"/>
      <c r="X826" s="180">
        <f t="shared" si="115"/>
        <v>0</v>
      </c>
      <c r="Y826" s="179"/>
      <c r="AA826">
        <v>822</v>
      </c>
      <c r="AB826">
        <f>IFERROR(IF($AB$1&gt;=AA826,SMALL(STU_DATA!$L$5:$L$1000,FILL_DATA!$AB$2+FILL_DATA!AA826),0),0)</f>
        <v>0</v>
      </c>
      <c r="AC826">
        <f t="shared" si="116"/>
        <v>0</v>
      </c>
    </row>
    <row r="827" spans="1:29">
      <c r="A827" s="100" t="str">
        <f>IF(B827="","",ROWS($B$5:B827))</f>
        <v/>
      </c>
      <c r="B827" s="100" t="str">
        <f t="shared" si="108"/>
        <v/>
      </c>
      <c r="C827" s="100" t="str">
        <f t="shared" si="109"/>
        <v/>
      </c>
      <c r="D827" s="100" t="str">
        <f t="shared" si="110"/>
        <v/>
      </c>
      <c r="E827" s="100" t="str">
        <f t="shared" si="111"/>
        <v/>
      </c>
      <c r="F827" s="100" t="str">
        <f t="shared" si="112"/>
        <v/>
      </c>
      <c r="G827" s="101" t="str">
        <f t="shared" si="113"/>
        <v/>
      </c>
      <c r="H827" s="101" t="str">
        <f t="shared" si="114"/>
        <v/>
      </c>
      <c r="I827" s="184"/>
      <c r="J827" s="183"/>
      <c r="K827" s="183" t="str">
        <f>IF(J827="","",VLOOKUP(J827,MASTER!$B$8:$C$11,2,0))</f>
        <v/>
      </c>
      <c r="L827" s="183"/>
      <c r="M827" s="183"/>
      <c r="N827" s="183"/>
      <c r="O827" s="183"/>
      <c r="P827" s="183"/>
      <c r="Q827" s="183"/>
      <c r="R827" s="183"/>
      <c r="S827" s="183"/>
      <c r="T827" s="183"/>
      <c r="U827" s="183"/>
      <c r="V827" s="183"/>
      <c r="W827" s="183"/>
      <c r="X827" s="180">
        <f t="shared" si="115"/>
        <v>0</v>
      </c>
      <c r="Y827" s="179"/>
      <c r="AA827">
        <v>823</v>
      </c>
      <c r="AB827">
        <f>IFERROR(IF($AB$1&gt;=AA827,SMALL(STU_DATA!$L$5:$L$1000,FILL_DATA!$AB$2+FILL_DATA!AA827),0),0)</f>
        <v>0</v>
      </c>
      <c r="AC827">
        <f t="shared" si="116"/>
        <v>0</v>
      </c>
    </row>
    <row r="828" spans="1:29">
      <c r="A828" s="100" t="str">
        <f>IF(B828="","",ROWS($B$5:B828))</f>
        <v/>
      </c>
      <c r="B828" s="100" t="str">
        <f t="shared" si="108"/>
        <v/>
      </c>
      <c r="C828" s="100" t="str">
        <f t="shared" si="109"/>
        <v/>
      </c>
      <c r="D828" s="100" t="str">
        <f t="shared" si="110"/>
        <v/>
      </c>
      <c r="E828" s="100" t="str">
        <f t="shared" si="111"/>
        <v/>
      </c>
      <c r="F828" s="100" t="str">
        <f t="shared" si="112"/>
        <v/>
      </c>
      <c r="G828" s="101" t="str">
        <f t="shared" si="113"/>
        <v/>
      </c>
      <c r="H828" s="101" t="str">
        <f t="shared" si="114"/>
        <v/>
      </c>
      <c r="I828" s="184"/>
      <c r="J828" s="183"/>
      <c r="K828" s="183" t="str">
        <f>IF(J828="","",VLOOKUP(J828,MASTER!$B$8:$C$11,2,0))</f>
        <v/>
      </c>
      <c r="L828" s="183"/>
      <c r="M828" s="183"/>
      <c r="N828" s="183"/>
      <c r="O828" s="183"/>
      <c r="P828" s="183"/>
      <c r="Q828" s="183"/>
      <c r="R828" s="183"/>
      <c r="S828" s="183"/>
      <c r="T828" s="183"/>
      <c r="U828" s="183"/>
      <c r="V828" s="183"/>
      <c r="W828" s="183"/>
      <c r="X828" s="180">
        <f t="shared" si="115"/>
        <v>0</v>
      </c>
      <c r="Y828" s="179"/>
      <c r="AA828">
        <v>824</v>
      </c>
      <c r="AB828">
        <f>IFERROR(IF($AB$1&gt;=AA828,SMALL(STU_DATA!$L$5:$L$1000,FILL_DATA!$AB$2+FILL_DATA!AA828),0),0)</f>
        <v>0</v>
      </c>
      <c r="AC828">
        <f t="shared" si="116"/>
        <v>0</v>
      </c>
    </row>
    <row r="829" spans="1:29">
      <c r="A829" s="100" t="str">
        <f>IF(B829="","",ROWS($B$5:B829))</f>
        <v/>
      </c>
      <c r="B829" s="100" t="str">
        <f t="shared" si="108"/>
        <v/>
      </c>
      <c r="C829" s="100" t="str">
        <f t="shared" si="109"/>
        <v/>
      </c>
      <c r="D829" s="100" t="str">
        <f t="shared" si="110"/>
        <v/>
      </c>
      <c r="E829" s="100" t="str">
        <f t="shared" si="111"/>
        <v/>
      </c>
      <c r="F829" s="100" t="str">
        <f t="shared" si="112"/>
        <v/>
      </c>
      <c r="G829" s="101" t="str">
        <f t="shared" si="113"/>
        <v/>
      </c>
      <c r="H829" s="101" t="str">
        <f t="shared" si="114"/>
        <v/>
      </c>
      <c r="I829" s="184"/>
      <c r="J829" s="183"/>
      <c r="K829" s="183" t="str">
        <f>IF(J829="","",VLOOKUP(J829,MASTER!$B$8:$C$11,2,0))</f>
        <v/>
      </c>
      <c r="L829" s="183"/>
      <c r="M829" s="183"/>
      <c r="N829" s="183"/>
      <c r="O829" s="183"/>
      <c r="P829" s="183"/>
      <c r="Q829" s="183"/>
      <c r="R829" s="183"/>
      <c r="S829" s="183"/>
      <c r="T829" s="183"/>
      <c r="U829" s="183"/>
      <c r="V829" s="183"/>
      <c r="W829" s="183"/>
      <c r="X829" s="180">
        <f t="shared" si="115"/>
        <v>0</v>
      </c>
      <c r="Y829" s="179"/>
      <c r="AA829">
        <v>825</v>
      </c>
      <c r="AB829">
        <f>IFERROR(IF($AB$1&gt;=AA829,SMALL(STU_DATA!$L$5:$L$1000,FILL_DATA!$AB$2+FILL_DATA!AA829),0),0)</f>
        <v>0</v>
      </c>
      <c r="AC829">
        <f t="shared" si="116"/>
        <v>0</v>
      </c>
    </row>
    <row r="830" spans="1:29">
      <c r="A830" s="100" t="str">
        <f>IF(B830="","",ROWS($B$5:B830))</f>
        <v/>
      </c>
      <c r="B830" s="100" t="str">
        <f t="shared" si="108"/>
        <v/>
      </c>
      <c r="C830" s="100" t="str">
        <f t="shared" si="109"/>
        <v/>
      </c>
      <c r="D830" s="100" t="str">
        <f t="shared" si="110"/>
        <v/>
      </c>
      <c r="E830" s="100" t="str">
        <f t="shared" si="111"/>
        <v/>
      </c>
      <c r="F830" s="100" t="str">
        <f t="shared" si="112"/>
        <v/>
      </c>
      <c r="G830" s="101" t="str">
        <f t="shared" si="113"/>
        <v/>
      </c>
      <c r="H830" s="101" t="str">
        <f t="shared" si="114"/>
        <v/>
      </c>
      <c r="I830" s="184"/>
      <c r="J830" s="183"/>
      <c r="K830" s="183" t="str">
        <f>IF(J830="","",VLOOKUP(J830,MASTER!$B$8:$C$11,2,0))</f>
        <v/>
      </c>
      <c r="L830" s="183"/>
      <c r="M830" s="183"/>
      <c r="N830" s="183"/>
      <c r="O830" s="183"/>
      <c r="P830" s="183"/>
      <c r="Q830" s="183"/>
      <c r="R830" s="183"/>
      <c r="S830" s="183"/>
      <c r="T830" s="183"/>
      <c r="U830" s="183"/>
      <c r="V830" s="183"/>
      <c r="W830" s="183"/>
      <c r="X830" s="180">
        <f t="shared" si="115"/>
        <v>0</v>
      </c>
      <c r="Y830" s="179"/>
      <c r="AA830">
        <v>826</v>
      </c>
      <c r="AB830">
        <f>IFERROR(IF($AB$1&gt;=AA830,SMALL(STU_DATA!$L$5:$L$1000,FILL_DATA!$AB$2+FILL_DATA!AA830),0),0)</f>
        <v>0</v>
      </c>
      <c r="AC830">
        <f t="shared" si="116"/>
        <v>0</v>
      </c>
    </row>
    <row r="831" spans="1:29">
      <c r="A831" s="100" t="str">
        <f>IF(B831="","",ROWS($B$5:B831))</f>
        <v/>
      </c>
      <c r="B831" s="100" t="str">
        <f t="shared" si="108"/>
        <v/>
      </c>
      <c r="C831" s="100" t="str">
        <f t="shared" si="109"/>
        <v/>
      </c>
      <c r="D831" s="100" t="str">
        <f t="shared" si="110"/>
        <v/>
      </c>
      <c r="E831" s="100" t="str">
        <f t="shared" si="111"/>
        <v/>
      </c>
      <c r="F831" s="100" t="str">
        <f t="shared" si="112"/>
        <v/>
      </c>
      <c r="G831" s="101" t="str">
        <f t="shared" si="113"/>
        <v/>
      </c>
      <c r="H831" s="101" t="str">
        <f t="shared" si="114"/>
        <v/>
      </c>
      <c r="I831" s="184"/>
      <c r="J831" s="183"/>
      <c r="K831" s="183" t="str">
        <f>IF(J831="","",VLOOKUP(J831,MASTER!$B$8:$C$11,2,0))</f>
        <v/>
      </c>
      <c r="L831" s="183"/>
      <c r="M831" s="183"/>
      <c r="N831" s="183"/>
      <c r="O831" s="183"/>
      <c r="P831" s="183"/>
      <c r="Q831" s="183"/>
      <c r="R831" s="183"/>
      <c r="S831" s="183"/>
      <c r="T831" s="183"/>
      <c r="U831" s="183"/>
      <c r="V831" s="183"/>
      <c r="W831" s="183"/>
      <c r="X831" s="180">
        <f t="shared" si="115"/>
        <v>0</v>
      </c>
      <c r="Y831" s="179"/>
      <c r="AA831">
        <v>827</v>
      </c>
      <c r="AB831">
        <f>IFERROR(IF($AB$1&gt;=AA831,SMALL(STU_DATA!$L$5:$L$1000,FILL_DATA!$AB$2+FILL_DATA!AA831),0),0)</f>
        <v>0</v>
      </c>
      <c r="AC831">
        <f t="shared" si="116"/>
        <v>0</v>
      </c>
    </row>
    <row r="832" spans="1:29">
      <c r="A832" s="100" t="str">
        <f>IF(B832="","",ROWS($B$5:B832))</f>
        <v/>
      </c>
      <c r="B832" s="100" t="str">
        <f t="shared" si="108"/>
        <v/>
      </c>
      <c r="C832" s="100" t="str">
        <f t="shared" si="109"/>
        <v/>
      </c>
      <c r="D832" s="100" t="str">
        <f t="shared" si="110"/>
        <v/>
      </c>
      <c r="E832" s="100" t="str">
        <f t="shared" si="111"/>
        <v/>
      </c>
      <c r="F832" s="100" t="str">
        <f t="shared" si="112"/>
        <v/>
      </c>
      <c r="G832" s="101" t="str">
        <f t="shared" si="113"/>
        <v/>
      </c>
      <c r="H832" s="101" t="str">
        <f t="shared" si="114"/>
        <v/>
      </c>
      <c r="I832" s="184"/>
      <c r="J832" s="183"/>
      <c r="K832" s="183" t="str">
        <f>IF(J832="","",VLOOKUP(J832,MASTER!$B$8:$C$11,2,0))</f>
        <v/>
      </c>
      <c r="L832" s="183"/>
      <c r="M832" s="183"/>
      <c r="N832" s="183"/>
      <c r="O832" s="183"/>
      <c r="P832" s="183"/>
      <c r="Q832" s="183"/>
      <c r="R832" s="183"/>
      <c r="S832" s="183"/>
      <c r="T832" s="183"/>
      <c r="U832" s="183"/>
      <c r="V832" s="183"/>
      <c r="W832" s="183"/>
      <c r="X832" s="180">
        <f t="shared" si="115"/>
        <v>0</v>
      </c>
      <c r="Y832" s="179"/>
      <c r="AA832">
        <v>828</v>
      </c>
      <c r="AB832">
        <f>IFERROR(IF($AB$1&gt;=AA832,SMALL(STU_DATA!$L$5:$L$1000,FILL_DATA!$AB$2+FILL_DATA!AA832),0),0)</f>
        <v>0</v>
      </c>
      <c r="AC832">
        <f t="shared" si="116"/>
        <v>0</v>
      </c>
    </row>
    <row r="833" spans="1:29">
      <c r="A833" s="100" t="str">
        <f>IF(B833="","",ROWS($B$5:B833))</f>
        <v/>
      </c>
      <c r="B833" s="100" t="str">
        <f t="shared" si="108"/>
        <v/>
      </c>
      <c r="C833" s="100" t="str">
        <f t="shared" si="109"/>
        <v/>
      </c>
      <c r="D833" s="100" t="str">
        <f t="shared" si="110"/>
        <v/>
      </c>
      <c r="E833" s="100" t="str">
        <f t="shared" si="111"/>
        <v/>
      </c>
      <c r="F833" s="100" t="str">
        <f t="shared" si="112"/>
        <v/>
      </c>
      <c r="G833" s="101" t="str">
        <f t="shared" si="113"/>
        <v/>
      </c>
      <c r="H833" s="101" t="str">
        <f t="shared" si="114"/>
        <v/>
      </c>
      <c r="I833" s="184"/>
      <c r="J833" s="183"/>
      <c r="K833" s="183" t="str">
        <f>IF(J833="","",VLOOKUP(J833,MASTER!$B$8:$C$11,2,0))</f>
        <v/>
      </c>
      <c r="L833" s="183"/>
      <c r="M833" s="183"/>
      <c r="N833" s="183"/>
      <c r="O833" s="183"/>
      <c r="P833" s="183"/>
      <c r="Q833" s="183"/>
      <c r="R833" s="183"/>
      <c r="S833" s="183"/>
      <c r="T833" s="183"/>
      <c r="U833" s="183"/>
      <c r="V833" s="183"/>
      <c r="W833" s="183"/>
      <c r="X833" s="180">
        <f t="shared" si="115"/>
        <v>0</v>
      </c>
      <c r="Y833" s="179"/>
      <c r="AA833">
        <v>829</v>
      </c>
      <c r="AB833">
        <f>IFERROR(IF($AB$1&gt;=AA833,SMALL(STU_DATA!$L$5:$L$1000,FILL_DATA!$AB$2+FILL_DATA!AA833),0),0)</f>
        <v>0</v>
      </c>
      <c r="AC833">
        <f t="shared" si="116"/>
        <v>0</v>
      </c>
    </row>
    <row r="834" spans="1:29">
      <c r="A834" s="100" t="str">
        <f>IF(B834="","",ROWS($B$5:B834))</f>
        <v/>
      </c>
      <c r="B834" s="100" t="str">
        <f t="shared" si="108"/>
        <v/>
      </c>
      <c r="C834" s="100" t="str">
        <f t="shared" si="109"/>
        <v/>
      </c>
      <c r="D834" s="100" t="str">
        <f t="shared" si="110"/>
        <v/>
      </c>
      <c r="E834" s="100" t="str">
        <f t="shared" si="111"/>
        <v/>
      </c>
      <c r="F834" s="100" t="str">
        <f t="shared" si="112"/>
        <v/>
      </c>
      <c r="G834" s="101" t="str">
        <f t="shared" si="113"/>
        <v/>
      </c>
      <c r="H834" s="101" t="str">
        <f t="shared" si="114"/>
        <v/>
      </c>
      <c r="I834" s="184"/>
      <c r="J834" s="183"/>
      <c r="K834" s="183" t="str">
        <f>IF(J834="","",VLOOKUP(J834,MASTER!$B$8:$C$11,2,0))</f>
        <v/>
      </c>
      <c r="L834" s="183"/>
      <c r="M834" s="183"/>
      <c r="N834" s="183"/>
      <c r="O834" s="183"/>
      <c r="P834" s="183"/>
      <c r="Q834" s="183"/>
      <c r="R834" s="183"/>
      <c r="S834" s="183"/>
      <c r="T834" s="183"/>
      <c r="U834" s="183"/>
      <c r="V834" s="183"/>
      <c r="W834" s="183"/>
      <c r="X834" s="180">
        <f t="shared" si="115"/>
        <v>0</v>
      </c>
      <c r="Y834" s="179"/>
      <c r="AA834">
        <v>830</v>
      </c>
      <c r="AB834">
        <f>IFERROR(IF($AB$1&gt;=AA834,SMALL(STU_DATA!$L$5:$L$1000,FILL_DATA!$AB$2+FILL_DATA!AA834),0),0)</f>
        <v>0</v>
      </c>
      <c r="AC834">
        <f t="shared" si="116"/>
        <v>0</v>
      </c>
    </row>
    <row r="835" spans="1:29">
      <c r="A835" s="100" t="str">
        <f>IF(B835="","",ROWS($B$5:B835))</f>
        <v/>
      </c>
      <c r="B835" s="100" t="str">
        <f t="shared" si="108"/>
        <v/>
      </c>
      <c r="C835" s="100" t="str">
        <f t="shared" si="109"/>
        <v/>
      </c>
      <c r="D835" s="100" t="str">
        <f t="shared" si="110"/>
        <v/>
      </c>
      <c r="E835" s="100" t="str">
        <f t="shared" si="111"/>
        <v/>
      </c>
      <c r="F835" s="100" t="str">
        <f t="shared" si="112"/>
        <v/>
      </c>
      <c r="G835" s="101" t="str">
        <f t="shared" si="113"/>
        <v/>
      </c>
      <c r="H835" s="101" t="str">
        <f t="shared" si="114"/>
        <v/>
      </c>
      <c r="I835" s="184"/>
      <c r="J835" s="183"/>
      <c r="K835" s="183" t="str">
        <f>IF(J835="","",VLOOKUP(J835,MASTER!$B$8:$C$11,2,0))</f>
        <v/>
      </c>
      <c r="L835" s="183"/>
      <c r="M835" s="183"/>
      <c r="N835" s="183"/>
      <c r="O835" s="183"/>
      <c r="P835" s="183"/>
      <c r="Q835" s="183"/>
      <c r="R835" s="183"/>
      <c r="S835" s="183"/>
      <c r="T835" s="183"/>
      <c r="U835" s="183"/>
      <c r="V835" s="183"/>
      <c r="W835" s="183"/>
      <c r="X835" s="180">
        <f t="shared" si="115"/>
        <v>0</v>
      </c>
      <c r="Y835" s="179"/>
      <c r="AA835">
        <v>831</v>
      </c>
      <c r="AB835">
        <f>IFERROR(IF($AB$1&gt;=AA835,SMALL(STU_DATA!$L$5:$L$1000,FILL_DATA!$AB$2+FILL_DATA!AA835),0),0)</f>
        <v>0</v>
      </c>
      <c r="AC835">
        <f t="shared" si="116"/>
        <v>0</v>
      </c>
    </row>
    <row r="836" spans="1:29">
      <c r="A836" s="100" t="str">
        <f>IF(B836="","",ROWS($B$5:B836))</f>
        <v/>
      </c>
      <c r="B836" s="100" t="str">
        <f t="shared" si="108"/>
        <v/>
      </c>
      <c r="C836" s="100" t="str">
        <f t="shared" si="109"/>
        <v/>
      </c>
      <c r="D836" s="100" t="str">
        <f t="shared" si="110"/>
        <v/>
      </c>
      <c r="E836" s="100" t="str">
        <f t="shared" si="111"/>
        <v/>
      </c>
      <c r="F836" s="100" t="str">
        <f t="shared" si="112"/>
        <v/>
      </c>
      <c r="G836" s="101" t="str">
        <f t="shared" si="113"/>
        <v/>
      </c>
      <c r="H836" s="101" t="str">
        <f t="shared" si="114"/>
        <v/>
      </c>
      <c r="I836" s="184"/>
      <c r="J836" s="183"/>
      <c r="K836" s="183" t="str">
        <f>IF(J836="","",VLOOKUP(J836,MASTER!$B$8:$C$11,2,0))</f>
        <v/>
      </c>
      <c r="L836" s="183"/>
      <c r="M836" s="183"/>
      <c r="N836" s="183"/>
      <c r="O836" s="183"/>
      <c r="P836" s="183"/>
      <c r="Q836" s="183"/>
      <c r="R836" s="183"/>
      <c r="S836" s="183"/>
      <c r="T836" s="183"/>
      <c r="U836" s="183"/>
      <c r="V836" s="183"/>
      <c r="W836" s="183"/>
      <c r="X836" s="180">
        <f t="shared" si="115"/>
        <v>0</v>
      </c>
      <c r="Y836" s="179"/>
      <c r="AA836">
        <v>832</v>
      </c>
      <c r="AB836">
        <f>IFERROR(IF($AB$1&gt;=AA836,SMALL(STU_DATA!$L$5:$L$1000,FILL_DATA!$AB$2+FILL_DATA!AA836),0),0)</f>
        <v>0</v>
      </c>
      <c r="AC836">
        <f t="shared" si="116"/>
        <v>0</v>
      </c>
    </row>
    <row r="837" spans="1:29">
      <c r="A837" s="100" t="str">
        <f>IF(B837="","",ROWS($B$5:B837))</f>
        <v/>
      </c>
      <c r="B837" s="100" t="str">
        <f t="shared" ref="B837:B900" si="117">IFERROR(VLOOKUP($AB837,STU_DATA,2,0),"")</f>
        <v/>
      </c>
      <c r="C837" s="100" t="str">
        <f t="shared" ref="C837:C900" si="118">IFERROR(VLOOKUP($AB837,STU_DATA,3,0),"")</f>
        <v/>
      </c>
      <c r="D837" s="100" t="str">
        <f t="shared" ref="D837:D900" si="119">IFERROR(VLOOKUP($AB837,STU_DATA,4,0),"")</f>
        <v/>
      </c>
      <c r="E837" s="100" t="str">
        <f t="shared" ref="E837:E900" si="120">IFERROR(VLOOKUP($AB837,STU_DATA,5,0),"")</f>
        <v/>
      </c>
      <c r="F837" s="100" t="str">
        <f t="shared" ref="F837:F900" si="121">IFERROR(VLOOKUP($AB837,STU_DATA,6,0),"")</f>
        <v/>
      </c>
      <c r="G837" s="101" t="str">
        <f t="shared" ref="G837:G900" si="122">IFERROR(VLOOKUP($AB837,STU_DATA,7,0),"")</f>
        <v/>
      </c>
      <c r="H837" s="101" t="str">
        <f t="shared" ref="H837:H900" si="123">IFERROR(VLOOKUP($AB837,STU_DATA,9,0),"")</f>
        <v/>
      </c>
      <c r="I837" s="184"/>
      <c r="J837" s="183"/>
      <c r="K837" s="183" t="str">
        <f>IF(J837="","",VLOOKUP(J837,MASTER!$B$8:$C$11,2,0))</f>
        <v/>
      </c>
      <c r="L837" s="183"/>
      <c r="M837" s="183"/>
      <c r="N837" s="183"/>
      <c r="O837" s="183"/>
      <c r="P837" s="183"/>
      <c r="Q837" s="183"/>
      <c r="R837" s="183"/>
      <c r="S837" s="183"/>
      <c r="T837" s="183"/>
      <c r="U837" s="183"/>
      <c r="V837" s="183"/>
      <c r="W837" s="183"/>
      <c r="X837" s="180">
        <f t="shared" si="115"/>
        <v>0</v>
      </c>
      <c r="Y837" s="179"/>
      <c r="AA837">
        <v>833</v>
      </c>
      <c r="AB837">
        <f>IFERROR(IF($AB$1&gt;=AA837,SMALL(STU_DATA!$L$5:$L$1000,FILL_DATA!$AB$2+FILL_DATA!AA837),0),0)</f>
        <v>0</v>
      </c>
      <c r="AC837">
        <f t="shared" si="116"/>
        <v>0</v>
      </c>
    </row>
    <row r="838" spans="1:29">
      <c r="A838" s="100" t="str">
        <f>IF(B838="","",ROWS($B$5:B838))</f>
        <v/>
      </c>
      <c r="B838" s="100" t="str">
        <f t="shared" si="117"/>
        <v/>
      </c>
      <c r="C838" s="100" t="str">
        <f t="shared" si="118"/>
        <v/>
      </c>
      <c r="D838" s="100" t="str">
        <f t="shared" si="119"/>
        <v/>
      </c>
      <c r="E838" s="100" t="str">
        <f t="shared" si="120"/>
        <v/>
      </c>
      <c r="F838" s="100" t="str">
        <f t="shared" si="121"/>
        <v/>
      </c>
      <c r="G838" s="101" t="str">
        <f t="shared" si="122"/>
        <v/>
      </c>
      <c r="H838" s="101" t="str">
        <f t="shared" si="123"/>
        <v/>
      </c>
      <c r="I838" s="184"/>
      <c r="J838" s="183"/>
      <c r="K838" s="183" t="str">
        <f>IF(J838="","",VLOOKUP(J838,MASTER!$B$8:$C$11,2,0))</f>
        <v/>
      </c>
      <c r="L838" s="183"/>
      <c r="M838" s="183"/>
      <c r="N838" s="183"/>
      <c r="O838" s="183"/>
      <c r="P838" s="183"/>
      <c r="Q838" s="183"/>
      <c r="R838" s="183"/>
      <c r="S838" s="183"/>
      <c r="T838" s="183"/>
      <c r="U838" s="183"/>
      <c r="V838" s="183"/>
      <c r="W838" s="183"/>
      <c r="X838" s="180">
        <f t="shared" ref="X838:X901" si="124">SUM(L838:W838)</f>
        <v>0</v>
      </c>
      <c r="Y838" s="179"/>
      <c r="AA838">
        <v>834</v>
      </c>
      <c r="AB838">
        <f>IFERROR(IF($AB$1&gt;=AA838,SMALL(STU_DATA!$L$5:$L$1000,FILL_DATA!$AB$2+FILL_DATA!AA838),0),0)</f>
        <v>0</v>
      </c>
      <c r="AC838">
        <f t="shared" ref="AC838:AC901" si="125">IFERROR(IF(Y838=$Z$3,A838,0),"")</f>
        <v>0</v>
      </c>
    </row>
    <row r="839" spans="1:29">
      <c r="A839" s="100" t="str">
        <f>IF(B839="","",ROWS($B$5:B839))</f>
        <v/>
      </c>
      <c r="B839" s="100" t="str">
        <f t="shared" si="117"/>
        <v/>
      </c>
      <c r="C839" s="100" t="str">
        <f t="shared" si="118"/>
        <v/>
      </c>
      <c r="D839" s="100" t="str">
        <f t="shared" si="119"/>
        <v/>
      </c>
      <c r="E839" s="100" t="str">
        <f t="shared" si="120"/>
        <v/>
      </c>
      <c r="F839" s="100" t="str">
        <f t="shared" si="121"/>
        <v/>
      </c>
      <c r="G839" s="101" t="str">
        <f t="shared" si="122"/>
        <v/>
      </c>
      <c r="H839" s="101" t="str">
        <f t="shared" si="123"/>
        <v/>
      </c>
      <c r="I839" s="184"/>
      <c r="J839" s="183"/>
      <c r="K839" s="183" t="str">
        <f>IF(J839="","",VLOOKUP(J839,MASTER!$B$8:$C$11,2,0))</f>
        <v/>
      </c>
      <c r="L839" s="183"/>
      <c r="M839" s="183"/>
      <c r="N839" s="183"/>
      <c r="O839" s="183"/>
      <c r="P839" s="183"/>
      <c r="Q839" s="183"/>
      <c r="R839" s="183"/>
      <c r="S839" s="183"/>
      <c r="T839" s="183"/>
      <c r="U839" s="183"/>
      <c r="V839" s="183"/>
      <c r="W839" s="183"/>
      <c r="X839" s="180">
        <f t="shared" si="124"/>
        <v>0</v>
      </c>
      <c r="Y839" s="179"/>
      <c r="AA839">
        <v>835</v>
      </c>
      <c r="AB839">
        <f>IFERROR(IF($AB$1&gt;=AA839,SMALL(STU_DATA!$L$5:$L$1000,FILL_DATA!$AB$2+FILL_DATA!AA839),0),0)</f>
        <v>0</v>
      </c>
      <c r="AC839">
        <f t="shared" si="125"/>
        <v>0</v>
      </c>
    </row>
    <row r="840" spans="1:29">
      <c r="A840" s="100" t="str">
        <f>IF(B840="","",ROWS($B$5:B840))</f>
        <v/>
      </c>
      <c r="B840" s="100" t="str">
        <f t="shared" si="117"/>
        <v/>
      </c>
      <c r="C840" s="100" t="str">
        <f t="shared" si="118"/>
        <v/>
      </c>
      <c r="D840" s="100" t="str">
        <f t="shared" si="119"/>
        <v/>
      </c>
      <c r="E840" s="100" t="str">
        <f t="shared" si="120"/>
        <v/>
      </c>
      <c r="F840" s="100" t="str">
        <f t="shared" si="121"/>
        <v/>
      </c>
      <c r="G840" s="101" t="str">
        <f t="shared" si="122"/>
        <v/>
      </c>
      <c r="H840" s="101" t="str">
        <f t="shared" si="123"/>
        <v/>
      </c>
      <c r="I840" s="184"/>
      <c r="J840" s="183"/>
      <c r="K840" s="183" t="str">
        <f>IF(J840="","",VLOOKUP(J840,MASTER!$B$8:$C$11,2,0))</f>
        <v/>
      </c>
      <c r="L840" s="183"/>
      <c r="M840" s="183"/>
      <c r="N840" s="183"/>
      <c r="O840" s="183"/>
      <c r="P840" s="183"/>
      <c r="Q840" s="183"/>
      <c r="R840" s="183"/>
      <c r="S840" s="183"/>
      <c r="T840" s="183"/>
      <c r="U840" s="183"/>
      <c r="V840" s="183"/>
      <c r="W840" s="183"/>
      <c r="X840" s="180">
        <f t="shared" si="124"/>
        <v>0</v>
      </c>
      <c r="Y840" s="179"/>
      <c r="AA840">
        <v>836</v>
      </c>
      <c r="AB840">
        <f>IFERROR(IF($AB$1&gt;=AA840,SMALL(STU_DATA!$L$5:$L$1000,FILL_DATA!$AB$2+FILL_DATA!AA840),0),0)</f>
        <v>0</v>
      </c>
      <c r="AC840">
        <f t="shared" si="125"/>
        <v>0</v>
      </c>
    </row>
    <row r="841" spans="1:29">
      <c r="A841" s="100" t="str">
        <f>IF(B841="","",ROWS($B$5:B841))</f>
        <v/>
      </c>
      <c r="B841" s="100" t="str">
        <f t="shared" si="117"/>
        <v/>
      </c>
      <c r="C841" s="100" t="str">
        <f t="shared" si="118"/>
        <v/>
      </c>
      <c r="D841" s="100" t="str">
        <f t="shared" si="119"/>
        <v/>
      </c>
      <c r="E841" s="100" t="str">
        <f t="shared" si="120"/>
        <v/>
      </c>
      <c r="F841" s="100" t="str">
        <f t="shared" si="121"/>
        <v/>
      </c>
      <c r="G841" s="101" t="str">
        <f t="shared" si="122"/>
        <v/>
      </c>
      <c r="H841" s="101" t="str">
        <f t="shared" si="123"/>
        <v/>
      </c>
      <c r="I841" s="184"/>
      <c r="J841" s="183"/>
      <c r="K841" s="183" t="str">
        <f>IF(J841="","",VLOOKUP(J841,MASTER!$B$8:$C$11,2,0))</f>
        <v/>
      </c>
      <c r="L841" s="183"/>
      <c r="M841" s="183"/>
      <c r="N841" s="183"/>
      <c r="O841" s="183"/>
      <c r="P841" s="183"/>
      <c r="Q841" s="183"/>
      <c r="R841" s="183"/>
      <c r="S841" s="183"/>
      <c r="T841" s="183"/>
      <c r="U841" s="183"/>
      <c r="V841" s="183"/>
      <c r="W841" s="183"/>
      <c r="X841" s="180">
        <f t="shared" si="124"/>
        <v>0</v>
      </c>
      <c r="Y841" s="179"/>
      <c r="AA841">
        <v>837</v>
      </c>
      <c r="AB841">
        <f>IFERROR(IF($AB$1&gt;=AA841,SMALL(STU_DATA!$L$5:$L$1000,FILL_DATA!$AB$2+FILL_DATA!AA841),0),0)</f>
        <v>0</v>
      </c>
      <c r="AC841">
        <f t="shared" si="125"/>
        <v>0</v>
      </c>
    </row>
    <row r="842" spans="1:29">
      <c r="A842" s="100" t="str">
        <f>IF(B842="","",ROWS($B$5:B842))</f>
        <v/>
      </c>
      <c r="B842" s="100" t="str">
        <f t="shared" si="117"/>
        <v/>
      </c>
      <c r="C842" s="100" t="str">
        <f t="shared" si="118"/>
        <v/>
      </c>
      <c r="D842" s="100" t="str">
        <f t="shared" si="119"/>
        <v/>
      </c>
      <c r="E842" s="100" t="str">
        <f t="shared" si="120"/>
        <v/>
      </c>
      <c r="F842" s="100" t="str">
        <f t="shared" si="121"/>
        <v/>
      </c>
      <c r="G842" s="101" t="str">
        <f t="shared" si="122"/>
        <v/>
      </c>
      <c r="H842" s="101" t="str">
        <f t="shared" si="123"/>
        <v/>
      </c>
      <c r="I842" s="184"/>
      <c r="J842" s="183"/>
      <c r="K842" s="183" t="str">
        <f>IF(J842="","",VLOOKUP(J842,MASTER!$B$8:$C$11,2,0))</f>
        <v/>
      </c>
      <c r="L842" s="183"/>
      <c r="M842" s="183"/>
      <c r="N842" s="183"/>
      <c r="O842" s="183"/>
      <c r="P842" s="183"/>
      <c r="Q842" s="183"/>
      <c r="R842" s="183"/>
      <c r="S842" s="183"/>
      <c r="T842" s="183"/>
      <c r="U842" s="183"/>
      <c r="V842" s="183"/>
      <c r="W842" s="183"/>
      <c r="X842" s="180">
        <f t="shared" si="124"/>
        <v>0</v>
      </c>
      <c r="Y842" s="179"/>
      <c r="AA842">
        <v>838</v>
      </c>
      <c r="AB842">
        <f>IFERROR(IF($AB$1&gt;=AA842,SMALL(STU_DATA!$L$5:$L$1000,FILL_DATA!$AB$2+FILL_DATA!AA842),0),0)</f>
        <v>0</v>
      </c>
      <c r="AC842">
        <f t="shared" si="125"/>
        <v>0</v>
      </c>
    </row>
    <row r="843" spans="1:29">
      <c r="A843" s="100" t="str">
        <f>IF(B843="","",ROWS($B$5:B843))</f>
        <v/>
      </c>
      <c r="B843" s="100" t="str">
        <f t="shared" si="117"/>
        <v/>
      </c>
      <c r="C843" s="100" t="str">
        <f t="shared" si="118"/>
        <v/>
      </c>
      <c r="D843" s="100" t="str">
        <f t="shared" si="119"/>
        <v/>
      </c>
      <c r="E843" s="100" t="str">
        <f t="shared" si="120"/>
        <v/>
      </c>
      <c r="F843" s="100" t="str">
        <f t="shared" si="121"/>
        <v/>
      </c>
      <c r="G843" s="101" t="str">
        <f t="shared" si="122"/>
        <v/>
      </c>
      <c r="H843" s="101" t="str">
        <f t="shared" si="123"/>
        <v/>
      </c>
      <c r="I843" s="184"/>
      <c r="J843" s="183"/>
      <c r="K843" s="183" t="str">
        <f>IF(J843="","",VLOOKUP(J843,MASTER!$B$8:$C$11,2,0))</f>
        <v/>
      </c>
      <c r="L843" s="183"/>
      <c r="M843" s="183"/>
      <c r="N843" s="183"/>
      <c r="O843" s="183"/>
      <c r="P843" s="183"/>
      <c r="Q843" s="183"/>
      <c r="R843" s="183"/>
      <c r="S843" s="183"/>
      <c r="T843" s="183"/>
      <c r="U843" s="183"/>
      <c r="V843" s="183"/>
      <c r="W843" s="183"/>
      <c r="X843" s="180">
        <f t="shared" si="124"/>
        <v>0</v>
      </c>
      <c r="Y843" s="179"/>
      <c r="AA843">
        <v>839</v>
      </c>
      <c r="AB843">
        <f>IFERROR(IF($AB$1&gt;=AA843,SMALL(STU_DATA!$L$5:$L$1000,FILL_DATA!$AB$2+FILL_DATA!AA843),0),0)</f>
        <v>0</v>
      </c>
      <c r="AC843">
        <f t="shared" si="125"/>
        <v>0</v>
      </c>
    </row>
    <row r="844" spans="1:29">
      <c r="A844" s="100" t="str">
        <f>IF(B844="","",ROWS($B$5:B844))</f>
        <v/>
      </c>
      <c r="B844" s="100" t="str">
        <f t="shared" si="117"/>
        <v/>
      </c>
      <c r="C844" s="100" t="str">
        <f t="shared" si="118"/>
        <v/>
      </c>
      <c r="D844" s="100" t="str">
        <f t="shared" si="119"/>
        <v/>
      </c>
      <c r="E844" s="100" t="str">
        <f t="shared" si="120"/>
        <v/>
      </c>
      <c r="F844" s="100" t="str">
        <f t="shared" si="121"/>
        <v/>
      </c>
      <c r="G844" s="101" t="str">
        <f t="shared" si="122"/>
        <v/>
      </c>
      <c r="H844" s="101" t="str">
        <f t="shared" si="123"/>
        <v/>
      </c>
      <c r="I844" s="184"/>
      <c r="J844" s="183"/>
      <c r="K844" s="183" t="str">
        <f>IF(J844="","",VLOOKUP(J844,MASTER!$B$8:$C$11,2,0))</f>
        <v/>
      </c>
      <c r="L844" s="183"/>
      <c r="M844" s="183"/>
      <c r="N844" s="183"/>
      <c r="O844" s="183"/>
      <c r="P844" s="183"/>
      <c r="Q844" s="183"/>
      <c r="R844" s="183"/>
      <c r="S844" s="183"/>
      <c r="T844" s="183"/>
      <c r="U844" s="183"/>
      <c r="V844" s="183"/>
      <c r="W844" s="183"/>
      <c r="X844" s="180">
        <f t="shared" si="124"/>
        <v>0</v>
      </c>
      <c r="Y844" s="179"/>
      <c r="AA844">
        <v>840</v>
      </c>
      <c r="AB844">
        <f>IFERROR(IF($AB$1&gt;=AA844,SMALL(STU_DATA!$L$5:$L$1000,FILL_DATA!$AB$2+FILL_DATA!AA844),0),0)</f>
        <v>0</v>
      </c>
      <c r="AC844">
        <f t="shared" si="125"/>
        <v>0</v>
      </c>
    </row>
    <row r="845" spans="1:29">
      <c r="A845" s="100" t="str">
        <f>IF(B845="","",ROWS($B$5:B845))</f>
        <v/>
      </c>
      <c r="B845" s="100" t="str">
        <f t="shared" si="117"/>
        <v/>
      </c>
      <c r="C845" s="100" t="str">
        <f t="shared" si="118"/>
        <v/>
      </c>
      <c r="D845" s="100" t="str">
        <f t="shared" si="119"/>
        <v/>
      </c>
      <c r="E845" s="100" t="str">
        <f t="shared" si="120"/>
        <v/>
      </c>
      <c r="F845" s="100" t="str">
        <f t="shared" si="121"/>
        <v/>
      </c>
      <c r="G845" s="101" t="str">
        <f t="shared" si="122"/>
        <v/>
      </c>
      <c r="H845" s="101" t="str">
        <f t="shared" si="123"/>
        <v/>
      </c>
      <c r="I845" s="184"/>
      <c r="J845" s="183"/>
      <c r="K845" s="183" t="str">
        <f>IF(J845="","",VLOOKUP(J845,MASTER!$B$8:$C$11,2,0))</f>
        <v/>
      </c>
      <c r="L845" s="183"/>
      <c r="M845" s="183"/>
      <c r="N845" s="183"/>
      <c r="O845" s="183"/>
      <c r="P845" s="183"/>
      <c r="Q845" s="183"/>
      <c r="R845" s="183"/>
      <c r="S845" s="183"/>
      <c r="T845" s="183"/>
      <c r="U845" s="183"/>
      <c r="V845" s="183"/>
      <c r="W845" s="183"/>
      <c r="X845" s="180">
        <f t="shared" si="124"/>
        <v>0</v>
      </c>
      <c r="Y845" s="179"/>
      <c r="AA845">
        <v>841</v>
      </c>
      <c r="AB845">
        <f>IFERROR(IF($AB$1&gt;=AA845,SMALL(STU_DATA!$L$5:$L$1000,FILL_DATA!$AB$2+FILL_DATA!AA845),0),0)</f>
        <v>0</v>
      </c>
      <c r="AC845">
        <f t="shared" si="125"/>
        <v>0</v>
      </c>
    </row>
    <row r="846" spans="1:29">
      <c r="A846" s="100" t="str">
        <f>IF(B846="","",ROWS($B$5:B846))</f>
        <v/>
      </c>
      <c r="B846" s="100" t="str">
        <f t="shared" si="117"/>
        <v/>
      </c>
      <c r="C846" s="100" t="str">
        <f t="shared" si="118"/>
        <v/>
      </c>
      <c r="D846" s="100" t="str">
        <f t="shared" si="119"/>
        <v/>
      </c>
      <c r="E846" s="100" t="str">
        <f t="shared" si="120"/>
        <v/>
      </c>
      <c r="F846" s="100" t="str">
        <f t="shared" si="121"/>
        <v/>
      </c>
      <c r="G846" s="101" t="str">
        <f t="shared" si="122"/>
        <v/>
      </c>
      <c r="H846" s="101" t="str">
        <f t="shared" si="123"/>
        <v/>
      </c>
      <c r="I846" s="184"/>
      <c r="J846" s="183"/>
      <c r="K846" s="183" t="str">
        <f>IF(J846="","",VLOOKUP(J846,MASTER!$B$8:$C$11,2,0))</f>
        <v/>
      </c>
      <c r="L846" s="183"/>
      <c r="M846" s="183"/>
      <c r="N846" s="183"/>
      <c r="O846" s="183"/>
      <c r="P846" s="183"/>
      <c r="Q846" s="183"/>
      <c r="R846" s="183"/>
      <c r="S846" s="183"/>
      <c r="T846" s="183"/>
      <c r="U846" s="183"/>
      <c r="V846" s="183"/>
      <c r="W846" s="183"/>
      <c r="X846" s="180">
        <f t="shared" si="124"/>
        <v>0</v>
      </c>
      <c r="Y846" s="179"/>
      <c r="AA846">
        <v>842</v>
      </c>
      <c r="AB846">
        <f>IFERROR(IF($AB$1&gt;=AA846,SMALL(STU_DATA!$L$5:$L$1000,FILL_DATA!$AB$2+FILL_DATA!AA846),0),0)</f>
        <v>0</v>
      </c>
      <c r="AC846">
        <f t="shared" si="125"/>
        <v>0</v>
      </c>
    </row>
    <row r="847" spans="1:29">
      <c r="A847" s="100" t="str">
        <f>IF(B847="","",ROWS($B$5:B847))</f>
        <v/>
      </c>
      <c r="B847" s="100" t="str">
        <f t="shared" si="117"/>
        <v/>
      </c>
      <c r="C847" s="100" t="str">
        <f t="shared" si="118"/>
        <v/>
      </c>
      <c r="D847" s="100" t="str">
        <f t="shared" si="119"/>
        <v/>
      </c>
      <c r="E847" s="100" t="str">
        <f t="shared" si="120"/>
        <v/>
      </c>
      <c r="F847" s="100" t="str">
        <f t="shared" si="121"/>
        <v/>
      </c>
      <c r="G847" s="101" t="str">
        <f t="shared" si="122"/>
        <v/>
      </c>
      <c r="H847" s="101" t="str">
        <f t="shared" si="123"/>
        <v/>
      </c>
      <c r="I847" s="184"/>
      <c r="J847" s="183"/>
      <c r="K847" s="183" t="str">
        <f>IF(J847="","",VLOOKUP(J847,MASTER!$B$8:$C$11,2,0))</f>
        <v/>
      </c>
      <c r="L847" s="183"/>
      <c r="M847" s="183"/>
      <c r="N847" s="183"/>
      <c r="O847" s="183"/>
      <c r="P847" s="183"/>
      <c r="Q847" s="183"/>
      <c r="R847" s="183"/>
      <c r="S847" s="183"/>
      <c r="T847" s="183"/>
      <c r="U847" s="183"/>
      <c r="V847" s="183"/>
      <c r="W847" s="183"/>
      <c r="X847" s="180">
        <f t="shared" si="124"/>
        <v>0</v>
      </c>
      <c r="Y847" s="179"/>
      <c r="AA847">
        <v>843</v>
      </c>
      <c r="AB847">
        <f>IFERROR(IF($AB$1&gt;=AA847,SMALL(STU_DATA!$L$5:$L$1000,FILL_DATA!$AB$2+FILL_DATA!AA847),0),0)</f>
        <v>0</v>
      </c>
      <c r="AC847">
        <f t="shared" si="125"/>
        <v>0</v>
      </c>
    </row>
    <row r="848" spans="1:29">
      <c r="A848" s="100" t="str">
        <f>IF(B848="","",ROWS($B$5:B848))</f>
        <v/>
      </c>
      <c r="B848" s="100" t="str">
        <f t="shared" si="117"/>
        <v/>
      </c>
      <c r="C848" s="100" t="str">
        <f t="shared" si="118"/>
        <v/>
      </c>
      <c r="D848" s="100" t="str">
        <f t="shared" si="119"/>
        <v/>
      </c>
      <c r="E848" s="100" t="str">
        <f t="shared" si="120"/>
        <v/>
      </c>
      <c r="F848" s="100" t="str">
        <f t="shared" si="121"/>
        <v/>
      </c>
      <c r="G848" s="101" t="str">
        <f t="shared" si="122"/>
        <v/>
      </c>
      <c r="H848" s="101" t="str">
        <f t="shared" si="123"/>
        <v/>
      </c>
      <c r="I848" s="184"/>
      <c r="J848" s="183"/>
      <c r="K848" s="183" t="str">
        <f>IF(J848="","",VLOOKUP(J848,MASTER!$B$8:$C$11,2,0))</f>
        <v/>
      </c>
      <c r="L848" s="183"/>
      <c r="M848" s="183"/>
      <c r="N848" s="183"/>
      <c r="O848" s="183"/>
      <c r="P848" s="183"/>
      <c r="Q848" s="183"/>
      <c r="R848" s="183"/>
      <c r="S848" s="183"/>
      <c r="T848" s="183"/>
      <c r="U848" s="183"/>
      <c r="V848" s="183"/>
      <c r="W848" s="183"/>
      <c r="X848" s="180">
        <f t="shared" si="124"/>
        <v>0</v>
      </c>
      <c r="Y848" s="179"/>
      <c r="AA848">
        <v>844</v>
      </c>
      <c r="AB848">
        <f>IFERROR(IF($AB$1&gt;=AA848,SMALL(STU_DATA!$L$5:$L$1000,FILL_DATA!$AB$2+FILL_DATA!AA848),0),0)</f>
        <v>0</v>
      </c>
      <c r="AC848">
        <f t="shared" si="125"/>
        <v>0</v>
      </c>
    </row>
    <row r="849" spans="1:29">
      <c r="A849" s="100" t="str">
        <f>IF(B849="","",ROWS($B$5:B849))</f>
        <v/>
      </c>
      <c r="B849" s="100" t="str">
        <f t="shared" si="117"/>
        <v/>
      </c>
      <c r="C849" s="100" t="str">
        <f t="shared" si="118"/>
        <v/>
      </c>
      <c r="D849" s="100" t="str">
        <f t="shared" si="119"/>
        <v/>
      </c>
      <c r="E849" s="100" t="str">
        <f t="shared" si="120"/>
        <v/>
      </c>
      <c r="F849" s="100" t="str">
        <f t="shared" si="121"/>
        <v/>
      </c>
      <c r="G849" s="101" t="str">
        <f t="shared" si="122"/>
        <v/>
      </c>
      <c r="H849" s="101" t="str">
        <f t="shared" si="123"/>
        <v/>
      </c>
      <c r="I849" s="184"/>
      <c r="J849" s="183"/>
      <c r="K849" s="183" t="str">
        <f>IF(J849="","",VLOOKUP(J849,MASTER!$B$8:$C$11,2,0))</f>
        <v/>
      </c>
      <c r="L849" s="183"/>
      <c r="M849" s="183"/>
      <c r="N849" s="183"/>
      <c r="O849" s="183"/>
      <c r="P849" s="183"/>
      <c r="Q849" s="183"/>
      <c r="R849" s="183"/>
      <c r="S849" s="183"/>
      <c r="T849" s="183"/>
      <c r="U849" s="183"/>
      <c r="V849" s="183"/>
      <c r="W849" s="183"/>
      <c r="X849" s="180">
        <f t="shared" si="124"/>
        <v>0</v>
      </c>
      <c r="Y849" s="179"/>
      <c r="AA849">
        <v>845</v>
      </c>
      <c r="AB849">
        <f>IFERROR(IF($AB$1&gt;=AA849,SMALL(STU_DATA!$L$5:$L$1000,FILL_DATA!$AB$2+FILL_DATA!AA849),0),0)</f>
        <v>0</v>
      </c>
      <c r="AC849">
        <f t="shared" si="125"/>
        <v>0</v>
      </c>
    </row>
    <row r="850" spans="1:29">
      <c r="A850" s="100" t="str">
        <f>IF(B850="","",ROWS($B$5:B850))</f>
        <v/>
      </c>
      <c r="B850" s="100" t="str">
        <f t="shared" si="117"/>
        <v/>
      </c>
      <c r="C850" s="100" t="str">
        <f t="shared" si="118"/>
        <v/>
      </c>
      <c r="D850" s="100" t="str">
        <f t="shared" si="119"/>
        <v/>
      </c>
      <c r="E850" s="100" t="str">
        <f t="shared" si="120"/>
        <v/>
      </c>
      <c r="F850" s="100" t="str">
        <f t="shared" si="121"/>
        <v/>
      </c>
      <c r="G850" s="101" t="str">
        <f t="shared" si="122"/>
        <v/>
      </c>
      <c r="H850" s="101" t="str">
        <f t="shared" si="123"/>
        <v/>
      </c>
      <c r="I850" s="184"/>
      <c r="J850" s="183"/>
      <c r="K850" s="183" t="str">
        <f>IF(J850="","",VLOOKUP(J850,MASTER!$B$8:$C$11,2,0))</f>
        <v/>
      </c>
      <c r="L850" s="183"/>
      <c r="M850" s="183"/>
      <c r="N850" s="183"/>
      <c r="O850" s="183"/>
      <c r="P850" s="183"/>
      <c r="Q850" s="183"/>
      <c r="R850" s="183"/>
      <c r="S850" s="183"/>
      <c r="T850" s="183"/>
      <c r="U850" s="183"/>
      <c r="V850" s="183"/>
      <c r="W850" s="183"/>
      <c r="X850" s="180">
        <f t="shared" si="124"/>
        <v>0</v>
      </c>
      <c r="Y850" s="179"/>
      <c r="AA850">
        <v>846</v>
      </c>
      <c r="AB850">
        <f>IFERROR(IF($AB$1&gt;=AA850,SMALL(STU_DATA!$L$5:$L$1000,FILL_DATA!$AB$2+FILL_DATA!AA850),0),0)</f>
        <v>0</v>
      </c>
      <c r="AC850">
        <f t="shared" si="125"/>
        <v>0</v>
      </c>
    </row>
    <row r="851" spans="1:29">
      <c r="A851" s="100" t="str">
        <f>IF(B851="","",ROWS($B$5:B851))</f>
        <v/>
      </c>
      <c r="B851" s="100" t="str">
        <f t="shared" si="117"/>
        <v/>
      </c>
      <c r="C851" s="100" t="str">
        <f t="shared" si="118"/>
        <v/>
      </c>
      <c r="D851" s="100" t="str">
        <f t="shared" si="119"/>
        <v/>
      </c>
      <c r="E851" s="100" t="str">
        <f t="shared" si="120"/>
        <v/>
      </c>
      <c r="F851" s="100" t="str">
        <f t="shared" si="121"/>
        <v/>
      </c>
      <c r="G851" s="101" t="str">
        <f t="shared" si="122"/>
        <v/>
      </c>
      <c r="H851" s="101" t="str">
        <f t="shared" si="123"/>
        <v/>
      </c>
      <c r="I851" s="184"/>
      <c r="J851" s="183"/>
      <c r="K851" s="183" t="str">
        <f>IF(J851="","",VLOOKUP(J851,MASTER!$B$8:$C$11,2,0))</f>
        <v/>
      </c>
      <c r="L851" s="183"/>
      <c r="M851" s="183"/>
      <c r="N851" s="183"/>
      <c r="O851" s="183"/>
      <c r="P851" s="183"/>
      <c r="Q851" s="183"/>
      <c r="R851" s="183"/>
      <c r="S851" s="183"/>
      <c r="T851" s="183"/>
      <c r="U851" s="183"/>
      <c r="V851" s="183"/>
      <c r="W851" s="183"/>
      <c r="X851" s="180">
        <f t="shared" si="124"/>
        <v>0</v>
      </c>
      <c r="Y851" s="179"/>
      <c r="AA851">
        <v>847</v>
      </c>
      <c r="AB851">
        <f>IFERROR(IF($AB$1&gt;=AA851,SMALL(STU_DATA!$L$5:$L$1000,FILL_DATA!$AB$2+FILL_DATA!AA851),0),0)</f>
        <v>0</v>
      </c>
      <c r="AC851">
        <f t="shared" si="125"/>
        <v>0</v>
      </c>
    </row>
    <row r="852" spans="1:29">
      <c r="A852" s="100" t="str">
        <f>IF(B852="","",ROWS($B$5:B852))</f>
        <v/>
      </c>
      <c r="B852" s="100" t="str">
        <f t="shared" si="117"/>
        <v/>
      </c>
      <c r="C852" s="100" t="str">
        <f t="shared" si="118"/>
        <v/>
      </c>
      <c r="D852" s="100" t="str">
        <f t="shared" si="119"/>
        <v/>
      </c>
      <c r="E852" s="100" t="str">
        <f t="shared" si="120"/>
        <v/>
      </c>
      <c r="F852" s="100" t="str">
        <f t="shared" si="121"/>
        <v/>
      </c>
      <c r="G852" s="101" t="str">
        <f t="shared" si="122"/>
        <v/>
      </c>
      <c r="H852" s="101" t="str">
        <f t="shared" si="123"/>
        <v/>
      </c>
      <c r="I852" s="184"/>
      <c r="J852" s="183"/>
      <c r="K852" s="183" t="str">
        <f>IF(J852="","",VLOOKUP(J852,MASTER!$B$8:$C$11,2,0))</f>
        <v/>
      </c>
      <c r="L852" s="183"/>
      <c r="M852" s="183"/>
      <c r="N852" s="183"/>
      <c r="O852" s="183"/>
      <c r="P852" s="183"/>
      <c r="Q852" s="183"/>
      <c r="R852" s="183"/>
      <c r="S852" s="183"/>
      <c r="T852" s="183"/>
      <c r="U852" s="183"/>
      <c r="V852" s="183"/>
      <c r="W852" s="183"/>
      <c r="X852" s="180">
        <f t="shared" si="124"/>
        <v>0</v>
      </c>
      <c r="Y852" s="179"/>
      <c r="AA852">
        <v>848</v>
      </c>
      <c r="AB852">
        <f>IFERROR(IF($AB$1&gt;=AA852,SMALL(STU_DATA!$L$5:$L$1000,FILL_DATA!$AB$2+FILL_DATA!AA852),0),0)</f>
        <v>0</v>
      </c>
      <c r="AC852">
        <f t="shared" si="125"/>
        <v>0</v>
      </c>
    </row>
    <row r="853" spans="1:29">
      <c r="A853" s="100" t="str">
        <f>IF(B853="","",ROWS($B$5:B853))</f>
        <v/>
      </c>
      <c r="B853" s="100" t="str">
        <f t="shared" si="117"/>
        <v/>
      </c>
      <c r="C853" s="100" t="str">
        <f t="shared" si="118"/>
        <v/>
      </c>
      <c r="D853" s="100" t="str">
        <f t="shared" si="119"/>
        <v/>
      </c>
      <c r="E853" s="100" t="str">
        <f t="shared" si="120"/>
        <v/>
      </c>
      <c r="F853" s="100" t="str">
        <f t="shared" si="121"/>
        <v/>
      </c>
      <c r="G853" s="101" t="str">
        <f t="shared" si="122"/>
        <v/>
      </c>
      <c r="H853" s="101" t="str">
        <f t="shared" si="123"/>
        <v/>
      </c>
      <c r="I853" s="184"/>
      <c r="J853" s="183"/>
      <c r="K853" s="183" t="str">
        <f>IF(J853="","",VLOOKUP(J853,MASTER!$B$8:$C$11,2,0))</f>
        <v/>
      </c>
      <c r="L853" s="183"/>
      <c r="M853" s="183"/>
      <c r="N853" s="183"/>
      <c r="O853" s="183"/>
      <c r="P853" s="183"/>
      <c r="Q853" s="183"/>
      <c r="R853" s="183"/>
      <c r="S853" s="183"/>
      <c r="T853" s="183"/>
      <c r="U853" s="183"/>
      <c r="V853" s="183"/>
      <c r="W853" s="183"/>
      <c r="X853" s="180">
        <f t="shared" si="124"/>
        <v>0</v>
      </c>
      <c r="Y853" s="179"/>
      <c r="AA853">
        <v>849</v>
      </c>
      <c r="AB853">
        <f>IFERROR(IF($AB$1&gt;=AA853,SMALL(STU_DATA!$L$5:$L$1000,FILL_DATA!$AB$2+FILL_DATA!AA853),0),0)</f>
        <v>0</v>
      </c>
      <c r="AC853">
        <f t="shared" si="125"/>
        <v>0</v>
      </c>
    </row>
    <row r="854" spans="1:29">
      <c r="A854" s="100" t="str">
        <f>IF(B854="","",ROWS($B$5:B854))</f>
        <v/>
      </c>
      <c r="B854" s="100" t="str">
        <f t="shared" si="117"/>
        <v/>
      </c>
      <c r="C854" s="100" t="str">
        <f t="shared" si="118"/>
        <v/>
      </c>
      <c r="D854" s="100" t="str">
        <f t="shared" si="119"/>
        <v/>
      </c>
      <c r="E854" s="100" t="str">
        <f t="shared" si="120"/>
        <v/>
      </c>
      <c r="F854" s="100" t="str">
        <f t="shared" si="121"/>
        <v/>
      </c>
      <c r="G854" s="101" t="str">
        <f t="shared" si="122"/>
        <v/>
      </c>
      <c r="H854" s="101" t="str">
        <f t="shared" si="123"/>
        <v/>
      </c>
      <c r="I854" s="184"/>
      <c r="J854" s="183"/>
      <c r="K854" s="183" t="str">
        <f>IF(J854="","",VLOOKUP(J854,MASTER!$B$8:$C$11,2,0))</f>
        <v/>
      </c>
      <c r="L854" s="183"/>
      <c r="M854" s="183"/>
      <c r="N854" s="183"/>
      <c r="O854" s="183"/>
      <c r="P854" s="183"/>
      <c r="Q854" s="183"/>
      <c r="R854" s="183"/>
      <c r="S854" s="183"/>
      <c r="T854" s="183"/>
      <c r="U854" s="183"/>
      <c r="V854" s="183"/>
      <c r="W854" s="183"/>
      <c r="X854" s="180">
        <f t="shared" si="124"/>
        <v>0</v>
      </c>
      <c r="Y854" s="179"/>
      <c r="AA854">
        <v>850</v>
      </c>
      <c r="AB854">
        <f>IFERROR(IF($AB$1&gt;=AA854,SMALL(STU_DATA!$L$5:$L$1000,FILL_DATA!$AB$2+FILL_DATA!AA854),0),0)</f>
        <v>0</v>
      </c>
      <c r="AC854">
        <f t="shared" si="125"/>
        <v>0</v>
      </c>
    </row>
    <row r="855" spans="1:29">
      <c r="A855" s="100" t="str">
        <f>IF(B855="","",ROWS($B$5:B855))</f>
        <v/>
      </c>
      <c r="B855" s="100" t="str">
        <f t="shared" si="117"/>
        <v/>
      </c>
      <c r="C855" s="100" t="str">
        <f t="shared" si="118"/>
        <v/>
      </c>
      <c r="D855" s="100" t="str">
        <f t="shared" si="119"/>
        <v/>
      </c>
      <c r="E855" s="100" t="str">
        <f t="shared" si="120"/>
        <v/>
      </c>
      <c r="F855" s="100" t="str">
        <f t="shared" si="121"/>
        <v/>
      </c>
      <c r="G855" s="101" t="str">
        <f t="shared" si="122"/>
        <v/>
      </c>
      <c r="H855" s="101" t="str">
        <f t="shared" si="123"/>
        <v/>
      </c>
      <c r="I855" s="184"/>
      <c r="J855" s="183"/>
      <c r="K855" s="183" t="str">
        <f>IF(J855="","",VLOOKUP(J855,MASTER!$B$8:$C$11,2,0))</f>
        <v/>
      </c>
      <c r="L855" s="183"/>
      <c r="M855" s="183"/>
      <c r="N855" s="183"/>
      <c r="O855" s="183"/>
      <c r="P855" s="183"/>
      <c r="Q855" s="183"/>
      <c r="R855" s="183"/>
      <c r="S855" s="183"/>
      <c r="T855" s="183"/>
      <c r="U855" s="183"/>
      <c r="V855" s="183"/>
      <c r="W855" s="183"/>
      <c r="X855" s="180">
        <f t="shared" si="124"/>
        <v>0</v>
      </c>
      <c r="Y855" s="179"/>
      <c r="AA855">
        <v>851</v>
      </c>
      <c r="AB855">
        <f>IFERROR(IF($AB$1&gt;=AA855,SMALL(STU_DATA!$L$5:$L$1000,FILL_DATA!$AB$2+FILL_DATA!AA855),0),0)</f>
        <v>0</v>
      </c>
      <c r="AC855">
        <f t="shared" si="125"/>
        <v>0</v>
      </c>
    </row>
    <row r="856" spans="1:29">
      <c r="A856" s="100" t="str">
        <f>IF(B856="","",ROWS($B$5:B856))</f>
        <v/>
      </c>
      <c r="B856" s="100" t="str">
        <f t="shared" si="117"/>
        <v/>
      </c>
      <c r="C856" s="100" t="str">
        <f t="shared" si="118"/>
        <v/>
      </c>
      <c r="D856" s="100" t="str">
        <f t="shared" si="119"/>
        <v/>
      </c>
      <c r="E856" s="100" t="str">
        <f t="shared" si="120"/>
        <v/>
      </c>
      <c r="F856" s="100" t="str">
        <f t="shared" si="121"/>
        <v/>
      </c>
      <c r="G856" s="101" t="str">
        <f t="shared" si="122"/>
        <v/>
      </c>
      <c r="H856" s="101" t="str">
        <f t="shared" si="123"/>
        <v/>
      </c>
      <c r="I856" s="184"/>
      <c r="J856" s="183"/>
      <c r="K856" s="183" t="str">
        <f>IF(J856="","",VLOOKUP(J856,MASTER!$B$8:$C$11,2,0))</f>
        <v/>
      </c>
      <c r="L856" s="183"/>
      <c r="M856" s="183"/>
      <c r="N856" s="183"/>
      <c r="O856" s="183"/>
      <c r="P856" s="183"/>
      <c r="Q856" s="183"/>
      <c r="R856" s="183"/>
      <c r="S856" s="183"/>
      <c r="T856" s="183"/>
      <c r="U856" s="183"/>
      <c r="V856" s="183"/>
      <c r="W856" s="183"/>
      <c r="X856" s="180">
        <f t="shared" si="124"/>
        <v>0</v>
      </c>
      <c r="Y856" s="179"/>
      <c r="AA856">
        <v>852</v>
      </c>
      <c r="AB856">
        <f>IFERROR(IF($AB$1&gt;=AA856,SMALL(STU_DATA!$L$5:$L$1000,FILL_DATA!$AB$2+FILL_DATA!AA856),0),0)</f>
        <v>0</v>
      </c>
      <c r="AC856">
        <f t="shared" si="125"/>
        <v>0</v>
      </c>
    </row>
    <row r="857" spans="1:29">
      <c r="A857" s="100" t="str">
        <f>IF(B857="","",ROWS($B$5:B857))</f>
        <v/>
      </c>
      <c r="B857" s="100" t="str">
        <f t="shared" si="117"/>
        <v/>
      </c>
      <c r="C857" s="100" t="str">
        <f t="shared" si="118"/>
        <v/>
      </c>
      <c r="D857" s="100" t="str">
        <f t="shared" si="119"/>
        <v/>
      </c>
      <c r="E857" s="100" t="str">
        <f t="shared" si="120"/>
        <v/>
      </c>
      <c r="F857" s="100" t="str">
        <f t="shared" si="121"/>
        <v/>
      </c>
      <c r="G857" s="101" t="str">
        <f t="shared" si="122"/>
        <v/>
      </c>
      <c r="H857" s="101" t="str">
        <f t="shared" si="123"/>
        <v/>
      </c>
      <c r="I857" s="184"/>
      <c r="J857" s="183"/>
      <c r="K857" s="183" t="str">
        <f>IF(J857="","",VLOOKUP(J857,MASTER!$B$8:$C$11,2,0))</f>
        <v/>
      </c>
      <c r="L857" s="183"/>
      <c r="M857" s="183"/>
      <c r="N857" s="183"/>
      <c r="O857" s="183"/>
      <c r="P857" s="183"/>
      <c r="Q857" s="183"/>
      <c r="R857" s="183"/>
      <c r="S857" s="183"/>
      <c r="T857" s="183"/>
      <c r="U857" s="183"/>
      <c r="V857" s="183"/>
      <c r="W857" s="183"/>
      <c r="X857" s="180">
        <f t="shared" si="124"/>
        <v>0</v>
      </c>
      <c r="Y857" s="179"/>
      <c r="AA857">
        <v>853</v>
      </c>
      <c r="AB857">
        <f>IFERROR(IF($AB$1&gt;=AA857,SMALL(STU_DATA!$L$5:$L$1000,FILL_DATA!$AB$2+FILL_DATA!AA857),0),0)</f>
        <v>0</v>
      </c>
      <c r="AC857">
        <f t="shared" si="125"/>
        <v>0</v>
      </c>
    </row>
    <row r="858" spans="1:29">
      <c r="A858" s="100" t="str">
        <f>IF(B858="","",ROWS($B$5:B858))</f>
        <v/>
      </c>
      <c r="B858" s="100" t="str">
        <f t="shared" si="117"/>
        <v/>
      </c>
      <c r="C858" s="100" t="str">
        <f t="shared" si="118"/>
        <v/>
      </c>
      <c r="D858" s="100" t="str">
        <f t="shared" si="119"/>
        <v/>
      </c>
      <c r="E858" s="100" t="str">
        <f t="shared" si="120"/>
        <v/>
      </c>
      <c r="F858" s="100" t="str">
        <f t="shared" si="121"/>
        <v/>
      </c>
      <c r="G858" s="101" t="str">
        <f t="shared" si="122"/>
        <v/>
      </c>
      <c r="H858" s="101" t="str">
        <f t="shared" si="123"/>
        <v/>
      </c>
      <c r="I858" s="184"/>
      <c r="J858" s="183"/>
      <c r="K858" s="183" t="str">
        <f>IF(J858="","",VLOOKUP(J858,MASTER!$B$8:$C$11,2,0))</f>
        <v/>
      </c>
      <c r="L858" s="183"/>
      <c r="M858" s="183"/>
      <c r="N858" s="183"/>
      <c r="O858" s="183"/>
      <c r="P858" s="183"/>
      <c r="Q858" s="183"/>
      <c r="R858" s="183"/>
      <c r="S858" s="183"/>
      <c r="T858" s="183"/>
      <c r="U858" s="183"/>
      <c r="V858" s="183"/>
      <c r="W858" s="183"/>
      <c r="X858" s="180">
        <f t="shared" si="124"/>
        <v>0</v>
      </c>
      <c r="Y858" s="179"/>
      <c r="AA858">
        <v>854</v>
      </c>
      <c r="AB858">
        <f>IFERROR(IF($AB$1&gt;=AA858,SMALL(STU_DATA!$L$5:$L$1000,FILL_DATA!$AB$2+FILL_DATA!AA858),0),0)</f>
        <v>0</v>
      </c>
      <c r="AC858">
        <f t="shared" si="125"/>
        <v>0</v>
      </c>
    </row>
    <row r="859" spans="1:29">
      <c r="A859" s="100" t="str">
        <f>IF(B859="","",ROWS($B$5:B859))</f>
        <v/>
      </c>
      <c r="B859" s="100" t="str">
        <f t="shared" si="117"/>
        <v/>
      </c>
      <c r="C859" s="100" t="str">
        <f t="shared" si="118"/>
        <v/>
      </c>
      <c r="D859" s="100" t="str">
        <f t="shared" si="119"/>
        <v/>
      </c>
      <c r="E859" s="100" t="str">
        <f t="shared" si="120"/>
        <v/>
      </c>
      <c r="F859" s="100" t="str">
        <f t="shared" si="121"/>
        <v/>
      </c>
      <c r="G859" s="101" t="str">
        <f t="shared" si="122"/>
        <v/>
      </c>
      <c r="H859" s="101" t="str">
        <f t="shared" si="123"/>
        <v/>
      </c>
      <c r="I859" s="184"/>
      <c r="J859" s="183"/>
      <c r="K859" s="183" t="str">
        <f>IF(J859="","",VLOOKUP(J859,MASTER!$B$8:$C$11,2,0))</f>
        <v/>
      </c>
      <c r="L859" s="183"/>
      <c r="M859" s="183"/>
      <c r="N859" s="183"/>
      <c r="O859" s="183"/>
      <c r="P859" s="183"/>
      <c r="Q859" s="183"/>
      <c r="R859" s="183"/>
      <c r="S859" s="183"/>
      <c r="T859" s="183"/>
      <c r="U859" s="183"/>
      <c r="V859" s="183"/>
      <c r="W859" s="183"/>
      <c r="X859" s="180">
        <f t="shared" si="124"/>
        <v>0</v>
      </c>
      <c r="Y859" s="179"/>
      <c r="AA859">
        <v>855</v>
      </c>
      <c r="AB859">
        <f>IFERROR(IF($AB$1&gt;=AA859,SMALL(STU_DATA!$L$5:$L$1000,FILL_DATA!$AB$2+FILL_DATA!AA859),0),0)</f>
        <v>0</v>
      </c>
      <c r="AC859">
        <f t="shared" si="125"/>
        <v>0</v>
      </c>
    </row>
    <row r="860" spans="1:29">
      <c r="A860" s="100" t="str">
        <f>IF(B860="","",ROWS($B$5:B860))</f>
        <v/>
      </c>
      <c r="B860" s="100" t="str">
        <f t="shared" si="117"/>
        <v/>
      </c>
      <c r="C860" s="100" t="str">
        <f t="shared" si="118"/>
        <v/>
      </c>
      <c r="D860" s="100" t="str">
        <f t="shared" si="119"/>
        <v/>
      </c>
      <c r="E860" s="100" t="str">
        <f t="shared" si="120"/>
        <v/>
      </c>
      <c r="F860" s="100" t="str">
        <f t="shared" si="121"/>
        <v/>
      </c>
      <c r="G860" s="101" t="str">
        <f t="shared" si="122"/>
        <v/>
      </c>
      <c r="H860" s="101" t="str">
        <f t="shared" si="123"/>
        <v/>
      </c>
      <c r="I860" s="184"/>
      <c r="J860" s="183"/>
      <c r="K860" s="183" t="str">
        <f>IF(J860="","",VLOOKUP(J860,MASTER!$B$8:$C$11,2,0))</f>
        <v/>
      </c>
      <c r="L860" s="183"/>
      <c r="M860" s="183"/>
      <c r="N860" s="183"/>
      <c r="O860" s="183"/>
      <c r="P860" s="183"/>
      <c r="Q860" s="183"/>
      <c r="R860" s="183"/>
      <c r="S860" s="183"/>
      <c r="T860" s="183"/>
      <c r="U860" s="183"/>
      <c r="V860" s="183"/>
      <c r="W860" s="183"/>
      <c r="X860" s="180">
        <f t="shared" si="124"/>
        <v>0</v>
      </c>
      <c r="Y860" s="179"/>
      <c r="AA860">
        <v>856</v>
      </c>
      <c r="AB860">
        <f>IFERROR(IF($AB$1&gt;=AA860,SMALL(STU_DATA!$L$5:$L$1000,FILL_DATA!$AB$2+FILL_DATA!AA860),0),0)</f>
        <v>0</v>
      </c>
      <c r="AC860">
        <f t="shared" si="125"/>
        <v>0</v>
      </c>
    </row>
    <row r="861" spans="1:29">
      <c r="A861" s="100" t="str">
        <f>IF(B861="","",ROWS($B$5:B861))</f>
        <v/>
      </c>
      <c r="B861" s="100" t="str">
        <f t="shared" si="117"/>
        <v/>
      </c>
      <c r="C861" s="100" t="str">
        <f t="shared" si="118"/>
        <v/>
      </c>
      <c r="D861" s="100" t="str">
        <f t="shared" si="119"/>
        <v/>
      </c>
      <c r="E861" s="100" t="str">
        <f t="shared" si="120"/>
        <v/>
      </c>
      <c r="F861" s="100" t="str">
        <f t="shared" si="121"/>
        <v/>
      </c>
      <c r="G861" s="101" t="str">
        <f t="shared" si="122"/>
        <v/>
      </c>
      <c r="H861" s="101" t="str">
        <f t="shared" si="123"/>
        <v/>
      </c>
      <c r="I861" s="184"/>
      <c r="J861" s="183"/>
      <c r="K861" s="183" t="str">
        <f>IF(J861="","",VLOOKUP(J861,MASTER!$B$8:$C$11,2,0))</f>
        <v/>
      </c>
      <c r="L861" s="183"/>
      <c r="M861" s="183"/>
      <c r="N861" s="183"/>
      <c r="O861" s="183"/>
      <c r="P861" s="183"/>
      <c r="Q861" s="183"/>
      <c r="R861" s="183"/>
      <c r="S861" s="183"/>
      <c r="T861" s="183"/>
      <c r="U861" s="183"/>
      <c r="V861" s="183"/>
      <c r="W861" s="183"/>
      <c r="X861" s="180">
        <f t="shared" si="124"/>
        <v>0</v>
      </c>
      <c r="Y861" s="179"/>
      <c r="AA861">
        <v>857</v>
      </c>
      <c r="AB861">
        <f>IFERROR(IF($AB$1&gt;=AA861,SMALL(STU_DATA!$L$5:$L$1000,FILL_DATA!$AB$2+FILL_DATA!AA861),0),0)</f>
        <v>0</v>
      </c>
      <c r="AC861">
        <f t="shared" si="125"/>
        <v>0</v>
      </c>
    </row>
    <row r="862" spans="1:29">
      <c r="A862" s="100" t="str">
        <f>IF(B862="","",ROWS($B$5:B862))</f>
        <v/>
      </c>
      <c r="B862" s="100" t="str">
        <f t="shared" si="117"/>
        <v/>
      </c>
      <c r="C862" s="100" t="str">
        <f t="shared" si="118"/>
        <v/>
      </c>
      <c r="D862" s="100" t="str">
        <f t="shared" si="119"/>
        <v/>
      </c>
      <c r="E862" s="100" t="str">
        <f t="shared" si="120"/>
        <v/>
      </c>
      <c r="F862" s="100" t="str">
        <f t="shared" si="121"/>
        <v/>
      </c>
      <c r="G862" s="101" t="str">
        <f t="shared" si="122"/>
        <v/>
      </c>
      <c r="H862" s="101" t="str">
        <f t="shared" si="123"/>
        <v/>
      </c>
      <c r="I862" s="184"/>
      <c r="J862" s="183"/>
      <c r="K862" s="183" t="str">
        <f>IF(J862="","",VLOOKUP(J862,MASTER!$B$8:$C$11,2,0))</f>
        <v/>
      </c>
      <c r="L862" s="183"/>
      <c r="M862" s="183"/>
      <c r="N862" s="183"/>
      <c r="O862" s="183"/>
      <c r="P862" s="183"/>
      <c r="Q862" s="183"/>
      <c r="R862" s="183"/>
      <c r="S862" s="183"/>
      <c r="T862" s="183"/>
      <c r="U862" s="183"/>
      <c r="V862" s="183"/>
      <c r="W862" s="183"/>
      <c r="X862" s="180">
        <f t="shared" si="124"/>
        <v>0</v>
      </c>
      <c r="Y862" s="179"/>
      <c r="AA862">
        <v>858</v>
      </c>
      <c r="AB862">
        <f>IFERROR(IF($AB$1&gt;=AA862,SMALL(STU_DATA!$L$5:$L$1000,FILL_DATA!$AB$2+FILL_DATA!AA862),0),0)</f>
        <v>0</v>
      </c>
      <c r="AC862">
        <f t="shared" si="125"/>
        <v>0</v>
      </c>
    </row>
    <row r="863" spans="1:29">
      <c r="A863" s="100" t="str">
        <f>IF(B863="","",ROWS($B$5:B863))</f>
        <v/>
      </c>
      <c r="B863" s="100" t="str">
        <f t="shared" si="117"/>
        <v/>
      </c>
      <c r="C863" s="100" t="str">
        <f t="shared" si="118"/>
        <v/>
      </c>
      <c r="D863" s="100" t="str">
        <f t="shared" si="119"/>
        <v/>
      </c>
      <c r="E863" s="100" t="str">
        <f t="shared" si="120"/>
        <v/>
      </c>
      <c r="F863" s="100" t="str">
        <f t="shared" si="121"/>
        <v/>
      </c>
      <c r="G863" s="101" t="str">
        <f t="shared" si="122"/>
        <v/>
      </c>
      <c r="H863" s="101" t="str">
        <f t="shared" si="123"/>
        <v/>
      </c>
      <c r="I863" s="184"/>
      <c r="J863" s="183"/>
      <c r="K863" s="183" t="str">
        <f>IF(J863="","",VLOOKUP(J863,MASTER!$B$8:$C$11,2,0))</f>
        <v/>
      </c>
      <c r="L863" s="183"/>
      <c r="M863" s="183"/>
      <c r="N863" s="183"/>
      <c r="O863" s="183"/>
      <c r="P863" s="183"/>
      <c r="Q863" s="183"/>
      <c r="R863" s="183"/>
      <c r="S863" s="183"/>
      <c r="T863" s="183"/>
      <c r="U863" s="183"/>
      <c r="V863" s="183"/>
      <c r="W863" s="183"/>
      <c r="X863" s="180">
        <f t="shared" si="124"/>
        <v>0</v>
      </c>
      <c r="Y863" s="179"/>
      <c r="AA863">
        <v>859</v>
      </c>
      <c r="AB863">
        <f>IFERROR(IF($AB$1&gt;=AA863,SMALL(STU_DATA!$L$5:$L$1000,FILL_DATA!$AB$2+FILL_DATA!AA863),0),0)</f>
        <v>0</v>
      </c>
      <c r="AC863">
        <f t="shared" si="125"/>
        <v>0</v>
      </c>
    </row>
    <row r="864" spans="1:29">
      <c r="A864" s="100" t="str">
        <f>IF(B864="","",ROWS($B$5:B864))</f>
        <v/>
      </c>
      <c r="B864" s="100" t="str">
        <f t="shared" si="117"/>
        <v/>
      </c>
      <c r="C864" s="100" t="str">
        <f t="shared" si="118"/>
        <v/>
      </c>
      <c r="D864" s="100" t="str">
        <f t="shared" si="119"/>
        <v/>
      </c>
      <c r="E864" s="100" t="str">
        <f t="shared" si="120"/>
        <v/>
      </c>
      <c r="F864" s="100" t="str">
        <f t="shared" si="121"/>
        <v/>
      </c>
      <c r="G864" s="101" t="str">
        <f t="shared" si="122"/>
        <v/>
      </c>
      <c r="H864" s="101" t="str">
        <f t="shared" si="123"/>
        <v/>
      </c>
      <c r="I864" s="184"/>
      <c r="J864" s="183"/>
      <c r="K864" s="183" t="str">
        <f>IF(J864="","",VLOOKUP(J864,MASTER!$B$8:$C$11,2,0))</f>
        <v/>
      </c>
      <c r="L864" s="183"/>
      <c r="M864" s="183"/>
      <c r="N864" s="183"/>
      <c r="O864" s="183"/>
      <c r="P864" s="183"/>
      <c r="Q864" s="183"/>
      <c r="R864" s="183"/>
      <c r="S864" s="183"/>
      <c r="T864" s="183"/>
      <c r="U864" s="183"/>
      <c r="V864" s="183"/>
      <c r="W864" s="183"/>
      <c r="X864" s="180">
        <f t="shared" si="124"/>
        <v>0</v>
      </c>
      <c r="Y864" s="179"/>
      <c r="AA864">
        <v>860</v>
      </c>
      <c r="AB864">
        <f>IFERROR(IF($AB$1&gt;=AA864,SMALL(STU_DATA!$L$5:$L$1000,FILL_DATA!$AB$2+FILL_DATA!AA864),0),0)</f>
        <v>0</v>
      </c>
      <c r="AC864">
        <f t="shared" si="125"/>
        <v>0</v>
      </c>
    </row>
    <row r="865" spans="1:29">
      <c r="A865" s="100" t="str">
        <f>IF(B865="","",ROWS($B$5:B865))</f>
        <v/>
      </c>
      <c r="B865" s="100" t="str">
        <f t="shared" si="117"/>
        <v/>
      </c>
      <c r="C865" s="100" t="str">
        <f t="shared" si="118"/>
        <v/>
      </c>
      <c r="D865" s="100" t="str">
        <f t="shared" si="119"/>
        <v/>
      </c>
      <c r="E865" s="100" t="str">
        <f t="shared" si="120"/>
        <v/>
      </c>
      <c r="F865" s="100" t="str">
        <f t="shared" si="121"/>
        <v/>
      </c>
      <c r="G865" s="101" t="str">
        <f t="shared" si="122"/>
        <v/>
      </c>
      <c r="H865" s="101" t="str">
        <f t="shared" si="123"/>
        <v/>
      </c>
      <c r="I865" s="184"/>
      <c r="J865" s="183"/>
      <c r="K865" s="183" t="str">
        <f>IF(J865="","",VLOOKUP(J865,MASTER!$B$8:$C$11,2,0))</f>
        <v/>
      </c>
      <c r="L865" s="183"/>
      <c r="M865" s="183"/>
      <c r="N865" s="183"/>
      <c r="O865" s="183"/>
      <c r="P865" s="183"/>
      <c r="Q865" s="183"/>
      <c r="R865" s="183"/>
      <c r="S865" s="183"/>
      <c r="T865" s="183"/>
      <c r="U865" s="183"/>
      <c r="V865" s="183"/>
      <c r="W865" s="183"/>
      <c r="X865" s="180">
        <f t="shared" si="124"/>
        <v>0</v>
      </c>
      <c r="Y865" s="179"/>
      <c r="AA865">
        <v>861</v>
      </c>
      <c r="AB865">
        <f>IFERROR(IF($AB$1&gt;=AA865,SMALL(STU_DATA!$L$5:$L$1000,FILL_DATA!$AB$2+FILL_DATA!AA865),0),0)</f>
        <v>0</v>
      </c>
      <c r="AC865">
        <f t="shared" si="125"/>
        <v>0</v>
      </c>
    </row>
    <row r="866" spans="1:29">
      <c r="A866" s="100" t="str">
        <f>IF(B866="","",ROWS($B$5:B866))</f>
        <v/>
      </c>
      <c r="B866" s="100" t="str">
        <f t="shared" si="117"/>
        <v/>
      </c>
      <c r="C866" s="100" t="str">
        <f t="shared" si="118"/>
        <v/>
      </c>
      <c r="D866" s="100" t="str">
        <f t="shared" si="119"/>
        <v/>
      </c>
      <c r="E866" s="100" t="str">
        <f t="shared" si="120"/>
        <v/>
      </c>
      <c r="F866" s="100" t="str">
        <f t="shared" si="121"/>
        <v/>
      </c>
      <c r="G866" s="101" t="str">
        <f t="shared" si="122"/>
        <v/>
      </c>
      <c r="H866" s="101" t="str">
        <f t="shared" si="123"/>
        <v/>
      </c>
      <c r="I866" s="184"/>
      <c r="J866" s="183"/>
      <c r="K866" s="183" t="str">
        <f>IF(J866="","",VLOOKUP(J866,MASTER!$B$8:$C$11,2,0))</f>
        <v/>
      </c>
      <c r="L866" s="183"/>
      <c r="M866" s="183"/>
      <c r="N866" s="183"/>
      <c r="O866" s="183"/>
      <c r="P866" s="183"/>
      <c r="Q866" s="183"/>
      <c r="R866" s="183"/>
      <c r="S866" s="183"/>
      <c r="T866" s="183"/>
      <c r="U866" s="183"/>
      <c r="V866" s="183"/>
      <c r="W866" s="183"/>
      <c r="X866" s="180">
        <f t="shared" si="124"/>
        <v>0</v>
      </c>
      <c r="Y866" s="179"/>
      <c r="AA866">
        <v>862</v>
      </c>
      <c r="AB866">
        <f>IFERROR(IF($AB$1&gt;=AA866,SMALL(STU_DATA!$L$5:$L$1000,FILL_DATA!$AB$2+FILL_DATA!AA866),0),0)</f>
        <v>0</v>
      </c>
      <c r="AC866">
        <f t="shared" si="125"/>
        <v>0</v>
      </c>
    </row>
    <row r="867" spans="1:29">
      <c r="A867" s="100" t="str">
        <f>IF(B867="","",ROWS($B$5:B867))</f>
        <v/>
      </c>
      <c r="B867" s="100" t="str">
        <f t="shared" si="117"/>
        <v/>
      </c>
      <c r="C867" s="100" t="str">
        <f t="shared" si="118"/>
        <v/>
      </c>
      <c r="D867" s="100" t="str">
        <f t="shared" si="119"/>
        <v/>
      </c>
      <c r="E867" s="100" t="str">
        <f t="shared" si="120"/>
        <v/>
      </c>
      <c r="F867" s="100" t="str">
        <f t="shared" si="121"/>
        <v/>
      </c>
      <c r="G867" s="101" t="str">
        <f t="shared" si="122"/>
        <v/>
      </c>
      <c r="H867" s="101" t="str">
        <f t="shared" si="123"/>
        <v/>
      </c>
      <c r="I867" s="184"/>
      <c r="J867" s="183"/>
      <c r="K867" s="183" t="str">
        <f>IF(J867="","",VLOOKUP(J867,MASTER!$B$8:$C$11,2,0))</f>
        <v/>
      </c>
      <c r="L867" s="183"/>
      <c r="M867" s="183"/>
      <c r="N867" s="183"/>
      <c r="O867" s="183"/>
      <c r="P867" s="183"/>
      <c r="Q867" s="183"/>
      <c r="R867" s="183"/>
      <c r="S867" s="183"/>
      <c r="T867" s="183"/>
      <c r="U867" s="183"/>
      <c r="V867" s="183"/>
      <c r="W867" s="183"/>
      <c r="X867" s="180">
        <f t="shared" si="124"/>
        <v>0</v>
      </c>
      <c r="Y867" s="179"/>
      <c r="AA867">
        <v>863</v>
      </c>
      <c r="AB867">
        <f>IFERROR(IF($AB$1&gt;=AA867,SMALL(STU_DATA!$L$5:$L$1000,FILL_DATA!$AB$2+FILL_DATA!AA867),0),0)</f>
        <v>0</v>
      </c>
      <c r="AC867">
        <f t="shared" si="125"/>
        <v>0</v>
      </c>
    </row>
    <row r="868" spans="1:29">
      <c r="A868" s="100" t="str">
        <f>IF(B868="","",ROWS($B$5:B868))</f>
        <v/>
      </c>
      <c r="B868" s="100" t="str">
        <f t="shared" si="117"/>
        <v/>
      </c>
      <c r="C868" s="100" t="str">
        <f t="shared" si="118"/>
        <v/>
      </c>
      <c r="D868" s="100" t="str">
        <f t="shared" si="119"/>
        <v/>
      </c>
      <c r="E868" s="100" t="str">
        <f t="shared" si="120"/>
        <v/>
      </c>
      <c r="F868" s="100" t="str">
        <f t="shared" si="121"/>
        <v/>
      </c>
      <c r="G868" s="101" t="str">
        <f t="shared" si="122"/>
        <v/>
      </c>
      <c r="H868" s="101" t="str">
        <f t="shared" si="123"/>
        <v/>
      </c>
      <c r="I868" s="184"/>
      <c r="J868" s="183"/>
      <c r="K868" s="183" t="str">
        <f>IF(J868="","",VLOOKUP(J868,MASTER!$B$8:$C$11,2,0))</f>
        <v/>
      </c>
      <c r="L868" s="183"/>
      <c r="M868" s="183"/>
      <c r="N868" s="183"/>
      <c r="O868" s="183"/>
      <c r="P868" s="183"/>
      <c r="Q868" s="183"/>
      <c r="R868" s="183"/>
      <c r="S868" s="183"/>
      <c r="T868" s="183"/>
      <c r="U868" s="183"/>
      <c r="V868" s="183"/>
      <c r="W868" s="183"/>
      <c r="X868" s="180">
        <f t="shared" si="124"/>
        <v>0</v>
      </c>
      <c r="Y868" s="179"/>
      <c r="AA868">
        <v>864</v>
      </c>
      <c r="AB868">
        <f>IFERROR(IF($AB$1&gt;=AA868,SMALL(STU_DATA!$L$5:$L$1000,FILL_DATA!$AB$2+FILL_DATA!AA868),0),0)</f>
        <v>0</v>
      </c>
      <c r="AC868">
        <f t="shared" si="125"/>
        <v>0</v>
      </c>
    </row>
    <row r="869" spans="1:29">
      <c r="A869" s="100" t="str">
        <f>IF(B869="","",ROWS($B$5:B869))</f>
        <v/>
      </c>
      <c r="B869" s="100" t="str">
        <f t="shared" si="117"/>
        <v/>
      </c>
      <c r="C869" s="100" t="str">
        <f t="shared" si="118"/>
        <v/>
      </c>
      <c r="D869" s="100" t="str">
        <f t="shared" si="119"/>
        <v/>
      </c>
      <c r="E869" s="100" t="str">
        <f t="shared" si="120"/>
        <v/>
      </c>
      <c r="F869" s="100" t="str">
        <f t="shared" si="121"/>
        <v/>
      </c>
      <c r="G869" s="101" t="str">
        <f t="shared" si="122"/>
        <v/>
      </c>
      <c r="H869" s="101" t="str">
        <f t="shared" si="123"/>
        <v/>
      </c>
      <c r="I869" s="184"/>
      <c r="J869" s="183"/>
      <c r="K869" s="183" t="str">
        <f>IF(J869="","",VLOOKUP(J869,MASTER!$B$8:$C$11,2,0))</f>
        <v/>
      </c>
      <c r="L869" s="183"/>
      <c r="M869" s="183"/>
      <c r="N869" s="183"/>
      <c r="O869" s="183"/>
      <c r="P869" s="183"/>
      <c r="Q869" s="183"/>
      <c r="R869" s="183"/>
      <c r="S869" s="183"/>
      <c r="T869" s="183"/>
      <c r="U869" s="183"/>
      <c r="V869" s="183"/>
      <c r="W869" s="183"/>
      <c r="X869" s="180">
        <f t="shared" si="124"/>
        <v>0</v>
      </c>
      <c r="Y869" s="179"/>
      <c r="AA869">
        <v>865</v>
      </c>
      <c r="AB869">
        <f>IFERROR(IF($AB$1&gt;=AA869,SMALL(STU_DATA!$L$5:$L$1000,FILL_DATA!$AB$2+FILL_DATA!AA869),0),0)</f>
        <v>0</v>
      </c>
      <c r="AC869">
        <f t="shared" si="125"/>
        <v>0</v>
      </c>
    </row>
    <row r="870" spans="1:29">
      <c r="A870" s="100" t="str">
        <f>IF(B870="","",ROWS($B$5:B870))</f>
        <v/>
      </c>
      <c r="B870" s="100" t="str">
        <f t="shared" si="117"/>
        <v/>
      </c>
      <c r="C870" s="100" t="str">
        <f t="shared" si="118"/>
        <v/>
      </c>
      <c r="D870" s="100" t="str">
        <f t="shared" si="119"/>
        <v/>
      </c>
      <c r="E870" s="100" t="str">
        <f t="shared" si="120"/>
        <v/>
      </c>
      <c r="F870" s="100" t="str">
        <f t="shared" si="121"/>
        <v/>
      </c>
      <c r="G870" s="101" t="str">
        <f t="shared" si="122"/>
        <v/>
      </c>
      <c r="H870" s="101" t="str">
        <f t="shared" si="123"/>
        <v/>
      </c>
      <c r="I870" s="184"/>
      <c r="J870" s="183"/>
      <c r="K870" s="183" t="str">
        <f>IF(J870="","",VLOOKUP(J870,MASTER!$B$8:$C$11,2,0))</f>
        <v/>
      </c>
      <c r="L870" s="183"/>
      <c r="M870" s="183"/>
      <c r="N870" s="183"/>
      <c r="O870" s="183"/>
      <c r="P870" s="183"/>
      <c r="Q870" s="183"/>
      <c r="R870" s="183"/>
      <c r="S870" s="183"/>
      <c r="T870" s="183"/>
      <c r="U870" s="183"/>
      <c r="V870" s="183"/>
      <c r="W870" s="183"/>
      <c r="X870" s="180">
        <f t="shared" si="124"/>
        <v>0</v>
      </c>
      <c r="Y870" s="179"/>
      <c r="AA870">
        <v>866</v>
      </c>
      <c r="AB870">
        <f>IFERROR(IF($AB$1&gt;=AA870,SMALL(STU_DATA!$L$5:$L$1000,FILL_DATA!$AB$2+FILL_DATA!AA870),0),0)</f>
        <v>0</v>
      </c>
      <c r="AC870">
        <f t="shared" si="125"/>
        <v>0</v>
      </c>
    </row>
    <row r="871" spans="1:29">
      <c r="A871" s="100" t="str">
        <f>IF(B871="","",ROWS($B$5:B871))</f>
        <v/>
      </c>
      <c r="B871" s="100" t="str">
        <f t="shared" si="117"/>
        <v/>
      </c>
      <c r="C871" s="100" t="str">
        <f t="shared" si="118"/>
        <v/>
      </c>
      <c r="D871" s="100" t="str">
        <f t="shared" si="119"/>
        <v/>
      </c>
      <c r="E871" s="100" t="str">
        <f t="shared" si="120"/>
        <v/>
      </c>
      <c r="F871" s="100" t="str">
        <f t="shared" si="121"/>
        <v/>
      </c>
      <c r="G871" s="101" t="str">
        <f t="shared" si="122"/>
        <v/>
      </c>
      <c r="H871" s="101" t="str">
        <f t="shared" si="123"/>
        <v/>
      </c>
      <c r="I871" s="184"/>
      <c r="J871" s="183"/>
      <c r="K871" s="183" t="str">
        <f>IF(J871="","",VLOOKUP(J871,MASTER!$B$8:$C$11,2,0))</f>
        <v/>
      </c>
      <c r="L871" s="183"/>
      <c r="M871" s="183"/>
      <c r="N871" s="183"/>
      <c r="O871" s="183"/>
      <c r="P871" s="183"/>
      <c r="Q871" s="183"/>
      <c r="R871" s="183"/>
      <c r="S871" s="183"/>
      <c r="T871" s="183"/>
      <c r="U871" s="183"/>
      <c r="V871" s="183"/>
      <c r="W871" s="183"/>
      <c r="X871" s="180">
        <f t="shared" si="124"/>
        <v>0</v>
      </c>
      <c r="Y871" s="179"/>
      <c r="AA871">
        <v>867</v>
      </c>
      <c r="AB871">
        <f>IFERROR(IF($AB$1&gt;=AA871,SMALL(STU_DATA!$L$5:$L$1000,FILL_DATA!$AB$2+FILL_DATA!AA871),0),0)</f>
        <v>0</v>
      </c>
      <c r="AC871">
        <f t="shared" si="125"/>
        <v>0</v>
      </c>
    </row>
    <row r="872" spans="1:29">
      <c r="A872" s="100" t="str">
        <f>IF(B872="","",ROWS($B$5:B872))</f>
        <v/>
      </c>
      <c r="B872" s="100" t="str">
        <f t="shared" si="117"/>
        <v/>
      </c>
      <c r="C872" s="100" t="str">
        <f t="shared" si="118"/>
        <v/>
      </c>
      <c r="D872" s="100" t="str">
        <f t="shared" si="119"/>
        <v/>
      </c>
      <c r="E872" s="100" t="str">
        <f t="shared" si="120"/>
        <v/>
      </c>
      <c r="F872" s="100" t="str">
        <f t="shared" si="121"/>
        <v/>
      </c>
      <c r="G872" s="101" t="str">
        <f t="shared" si="122"/>
        <v/>
      </c>
      <c r="H872" s="101" t="str">
        <f t="shared" si="123"/>
        <v/>
      </c>
      <c r="I872" s="184"/>
      <c r="J872" s="183"/>
      <c r="K872" s="183" t="str">
        <f>IF(J872="","",VLOOKUP(J872,MASTER!$B$8:$C$11,2,0))</f>
        <v/>
      </c>
      <c r="L872" s="183"/>
      <c r="M872" s="183"/>
      <c r="N872" s="183"/>
      <c r="O872" s="183"/>
      <c r="P872" s="183"/>
      <c r="Q872" s="183"/>
      <c r="R872" s="183"/>
      <c r="S872" s="183"/>
      <c r="T872" s="183"/>
      <c r="U872" s="183"/>
      <c r="V872" s="183"/>
      <c r="W872" s="183"/>
      <c r="X872" s="180">
        <f t="shared" si="124"/>
        <v>0</v>
      </c>
      <c r="Y872" s="179"/>
      <c r="AA872">
        <v>868</v>
      </c>
      <c r="AB872">
        <f>IFERROR(IF($AB$1&gt;=AA872,SMALL(STU_DATA!$L$5:$L$1000,FILL_DATA!$AB$2+FILL_DATA!AA872),0),0)</f>
        <v>0</v>
      </c>
      <c r="AC872">
        <f t="shared" si="125"/>
        <v>0</v>
      </c>
    </row>
    <row r="873" spans="1:29">
      <c r="A873" s="100" t="str">
        <f>IF(B873="","",ROWS($B$5:B873))</f>
        <v/>
      </c>
      <c r="B873" s="100" t="str">
        <f t="shared" si="117"/>
        <v/>
      </c>
      <c r="C873" s="100" t="str">
        <f t="shared" si="118"/>
        <v/>
      </c>
      <c r="D873" s="100" t="str">
        <f t="shared" si="119"/>
        <v/>
      </c>
      <c r="E873" s="100" t="str">
        <f t="shared" si="120"/>
        <v/>
      </c>
      <c r="F873" s="100" t="str">
        <f t="shared" si="121"/>
        <v/>
      </c>
      <c r="G873" s="101" t="str">
        <f t="shared" si="122"/>
        <v/>
      </c>
      <c r="H873" s="101" t="str">
        <f t="shared" si="123"/>
        <v/>
      </c>
      <c r="I873" s="184"/>
      <c r="J873" s="183"/>
      <c r="K873" s="183" t="str">
        <f>IF(J873="","",VLOOKUP(J873,MASTER!$B$8:$C$11,2,0))</f>
        <v/>
      </c>
      <c r="L873" s="183"/>
      <c r="M873" s="183"/>
      <c r="N873" s="183"/>
      <c r="O873" s="183"/>
      <c r="P873" s="183"/>
      <c r="Q873" s="183"/>
      <c r="R873" s="183"/>
      <c r="S873" s="183"/>
      <c r="T873" s="183"/>
      <c r="U873" s="183"/>
      <c r="V873" s="183"/>
      <c r="W873" s="183"/>
      <c r="X873" s="180">
        <f t="shared" si="124"/>
        <v>0</v>
      </c>
      <c r="Y873" s="179"/>
      <c r="AA873">
        <v>869</v>
      </c>
      <c r="AB873">
        <f>IFERROR(IF($AB$1&gt;=AA873,SMALL(STU_DATA!$L$5:$L$1000,FILL_DATA!$AB$2+FILL_DATA!AA873),0),0)</f>
        <v>0</v>
      </c>
      <c r="AC873">
        <f t="shared" si="125"/>
        <v>0</v>
      </c>
    </row>
    <row r="874" spans="1:29">
      <c r="A874" s="100" t="str">
        <f>IF(B874="","",ROWS($B$5:B874))</f>
        <v/>
      </c>
      <c r="B874" s="100" t="str">
        <f t="shared" si="117"/>
        <v/>
      </c>
      <c r="C874" s="100" t="str">
        <f t="shared" si="118"/>
        <v/>
      </c>
      <c r="D874" s="100" t="str">
        <f t="shared" si="119"/>
        <v/>
      </c>
      <c r="E874" s="100" t="str">
        <f t="shared" si="120"/>
        <v/>
      </c>
      <c r="F874" s="100" t="str">
        <f t="shared" si="121"/>
        <v/>
      </c>
      <c r="G874" s="101" t="str">
        <f t="shared" si="122"/>
        <v/>
      </c>
      <c r="H874" s="101" t="str">
        <f t="shared" si="123"/>
        <v/>
      </c>
      <c r="I874" s="184"/>
      <c r="J874" s="183"/>
      <c r="K874" s="183" t="str">
        <f>IF(J874="","",VLOOKUP(J874,MASTER!$B$8:$C$11,2,0))</f>
        <v/>
      </c>
      <c r="L874" s="183"/>
      <c r="M874" s="183"/>
      <c r="N874" s="183"/>
      <c r="O874" s="183"/>
      <c r="P874" s="183"/>
      <c r="Q874" s="183"/>
      <c r="R874" s="183"/>
      <c r="S874" s="183"/>
      <c r="T874" s="183"/>
      <c r="U874" s="183"/>
      <c r="V874" s="183"/>
      <c r="W874" s="183"/>
      <c r="X874" s="180">
        <f t="shared" si="124"/>
        <v>0</v>
      </c>
      <c r="Y874" s="179"/>
      <c r="AA874">
        <v>870</v>
      </c>
      <c r="AB874">
        <f>IFERROR(IF($AB$1&gt;=AA874,SMALL(STU_DATA!$L$5:$L$1000,FILL_DATA!$AB$2+FILL_DATA!AA874),0),0)</f>
        <v>0</v>
      </c>
      <c r="AC874">
        <f t="shared" si="125"/>
        <v>0</v>
      </c>
    </row>
    <row r="875" spans="1:29">
      <c r="A875" s="100" t="str">
        <f>IF(B875="","",ROWS($B$5:B875))</f>
        <v/>
      </c>
      <c r="B875" s="100" t="str">
        <f t="shared" si="117"/>
        <v/>
      </c>
      <c r="C875" s="100" t="str">
        <f t="shared" si="118"/>
        <v/>
      </c>
      <c r="D875" s="100" t="str">
        <f t="shared" si="119"/>
        <v/>
      </c>
      <c r="E875" s="100" t="str">
        <f t="shared" si="120"/>
        <v/>
      </c>
      <c r="F875" s="100" t="str">
        <f t="shared" si="121"/>
        <v/>
      </c>
      <c r="G875" s="101" t="str">
        <f t="shared" si="122"/>
        <v/>
      </c>
      <c r="H875" s="101" t="str">
        <f t="shared" si="123"/>
        <v/>
      </c>
      <c r="I875" s="184"/>
      <c r="J875" s="183"/>
      <c r="K875" s="183" t="str">
        <f>IF(J875="","",VLOOKUP(J875,MASTER!$B$8:$C$11,2,0))</f>
        <v/>
      </c>
      <c r="L875" s="183"/>
      <c r="M875" s="183"/>
      <c r="N875" s="183"/>
      <c r="O875" s="183"/>
      <c r="P875" s="183"/>
      <c r="Q875" s="183"/>
      <c r="R875" s="183"/>
      <c r="S875" s="183"/>
      <c r="T875" s="183"/>
      <c r="U875" s="183"/>
      <c r="V875" s="183"/>
      <c r="W875" s="183"/>
      <c r="X875" s="180">
        <f t="shared" si="124"/>
        <v>0</v>
      </c>
      <c r="Y875" s="179"/>
      <c r="AA875">
        <v>871</v>
      </c>
      <c r="AB875">
        <f>IFERROR(IF($AB$1&gt;=AA875,SMALL(STU_DATA!$L$5:$L$1000,FILL_DATA!$AB$2+FILL_DATA!AA875),0),0)</f>
        <v>0</v>
      </c>
      <c r="AC875">
        <f t="shared" si="125"/>
        <v>0</v>
      </c>
    </row>
    <row r="876" spans="1:29">
      <c r="A876" s="100" t="str">
        <f>IF(B876="","",ROWS($B$5:B876))</f>
        <v/>
      </c>
      <c r="B876" s="100" t="str">
        <f t="shared" si="117"/>
        <v/>
      </c>
      <c r="C876" s="100" t="str">
        <f t="shared" si="118"/>
        <v/>
      </c>
      <c r="D876" s="100" t="str">
        <f t="shared" si="119"/>
        <v/>
      </c>
      <c r="E876" s="100" t="str">
        <f t="shared" si="120"/>
        <v/>
      </c>
      <c r="F876" s="100" t="str">
        <f t="shared" si="121"/>
        <v/>
      </c>
      <c r="G876" s="101" t="str">
        <f t="shared" si="122"/>
        <v/>
      </c>
      <c r="H876" s="101" t="str">
        <f t="shared" si="123"/>
        <v/>
      </c>
      <c r="I876" s="184"/>
      <c r="J876" s="183"/>
      <c r="K876" s="183" t="str">
        <f>IF(J876="","",VLOOKUP(J876,MASTER!$B$8:$C$11,2,0))</f>
        <v/>
      </c>
      <c r="L876" s="183"/>
      <c r="M876" s="183"/>
      <c r="N876" s="183"/>
      <c r="O876" s="183"/>
      <c r="P876" s="183"/>
      <c r="Q876" s="183"/>
      <c r="R876" s="183"/>
      <c r="S876" s="183"/>
      <c r="T876" s="183"/>
      <c r="U876" s="183"/>
      <c r="V876" s="183"/>
      <c r="W876" s="183"/>
      <c r="X876" s="180">
        <f t="shared" si="124"/>
        <v>0</v>
      </c>
      <c r="Y876" s="179"/>
      <c r="AA876">
        <v>872</v>
      </c>
      <c r="AB876">
        <f>IFERROR(IF($AB$1&gt;=AA876,SMALL(STU_DATA!$L$5:$L$1000,FILL_DATA!$AB$2+FILL_DATA!AA876),0),0)</f>
        <v>0</v>
      </c>
      <c r="AC876">
        <f t="shared" si="125"/>
        <v>0</v>
      </c>
    </row>
    <row r="877" spans="1:29">
      <c r="A877" s="100" t="str">
        <f>IF(B877="","",ROWS($B$5:B877))</f>
        <v/>
      </c>
      <c r="B877" s="100" t="str">
        <f t="shared" si="117"/>
        <v/>
      </c>
      <c r="C877" s="100" t="str">
        <f t="shared" si="118"/>
        <v/>
      </c>
      <c r="D877" s="100" t="str">
        <f t="shared" si="119"/>
        <v/>
      </c>
      <c r="E877" s="100" t="str">
        <f t="shared" si="120"/>
        <v/>
      </c>
      <c r="F877" s="100" t="str">
        <f t="shared" si="121"/>
        <v/>
      </c>
      <c r="G877" s="101" t="str">
        <f t="shared" si="122"/>
        <v/>
      </c>
      <c r="H877" s="101" t="str">
        <f t="shared" si="123"/>
        <v/>
      </c>
      <c r="I877" s="184"/>
      <c r="J877" s="183"/>
      <c r="K877" s="183" t="str">
        <f>IF(J877="","",VLOOKUP(J877,MASTER!$B$8:$C$11,2,0))</f>
        <v/>
      </c>
      <c r="L877" s="183"/>
      <c r="M877" s="183"/>
      <c r="N877" s="183"/>
      <c r="O877" s="183"/>
      <c r="P877" s="183"/>
      <c r="Q877" s="183"/>
      <c r="R877" s="183"/>
      <c r="S877" s="183"/>
      <c r="T877" s="183"/>
      <c r="U877" s="183"/>
      <c r="V877" s="183"/>
      <c r="W877" s="183"/>
      <c r="X877" s="180">
        <f t="shared" si="124"/>
        <v>0</v>
      </c>
      <c r="Y877" s="179"/>
      <c r="AA877">
        <v>873</v>
      </c>
      <c r="AB877">
        <f>IFERROR(IF($AB$1&gt;=AA877,SMALL(STU_DATA!$L$5:$L$1000,FILL_DATA!$AB$2+FILL_DATA!AA877),0),0)</f>
        <v>0</v>
      </c>
      <c r="AC877">
        <f t="shared" si="125"/>
        <v>0</v>
      </c>
    </row>
    <row r="878" spans="1:29">
      <c r="A878" s="100" t="str">
        <f>IF(B878="","",ROWS($B$5:B878))</f>
        <v/>
      </c>
      <c r="B878" s="100" t="str">
        <f t="shared" si="117"/>
        <v/>
      </c>
      <c r="C878" s="100" t="str">
        <f t="shared" si="118"/>
        <v/>
      </c>
      <c r="D878" s="100" t="str">
        <f t="shared" si="119"/>
        <v/>
      </c>
      <c r="E878" s="100" t="str">
        <f t="shared" si="120"/>
        <v/>
      </c>
      <c r="F878" s="100" t="str">
        <f t="shared" si="121"/>
        <v/>
      </c>
      <c r="G878" s="101" t="str">
        <f t="shared" si="122"/>
        <v/>
      </c>
      <c r="H878" s="101" t="str">
        <f t="shared" si="123"/>
        <v/>
      </c>
      <c r="I878" s="184"/>
      <c r="J878" s="183"/>
      <c r="K878" s="183" t="str">
        <f>IF(J878="","",VLOOKUP(J878,MASTER!$B$8:$C$11,2,0))</f>
        <v/>
      </c>
      <c r="L878" s="183"/>
      <c r="M878" s="183"/>
      <c r="N878" s="183"/>
      <c r="O878" s="183"/>
      <c r="P878" s="183"/>
      <c r="Q878" s="183"/>
      <c r="R878" s="183"/>
      <c r="S878" s="183"/>
      <c r="T878" s="183"/>
      <c r="U878" s="183"/>
      <c r="V878" s="183"/>
      <c r="W878" s="183"/>
      <c r="X878" s="180">
        <f t="shared" si="124"/>
        <v>0</v>
      </c>
      <c r="Y878" s="179"/>
      <c r="AA878">
        <v>874</v>
      </c>
      <c r="AB878">
        <f>IFERROR(IF($AB$1&gt;=AA878,SMALL(STU_DATA!$L$5:$L$1000,FILL_DATA!$AB$2+FILL_DATA!AA878),0),0)</f>
        <v>0</v>
      </c>
      <c r="AC878">
        <f t="shared" si="125"/>
        <v>0</v>
      </c>
    </row>
    <row r="879" spans="1:29">
      <c r="A879" s="100" t="str">
        <f>IF(B879="","",ROWS($B$5:B879))</f>
        <v/>
      </c>
      <c r="B879" s="100" t="str">
        <f t="shared" si="117"/>
        <v/>
      </c>
      <c r="C879" s="100" t="str">
        <f t="shared" si="118"/>
        <v/>
      </c>
      <c r="D879" s="100" t="str">
        <f t="shared" si="119"/>
        <v/>
      </c>
      <c r="E879" s="100" t="str">
        <f t="shared" si="120"/>
        <v/>
      </c>
      <c r="F879" s="100" t="str">
        <f t="shared" si="121"/>
        <v/>
      </c>
      <c r="G879" s="101" t="str">
        <f t="shared" si="122"/>
        <v/>
      </c>
      <c r="H879" s="101" t="str">
        <f t="shared" si="123"/>
        <v/>
      </c>
      <c r="I879" s="184"/>
      <c r="J879" s="183"/>
      <c r="K879" s="183" t="str">
        <f>IF(J879="","",VLOOKUP(J879,MASTER!$B$8:$C$11,2,0))</f>
        <v/>
      </c>
      <c r="L879" s="183"/>
      <c r="M879" s="183"/>
      <c r="N879" s="183"/>
      <c r="O879" s="183"/>
      <c r="P879" s="183"/>
      <c r="Q879" s="183"/>
      <c r="R879" s="183"/>
      <c r="S879" s="183"/>
      <c r="T879" s="183"/>
      <c r="U879" s="183"/>
      <c r="V879" s="183"/>
      <c r="W879" s="183"/>
      <c r="X879" s="180">
        <f t="shared" si="124"/>
        <v>0</v>
      </c>
      <c r="Y879" s="179"/>
      <c r="AA879">
        <v>875</v>
      </c>
      <c r="AB879">
        <f>IFERROR(IF($AB$1&gt;=AA879,SMALL(STU_DATA!$L$5:$L$1000,FILL_DATA!$AB$2+FILL_DATA!AA879),0),0)</f>
        <v>0</v>
      </c>
      <c r="AC879">
        <f t="shared" si="125"/>
        <v>0</v>
      </c>
    </row>
    <row r="880" spans="1:29">
      <c r="A880" s="100" t="str">
        <f>IF(B880="","",ROWS($B$5:B880))</f>
        <v/>
      </c>
      <c r="B880" s="100" t="str">
        <f t="shared" si="117"/>
        <v/>
      </c>
      <c r="C880" s="100" t="str">
        <f t="shared" si="118"/>
        <v/>
      </c>
      <c r="D880" s="100" t="str">
        <f t="shared" si="119"/>
        <v/>
      </c>
      <c r="E880" s="100" t="str">
        <f t="shared" si="120"/>
        <v/>
      </c>
      <c r="F880" s="100" t="str">
        <f t="shared" si="121"/>
        <v/>
      </c>
      <c r="G880" s="101" t="str">
        <f t="shared" si="122"/>
        <v/>
      </c>
      <c r="H880" s="101" t="str">
        <f t="shared" si="123"/>
        <v/>
      </c>
      <c r="I880" s="184"/>
      <c r="J880" s="183"/>
      <c r="K880" s="183" t="str">
        <f>IF(J880="","",VLOOKUP(J880,MASTER!$B$8:$C$11,2,0))</f>
        <v/>
      </c>
      <c r="L880" s="183"/>
      <c r="M880" s="183"/>
      <c r="N880" s="183"/>
      <c r="O880" s="183"/>
      <c r="P880" s="183"/>
      <c r="Q880" s="183"/>
      <c r="R880" s="183"/>
      <c r="S880" s="183"/>
      <c r="T880" s="183"/>
      <c r="U880" s="183"/>
      <c r="V880" s="183"/>
      <c r="W880" s="183"/>
      <c r="X880" s="180">
        <f t="shared" si="124"/>
        <v>0</v>
      </c>
      <c r="Y880" s="179"/>
      <c r="AA880">
        <v>876</v>
      </c>
      <c r="AB880">
        <f>IFERROR(IF($AB$1&gt;=AA880,SMALL(STU_DATA!$L$5:$L$1000,FILL_DATA!$AB$2+FILL_DATA!AA880),0),0)</f>
        <v>0</v>
      </c>
      <c r="AC880">
        <f t="shared" si="125"/>
        <v>0</v>
      </c>
    </row>
    <row r="881" spans="1:29">
      <c r="A881" s="100" t="str">
        <f>IF(B881="","",ROWS($B$5:B881))</f>
        <v/>
      </c>
      <c r="B881" s="100" t="str">
        <f t="shared" si="117"/>
        <v/>
      </c>
      <c r="C881" s="100" t="str">
        <f t="shared" si="118"/>
        <v/>
      </c>
      <c r="D881" s="100" t="str">
        <f t="shared" si="119"/>
        <v/>
      </c>
      <c r="E881" s="100" t="str">
        <f t="shared" si="120"/>
        <v/>
      </c>
      <c r="F881" s="100" t="str">
        <f t="shared" si="121"/>
        <v/>
      </c>
      <c r="G881" s="101" t="str">
        <f t="shared" si="122"/>
        <v/>
      </c>
      <c r="H881" s="101" t="str">
        <f t="shared" si="123"/>
        <v/>
      </c>
      <c r="I881" s="184"/>
      <c r="J881" s="183"/>
      <c r="K881" s="183" t="str">
        <f>IF(J881="","",VLOOKUP(J881,MASTER!$B$8:$C$11,2,0))</f>
        <v/>
      </c>
      <c r="L881" s="183"/>
      <c r="M881" s="183"/>
      <c r="N881" s="183"/>
      <c r="O881" s="183"/>
      <c r="P881" s="183"/>
      <c r="Q881" s="183"/>
      <c r="R881" s="183"/>
      <c r="S881" s="183"/>
      <c r="T881" s="183"/>
      <c r="U881" s="183"/>
      <c r="V881" s="183"/>
      <c r="W881" s="183"/>
      <c r="X881" s="180">
        <f t="shared" si="124"/>
        <v>0</v>
      </c>
      <c r="Y881" s="179"/>
      <c r="AA881">
        <v>877</v>
      </c>
      <c r="AB881">
        <f>IFERROR(IF($AB$1&gt;=AA881,SMALL(STU_DATA!$L$5:$L$1000,FILL_DATA!$AB$2+FILL_DATA!AA881),0),0)</f>
        <v>0</v>
      </c>
      <c r="AC881">
        <f t="shared" si="125"/>
        <v>0</v>
      </c>
    </row>
    <row r="882" spans="1:29">
      <c r="A882" s="100" t="str">
        <f>IF(B882="","",ROWS($B$5:B882))</f>
        <v/>
      </c>
      <c r="B882" s="100" t="str">
        <f t="shared" si="117"/>
        <v/>
      </c>
      <c r="C882" s="100" t="str">
        <f t="shared" si="118"/>
        <v/>
      </c>
      <c r="D882" s="100" t="str">
        <f t="shared" si="119"/>
        <v/>
      </c>
      <c r="E882" s="100" t="str">
        <f t="shared" si="120"/>
        <v/>
      </c>
      <c r="F882" s="100" t="str">
        <f t="shared" si="121"/>
        <v/>
      </c>
      <c r="G882" s="101" t="str">
        <f t="shared" si="122"/>
        <v/>
      </c>
      <c r="H882" s="101" t="str">
        <f t="shared" si="123"/>
        <v/>
      </c>
      <c r="I882" s="184"/>
      <c r="J882" s="183"/>
      <c r="K882" s="183" t="str">
        <f>IF(J882="","",VLOOKUP(J882,MASTER!$B$8:$C$11,2,0))</f>
        <v/>
      </c>
      <c r="L882" s="183"/>
      <c r="M882" s="183"/>
      <c r="N882" s="183"/>
      <c r="O882" s="183"/>
      <c r="P882" s="183"/>
      <c r="Q882" s="183"/>
      <c r="R882" s="183"/>
      <c r="S882" s="183"/>
      <c r="T882" s="183"/>
      <c r="U882" s="183"/>
      <c r="V882" s="183"/>
      <c r="W882" s="183"/>
      <c r="X882" s="180">
        <f t="shared" si="124"/>
        <v>0</v>
      </c>
      <c r="Y882" s="179"/>
      <c r="AA882">
        <v>878</v>
      </c>
      <c r="AB882">
        <f>IFERROR(IF($AB$1&gt;=AA882,SMALL(STU_DATA!$L$5:$L$1000,FILL_DATA!$AB$2+FILL_DATA!AA882),0),0)</f>
        <v>0</v>
      </c>
      <c r="AC882">
        <f t="shared" si="125"/>
        <v>0</v>
      </c>
    </row>
    <row r="883" spans="1:29">
      <c r="A883" s="100" t="str">
        <f>IF(B883="","",ROWS($B$5:B883))</f>
        <v/>
      </c>
      <c r="B883" s="100" t="str">
        <f t="shared" si="117"/>
        <v/>
      </c>
      <c r="C883" s="100" t="str">
        <f t="shared" si="118"/>
        <v/>
      </c>
      <c r="D883" s="100" t="str">
        <f t="shared" si="119"/>
        <v/>
      </c>
      <c r="E883" s="100" t="str">
        <f t="shared" si="120"/>
        <v/>
      </c>
      <c r="F883" s="100" t="str">
        <f t="shared" si="121"/>
        <v/>
      </c>
      <c r="G883" s="101" t="str">
        <f t="shared" si="122"/>
        <v/>
      </c>
      <c r="H883" s="101" t="str">
        <f t="shared" si="123"/>
        <v/>
      </c>
      <c r="I883" s="184"/>
      <c r="J883" s="183"/>
      <c r="K883" s="183" t="str">
        <f>IF(J883="","",VLOOKUP(J883,MASTER!$B$8:$C$11,2,0))</f>
        <v/>
      </c>
      <c r="L883" s="183"/>
      <c r="M883" s="183"/>
      <c r="N883" s="183"/>
      <c r="O883" s="183"/>
      <c r="P883" s="183"/>
      <c r="Q883" s="183"/>
      <c r="R883" s="183"/>
      <c r="S883" s="183"/>
      <c r="T883" s="183"/>
      <c r="U883" s="183"/>
      <c r="V883" s="183"/>
      <c r="W883" s="183"/>
      <c r="X883" s="180">
        <f t="shared" si="124"/>
        <v>0</v>
      </c>
      <c r="Y883" s="179"/>
      <c r="AA883">
        <v>879</v>
      </c>
      <c r="AB883">
        <f>IFERROR(IF($AB$1&gt;=AA883,SMALL(STU_DATA!$L$5:$L$1000,FILL_DATA!$AB$2+FILL_DATA!AA883),0),0)</f>
        <v>0</v>
      </c>
      <c r="AC883">
        <f t="shared" si="125"/>
        <v>0</v>
      </c>
    </row>
    <row r="884" spans="1:29">
      <c r="A884" s="100" t="str">
        <f>IF(B884="","",ROWS($B$5:B884))</f>
        <v/>
      </c>
      <c r="B884" s="100" t="str">
        <f t="shared" si="117"/>
        <v/>
      </c>
      <c r="C884" s="100" t="str">
        <f t="shared" si="118"/>
        <v/>
      </c>
      <c r="D884" s="100" t="str">
        <f t="shared" si="119"/>
        <v/>
      </c>
      <c r="E884" s="100" t="str">
        <f t="shared" si="120"/>
        <v/>
      </c>
      <c r="F884" s="100" t="str">
        <f t="shared" si="121"/>
        <v/>
      </c>
      <c r="G884" s="101" t="str">
        <f t="shared" si="122"/>
        <v/>
      </c>
      <c r="H884" s="101" t="str">
        <f t="shared" si="123"/>
        <v/>
      </c>
      <c r="I884" s="184"/>
      <c r="J884" s="183"/>
      <c r="K884" s="183" t="str">
        <f>IF(J884="","",VLOOKUP(J884,MASTER!$B$8:$C$11,2,0))</f>
        <v/>
      </c>
      <c r="L884" s="183"/>
      <c r="M884" s="183"/>
      <c r="N884" s="183"/>
      <c r="O884" s="183"/>
      <c r="P884" s="183"/>
      <c r="Q884" s="183"/>
      <c r="R884" s="183"/>
      <c r="S884" s="183"/>
      <c r="T884" s="183"/>
      <c r="U884" s="183"/>
      <c r="V884" s="183"/>
      <c r="W884" s="183"/>
      <c r="X884" s="180">
        <f t="shared" si="124"/>
        <v>0</v>
      </c>
      <c r="Y884" s="179"/>
      <c r="AA884">
        <v>880</v>
      </c>
      <c r="AB884">
        <f>IFERROR(IF($AB$1&gt;=AA884,SMALL(STU_DATA!$L$5:$L$1000,FILL_DATA!$AB$2+FILL_DATA!AA884),0),0)</f>
        <v>0</v>
      </c>
      <c r="AC884">
        <f t="shared" si="125"/>
        <v>0</v>
      </c>
    </row>
    <row r="885" spans="1:29">
      <c r="A885" s="100" t="str">
        <f>IF(B885="","",ROWS($B$5:B885))</f>
        <v/>
      </c>
      <c r="B885" s="100" t="str">
        <f t="shared" si="117"/>
        <v/>
      </c>
      <c r="C885" s="100" t="str">
        <f t="shared" si="118"/>
        <v/>
      </c>
      <c r="D885" s="100" t="str">
        <f t="shared" si="119"/>
        <v/>
      </c>
      <c r="E885" s="100" t="str">
        <f t="shared" si="120"/>
        <v/>
      </c>
      <c r="F885" s="100" t="str">
        <f t="shared" si="121"/>
        <v/>
      </c>
      <c r="G885" s="101" t="str">
        <f t="shared" si="122"/>
        <v/>
      </c>
      <c r="H885" s="101" t="str">
        <f t="shared" si="123"/>
        <v/>
      </c>
      <c r="I885" s="184"/>
      <c r="J885" s="183"/>
      <c r="K885" s="183" t="str">
        <f>IF(J885="","",VLOOKUP(J885,MASTER!$B$8:$C$11,2,0))</f>
        <v/>
      </c>
      <c r="L885" s="183"/>
      <c r="M885" s="183"/>
      <c r="N885" s="183"/>
      <c r="O885" s="183"/>
      <c r="P885" s="183"/>
      <c r="Q885" s="183"/>
      <c r="R885" s="183"/>
      <c r="S885" s="183"/>
      <c r="T885" s="183"/>
      <c r="U885" s="183"/>
      <c r="V885" s="183"/>
      <c r="W885" s="183"/>
      <c r="X885" s="180">
        <f t="shared" si="124"/>
        <v>0</v>
      </c>
      <c r="Y885" s="179"/>
      <c r="AA885">
        <v>881</v>
      </c>
      <c r="AB885">
        <f>IFERROR(IF($AB$1&gt;=AA885,SMALL(STU_DATA!$L$5:$L$1000,FILL_DATA!$AB$2+FILL_DATA!AA885),0),0)</f>
        <v>0</v>
      </c>
      <c r="AC885">
        <f t="shared" si="125"/>
        <v>0</v>
      </c>
    </row>
    <row r="886" spans="1:29">
      <c r="A886" s="100" t="str">
        <f>IF(B886="","",ROWS($B$5:B886))</f>
        <v/>
      </c>
      <c r="B886" s="100" t="str">
        <f t="shared" si="117"/>
        <v/>
      </c>
      <c r="C886" s="100" t="str">
        <f t="shared" si="118"/>
        <v/>
      </c>
      <c r="D886" s="100" t="str">
        <f t="shared" si="119"/>
        <v/>
      </c>
      <c r="E886" s="100" t="str">
        <f t="shared" si="120"/>
        <v/>
      </c>
      <c r="F886" s="100" t="str">
        <f t="shared" si="121"/>
        <v/>
      </c>
      <c r="G886" s="101" t="str">
        <f t="shared" si="122"/>
        <v/>
      </c>
      <c r="H886" s="101" t="str">
        <f t="shared" si="123"/>
        <v/>
      </c>
      <c r="I886" s="184"/>
      <c r="J886" s="183"/>
      <c r="K886" s="183" t="str">
        <f>IF(J886="","",VLOOKUP(J886,MASTER!$B$8:$C$11,2,0))</f>
        <v/>
      </c>
      <c r="L886" s="183"/>
      <c r="M886" s="183"/>
      <c r="N886" s="183"/>
      <c r="O886" s="183"/>
      <c r="P886" s="183"/>
      <c r="Q886" s="183"/>
      <c r="R886" s="183"/>
      <c r="S886" s="183"/>
      <c r="T886" s="183"/>
      <c r="U886" s="183"/>
      <c r="V886" s="183"/>
      <c r="W886" s="183"/>
      <c r="X886" s="180">
        <f t="shared" si="124"/>
        <v>0</v>
      </c>
      <c r="Y886" s="179"/>
      <c r="AA886">
        <v>882</v>
      </c>
      <c r="AB886">
        <f>IFERROR(IF($AB$1&gt;=AA886,SMALL(STU_DATA!$L$5:$L$1000,FILL_DATA!$AB$2+FILL_DATA!AA886),0),0)</f>
        <v>0</v>
      </c>
      <c r="AC886">
        <f t="shared" si="125"/>
        <v>0</v>
      </c>
    </row>
    <row r="887" spans="1:29">
      <c r="A887" s="100" t="str">
        <f>IF(B887="","",ROWS($B$5:B887))</f>
        <v/>
      </c>
      <c r="B887" s="100" t="str">
        <f t="shared" si="117"/>
        <v/>
      </c>
      <c r="C887" s="100" t="str">
        <f t="shared" si="118"/>
        <v/>
      </c>
      <c r="D887" s="100" t="str">
        <f t="shared" si="119"/>
        <v/>
      </c>
      <c r="E887" s="100" t="str">
        <f t="shared" si="120"/>
        <v/>
      </c>
      <c r="F887" s="100" t="str">
        <f t="shared" si="121"/>
        <v/>
      </c>
      <c r="G887" s="101" t="str">
        <f t="shared" si="122"/>
        <v/>
      </c>
      <c r="H887" s="101" t="str">
        <f t="shared" si="123"/>
        <v/>
      </c>
      <c r="I887" s="184"/>
      <c r="J887" s="183"/>
      <c r="K887" s="183" t="str">
        <f>IF(J887="","",VLOOKUP(J887,MASTER!$B$8:$C$11,2,0))</f>
        <v/>
      </c>
      <c r="L887" s="183"/>
      <c r="M887" s="183"/>
      <c r="N887" s="183"/>
      <c r="O887" s="183"/>
      <c r="P887" s="183"/>
      <c r="Q887" s="183"/>
      <c r="R887" s="183"/>
      <c r="S887" s="183"/>
      <c r="T887" s="183"/>
      <c r="U887" s="183"/>
      <c r="V887" s="183"/>
      <c r="W887" s="183"/>
      <c r="X887" s="180">
        <f t="shared" si="124"/>
        <v>0</v>
      </c>
      <c r="Y887" s="179"/>
      <c r="AA887">
        <v>883</v>
      </c>
      <c r="AB887">
        <f>IFERROR(IF($AB$1&gt;=AA887,SMALL(STU_DATA!$L$5:$L$1000,FILL_DATA!$AB$2+FILL_DATA!AA887),0),0)</f>
        <v>0</v>
      </c>
      <c r="AC887">
        <f t="shared" si="125"/>
        <v>0</v>
      </c>
    </row>
    <row r="888" spans="1:29">
      <c r="A888" s="100" t="str">
        <f>IF(B888="","",ROWS($B$5:B888))</f>
        <v/>
      </c>
      <c r="B888" s="100" t="str">
        <f t="shared" si="117"/>
        <v/>
      </c>
      <c r="C888" s="100" t="str">
        <f t="shared" si="118"/>
        <v/>
      </c>
      <c r="D888" s="100" t="str">
        <f t="shared" si="119"/>
        <v/>
      </c>
      <c r="E888" s="100" t="str">
        <f t="shared" si="120"/>
        <v/>
      </c>
      <c r="F888" s="100" t="str">
        <f t="shared" si="121"/>
        <v/>
      </c>
      <c r="G888" s="101" t="str">
        <f t="shared" si="122"/>
        <v/>
      </c>
      <c r="H888" s="101" t="str">
        <f t="shared" si="123"/>
        <v/>
      </c>
      <c r="I888" s="184"/>
      <c r="J888" s="183"/>
      <c r="K888" s="183" t="str">
        <f>IF(J888="","",VLOOKUP(J888,MASTER!$B$8:$C$11,2,0))</f>
        <v/>
      </c>
      <c r="L888" s="183"/>
      <c r="M888" s="183"/>
      <c r="N888" s="183"/>
      <c r="O888" s="183"/>
      <c r="P888" s="183"/>
      <c r="Q888" s="183"/>
      <c r="R888" s="183"/>
      <c r="S888" s="183"/>
      <c r="T888" s="183"/>
      <c r="U888" s="183"/>
      <c r="V888" s="183"/>
      <c r="W888" s="183"/>
      <c r="X888" s="180">
        <f t="shared" si="124"/>
        <v>0</v>
      </c>
      <c r="Y888" s="179"/>
      <c r="AA888">
        <v>884</v>
      </c>
      <c r="AB888">
        <f>IFERROR(IF($AB$1&gt;=AA888,SMALL(STU_DATA!$L$5:$L$1000,FILL_DATA!$AB$2+FILL_DATA!AA888),0),0)</f>
        <v>0</v>
      </c>
      <c r="AC888">
        <f t="shared" si="125"/>
        <v>0</v>
      </c>
    </row>
    <row r="889" spans="1:29">
      <c r="A889" s="100" t="str">
        <f>IF(B889="","",ROWS($B$5:B889))</f>
        <v/>
      </c>
      <c r="B889" s="100" t="str">
        <f t="shared" si="117"/>
        <v/>
      </c>
      <c r="C889" s="100" t="str">
        <f t="shared" si="118"/>
        <v/>
      </c>
      <c r="D889" s="100" t="str">
        <f t="shared" si="119"/>
        <v/>
      </c>
      <c r="E889" s="100" t="str">
        <f t="shared" si="120"/>
        <v/>
      </c>
      <c r="F889" s="100" t="str">
        <f t="shared" si="121"/>
        <v/>
      </c>
      <c r="G889" s="101" t="str">
        <f t="shared" si="122"/>
        <v/>
      </c>
      <c r="H889" s="101" t="str">
        <f t="shared" si="123"/>
        <v/>
      </c>
      <c r="I889" s="184"/>
      <c r="J889" s="183"/>
      <c r="K889" s="183" t="str">
        <f>IF(J889="","",VLOOKUP(J889,MASTER!$B$8:$C$11,2,0))</f>
        <v/>
      </c>
      <c r="L889" s="183"/>
      <c r="M889" s="183"/>
      <c r="N889" s="183"/>
      <c r="O889" s="183"/>
      <c r="P889" s="183"/>
      <c r="Q889" s="183"/>
      <c r="R889" s="183"/>
      <c r="S889" s="183"/>
      <c r="T889" s="183"/>
      <c r="U889" s="183"/>
      <c r="V889" s="183"/>
      <c r="W889" s="183"/>
      <c r="X889" s="180">
        <f t="shared" si="124"/>
        <v>0</v>
      </c>
      <c r="Y889" s="179"/>
      <c r="AA889">
        <v>885</v>
      </c>
      <c r="AB889">
        <f>IFERROR(IF($AB$1&gt;=AA889,SMALL(STU_DATA!$L$5:$L$1000,FILL_DATA!$AB$2+FILL_DATA!AA889),0),0)</f>
        <v>0</v>
      </c>
      <c r="AC889">
        <f t="shared" si="125"/>
        <v>0</v>
      </c>
    </row>
    <row r="890" spans="1:29">
      <c r="A890" s="100" t="str">
        <f>IF(B890="","",ROWS($B$5:B890))</f>
        <v/>
      </c>
      <c r="B890" s="100" t="str">
        <f t="shared" si="117"/>
        <v/>
      </c>
      <c r="C890" s="100" t="str">
        <f t="shared" si="118"/>
        <v/>
      </c>
      <c r="D890" s="100" t="str">
        <f t="shared" si="119"/>
        <v/>
      </c>
      <c r="E890" s="100" t="str">
        <f t="shared" si="120"/>
        <v/>
      </c>
      <c r="F890" s="100" t="str">
        <f t="shared" si="121"/>
        <v/>
      </c>
      <c r="G890" s="101" t="str">
        <f t="shared" si="122"/>
        <v/>
      </c>
      <c r="H890" s="101" t="str">
        <f t="shared" si="123"/>
        <v/>
      </c>
      <c r="I890" s="184"/>
      <c r="J890" s="183"/>
      <c r="K890" s="183" t="str">
        <f>IF(J890="","",VLOOKUP(J890,MASTER!$B$8:$C$11,2,0))</f>
        <v/>
      </c>
      <c r="L890" s="183"/>
      <c r="M890" s="183"/>
      <c r="N890" s="183"/>
      <c r="O890" s="183"/>
      <c r="P890" s="183"/>
      <c r="Q890" s="183"/>
      <c r="R890" s="183"/>
      <c r="S890" s="183"/>
      <c r="T890" s="183"/>
      <c r="U890" s="183"/>
      <c r="V890" s="183"/>
      <c r="W890" s="183"/>
      <c r="X890" s="180">
        <f t="shared" si="124"/>
        <v>0</v>
      </c>
      <c r="Y890" s="179"/>
      <c r="AA890">
        <v>886</v>
      </c>
      <c r="AB890">
        <f>IFERROR(IF($AB$1&gt;=AA890,SMALL(STU_DATA!$L$5:$L$1000,FILL_DATA!$AB$2+FILL_DATA!AA890),0),0)</f>
        <v>0</v>
      </c>
      <c r="AC890">
        <f t="shared" si="125"/>
        <v>0</v>
      </c>
    </row>
    <row r="891" spans="1:29">
      <c r="A891" s="100" t="str">
        <f>IF(B891="","",ROWS($B$5:B891))</f>
        <v/>
      </c>
      <c r="B891" s="100" t="str">
        <f t="shared" si="117"/>
        <v/>
      </c>
      <c r="C891" s="100" t="str">
        <f t="shared" si="118"/>
        <v/>
      </c>
      <c r="D891" s="100" t="str">
        <f t="shared" si="119"/>
        <v/>
      </c>
      <c r="E891" s="100" t="str">
        <f t="shared" si="120"/>
        <v/>
      </c>
      <c r="F891" s="100" t="str">
        <f t="shared" si="121"/>
        <v/>
      </c>
      <c r="G891" s="101" t="str">
        <f t="shared" si="122"/>
        <v/>
      </c>
      <c r="H891" s="101" t="str">
        <f t="shared" si="123"/>
        <v/>
      </c>
      <c r="I891" s="184"/>
      <c r="J891" s="183"/>
      <c r="K891" s="183" t="str">
        <f>IF(J891="","",VLOOKUP(J891,MASTER!$B$8:$C$11,2,0))</f>
        <v/>
      </c>
      <c r="L891" s="183"/>
      <c r="M891" s="183"/>
      <c r="N891" s="183"/>
      <c r="O891" s="183"/>
      <c r="P891" s="183"/>
      <c r="Q891" s="183"/>
      <c r="R891" s="183"/>
      <c r="S891" s="183"/>
      <c r="T891" s="183"/>
      <c r="U891" s="183"/>
      <c r="V891" s="183"/>
      <c r="W891" s="183"/>
      <c r="X891" s="180">
        <f t="shared" si="124"/>
        <v>0</v>
      </c>
      <c r="Y891" s="179"/>
      <c r="AA891">
        <v>887</v>
      </c>
      <c r="AB891">
        <f>IFERROR(IF($AB$1&gt;=AA891,SMALL(STU_DATA!$L$5:$L$1000,FILL_DATA!$AB$2+FILL_DATA!AA891),0),0)</f>
        <v>0</v>
      </c>
      <c r="AC891">
        <f t="shared" si="125"/>
        <v>0</v>
      </c>
    </row>
    <row r="892" spans="1:29">
      <c r="A892" s="100" t="str">
        <f>IF(B892="","",ROWS($B$5:B892))</f>
        <v/>
      </c>
      <c r="B892" s="100" t="str">
        <f t="shared" si="117"/>
        <v/>
      </c>
      <c r="C892" s="100" t="str">
        <f t="shared" si="118"/>
        <v/>
      </c>
      <c r="D892" s="100" t="str">
        <f t="shared" si="119"/>
        <v/>
      </c>
      <c r="E892" s="100" t="str">
        <f t="shared" si="120"/>
        <v/>
      </c>
      <c r="F892" s="100" t="str">
        <f t="shared" si="121"/>
        <v/>
      </c>
      <c r="G892" s="101" t="str">
        <f t="shared" si="122"/>
        <v/>
      </c>
      <c r="H892" s="101" t="str">
        <f t="shared" si="123"/>
        <v/>
      </c>
      <c r="I892" s="184"/>
      <c r="J892" s="183"/>
      <c r="K892" s="183" t="str">
        <f>IF(J892="","",VLOOKUP(J892,MASTER!$B$8:$C$11,2,0))</f>
        <v/>
      </c>
      <c r="L892" s="183"/>
      <c r="M892" s="183"/>
      <c r="N892" s="183"/>
      <c r="O892" s="183"/>
      <c r="P892" s="183"/>
      <c r="Q892" s="183"/>
      <c r="R892" s="183"/>
      <c r="S892" s="183"/>
      <c r="T892" s="183"/>
      <c r="U892" s="183"/>
      <c r="V892" s="183"/>
      <c r="W892" s="183"/>
      <c r="X892" s="180">
        <f t="shared" si="124"/>
        <v>0</v>
      </c>
      <c r="Y892" s="179"/>
      <c r="AA892">
        <v>888</v>
      </c>
      <c r="AB892">
        <f>IFERROR(IF($AB$1&gt;=AA892,SMALL(STU_DATA!$L$5:$L$1000,FILL_DATA!$AB$2+FILL_DATA!AA892),0),0)</f>
        <v>0</v>
      </c>
      <c r="AC892">
        <f t="shared" si="125"/>
        <v>0</v>
      </c>
    </row>
    <row r="893" spans="1:29">
      <c r="A893" s="100" t="str">
        <f>IF(B893="","",ROWS($B$5:B893))</f>
        <v/>
      </c>
      <c r="B893" s="100" t="str">
        <f t="shared" si="117"/>
        <v/>
      </c>
      <c r="C893" s="100" t="str">
        <f t="shared" si="118"/>
        <v/>
      </c>
      <c r="D893" s="100" t="str">
        <f t="shared" si="119"/>
        <v/>
      </c>
      <c r="E893" s="100" t="str">
        <f t="shared" si="120"/>
        <v/>
      </c>
      <c r="F893" s="100" t="str">
        <f t="shared" si="121"/>
        <v/>
      </c>
      <c r="G893" s="101" t="str">
        <f t="shared" si="122"/>
        <v/>
      </c>
      <c r="H893" s="101" t="str">
        <f t="shared" si="123"/>
        <v/>
      </c>
      <c r="I893" s="184"/>
      <c r="J893" s="183"/>
      <c r="K893" s="183" t="str">
        <f>IF(J893="","",VLOOKUP(J893,MASTER!$B$8:$C$11,2,0))</f>
        <v/>
      </c>
      <c r="L893" s="183"/>
      <c r="M893" s="183"/>
      <c r="N893" s="183"/>
      <c r="O893" s="183"/>
      <c r="P893" s="183"/>
      <c r="Q893" s="183"/>
      <c r="R893" s="183"/>
      <c r="S893" s="183"/>
      <c r="T893" s="183"/>
      <c r="U893" s="183"/>
      <c r="V893" s="183"/>
      <c r="W893" s="183"/>
      <c r="X893" s="180">
        <f t="shared" si="124"/>
        <v>0</v>
      </c>
      <c r="Y893" s="179"/>
      <c r="AA893">
        <v>889</v>
      </c>
      <c r="AB893">
        <f>IFERROR(IF($AB$1&gt;=AA893,SMALL(STU_DATA!$L$5:$L$1000,FILL_DATA!$AB$2+FILL_DATA!AA893),0),0)</f>
        <v>0</v>
      </c>
      <c r="AC893">
        <f t="shared" si="125"/>
        <v>0</v>
      </c>
    </row>
    <row r="894" spans="1:29">
      <c r="A894" s="100" t="str">
        <f>IF(B894="","",ROWS($B$5:B894))</f>
        <v/>
      </c>
      <c r="B894" s="100" t="str">
        <f t="shared" si="117"/>
        <v/>
      </c>
      <c r="C894" s="100" t="str">
        <f t="shared" si="118"/>
        <v/>
      </c>
      <c r="D894" s="100" t="str">
        <f t="shared" si="119"/>
        <v/>
      </c>
      <c r="E894" s="100" t="str">
        <f t="shared" si="120"/>
        <v/>
      </c>
      <c r="F894" s="100" t="str">
        <f t="shared" si="121"/>
        <v/>
      </c>
      <c r="G894" s="101" t="str">
        <f t="shared" si="122"/>
        <v/>
      </c>
      <c r="H894" s="101" t="str">
        <f t="shared" si="123"/>
        <v/>
      </c>
      <c r="I894" s="184"/>
      <c r="J894" s="183"/>
      <c r="K894" s="183" t="str">
        <f>IF(J894="","",VLOOKUP(J894,MASTER!$B$8:$C$11,2,0))</f>
        <v/>
      </c>
      <c r="L894" s="183"/>
      <c r="M894" s="183"/>
      <c r="N894" s="183"/>
      <c r="O894" s="183"/>
      <c r="P894" s="183"/>
      <c r="Q894" s="183"/>
      <c r="R894" s="183"/>
      <c r="S894" s="183"/>
      <c r="T894" s="183"/>
      <c r="U894" s="183"/>
      <c r="V894" s="183"/>
      <c r="W894" s="183"/>
      <c r="X894" s="180">
        <f t="shared" si="124"/>
        <v>0</v>
      </c>
      <c r="Y894" s="179"/>
      <c r="AA894">
        <v>890</v>
      </c>
      <c r="AB894">
        <f>IFERROR(IF($AB$1&gt;=AA894,SMALL(STU_DATA!$L$5:$L$1000,FILL_DATA!$AB$2+FILL_DATA!AA894),0),0)</f>
        <v>0</v>
      </c>
      <c r="AC894">
        <f t="shared" si="125"/>
        <v>0</v>
      </c>
    </row>
    <row r="895" spans="1:29">
      <c r="A895" s="100" t="str">
        <f>IF(B895="","",ROWS($B$5:B895))</f>
        <v/>
      </c>
      <c r="B895" s="100" t="str">
        <f t="shared" si="117"/>
        <v/>
      </c>
      <c r="C895" s="100" t="str">
        <f t="shared" si="118"/>
        <v/>
      </c>
      <c r="D895" s="100" t="str">
        <f t="shared" si="119"/>
        <v/>
      </c>
      <c r="E895" s="100" t="str">
        <f t="shared" si="120"/>
        <v/>
      </c>
      <c r="F895" s="100" t="str">
        <f t="shared" si="121"/>
        <v/>
      </c>
      <c r="G895" s="101" t="str">
        <f t="shared" si="122"/>
        <v/>
      </c>
      <c r="H895" s="101" t="str">
        <f t="shared" si="123"/>
        <v/>
      </c>
      <c r="I895" s="184"/>
      <c r="J895" s="183"/>
      <c r="K895" s="183" t="str">
        <f>IF(J895="","",VLOOKUP(J895,MASTER!$B$8:$C$11,2,0))</f>
        <v/>
      </c>
      <c r="L895" s="183"/>
      <c r="M895" s="183"/>
      <c r="N895" s="183"/>
      <c r="O895" s="183"/>
      <c r="P895" s="183"/>
      <c r="Q895" s="183"/>
      <c r="R895" s="183"/>
      <c r="S895" s="183"/>
      <c r="T895" s="183"/>
      <c r="U895" s="183"/>
      <c r="V895" s="183"/>
      <c r="W895" s="183"/>
      <c r="X895" s="180">
        <f t="shared" si="124"/>
        <v>0</v>
      </c>
      <c r="Y895" s="179"/>
      <c r="AA895">
        <v>891</v>
      </c>
      <c r="AB895">
        <f>IFERROR(IF($AB$1&gt;=AA895,SMALL(STU_DATA!$L$5:$L$1000,FILL_DATA!$AB$2+FILL_DATA!AA895),0),0)</f>
        <v>0</v>
      </c>
      <c r="AC895">
        <f t="shared" si="125"/>
        <v>0</v>
      </c>
    </row>
    <row r="896" spans="1:29">
      <c r="A896" s="100" t="str">
        <f>IF(B896="","",ROWS($B$5:B896))</f>
        <v/>
      </c>
      <c r="B896" s="100" t="str">
        <f t="shared" si="117"/>
        <v/>
      </c>
      <c r="C896" s="100" t="str">
        <f t="shared" si="118"/>
        <v/>
      </c>
      <c r="D896" s="100" t="str">
        <f t="shared" si="119"/>
        <v/>
      </c>
      <c r="E896" s="100" t="str">
        <f t="shared" si="120"/>
        <v/>
      </c>
      <c r="F896" s="100" t="str">
        <f t="shared" si="121"/>
        <v/>
      </c>
      <c r="G896" s="101" t="str">
        <f t="shared" si="122"/>
        <v/>
      </c>
      <c r="H896" s="101" t="str">
        <f t="shared" si="123"/>
        <v/>
      </c>
      <c r="I896" s="184"/>
      <c r="J896" s="183"/>
      <c r="K896" s="183" t="str">
        <f>IF(J896="","",VLOOKUP(J896,MASTER!$B$8:$C$11,2,0))</f>
        <v/>
      </c>
      <c r="L896" s="183"/>
      <c r="M896" s="183"/>
      <c r="N896" s="183"/>
      <c r="O896" s="183"/>
      <c r="P896" s="183"/>
      <c r="Q896" s="183"/>
      <c r="R896" s="183"/>
      <c r="S896" s="183"/>
      <c r="T896" s="183"/>
      <c r="U896" s="183"/>
      <c r="V896" s="183"/>
      <c r="W896" s="183"/>
      <c r="X896" s="180">
        <f t="shared" si="124"/>
        <v>0</v>
      </c>
      <c r="Y896" s="179"/>
      <c r="AA896">
        <v>892</v>
      </c>
      <c r="AB896">
        <f>IFERROR(IF($AB$1&gt;=AA896,SMALL(STU_DATA!$L$5:$L$1000,FILL_DATA!$AB$2+FILL_DATA!AA896),0),0)</f>
        <v>0</v>
      </c>
      <c r="AC896">
        <f t="shared" si="125"/>
        <v>0</v>
      </c>
    </row>
    <row r="897" spans="1:29">
      <c r="A897" s="100" t="str">
        <f>IF(B897="","",ROWS($B$5:B897))</f>
        <v/>
      </c>
      <c r="B897" s="100" t="str">
        <f t="shared" si="117"/>
        <v/>
      </c>
      <c r="C897" s="100" t="str">
        <f t="shared" si="118"/>
        <v/>
      </c>
      <c r="D897" s="100" t="str">
        <f t="shared" si="119"/>
        <v/>
      </c>
      <c r="E897" s="100" t="str">
        <f t="shared" si="120"/>
        <v/>
      </c>
      <c r="F897" s="100" t="str">
        <f t="shared" si="121"/>
        <v/>
      </c>
      <c r="G897" s="101" t="str">
        <f t="shared" si="122"/>
        <v/>
      </c>
      <c r="H897" s="101" t="str">
        <f t="shared" si="123"/>
        <v/>
      </c>
      <c r="I897" s="184"/>
      <c r="J897" s="183"/>
      <c r="K897" s="183" t="str">
        <f>IF(J897="","",VLOOKUP(J897,MASTER!$B$8:$C$11,2,0))</f>
        <v/>
      </c>
      <c r="L897" s="183"/>
      <c r="M897" s="183"/>
      <c r="N897" s="183"/>
      <c r="O897" s="183"/>
      <c r="P897" s="183"/>
      <c r="Q897" s="183"/>
      <c r="R897" s="183"/>
      <c r="S897" s="183"/>
      <c r="T897" s="183"/>
      <c r="U897" s="183"/>
      <c r="V897" s="183"/>
      <c r="W897" s="183"/>
      <c r="X897" s="180">
        <f t="shared" si="124"/>
        <v>0</v>
      </c>
      <c r="Y897" s="179"/>
      <c r="AA897">
        <v>893</v>
      </c>
      <c r="AB897">
        <f>IFERROR(IF($AB$1&gt;=AA897,SMALL(STU_DATA!$L$5:$L$1000,FILL_DATA!$AB$2+FILL_DATA!AA897),0),0)</f>
        <v>0</v>
      </c>
      <c r="AC897">
        <f t="shared" si="125"/>
        <v>0</v>
      </c>
    </row>
    <row r="898" spans="1:29">
      <c r="A898" s="100" t="str">
        <f>IF(B898="","",ROWS($B$5:B898))</f>
        <v/>
      </c>
      <c r="B898" s="100" t="str">
        <f t="shared" si="117"/>
        <v/>
      </c>
      <c r="C898" s="100" t="str">
        <f t="shared" si="118"/>
        <v/>
      </c>
      <c r="D898" s="100" t="str">
        <f t="shared" si="119"/>
        <v/>
      </c>
      <c r="E898" s="100" t="str">
        <f t="shared" si="120"/>
        <v/>
      </c>
      <c r="F898" s="100" t="str">
        <f t="shared" si="121"/>
        <v/>
      </c>
      <c r="G898" s="101" t="str">
        <f t="shared" si="122"/>
        <v/>
      </c>
      <c r="H898" s="101" t="str">
        <f t="shared" si="123"/>
        <v/>
      </c>
      <c r="I898" s="184"/>
      <c r="J898" s="183"/>
      <c r="K898" s="183" t="str">
        <f>IF(J898="","",VLOOKUP(J898,MASTER!$B$8:$C$11,2,0))</f>
        <v/>
      </c>
      <c r="L898" s="183"/>
      <c r="M898" s="183"/>
      <c r="N898" s="183"/>
      <c r="O898" s="183"/>
      <c r="P898" s="183"/>
      <c r="Q898" s="183"/>
      <c r="R898" s="183"/>
      <c r="S898" s="183"/>
      <c r="T898" s="183"/>
      <c r="U898" s="183"/>
      <c r="V898" s="183"/>
      <c r="W898" s="183"/>
      <c r="X898" s="180">
        <f t="shared" si="124"/>
        <v>0</v>
      </c>
      <c r="Y898" s="179"/>
      <c r="AA898">
        <v>894</v>
      </c>
      <c r="AB898">
        <f>IFERROR(IF($AB$1&gt;=AA898,SMALL(STU_DATA!$L$5:$L$1000,FILL_DATA!$AB$2+FILL_DATA!AA898),0),0)</f>
        <v>0</v>
      </c>
      <c r="AC898">
        <f t="shared" si="125"/>
        <v>0</v>
      </c>
    </row>
    <row r="899" spans="1:29">
      <c r="A899" s="100" t="str">
        <f>IF(B899="","",ROWS($B$5:B899))</f>
        <v/>
      </c>
      <c r="B899" s="100" t="str">
        <f t="shared" si="117"/>
        <v/>
      </c>
      <c r="C899" s="100" t="str">
        <f t="shared" si="118"/>
        <v/>
      </c>
      <c r="D899" s="100" t="str">
        <f t="shared" si="119"/>
        <v/>
      </c>
      <c r="E899" s="100" t="str">
        <f t="shared" si="120"/>
        <v/>
      </c>
      <c r="F899" s="100" t="str">
        <f t="shared" si="121"/>
        <v/>
      </c>
      <c r="G899" s="101" t="str">
        <f t="shared" si="122"/>
        <v/>
      </c>
      <c r="H899" s="101" t="str">
        <f t="shared" si="123"/>
        <v/>
      </c>
      <c r="I899" s="184"/>
      <c r="J899" s="183"/>
      <c r="K899" s="183" t="str">
        <f>IF(J899="","",VLOOKUP(J899,MASTER!$B$8:$C$11,2,0))</f>
        <v/>
      </c>
      <c r="L899" s="183"/>
      <c r="M899" s="183"/>
      <c r="N899" s="183"/>
      <c r="O899" s="183"/>
      <c r="P899" s="183"/>
      <c r="Q899" s="183"/>
      <c r="R899" s="183"/>
      <c r="S899" s="183"/>
      <c r="T899" s="183"/>
      <c r="U899" s="183"/>
      <c r="V899" s="183"/>
      <c r="W899" s="183"/>
      <c r="X899" s="180">
        <f t="shared" si="124"/>
        <v>0</v>
      </c>
      <c r="Y899" s="179"/>
      <c r="AA899">
        <v>895</v>
      </c>
      <c r="AB899">
        <f>IFERROR(IF($AB$1&gt;=AA899,SMALL(STU_DATA!$L$5:$L$1000,FILL_DATA!$AB$2+FILL_DATA!AA899),0),0)</f>
        <v>0</v>
      </c>
      <c r="AC899">
        <f t="shared" si="125"/>
        <v>0</v>
      </c>
    </row>
    <row r="900" spans="1:29">
      <c r="A900" s="100" t="str">
        <f>IF(B900="","",ROWS($B$5:B900))</f>
        <v/>
      </c>
      <c r="B900" s="100" t="str">
        <f t="shared" si="117"/>
        <v/>
      </c>
      <c r="C900" s="100" t="str">
        <f t="shared" si="118"/>
        <v/>
      </c>
      <c r="D900" s="100" t="str">
        <f t="shared" si="119"/>
        <v/>
      </c>
      <c r="E900" s="100" t="str">
        <f t="shared" si="120"/>
        <v/>
      </c>
      <c r="F900" s="100" t="str">
        <f t="shared" si="121"/>
        <v/>
      </c>
      <c r="G900" s="101" t="str">
        <f t="shared" si="122"/>
        <v/>
      </c>
      <c r="H900" s="101" t="str">
        <f t="shared" si="123"/>
        <v/>
      </c>
      <c r="I900" s="184"/>
      <c r="J900" s="183"/>
      <c r="K900" s="183" t="str">
        <f>IF(J900="","",VLOOKUP(J900,MASTER!$B$8:$C$11,2,0))</f>
        <v/>
      </c>
      <c r="L900" s="183"/>
      <c r="M900" s="183"/>
      <c r="N900" s="183"/>
      <c r="O900" s="183"/>
      <c r="P900" s="183"/>
      <c r="Q900" s="183"/>
      <c r="R900" s="183"/>
      <c r="S900" s="183"/>
      <c r="T900" s="183"/>
      <c r="U900" s="183"/>
      <c r="V900" s="183"/>
      <c r="W900" s="183"/>
      <c r="X900" s="180">
        <f t="shared" si="124"/>
        <v>0</v>
      </c>
      <c r="Y900" s="179"/>
      <c r="AA900">
        <v>896</v>
      </c>
      <c r="AB900">
        <f>IFERROR(IF($AB$1&gt;=AA900,SMALL(STU_DATA!$L$5:$L$1000,FILL_DATA!$AB$2+FILL_DATA!AA900),0),0)</f>
        <v>0</v>
      </c>
      <c r="AC900">
        <f t="shared" si="125"/>
        <v>0</v>
      </c>
    </row>
    <row r="901" spans="1:29">
      <c r="A901" s="100" t="str">
        <f>IF(B901="","",ROWS($B$5:B901))</f>
        <v/>
      </c>
      <c r="B901" s="100" t="str">
        <f t="shared" ref="B901:B964" si="126">IFERROR(VLOOKUP($AB901,STU_DATA,2,0),"")</f>
        <v/>
      </c>
      <c r="C901" s="100" t="str">
        <f t="shared" ref="C901:C964" si="127">IFERROR(VLOOKUP($AB901,STU_DATA,3,0),"")</f>
        <v/>
      </c>
      <c r="D901" s="100" t="str">
        <f t="shared" ref="D901:D964" si="128">IFERROR(VLOOKUP($AB901,STU_DATA,4,0),"")</f>
        <v/>
      </c>
      <c r="E901" s="100" t="str">
        <f t="shared" ref="E901:E964" si="129">IFERROR(VLOOKUP($AB901,STU_DATA,5,0),"")</f>
        <v/>
      </c>
      <c r="F901" s="100" t="str">
        <f t="shared" ref="F901:F964" si="130">IFERROR(VLOOKUP($AB901,STU_DATA,6,0),"")</f>
        <v/>
      </c>
      <c r="G901" s="101" t="str">
        <f t="shared" ref="G901:G964" si="131">IFERROR(VLOOKUP($AB901,STU_DATA,7,0),"")</f>
        <v/>
      </c>
      <c r="H901" s="101" t="str">
        <f t="shared" ref="H901:H964" si="132">IFERROR(VLOOKUP($AB901,STU_DATA,9,0),"")</f>
        <v/>
      </c>
      <c r="I901" s="184"/>
      <c r="J901" s="183"/>
      <c r="K901" s="183" t="str">
        <f>IF(J901="","",VLOOKUP(J901,MASTER!$B$8:$C$11,2,0))</f>
        <v/>
      </c>
      <c r="L901" s="183"/>
      <c r="M901" s="183"/>
      <c r="N901" s="183"/>
      <c r="O901" s="183"/>
      <c r="P901" s="183"/>
      <c r="Q901" s="183"/>
      <c r="R901" s="183"/>
      <c r="S901" s="183"/>
      <c r="T901" s="183"/>
      <c r="U901" s="183"/>
      <c r="V901" s="183"/>
      <c r="W901" s="183"/>
      <c r="X901" s="180">
        <f t="shared" si="124"/>
        <v>0</v>
      </c>
      <c r="Y901" s="179"/>
      <c r="AA901">
        <v>897</v>
      </c>
      <c r="AB901">
        <f>IFERROR(IF($AB$1&gt;=AA901,SMALL(STU_DATA!$L$5:$L$1000,FILL_DATA!$AB$2+FILL_DATA!AA901),0),0)</f>
        <v>0</v>
      </c>
      <c r="AC901">
        <f t="shared" si="125"/>
        <v>0</v>
      </c>
    </row>
    <row r="902" spans="1:29">
      <c r="A902" s="100" t="str">
        <f>IF(B902="","",ROWS($B$5:B902))</f>
        <v/>
      </c>
      <c r="B902" s="100" t="str">
        <f t="shared" si="126"/>
        <v/>
      </c>
      <c r="C902" s="100" t="str">
        <f t="shared" si="127"/>
        <v/>
      </c>
      <c r="D902" s="100" t="str">
        <f t="shared" si="128"/>
        <v/>
      </c>
      <c r="E902" s="100" t="str">
        <f t="shared" si="129"/>
        <v/>
      </c>
      <c r="F902" s="100" t="str">
        <f t="shared" si="130"/>
        <v/>
      </c>
      <c r="G902" s="101" t="str">
        <f t="shared" si="131"/>
        <v/>
      </c>
      <c r="H902" s="101" t="str">
        <f t="shared" si="132"/>
        <v/>
      </c>
      <c r="I902" s="184"/>
      <c r="J902" s="183"/>
      <c r="K902" s="183" t="str">
        <f>IF(J902="","",VLOOKUP(J902,MASTER!$B$8:$C$11,2,0))</f>
        <v/>
      </c>
      <c r="L902" s="183"/>
      <c r="M902" s="183"/>
      <c r="N902" s="183"/>
      <c r="O902" s="183"/>
      <c r="P902" s="183"/>
      <c r="Q902" s="183"/>
      <c r="R902" s="183"/>
      <c r="S902" s="183"/>
      <c r="T902" s="183"/>
      <c r="U902" s="183"/>
      <c r="V902" s="183"/>
      <c r="W902" s="183"/>
      <c r="X902" s="180">
        <f t="shared" ref="X902:X965" si="133">SUM(L902:W902)</f>
        <v>0</v>
      </c>
      <c r="Y902" s="179"/>
      <c r="AA902">
        <v>898</v>
      </c>
      <c r="AB902">
        <f>IFERROR(IF($AB$1&gt;=AA902,SMALL(STU_DATA!$L$5:$L$1000,FILL_DATA!$AB$2+FILL_DATA!AA902),0),0)</f>
        <v>0</v>
      </c>
      <c r="AC902">
        <f t="shared" ref="AC902:AC965" si="134">IFERROR(IF(Y902=$Z$3,A902,0),"")</f>
        <v>0</v>
      </c>
    </row>
    <row r="903" spans="1:29">
      <c r="A903" s="100" t="str">
        <f>IF(B903="","",ROWS($B$5:B903))</f>
        <v/>
      </c>
      <c r="B903" s="100" t="str">
        <f t="shared" si="126"/>
        <v/>
      </c>
      <c r="C903" s="100" t="str">
        <f t="shared" si="127"/>
        <v/>
      </c>
      <c r="D903" s="100" t="str">
        <f t="shared" si="128"/>
        <v/>
      </c>
      <c r="E903" s="100" t="str">
        <f t="shared" si="129"/>
        <v/>
      </c>
      <c r="F903" s="100" t="str">
        <f t="shared" si="130"/>
        <v/>
      </c>
      <c r="G903" s="101" t="str">
        <f t="shared" si="131"/>
        <v/>
      </c>
      <c r="H903" s="101" t="str">
        <f t="shared" si="132"/>
        <v/>
      </c>
      <c r="I903" s="184"/>
      <c r="J903" s="183"/>
      <c r="K903" s="183" t="str">
        <f>IF(J903="","",VLOOKUP(J903,MASTER!$B$8:$C$11,2,0))</f>
        <v/>
      </c>
      <c r="L903" s="183"/>
      <c r="M903" s="183"/>
      <c r="N903" s="183"/>
      <c r="O903" s="183"/>
      <c r="P903" s="183"/>
      <c r="Q903" s="183"/>
      <c r="R903" s="183"/>
      <c r="S903" s="183"/>
      <c r="T903" s="183"/>
      <c r="U903" s="183"/>
      <c r="V903" s="183"/>
      <c r="W903" s="183"/>
      <c r="X903" s="180">
        <f t="shared" si="133"/>
        <v>0</v>
      </c>
      <c r="Y903" s="179"/>
      <c r="AA903">
        <v>899</v>
      </c>
      <c r="AB903">
        <f>IFERROR(IF($AB$1&gt;=AA903,SMALL(STU_DATA!$L$5:$L$1000,FILL_DATA!$AB$2+FILL_DATA!AA903),0),0)</f>
        <v>0</v>
      </c>
      <c r="AC903">
        <f t="shared" si="134"/>
        <v>0</v>
      </c>
    </row>
    <row r="904" spans="1:29">
      <c r="A904" s="100" t="str">
        <f>IF(B904="","",ROWS($B$5:B904))</f>
        <v/>
      </c>
      <c r="B904" s="100" t="str">
        <f t="shared" si="126"/>
        <v/>
      </c>
      <c r="C904" s="100" t="str">
        <f t="shared" si="127"/>
        <v/>
      </c>
      <c r="D904" s="100" t="str">
        <f t="shared" si="128"/>
        <v/>
      </c>
      <c r="E904" s="100" t="str">
        <f t="shared" si="129"/>
        <v/>
      </c>
      <c r="F904" s="100" t="str">
        <f t="shared" si="130"/>
        <v/>
      </c>
      <c r="G904" s="101" t="str">
        <f t="shared" si="131"/>
        <v/>
      </c>
      <c r="H904" s="101" t="str">
        <f t="shared" si="132"/>
        <v/>
      </c>
      <c r="I904" s="184"/>
      <c r="J904" s="183"/>
      <c r="K904" s="183" t="str">
        <f>IF(J904="","",VLOOKUP(J904,MASTER!$B$8:$C$11,2,0))</f>
        <v/>
      </c>
      <c r="L904" s="183"/>
      <c r="M904" s="183"/>
      <c r="N904" s="183"/>
      <c r="O904" s="183"/>
      <c r="P904" s="183"/>
      <c r="Q904" s="183"/>
      <c r="R904" s="183"/>
      <c r="S904" s="183"/>
      <c r="T904" s="183"/>
      <c r="U904" s="183"/>
      <c r="V904" s="183"/>
      <c r="W904" s="183"/>
      <c r="X904" s="180">
        <f t="shared" si="133"/>
        <v>0</v>
      </c>
      <c r="Y904" s="179"/>
      <c r="AA904">
        <v>900</v>
      </c>
      <c r="AB904">
        <f>IFERROR(IF($AB$1&gt;=AA904,SMALL(STU_DATA!$L$5:$L$1000,FILL_DATA!$AB$2+FILL_DATA!AA904),0),0)</f>
        <v>0</v>
      </c>
      <c r="AC904">
        <f t="shared" si="134"/>
        <v>0</v>
      </c>
    </row>
    <row r="905" spans="1:29">
      <c r="A905" s="100" t="str">
        <f>IF(B905="","",ROWS($B$5:B905))</f>
        <v/>
      </c>
      <c r="B905" s="100" t="str">
        <f t="shared" si="126"/>
        <v/>
      </c>
      <c r="C905" s="100" t="str">
        <f t="shared" si="127"/>
        <v/>
      </c>
      <c r="D905" s="100" t="str">
        <f t="shared" si="128"/>
        <v/>
      </c>
      <c r="E905" s="100" t="str">
        <f t="shared" si="129"/>
        <v/>
      </c>
      <c r="F905" s="100" t="str">
        <f t="shared" si="130"/>
        <v/>
      </c>
      <c r="G905" s="101" t="str">
        <f t="shared" si="131"/>
        <v/>
      </c>
      <c r="H905" s="101" t="str">
        <f t="shared" si="132"/>
        <v/>
      </c>
      <c r="I905" s="184"/>
      <c r="J905" s="183"/>
      <c r="K905" s="183" t="str">
        <f>IF(J905="","",VLOOKUP(J905,MASTER!$B$8:$C$11,2,0))</f>
        <v/>
      </c>
      <c r="L905" s="183"/>
      <c r="M905" s="183"/>
      <c r="N905" s="183"/>
      <c r="O905" s="183"/>
      <c r="P905" s="183"/>
      <c r="Q905" s="183"/>
      <c r="R905" s="183"/>
      <c r="S905" s="183"/>
      <c r="T905" s="183"/>
      <c r="U905" s="183"/>
      <c r="V905" s="183"/>
      <c r="W905" s="183"/>
      <c r="X905" s="180">
        <f t="shared" si="133"/>
        <v>0</v>
      </c>
      <c r="Y905" s="179"/>
      <c r="AA905">
        <v>901</v>
      </c>
      <c r="AB905">
        <f>IFERROR(IF($AB$1&gt;=AA905,SMALL(STU_DATA!$L$5:$L$1000,FILL_DATA!$AB$2+FILL_DATA!AA905),0),0)</f>
        <v>0</v>
      </c>
      <c r="AC905">
        <f t="shared" si="134"/>
        <v>0</v>
      </c>
    </row>
    <row r="906" spans="1:29">
      <c r="A906" s="100" t="str">
        <f>IF(B906="","",ROWS($B$5:B906))</f>
        <v/>
      </c>
      <c r="B906" s="100" t="str">
        <f t="shared" si="126"/>
        <v/>
      </c>
      <c r="C906" s="100" t="str">
        <f t="shared" si="127"/>
        <v/>
      </c>
      <c r="D906" s="100" t="str">
        <f t="shared" si="128"/>
        <v/>
      </c>
      <c r="E906" s="100" t="str">
        <f t="shared" si="129"/>
        <v/>
      </c>
      <c r="F906" s="100" t="str">
        <f t="shared" si="130"/>
        <v/>
      </c>
      <c r="G906" s="101" t="str">
        <f t="shared" si="131"/>
        <v/>
      </c>
      <c r="H906" s="101" t="str">
        <f t="shared" si="132"/>
        <v/>
      </c>
      <c r="I906" s="184"/>
      <c r="J906" s="183"/>
      <c r="K906" s="183" t="str">
        <f>IF(J906="","",VLOOKUP(J906,MASTER!$B$8:$C$11,2,0))</f>
        <v/>
      </c>
      <c r="L906" s="183"/>
      <c r="M906" s="183"/>
      <c r="N906" s="183"/>
      <c r="O906" s="183"/>
      <c r="P906" s="183"/>
      <c r="Q906" s="183"/>
      <c r="R906" s="183"/>
      <c r="S906" s="183"/>
      <c r="T906" s="183"/>
      <c r="U906" s="183"/>
      <c r="V906" s="183"/>
      <c r="W906" s="183"/>
      <c r="X906" s="180">
        <f t="shared" si="133"/>
        <v>0</v>
      </c>
      <c r="Y906" s="179"/>
      <c r="AA906">
        <v>902</v>
      </c>
      <c r="AB906">
        <f>IFERROR(IF($AB$1&gt;=AA906,SMALL(STU_DATA!$L$5:$L$1000,FILL_DATA!$AB$2+FILL_DATA!AA906),0),0)</f>
        <v>0</v>
      </c>
      <c r="AC906">
        <f t="shared" si="134"/>
        <v>0</v>
      </c>
    </row>
    <row r="907" spans="1:29">
      <c r="A907" s="100" t="str">
        <f>IF(B907="","",ROWS($B$5:B907))</f>
        <v/>
      </c>
      <c r="B907" s="100" t="str">
        <f t="shared" si="126"/>
        <v/>
      </c>
      <c r="C907" s="100" t="str">
        <f t="shared" si="127"/>
        <v/>
      </c>
      <c r="D907" s="100" t="str">
        <f t="shared" si="128"/>
        <v/>
      </c>
      <c r="E907" s="100" t="str">
        <f t="shared" si="129"/>
        <v/>
      </c>
      <c r="F907" s="100" t="str">
        <f t="shared" si="130"/>
        <v/>
      </c>
      <c r="G907" s="101" t="str">
        <f t="shared" si="131"/>
        <v/>
      </c>
      <c r="H907" s="101" t="str">
        <f t="shared" si="132"/>
        <v/>
      </c>
      <c r="I907" s="184"/>
      <c r="J907" s="183"/>
      <c r="K907" s="183" t="str">
        <f>IF(J907="","",VLOOKUP(J907,MASTER!$B$8:$C$11,2,0))</f>
        <v/>
      </c>
      <c r="L907" s="183"/>
      <c r="M907" s="183"/>
      <c r="N907" s="183"/>
      <c r="O907" s="183"/>
      <c r="P907" s="183"/>
      <c r="Q907" s="183"/>
      <c r="R907" s="183"/>
      <c r="S907" s="183"/>
      <c r="T907" s="183"/>
      <c r="U907" s="183"/>
      <c r="V907" s="183"/>
      <c r="W907" s="183"/>
      <c r="X907" s="180">
        <f t="shared" si="133"/>
        <v>0</v>
      </c>
      <c r="Y907" s="179"/>
      <c r="AA907">
        <v>903</v>
      </c>
      <c r="AB907">
        <f>IFERROR(IF($AB$1&gt;=AA907,SMALL(STU_DATA!$L$5:$L$1000,FILL_DATA!$AB$2+FILL_DATA!AA907),0),0)</f>
        <v>0</v>
      </c>
      <c r="AC907">
        <f t="shared" si="134"/>
        <v>0</v>
      </c>
    </row>
    <row r="908" spans="1:29">
      <c r="A908" s="100" t="str">
        <f>IF(B908="","",ROWS($B$5:B908))</f>
        <v/>
      </c>
      <c r="B908" s="100" t="str">
        <f t="shared" si="126"/>
        <v/>
      </c>
      <c r="C908" s="100" t="str">
        <f t="shared" si="127"/>
        <v/>
      </c>
      <c r="D908" s="100" t="str">
        <f t="shared" si="128"/>
        <v/>
      </c>
      <c r="E908" s="100" t="str">
        <f t="shared" si="129"/>
        <v/>
      </c>
      <c r="F908" s="100" t="str">
        <f t="shared" si="130"/>
        <v/>
      </c>
      <c r="G908" s="101" t="str">
        <f t="shared" si="131"/>
        <v/>
      </c>
      <c r="H908" s="101" t="str">
        <f t="shared" si="132"/>
        <v/>
      </c>
      <c r="I908" s="184"/>
      <c r="J908" s="183"/>
      <c r="K908" s="183" t="str">
        <f>IF(J908="","",VLOOKUP(J908,MASTER!$B$8:$C$11,2,0))</f>
        <v/>
      </c>
      <c r="L908" s="183"/>
      <c r="M908" s="183"/>
      <c r="N908" s="183"/>
      <c r="O908" s="183"/>
      <c r="P908" s="183"/>
      <c r="Q908" s="183"/>
      <c r="R908" s="183"/>
      <c r="S908" s="183"/>
      <c r="T908" s="183"/>
      <c r="U908" s="183"/>
      <c r="V908" s="183"/>
      <c r="W908" s="183"/>
      <c r="X908" s="180">
        <f t="shared" si="133"/>
        <v>0</v>
      </c>
      <c r="Y908" s="179"/>
      <c r="AA908">
        <v>904</v>
      </c>
      <c r="AB908">
        <f>IFERROR(IF($AB$1&gt;=AA908,SMALL(STU_DATA!$L$5:$L$1000,FILL_DATA!$AB$2+FILL_DATA!AA908),0),0)</f>
        <v>0</v>
      </c>
      <c r="AC908">
        <f t="shared" si="134"/>
        <v>0</v>
      </c>
    </row>
    <row r="909" spans="1:29">
      <c r="A909" s="100" t="str">
        <f>IF(B909="","",ROWS($B$5:B909))</f>
        <v/>
      </c>
      <c r="B909" s="100" t="str">
        <f t="shared" si="126"/>
        <v/>
      </c>
      <c r="C909" s="100" t="str">
        <f t="shared" si="127"/>
        <v/>
      </c>
      <c r="D909" s="100" t="str">
        <f t="shared" si="128"/>
        <v/>
      </c>
      <c r="E909" s="100" t="str">
        <f t="shared" si="129"/>
        <v/>
      </c>
      <c r="F909" s="100" t="str">
        <f t="shared" si="130"/>
        <v/>
      </c>
      <c r="G909" s="101" t="str">
        <f t="shared" si="131"/>
        <v/>
      </c>
      <c r="H909" s="101" t="str">
        <f t="shared" si="132"/>
        <v/>
      </c>
      <c r="I909" s="184"/>
      <c r="J909" s="183"/>
      <c r="K909" s="183" t="str">
        <f>IF(J909="","",VLOOKUP(J909,MASTER!$B$8:$C$11,2,0))</f>
        <v/>
      </c>
      <c r="L909" s="183"/>
      <c r="M909" s="183"/>
      <c r="N909" s="183"/>
      <c r="O909" s="183"/>
      <c r="P909" s="183"/>
      <c r="Q909" s="183"/>
      <c r="R909" s="183"/>
      <c r="S909" s="183"/>
      <c r="T909" s="183"/>
      <c r="U909" s="183"/>
      <c r="V909" s="183"/>
      <c r="W909" s="183"/>
      <c r="X909" s="180">
        <f t="shared" si="133"/>
        <v>0</v>
      </c>
      <c r="Y909" s="179"/>
      <c r="AA909">
        <v>905</v>
      </c>
      <c r="AB909">
        <f>IFERROR(IF($AB$1&gt;=AA909,SMALL(STU_DATA!$L$5:$L$1000,FILL_DATA!$AB$2+FILL_DATA!AA909),0),0)</f>
        <v>0</v>
      </c>
      <c r="AC909">
        <f t="shared" si="134"/>
        <v>0</v>
      </c>
    </row>
    <row r="910" spans="1:29">
      <c r="A910" s="100" t="str">
        <f>IF(B910="","",ROWS($B$5:B910))</f>
        <v/>
      </c>
      <c r="B910" s="100" t="str">
        <f t="shared" si="126"/>
        <v/>
      </c>
      <c r="C910" s="100" t="str">
        <f t="shared" si="127"/>
        <v/>
      </c>
      <c r="D910" s="100" t="str">
        <f t="shared" si="128"/>
        <v/>
      </c>
      <c r="E910" s="100" t="str">
        <f t="shared" si="129"/>
        <v/>
      </c>
      <c r="F910" s="100" t="str">
        <f t="shared" si="130"/>
        <v/>
      </c>
      <c r="G910" s="101" t="str">
        <f t="shared" si="131"/>
        <v/>
      </c>
      <c r="H910" s="101" t="str">
        <f t="shared" si="132"/>
        <v/>
      </c>
      <c r="I910" s="184"/>
      <c r="J910" s="183"/>
      <c r="K910" s="183" t="str">
        <f>IF(J910="","",VLOOKUP(J910,MASTER!$B$8:$C$11,2,0))</f>
        <v/>
      </c>
      <c r="L910" s="183"/>
      <c r="M910" s="183"/>
      <c r="N910" s="183"/>
      <c r="O910" s="183"/>
      <c r="P910" s="183"/>
      <c r="Q910" s="183"/>
      <c r="R910" s="183"/>
      <c r="S910" s="183"/>
      <c r="T910" s="183"/>
      <c r="U910" s="183"/>
      <c r="V910" s="183"/>
      <c r="W910" s="183"/>
      <c r="X910" s="180">
        <f t="shared" si="133"/>
        <v>0</v>
      </c>
      <c r="Y910" s="179"/>
      <c r="AA910">
        <v>906</v>
      </c>
      <c r="AB910">
        <f>IFERROR(IF($AB$1&gt;=AA910,SMALL(STU_DATA!$L$5:$L$1000,FILL_DATA!$AB$2+FILL_DATA!AA910),0),0)</f>
        <v>0</v>
      </c>
      <c r="AC910">
        <f t="shared" si="134"/>
        <v>0</v>
      </c>
    </row>
    <row r="911" spans="1:29">
      <c r="A911" s="100" t="str">
        <f>IF(B911="","",ROWS($B$5:B911))</f>
        <v/>
      </c>
      <c r="B911" s="100" t="str">
        <f t="shared" si="126"/>
        <v/>
      </c>
      <c r="C911" s="100" t="str">
        <f t="shared" si="127"/>
        <v/>
      </c>
      <c r="D911" s="100" t="str">
        <f t="shared" si="128"/>
        <v/>
      </c>
      <c r="E911" s="100" t="str">
        <f t="shared" si="129"/>
        <v/>
      </c>
      <c r="F911" s="100" t="str">
        <f t="shared" si="130"/>
        <v/>
      </c>
      <c r="G911" s="101" t="str">
        <f t="shared" si="131"/>
        <v/>
      </c>
      <c r="H911" s="101" t="str">
        <f t="shared" si="132"/>
        <v/>
      </c>
      <c r="I911" s="184"/>
      <c r="J911" s="183"/>
      <c r="K911" s="183" t="str">
        <f>IF(J911="","",VLOOKUP(J911,MASTER!$B$8:$C$11,2,0))</f>
        <v/>
      </c>
      <c r="L911" s="183"/>
      <c r="M911" s="183"/>
      <c r="N911" s="183"/>
      <c r="O911" s="183"/>
      <c r="P911" s="183"/>
      <c r="Q911" s="183"/>
      <c r="R911" s="183"/>
      <c r="S911" s="183"/>
      <c r="T911" s="183"/>
      <c r="U911" s="183"/>
      <c r="V911" s="183"/>
      <c r="W911" s="183"/>
      <c r="X911" s="180">
        <f t="shared" si="133"/>
        <v>0</v>
      </c>
      <c r="Y911" s="179"/>
      <c r="AA911">
        <v>907</v>
      </c>
      <c r="AB911">
        <f>IFERROR(IF($AB$1&gt;=AA911,SMALL(STU_DATA!$L$5:$L$1000,FILL_DATA!$AB$2+FILL_DATA!AA911),0),0)</f>
        <v>0</v>
      </c>
      <c r="AC911">
        <f t="shared" si="134"/>
        <v>0</v>
      </c>
    </row>
    <row r="912" spans="1:29">
      <c r="A912" s="100" t="str">
        <f>IF(B912="","",ROWS($B$5:B912))</f>
        <v/>
      </c>
      <c r="B912" s="100" t="str">
        <f t="shared" si="126"/>
        <v/>
      </c>
      <c r="C912" s="100" t="str">
        <f t="shared" si="127"/>
        <v/>
      </c>
      <c r="D912" s="100" t="str">
        <f t="shared" si="128"/>
        <v/>
      </c>
      <c r="E912" s="100" t="str">
        <f t="shared" si="129"/>
        <v/>
      </c>
      <c r="F912" s="100" t="str">
        <f t="shared" si="130"/>
        <v/>
      </c>
      <c r="G912" s="101" t="str">
        <f t="shared" si="131"/>
        <v/>
      </c>
      <c r="H912" s="101" t="str">
        <f t="shared" si="132"/>
        <v/>
      </c>
      <c r="I912" s="184"/>
      <c r="J912" s="183"/>
      <c r="K912" s="183" t="str">
        <f>IF(J912="","",VLOOKUP(J912,MASTER!$B$8:$C$11,2,0))</f>
        <v/>
      </c>
      <c r="L912" s="183"/>
      <c r="M912" s="183"/>
      <c r="N912" s="183"/>
      <c r="O912" s="183"/>
      <c r="P912" s="183"/>
      <c r="Q912" s="183"/>
      <c r="R912" s="183"/>
      <c r="S912" s="183"/>
      <c r="T912" s="183"/>
      <c r="U912" s="183"/>
      <c r="V912" s="183"/>
      <c r="W912" s="183"/>
      <c r="X912" s="180">
        <f t="shared" si="133"/>
        <v>0</v>
      </c>
      <c r="Y912" s="179"/>
      <c r="AA912">
        <v>908</v>
      </c>
      <c r="AB912">
        <f>IFERROR(IF($AB$1&gt;=AA912,SMALL(STU_DATA!$L$5:$L$1000,FILL_DATA!$AB$2+FILL_DATA!AA912),0),0)</f>
        <v>0</v>
      </c>
      <c r="AC912">
        <f t="shared" si="134"/>
        <v>0</v>
      </c>
    </row>
    <row r="913" spans="1:29">
      <c r="A913" s="100" t="str">
        <f>IF(B913="","",ROWS($B$5:B913))</f>
        <v/>
      </c>
      <c r="B913" s="100" t="str">
        <f t="shared" si="126"/>
        <v/>
      </c>
      <c r="C913" s="100" t="str">
        <f t="shared" si="127"/>
        <v/>
      </c>
      <c r="D913" s="100" t="str">
        <f t="shared" si="128"/>
        <v/>
      </c>
      <c r="E913" s="100" t="str">
        <f t="shared" si="129"/>
        <v/>
      </c>
      <c r="F913" s="100" t="str">
        <f t="shared" si="130"/>
        <v/>
      </c>
      <c r="G913" s="101" t="str">
        <f t="shared" si="131"/>
        <v/>
      </c>
      <c r="H913" s="101" t="str">
        <f t="shared" si="132"/>
        <v/>
      </c>
      <c r="I913" s="184"/>
      <c r="J913" s="183"/>
      <c r="K913" s="183" t="str">
        <f>IF(J913="","",VLOOKUP(J913,MASTER!$B$8:$C$11,2,0))</f>
        <v/>
      </c>
      <c r="L913" s="183"/>
      <c r="M913" s="183"/>
      <c r="N913" s="183"/>
      <c r="O913" s="183"/>
      <c r="P913" s="183"/>
      <c r="Q913" s="183"/>
      <c r="R913" s="183"/>
      <c r="S913" s="183"/>
      <c r="T913" s="183"/>
      <c r="U913" s="183"/>
      <c r="V913" s="183"/>
      <c r="W913" s="183"/>
      <c r="X913" s="180">
        <f t="shared" si="133"/>
        <v>0</v>
      </c>
      <c r="Y913" s="179"/>
      <c r="AA913">
        <v>909</v>
      </c>
      <c r="AB913">
        <f>IFERROR(IF($AB$1&gt;=AA913,SMALL(STU_DATA!$L$5:$L$1000,FILL_DATA!$AB$2+FILL_DATA!AA913),0),0)</f>
        <v>0</v>
      </c>
      <c r="AC913">
        <f t="shared" si="134"/>
        <v>0</v>
      </c>
    </row>
    <row r="914" spans="1:29">
      <c r="A914" s="100" t="str">
        <f>IF(B914="","",ROWS($B$5:B914))</f>
        <v/>
      </c>
      <c r="B914" s="100" t="str">
        <f t="shared" si="126"/>
        <v/>
      </c>
      <c r="C914" s="100" t="str">
        <f t="shared" si="127"/>
        <v/>
      </c>
      <c r="D914" s="100" t="str">
        <f t="shared" si="128"/>
        <v/>
      </c>
      <c r="E914" s="100" t="str">
        <f t="shared" si="129"/>
        <v/>
      </c>
      <c r="F914" s="100" t="str">
        <f t="shared" si="130"/>
        <v/>
      </c>
      <c r="G914" s="101" t="str">
        <f t="shared" si="131"/>
        <v/>
      </c>
      <c r="H914" s="101" t="str">
        <f t="shared" si="132"/>
        <v/>
      </c>
      <c r="I914" s="184"/>
      <c r="J914" s="183"/>
      <c r="K914" s="183" t="str">
        <f>IF(J914="","",VLOOKUP(J914,MASTER!$B$8:$C$11,2,0))</f>
        <v/>
      </c>
      <c r="L914" s="183"/>
      <c r="M914" s="183"/>
      <c r="N914" s="183"/>
      <c r="O914" s="183"/>
      <c r="P914" s="183"/>
      <c r="Q914" s="183"/>
      <c r="R914" s="183"/>
      <c r="S914" s="183"/>
      <c r="T914" s="183"/>
      <c r="U914" s="183"/>
      <c r="V914" s="183"/>
      <c r="W914" s="183"/>
      <c r="X914" s="180">
        <f t="shared" si="133"/>
        <v>0</v>
      </c>
      <c r="Y914" s="179"/>
      <c r="AA914">
        <v>910</v>
      </c>
      <c r="AB914">
        <f>IFERROR(IF($AB$1&gt;=AA914,SMALL(STU_DATA!$L$5:$L$1000,FILL_DATA!$AB$2+FILL_DATA!AA914),0),0)</f>
        <v>0</v>
      </c>
      <c r="AC914">
        <f t="shared" si="134"/>
        <v>0</v>
      </c>
    </row>
    <row r="915" spans="1:29">
      <c r="A915" s="100" t="str">
        <f>IF(B915="","",ROWS($B$5:B915))</f>
        <v/>
      </c>
      <c r="B915" s="100" t="str">
        <f t="shared" si="126"/>
        <v/>
      </c>
      <c r="C915" s="100" t="str">
        <f t="shared" si="127"/>
        <v/>
      </c>
      <c r="D915" s="100" t="str">
        <f t="shared" si="128"/>
        <v/>
      </c>
      <c r="E915" s="100" t="str">
        <f t="shared" si="129"/>
        <v/>
      </c>
      <c r="F915" s="100" t="str">
        <f t="shared" si="130"/>
        <v/>
      </c>
      <c r="G915" s="101" t="str">
        <f t="shared" si="131"/>
        <v/>
      </c>
      <c r="H915" s="101" t="str">
        <f t="shared" si="132"/>
        <v/>
      </c>
      <c r="I915" s="184"/>
      <c r="J915" s="183"/>
      <c r="K915" s="183" t="str">
        <f>IF(J915="","",VLOOKUP(J915,MASTER!$B$8:$C$11,2,0))</f>
        <v/>
      </c>
      <c r="L915" s="183"/>
      <c r="M915" s="183"/>
      <c r="N915" s="183"/>
      <c r="O915" s="183"/>
      <c r="P915" s="183"/>
      <c r="Q915" s="183"/>
      <c r="R915" s="183"/>
      <c r="S915" s="183"/>
      <c r="T915" s="183"/>
      <c r="U915" s="183"/>
      <c r="V915" s="183"/>
      <c r="W915" s="183"/>
      <c r="X915" s="180">
        <f t="shared" si="133"/>
        <v>0</v>
      </c>
      <c r="Y915" s="179"/>
      <c r="AA915">
        <v>911</v>
      </c>
      <c r="AB915">
        <f>IFERROR(IF($AB$1&gt;=AA915,SMALL(STU_DATA!$L$5:$L$1000,FILL_DATA!$AB$2+FILL_DATA!AA915),0),0)</f>
        <v>0</v>
      </c>
      <c r="AC915">
        <f t="shared" si="134"/>
        <v>0</v>
      </c>
    </row>
    <row r="916" spans="1:29">
      <c r="A916" s="100" t="str">
        <f>IF(B916="","",ROWS($B$5:B916))</f>
        <v/>
      </c>
      <c r="B916" s="100" t="str">
        <f t="shared" si="126"/>
        <v/>
      </c>
      <c r="C916" s="100" t="str">
        <f t="shared" si="127"/>
        <v/>
      </c>
      <c r="D916" s="100" t="str">
        <f t="shared" si="128"/>
        <v/>
      </c>
      <c r="E916" s="100" t="str">
        <f t="shared" si="129"/>
        <v/>
      </c>
      <c r="F916" s="100" t="str">
        <f t="shared" si="130"/>
        <v/>
      </c>
      <c r="G916" s="101" t="str">
        <f t="shared" si="131"/>
        <v/>
      </c>
      <c r="H916" s="101" t="str">
        <f t="shared" si="132"/>
        <v/>
      </c>
      <c r="I916" s="184"/>
      <c r="J916" s="183"/>
      <c r="K916" s="183" t="str">
        <f>IF(J916="","",VLOOKUP(J916,MASTER!$B$8:$C$11,2,0))</f>
        <v/>
      </c>
      <c r="L916" s="183"/>
      <c r="M916" s="183"/>
      <c r="N916" s="183"/>
      <c r="O916" s="183"/>
      <c r="P916" s="183"/>
      <c r="Q916" s="183"/>
      <c r="R916" s="183"/>
      <c r="S916" s="183"/>
      <c r="T916" s="183"/>
      <c r="U916" s="183"/>
      <c r="V916" s="183"/>
      <c r="W916" s="183"/>
      <c r="X916" s="180">
        <f t="shared" si="133"/>
        <v>0</v>
      </c>
      <c r="Y916" s="179"/>
      <c r="AA916">
        <v>912</v>
      </c>
      <c r="AB916">
        <f>IFERROR(IF($AB$1&gt;=AA916,SMALL(STU_DATA!$L$5:$L$1000,FILL_DATA!$AB$2+FILL_DATA!AA916),0),0)</f>
        <v>0</v>
      </c>
      <c r="AC916">
        <f t="shared" si="134"/>
        <v>0</v>
      </c>
    </row>
    <row r="917" spans="1:29">
      <c r="A917" s="100" t="str">
        <f>IF(B917="","",ROWS($B$5:B917))</f>
        <v/>
      </c>
      <c r="B917" s="100" t="str">
        <f t="shared" si="126"/>
        <v/>
      </c>
      <c r="C917" s="100" t="str">
        <f t="shared" si="127"/>
        <v/>
      </c>
      <c r="D917" s="100" t="str">
        <f t="shared" si="128"/>
        <v/>
      </c>
      <c r="E917" s="100" t="str">
        <f t="shared" si="129"/>
        <v/>
      </c>
      <c r="F917" s="100" t="str">
        <f t="shared" si="130"/>
        <v/>
      </c>
      <c r="G917" s="101" t="str">
        <f t="shared" si="131"/>
        <v/>
      </c>
      <c r="H917" s="101" t="str">
        <f t="shared" si="132"/>
        <v/>
      </c>
      <c r="I917" s="184"/>
      <c r="J917" s="183"/>
      <c r="K917" s="183" t="str">
        <f>IF(J917="","",VLOOKUP(J917,MASTER!$B$8:$C$11,2,0))</f>
        <v/>
      </c>
      <c r="L917" s="183"/>
      <c r="M917" s="183"/>
      <c r="N917" s="183"/>
      <c r="O917" s="183"/>
      <c r="P917" s="183"/>
      <c r="Q917" s="183"/>
      <c r="R917" s="183"/>
      <c r="S917" s="183"/>
      <c r="T917" s="183"/>
      <c r="U917" s="183"/>
      <c r="V917" s="183"/>
      <c r="W917" s="183"/>
      <c r="X917" s="180">
        <f t="shared" si="133"/>
        <v>0</v>
      </c>
      <c r="Y917" s="179"/>
      <c r="AA917">
        <v>913</v>
      </c>
      <c r="AB917">
        <f>IFERROR(IF($AB$1&gt;=AA917,SMALL(STU_DATA!$L$5:$L$1000,FILL_DATA!$AB$2+FILL_DATA!AA917),0),0)</f>
        <v>0</v>
      </c>
      <c r="AC917">
        <f t="shared" si="134"/>
        <v>0</v>
      </c>
    </row>
    <row r="918" spans="1:29">
      <c r="A918" s="100" t="str">
        <f>IF(B918="","",ROWS($B$5:B918))</f>
        <v/>
      </c>
      <c r="B918" s="100" t="str">
        <f t="shared" si="126"/>
        <v/>
      </c>
      <c r="C918" s="100" t="str">
        <f t="shared" si="127"/>
        <v/>
      </c>
      <c r="D918" s="100" t="str">
        <f t="shared" si="128"/>
        <v/>
      </c>
      <c r="E918" s="100" t="str">
        <f t="shared" si="129"/>
        <v/>
      </c>
      <c r="F918" s="100" t="str">
        <f t="shared" si="130"/>
        <v/>
      </c>
      <c r="G918" s="101" t="str">
        <f t="shared" si="131"/>
        <v/>
      </c>
      <c r="H918" s="101" t="str">
        <f t="shared" si="132"/>
        <v/>
      </c>
      <c r="I918" s="184"/>
      <c r="J918" s="183"/>
      <c r="K918" s="183" t="str">
        <f>IF(J918="","",VLOOKUP(J918,MASTER!$B$8:$C$11,2,0))</f>
        <v/>
      </c>
      <c r="L918" s="183"/>
      <c r="M918" s="183"/>
      <c r="N918" s="183"/>
      <c r="O918" s="183"/>
      <c r="P918" s="183"/>
      <c r="Q918" s="183"/>
      <c r="R918" s="183"/>
      <c r="S918" s="183"/>
      <c r="T918" s="183"/>
      <c r="U918" s="183"/>
      <c r="V918" s="183"/>
      <c r="W918" s="183"/>
      <c r="X918" s="180">
        <f t="shared" si="133"/>
        <v>0</v>
      </c>
      <c r="Y918" s="179"/>
      <c r="AA918">
        <v>914</v>
      </c>
      <c r="AB918">
        <f>IFERROR(IF($AB$1&gt;=AA918,SMALL(STU_DATA!$L$5:$L$1000,FILL_DATA!$AB$2+FILL_DATA!AA918),0),0)</f>
        <v>0</v>
      </c>
      <c r="AC918">
        <f t="shared" si="134"/>
        <v>0</v>
      </c>
    </row>
    <row r="919" spans="1:29">
      <c r="A919" s="100" t="str">
        <f>IF(B919="","",ROWS($B$5:B919))</f>
        <v/>
      </c>
      <c r="B919" s="100" t="str">
        <f t="shared" si="126"/>
        <v/>
      </c>
      <c r="C919" s="100" t="str">
        <f t="shared" si="127"/>
        <v/>
      </c>
      <c r="D919" s="100" t="str">
        <f t="shared" si="128"/>
        <v/>
      </c>
      <c r="E919" s="100" t="str">
        <f t="shared" si="129"/>
        <v/>
      </c>
      <c r="F919" s="100" t="str">
        <f t="shared" si="130"/>
        <v/>
      </c>
      <c r="G919" s="101" t="str">
        <f t="shared" si="131"/>
        <v/>
      </c>
      <c r="H919" s="101" t="str">
        <f t="shared" si="132"/>
        <v/>
      </c>
      <c r="I919" s="184"/>
      <c r="J919" s="183"/>
      <c r="K919" s="183" t="str">
        <f>IF(J919="","",VLOOKUP(J919,MASTER!$B$8:$C$11,2,0))</f>
        <v/>
      </c>
      <c r="L919" s="183"/>
      <c r="M919" s="183"/>
      <c r="N919" s="183"/>
      <c r="O919" s="183"/>
      <c r="P919" s="183"/>
      <c r="Q919" s="183"/>
      <c r="R919" s="183"/>
      <c r="S919" s="183"/>
      <c r="T919" s="183"/>
      <c r="U919" s="183"/>
      <c r="V919" s="183"/>
      <c r="W919" s="183"/>
      <c r="X919" s="180">
        <f t="shared" si="133"/>
        <v>0</v>
      </c>
      <c r="Y919" s="179"/>
      <c r="AA919">
        <v>915</v>
      </c>
      <c r="AB919">
        <f>IFERROR(IF($AB$1&gt;=AA919,SMALL(STU_DATA!$L$5:$L$1000,FILL_DATA!$AB$2+FILL_DATA!AA919),0),0)</f>
        <v>0</v>
      </c>
      <c r="AC919">
        <f t="shared" si="134"/>
        <v>0</v>
      </c>
    </row>
    <row r="920" spans="1:29">
      <c r="A920" s="100" t="str">
        <f>IF(B920="","",ROWS($B$5:B920))</f>
        <v/>
      </c>
      <c r="B920" s="100" t="str">
        <f t="shared" si="126"/>
        <v/>
      </c>
      <c r="C920" s="100" t="str">
        <f t="shared" si="127"/>
        <v/>
      </c>
      <c r="D920" s="100" t="str">
        <f t="shared" si="128"/>
        <v/>
      </c>
      <c r="E920" s="100" t="str">
        <f t="shared" si="129"/>
        <v/>
      </c>
      <c r="F920" s="100" t="str">
        <f t="shared" si="130"/>
        <v/>
      </c>
      <c r="G920" s="101" t="str">
        <f t="shared" si="131"/>
        <v/>
      </c>
      <c r="H920" s="101" t="str">
        <f t="shared" si="132"/>
        <v/>
      </c>
      <c r="I920" s="184"/>
      <c r="J920" s="183"/>
      <c r="K920" s="183" t="str">
        <f>IF(J920="","",VLOOKUP(J920,MASTER!$B$8:$C$11,2,0))</f>
        <v/>
      </c>
      <c r="L920" s="183"/>
      <c r="M920" s="183"/>
      <c r="N920" s="183"/>
      <c r="O920" s="183"/>
      <c r="P920" s="183"/>
      <c r="Q920" s="183"/>
      <c r="R920" s="183"/>
      <c r="S920" s="183"/>
      <c r="T920" s="183"/>
      <c r="U920" s="183"/>
      <c r="V920" s="183"/>
      <c r="W920" s="183"/>
      <c r="X920" s="180">
        <f t="shared" si="133"/>
        <v>0</v>
      </c>
      <c r="Y920" s="179"/>
      <c r="AA920">
        <v>916</v>
      </c>
      <c r="AB920">
        <f>IFERROR(IF($AB$1&gt;=AA920,SMALL(STU_DATA!$L$5:$L$1000,FILL_DATA!$AB$2+FILL_DATA!AA920),0),0)</f>
        <v>0</v>
      </c>
      <c r="AC920">
        <f t="shared" si="134"/>
        <v>0</v>
      </c>
    </row>
    <row r="921" spans="1:29">
      <c r="A921" s="100" t="str">
        <f>IF(B921="","",ROWS($B$5:B921))</f>
        <v/>
      </c>
      <c r="B921" s="100" t="str">
        <f t="shared" si="126"/>
        <v/>
      </c>
      <c r="C921" s="100" t="str">
        <f t="shared" si="127"/>
        <v/>
      </c>
      <c r="D921" s="100" t="str">
        <f t="shared" si="128"/>
        <v/>
      </c>
      <c r="E921" s="100" t="str">
        <f t="shared" si="129"/>
        <v/>
      </c>
      <c r="F921" s="100" t="str">
        <f t="shared" si="130"/>
        <v/>
      </c>
      <c r="G921" s="101" t="str">
        <f t="shared" si="131"/>
        <v/>
      </c>
      <c r="H921" s="101" t="str">
        <f t="shared" si="132"/>
        <v/>
      </c>
      <c r="I921" s="184"/>
      <c r="J921" s="183"/>
      <c r="K921" s="183" t="str">
        <f>IF(J921="","",VLOOKUP(J921,MASTER!$B$8:$C$11,2,0))</f>
        <v/>
      </c>
      <c r="L921" s="183"/>
      <c r="M921" s="183"/>
      <c r="N921" s="183"/>
      <c r="O921" s="183"/>
      <c r="P921" s="183"/>
      <c r="Q921" s="183"/>
      <c r="R921" s="183"/>
      <c r="S921" s="183"/>
      <c r="T921" s="183"/>
      <c r="U921" s="183"/>
      <c r="V921" s="183"/>
      <c r="W921" s="183"/>
      <c r="X921" s="180">
        <f t="shared" si="133"/>
        <v>0</v>
      </c>
      <c r="Y921" s="179"/>
      <c r="AA921">
        <v>917</v>
      </c>
      <c r="AB921">
        <f>IFERROR(IF($AB$1&gt;=AA921,SMALL(STU_DATA!$L$5:$L$1000,FILL_DATA!$AB$2+FILL_DATA!AA921),0),0)</f>
        <v>0</v>
      </c>
      <c r="AC921">
        <f t="shared" si="134"/>
        <v>0</v>
      </c>
    </row>
    <row r="922" spans="1:29">
      <c r="A922" s="100" t="str">
        <f>IF(B922="","",ROWS($B$5:B922))</f>
        <v/>
      </c>
      <c r="B922" s="100" t="str">
        <f t="shared" si="126"/>
        <v/>
      </c>
      <c r="C922" s="100" t="str">
        <f t="shared" si="127"/>
        <v/>
      </c>
      <c r="D922" s="100" t="str">
        <f t="shared" si="128"/>
        <v/>
      </c>
      <c r="E922" s="100" t="str">
        <f t="shared" si="129"/>
        <v/>
      </c>
      <c r="F922" s="100" t="str">
        <f t="shared" si="130"/>
        <v/>
      </c>
      <c r="G922" s="101" t="str">
        <f t="shared" si="131"/>
        <v/>
      </c>
      <c r="H922" s="101" t="str">
        <f t="shared" si="132"/>
        <v/>
      </c>
      <c r="I922" s="184"/>
      <c r="J922" s="183"/>
      <c r="K922" s="183" t="str">
        <f>IF(J922="","",VLOOKUP(J922,MASTER!$B$8:$C$11,2,0))</f>
        <v/>
      </c>
      <c r="L922" s="183"/>
      <c r="M922" s="183"/>
      <c r="N922" s="183"/>
      <c r="O922" s="183"/>
      <c r="P922" s="183"/>
      <c r="Q922" s="183"/>
      <c r="R922" s="183"/>
      <c r="S922" s="183"/>
      <c r="T922" s="183"/>
      <c r="U922" s="183"/>
      <c r="V922" s="183"/>
      <c r="W922" s="183"/>
      <c r="X922" s="180">
        <f t="shared" si="133"/>
        <v>0</v>
      </c>
      <c r="Y922" s="179"/>
      <c r="AA922">
        <v>918</v>
      </c>
      <c r="AB922">
        <f>IFERROR(IF($AB$1&gt;=AA922,SMALL(STU_DATA!$L$5:$L$1000,FILL_DATA!$AB$2+FILL_DATA!AA922),0),0)</f>
        <v>0</v>
      </c>
      <c r="AC922">
        <f t="shared" si="134"/>
        <v>0</v>
      </c>
    </row>
    <row r="923" spans="1:29">
      <c r="A923" s="100" t="str">
        <f>IF(B923="","",ROWS($B$5:B923))</f>
        <v/>
      </c>
      <c r="B923" s="100" t="str">
        <f t="shared" si="126"/>
        <v/>
      </c>
      <c r="C923" s="100" t="str">
        <f t="shared" si="127"/>
        <v/>
      </c>
      <c r="D923" s="100" t="str">
        <f t="shared" si="128"/>
        <v/>
      </c>
      <c r="E923" s="100" t="str">
        <f t="shared" si="129"/>
        <v/>
      </c>
      <c r="F923" s="100" t="str">
        <f t="shared" si="130"/>
        <v/>
      </c>
      <c r="G923" s="101" t="str">
        <f t="shared" si="131"/>
        <v/>
      </c>
      <c r="H923" s="101" t="str">
        <f t="shared" si="132"/>
        <v/>
      </c>
      <c r="I923" s="184"/>
      <c r="J923" s="183"/>
      <c r="K923" s="183" t="str">
        <f>IF(J923="","",VLOOKUP(J923,MASTER!$B$8:$C$11,2,0))</f>
        <v/>
      </c>
      <c r="L923" s="183"/>
      <c r="M923" s="183"/>
      <c r="N923" s="183"/>
      <c r="O923" s="183"/>
      <c r="P923" s="183"/>
      <c r="Q923" s="183"/>
      <c r="R923" s="183"/>
      <c r="S923" s="183"/>
      <c r="T923" s="183"/>
      <c r="U923" s="183"/>
      <c r="V923" s="183"/>
      <c r="W923" s="183"/>
      <c r="X923" s="180">
        <f t="shared" si="133"/>
        <v>0</v>
      </c>
      <c r="Y923" s="179"/>
      <c r="AA923">
        <v>919</v>
      </c>
      <c r="AB923">
        <f>IFERROR(IF($AB$1&gt;=AA923,SMALL(STU_DATA!$L$5:$L$1000,FILL_DATA!$AB$2+FILL_DATA!AA923),0),0)</f>
        <v>0</v>
      </c>
      <c r="AC923">
        <f t="shared" si="134"/>
        <v>0</v>
      </c>
    </row>
    <row r="924" spans="1:29">
      <c r="A924" s="100" t="str">
        <f>IF(B924="","",ROWS($B$5:B924))</f>
        <v/>
      </c>
      <c r="B924" s="100" t="str">
        <f t="shared" si="126"/>
        <v/>
      </c>
      <c r="C924" s="100" t="str">
        <f t="shared" si="127"/>
        <v/>
      </c>
      <c r="D924" s="100" t="str">
        <f t="shared" si="128"/>
        <v/>
      </c>
      <c r="E924" s="100" t="str">
        <f t="shared" si="129"/>
        <v/>
      </c>
      <c r="F924" s="100" t="str">
        <f t="shared" si="130"/>
        <v/>
      </c>
      <c r="G924" s="101" t="str">
        <f t="shared" si="131"/>
        <v/>
      </c>
      <c r="H924" s="101" t="str">
        <f t="shared" si="132"/>
        <v/>
      </c>
      <c r="I924" s="184"/>
      <c r="J924" s="183"/>
      <c r="K924" s="183" t="str">
        <f>IF(J924="","",VLOOKUP(J924,MASTER!$B$8:$C$11,2,0))</f>
        <v/>
      </c>
      <c r="L924" s="183"/>
      <c r="M924" s="183"/>
      <c r="N924" s="183"/>
      <c r="O924" s="183"/>
      <c r="P924" s="183"/>
      <c r="Q924" s="183"/>
      <c r="R924" s="183"/>
      <c r="S924" s="183"/>
      <c r="T924" s="183"/>
      <c r="U924" s="183"/>
      <c r="V924" s="183"/>
      <c r="W924" s="183"/>
      <c r="X924" s="180">
        <f t="shared" si="133"/>
        <v>0</v>
      </c>
      <c r="Y924" s="179"/>
      <c r="AA924">
        <v>920</v>
      </c>
      <c r="AB924">
        <f>IFERROR(IF($AB$1&gt;=AA924,SMALL(STU_DATA!$L$5:$L$1000,FILL_DATA!$AB$2+FILL_DATA!AA924),0),0)</f>
        <v>0</v>
      </c>
      <c r="AC924">
        <f t="shared" si="134"/>
        <v>0</v>
      </c>
    </row>
    <row r="925" spans="1:29">
      <c r="A925" s="100" t="str">
        <f>IF(B925="","",ROWS($B$5:B925))</f>
        <v/>
      </c>
      <c r="B925" s="100" t="str">
        <f t="shared" si="126"/>
        <v/>
      </c>
      <c r="C925" s="100" t="str">
        <f t="shared" si="127"/>
        <v/>
      </c>
      <c r="D925" s="100" t="str">
        <f t="shared" si="128"/>
        <v/>
      </c>
      <c r="E925" s="100" t="str">
        <f t="shared" si="129"/>
        <v/>
      </c>
      <c r="F925" s="100" t="str">
        <f t="shared" si="130"/>
        <v/>
      </c>
      <c r="G925" s="101" t="str">
        <f t="shared" si="131"/>
        <v/>
      </c>
      <c r="H925" s="101" t="str">
        <f t="shared" si="132"/>
        <v/>
      </c>
      <c r="I925" s="184"/>
      <c r="J925" s="183"/>
      <c r="K925" s="183" t="str">
        <f>IF(J925="","",VLOOKUP(J925,MASTER!$B$8:$C$11,2,0))</f>
        <v/>
      </c>
      <c r="L925" s="183"/>
      <c r="M925" s="183"/>
      <c r="N925" s="183"/>
      <c r="O925" s="183"/>
      <c r="P925" s="183"/>
      <c r="Q925" s="183"/>
      <c r="R925" s="183"/>
      <c r="S925" s="183"/>
      <c r="T925" s="183"/>
      <c r="U925" s="183"/>
      <c r="V925" s="183"/>
      <c r="W925" s="183"/>
      <c r="X925" s="180">
        <f t="shared" si="133"/>
        <v>0</v>
      </c>
      <c r="Y925" s="179"/>
      <c r="AA925">
        <v>921</v>
      </c>
      <c r="AB925">
        <f>IFERROR(IF($AB$1&gt;=AA925,SMALL(STU_DATA!$L$5:$L$1000,FILL_DATA!$AB$2+FILL_DATA!AA925),0),0)</f>
        <v>0</v>
      </c>
      <c r="AC925">
        <f t="shared" si="134"/>
        <v>0</v>
      </c>
    </row>
    <row r="926" spans="1:29">
      <c r="A926" s="100" t="str">
        <f>IF(B926="","",ROWS($B$5:B926))</f>
        <v/>
      </c>
      <c r="B926" s="100" t="str">
        <f t="shared" si="126"/>
        <v/>
      </c>
      <c r="C926" s="100" t="str">
        <f t="shared" si="127"/>
        <v/>
      </c>
      <c r="D926" s="100" t="str">
        <f t="shared" si="128"/>
        <v/>
      </c>
      <c r="E926" s="100" t="str">
        <f t="shared" si="129"/>
        <v/>
      </c>
      <c r="F926" s="100" t="str">
        <f t="shared" si="130"/>
        <v/>
      </c>
      <c r="G926" s="101" t="str">
        <f t="shared" si="131"/>
        <v/>
      </c>
      <c r="H926" s="101" t="str">
        <f t="shared" si="132"/>
        <v/>
      </c>
      <c r="I926" s="184"/>
      <c r="J926" s="183"/>
      <c r="K926" s="183" t="str">
        <f>IF(J926="","",VLOOKUP(J926,MASTER!$B$8:$C$11,2,0))</f>
        <v/>
      </c>
      <c r="L926" s="183"/>
      <c r="M926" s="183"/>
      <c r="N926" s="183"/>
      <c r="O926" s="183"/>
      <c r="P926" s="183"/>
      <c r="Q926" s="183"/>
      <c r="R926" s="183"/>
      <c r="S926" s="183"/>
      <c r="T926" s="183"/>
      <c r="U926" s="183"/>
      <c r="V926" s="183"/>
      <c r="W926" s="183"/>
      <c r="X926" s="180">
        <f t="shared" si="133"/>
        <v>0</v>
      </c>
      <c r="Y926" s="179"/>
      <c r="AA926">
        <v>922</v>
      </c>
      <c r="AB926">
        <f>IFERROR(IF($AB$1&gt;=AA926,SMALL(STU_DATA!$L$5:$L$1000,FILL_DATA!$AB$2+FILL_DATA!AA926),0),0)</f>
        <v>0</v>
      </c>
      <c r="AC926">
        <f t="shared" si="134"/>
        <v>0</v>
      </c>
    </row>
    <row r="927" spans="1:29">
      <c r="A927" s="100" t="str">
        <f>IF(B927="","",ROWS($B$5:B927))</f>
        <v/>
      </c>
      <c r="B927" s="100" t="str">
        <f t="shared" si="126"/>
        <v/>
      </c>
      <c r="C927" s="100" t="str">
        <f t="shared" si="127"/>
        <v/>
      </c>
      <c r="D927" s="100" t="str">
        <f t="shared" si="128"/>
        <v/>
      </c>
      <c r="E927" s="100" t="str">
        <f t="shared" si="129"/>
        <v/>
      </c>
      <c r="F927" s="100" t="str">
        <f t="shared" si="130"/>
        <v/>
      </c>
      <c r="G927" s="101" t="str">
        <f t="shared" si="131"/>
        <v/>
      </c>
      <c r="H927" s="101" t="str">
        <f t="shared" si="132"/>
        <v/>
      </c>
      <c r="I927" s="184"/>
      <c r="J927" s="183"/>
      <c r="K927" s="183" t="str">
        <f>IF(J927="","",VLOOKUP(J927,MASTER!$B$8:$C$11,2,0))</f>
        <v/>
      </c>
      <c r="L927" s="183"/>
      <c r="M927" s="183"/>
      <c r="N927" s="183"/>
      <c r="O927" s="183"/>
      <c r="P927" s="183"/>
      <c r="Q927" s="183"/>
      <c r="R927" s="183"/>
      <c r="S927" s="183"/>
      <c r="T927" s="183"/>
      <c r="U927" s="183"/>
      <c r="V927" s="183"/>
      <c r="W927" s="183"/>
      <c r="X927" s="180">
        <f t="shared" si="133"/>
        <v>0</v>
      </c>
      <c r="Y927" s="179"/>
      <c r="AA927">
        <v>923</v>
      </c>
      <c r="AB927">
        <f>IFERROR(IF($AB$1&gt;=AA927,SMALL(STU_DATA!$L$5:$L$1000,FILL_DATA!$AB$2+FILL_DATA!AA927),0),0)</f>
        <v>0</v>
      </c>
      <c r="AC927">
        <f t="shared" si="134"/>
        <v>0</v>
      </c>
    </row>
    <row r="928" spans="1:29">
      <c r="A928" s="100" t="str">
        <f>IF(B928="","",ROWS($B$5:B928))</f>
        <v/>
      </c>
      <c r="B928" s="100" t="str">
        <f t="shared" si="126"/>
        <v/>
      </c>
      <c r="C928" s="100" t="str">
        <f t="shared" si="127"/>
        <v/>
      </c>
      <c r="D928" s="100" t="str">
        <f t="shared" si="128"/>
        <v/>
      </c>
      <c r="E928" s="100" t="str">
        <f t="shared" si="129"/>
        <v/>
      </c>
      <c r="F928" s="100" t="str">
        <f t="shared" si="130"/>
        <v/>
      </c>
      <c r="G928" s="101" t="str">
        <f t="shared" si="131"/>
        <v/>
      </c>
      <c r="H928" s="101" t="str">
        <f t="shared" si="132"/>
        <v/>
      </c>
      <c r="I928" s="184"/>
      <c r="J928" s="183"/>
      <c r="K928" s="183" t="str">
        <f>IF(J928="","",VLOOKUP(J928,MASTER!$B$8:$C$11,2,0))</f>
        <v/>
      </c>
      <c r="L928" s="183"/>
      <c r="M928" s="183"/>
      <c r="N928" s="183"/>
      <c r="O928" s="183"/>
      <c r="P928" s="183"/>
      <c r="Q928" s="183"/>
      <c r="R928" s="183"/>
      <c r="S928" s="183"/>
      <c r="T928" s="183"/>
      <c r="U928" s="183"/>
      <c r="V928" s="183"/>
      <c r="W928" s="183"/>
      <c r="X928" s="180">
        <f t="shared" si="133"/>
        <v>0</v>
      </c>
      <c r="Y928" s="179"/>
      <c r="AA928">
        <v>924</v>
      </c>
      <c r="AB928">
        <f>IFERROR(IF($AB$1&gt;=AA928,SMALL(STU_DATA!$L$5:$L$1000,FILL_DATA!$AB$2+FILL_DATA!AA928),0),0)</f>
        <v>0</v>
      </c>
      <c r="AC928">
        <f t="shared" si="134"/>
        <v>0</v>
      </c>
    </row>
    <row r="929" spans="1:29">
      <c r="A929" s="100" t="str">
        <f>IF(B929="","",ROWS($B$5:B929))</f>
        <v/>
      </c>
      <c r="B929" s="100" t="str">
        <f t="shared" si="126"/>
        <v/>
      </c>
      <c r="C929" s="100" t="str">
        <f t="shared" si="127"/>
        <v/>
      </c>
      <c r="D929" s="100" t="str">
        <f t="shared" si="128"/>
        <v/>
      </c>
      <c r="E929" s="100" t="str">
        <f t="shared" si="129"/>
        <v/>
      </c>
      <c r="F929" s="100" t="str">
        <f t="shared" si="130"/>
        <v/>
      </c>
      <c r="G929" s="101" t="str">
        <f t="shared" si="131"/>
        <v/>
      </c>
      <c r="H929" s="101" t="str">
        <f t="shared" si="132"/>
        <v/>
      </c>
      <c r="I929" s="184"/>
      <c r="J929" s="183"/>
      <c r="K929" s="183" t="str">
        <f>IF(J929="","",VLOOKUP(J929,MASTER!$B$8:$C$11,2,0))</f>
        <v/>
      </c>
      <c r="L929" s="183"/>
      <c r="M929" s="183"/>
      <c r="N929" s="183"/>
      <c r="O929" s="183"/>
      <c r="P929" s="183"/>
      <c r="Q929" s="183"/>
      <c r="R929" s="183"/>
      <c r="S929" s="183"/>
      <c r="T929" s="183"/>
      <c r="U929" s="183"/>
      <c r="V929" s="183"/>
      <c r="W929" s="183"/>
      <c r="X929" s="180">
        <f t="shared" si="133"/>
        <v>0</v>
      </c>
      <c r="Y929" s="179"/>
      <c r="AA929">
        <v>925</v>
      </c>
      <c r="AB929">
        <f>IFERROR(IF($AB$1&gt;=AA929,SMALL(STU_DATA!$L$5:$L$1000,FILL_DATA!$AB$2+FILL_DATA!AA929),0),0)</f>
        <v>0</v>
      </c>
      <c r="AC929">
        <f t="shared" si="134"/>
        <v>0</v>
      </c>
    </row>
    <row r="930" spans="1:29">
      <c r="A930" s="100" t="str">
        <f>IF(B930="","",ROWS($B$5:B930))</f>
        <v/>
      </c>
      <c r="B930" s="100" t="str">
        <f t="shared" si="126"/>
        <v/>
      </c>
      <c r="C930" s="100" t="str">
        <f t="shared" si="127"/>
        <v/>
      </c>
      <c r="D930" s="100" t="str">
        <f t="shared" si="128"/>
        <v/>
      </c>
      <c r="E930" s="100" t="str">
        <f t="shared" si="129"/>
        <v/>
      </c>
      <c r="F930" s="100" t="str">
        <f t="shared" si="130"/>
        <v/>
      </c>
      <c r="G930" s="101" t="str">
        <f t="shared" si="131"/>
        <v/>
      </c>
      <c r="H930" s="101" t="str">
        <f t="shared" si="132"/>
        <v/>
      </c>
      <c r="I930" s="184"/>
      <c r="J930" s="183"/>
      <c r="K930" s="183" t="str">
        <f>IF(J930="","",VLOOKUP(J930,MASTER!$B$8:$C$11,2,0))</f>
        <v/>
      </c>
      <c r="L930" s="183"/>
      <c r="M930" s="183"/>
      <c r="N930" s="183"/>
      <c r="O930" s="183"/>
      <c r="P930" s="183"/>
      <c r="Q930" s="183"/>
      <c r="R930" s="183"/>
      <c r="S930" s="183"/>
      <c r="T930" s="183"/>
      <c r="U930" s="183"/>
      <c r="V930" s="183"/>
      <c r="W930" s="183"/>
      <c r="X930" s="180">
        <f t="shared" si="133"/>
        <v>0</v>
      </c>
      <c r="Y930" s="179"/>
      <c r="AA930">
        <v>926</v>
      </c>
      <c r="AB930">
        <f>IFERROR(IF($AB$1&gt;=AA930,SMALL(STU_DATA!$L$5:$L$1000,FILL_DATA!$AB$2+FILL_DATA!AA930),0),0)</f>
        <v>0</v>
      </c>
      <c r="AC930">
        <f t="shared" si="134"/>
        <v>0</v>
      </c>
    </row>
    <row r="931" spans="1:29">
      <c r="A931" s="100" t="str">
        <f>IF(B931="","",ROWS($B$5:B931))</f>
        <v/>
      </c>
      <c r="B931" s="100" t="str">
        <f t="shared" si="126"/>
        <v/>
      </c>
      <c r="C931" s="100" t="str">
        <f t="shared" si="127"/>
        <v/>
      </c>
      <c r="D931" s="100" t="str">
        <f t="shared" si="128"/>
        <v/>
      </c>
      <c r="E931" s="100" t="str">
        <f t="shared" si="129"/>
        <v/>
      </c>
      <c r="F931" s="100" t="str">
        <f t="shared" si="130"/>
        <v/>
      </c>
      <c r="G931" s="101" t="str">
        <f t="shared" si="131"/>
        <v/>
      </c>
      <c r="H931" s="101" t="str">
        <f t="shared" si="132"/>
        <v/>
      </c>
      <c r="I931" s="184"/>
      <c r="J931" s="183"/>
      <c r="K931" s="183" t="str">
        <f>IF(J931="","",VLOOKUP(J931,MASTER!$B$8:$C$11,2,0))</f>
        <v/>
      </c>
      <c r="L931" s="183"/>
      <c r="M931" s="183"/>
      <c r="N931" s="183"/>
      <c r="O931" s="183"/>
      <c r="P931" s="183"/>
      <c r="Q931" s="183"/>
      <c r="R931" s="183"/>
      <c r="S931" s="183"/>
      <c r="T931" s="183"/>
      <c r="U931" s="183"/>
      <c r="V931" s="183"/>
      <c r="W931" s="183"/>
      <c r="X931" s="180">
        <f t="shared" si="133"/>
        <v>0</v>
      </c>
      <c r="Y931" s="179"/>
      <c r="AA931">
        <v>927</v>
      </c>
      <c r="AB931">
        <f>IFERROR(IF($AB$1&gt;=AA931,SMALL(STU_DATA!$L$5:$L$1000,FILL_DATA!$AB$2+FILL_DATA!AA931),0),0)</f>
        <v>0</v>
      </c>
      <c r="AC931">
        <f t="shared" si="134"/>
        <v>0</v>
      </c>
    </row>
    <row r="932" spans="1:29">
      <c r="A932" s="100" t="str">
        <f>IF(B932="","",ROWS($B$5:B932))</f>
        <v/>
      </c>
      <c r="B932" s="100" t="str">
        <f t="shared" si="126"/>
        <v/>
      </c>
      <c r="C932" s="100" t="str">
        <f t="shared" si="127"/>
        <v/>
      </c>
      <c r="D932" s="100" t="str">
        <f t="shared" si="128"/>
        <v/>
      </c>
      <c r="E932" s="100" t="str">
        <f t="shared" si="129"/>
        <v/>
      </c>
      <c r="F932" s="100" t="str">
        <f t="shared" si="130"/>
        <v/>
      </c>
      <c r="G932" s="101" t="str">
        <f t="shared" si="131"/>
        <v/>
      </c>
      <c r="H932" s="101" t="str">
        <f t="shared" si="132"/>
        <v/>
      </c>
      <c r="I932" s="184"/>
      <c r="J932" s="183"/>
      <c r="K932" s="183" t="str">
        <f>IF(J932="","",VLOOKUP(J932,MASTER!$B$8:$C$11,2,0))</f>
        <v/>
      </c>
      <c r="L932" s="183"/>
      <c r="M932" s="183"/>
      <c r="N932" s="183"/>
      <c r="O932" s="183"/>
      <c r="P932" s="183"/>
      <c r="Q932" s="183"/>
      <c r="R932" s="183"/>
      <c r="S932" s="183"/>
      <c r="T932" s="183"/>
      <c r="U932" s="183"/>
      <c r="V932" s="183"/>
      <c r="W932" s="183"/>
      <c r="X932" s="180">
        <f t="shared" si="133"/>
        <v>0</v>
      </c>
      <c r="Y932" s="179"/>
      <c r="AA932">
        <v>928</v>
      </c>
      <c r="AB932">
        <f>IFERROR(IF($AB$1&gt;=AA932,SMALL(STU_DATA!$L$5:$L$1000,FILL_DATA!$AB$2+FILL_DATA!AA932),0),0)</f>
        <v>0</v>
      </c>
      <c r="AC932">
        <f t="shared" si="134"/>
        <v>0</v>
      </c>
    </row>
    <row r="933" spans="1:29">
      <c r="A933" s="100" t="str">
        <f>IF(B933="","",ROWS($B$5:B933))</f>
        <v/>
      </c>
      <c r="B933" s="100" t="str">
        <f t="shared" si="126"/>
        <v/>
      </c>
      <c r="C933" s="100" t="str">
        <f t="shared" si="127"/>
        <v/>
      </c>
      <c r="D933" s="100" t="str">
        <f t="shared" si="128"/>
        <v/>
      </c>
      <c r="E933" s="100" t="str">
        <f t="shared" si="129"/>
        <v/>
      </c>
      <c r="F933" s="100" t="str">
        <f t="shared" si="130"/>
        <v/>
      </c>
      <c r="G933" s="101" t="str">
        <f t="shared" si="131"/>
        <v/>
      </c>
      <c r="H933" s="101" t="str">
        <f t="shared" si="132"/>
        <v/>
      </c>
      <c r="I933" s="184"/>
      <c r="J933" s="183"/>
      <c r="K933" s="183" t="str">
        <f>IF(J933="","",VLOOKUP(J933,MASTER!$B$8:$C$11,2,0))</f>
        <v/>
      </c>
      <c r="L933" s="183"/>
      <c r="M933" s="183"/>
      <c r="N933" s="183"/>
      <c r="O933" s="183"/>
      <c r="P933" s="183"/>
      <c r="Q933" s="183"/>
      <c r="R933" s="183"/>
      <c r="S933" s="183"/>
      <c r="T933" s="183"/>
      <c r="U933" s="183"/>
      <c r="V933" s="183"/>
      <c r="W933" s="183"/>
      <c r="X933" s="180">
        <f t="shared" si="133"/>
        <v>0</v>
      </c>
      <c r="Y933" s="179"/>
      <c r="AA933">
        <v>929</v>
      </c>
      <c r="AB933">
        <f>IFERROR(IF($AB$1&gt;=AA933,SMALL(STU_DATA!$L$5:$L$1000,FILL_DATA!$AB$2+FILL_DATA!AA933),0),0)</f>
        <v>0</v>
      </c>
      <c r="AC933">
        <f t="shared" si="134"/>
        <v>0</v>
      </c>
    </row>
    <row r="934" spans="1:29">
      <c r="A934" s="100" t="str">
        <f>IF(B934="","",ROWS($B$5:B934))</f>
        <v/>
      </c>
      <c r="B934" s="100" t="str">
        <f t="shared" si="126"/>
        <v/>
      </c>
      <c r="C934" s="100" t="str">
        <f t="shared" si="127"/>
        <v/>
      </c>
      <c r="D934" s="100" t="str">
        <f t="shared" si="128"/>
        <v/>
      </c>
      <c r="E934" s="100" t="str">
        <f t="shared" si="129"/>
        <v/>
      </c>
      <c r="F934" s="100" t="str">
        <f t="shared" si="130"/>
        <v/>
      </c>
      <c r="G934" s="101" t="str">
        <f t="shared" si="131"/>
        <v/>
      </c>
      <c r="H934" s="101" t="str">
        <f t="shared" si="132"/>
        <v/>
      </c>
      <c r="I934" s="184"/>
      <c r="J934" s="183"/>
      <c r="K934" s="183" t="str">
        <f>IF(J934="","",VLOOKUP(J934,MASTER!$B$8:$C$11,2,0))</f>
        <v/>
      </c>
      <c r="L934" s="183"/>
      <c r="M934" s="183"/>
      <c r="N934" s="183"/>
      <c r="O934" s="183"/>
      <c r="P934" s="183"/>
      <c r="Q934" s="183"/>
      <c r="R934" s="183"/>
      <c r="S934" s="183"/>
      <c r="T934" s="183"/>
      <c r="U934" s="183"/>
      <c r="V934" s="183"/>
      <c r="W934" s="183"/>
      <c r="X934" s="180">
        <f t="shared" si="133"/>
        <v>0</v>
      </c>
      <c r="Y934" s="179"/>
      <c r="AA934">
        <v>930</v>
      </c>
      <c r="AB934">
        <f>IFERROR(IF($AB$1&gt;=AA934,SMALL(STU_DATA!$L$5:$L$1000,FILL_DATA!$AB$2+FILL_DATA!AA934),0),0)</f>
        <v>0</v>
      </c>
      <c r="AC934">
        <f t="shared" si="134"/>
        <v>0</v>
      </c>
    </row>
    <row r="935" spans="1:29">
      <c r="A935" s="100" t="str">
        <f>IF(B935="","",ROWS($B$5:B935))</f>
        <v/>
      </c>
      <c r="B935" s="100" t="str">
        <f t="shared" si="126"/>
        <v/>
      </c>
      <c r="C935" s="100" t="str">
        <f t="shared" si="127"/>
        <v/>
      </c>
      <c r="D935" s="100" t="str">
        <f t="shared" si="128"/>
        <v/>
      </c>
      <c r="E935" s="100" t="str">
        <f t="shared" si="129"/>
        <v/>
      </c>
      <c r="F935" s="100" t="str">
        <f t="shared" si="130"/>
        <v/>
      </c>
      <c r="G935" s="101" t="str">
        <f t="shared" si="131"/>
        <v/>
      </c>
      <c r="H935" s="101" t="str">
        <f t="shared" si="132"/>
        <v/>
      </c>
      <c r="I935" s="184"/>
      <c r="J935" s="183"/>
      <c r="K935" s="183" t="str">
        <f>IF(J935="","",VLOOKUP(J935,MASTER!$B$8:$C$11,2,0))</f>
        <v/>
      </c>
      <c r="L935" s="183"/>
      <c r="M935" s="183"/>
      <c r="N935" s="183"/>
      <c r="O935" s="183"/>
      <c r="P935" s="183"/>
      <c r="Q935" s="183"/>
      <c r="R935" s="183"/>
      <c r="S935" s="183"/>
      <c r="T935" s="183"/>
      <c r="U935" s="183"/>
      <c r="V935" s="183"/>
      <c r="W935" s="183"/>
      <c r="X935" s="180">
        <f t="shared" si="133"/>
        <v>0</v>
      </c>
      <c r="Y935" s="179"/>
      <c r="AA935">
        <v>931</v>
      </c>
      <c r="AB935">
        <f>IFERROR(IF($AB$1&gt;=AA935,SMALL(STU_DATA!$L$5:$L$1000,FILL_DATA!$AB$2+FILL_DATA!AA935),0),0)</f>
        <v>0</v>
      </c>
      <c r="AC935">
        <f t="shared" si="134"/>
        <v>0</v>
      </c>
    </row>
    <row r="936" spans="1:29">
      <c r="A936" s="100" t="str">
        <f>IF(B936="","",ROWS($B$5:B936))</f>
        <v/>
      </c>
      <c r="B936" s="100" t="str">
        <f t="shared" si="126"/>
        <v/>
      </c>
      <c r="C936" s="100" t="str">
        <f t="shared" si="127"/>
        <v/>
      </c>
      <c r="D936" s="100" t="str">
        <f t="shared" si="128"/>
        <v/>
      </c>
      <c r="E936" s="100" t="str">
        <f t="shared" si="129"/>
        <v/>
      </c>
      <c r="F936" s="100" t="str">
        <f t="shared" si="130"/>
        <v/>
      </c>
      <c r="G936" s="101" t="str">
        <f t="shared" si="131"/>
        <v/>
      </c>
      <c r="H936" s="101" t="str">
        <f t="shared" si="132"/>
        <v/>
      </c>
      <c r="I936" s="184"/>
      <c r="J936" s="183"/>
      <c r="K936" s="183" t="str">
        <f>IF(J936="","",VLOOKUP(J936,MASTER!$B$8:$C$11,2,0))</f>
        <v/>
      </c>
      <c r="L936" s="183"/>
      <c r="M936" s="183"/>
      <c r="N936" s="183"/>
      <c r="O936" s="183"/>
      <c r="P936" s="183"/>
      <c r="Q936" s="183"/>
      <c r="R936" s="183"/>
      <c r="S936" s="183"/>
      <c r="T936" s="183"/>
      <c r="U936" s="183"/>
      <c r="V936" s="183"/>
      <c r="W936" s="183"/>
      <c r="X936" s="180">
        <f t="shared" si="133"/>
        <v>0</v>
      </c>
      <c r="Y936" s="179"/>
      <c r="AA936">
        <v>932</v>
      </c>
      <c r="AB936">
        <f>IFERROR(IF($AB$1&gt;=AA936,SMALL(STU_DATA!$L$5:$L$1000,FILL_DATA!$AB$2+FILL_DATA!AA936),0),0)</f>
        <v>0</v>
      </c>
      <c r="AC936">
        <f t="shared" si="134"/>
        <v>0</v>
      </c>
    </row>
    <row r="937" spans="1:29">
      <c r="A937" s="100" t="str">
        <f>IF(B937="","",ROWS($B$5:B937))</f>
        <v/>
      </c>
      <c r="B937" s="100" t="str">
        <f t="shared" si="126"/>
        <v/>
      </c>
      <c r="C937" s="100" t="str">
        <f t="shared" si="127"/>
        <v/>
      </c>
      <c r="D937" s="100" t="str">
        <f t="shared" si="128"/>
        <v/>
      </c>
      <c r="E937" s="100" t="str">
        <f t="shared" si="129"/>
        <v/>
      </c>
      <c r="F937" s="100" t="str">
        <f t="shared" si="130"/>
        <v/>
      </c>
      <c r="G937" s="101" t="str">
        <f t="shared" si="131"/>
        <v/>
      </c>
      <c r="H937" s="101" t="str">
        <f t="shared" si="132"/>
        <v/>
      </c>
      <c r="I937" s="184"/>
      <c r="J937" s="183"/>
      <c r="K937" s="183" t="str">
        <f>IF(J937="","",VLOOKUP(J937,MASTER!$B$8:$C$11,2,0))</f>
        <v/>
      </c>
      <c r="L937" s="183"/>
      <c r="M937" s="183"/>
      <c r="N937" s="183"/>
      <c r="O937" s="183"/>
      <c r="P937" s="183"/>
      <c r="Q937" s="183"/>
      <c r="R937" s="183"/>
      <c r="S937" s="183"/>
      <c r="T937" s="183"/>
      <c r="U937" s="183"/>
      <c r="V937" s="183"/>
      <c r="W937" s="183"/>
      <c r="X937" s="180">
        <f t="shared" si="133"/>
        <v>0</v>
      </c>
      <c r="Y937" s="179"/>
      <c r="AA937">
        <v>933</v>
      </c>
      <c r="AB937">
        <f>IFERROR(IF($AB$1&gt;=AA937,SMALL(STU_DATA!$L$5:$L$1000,FILL_DATA!$AB$2+FILL_DATA!AA937),0),0)</f>
        <v>0</v>
      </c>
      <c r="AC937">
        <f t="shared" si="134"/>
        <v>0</v>
      </c>
    </row>
    <row r="938" spans="1:29">
      <c r="A938" s="100" t="str">
        <f>IF(B938="","",ROWS($B$5:B938))</f>
        <v/>
      </c>
      <c r="B938" s="100" t="str">
        <f t="shared" si="126"/>
        <v/>
      </c>
      <c r="C938" s="100" t="str">
        <f t="shared" si="127"/>
        <v/>
      </c>
      <c r="D938" s="100" t="str">
        <f t="shared" si="128"/>
        <v/>
      </c>
      <c r="E938" s="100" t="str">
        <f t="shared" si="129"/>
        <v/>
      </c>
      <c r="F938" s="100" t="str">
        <f t="shared" si="130"/>
        <v/>
      </c>
      <c r="G938" s="101" t="str">
        <f t="shared" si="131"/>
        <v/>
      </c>
      <c r="H938" s="101" t="str">
        <f t="shared" si="132"/>
        <v/>
      </c>
      <c r="I938" s="184"/>
      <c r="J938" s="183"/>
      <c r="K938" s="183" t="str">
        <f>IF(J938="","",VLOOKUP(J938,MASTER!$B$8:$C$11,2,0))</f>
        <v/>
      </c>
      <c r="L938" s="183"/>
      <c r="M938" s="183"/>
      <c r="N938" s="183"/>
      <c r="O938" s="183"/>
      <c r="P938" s="183"/>
      <c r="Q938" s="183"/>
      <c r="R938" s="183"/>
      <c r="S938" s="183"/>
      <c r="T938" s="183"/>
      <c r="U938" s="183"/>
      <c r="V938" s="183"/>
      <c r="W938" s="183"/>
      <c r="X938" s="180">
        <f t="shared" si="133"/>
        <v>0</v>
      </c>
      <c r="Y938" s="179"/>
      <c r="AA938">
        <v>934</v>
      </c>
      <c r="AB938">
        <f>IFERROR(IF($AB$1&gt;=AA938,SMALL(STU_DATA!$L$5:$L$1000,FILL_DATA!$AB$2+FILL_DATA!AA938),0),0)</f>
        <v>0</v>
      </c>
      <c r="AC938">
        <f t="shared" si="134"/>
        <v>0</v>
      </c>
    </row>
    <row r="939" spans="1:29">
      <c r="A939" s="100" t="str">
        <f>IF(B939="","",ROWS($B$5:B939))</f>
        <v/>
      </c>
      <c r="B939" s="100" t="str">
        <f t="shared" si="126"/>
        <v/>
      </c>
      <c r="C939" s="100" t="str">
        <f t="shared" si="127"/>
        <v/>
      </c>
      <c r="D939" s="100" t="str">
        <f t="shared" si="128"/>
        <v/>
      </c>
      <c r="E939" s="100" t="str">
        <f t="shared" si="129"/>
        <v/>
      </c>
      <c r="F939" s="100" t="str">
        <f t="shared" si="130"/>
        <v/>
      </c>
      <c r="G939" s="101" t="str">
        <f t="shared" si="131"/>
        <v/>
      </c>
      <c r="H939" s="101" t="str">
        <f t="shared" si="132"/>
        <v/>
      </c>
      <c r="I939" s="184"/>
      <c r="J939" s="183"/>
      <c r="K939" s="183" t="str">
        <f>IF(J939="","",VLOOKUP(J939,MASTER!$B$8:$C$11,2,0))</f>
        <v/>
      </c>
      <c r="L939" s="183"/>
      <c r="M939" s="183"/>
      <c r="N939" s="183"/>
      <c r="O939" s="183"/>
      <c r="P939" s="183"/>
      <c r="Q939" s="183"/>
      <c r="R939" s="183"/>
      <c r="S939" s="183"/>
      <c r="T939" s="183"/>
      <c r="U939" s="183"/>
      <c r="V939" s="183"/>
      <c r="W939" s="183"/>
      <c r="X939" s="180">
        <f t="shared" si="133"/>
        <v>0</v>
      </c>
      <c r="Y939" s="179"/>
      <c r="AA939">
        <v>935</v>
      </c>
      <c r="AB939">
        <f>IFERROR(IF($AB$1&gt;=AA939,SMALL(STU_DATA!$L$5:$L$1000,FILL_DATA!$AB$2+FILL_DATA!AA939),0),0)</f>
        <v>0</v>
      </c>
      <c r="AC939">
        <f t="shared" si="134"/>
        <v>0</v>
      </c>
    </row>
    <row r="940" spans="1:29">
      <c r="A940" s="100" t="str">
        <f>IF(B940="","",ROWS($B$5:B940))</f>
        <v/>
      </c>
      <c r="B940" s="100" t="str">
        <f t="shared" si="126"/>
        <v/>
      </c>
      <c r="C940" s="100" t="str">
        <f t="shared" si="127"/>
        <v/>
      </c>
      <c r="D940" s="100" t="str">
        <f t="shared" si="128"/>
        <v/>
      </c>
      <c r="E940" s="100" t="str">
        <f t="shared" si="129"/>
        <v/>
      </c>
      <c r="F940" s="100" t="str">
        <f t="shared" si="130"/>
        <v/>
      </c>
      <c r="G940" s="101" t="str">
        <f t="shared" si="131"/>
        <v/>
      </c>
      <c r="H940" s="101" t="str">
        <f t="shared" si="132"/>
        <v/>
      </c>
      <c r="I940" s="184"/>
      <c r="J940" s="183"/>
      <c r="K940" s="183" t="str">
        <f>IF(J940="","",VLOOKUP(J940,MASTER!$B$8:$C$11,2,0))</f>
        <v/>
      </c>
      <c r="L940" s="183"/>
      <c r="M940" s="183"/>
      <c r="N940" s="183"/>
      <c r="O940" s="183"/>
      <c r="P940" s="183"/>
      <c r="Q940" s="183"/>
      <c r="R940" s="183"/>
      <c r="S940" s="183"/>
      <c r="T940" s="183"/>
      <c r="U940" s="183"/>
      <c r="V940" s="183"/>
      <c r="W940" s="183"/>
      <c r="X940" s="180">
        <f t="shared" si="133"/>
        <v>0</v>
      </c>
      <c r="Y940" s="179"/>
      <c r="AA940">
        <v>936</v>
      </c>
      <c r="AB940">
        <f>IFERROR(IF($AB$1&gt;=AA940,SMALL(STU_DATA!$L$5:$L$1000,FILL_DATA!$AB$2+FILL_DATA!AA940),0),0)</f>
        <v>0</v>
      </c>
      <c r="AC940">
        <f t="shared" si="134"/>
        <v>0</v>
      </c>
    </row>
    <row r="941" spans="1:29">
      <c r="A941" s="100" t="str">
        <f>IF(B941="","",ROWS($B$5:B941))</f>
        <v/>
      </c>
      <c r="B941" s="100" t="str">
        <f t="shared" si="126"/>
        <v/>
      </c>
      <c r="C941" s="100" t="str">
        <f t="shared" si="127"/>
        <v/>
      </c>
      <c r="D941" s="100" t="str">
        <f t="shared" si="128"/>
        <v/>
      </c>
      <c r="E941" s="100" t="str">
        <f t="shared" si="129"/>
        <v/>
      </c>
      <c r="F941" s="100" t="str">
        <f t="shared" si="130"/>
        <v/>
      </c>
      <c r="G941" s="101" t="str">
        <f t="shared" si="131"/>
        <v/>
      </c>
      <c r="H941" s="101" t="str">
        <f t="shared" si="132"/>
        <v/>
      </c>
      <c r="I941" s="184"/>
      <c r="J941" s="183"/>
      <c r="K941" s="183" t="str">
        <f>IF(J941="","",VLOOKUP(J941,MASTER!$B$8:$C$11,2,0))</f>
        <v/>
      </c>
      <c r="L941" s="183"/>
      <c r="M941" s="183"/>
      <c r="N941" s="183"/>
      <c r="O941" s="183"/>
      <c r="P941" s="183"/>
      <c r="Q941" s="183"/>
      <c r="R941" s="183"/>
      <c r="S941" s="183"/>
      <c r="T941" s="183"/>
      <c r="U941" s="183"/>
      <c r="V941" s="183"/>
      <c r="W941" s="183"/>
      <c r="X941" s="180">
        <f t="shared" si="133"/>
        <v>0</v>
      </c>
      <c r="Y941" s="179"/>
      <c r="AA941">
        <v>937</v>
      </c>
      <c r="AB941">
        <f>IFERROR(IF($AB$1&gt;=AA941,SMALL(STU_DATA!$L$5:$L$1000,FILL_DATA!$AB$2+FILL_DATA!AA941),0),0)</f>
        <v>0</v>
      </c>
      <c r="AC941">
        <f t="shared" si="134"/>
        <v>0</v>
      </c>
    </row>
    <row r="942" spans="1:29">
      <c r="A942" s="100" t="str">
        <f>IF(B942="","",ROWS($B$5:B942))</f>
        <v/>
      </c>
      <c r="B942" s="100" t="str">
        <f t="shared" si="126"/>
        <v/>
      </c>
      <c r="C942" s="100" t="str">
        <f t="shared" si="127"/>
        <v/>
      </c>
      <c r="D942" s="100" t="str">
        <f t="shared" si="128"/>
        <v/>
      </c>
      <c r="E942" s="100" t="str">
        <f t="shared" si="129"/>
        <v/>
      </c>
      <c r="F942" s="100" t="str">
        <f t="shared" si="130"/>
        <v/>
      </c>
      <c r="G942" s="101" t="str">
        <f t="shared" si="131"/>
        <v/>
      </c>
      <c r="H942" s="101" t="str">
        <f t="shared" si="132"/>
        <v/>
      </c>
      <c r="I942" s="184"/>
      <c r="J942" s="183"/>
      <c r="K942" s="183" t="str">
        <f>IF(J942="","",VLOOKUP(J942,MASTER!$B$8:$C$11,2,0))</f>
        <v/>
      </c>
      <c r="L942" s="183"/>
      <c r="M942" s="183"/>
      <c r="N942" s="183"/>
      <c r="O942" s="183"/>
      <c r="P942" s="183"/>
      <c r="Q942" s="183"/>
      <c r="R942" s="183"/>
      <c r="S942" s="183"/>
      <c r="T942" s="183"/>
      <c r="U942" s="183"/>
      <c r="V942" s="183"/>
      <c r="W942" s="183"/>
      <c r="X942" s="180">
        <f t="shared" si="133"/>
        <v>0</v>
      </c>
      <c r="Y942" s="179"/>
      <c r="AA942">
        <v>938</v>
      </c>
      <c r="AB942">
        <f>IFERROR(IF($AB$1&gt;=AA942,SMALL(STU_DATA!$L$5:$L$1000,FILL_DATA!$AB$2+FILL_DATA!AA942),0),0)</f>
        <v>0</v>
      </c>
      <c r="AC942">
        <f t="shared" si="134"/>
        <v>0</v>
      </c>
    </row>
    <row r="943" spans="1:29">
      <c r="A943" s="100" t="str">
        <f>IF(B943="","",ROWS($B$5:B943))</f>
        <v/>
      </c>
      <c r="B943" s="100" t="str">
        <f t="shared" si="126"/>
        <v/>
      </c>
      <c r="C943" s="100" t="str">
        <f t="shared" si="127"/>
        <v/>
      </c>
      <c r="D943" s="100" t="str">
        <f t="shared" si="128"/>
        <v/>
      </c>
      <c r="E943" s="100" t="str">
        <f t="shared" si="129"/>
        <v/>
      </c>
      <c r="F943" s="100" t="str">
        <f t="shared" si="130"/>
        <v/>
      </c>
      <c r="G943" s="101" t="str">
        <f t="shared" si="131"/>
        <v/>
      </c>
      <c r="H943" s="101" t="str">
        <f t="shared" si="132"/>
        <v/>
      </c>
      <c r="I943" s="184"/>
      <c r="J943" s="183"/>
      <c r="K943" s="183" t="str">
        <f>IF(J943="","",VLOOKUP(J943,MASTER!$B$8:$C$11,2,0))</f>
        <v/>
      </c>
      <c r="L943" s="183"/>
      <c r="M943" s="183"/>
      <c r="N943" s="183"/>
      <c r="O943" s="183"/>
      <c r="P943" s="183"/>
      <c r="Q943" s="183"/>
      <c r="R943" s="183"/>
      <c r="S943" s="183"/>
      <c r="T943" s="183"/>
      <c r="U943" s="183"/>
      <c r="V943" s="183"/>
      <c r="W943" s="183"/>
      <c r="X943" s="180">
        <f t="shared" si="133"/>
        <v>0</v>
      </c>
      <c r="Y943" s="179"/>
      <c r="AA943">
        <v>939</v>
      </c>
      <c r="AB943">
        <f>IFERROR(IF($AB$1&gt;=AA943,SMALL(STU_DATA!$L$5:$L$1000,FILL_DATA!$AB$2+FILL_DATA!AA943),0),0)</f>
        <v>0</v>
      </c>
      <c r="AC943">
        <f t="shared" si="134"/>
        <v>0</v>
      </c>
    </row>
    <row r="944" spans="1:29">
      <c r="A944" s="100" t="str">
        <f>IF(B944="","",ROWS($B$5:B944))</f>
        <v/>
      </c>
      <c r="B944" s="100" t="str">
        <f t="shared" si="126"/>
        <v/>
      </c>
      <c r="C944" s="100" t="str">
        <f t="shared" si="127"/>
        <v/>
      </c>
      <c r="D944" s="100" t="str">
        <f t="shared" si="128"/>
        <v/>
      </c>
      <c r="E944" s="100" t="str">
        <f t="shared" si="129"/>
        <v/>
      </c>
      <c r="F944" s="100" t="str">
        <f t="shared" si="130"/>
        <v/>
      </c>
      <c r="G944" s="101" t="str">
        <f t="shared" si="131"/>
        <v/>
      </c>
      <c r="H944" s="101" t="str">
        <f t="shared" si="132"/>
        <v/>
      </c>
      <c r="I944" s="184"/>
      <c r="J944" s="183"/>
      <c r="K944" s="183" t="str">
        <f>IF(J944="","",VLOOKUP(J944,MASTER!$B$8:$C$11,2,0))</f>
        <v/>
      </c>
      <c r="L944" s="183"/>
      <c r="M944" s="183"/>
      <c r="N944" s="183"/>
      <c r="O944" s="183"/>
      <c r="P944" s="183"/>
      <c r="Q944" s="183"/>
      <c r="R944" s="183"/>
      <c r="S944" s="183"/>
      <c r="T944" s="183"/>
      <c r="U944" s="183"/>
      <c r="V944" s="183"/>
      <c r="W944" s="183"/>
      <c r="X944" s="180">
        <f t="shared" si="133"/>
        <v>0</v>
      </c>
      <c r="Y944" s="179"/>
      <c r="AA944">
        <v>940</v>
      </c>
      <c r="AB944">
        <f>IFERROR(IF($AB$1&gt;=AA944,SMALL(STU_DATA!$L$5:$L$1000,FILL_DATA!$AB$2+FILL_DATA!AA944),0),0)</f>
        <v>0</v>
      </c>
      <c r="AC944">
        <f t="shared" si="134"/>
        <v>0</v>
      </c>
    </row>
    <row r="945" spans="1:29">
      <c r="A945" s="100" t="str">
        <f>IF(B945="","",ROWS($B$5:B945))</f>
        <v/>
      </c>
      <c r="B945" s="100" t="str">
        <f t="shared" si="126"/>
        <v/>
      </c>
      <c r="C945" s="100" t="str">
        <f t="shared" si="127"/>
        <v/>
      </c>
      <c r="D945" s="100" t="str">
        <f t="shared" si="128"/>
        <v/>
      </c>
      <c r="E945" s="100" t="str">
        <f t="shared" si="129"/>
        <v/>
      </c>
      <c r="F945" s="100" t="str">
        <f t="shared" si="130"/>
        <v/>
      </c>
      <c r="G945" s="101" t="str">
        <f t="shared" si="131"/>
        <v/>
      </c>
      <c r="H945" s="101" t="str">
        <f t="shared" si="132"/>
        <v/>
      </c>
      <c r="I945" s="184"/>
      <c r="J945" s="183"/>
      <c r="K945" s="183" t="str">
        <f>IF(J945="","",VLOOKUP(J945,MASTER!$B$8:$C$11,2,0))</f>
        <v/>
      </c>
      <c r="L945" s="183"/>
      <c r="M945" s="183"/>
      <c r="N945" s="183"/>
      <c r="O945" s="183"/>
      <c r="P945" s="183"/>
      <c r="Q945" s="183"/>
      <c r="R945" s="183"/>
      <c r="S945" s="183"/>
      <c r="T945" s="183"/>
      <c r="U945" s="183"/>
      <c r="V945" s="183"/>
      <c r="W945" s="183"/>
      <c r="X945" s="180">
        <f t="shared" si="133"/>
        <v>0</v>
      </c>
      <c r="Y945" s="179"/>
      <c r="AA945">
        <v>941</v>
      </c>
      <c r="AB945">
        <f>IFERROR(IF($AB$1&gt;=AA945,SMALL(STU_DATA!$L$5:$L$1000,FILL_DATA!$AB$2+FILL_DATA!AA945),0),0)</f>
        <v>0</v>
      </c>
      <c r="AC945">
        <f t="shared" si="134"/>
        <v>0</v>
      </c>
    </row>
    <row r="946" spans="1:29">
      <c r="A946" s="100" t="str">
        <f>IF(B946="","",ROWS($B$5:B946))</f>
        <v/>
      </c>
      <c r="B946" s="100" t="str">
        <f t="shared" si="126"/>
        <v/>
      </c>
      <c r="C946" s="100" t="str">
        <f t="shared" si="127"/>
        <v/>
      </c>
      <c r="D946" s="100" t="str">
        <f t="shared" si="128"/>
        <v/>
      </c>
      <c r="E946" s="100" t="str">
        <f t="shared" si="129"/>
        <v/>
      </c>
      <c r="F946" s="100" t="str">
        <f t="shared" si="130"/>
        <v/>
      </c>
      <c r="G946" s="101" t="str">
        <f t="shared" si="131"/>
        <v/>
      </c>
      <c r="H946" s="101" t="str">
        <f t="shared" si="132"/>
        <v/>
      </c>
      <c r="I946" s="184"/>
      <c r="J946" s="183"/>
      <c r="K946" s="183" t="str">
        <f>IF(J946="","",VLOOKUP(J946,MASTER!$B$8:$C$11,2,0))</f>
        <v/>
      </c>
      <c r="L946" s="183"/>
      <c r="M946" s="183"/>
      <c r="N946" s="183"/>
      <c r="O946" s="183"/>
      <c r="P946" s="183"/>
      <c r="Q946" s="183"/>
      <c r="R946" s="183"/>
      <c r="S946" s="183"/>
      <c r="T946" s="183"/>
      <c r="U946" s="183"/>
      <c r="V946" s="183"/>
      <c r="W946" s="183"/>
      <c r="X946" s="180">
        <f t="shared" si="133"/>
        <v>0</v>
      </c>
      <c r="Y946" s="179"/>
      <c r="AA946">
        <v>942</v>
      </c>
      <c r="AB946">
        <f>IFERROR(IF($AB$1&gt;=AA946,SMALL(STU_DATA!$L$5:$L$1000,FILL_DATA!$AB$2+FILL_DATA!AA946),0),0)</f>
        <v>0</v>
      </c>
      <c r="AC946">
        <f t="shared" si="134"/>
        <v>0</v>
      </c>
    </row>
    <row r="947" spans="1:29">
      <c r="A947" s="100" t="str">
        <f>IF(B947="","",ROWS($B$5:B947))</f>
        <v/>
      </c>
      <c r="B947" s="100" t="str">
        <f t="shared" si="126"/>
        <v/>
      </c>
      <c r="C947" s="100" t="str">
        <f t="shared" si="127"/>
        <v/>
      </c>
      <c r="D947" s="100" t="str">
        <f t="shared" si="128"/>
        <v/>
      </c>
      <c r="E947" s="100" t="str">
        <f t="shared" si="129"/>
        <v/>
      </c>
      <c r="F947" s="100" t="str">
        <f t="shared" si="130"/>
        <v/>
      </c>
      <c r="G947" s="101" t="str">
        <f t="shared" si="131"/>
        <v/>
      </c>
      <c r="H947" s="101" t="str">
        <f t="shared" si="132"/>
        <v/>
      </c>
      <c r="I947" s="184"/>
      <c r="J947" s="183"/>
      <c r="K947" s="183" t="str">
        <f>IF(J947="","",VLOOKUP(J947,MASTER!$B$8:$C$11,2,0))</f>
        <v/>
      </c>
      <c r="L947" s="183"/>
      <c r="M947" s="183"/>
      <c r="N947" s="183"/>
      <c r="O947" s="183"/>
      <c r="P947" s="183"/>
      <c r="Q947" s="183"/>
      <c r="R947" s="183"/>
      <c r="S947" s="183"/>
      <c r="T947" s="183"/>
      <c r="U947" s="183"/>
      <c r="V947" s="183"/>
      <c r="W947" s="183"/>
      <c r="X947" s="180">
        <f t="shared" si="133"/>
        <v>0</v>
      </c>
      <c r="Y947" s="179"/>
      <c r="AA947">
        <v>943</v>
      </c>
      <c r="AB947">
        <f>IFERROR(IF($AB$1&gt;=AA947,SMALL(STU_DATA!$L$5:$L$1000,FILL_DATA!$AB$2+FILL_DATA!AA947),0),0)</f>
        <v>0</v>
      </c>
      <c r="AC947">
        <f t="shared" si="134"/>
        <v>0</v>
      </c>
    </row>
    <row r="948" spans="1:29">
      <c r="A948" s="100" t="str">
        <f>IF(B948="","",ROWS($B$5:B948))</f>
        <v/>
      </c>
      <c r="B948" s="100" t="str">
        <f t="shared" si="126"/>
        <v/>
      </c>
      <c r="C948" s="100" t="str">
        <f t="shared" si="127"/>
        <v/>
      </c>
      <c r="D948" s="100" t="str">
        <f t="shared" si="128"/>
        <v/>
      </c>
      <c r="E948" s="100" t="str">
        <f t="shared" si="129"/>
        <v/>
      </c>
      <c r="F948" s="100" t="str">
        <f t="shared" si="130"/>
        <v/>
      </c>
      <c r="G948" s="101" t="str">
        <f t="shared" si="131"/>
        <v/>
      </c>
      <c r="H948" s="101" t="str">
        <f t="shared" si="132"/>
        <v/>
      </c>
      <c r="I948" s="184"/>
      <c r="J948" s="183"/>
      <c r="K948" s="183" t="str">
        <f>IF(J948="","",VLOOKUP(J948,MASTER!$B$8:$C$11,2,0))</f>
        <v/>
      </c>
      <c r="L948" s="183"/>
      <c r="M948" s="183"/>
      <c r="N948" s="183"/>
      <c r="O948" s="183"/>
      <c r="P948" s="183"/>
      <c r="Q948" s="183"/>
      <c r="R948" s="183"/>
      <c r="S948" s="183"/>
      <c r="T948" s="183"/>
      <c r="U948" s="183"/>
      <c r="V948" s="183"/>
      <c r="W948" s="183"/>
      <c r="X948" s="180">
        <f t="shared" si="133"/>
        <v>0</v>
      </c>
      <c r="Y948" s="179"/>
      <c r="AA948">
        <v>944</v>
      </c>
      <c r="AB948">
        <f>IFERROR(IF($AB$1&gt;=AA948,SMALL(STU_DATA!$L$5:$L$1000,FILL_DATA!$AB$2+FILL_DATA!AA948),0),0)</f>
        <v>0</v>
      </c>
      <c r="AC948">
        <f t="shared" si="134"/>
        <v>0</v>
      </c>
    </row>
    <row r="949" spans="1:29">
      <c r="A949" s="100" t="str">
        <f>IF(B949="","",ROWS($B$5:B949))</f>
        <v/>
      </c>
      <c r="B949" s="100" t="str">
        <f t="shared" si="126"/>
        <v/>
      </c>
      <c r="C949" s="100" t="str">
        <f t="shared" si="127"/>
        <v/>
      </c>
      <c r="D949" s="100" t="str">
        <f t="shared" si="128"/>
        <v/>
      </c>
      <c r="E949" s="100" t="str">
        <f t="shared" si="129"/>
        <v/>
      </c>
      <c r="F949" s="100" t="str">
        <f t="shared" si="130"/>
        <v/>
      </c>
      <c r="G949" s="101" t="str">
        <f t="shared" si="131"/>
        <v/>
      </c>
      <c r="H949" s="101" t="str">
        <f t="shared" si="132"/>
        <v/>
      </c>
      <c r="I949" s="184"/>
      <c r="J949" s="183"/>
      <c r="K949" s="183" t="str">
        <f>IF(J949="","",VLOOKUP(J949,MASTER!$B$8:$C$11,2,0))</f>
        <v/>
      </c>
      <c r="L949" s="183"/>
      <c r="M949" s="183"/>
      <c r="N949" s="183"/>
      <c r="O949" s="183"/>
      <c r="P949" s="183"/>
      <c r="Q949" s="183"/>
      <c r="R949" s="183"/>
      <c r="S949" s="183"/>
      <c r="T949" s="183"/>
      <c r="U949" s="183"/>
      <c r="V949" s="183"/>
      <c r="W949" s="183"/>
      <c r="X949" s="180">
        <f t="shared" si="133"/>
        <v>0</v>
      </c>
      <c r="Y949" s="179"/>
      <c r="AA949">
        <v>945</v>
      </c>
      <c r="AB949">
        <f>IFERROR(IF($AB$1&gt;=AA949,SMALL(STU_DATA!$L$5:$L$1000,FILL_DATA!$AB$2+FILL_DATA!AA949),0),0)</f>
        <v>0</v>
      </c>
      <c r="AC949">
        <f t="shared" si="134"/>
        <v>0</v>
      </c>
    </row>
    <row r="950" spans="1:29">
      <c r="A950" s="100" t="str">
        <f>IF(B950="","",ROWS($B$5:B950))</f>
        <v/>
      </c>
      <c r="B950" s="100" t="str">
        <f t="shared" si="126"/>
        <v/>
      </c>
      <c r="C950" s="100" t="str">
        <f t="shared" si="127"/>
        <v/>
      </c>
      <c r="D950" s="100" t="str">
        <f t="shared" si="128"/>
        <v/>
      </c>
      <c r="E950" s="100" t="str">
        <f t="shared" si="129"/>
        <v/>
      </c>
      <c r="F950" s="100" t="str">
        <f t="shared" si="130"/>
        <v/>
      </c>
      <c r="G950" s="101" t="str">
        <f t="shared" si="131"/>
        <v/>
      </c>
      <c r="H950" s="101" t="str">
        <f t="shared" si="132"/>
        <v/>
      </c>
      <c r="I950" s="184"/>
      <c r="J950" s="183"/>
      <c r="K950" s="183" t="str">
        <f>IF(J950="","",VLOOKUP(J950,MASTER!$B$8:$C$11,2,0))</f>
        <v/>
      </c>
      <c r="L950" s="183"/>
      <c r="M950" s="183"/>
      <c r="N950" s="183"/>
      <c r="O950" s="183"/>
      <c r="P950" s="183"/>
      <c r="Q950" s="183"/>
      <c r="R950" s="183"/>
      <c r="S950" s="183"/>
      <c r="T950" s="183"/>
      <c r="U950" s="183"/>
      <c r="V950" s="183"/>
      <c r="W950" s="183"/>
      <c r="X950" s="180">
        <f t="shared" si="133"/>
        <v>0</v>
      </c>
      <c r="Y950" s="179"/>
      <c r="AA950">
        <v>946</v>
      </c>
      <c r="AB950">
        <f>IFERROR(IF($AB$1&gt;=AA950,SMALL(STU_DATA!$L$5:$L$1000,FILL_DATA!$AB$2+FILL_DATA!AA950),0),0)</f>
        <v>0</v>
      </c>
      <c r="AC950">
        <f t="shared" si="134"/>
        <v>0</v>
      </c>
    </row>
    <row r="951" spans="1:29">
      <c r="A951" s="100" t="str">
        <f>IF(B951="","",ROWS($B$5:B951))</f>
        <v/>
      </c>
      <c r="B951" s="100" t="str">
        <f t="shared" si="126"/>
        <v/>
      </c>
      <c r="C951" s="100" t="str">
        <f t="shared" si="127"/>
        <v/>
      </c>
      <c r="D951" s="100" t="str">
        <f t="shared" si="128"/>
        <v/>
      </c>
      <c r="E951" s="100" t="str">
        <f t="shared" si="129"/>
        <v/>
      </c>
      <c r="F951" s="100" t="str">
        <f t="shared" si="130"/>
        <v/>
      </c>
      <c r="G951" s="101" t="str">
        <f t="shared" si="131"/>
        <v/>
      </c>
      <c r="H951" s="101" t="str">
        <f t="shared" si="132"/>
        <v/>
      </c>
      <c r="I951" s="184"/>
      <c r="J951" s="183"/>
      <c r="K951" s="183" t="str">
        <f>IF(J951="","",VLOOKUP(J951,MASTER!$B$8:$C$11,2,0))</f>
        <v/>
      </c>
      <c r="L951" s="183"/>
      <c r="M951" s="183"/>
      <c r="N951" s="183"/>
      <c r="O951" s="183"/>
      <c r="P951" s="183"/>
      <c r="Q951" s="183"/>
      <c r="R951" s="183"/>
      <c r="S951" s="183"/>
      <c r="T951" s="183"/>
      <c r="U951" s="183"/>
      <c r="V951" s="183"/>
      <c r="W951" s="183"/>
      <c r="X951" s="180">
        <f t="shared" si="133"/>
        <v>0</v>
      </c>
      <c r="Y951" s="179"/>
      <c r="AA951">
        <v>947</v>
      </c>
      <c r="AB951">
        <f>IFERROR(IF($AB$1&gt;=AA951,SMALL(STU_DATA!$L$5:$L$1000,FILL_DATA!$AB$2+FILL_DATA!AA951),0),0)</f>
        <v>0</v>
      </c>
      <c r="AC951">
        <f t="shared" si="134"/>
        <v>0</v>
      </c>
    </row>
    <row r="952" spans="1:29">
      <c r="A952" s="100" t="str">
        <f>IF(B952="","",ROWS($B$5:B952))</f>
        <v/>
      </c>
      <c r="B952" s="100" t="str">
        <f t="shared" si="126"/>
        <v/>
      </c>
      <c r="C952" s="100" t="str">
        <f t="shared" si="127"/>
        <v/>
      </c>
      <c r="D952" s="100" t="str">
        <f t="shared" si="128"/>
        <v/>
      </c>
      <c r="E952" s="100" t="str">
        <f t="shared" si="129"/>
        <v/>
      </c>
      <c r="F952" s="100" t="str">
        <f t="shared" si="130"/>
        <v/>
      </c>
      <c r="G952" s="101" t="str">
        <f t="shared" si="131"/>
        <v/>
      </c>
      <c r="H952" s="101" t="str">
        <f t="shared" si="132"/>
        <v/>
      </c>
      <c r="I952" s="184"/>
      <c r="J952" s="183"/>
      <c r="K952" s="183" t="str">
        <f>IF(J952="","",VLOOKUP(J952,MASTER!$B$8:$C$11,2,0))</f>
        <v/>
      </c>
      <c r="L952" s="183"/>
      <c r="M952" s="183"/>
      <c r="N952" s="183"/>
      <c r="O952" s="183"/>
      <c r="P952" s="183"/>
      <c r="Q952" s="183"/>
      <c r="R952" s="183"/>
      <c r="S952" s="183"/>
      <c r="T952" s="183"/>
      <c r="U952" s="183"/>
      <c r="V952" s="183"/>
      <c r="W952" s="183"/>
      <c r="X952" s="180">
        <f t="shared" si="133"/>
        <v>0</v>
      </c>
      <c r="Y952" s="179"/>
      <c r="AA952">
        <v>948</v>
      </c>
      <c r="AB952">
        <f>IFERROR(IF($AB$1&gt;=AA952,SMALL(STU_DATA!$L$5:$L$1000,FILL_DATA!$AB$2+FILL_DATA!AA952),0),0)</f>
        <v>0</v>
      </c>
      <c r="AC952">
        <f t="shared" si="134"/>
        <v>0</v>
      </c>
    </row>
    <row r="953" spans="1:29">
      <c r="A953" s="100" t="str">
        <f>IF(B953="","",ROWS($B$5:B953))</f>
        <v/>
      </c>
      <c r="B953" s="100" t="str">
        <f t="shared" si="126"/>
        <v/>
      </c>
      <c r="C953" s="100" t="str">
        <f t="shared" si="127"/>
        <v/>
      </c>
      <c r="D953" s="100" t="str">
        <f t="shared" si="128"/>
        <v/>
      </c>
      <c r="E953" s="100" t="str">
        <f t="shared" si="129"/>
        <v/>
      </c>
      <c r="F953" s="100" t="str">
        <f t="shared" si="130"/>
        <v/>
      </c>
      <c r="G953" s="101" t="str">
        <f t="shared" si="131"/>
        <v/>
      </c>
      <c r="H953" s="101" t="str">
        <f t="shared" si="132"/>
        <v/>
      </c>
      <c r="I953" s="184"/>
      <c r="J953" s="183"/>
      <c r="K953" s="183" t="str">
        <f>IF(J953="","",VLOOKUP(J953,MASTER!$B$8:$C$11,2,0))</f>
        <v/>
      </c>
      <c r="L953" s="183"/>
      <c r="M953" s="183"/>
      <c r="N953" s="183"/>
      <c r="O953" s="183"/>
      <c r="P953" s="183"/>
      <c r="Q953" s="183"/>
      <c r="R953" s="183"/>
      <c r="S953" s="183"/>
      <c r="T953" s="183"/>
      <c r="U953" s="183"/>
      <c r="V953" s="183"/>
      <c r="W953" s="183"/>
      <c r="X953" s="180">
        <f t="shared" si="133"/>
        <v>0</v>
      </c>
      <c r="Y953" s="179"/>
      <c r="AA953">
        <v>949</v>
      </c>
      <c r="AB953">
        <f>IFERROR(IF($AB$1&gt;=AA953,SMALL(STU_DATA!$L$5:$L$1000,FILL_DATA!$AB$2+FILL_DATA!AA953),0),0)</f>
        <v>0</v>
      </c>
      <c r="AC953">
        <f t="shared" si="134"/>
        <v>0</v>
      </c>
    </row>
    <row r="954" spans="1:29">
      <c r="A954" s="100" t="str">
        <f>IF(B954="","",ROWS($B$5:B954))</f>
        <v/>
      </c>
      <c r="B954" s="100" t="str">
        <f t="shared" si="126"/>
        <v/>
      </c>
      <c r="C954" s="100" t="str">
        <f t="shared" si="127"/>
        <v/>
      </c>
      <c r="D954" s="100" t="str">
        <f t="shared" si="128"/>
        <v/>
      </c>
      <c r="E954" s="100" t="str">
        <f t="shared" si="129"/>
        <v/>
      </c>
      <c r="F954" s="100" t="str">
        <f t="shared" si="130"/>
        <v/>
      </c>
      <c r="G954" s="101" t="str">
        <f t="shared" si="131"/>
        <v/>
      </c>
      <c r="H954" s="101" t="str">
        <f t="shared" si="132"/>
        <v/>
      </c>
      <c r="I954" s="184"/>
      <c r="J954" s="183"/>
      <c r="K954" s="183" t="str">
        <f>IF(J954="","",VLOOKUP(J954,MASTER!$B$8:$C$11,2,0))</f>
        <v/>
      </c>
      <c r="L954" s="183"/>
      <c r="M954" s="183"/>
      <c r="N954" s="183"/>
      <c r="O954" s="183"/>
      <c r="P954" s="183"/>
      <c r="Q954" s="183"/>
      <c r="R954" s="183"/>
      <c r="S954" s="183"/>
      <c r="T954" s="183"/>
      <c r="U954" s="183"/>
      <c r="V954" s="183"/>
      <c r="W954" s="183"/>
      <c r="X954" s="180">
        <f t="shared" si="133"/>
        <v>0</v>
      </c>
      <c r="Y954" s="179"/>
      <c r="AA954">
        <v>950</v>
      </c>
      <c r="AB954">
        <f>IFERROR(IF($AB$1&gt;=AA954,SMALL(STU_DATA!$L$5:$L$1000,FILL_DATA!$AB$2+FILL_DATA!AA954),0),0)</f>
        <v>0</v>
      </c>
      <c r="AC954">
        <f t="shared" si="134"/>
        <v>0</v>
      </c>
    </row>
    <row r="955" spans="1:29">
      <c r="A955" s="100" t="str">
        <f>IF(B955="","",ROWS($B$5:B955))</f>
        <v/>
      </c>
      <c r="B955" s="100" t="str">
        <f t="shared" si="126"/>
        <v/>
      </c>
      <c r="C955" s="100" t="str">
        <f t="shared" si="127"/>
        <v/>
      </c>
      <c r="D955" s="100" t="str">
        <f t="shared" si="128"/>
        <v/>
      </c>
      <c r="E955" s="100" t="str">
        <f t="shared" si="129"/>
        <v/>
      </c>
      <c r="F955" s="100" t="str">
        <f t="shared" si="130"/>
        <v/>
      </c>
      <c r="G955" s="101" t="str">
        <f t="shared" si="131"/>
        <v/>
      </c>
      <c r="H955" s="101" t="str">
        <f t="shared" si="132"/>
        <v/>
      </c>
      <c r="I955" s="184"/>
      <c r="J955" s="183"/>
      <c r="K955" s="183" t="str">
        <f>IF(J955="","",VLOOKUP(J955,MASTER!$B$8:$C$11,2,0))</f>
        <v/>
      </c>
      <c r="L955" s="183"/>
      <c r="M955" s="183"/>
      <c r="N955" s="183"/>
      <c r="O955" s="183"/>
      <c r="P955" s="183"/>
      <c r="Q955" s="183"/>
      <c r="R955" s="183"/>
      <c r="S955" s="183"/>
      <c r="T955" s="183"/>
      <c r="U955" s="183"/>
      <c r="V955" s="183"/>
      <c r="W955" s="183"/>
      <c r="X955" s="180">
        <f t="shared" si="133"/>
        <v>0</v>
      </c>
      <c r="Y955" s="179"/>
      <c r="AA955">
        <v>951</v>
      </c>
      <c r="AB955">
        <f>IFERROR(IF($AB$1&gt;=AA955,SMALL(STU_DATA!$L$5:$L$1000,FILL_DATA!$AB$2+FILL_DATA!AA955),0),0)</f>
        <v>0</v>
      </c>
      <c r="AC955">
        <f t="shared" si="134"/>
        <v>0</v>
      </c>
    </row>
    <row r="956" spans="1:29">
      <c r="A956" s="100" t="str">
        <f>IF(B956="","",ROWS($B$5:B956))</f>
        <v/>
      </c>
      <c r="B956" s="100" t="str">
        <f t="shared" si="126"/>
        <v/>
      </c>
      <c r="C956" s="100" t="str">
        <f t="shared" si="127"/>
        <v/>
      </c>
      <c r="D956" s="100" t="str">
        <f t="shared" si="128"/>
        <v/>
      </c>
      <c r="E956" s="100" t="str">
        <f t="shared" si="129"/>
        <v/>
      </c>
      <c r="F956" s="100" t="str">
        <f t="shared" si="130"/>
        <v/>
      </c>
      <c r="G956" s="101" t="str">
        <f t="shared" si="131"/>
        <v/>
      </c>
      <c r="H956" s="101" t="str">
        <f t="shared" si="132"/>
        <v/>
      </c>
      <c r="I956" s="184"/>
      <c r="J956" s="183"/>
      <c r="K956" s="183" t="str">
        <f>IF(J956="","",VLOOKUP(J956,MASTER!$B$8:$C$11,2,0))</f>
        <v/>
      </c>
      <c r="L956" s="183"/>
      <c r="M956" s="183"/>
      <c r="N956" s="183"/>
      <c r="O956" s="183"/>
      <c r="P956" s="183"/>
      <c r="Q956" s="183"/>
      <c r="R956" s="183"/>
      <c r="S956" s="183"/>
      <c r="T956" s="183"/>
      <c r="U956" s="183"/>
      <c r="V956" s="183"/>
      <c r="W956" s="183"/>
      <c r="X956" s="180">
        <f t="shared" si="133"/>
        <v>0</v>
      </c>
      <c r="Y956" s="179"/>
      <c r="AA956">
        <v>952</v>
      </c>
      <c r="AB956">
        <f>IFERROR(IF($AB$1&gt;=AA956,SMALL(STU_DATA!$L$5:$L$1000,FILL_DATA!$AB$2+FILL_DATA!AA956),0),0)</f>
        <v>0</v>
      </c>
      <c r="AC956">
        <f t="shared" si="134"/>
        <v>0</v>
      </c>
    </row>
    <row r="957" spans="1:29">
      <c r="A957" s="100" t="str">
        <f>IF(B957="","",ROWS($B$5:B957))</f>
        <v/>
      </c>
      <c r="B957" s="100" t="str">
        <f t="shared" si="126"/>
        <v/>
      </c>
      <c r="C957" s="100" t="str">
        <f t="shared" si="127"/>
        <v/>
      </c>
      <c r="D957" s="100" t="str">
        <f t="shared" si="128"/>
        <v/>
      </c>
      <c r="E957" s="100" t="str">
        <f t="shared" si="129"/>
        <v/>
      </c>
      <c r="F957" s="100" t="str">
        <f t="shared" si="130"/>
        <v/>
      </c>
      <c r="G957" s="101" t="str">
        <f t="shared" si="131"/>
        <v/>
      </c>
      <c r="H957" s="101" t="str">
        <f t="shared" si="132"/>
        <v/>
      </c>
      <c r="I957" s="184"/>
      <c r="J957" s="183"/>
      <c r="K957" s="183" t="str">
        <f>IF(J957="","",VLOOKUP(J957,MASTER!$B$8:$C$11,2,0))</f>
        <v/>
      </c>
      <c r="L957" s="183"/>
      <c r="M957" s="183"/>
      <c r="N957" s="183"/>
      <c r="O957" s="183"/>
      <c r="P957" s="183"/>
      <c r="Q957" s="183"/>
      <c r="R957" s="183"/>
      <c r="S957" s="183"/>
      <c r="T957" s="183"/>
      <c r="U957" s="183"/>
      <c r="V957" s="183"/>
      <c r="W957" s="183"/>
      <c r="X957" s="180">
        <f t="shared" si="133"/>
        <v>0</v>
      </c>
      <c r="Y957" s="179"/>
      <c r="AA957">
        <v>953</v>
      </c>
      <c r="AB957">
        <f>IFERROR(IF($AB$1&gt;=AA957,SMALL(STU_DATA!$L$5:$L$1000,FILL_DATA!$AB$2+FILL_DATA!AA957),0),0)</f>
        <v>0</v>
      </c>
      <c r="AC957">
        <f t="shared" si="134"/>
        <v>0</v>
      </c>
    </row>
    <row r="958" spans="1:29">
      <c r="A958" s="100" t="str">
        <f>IF(B958="","",ROWS($B$5:B958))</f>
        <v/>
      </c>
      <c r="B958" s="100" t="str">
        <f t="shared" si="126"/>
        <v/>
      </c>
      <c r="C958" s="100" t="str">
        <f t="shared" si="127"/>
        <v/>
      </c>
      <c r="D958" s="100" t="str">
        <f t="shared" si="128"/>
        <v/>
      </c>
      <c r="E958" s="100" t="str">
        <f t="shared" si="129"/>
        <v/>
      </c>
      <c r="F958" s="100" t="str">
        <f t="shared" si="130"/>
        <v/>
      </c>
      <c r="G958" s="101" t="str">
        <f t="shared" si="131"/>
        <v/>
      </c>
      <c r="H958" s="101" t="str">
        <f t="shared" si="132"/>
        <v/>
      </c>
      <c r="I958" s="184"/>
      <c r="J958" s="183"/>
      <c r="K958" s="183" t="str">
        <f>IF(J958="","",VLOOKUP(J958,MASTER!$B$8:$C$11,2,0))</f>
        <v/>
      </c>
      <c r="L958" s="183"/>
      <c r="M958" s="183"/>
      <c r="N958" s="183"/>
      <c r="O958" s="183"/>
      <c r="P958" s="183"/>
      <c r="Q958" s="183"/>
      <c r="R958" s="183"/>
      <c r="S958" s="183"/>
      <c r="T958" s="183"/>
      <c r="U958" s="183"/>
      <c r="V958" s="183"/>
      <c r="W958" s="183"/>
      <c r="X958" s="180">
        <f t="shared" si="133"/>
        <v>0</v>
      </c>
      <c r="Y958" s="179"/>
      <c r="AA958">
        <v>954</v>
      </c>
      <c r="AB958">
        <f>IFERROR(IF($AB$1&gt;=AA958,SMALL(STU_DATA!$L$5:$L$1000,FILL_DATA!$AB$2+FILL_DATA!AA958),0),0)</f>
        <v>0</v>
      </c>
      <c r="AC958">
        <f t="shared" si="134"/>
        <v>0</v>
      </c>
    </row>
    <row r="959" spans="1:29">
      <c r="A959" s="100" t="str">
        <f>IF(B959="","",ROWS($B$5:B959))</f>
        <v/>
      </c>
      <c r="B959" s="100" t="str">
        <f t="shared" si="126"/>
        <v/>
      </c>
      <c r="C959" s="100" t="str">
        <f t="shared" si="127"/>
        <v/>
      </c>
      <c r="D959" s="100" t="str">
        <f t="shared" si="128"/>
        <v/>
      </c>
      <c r="E959" s="100" t="str">
        <f t="shared" si="129"/>
        <v/>
      </c>
      <c r="F959" s="100" t="str">
        <f t="shared" si="130"/>
        <v/>
      </c>
      <c r="G959" s="101" t="str">
        <f t="shared" si="131"/>
        <v/>
      </c>
      <c r="H959" s="101" t="str">
        <f t="shared" si="132"/>
        <v/>
      </c>
      <c r="I959" s="184"/>
      <c r="J959" s="183"/>
      <c r="K959" s="183" t="str">
        <f>IF(J959="","",VLOOKUP(J959,MASTER!$B$8:$C$11,2,0))</f>
        <v/>
      </c>
      <c r="L959" s="183"/>
      <c r="M959" s="183"/>
      <c r="N959" s="183"/>
      <c r="O959" s="183"/>
      <c r="P959" s="183"/>
      <c r="Q959" s="183"/>
      <c r="R959" s="183"/>
      <c r="S959" s="183"/>
      <c r="T959" s="183"/>
      <c r="U959" s="183"/>
      <c r="V959" s="183"/>
      <c r="W959" s="183"/>
      <c r="X959" s="180">
        <f t="shared" si="133"/>
        <v>0</v>
      </c>
      <c r="Y959" s="179"/>
      <c r="AA959">
        <v>955</v>
      </c>
      <c r="AB959">
        <f>IFERROR(IF($AB$1&gt;=AA959,SMALL(STU_DATA!$L$5:$L$1000,FILL_DATA!$AB$2+FILL_DATA!AA959),0),0)</f>
        <v>0</v>
      </c>
      <c r="AC959">
        <f t="shared" si="134"/>
        <v>0</v>
      </c>
    </row>
    <row r="960" spans="1:29">
      <c r="A960" s="100" t="str">
        <f>IF(B960="","",ROWS($B$5:B960))</f>
        <v/>
      </c>
      <c r="B960" s="100" t="str">
        <f t="shared" si="126"/>
        <v/>
      </c>
      <c r="C960" s="100" t="str">
        <f t="shared" si="127"/>
        <v/>
      </c>
      <c r="D960" s="100" t="str">
        <f t="shared" si="128"/>
        <v/>
      </c>
      <c r="E960" s="100" t="str">
        <f t="shared" si="129"/>
        <v/>
      </c>
      <c r="F960" s="100" t="str">
        <f t="shared" si="130"/>
        <v/>
      </c>
      <c r="G960" s="101" t="str">
        <f t="shared" si="131"/>
        <v/>
      </c>
      <c r="H960" s="101" t="str">
        <f t="shared" si="132"/>
        <v/>
      </c>
      <c r="I960" s="184"/>
      <c r="J960" s="183"/>
      <c r="K960" s="183" t="str">
        <f>IF(J960="","",VLOOKUP(J960,MASTER!$B$8:$C$11,2,0))</f>
        <v/>
      </c>
      <c r="L960" s="183"/>
      <c r="M960" s="183"/>
      <c r="N960" s="183"/>
      <c r="O960" s="183"/>
      <c r="P960" s="183"/>
      <c r="Q960" s="183"/>
      <c r="R960" s="183"/>
      <c r="S960" s="183"/>
      <c r="T960" s="183"/>
      <c r="U960" s="183"/>
      <c r="V960" s="183"/>
      <c r="W960" s="183"/>
      <c r="X960" s="180">
        <f t="shared" si="133"/>
        <v>0</v>
      </c>
      <c r="Y960" s="179"/>
      <c r="AA960">
        <v>956</v>
      </c>
      <c r="AB960">
        <f>IFERROR(IF($AB$1&gt;=AA960,SMALL(STU_DATA!$L$5:$L$1000,FILL_DATA!$AB$2+FILL_DATA!AA960),0),0)</f>
        <v>0</v>
      </c>
      <c r="AC960">
        <f t="shared" si="134"/>
        <v>0</v>
      </c>
    </row>
    <row r="961" spans="1:29">
      <c r="A961" s="100" t="str">
        <f>IF(B961="","",ROWS($B$5:B961))</f>
        <v/>
      </c>
      <c r="B961" s="100" t="str">
        <f t="shared" si="126"/>
        <v/>
      </c>
      <c r="C961" s="100" t="str">
        <f t="shared" si="127"/>
        <v/>
      </c>
      <c r="D961" s="100" t="str">
        <f t="shared" si="128"/>
        <v/>
      </c>
      <c r="E961" s="100" t="str">
        <f t="shared" si="129"/>
        <v/>
      </c>
      <c r="F961" s="100" t="str">
        <f t="shared" si="130"/>
        <v/>
      </c>
      <c r="G961" s="101" t="str">
        <f t="shared" si="131"/>
        <v/>
      </c>
      <c r="H961" s="101" t="str">
        <f t="shared" si="132"/>
        <v/>
      </c>
      <c r="I961" s="184"/>
      <c r="J961" s="183"/>
      <c r="K961" s="183" t="str">
        <f>IF(J961="","",VLOOKUP(J961,MASTER!$B$8:$C$11,2,0))</f>
        <v/>
      </c>
      <c r="L961" s="183"/>
      <c r="M961" s="183"/>
      <c r="N961" s="183"/>
      <c r="O961" s="183"/>
      <c r="P961" s="183"/>
      <c r="Q961" s="183"/>
      <c r="R961" s="183"/>
      <c r="S961" s="183"/>
      <c r="T961" s="183"/>
      <c r="U961" s="183"/>
      <c r="V961" s="183"/>
      <c r="W961" s="183"/>
      <c r="X961" s="180">
        <f t="shared" si="133"/>
        <v>0</v>
      </c>
      <c r="Y961" s="179"/>
      <c r="AA961">
        <v>957</v>
      </c>
      <c r="AB961">
        <f>IFERROR(IF($AB$1&gt;=AA961,SMALL(STU_DATA!$L$5:$L$1000,FILL_DATA!$AB$2+FILL_DATA!AA961),0),0)</f>
        <v>0</v>
      </c>
      <c r="AC961">
        <f t="shared" si="134"/>
        <v>0</v>
      </c>
    </row>
    <row r="962" spans="1:29">
      <c r="A962" s="100" t="str">
        <f>IF(B962="","",ROWS($B$5:B962))</f>
        <v/>
      </c>
      <c r="B962" s="100" t="str">
        <f t="shared" si="126"/>
        <v/>
      </c>
      <c r="C962" s="100" t="str">
        <f t="shared" si="127"/>
        <v/>
      </c>
      <c r="D962" s="100" t="str">
        <f t="shared" si="128"/>
        <v/>
      </c>
      <c r="E962" s="100" t="str">
        <f t="shared" si="129"/>
        <v/>
      </c>
      <c r="F962" s="100" t="str">
        <f t="shared" si="130"/>
        <v/>
      </c>
      <c r="G962" s="101" t="str">
        <f t="shared" si="131"/>
        <v/>
      </c>
      <c r="H962" s="101" t="str">
        <f t="shared" si="132"/>
        <v/>
      </c>
      <c r="I962" s="184"/>
      <c r="J962" s="183"/>
      <c r="K962" s="183" t="str">
        <f>IF(J962="","",VLOOKUP(J962,MASTER!$B$8:$C$11,2,0))</f>
        <v/>
      </c>
      <c r="L962" s="183"/>
      <c r="M962" s="183"/>
      <c r="N962" s="183"/>
      <c r="O962" s="183"/>
      <c r="P962" s="183"/>
      <c r="Q962" s="183"/>
      <c r="R962" s="183"/>
      <c r="S962" s="183"/>
      <c r="T962" s="183"/>
      <c r="U962" s="183"/>
      <c r="V962" s="183"/>
      <c r="W962" s="183"/>
      <c r="X962" s="180">
        <f t="shared" si="133"/>
        <v>0</v>
      </c>
      <c r="Y962" s="179"/>
      <c r="AA962">
        <v>958</v>
      </c>
      <c r="AB962">
        <f>IFERROR(IF($AB$1&gt;=AA962,SMALL(STU_DATA!$L$5:$L$1000,FILL_DATA!$AB$2+FILL_DATA!AA962),0),0)</f>
        <v>0</v>
      </c>
      <c r="AC962">
        <f t="shared" si="134"/>
        <v>0</v>
      </c>
    </row>
    <row r="963" spans="1:29">
      <c r="A963" s="100" t="str">
        <f>IF(B963="","",ROWS($B$5:B963))</f>
        <v/>
      </c>
      <c r="B963" s="100" t="str">
        <f t="shared" si="126"/>
        <v/>
      </c>
      <c r="C963" s="100" t="str">
        <f t="shared" si="127"/>
        <v/>
      </c>
      <c r="D963" s="100" t="str">
        <f t="shared" si="128"/>
        <v/>
      </c>
      <c r="E963" s="100" t="str">
        <f t="shared" si="129"/>
        <v/>
      </c>
      <c r="F963" s="100" t="str">
        <f t="shared" si="130"/>
        <v/>
      </c>
      <c r="G963" s="101" t="str">
        <f t="shared" si="131"/>
        <v/>
      </c>
      <c r="H963" s="101" t="str">
        <f t="shared" si="132"/>
        <v/>
      </c>
      <c r="I963" s="184"/>
      <c r="J963" s="183"/>
      <c r="K963" s="183" t="str">
        <f>IF(J963="","",VLOOKUP(J963,MASTER!$B$8:$C$11,2,0))</f>
        <v/>
      </c>
      <c r="L963" s="183"/>
      <c r="M963" s="183"/>
      <c r="N963" s="183"/>
      <c r="O963" s="183"/>
      <c r="P963" s="183"/>
      <c r="Q963" s="183"/>
      <c r="R963" s="183"/>
      <c r="S963" s="183"/>
      <c r="T963" s="183"/>
      <c r="U963" s="183"/>
      <c r="V963" s="183"/>
      <c r="W963" s="183"/>
      <c r="X963" s="180">
        <f t="shared" si="133"/>
        <v>0</v>
      </c>
      <c r="Y963" s="179"/>
      <c r="AA963">
        <v>959</v>
      </c>
      <c r="AB963">
        <f>IFERROR(IF($AB$1&gt;=AA963,SMALL(STU_DATA!$L$5:$L$1000,FILL_DATA!$AB$2+FILL_DATA!AA963),0),0)</f>
        <v>0</v>
      </c>
      <c r="AC963">
        <f t="shared" si="134"/>
        <v>0</v>
      </c>
    </row>
    <row r="964" spans="1:29">
      <c r="A964" s="100" t="str">
        <f>IF(B964="","",ROWS($B$5:B964))</f>
        <v/>
      </c>
      <c r="B964" s="100" t="str">
        <f t="shared" si="126"/>
        <v/>
      </c>
      <c r="C964" s="100" t="str">
        <f t="shared" si="127"/>
        <v/>
      </c>
      <c r="D964" s="100" t="str">
        <f t="shared" si="128"/>
        <v/>
      </c>
      <c r="E964" s="100" t="str">
        <f t="shared" si="129"/>
        <v/>
      </c>
      <c r="F964" s="100" t="str">
        <f t="shared" si="130"/>
        <v/>
      </c>
      <c r="G964" s="101" t="str">
        <f t="shared" si="131"/>
        <v/>
      </c>
      <c r="H964" s="101" t="str">
        <f t="shared" si="132"/>
        <v/>
      </c>
      <c r="I964" s="184"/>
      <c r="J964" s="183"/>
      <c r="K964" s="183" t="str">
        <f>IF(J964="","",VLOOKUP(J964,MASTER!$B$8:$C$11,2,0))</f>
        <v/>
      </c>
      <c r="L964" s="183"/>
      <c r="M964" s="183"/>
      <c r="N964" s="183"/>
      <c r="O964" s="183"/>
      <c r="P964" s="183"/>
      <c r="Q964" s="183"/>
      <c r="R964" s="183"/>
      <c r="S964" s="183"/>
      <c r="T964" s="183"/>
      <c r="U964" s="183"/>
      <c r="V964" s="183"/>
      <c r="W964" s="183"/>
      <c r="X964" s="180">
        <f t="shared" si="133"/>
        <v>0</v>
      </c>
      <c r="Y964" s="179"/>
      <c r="AA964">
        <v>960</v>
      </c>
      <c r="AB964">
        <f>IFERROR(IF($AB$1&gt;=AA964,SMALL(STU_DATA!$L$5:$L$1000,FILL_DATA!$AB$2+FILL_DATA!AA964),0),0)</f>
        <v>0</v>
      </c>
      <c r="AC964">
        <f t="shared" si="134"/>
        <v>0</v>
      </c>
    </row>
    <row r="965" spans="1:29">
      <c r="A965" s="100" t="str">
        <f>IF(B965="","",ROWS($B$5:B965))</f>
        <v/>
      </c>
      <c r="B965" s="100" t="str">
        <f t="shared" ref="B965:B1004" si="135">IFERROR(VLOOKUP($AB965,STU_DATA,2,0),"")</f>
        <v/>
      </c>
      <c r="C965" s="100" t="str">
        <f t="shared" ref="C965:C1004" si="136">IFERROR(VLOOKUP($AB965,STU_DATA,3,0),"")</f>
        <v/>
      </c>
      <c r="D965" s="100" t="str">
        <f t="shared" ref="D965:D1004" si="137">IFERROR(VLOOKUP($AB965,STU_DATA,4,0),"")</f>
        <v/>
      </c>
      <c r="E965" s="100" t="str">
        <f t="shared" ref="E965:E1004" si="138">IFERROR(VLOOKUP($AB965,STU_DATA,5,0),"")</f>
        <v/>
      </c>
      <c r="F965" s="100" t="str">
        <f t="shared" ref="F965:F1004" si="139">IFERROR(VLOOKUP($AB965,STU_DATA,6,0),"")</f>
        <v/>
      </c>
      <c r="G965" s="101" t="str">
        <f t="shared" ref="G965:G1004" si="140">IFERROR(VLOOKUP($AB965,STU_DATA,7,0),"")</f>
        <v/>
      </c>
      <c r="H965" s="101" t="str">
        <f t="shared" ref="H965:H1004" si="141">IFERROR(VLOOKUP($AB965,STU_DATA,9,0),"")</f>
        <v/>
      </c>
      <c r="I965" s="184"/>
      <c r="J965" s="183"/>
      <c r="K965" s="183" t="str">
        <f>IF(J965="","",VLOOKUP(J965,MASTER!$B$8:$C$11,2,0))</f>
        <v/>
      </c>
      <c r="L965" s="183"/>
      <c r="M965" s="183"/>
      <c r="N965" s="183"/>
      <c r="O965" s="183"/>
      <c r="P965" s="183"/>
      <c r="Q965" s="183"/>
      <c r="R965" s="183"/>
      <c r="S965" s="183"/>
      <c r="T965" s="183"/>
      <c r="U965" s="183"/>
      <c r="V965" s="183"/>
      <c r="W965" s="183"/>
      <c r="X965" s="180">
        <f t="shared" si="133"/>
        <v>0</v>
      </c>
      <c r="Y965" s="179"/>
      <c r="AA965">
        <v>961</v>
      </c>
      <c r="AB965">
        <f>IFERROR(IF($AB$1&gt;=AA965,SMALL(STU_DATA!$L$5:$L$1000,FILL_DATA!$AB$2+FILL_DATA!AA965),0),0)</f>
        <v>0</v>
      </c>
      <c r="AC965">
        <f t="shared" si="134"/>
        <v>0</v>
      </c>
    </row>
    <row r="966" spans="1:29">
      <c r="A966" s="100" t="str">
        <f>IF(B966="","",ROWS($B$5:B966))</f>
        <v/>
      </c>
      <c r="B966" s="100" t="str">
        <f t="shared" si="135"/>
        <v/>
      </c>
      <c r="C966" s="100" t="str">
        <f t="shared" si="136"/>
        <v/>
      </c>
      <c r="D966" s="100" t="str">
        <f t="shared" si="137"/>
        <v/>
      </c>
      <c r="E966" s="100" t="str">
        <f t="shared" si="138"/>
        <v/>
      </c>
      <c r="F966" s="100" t="str">
        <f t="shared" si="139"/>
        <v/>
      </c>
      <c r="G966" s="101" t="str">
        <f t="shared" si="140"/>
        <v/>
      </c>
      <c r="H966" s="101" t="str">
        <f t="shared" si="141"/>
        <v/>
      </c>
      <c r="I966" s="184"/>
      <c r="J966" s="183"/>
      <c r="K966" s="183" t="str">
        <f>IF(J966="","",VLOOKUP(J966,MASTER!$B$8:$C$11,2,0))</f>
        <v/>
      </c>
      <c r="L966" s="183"/>
      <c r="M966" s="183"/>
      <c r="N966" s="183"/>
      <c r="O966" s="183"/>
      <c r="P966" s="183"/>
      <c r="Q966" s="183"/>
      <c r="R966" s="183"/>
      <c r="S966" s="183"/>
      <c r="T966" s="183"/>
      <c r="U966" s="183"/>
      <c r="V966" s="183"/>
      <c r="W966" s="183"/>
      <c r="X966" s="180">
        <f t="shared" ref="X966:X1004" si="142">SUM(L966:W966)</f>
        <v>0</v>
      </c>
      <c r="Y966" s="179"/>
      <c r="AA966">
        <v>962</v>
      </c>
      <c r="AB966">
        <f>IFERROR(IF($AB$1&gt;=AA966,SMALL(STU_DATA!$L$5:$L$1000,FILL_DATA!$AB$2+FILL_DATA!AA966),0),0)</f>
        <v>0</v>
      </c>
      <c r="AC966">
        <f t="shared" ref="AC966:AC1004" si="143">IFERROR(IF(Y966=$Z$3,A966,0),"")</f>
        <v>0</v>
      </c>
    </row>
    <row r="967" spans="1:29">
      <c r="A967" s="100" t="str">
        <f>IF(B967="","",ROWS($B$5:B967))</f>
        <v/>
      </c>
      <c r="B967" s="100" t="str">
        <f t="shared" si="135"/>
        <v/>
      </c>
      <c r="C967" s="100" t="str">
        <f t="shared" si="136"/>
        <v/>
      </c>
      <c r="D967" s="100" t="str">
        <f t="shared" si="137"/>
        <v/>
      </c>
      <c r="E967" s="100" t="str">
        <f t="shared" si="138"/>
        <v/>
      </c>
      <c r="F967" s="100" t="str">
        <f t="shared" si="139"/>
        <v/>
      </c>
      <c r="G967" s="101" t="str">
        <f t="shared" si="140"/>
        <v/>
      </c>
      <c r="H967" s="101" t="str">
        <f t="shared" si="141"/>
        <v/>
      </c>
      <c r="I967" s="184"/>
      <c r="J967" s="183"/>
      <c r="K967" s="183" t="str">
        <f>IF(J967="","",VLOOKUP(J967,MASTER!$B$8:$C$11,2,0))</f>
        <v/>
      </c>
      <c r="L967" s="183"/>
      <c r="M967" s="183"/>
      <c r="N967" s="183"/>
      <c r="O967" s="183"/>
      <c r="P967" s="183"/>
      <c r="Q967" s="183"/>
      <c r="R967" s="183"/>
      <c r="S967" s="183"/>
      <c r="T967" s="183"/>
      <c r="U967" s="183"/>
      <c r="V967" s="183"/>
      <c r="W967" s="183"/>
      <c r="X967" s="180">
        <f t="shared" si="142"/>
        <v>0</v>
      </c>
      <c r="Y967" s="179"/>
      <c r="AA967">
        <v>963</v>
      </c>
      <c r="AB967">
        <f>IFERROR(IF($AB$1&gt;=AA967,SMALL(STU_DATA!$L$5:$L$1000,FILL_DATA!$AB$2+FILL_DATA!AA967),0),0)</f>
        <v>0</v>
      </c>
      <c r="AC967">
        <f t="shared" si="143"/>
        <v>0</v>
      </c>
    </row>
    <row r="968" spans="1:29">
      <c r="A968" s="100" t="str">
        <f>IF(B968="","",ROWS($B$5:B968))</f>
        <v/>
      </c>
      <c r="B968" s="100" t="str">
        <f t="shared" si="135"/>
        <v/>
      </c>
      <c r="C968" s="100" t="str">
        <f t="shared" si="136"/>
        <v/>
      </c>
      <c r="D968" s="100" t="str">
        <f t="shared" si="137"/>
        <v/>
      </c>
      <c r="E968" s="100" t="str">
        <f t="shared" si="138"/>
        <v/>
      </c>
      <c r="F968" s="100" t="str">
        <f t="shared" si="139"/>
        <v/>
      </c>
      <c r="G968" s="101" t="str">
        <f t="shared" si="140"/>
        <v/>
      </c>
      <c r="H968" s="101" t="str">
        <f t="shared" si="141"/>
        <v/>
      </c>
      <c r="I968" s="184"/>
      <c r="J968" s="183"/>
      <c r="K968" s="183" t="str">
        <f>IF(J968="","",VLOOKUP(J968,MASTER!$B$8:$C$11,2,0))</f>
        <v/>
      </c>
      <c r="L968" s="183"/>
      <c r="M968" s="183"/>
      <c r="N968" s="183"/>
      <c r="O968" s="183"/>
      <c r="P968" s="183"/>
      <c r="Q968" s="183"/>
      <c r="R968" s="183"/>
      <c r="S968" s="183"/>
      <c r="T968" s="183"/>
      <c r="U968" s="183"/>
      <c r="V968" s="183"/>
      <c r="W968" s="183"/>
      <c r="X968" s="180">
        <f t="shared" si="142"/>
        <v>0</v>
      </c>
      <c r="Y968" s="179"/>
      <c r="AA968">
        <v>964</v>
      </c>
      <c r="AB968">
        <f>IFERROR(IF($AB$1&gt;=AA968,SMALL(STU_DATA!$L$5:$L$1000,FILL_DATA!$AB$2+FILL_DATA!AA968),0),0)</f>
        <v>0</v>
      </c>
      <c r="AC968">
        <f t="shared" si="143"/>
        <v>0</v>
      </c>
    </row>
    <row r="969" spans="1:29">
      <c r="A969" s="100" t="str">
        <f>IF(B969="","",ROWS($B$5:B969))</f>
        <v/>
      </c>
      <c r="B969" s="100" t="str">
        <f t="shared" si="135"/>
        <v/>
      </c>
      <c r="C969" s="100" t="str">
        <f t="shared" si="136"/>
        <v/>
      </c>
      <c r="D969" s="100" t="str">
        <f t="shared" si="137"/>
        <v/>
      </c>
      <c r="E969" s="100" t="str">
        <f t="shared" si="138"/>
        <v/>
      </c>
      <c r="F969" s="100" t="str">
        <f t="shared" si="139"/>
        <v/>
      </c>
      <c r="G969" s="101" t="str">
        <f t="shared" si="140"/>
        <v/>
      </c>
      <c r="H969" s="101" t="str">
        <f t="shared" si="141"/>
        <v/>
      </c>
      <c r="I969" s="184"/>
      <c r="J969" s="183"/>
      <c r="K969" s="183" t="str">
        <f>IF(J969="","",VLOOKUP(J969,MASTER!$B$8:$C$11,2,0))</f>
        <v/>
      </c>
      <c r="L969" s="183"/>
      <c r="M969" s="183"/>
      <c r="N969" s="183"/>
      <c r="O969" s="183"/>
      <c r="P969" s="183"/>
      <c r="Q969" s="183"/>
      <c r="R969" s="183"/>
      <c r="S969" s="183"/>
      <c r="T969" s="183"/>
      <c r="U969" s="183"/>
      <c r="V969" s="183"/>
      <c r="W969" s="183"/>
      <c r="X969" s="180">
        <f t="shared" si="142"/>
        <v>0</v>
      </c>
      <c r="Y969" s="179"/>
      <c r="AA969">
        <v>965</v>
      </c>
      <c r="AB969">
        <f>IFERROR(IF($AB$1&gt;=AA969,SMALL(STU_DATA!$L$5:$L$1000,FILL_DATA!$AB$2+FILL_DATA!AA969),0),0)</f>
        <v>0</v>
      </c>
      <c r="AC969">
        <f t="shared" si="143"/>
        <v>0</v>
      </c>
    </row>
    <row r="970" spans="1:29">
      <c r="A970" s="100" t="str">
        <f>IF(B970="","",ROWS($B$5:B970))</f>
        <v/>
      </c>
      <c r="B970" s="100" t="str">
        <f t="shared" si="135"/>
        <v/>
      </c>
      <c r="C970" s="100" t="str">
        <f t="shared" si="136"/>
        <v/>
      </c>
      <c r="D970" s="100" t="str">
        <f t="shared" si="137"/>
        <v/>
      </c>
      <c r="E970" s="100" t="str">
        <f t="shared" si="138"/>
        <v/>
      </c>
      <c r="F970" s="100" t="str">
        <f t="shared" si="139"/>
        <v/>
      </c>
      <c r="G970" s="101" t="str">
        <f t="shared" si="140"/>
        <v/>
      </c>
      <c r="H970" s="101" t="str">
        <f t="shared" si="141"/>
        <v/>
      </c>
      <c r="I970" s="184"/>
      <c r="J970" s="183"/>
      <c r="K970" s="183" t="str">
        <f>IF(J970="","",VLOOKUP(J970,MASTER!$B$8:$C$11,2,0))</f>
        <v/>
      </c>
      <c r="L970" s="183"/>
      <c r="M970" s="183"/>
      <c r="N970" s="183"/>
      <c r="O970" s="183"/>
      <c r="P970" s="183"/>
      <c r="Q970" s="183"/>
      <c r="R970" s="183"/>
      <c r="S970" s="183"/>
      <c r="T970" s="183"/>
      <c r="U970" s="183"/>
      <c r="V970" s="183"/>
      <c r="W970" s="183"/>
      <c r="X970" s="180">
        <f t="shared" si="142"/>
        <v>0</v>
      </c>
      <c r="Y970" s="179"/>
      <c r="AA970">
        <v>966</v>
      </c>
      <c r="AB970">
        <f>IFERROR(IF($AB$1&gt;=AA970,SMALL(STU_DATA!$L$5:$L$1000,FILL_DATA!$AB$2+FILL_DATA!AA970),0),0)</f>
        <v>0</v>
      </c>
      <c r="AC970">
        <f t="shared" si="143"/>
        <v>0</v>
      </c>
    </row>
    <row r="971" spans="1:29">
      <c r="A971" s="100" t="str">
        <f>IF(B971="","",ROWS($B$5:B971))</f>
        <v/>
      </c>
      <c r="B971" s="100" t="str">
        <f t="shared" si="135"/>
        <v/>
      </c>
      <c r="C971" s="100" t="str">
        <f t="shared" si="136"/>
        <v/>
      </c>
      <c r="D971" s="100" t="str">
        <f t="shared" si="137"/>
        <v/>
      </c>
      <c r="E971" s="100" t="str">
        <f t="shared" si="138"/>
        <v/>
      </c>
      <c r="F971" s="100" t="str">
        <f t="shared" si="139"/>
        <v/>
      </c>
      <c r="G971" s="101" t="str">
        <f t="shared" si="140"/>
        <v/>
      </c>
      <c r="H971" s="101" t="str">
        <f t="shared" si="141"/>
        <v/>
      </c>
      <c r="I971" s="184"/>
      <c r="J971" s="183"/>
      <c r="K971" s="183" t="str">
        <f>IF(J971="","",VLOOKUP(J971,MASTER!$B$8:$C$11,2,0))</f>
        <v/>
      </c>
      <c r="L971" s="183"/>
      <c r="M971" s="183"/>
      <c r="N971" s="183"/>
      <c r="O971" s="183"/>
      <c r="P971" s="183"/>
      <c r="Q971" s="183"/>
      <c r="R971" s="183"/>
      <c r="S971" s="183"/>
      <c r="T971" s="183"/>
      <c r="U971" s="183"/>
      <c r="V971" s="183"/>
      <c r="W971" s="183"/>
      <c r="X971" s="180">
        <f t="shared" si="142"/>
        <v>0</v>
      </c>
      <c r="Y971" s="179"/>
      <c r="AA971">
        <v>967</v>
      </c>
      <c r="AB971">
        <f>IFERROR(IF($AB$1&gt;=AA971,SMALL(STU_DATA!$L$5:$L$1000,FILL_DATA!$AB$2+FILL_DATA!AA971),0),0)</f>
        <v>0</v>
      </c>
      <c r="AC971">
        <f t="shared" si="143"/>
        <v>0</v>
      </c>
    </row>
    <row r="972" spans="1:29">
      <c r="A972" s="100" t="str">
        <f>IF(B972="","",ROWS($B$5:B972))</f>
        <v/>
      </c>
      <c r="B972" s="100" t="str">
        <f t="shared" si="135"/>
        <v/>
      </c>
      <c r="C972" s="100" t="str">
        <f t="shared" si="136"/>
        <v/>
      </c>
      <c r="D972" s="100" t="str">
        <f t="shared" si="137"/>
        <v/>
      </c>
      <c r="E972" s="100" t="str">
        <f t="shared" si="138"/>
        <v/>
      </c>
      <c r="F972" s="100" t="str">
        <f t="shared" si="139"/>
        <v/>
      </c>
      <c r="G972" s="101" t="str">
        <f t="shared" si="140"/>
        <v/>
      </c>
      <c r="H972" s="101" t="str">
        <f t="shared" si="141"/>
        <v/>
      </c>
      <c r="I972" s="184"/>
      <c r="J972" s="183"/>
      <c r="K972" s="183" t="str">
        <f>IF(J972="","",VLOOKUP(J972,MASTER!$B$8:$C$11,2,0))</f>
        <v/>
      </c>
      <c r="L972" s="183"/>
      <c r="M972" s="183"/>
      <c r="N972" s="183"/>
      <c r="O972" s="183"/>
      <c r="P972" s="183"/>
      <c r="Q972" s="183"/>
      <c r="R972" s="183"/>
      <c r="S972" s="183"/>
      <c r="T972" s="183"/>
      <c r="U972" s="183"/>
      <c r="V972" s="183"/>
      <c r="W972" s="183"/>
      <c r="X972" s="180">
        <f t="shared" si="142"/>
        <v>0</v>
      </c>
      <c r="Y972" s="179"/>
      <c r="AA972">
        <v>968</v>
      </c>
      <c r="AB972">
        <f>IFERROR(IF($AB$1&gt;=AA972,SMALL(STU_DATA!$L$5:$L$1000,FILL_DATA!$AB$2+FILL_DATA!AA972),0),0)</f>
        <v>0</v>
      </c>
      <c r="AC972">
        <f t="shared" si="143"/>
        <v>0</v>
      </c>
    </row>
    <row r="973" spans="1:29">
      <c r="A973" s="100" t="str">
        <f>IF(B973="","",ROWS($B$5:B973))</f>
        <v/>
      </c>
      <c r="B973" s="100" t="str">
        <f t="shared" si="135"/>
        <v/>
      </c>
      <c r="C973" s="100" t="str">
        <f t="shared" si="136"/>
        <v/>
      </c>
      <c r="D973" s="100" t="str">
        <f t="shared" si="137"/>
        <v/>
      </c>
      <c r="E973" s="100" t="str">
        <f t="shared" si="138"/>
        <v/>
      </c>
      <c r="F973" s="100" t="str">
        <f t="shared" si="139"/>
        <v/>
      </c>
      <c r="G973" s="101" t="str">
        <f t="shared" si="140"/>
        <v/>
      </c>
      <c r="H973" s="101" t="str">
        <f t="shared" si="141"/>
        <v/>
      </c>
      <c r="I973" s="184"/>
      <c r="J973" s="183"/>
      <c r="K973" s="183" t="str">
        <f>IF(J973="","",VLOOKUP(J973,MASTER!$B$8:$C$11,2,0))</f>
        <v/>
      </c>
      <c r="L973" s="183"/>
      <c r="M973" s="183"/>
      <c r="N973" s="183"/>
      <c r="O973" s="183"/>
      <c r="P973" s="183"/>
      <c r="Q973" s="183"/>
      <c r="R973" s="183"/>
      <c r="S973" s="183"/>
      <c r="T973" s="183"/>
      <c r="U973" s="183"/>
      <c r="V973" s="183"/>
      <c r="W973" s="183"/>
      <c r="X973" s="180">
        <f t="shared" si="142"/>
        <v>0</v>
      </c>
      <c r="Y973" s="179"/>
      <c r="AA973">
        <v>969</v>
      </c>
      <c r="AB973">
        <f>IFERROR(IF($AB$1&gt;=AA973,SMALL(STU_DATA!$L$5:$L$1000,FILL_DATA!$AB$2+FILL_DATA!AA973),0),0)</f>
        <v>0</v>
      </c>
      <c r="AC973">
        <f t="shared" si="143"/>
        <v>0</v>
      </c>
    </row>
    <row r="974" spans="1:29">
      <c r="A974" s="100" t="str">
        <f>IF(B974="","",ROWS($B$5:B974))</f>
        <v/>
      </c>
      <c r="B974" s="100" t="str">
        <f t="shared" si="135"/>
        <v/>
      </c>
      <c r="C974" s="100" t="str">
        <f t="shared" si="136"/>
        <v/>
      </c>
      <c r="D974" s="100" t="str">
        <f t="shared" si="137"/>
        <v/>
      </c>
      <c r="E974" s="100" t="str">
        <f t="shared" si="138"/>
        <v/>
      </c>
      <c r="F974" s="100" t="str">
        <f t="shared" si="139"/>
        <v/>
      </c>
      <c r="G974" s="101" t="str">
        <f t="shared" si="140"/>
        <v/>
      </c>
      <c r="H974" s="101" t="str">
        <f t="shared" si="141"/>
        <v/>
      </c>
      <c r="I974" s="184"/>
      <c r="J974" s="183"/>
      <c r="K974" s="183" t="str">
        <f>IF(J974="","",VLOOKUP(J974,MASTER!$B$8:$C$11,2,0))</f>
        <v/>
      </c>
      <c r="L974" s="183"/>
      <c r="M974" s="183"/>
      <c r="N974" s="183"/>
      <c r="O974" s="183"/>
      <c r="P974" s="183"/>
      <c r="Q974" s="183"/>
      <c r="R974" s="183"/>
      <c r="S974" s="183"/>
      <c r="T974" s="183"/>
      <c r="U974" s="183"/>
      <c r="V974" s="183"/>
      <c r="W974" s="183"/>
      <c r="X974" s="180">
        <f t="shared" si="142"/>
        <v>0</v>
      </c>
      <c r="Y974" s="179"/>
      <c r="AA974">
        <v>970</v>
      </c>
      <c r="AB974">
        <f>IFERROR(IF($AB$1&gt;=AA974,SMALL(STU_DATA!$L$5:$L$1000,FILL_DATA!$AB$2+FILL_DATA!AA974),0),0)</f>
        <v>0</v>
      </c>
      <c r="AC974">
        <f t="shared" si="143"/>
        <v>0</v>
      </c>
    </row>
    <row r="975" spans="1:29">
      <c r="A975" s="100" t="str">
        <f>IF(B975="","",ROWS($B$5:B975))</f>
        <v/>
      </c>
      <c r="B975" s="100" t="str">
        <f t="shared" si="135"/>
        <v/>
      </c>
      <c r="C975" s="100" t="str">
        <f t="shared" si="136"/>
        <v/>
      </c>
      <c r="D975" s="100" t="str">
        <f t="shared" si="137"/>
        <v/>
      </c>
      <c r="E975" s="100" t="str">
        <f t="shared" si="138"/>
        <v/>
      </c>
      <c r="F975" s="100" t="str">
        <f t="shared" si="139"/>
        <v/>
      </c>
      <c r="G975" s="101" t="str">
        <f t="shared" si="140"/>
        <v/>
      </c>
      <c r="H975" s="101" t="str">
        <f t="shared" si="141"/>
        <v/>
      </c>
      <c r="I975" s="184"/>
      <c r="J975" s="183"/>
      <c r="K975" s="183" t="str">
        <f>IF(J975="","",VLOOKUP(J975,MASTER!$B$8:$C$11,2,0))</f>
        <v/>
      </c>
      <c r="L975" s="183"/>
      <c r="M975" s="183"/>
      <c r="N975" s="183"/>
      <c r="O975" s="183"/>
      <c r="P975" s="183"/>
      <c r="Q975" s="183"/>
      <c r="R975" s="183"/>
      <c r="S975" s="183"/>
      <c r="T975" s="183"/>
      <c r="U975" s="183"/>
      <c r="V975" s="183"/>
      <c r="W975" s="183"/>
      <c r="X975" s="180">
        <f t="shared" si="142"/>
        <v>0</v>
      </c>
      <c r="Y975" s="179"/>
      <c r="AA975">
        <v>971</v>
      </c>
      <c r="AB975">
        <f>IFERROR(IF($AB$1&gt;=AA975,SMALL(STU_DATA!$L$5:$L$1000,FILL_DATA!$AB$2+FILL_DATA!AA975),0),0)</f>
        <v>0</v>
      </c>
      <c r="AC975">
        <f t="shared" si="143"/>
        <v>0</v>
      </c>
    </row>
    <row r="976" spans="1:29">
      <c r="A976" s="100" t="str">
        <f>IF(B976="","",ROWS($B$5:B976))</f>
        <v/>
      </c>
      <c r="B976" s="100" t="str">
        <f t="shared" si="135"/>
        <v/>
      </c>
      <c r="C976" s="100" t="str">
        <f t="shared" si="136"/>
        <v/>
      </c>
      <c r="D976" s="100" t="str">
        <f t="shared" si="137"/>
        <v/>
      </c>
      <c r="E976" s="100" t="str">
        <f t="shared" si="138"/>
        <v/>
      </c>
      <c r="F976" s="100" t="str">
        <f t="shared" si="139"/>
        <v/>
      </c>
      <c r="G976" s="101" t="str">
        <f t="shared" si="140"/>
        <v/>
      </c>
      <c r="H976" s="101" t="str">
        <f t="shared" si="141"/>
        <v/>
      </c>
      <c r="I976" s="184"/>
      <c r="J976" s="183"/>
      <c r="K976" s="183" t="str">
        <f>IF(J976="","",VLOOKUP(J976,MASTER!$B$8:$C$11,2,0))</f>
        <v/>
      </c>
      <c r="L976" s="183"/>
      <c r="M976" s="183"/>
      <c r="N976" s="183"/>
      <c r="O976" s="183"/>
      <c r="P976" s="183"/>
      <c r="Q976" s="183"/>
      <c r="R976" s="183"/>
      <c r="S976" s="183"/>
      <c r="T976" s="183"/>
      <c r="U976" s="183"/>
      <c r="V976" s="183"/>
      <c r="W976" s="183"/>
      <c r="X976" s="180">
        <f t="shared" si="142"/>
        <v>0</v>
      </c>
      <c r="Y976" s="179"/>
      <c r="AA976">
        <v>972</v>
      </c>
      <c r="AB976">
        <f>IFERROR(IF($AB$1&gt;=AA976,SMALL(STU_DATA!$L$5:$L$1000,FILL_DATA!$AB$2+FILL_DATA!AA976),0),0)</f>
        <v>0</v>
      </c>
      <c r="AC976">
        <f t="shared" si="143"/>
        <v>0</v>
      </c>
    </row>
    <row r="977" spans="1:29">
      <c r="A977" s="100" t="str">
        <f>IF(B977="","",ROWS($B$5:B977))</f>
        <v/>
      </c>
      <c r="B977" s="100" t="str">
        <f t="shared" si="135"/>
        <v/>
      </c>
      <c r="C977" s="100" t="str">
        <f t="shared" si="136"/>
        <v/>
      </c>
      <c r="D977" s="100" t="str">
        <f t="shared" si="137"/>
        <v/>
      </c>
      <c r="E977" s="100" t="str">
        <f t="shared" si="138"/>
        <v/>
      </c>
      <c r="F977" s="100" t="str">
        <f t="shared" si="139"/>
        <v/>
      </c>
      <c r="G977" s="101" t="str">
        <f t="shared" si="140"/>
        <v/>
      </c>
      <c r="H977" s="101" t="str">
        <f t="shared" si="141"/>
        <v/>
      </c>
      <c r="I977" s="184"/>
      <c r="J977" s="183"/>
      <c r="K977" s="183" t="str">
        <f>IF(J977="","",VLOOKUP(J977,MASTER!$B$8:$C$11,2,0))</f>
        <v/>
      </c>
      <c r="L977" s="183"/>
      <c r="M977" s="183"/>
      <c r="N977" s="183"/>
      <c r="O977" s="183"/>
      <c r="P977" s="183"/>
      <c r="Q977" s="183"/>
      <c r="R977" s="183"/>
      <c r="S977" s="183"/>
      <c r="T977" s="183"/>
      <c r="U977" s="183"/>
      <c r="V977" s="183"/>
      <c r="W977" s="183"/>
      <c r="X977" s="180">
        <f t="shared" si="142"/>
        <v>0</v>
      </c>
      <c r="Y977" s="179"/>
      <c r="AA977">
        <v>973</v>
      </c>
      <c r="AB977">
        <f>IFERROR(IF($AB$1&gt;=AA977,SMALL(STU_DATA!$L$5:$L$1000,FILL_DATA!$AB$2+FILL_DATA!AA977),0),0)</f>
        <v>0</v>
      </c>
      <c r="AC977">
        <f t="shared" si="143"/>
        <v>0</v>
      </c>
    </row>
    <row r="978" spans="1:29">
      <c r="A978" s="100" t="str">
        <f>IF(B978="","",ROWS($B$5:B978))</f>
        <v/>
      </c>
      <c r="B978" s="100" t="str">
        <f t="shared" si="135"/>
        <v/>
      </c>
      <c r="C978" s="100" t="str">
        <f t="shared" si="136"/>
        <v/>
      </c>
      <c r="D978" s="100" t="str">
        <f t="shared" si="137"/>
        <v/>
      </c>
      <c r="E978" s="100" t="str">
        <f t="shared" si="138"/>
        <v/>
      </c>
      <c r="F978" s="100" t="str">
        <f t="shared" si="139"/>
        <v/>
      </c>
      <c r="G978" s="101" t="str">
        <f t="shared" si="140"/>
        <v/>
      </c>
      <c r="H978" s="101" t="str">
        <f t="shared" si="141"/>
        <v/>
      </c>
      <c r="I978" s="184"/>
      <c r="J978" s="183"/>
      <c r="K978" s="183" t="str">
        <f>IF(J978="","",VLOOKUP(J978,MASTER!$B$8:$C$11,2,0))</f>
        <v/>
      </c>
      <c r="L978" s="183"/>
      <c r="M978" s="183"/>
      <c r="N978" s="183"/>
      <c r="O978" s="183"/>
      <c r="P978" s="183"/>
      <c r="Q978" s="183"/>
      <c r="R978" s="183"/>
      <c r="S978" s="183"/>
      <c r="T978" s="183"/>
      <c r="U978" s="183"/>
      <c r="V978" s="183"/>
      <c r="W978" s="183"/>
      <c r="X978" s="180">
        <f t="shared" si="142"/>
        <v>0</v>
      </c>
      <c r="Y978" s="179"/>
      <c r="AA978">
        <v>974</v>
      </c>
      <c r="AB978">
        <f>IFERROR(IF($AB$1&gt;=AA978,SMALL(STU_DATA!$L$5:$L$1000,FILL_DATA!$AB$2+FILL_DATA!AA978),0),0)</f>
        <v>0</v>
      </c>
      <c r="AC978">
        <f t="shared" si="143"/>
        <v>0</v>
      </c>
    </row>
    <row r="979" spans="1:29">
      <c r="A979" s="100" t="str">
        <f>IF(B979="","",ROWS($B$5:B979))</f>
        <v/>
      </c>
      <c r="B979" s="100" t="str">
        <f t="shared" si="135"/>
        <v/>
      </c>
      <c r="C979" s="100" t="str">
        <f t="shared" si="136"/>
        <v/>
      </c>
      <c r="D979" s="100" t="str">
        <f t="shared" si="137"/>
        <v/>
      </c>
      <c r="E979" s="100" t="str">
        <f t="shared" si="138"/>
        <v/>
      </c>
      <c r="F979" s="100" t="str">
        <f t="shared" si="139"/>
        <v/>
      </c>
      <c r="G979" s="101" t="str">
        <f t="shared" si="140"/>
        <v/>
      </c>
      <c r="H979" s="101" t="str">
        <f t="shared" si="141"/>
        <v/>
      </c>
      <c r="I979" s="184"/>
      <c r="J979" s="183"/>
      <c r="K979" s="183" t="str">
        <f>IF(J979="","",VLOOKUP(J979,MASTER!$B$8:$C$11,2,0))</f>
        <v/>
      </c>
      <c r="L979" s="183"/>
      <c r="M979" s="183"/>
      <c r="N979" s="183"/>
      <c r="O979" s="183"/>
      <c r="P979" s="183"/>
      <c r="Q979" s="183"/>
      <c r="R979" s="183"/>
      <c r="S979" s="183"/>
      <c r="T979" s="183"/>
      <c r="U979" s="183"/>
      <c r="V979" s="183"/>
      <c r="W979" s="183"/>
      <c r="X979" s="180">
        <f t="shared" si="142"/>
        <v>0</v>
      </c>
      <c r="Y979" s="179"/>
      <c r="AA979">
        <v>975</v>
      </c>
      <c r="AB979">
        <f>IFERROR(IF($AB$1&gt;=AA979,SMALL(STU_DATA!$L$5:$L$1000,FILL_DATA!$AB$2+FILL_DATA!AA979),0),0)</f>
        <v>0</v>
      </c>
      <c r="AC979">
        <f t="shared" si="143"/>
        <v>0</v>
      </c>
    </row>
    <row r="980" spans="1:29">
      <c r="A980" s="100" t="str">
        <f>IF(B980="","",ROWS($B$5:B980))</f>
        <v/>
      </c>
      <c r="B980" s="100" t="str">
        <f t="shared" si="135"/>
        <v/>
      </c>
      <c r="C980" s="100" t="str">
        <f t="shared" si="136"/>
        <v/>
      </c>
      <c r="D980" s="100" t="str">
        <f t="shared" si="137"/>
        <v/>
      </c>
      <c r="E980" s="100" t="str">
        <f t="shared" si="138"/>
        <v/>
      </c>
      <c r="F980" s="100" t="str">
        <f t="shared" si="139"/>
        <v/>
      </c>
      <c r="G980" s="101" t="str">
        <f t="shared" si="140"/>
        <v/>
      </c>
      <c r="H980" s="101" t="str">
        <f t="shared" si="141"/>
        <v/>
      </c>
      <c r="I980" s="184"/>
      <c r="J980" s="183"/>
      <c r="K980" s="183" t="str">
        <f>IF(J980="","",VLOOKUP(J980,MASTER!$B$8:$C$11,2,0))</f>
        <v/>
      </c>
      <c r="L980" s="183"/>
      <c r="M980" s="183"/>
      <c r="N980" s="183"/>
      <c r="O980" s="183"/>
      <c r="P980" s="183"/>
      <c r="Q980" s="183"/>
      <c r="R980" s="183"/>
      <c r="S980" s="183"/>
      <c r="T980" s="183"/>
      <c r="U980" s="183"/>
      <c r="V980" s="183"/>
      <c r="W980" s="183"/>
      <c r="X980" s="180">
        <f t="shared" si="142"/>
        <v>0</v>
      </c>
      <c r="Y980" s="179"/>
      <c r="AA980">
        <v>976</v>
      </c>
      <c r="AB980">
        <f>IFERROR(IF($AB$1&gt;=AA980,SMALL(STU_DATA!$L$5:$L$1000,FILL_DATA!$AB$2+FILL_DATA!AA980),0),0)</f>
        <v>0</v>
      </c>
      <c r="AC980">
        <f t="shared" si="143"/>
        <v>0</v>
      </c>
    </row>
    <row r="981" spans="1:29">
      <c r="A981" s="100" t="str">
        <f>IF(B981="","",ROWS($B$5:B981))</f>
        <v/>
      </c>
      <c r="B981" s="100" t="str">
        <f t="shared" si="135"/>
        <v/>
      </c>
      <c r="C981" s="100" t="str">
        <f t="shared" si="136"/>
        <v/>
      </c>
      <c r="D981" s="100" t="str">
        <f t="shared" si="137"/>
        <v/>
      </c>
      <c r="E981" s="100" t="str">
        <f t="shared" si="138"/>
        <v/>
      </c>
      <c r="F981" s="100" t="str">
        <f t="shared" si="139"/>
        <v/>
      </c>
      <c r="G981" s="101" t="str">
        <f t="shared" si="140"/>
        <v/>
      </c>
      <c r="H981" s="101" t="str">
        <f t="shared" si="141"/>
        <v/>
      </c>
      <c r="I981" s="184"/>
      <c r="J981" s="183"/>
      <c r="K981" s="183" t="str">
        <f>IF(J981="","",VLOOKUP(J981,MASTER!$B$8:$C$11,2,0))</f>
        <v/>
      </c>
      <c r="L981" s="183"/>
      <c r="M981" s="183"/>
      <c r="N981" s="183"/>
      <c r="O981" s="183"/>
      <c r="P981" s="183"/>
      <c r="Q981" s="183"/>
      <c r="R981" s="183"/>
      <c r="S981" s="183"/>
      <c r="T981" s="183"/>
      <c r="U981" s="183"/>
      <c r="V981" s="183"/>
      <c r="W981" s="183"/>
      <c r="X981" s="180">
        <f t="shared" si="142"/>
        <v>0</v>
      </c>
      <c r="Y981" s="179"/>
      <c r="AA981">
        <v>977</v>
      </c>
      <c r="AB981">
        <f>IFERROR(IF($AB$1&gt;=AA981,SMALL(STU_DATA!$L$5:$L$1000,FILL_DATA!$AB$2+FILL_DATA!AA981),0),0)</f>
        <v>0</v>
      </c>
      <c r="AC981">
        <f t="shared" si="143"/>
        <v>0</v>
      </c>
    </row>
    <row r="982" spans="1:29">
      <c r="A982" s="100" t="str">
        <f>IF(B982="","",ROWS($B$5:B982))</f>
        <v/>
      </c>
      <c r="B982" s="100" t="str">
        <f t="shared" si="135"/>
        <v/>
      </c>
      <c r="C982" s="100" t="str">
        <f t="shared" si="136"/>
        <v/>
      </c>
      <c r="D982" s="100" t="str">
        <f t="shared" si="137"/>
        <v/>
      </c>
      <c r="E982" s="100" t="str">
        <f t="shared" si="138"/>
        <v/>
      </c>
      <c r="F982" s="100" t="str">
        <f t="shared" si="139"/>
        <v/>
      </c>
      <c r="G982" s="101" t="str">
        <f t="shared" si="140"/>
        <v/>
      </c>
      <c r="H982" s="101" t="str">
        <f t="shared" si="141"/>
        <v/>
      </c>
      <c r="I982" s="184"/>
      <c r="J982" s="183"/>
      <c r="K982" s="183" t="str">
        <f>IF(J982="","",VLOOKUP(J982,MASTER!$B$8:$C$11,2,0))</f>
        <v/>
      </c>
      <c r="L982" s="183"/>
      <c r="M982" s="183"/>
      <c r="N982" s="183"/>
      <c r="O982" s="183"/>
      <c r="P982" s="183"/>
      <c r="Q982" s="183"/>
      <c r="R982" s="183"/>
      <c r="S982" s="183"/>
      <c r="T982" s="183"/>
      <c r="U982" s="183"/>
      <c r="V982" s="183"/>
      <c r="W982" s="183"/>
      <c r="X982" s="180">
        <f t="shared" si="142"/>
        <v>0</v>
      </c>
      <c r="Y982" s="179"/>
      <c r="AA982">
        <v>978</v>
      </c>
      <c r="AB982">
        <f>IFERROR(IF($AB$1&gt;=AA982,SMALL(STU_DATA!$L$5:$L$1000,FILL_DATA!$AB$2+FILL_DATA!AA982),0),0)</f>
        <v>0</v>
      </c>
      <c r="AC982">
        <f t="shared" si="143"/>
        <v>0</v>
      </c>
    </row>
    <row r="983" spans="1:29">
      <c r="A983" s="100" t="str">
        <f>IF(B983="","",ROWS($B$5:B983))</f>
        <v/>
      </c>
      <c r="B983" s="100" t="str">
        <f t="shared" si="135"/>
        <v/>
      </c>
      <c r="C983" s="100" t="str">
        <f t="shared" si="136"/>
        <v/>
      </c>
      <c r="D983" s="100" t="str">
        <f t="shared" si="137"/>
        <v/>
      </c>
      <c r="E983" s="100" t="str">
        <f t="shared" si="138"/>
        <v/>
      </c>
      <c r="F983" s="100" t="str">
        <f t="shared" si="139"/>
        <v/>
      </c>
      <c r="G983" s="101" t="str">
        <f t="shared" si="140"/>
        <v/>
      </c>
      <c r="H983" s="101" t="str">
        <f t="shared" si="141"/>
        <v/>
      </c>
      <c r="I983" s="184"/>
      <c r="J983" s="183"/>
      <c r="K983" s="183" t="str">
        <f>IF(J983="","",VLOOKUP(J983,MASTER!$B$8:$C$11,2,0))</f>
        <v/>
      </c>
      <c r="L983" s="183"/>
      <c r="M983" s="183"/>
      <c r="N983" s="183"/>
      <c r="O983" s="183"/>
      <c r="P983" s="183"/>
      <c r="Q983" s="183"/>
      <c r="R983" s="183"/>
      <c r="S983" s="183"/>
      <c r="T983" s="183"/>
      <c r="U983" s="183"/>
      <c r="V983" s="183"/>
      <c r="W983" s="183"/>
      <c r="X983" s="180">
        <f t="shared" si="142"/>
        <v>0</v>
      </c>
      <c r="Y983" s="179"/>
      <c r="AA983">
        <v>979</v>
      </c>
      <c r="AB983">
        <f>IFERROR(IF($AB$1&gt;=AA983,SMALL(STU_DATA!$L$5:$L$1000,FILL_DATA!$AB$2+FILL_DATA!AA983),0),0)</f>
        <v>0</v>
      </c>
      <c r="AC983">
        <f t="shared" si="143"/>
        <v>0</v>
      </c>
    </row>
    <row r="984" spans="1:29">
      <c r="A984" s="100" t="str">
        <f>IF(B984="","",ROWS($B$5:B984))</f>
        <v/>
      </c>
      <c r="B984" s="100" t="str">
        <f t="shared" si="135"/>
        <v/>
      </c>
      <c r="C984" s="100" t="str">
        <f t="shared" si="136"/>
        <v/>
      </c>
      <c r="D984" s="100" t="str">
        <f t="shared" si="137"/>
        <v/>
      </c>
      <c r="E984" s="100" t="str">
        <f t="shared" si="138"/>
        <v/>
      </c>
      <c r="F984" s="100" t="str">
        <f t="shared" si="139"/>
        <v/>
      </c>
      <c r="G984" s="101" t="str">
        <f t="shared" si="140"/>
        <v/>
      </c>
      <c r="H984" s="101" t="str">
        <f t="shared" si="141"/>
        <v/>
      </c>
      <c r="I984" s="184"/>
      <c r="J984" s="183"/>
      <c r="K984" s="183" t="str">
        <f>IF(J984="","",VLOOKUP(J984,MASTER!$B$8:$C$11,2,0))</f>
        <v/>
      </c>
      <c r="L984" s="183"/>
      <c r="M984" s="183"/>
      <c r="N984" s="183"/>
      <c r="O984" s="183"/>
      <c r="P984" s="183"/>
      <c r="Q984" s="183"/>
      <c r="R984" s="183"/>
      <c r="S984" s="183"/>
      <c r="T984" s="183"/>
      <c r="U984" s="183"/>
      <c r="V984" s="183"/>
      <c r="W984" s="183"/>
      <c r="X984" s="180">
        <f t="shared" si="142"/>
        <v>0</v>
      </c>
      <c r="Y984" s="179"/>
      <c r="AA984">
        <v>980</v>
      </c>
      <c r="AB984">
        <f>IFERROR(IF($AB$1&gt;=AA984,SMALL(STU_DATA!$L$5:$L$1000,FILL_DATA!$AB$2+FILL_DATA!AA984),0),0)</f>
        <v>0</v>
      </c>
      <c r="AC984">
        <f t="shared" si="143"/>
        <v>0</v>
      </c>
    </row>
    <row r="985" spans="1:29">
      <c r="A985" s="100" t="str">
        <f>IF(B985="","",ROWS($B$5:B985))</f>
        <v/>
      </c>
      <c r="B985" s="100" t="str">
        <f t="shared" si="135"/>
        <v/>
      </c>
      <c r="C985" s="100" t="str">
        <f t="shared" si="136"/>
        <v/>
      </c>
      <c r="D985" s="100" t="str">
        <f t="shared" si="137"/>
        <v/>
      </c>
      <c r="E985" s="100" t="str">
        <f t="shared" si="138"/>
        <v/>
      </c>
      <c r="F985" s="100" t="str">
        <f t="shared" si="139"/>
        <v/>
      </c>
      <c r="G985" s="101" t="str">
        <f t="shared" si="140"/>
        <v/>
      </c>
      <c r="H985" s="101" t="str">
        <f t="shared" si="141"/>
        <v/>
      </c>
      <c r="I985" s="184"/>
      <c r="J985" s="183"/>
      <c r="K985" s="183" t="str">
        <f>IF(J985="","",VLOOKUP(J985,MASTER!$B$8:$C$11,2,0))</f>
        <v/>
      </c>
      <c r="L985" s="183"/>
      <c r="M985" s="183"/>
      <c r="N985" s="183"/>
      <c r="O985" s="183"/>
      <c r="P985" s="183"/>
      <c r="Q985" s="183"/>
      <c r="R985" s="183"/>
      <c r="S985" s="183"/>
      <c r="T985" s="183"/>
      <c r="U985" s="183"/>
      <c r="V985" s="183"/>
      <c r="W985" s="183"/>
      <c r="X985" s="180">
        <f t="shared" si="142"/>
        <v>0</v>
      </c>
      <c r="Y985" s="179"/>
      <c r="AA985">
        <v>981</v>
      </c>
      <c r="AB985">
        <f>IFERROR(IF($AB$1&gt;=AA985,SMALL(STU_DATA!$L$5:$L$1000,FILL_DATA!$AB$2+FILL_DATA!AA985),0),0)</f>
        <v>0</v>
      </c>
      <c r="AC985">
        <f t="shared" si="143"/>
        <v>0</v>
      </c>
    </row>
    <row r="986" spans="1:29">
      <c r="A986" s="100" t="str">
        <f>IF(B986="","",ROWS($B$5:B986))</f>
        <v/>
      </c>
      <c r="B986" s="100" t="str">
        <f t="shared" si="135"/>
        <v/>
      </c>
      <c r="C986" s="100" t="str">
        <f t="shared" si="136"/>
        <v/>
      </c>
      <c r="D986" s="100" t="str">
        <f t="shared" si="137"/>
        <v/>
      </c>
      <c r="E986" s="100" t="str">
        <f t="shared" si="138"/>
        <v/>
      </c>
      <c r="F986" s="100" t="str">
        <f t="shared" si="139"/>
        <v/>
      </c>
      <c r="G986" s="101" t="str">
        <f t="shared" si="140"/>
        <v/>
      </c>
      <c r="H986" s="101" t="str">
        <f t="shared" si="141"/>
        <v/>
      </c>
      <c r="I986" s="184"/>
      <c r="J986" s="183"/>
      <c r="K986" s="183" t="str">
        <f>IF(J986="","",VLOOKUP(J986,MASTER!$B$8:$C$11,2,0))</f>
        <v/>
      </c>
      <c r="L986" s="183"/>
      <c r="M986" s="183"/>
      <c r="N986" s="183"/>
      <c r="O986" s="183"/>
      <c r="P986" s="183"/>
      <c r="Q986" s="183"/>
      <c r="R986" s="183"/>
      <c r="S986" s="183"/>
      <c r="T986" s="183"/>
      <c r="U986" s="183"/>
      <c r="V986" s="183"/>
      <c r="W986" s="183"/>
      <c r="X986" s="180">
        <f t="shared" si="142"/>
        <v>0</v>
      </c>
      <c r="Y986" s="179"/>
      <c r="AA986">
        <v>982</v>
      </c>
      <c r="AB986">
        <f>IFERROR(IF($AB$1&gt;=AA986,SMALL(STU_DATA!$L$5:$L$1000,FILL_DATA!$AB$2+FILL_DATA!AA986),0),0)</f>
        <v>0</v>
      </c>
      <c r="AC986">
        <f t="shared" si="143"/>
        <v>0</v>
      </c>
    </row>
    <row r="987" spans="1:29">
      <c r="A987" s="100" t="str">
        <f>IF(B987="","",ROWS($B$5:B987))</f>
        <v/>
      </c>
      <c r="B987" s="100" t="str">
        <f t="shared" si="135"/>
        <v/>
      </c>
      <c r="C987" s="100" t="str">
        <f t="shared" si="136"/>
        <v/>
      </c>
      <c r="D987" s="100" t="str">
        <f t="shared" si="137"/>
        <v/>
      </c>
      <c r="E987" s="100" t="str">
        <f t="shared" si="138"/>
        <v/>
      </c>
      <c r="F987" s="100" t="str">
        <f t="shared" si="139"/>
        <v/>
      </c>
      <c r="G987" s="101" t="str">
        <f t="shared" si="140"/>
        <v/>
      </c>
      <c r="H987" s="101" t="str">
        <f t="shared" si="141"/>
        <v/>
      </c>
      <c r="I987" s="184"/>
      <c r="J987" s="183"/>
      <c r="K987" s="183" t="str">
        <f>IF(J987="","",VLOOKUP(J987,MASTER!$B$8:$C$11,2,0))</f>
        <v/>
      </c>
      <c r="L987" s="183"/>
      <c r="M987" s="183"/>
      <c r="N987" s="183"/>
      <c r="O987" s="183"/>
      <c r="P987" s="183"/>
      <c r="Q987" s="183"/>
      <c r="R987" s="183"/>
      <c r="S987" s="183"/>
      <c r="T987" s="183"/>
      <c r="U987" s="183"/>
      <c r="V987" s="183"/>
      <c r="W987" s="183"/>
      <c r="X987" s="180">
        <f t="shared" si="142"/>
        <v>0</v>
      </c>
      <c r="Y987" s="179"/>
      <c r="AA987">
        <v>983</v>
      </c>
      <c r="AB987">
        <f>IFERROR(IF($AB$1&gt;=AA987,SMALL(STU_DATA!$L$5:$L$1000,FILL_DATA!$AB$2+FILL_DATA!AA987),0),0)</f>
        <v>0</v>
      </c>
      <c r="AC987">
        <f t="shared" si="143"/>
        <v>0</v>
      </c>
    </row>
    <row r="988" spans="1:29">
      <c r="A988" s="100" t="str">
        <f>IF(B988="","",ROWS($B$5:B988))</f>
        <v/>
      </c>
      <c r="B988" s="100" t="str">
        <f t="shared" si="135"/>
        <v/>
      </c>
      <c r="C988" s="100" t="str">
        <f t="shared" si="136"/>
        <v/>
      </c>
      <c r="D988" s="100" t="str">
        <f t="shared" si="137"/>
        <v/>
      </c>
      <c r="E988" s="100" t="str">
        <f t="shared" si="138"/>
        <v/>
      </c>
      <c r="F988" s="100" t="str">
        <f t="shared" si="139"/>
        <v/>
      </c>
      <c r="G988" s="101" t="str">
        <f t="shared" si="140"/>
        <v/>
      </c>
      <c r="H988" s="101" t="str">
        <f t="shared" si="141"/>
        <v/>
      </c>
      <c r="I988" s="184"/>
      <c r="J988" s="183"/>
      <c r="K988" s="183" t="str">
        <f>IF(J988="","",VLOOKUP(J988,MASTER!$B$8:$C$11,2,0))</f>
        <v/>
      </c>
      <c r="L988" s="183"/>
      <c r="M988" s="183"/>
      <c r="N988" s="183"/>
      <c r="O988" s="183"/>
      <c r="P988" s="183"/>
      <c r="Q988" s="183"/>
      <c r="R988" s="183"/>
      <c r="S988" s="183"/>
      <c r="T988" s="183"/>
      <c r="U988" s="183"/>
      <c r="V988" s="183"/>
      <c r="W988" s="183"/>
      <c r="X988" s="180">
        <f t="shared" si="142"/>
        <v>0</v>
      </c>
      <c r="Y988" s="179"/>
      <c r="AA988">
        <v>984</v>
      </c>
      <c r="AB988">
        <f>IFERROR(IF($AB$1&gt;=AA988,SMALL(STU_DATA!$L$5:$L$1000,FILL_DATA!$AB$2+FILL_DATA!AA988),0),0)</f>
        <v>0</v>
      </c>
      <c r="AC988">
        <f t="shared" si="143"/>
        <v>0</v>
      </c>
    </row>
    <row r="989" spans="1:29">
      <c r="A989" s="100" t="str">
        <f>IF(B989="","",ROWS($B$5:B989))</f>
        <v/>
      </c>
      <c r="B989" s="100" t="str">
        <f t="shared" si="135"/>
        <v/>
      </c>
      <c r="C989" s="100" t="str">
        <f t="shared" si="136"/>
        <v/>
      </c>
      <c r="D989" s="100" t="str">
        <f t="shared" si="137"/>
        <v/>
      </c>
      <c r="E989" s="100" t="str">
        <f t="shared" si="138"/>
        <v/>
      </c>
      <c r="F989" s="100" t="str">
        <f t="shared" si="139"/>
        <v/>
      </c>
      <c r="G989" s="101" t="str">
        <f t="shared" si="140"/>
        <v/>
      </c>
      <c r="H989" s="101" t="str">
        <f t="shared" si="141"/>
        <v/>
      </c>
      <c r="I989" s="184"/>
      <c r="J989" s="183"/>
      <c r="K989" s="183" t="str">
        <f>IF(J989="","",VLOOKUP(J989,MASTER!$B$8:$C$11,2,0))</f>
        <v/>
      </c>
      <c r="L989" s="183"/>
      <c r="M989" s="183"/>
      <c r="N989" s="183"/>
      <c r="O989" s="183"/>
      <c r="P989" s="183"/>
      <c r="Q989" s="183"/>
      <c r="R989" s="183"/>
      <c r="S989" s="183"/>
      <c r="T989" s="183"/>
      <c r="U989" s="183"/>
      <c r="V989" s="183"/>
      <c r="W989" s="183"/>
      <c r="X989" s="180">
        <f t="shared" si="142"/>
        <v>0</v>
      </c>
      <c r="Y989" s="179"/>
      <c r="AA989">
        <v>985</v>
      </c>
      <c r="AB989">
        <f>IFERROR(IF($AB$1&gt;=AA989,SMALL(STU_DATA!$L$5:$L$1000,FILL_DATA!$AB$2+FILL_DATA!AA989),0),0)</f>
        <v>0</v>
      </c>
      <c r="AC989">
        <f t="shared" si="143"/>
        <v>0</v>
      </c>
    </row>
    <row r="990" spans="1:29">
      <c r="A990" s="100" t="str">
        <f>IF(B990="","",ROWS($B$5:B990))</f>
        <v/>
      </c>
      <c r="B990" s="100" t="str">
        <f t="shared" si="135"/>
        <v/>
      </c>
      <c r="C990" s="100" t="str">
        <f t="shared" si="136"/>
        <v/>
      </c>
      <c r="D990" s="100" t="str">
        <f t="shared" si="137"/>
        <v/>
      </c>
      <c r="E990" s="100" t="str">
        <f t="shared" si="138"/>
        <v/>
      </c>
      <c r="F990" s="100" t="str">
        <f t="shared" si="139"/>
        <v/>
      </c>
      <c r="G990" s="101" t="str">
        <f t="shared" si="140"/>
        <v/>
      </c>
      <c r="H990" s="101" t="str">
        <f t="shared" si="141"/>
        <v/>
      </c>
      <c r="I990" s="184"/>
      <c r="J990" s="183"/>
      <c r="K990" s="183" t="str">
        <f>IF(J990="","",VLOOKUP(J990,MASTER!$B$8:$C$11,2,0))</f>
        <v/>
      </c>
      <c r="L990" s="183"/>
      <c r="M990" s="183"/>
      <c r="N990" s="183"/>
      <c r="O990" s="183"/>
      <c r="P990" s="183"/>
      <c r="Q990" s="183"/>
      <c r="R990" s="183"/>
      <c r="S990" s="183"/>
      <c r="T990" s="183"/>
      <c r="U990" s="183"/>
      <c r="V990" s="183"/>
      <c r="W990" s="183"/>
      <c r="X990" s="180">
        <f t="shared" si="142"/>
        <v>0</v>
      </c>
      <c r="Y990" s="179"/>
      <c r="AA990">
        <v>986</v>
      </c>
      <c r="AB990">
        <f>IFERROR(IF($AB$1&gt;=AA990,SMALL(STU_DATA!$L$5:$L$1000,FILL_DATA!$AB$2+FILL_DATA!AA990),0),0)</f>
        <v>0</v>
      </c>
      <c r="AC990">
        <f t="shared" si="143"/>
        <v>0</v>
      </c>
    </row>
    <row r="991" spans="1:29">
      <c r="A991" s="100" t="str">
        <f>IF(B991="","",ROWS($B$5:B991))</f>
        <v/>
      </c>
      <c r="B991" s="100" t="str">
        <f t="shared" si="135"/>
        <v/>
      </c>
      <c r="C991" s="100" t="str">
        <f t="shared" si="136"/>
        <v/>
      </c>
      <c r="D991" s="100" t="str">
        <f t="shared" si="137"/>
        <v/>
      </c>
      <c r="E991" s="100" t="str">
        <f t="shared" si="138"/>
        <v/>
      </c>
      <c r="F991" s="100" t="str">
        <f t="shared" si="139"/>
        <v/>
      </c>
      <c r="G991" s="101" t="str">
        <f t="shared" si="140"/>
        <v/>
      </c>
      <c r="H991" s="101" t="str">
        <f t="shared" si="141"/>
        <v/>
      </c>
      <c r="I991" s="184"/>
      <c r="J991" s="183"/>
      <c r="K991" s="183" t="str">
        <f>IF(J991="","",VLOOKUP(J991,MASTER!$B$8:$C$11,2,0))</f>
        <v/>
      </c>
      <c r="L991" s="183"/>
      <c r="M991" s="183"/>
      <c r="N991" s="183"/>
      <c r="O991" s="183"/>
      <c r="P991" s="183"/>
      <c r="Q991" s="183"/>
      <c r="R991" s="183"/>
      <c r="S991" s="183"/>
      <c r="T991" s="183"/>
      <c r="U991" s="183"/>
      <c r="V991" s="183"/>
      <c r="W991" s="183"/>
      <c r="X991" s="180">
        <f t="shared" si="142"/>
        <v>0</v>
      </c>
      <c r="Y991" s="179"/>
      <c r="AA991">
        <v>987</v>
      </c>
      <c r="AB991">
        <f>IFERROR(IF($AB$1&gt;=AA991,SMALL(STU_DATA!$L$5:$L$1000,FILL_DATA!$AB$2+FILL_DATA!AA991),0),0)</f>
        <v>0</v>
      </c>
      <c r="AC991">
        <f t="shared" si="143"/>
        <v>0</v>
      </c>
    </row>
    <row r="992" spans="1:29">
      <c r="A992" s="100" t="str">
        <f>IF(B992="","",ROWS($B$5:B992))</f>
        <v/>
      </c>
      <c r="B992" s="100" t="str">
        <f t="shared" si="135"/>
        <v/>
      </c>
      <c r="C992" s="100" t="str">
        <f t="shared" si="136"/>
        <v/>
      </c>
      <c r="D992" s="100" t="str">
        <f t="shared" si="137"/>
        <v/>
      </c>
      <c r="E992" s="100" t="str">
        <f t="shared" si="138"/>
        <v/>
      </c>
      <c r="F992" s="100" t="str">
        <f t="shared" si="139"/>
        <v/>
      </c>
      <c r="G992" s="101" t="str">
        <f t="shared" si="140"/>
        <v/>
      </c>
      <c r="H992" s="101" t="str">
        <f t="shared" si="141"/>
        <v/>
      </c>
      <c r="I992" s="184"/>
      <c r="J992" s="183"/>
      <c r="K992" s="183" t="str">
        <f>IF(J992="","",VLOOKUP(J992,MASTER!$B$8:$C$11,2,0))</f>
        <v/>
      </c>
      <c r="L992" s="183"/>
      <c r="M992" s="183"/>
      <c r="N992" s="183"/>
      <c r="O992" s="183"/>
      <c r="P992" s="183"/>
      <c r="Q992" s="183"/>
      <c r="R992" s="183"/>
      <c r="S992" s="183"/>
      <c r="T992" s="183"/>
      <c r="U992" s="183"/>
      <c r="V992" s="183"/>
      <c r="W992" s="183"/>
      <c r="X992" s="180">
        <f t="shared" si="142"/>
        <v>0</v>
      </c>
      <c r="Y992" s="179"/>
      <c r="AA992">
        <v>988</v>
      </c>
      <c r="AB992">
        <f>IFERROR(IF($AB$1&gt;=AA992,SMALL(STU_DATA!$L$5:$L$1000,FILL_DATA!$AB$2+FILL_DATA!AA992),0),0)</f>
        <v>0</v>
      </c>
      <c r="AC992">
        <f t="shared" si="143"/>
        <v>0</v>
      </c>
    </row>
    <row r="993" spans="1:29">
      <c r="A993" s="100" t="str">
        <f>IF(B993="","",ROWS($B$5:B993))</f>
        <v/>
      </c>
      <c r="B993" s="100" t="str">
        <f t="shared" si="135"/>
        <v/>
      </c>
      <c r="C993" s="100" t="str">
        <f t="shared" si="136"/>
        <v/>
      </c>
      <c r="D993" s="100" t="str">
        <f t="shared" si="137"/>
        <v/>
      </c>
      <c r="E993" s="100" t="str">
        <f t="shared" si="138"/>
        <v/>
      </c>
      <c r="F993" s="100" t="str">
        <f t="shared" si="139"/>
        <v/>
      </c>
      <c r="G993" s="101" t="str">
        <f t="shared" si="140"/>
        <v/>
      </c>
      <c r="H993" s="101" t="str">
        <f t="shared" si="141"/>
        <v/>
      </c>
      <c r="I993" s="184"/>
      <c r="J993" s="183"/>
      <c r="K993" s="183" t="str">
        <f>IF(J993="","",VLOOKUP(J993,MASTER!$B$8:$C$11,2,0))</f>
        <v/>
      </c>
      <c r="L993" s="183"/>
      <c r="M993" s="183"/>
      <c r="N993" s="183"/>
      <c r="O993" s="183"/>
      <c r="P993" s="183"/>
      <c r="Q993" s="183"/>
      <c r="R993" s="183"/>
      <c r="S993" s="183"/>
      <c r="T993" s="183"/>
      <c r="U993" s="183"/>
      <c r="V993" s="183"/>
      <c r="W993" s="183"/>
      <c r="X993" s="180">
        <f t="shared" si="142"/>
        <v>0</v>
      </c>
      <c r="Y993" s="179"/>
      <c r="AA993">
        <v>989</v>
      </c>
      <c r="AB993">
        <f>IFERROR(IF($AB$1&gt;=AA993,SMALL(STU_DATA!$L$5:$L$1000,FILL_DATA!$AB$2+FILL_DATA!AA993),0),0)</f>
        <v>0</v>
      </c>
      <c r="AC993">
        <f t="shared" si="143"/>
        <v>0</v>
      </c>
    </row>
    <row r="994" spans="1:29">
      <c r="A994" s="100" t="str">
        <f>IF(B994="","",ROWS($B$5:B994))</f>
        <v/>
      </c>
      <c r="B994" s="100" t="str">
        <f t="shared" si="135"/>
        <v/>
      </c>
      <c r="C994" s="100" t="str">
        <f t="shared" si="136"/>
        <v/>
      </c>
      <c r="D994" s="100" t="str">
        <f t="shared" si="137"/>
        <v/>
      </c>
      <c r="E994" s="100" t="str">
        <f t="shared" si="138"/>
        <v/>
      </c>
      <c r="F994" s="100" t="str">
        <f t="shared" si="139"/>
        <v/>
      </c>
      <c r="G994" s="101" t="str">
        <f t="shared" si="140"/>
        <v/>
      </c>
      <c r="H994" s="101" t="str">
        <f t="shared" si="141"/>
        <v/>
      </c>
      <c r="I994" s="184"/>
      <c r="J994" s="183"/>
      <c r="K994" s="183" t="str">
        <f>IF(J994="","",VLOOKUP(J994,MASTER!$B$8:$C$11,2,0))</f>
        <v/>
      </c>
      <c r="L994" s="183"/>
      <c r="M994" s="183"/>
      <c r="N994" s="183"/>
      <c r="O994" s="183"/>
      <c r="P994" s="183"/>
      <c r="Q994" s="183"/>
      <c r="R994" s="183"/>
      <c r="S994" s="183"/>
      <c r="T994" s="183"/>
      <c r="U994" s="183"/>
      <c r="V994" s="183"/>
      <c r="W994" s="183"/>
      <c r="X994" s="180">
        <f t="shared" si="142"/>
        <v>0</v>
      </c>
      <c r="Y994" s="179"/>
      <c r="AA994">
        <v>990</v>
      </c>
      <c r="AB994">
        <f>IFERROR(IF($AB$1&gt;=AA994,SMALL(STU_DATA!$L$5:$L$1000,FILL_DATA!$AB$2+FILL_DATA!AA994),0),0)</f>
        <v>0</v>
      </c>
      <c r="AC994">
        <f t="shared" si="143"/>
        <v>0</v>
      </c>
    </row>
    <row r="995" spans="1:29">
      <c r="A995" s="100" t="str">
        <f>IF(B995="","",ROWS($B$5:B995))</f>
        <v/>
      </c>
      <c r="B995" s="100" t="str">
        <f t="shared" si="135"/>
        <v/>
      </c>
      <c r="C995" s="100" t="str">
        <f t="shared" si="136"/>
        <v/>
      </c>
      <c r="D995" s="100" t="str">
        <f t="shared" si="137"/>
        <v/>
      </c>
      <c r="E995" s="100" t="str">
        <f t="shared" si="138"/>
        <v/>
      </c>
      <c r="F995" s="100" t="str">
        <f t="shared" si="139"/>
        <v/>
      </c>
      <c r="G995" s="101" t="str">
        <f t="shared" si="140"/>
        <v/>
      </c>
      <c r="H995" s="101" t="str">
        <f t="shared" si="141"/>
        <v/>
      </c>
      <c r="I995" s="184"/>
      <c r="J995" s="183"/>
      <c r="K995" s="183" t="str">
        <f>IF(J995="","",VLOOKUP(J995,MASTER!$B$8:$C$11,2,0))</f>
        <v/>
      </c>
      <c r="L995" s="183"/>
      <c r="M995" s="183"/>
      <c r="N995" s="183"/>
      <c r="O995" s="183"/>
      <c r="P995" s="183"/>
      <c r="Q995" s="183"/>
      <c r="R995" s="183"/>
      <c r="S995" s="183"/>
      <c r="T995" s="183"/>
      <c r="U995" s="183"/>
      <c r="V995" s="183"/>
      <c r="W995" s="183"/>
      <c r="X995" s="180">
        <f t="shared" si="142"/>
        <v>0</v>
      </c>
      <c r="Y995" s="179"/>
      <c r="AA995">
        <v>991</v>
      </c>
      <c r="AB995">
        <f>IFERROR(IF($AB$1&gt;=AA995,SMALL(STU_DATA!$L$5:$L$1000,FILL_DATA!$AB$2+FILL_DATA!AA995),0),0)</f>
        <v>0</v>
      </c>
      <c r="AC995">
        <f t="shared" si="143"/>
        <v>0</v>
      </c>
    </row>
    <row r="996" spans="1:29">
      <c r="A996" s="100" t="str">
        <f>IF(B996="","",ROWS($B$5:B996))</f>
        <v/>
      </c>
      <c r="B996" s="100" t="str">
        <f t="shared" si="135"/>
        <v/>
      </c>
      <c r="C996" s="100" t="str">
        <f t="shared" si="136"/>
        <v/>
      </c>
      <c r="D996" s="100" t="str">
        <f t="shared" si="137"/>
        <v/>
      </c>
      <c r="E996" s="100" t="str">
        <f t="shared" si="138"/>
        <v/>
      </c>
      <c r="F996" s="100" t="str">
        <f t="shared" si="139"/>
        <v/>
      </c>
      <c r="G996" s="101" t="str">
        <f t="shared" si="140"/>
        <v/>
      </c>
      <c r="H996" s="101" t="str">
        <f t="shared" si="141"/>
        <v/>
      </c>
      <c r="I996" s="184"/>
      <c r="J996" s="183"/>
      <c r="K996" s="183" t="str">
        <f>IF(J996="","",VLOOKUP(J996,MASTER!$B$8:$C$11,2,0))</f>
        <v/>
      </c>
      <c r="L996" s="183"/>
      <c r="M996" s="183"/>
      <c r="N996" s="183"/>
      <c r="O996" s="183"/>
      <c r="P996" s="183"/>
      <c r="Q996" s="183"/>
      <c r="R996" s="183"/>
      <c r="S996" s="183"/>
      <c r="T996" s="183"/>
      <c r="U996" s="183"/>
      <c r="V996" s="183"/>
      <c r="W996" s="183"/>
      <c r="X996" s="180">
        <f t="shared" si="142"/>
        <v>0</v>
      </c>
      <c r="Y996" s="179"/>
      <c r="AA996">
        <v>992</v>
      </c>
      <c r="AB996">
        <f>IFERROR(IF($AB$1&gt;=AA996,SMALL(STU_DATA!$L$5:$L$1000,FILL_DATA!$AB$2+FILL_DATA!AA996),0),0)</f>
        <v>0</v>
      </c>
      <c r="AC996">
        <f t="shared" si="143"/>
        <v>0</v>
      </c>
    </row>
    <row r="997" spans="1:29">
      <c r="A997" s="100" t="str">
        <f>IF(B997="","",ROWS($B$5:B997))</f>
        <v/>
      </c>
      <c r="B997" s="100" t="str">
        <f t="shared" si="135"/>
        <v/>
      </c>
      <c r="C997" s="100" t="str">
        <f t="shared" si="136"/>
        <v/>
      </c>
      <c r="D997" s="100" t="str">
        <f t="shared" si="137"/>
        <v/>
      </c>
      <c r="E997" s="100" t="str">
        <f t="shared" si="138"/>
        <v/>
      </c>
      <c r="F997" s="100" t="str">
        <f t="shared" si="139"/>
        <v/>
      </c>
      <c r="G997" s="101" t="str">
        <f t="shared" si="140"/>
        <v/>
      </c>
      <c r="H997" s="101" t="str">
        <f t="shared" si="141"/>
        <v/>
      </c>
      <c r="I997" s="184"/>
      <c r="J997" s="183"/>
      <c r="K997" s="183" t="str">
        <f>IF(J997="","",VLOOKUP(J997,MASTER!$B$8:$C$11,2,0))</f>
        <v/>
      </c>
      <c r="L997" s="183"/>
      <c r="M997" s="183"/>
      <c r="N997" s="183"/>
      <c r="O997" s="183"/>
      <c r="P997" s="183"/>
      <c r="Q997" s="183"/>
      <c r="R997" s="183"/>
      <c r="S997" s="183"/>
      <c r="T997" s="183"/>
      <c r="U997" s="183"/>
      <c r="V997" s="183"/>
      <c r="W997" s="183"/>
      <c r="X997" s="180">
        <f t="shared" si="142"/>
        <v>0</v>
      </c>
      <c r="Y997" s="179"/>
      <c r="AA997">
        <v>993</v>
      </c>
      <c r="AB997">
        <f>IFERROR(IF($AB$1&gt;=AA997,SMALL(STU_DATA!$L$5:$L$1000,FILL_DATA!$AB$2+FILL_DATA!AA997),0),0)</f>
        <v>0</v>
      </c>
      <c r="AC997">
        <f t="shared" si="143"/>
        <v>0</v>
      </c>
    </row>
    <row r="998" spans="1:29">
      <c r="A998" s="100" t="str">
        <f>IF(B998="","",ROWS($B$5:B998))</f>
        <v/>
      </c>
      <c r="B998" s="100" t="str">
        <f t="shared" si="135"/>
        <v/>
      </c>
      <c r="C998" s="100" t="str">
        <f t="shared" si="136"/>
        <v/>
      </c>
      <c r="D998" s="100" t="str">
        <f t="shared" si="137"/>
        <v/>
      </c>
      <c r="E998" s="100" t="str">
        <f t="shared" si="138"/>
        <v/>
      </c>
      <c r="F998" s="100" t="str">
        <f t="shared" si="139"/>
        <v/>
      </c>
      <c r="G998" s="101" t="str">
        <f t="shared" si="140"/>
        <v/>
      </c>
      <c r="H998" s="101" t="str">
        <f t="shared" si="141"/>
        <v/>
      </c>
      <c r="I998" s="184"/>
      <c r="J998" s="183"/>
      <c r="K998" s="183" t="str">
        <f>IF(J998="","",VLOOKUP(J998,MASTER!$B$8:$C$11,2,0))</f>
        <v/>
      </c>
      <c r="L998" s="183"/>
      <c r="M998" s="183"/>
      <c r="N998" s="183"/>
      <c r="O998" s="183"/>
      <c r="P998" s="183"/>
      <c r="Q998" s="183"/>
      <c r="R998" s="183"/>
      <c r="S998" s="183"/>
      <c r="T998" s="183"/>
      <c r="U998" s="183"/>
      <c r="V998" s="183"/>
      <c r="W998" s="183"/>
      <c r="X998" s="180">
        <f t="shared" si="142"/>
        <v>0</v>
      </c>
      <c r="Y998" s="179"/>
      <c r="AA998">
        <v>994</v>
      </c>
      <c r="AB998">
        <f>IFERROR(IF($AB$1&gt;=AA998,SMALL(STU_DATA!$L$5:$L$1000,FILL_DATA!$AB$2+FILL_DATA!AA998),0),0)</f>
        <v>0</v>
      </c>
      <c r="AC998">
        <f t="shared" si="143"/>
        <v>0</v>
      </c>
    </row>
    <row r="999" spans="1:29">
      <c r="A999" s="100" t="str">
        <f>IF(B999="","",ROWS($B$5:B999))</f>
        <v/>
      </c>
      <c r="B999" s="100" t="str">
        <f t="shared" si="135"/>
        <v/>
      </c>
      <c r="C999" s="100" t="str">
        <f t="shared" si="136"/>
        <v/>
      </c>
      <c r="D999" s="100" t="str">
        <f t="shared" si="137"/>
        <v/>
      </c>
      <c r="E999" s="100" t="str">
        <f t="shared" si="138"/>
        <v/>
      </c>
      <c r="F999" s="100" t="str">
        <f t="shared" si="139"/>
        <v/>
      </c>
      <c r="G999" s="101" t="str">
        <f t="shared" si="140"/>
        <v/>
      </c>
      <c r="H999" s="101" t="str">
        <f t="shared" si="141"/>
        <v/>
      </c>
      <c r="I999" s="184"/>
      <c r="J999" s="183"/>
      <c r="K999" s="183" t="str">
        <f>IF(J999="","",VLOOKUP(J999,MASTER!$B$8:$C$11,2,0))</f>
        <v/>
      </c>
      <c r="L999" s="183"/>
      <c r="M999" s="183"/>
      <c r="N999" s="183"/>
      <c r="O999" s="183"/>
      <c r="P999" s="183"/>
      <c r="Q999" s="183"/>
      <c r="R999" s="183"/>
      <c r="S999" s="183"/>
      <c r="T999" s="183"/>
      <c r="U999" s="183"/>
      <c r="V999" s="183"/>
      <c r="W999" s="183"/>
      <c r="X999" s="180">
        <f t="shared" si="142"/>
        <v>0</v>
      </c>
      <c r="Y999" s="179"/>
      <c r="AA999">
        <v>995</v>
      </c>
      <c r="AB999">
        <f>IFERROR(IF($AB$1&gt;=AA999,SMALL(STU_DATA!$L$5:$L$1000,FILL_DATA!$AB$2+FILL_DATA!AA999),0),0)</f>
        <v>0</v>
      </c>
      <c r="AC999">
        <f t="shared" si="143"/>
        <v>0</v>
      </c>
    </row>
    <row r="1000" spans="1:29">
      <c r="A1000" s="100" t="str">
        <f>IF(B1000="","",ROWS($B$5:B1000))</f>
        <v/>
      </c>
      <c r="B1000" s="100" t="str">
        <f t="shared" si="135"/>
        <v/>
      </c>
      <c r="C1000" s="100" t="str">
        <f t="shared" si="136"/>
        <v/>
      </c>
      <c r="D1000" s="100" t="str">
        <f t="shared" si="137"/>
        <v/>
      </c>
      <c r="E1000" s="100" t="str">
        <f t="shared" si="138"/>
        <v/>
      </c>
      <c r="F1000" s="100" t="str">
        <f t="shared" si="139"/>
        <v/>
      </c>
      <c r="G1000" s="101" t="str">
        <f t="shared" si="140"/>
        <v/>
      </c>
      <c r="H1000" s="101" t="str">
        <f t="shared" si="141"/>
        <v/>
      </c>
      <c r="I1000" s="184"/>
      <c r="J1000" s="183"/>
      <c r="K1000" s="183" t="str">
        <f>IF(J1000="","",VLOOKUP(J1000,MASTER!$B$8:$C$11,2,0))</f>
        <v/>
      </c>
      <c r="L1000" s="183"/>
      <c r="M1000" s="183"/>
      <c r="N1000" s="183"/>
      <c r="O1000" s="183"/>
      <c r="P1000" s="183"/>
      <c r="Q1000" s="183"/>
      <c r="R1000" s="183"/>
      <c r="S1000" s="183"/>
      <c r="T1000" s="183"/>
      <c r="U1000" s="183"/>
      <c r="V1000" s="183"/>
      <c r="W1000" s="183"/>
      <c r="X1000" s="180">
        <f t="shared" si="142"/>
        <v>0</v>
      </c>
      <c r="Y1000" s="179"/>
      <c r="AA1000">
        <v>996</v>
      </c>
      <c r="AB1000">
        <f>IFERROR(IF($AB$1&gt;=AA1000,SMALL(STU_DATA!$L$5:$L$1000,FILL_DATA!$AB$2+FILL_DATA!AA1000),0),0)</f>
        <v>0</v>
      </c>
      <c r="AC1000">
        <f t="shared" si="143"/>
        <v>0</v>
      </c>
    </row>
    <row r="1001" spans="1:29">
      <c r="A1001" s="100" t="str">
        <f>IF(B1001="","",ROWS($B$5:B1001))</f>
        <v/>
      </c>
      <c r="B1001" s="100" t="str">
        <f t="shared" si="135"/>
        <v/>
      </c>
      <c r="C1001" s="100" t="str">
        <f t="shared" si="136"/>
        <v/>
      </c>
      <c r="D1001" s="100" t="str">
        <f t="shared" si="137"/>
        <v/>
      </c>
      <c r="E1001" s="100" t="str">
        <f t="shared" si="138"/>
        <v/>
      </c>
      <c r="F1001" s="100" t="str">
        <f t="shared" si="139"/>
        <v/>
      </c>
      <c r="G1001" s="101" t="str">
        <f t="shared" si="140"/>
        <v/>
      </c>
      <c r="H1001" s="101" t="str">
        <f t="shared" si="141"/>
        <v/>
      </c>
      <c r="I1001" s="184"/>
      <c r="J1001" s="183"/>
      <c r="K1001" s="183" t="str">
        <f>IF(J1001="","",VLOOKUP(J1001,MASTER!$B$8:$C$11,2,0))</f>
        <v/>
      </c>
      <c r="L1001" s="183"/>
      <c r="M1001" s="183"/>
      <c r="N1001" s="183"/>
      <c r="O1001" s="183"/>
      <c r="P1001" s="183"/>
      <c r="Q1001" s="183"/>
      <c r="R1001" s="183"/>
      <c r="S1001" s="183"/>
      <c r="T1001" s="183"/>
      <c r="U1001" s="183"/>
      <c r="V1001" s="183"/>
      <c r="W1001" s="183"/>
      <c r="X1001" s="180">
        <f t="shared" si="142"/>
        <v>0</v>
      </c>
      <c r="Y1001" s="179"/>
      <c r="AA1001">
        <v>997</v>
      </c>
      <c r="AB1001">
        <f>IFERROR(IF($AB$1&gt;=AA1001,SMALL(STU_DATA!$L$5:$L$1000,FILL_DATA!$AB$2+FILL_DATA!AA1001),0),0)</f>
        <v>0</v>
      </c>
      <c r="AC1001">
        <f t="shared" si="143"/>
        <v>0</v>
      </c>
    </row>
    <row r="1002" spans="1:29">
      <c r="A1002" s="100" t="str">
        <f>IF(B1002="","",ROWS($B$5:B1002))</f>
        <v/>
      </c>
      <c r="B1002" s="100" t="str">
        <f t="shared" si="135"/>
        <v/>
      </c>
      <c r="C1002" s="100" t="str">
        <f t="shared" si="136"/>
        <v/>
      </c>
      <c r="D1002" s="100" t="str">
        <f t="shared" si="137"/>
        <v/>
      </c>
      <c r="E1002" s="100" t="str">
        <f t="shared" si="138"/>
        <v/>
      </c>
      <c r="F1002" s="100" t="str">
        <f t="shared" si="139"/>
        <v/>
      </c>
      <c r="G1002" s="101" t="str">
        <f t="shared" si="140"/>
        <v/>
      </c>
      <c r="H1002" s="101" t="str">
        <f t="shared" si="141"/>
        <v/>
      </c>
      <c r="I1002" s="184"/>
      <c r="J1002" s="183"/>
      <c r="K1002" s="183" t="str">
        <f>IF(J1002="","",VLOOKUP(J1002,MASTER!$B$8:$C$11,2,0))</f>
        <v/>
      </c>
      <c r="L1002" s="183"/>
      <c r="M1002" s="183"/>
      <c r="N1002" s="183"/>
      <c r="O1002" s="183"/>
      <c r="P1002" s="183"/>
      <c r="Q1002" s="183"/>
      <c r="R1002" s="183"/>
      <c r="S1002" s="183"/>
      <c r="T1002" s="183"/>
      <c r="U1002" s="183"/>
      <c r="V1002" s="183"/>
      <c r="W1002" s="183"/>
      <c r="X1002" s="180">
        <f t="shared" si="142"/>
        <v>0</v>
      </c>
      <c r="Y1002" s="179"/>
      <c r="AA1002">
        <v>998</v>
      </c>
      <c r="AB1002">
        <f>IFERROR(IF($AB$1&gt;=AA1002,SMALL(STU_DATA!$L$5:$L$1000,FILL_DATA!$AB$2+FILL_DATA!AA1002),0),0)</f>
        <v>0</v>
      </c>
      <c r="AC1002">
        <f t="shared" si="143"/>
        <v>0</v>
      </c>
    </row>
    <row r="1003" spans="1:29">
      <c r="A1003" s="100" t="str">
        <f>IF(B1003="","",ROWS($B$5:B1003))</f>
        <v/>
      </c>
      <c r="B1003" s="100" t="str">
        <f t="shared" si="135"/>
        <v/>
      </c>
      <c r="C1003" s="100" t="str">
        <f t="shared" si="136"/>
        <v/>
      </c>
      <c r="D1003" s="100" t="str">
        <f t="shared" si="137"/>
        <v/>
      </c>
      <c r="E1003" s="100" t="str">
        <f t="shared" si="138"/>
        <v/>
      </c>
      <c r="F1003" s="100" t="str">
        <f t="shared" si="139"/>
        <v/>
      </c>
      <c r="G1003" s="101" t="str">
        <f t="shared" si="140"/>
        <v/>
      </c>
      <c r="H1003" s="101" t="str">
        <f t="shared" si="141"/>
        <v/>
      </c>
      <c r="I1003" s="184"/>
      <c r="J1003" s="183"/>
      <c r="K1003" s="183" t="str">
        <f>IF(J1003="","",VLOOKUP(J1003,MASTER!$B$8:$C$11,2,0))</f>
        <v/>
      </c>
      <c r="L1003" s="183"/>
      <c r="M1003" s="183"/>
      <c r="N1003" s="183"/>
      <c r="O1003" s="183"/>
      <c r="P1003" s="183"/>
      <c r="Q1003" s="183"/>
      <c r="R1003" s="183"/>
      <c r="S1003" s="183"/>
      <c r="T1003" s="183"/>
      <c r="U1003" s="183"/>
      <c r="V1003" s="183"/>
      <c r="W1003" s="183"/>
      <c r="X1003" s="180">
        <f t="shared" si="142"/>
        <v>0</v>
      </c>
      <c r="Y1003" s="179"/>
      <c r="AA1003">
        <v>999</v>
      </c>
      <c r="AB1003">
        <f>IFERROR(IF($AB$1&gt;=AA1003,SMALL(STU_DATA!$L$5:$L$1000,FILL_DATA!$AB$2+FILL_DATA!AA1003),0),0)</f>
        <v>0</v>
      </c>
      <c r="AC1003">
        <f t="shared" si="143"/>
        <v>0</v>
      </c>
    </row>
    <row r="1004" spans="1:29">
      <c r="A1004" s="100" t="str">
        <f>IF(B1004="","",ROWS($B$5:B1004))</f>
        <v/>
      </c>
      <c r="B1004" s="100" t="str">
        <f t="shared" si="135"/>
        <v/>
      </c>
      <c r="C1004" s="100" t="str">
        <f t="shared" si="136"/>
        <v/>
      </c>
      <c r="D1004" s="100" t="str">
        <f t="shared" si="137"/>
        <v/>
      </c>
      <c r="E1004" s="100" t="str">
        <f t="shared" si="138"/>
        <v/>
      </c>
      <c r="F1004" s="100" t="str">
        <f t="shared" si="139"/>
        <v/>
      </c>
      <c r="G1004" s="101" t="str">
        <f t="shared" si="140"/>
        <v/>
      </c>
      <c r="H1004" s="101" t="str">
        <f t="shared" si="141"/>
        <v/>
      </c>
      <c r="I1004" s="184"/>
      <c r="J1004" s="183"/>
      <c r="K1004" s="183" t="str">
        <f>IF(J1004="","",VLOOKUP(J1004,MASTER!$B$8:$C$11,2,0))</f>
        <v/>
      </c>
      <c r="L1004" s="183"/>
      <c r="M1004" s="183"/>
      <c r="N1004" s="183"/>
      <c r="O1004" s="183"/>
      <c r="P1004" s="183"/>
      <c r="Q1004" s="183"/>
      <c r="R1004" s="183"/>
      <c r="S1004" s="183"/>
      <c r="T1004" s="183"/>
      <c r="U1004" s="183"/>
      <c r="V1004" s="183"/>
      <c r="W1004" s="183"/>
      <c r="X1004" s="180">
        <f t="shared" si="142"/>
        <v>0</v>
      </c>
      <c r="Y1004" s="179"/>
      <c r="AA1004">
        <v>1000</v>
      </c>
      <c r="AB1004">
        <f>IFERROR(IF($AB$1&gt;=AA1004,SMALL(STU_DATA!$L$5:$L$1000,FILL_DATA!$AB$2+FILL_DATA!AA1004),0),0)</f>
        <v>0</v>
      </c>
      <c r="AC1004">
        <f t="shared" si="143"/>
        <v>0</v>
      </c>
    </row>
  </sheetData>
  <sheetProtection password="CE76" sheet="1" objects="1" scenarios="1"/>
  <mergeCells count="7">
    <mergeCell ref="I3:J3"/>
    <mergeCell ref="I2:W2"/>
    <mergeCell ref="A1:W1"/>
    <mergeCell ref="A3:H3"/>
    <mergeCell ref="A2:D2"/>
    <mergeCell ref="L3:X3"/>
    <mergeCell ref="E2:H2"/>
  </mergeCells>
  <conditionalFormatting sqref="H4">
    <cfRule type="expression" dxfId="42" priority="45">
      <formula>$H4=Y</formula>
    </cfRule>
  </conditionalFormatting>
  <conditionalFormatting sqref="L5:X5 X6:X1004">
    <cfRule type="expression" dxfId="41" priority="52">
      <formula>$H5="N"</formula>
    </cfRule>
    <cfRule type="expression" dxfId="40" priority="53">
      <formula>$H5="Y"</formula>
    </cfRule>
    <cfRule type="colorScale" priority="54">
      <colorScale>
        <cfvo type="min" val="0"/>
        <cfvo type="max" val="0"/>
        <color rgb="FFFF7128"/>
        <color rgb="FFFFEF9C"/>
      </colorScale>
    </cfRule>
  </conditionalFormatting>
  <conditionalFormatting sqref="I4:K4 I5:J5 I7:I8 I10:I11 I13:I14 I16:I17 I19:I20 I22:I23 I25:I26 I28:I29 I31:I32 I34:I35">
    <cfRule type="expression" dxfId="39" priority="55">
      <formula>$H4="N"</formula>
    </cfRule>
    <cfRule type="expression" dxfId="38" priority="56">
      <formula>$H4="Y"</formula>
    </cfRule>
    <cfRule type="colorScale" priority="57">
      <colorScale>
        <cfvo type="min" val="0"/>
        <cfvo type="max" val="0"/>
        <color rgb="FFFF7128"/>
        <color rgb="FFFFEF9C"/>
      </colorScale>
    </cfRule>
  </conditionalFormatting>
  <conditionalFormatting sqref="L6:W1004">
    <cfRule type="expression" dxfId="37" priority="6">
      <formula>$H6="N"</formula>
    </cfRule>
    <cfRule type="expression" dxfId="36" priority="7">
      <formula>$H6="Y"</formula>
    </cfRule>
    <cfRule type="colorScale" priority="8">
      <colorScale>
        <cfvo type="min" val="0"/>
        <cfvo type="max" val="0"/>
        <color rgb="FFFF7128"/>
        <color rgb="FFFFEF9C"/>
      </colorScale>
    </cfRule>
  </conditionalFormatting>
  <conditionalFormatting sqref="I6:K6 K5 I36:K1004 J7:K35 I9 I12 I15 I18 I21 I24 I27 I30 I33">
    <cfRule type="expression" dxfId="35" priority="9">
      <formula>$H5="N"</formula>
    </cfRule>
    <cfRule type="expression" dxfId="34" priority="10">
      <formula>$H5="Y"</formula>
    </cfRule>
    <cfRule type="colorScale" priority="11">
      <colorScale>
        <cfvo type="min" val="0"/>
        <cfvo type="max" val="0"/>
        <color rgb="FFFF7128"/>
        <color rgb="FFFFEF9C"/>
      </colorScale>
    </cfRule>
  </conditionalFormatting>
  <conditionalFormatting sqref="Y5">
    <cfRule type="containsText" dxfId="33" priority="3" operator="containsText" text="NO">
      <formula>NOT(ISERROR(SEARCH("NO",Y5)))</formula>
    </cfRule>
    <cfRule type="containsText" dxfId="32" priority="5" operator="containsText" text="YES">
      <formula>NOT(ISERROR(SEARCH("YES",Y5)))</formula>
    </cfRule>
  </conditionalFormatting>
  <conditionalFormatting sqref="Y6:Y1004">
    <cfRule type="containsText" dxfId="31" priority="1" operator="containsText" text="NO">
      <formula>NOT(ISERROR(SEARCH("NO",Y6)))</formula>
    </cfRule>
    <cfRule type="containsText" dxfId="30" priority="2" operator="containsText" text="YES">
      <formula>NOT(ISERROR(SEARCH("YES",Y6)))</formula>
    </cfRule>
  </conditionalFormatting>
  <dataValidations count="1">
    <dataValidation type="list" allowBlank="1" showInputMessage="1" showErrorMessage="1" sqref="Y5:Y1004">
      <formula1>"YES,NO"</formula1>
    </dataValidation>
  </dataValidations>
  <pageMargins left="0.7" right="0.7" top="0.75" bottom="0.75" header="0.3" footer="0.3"/>
  <pageSetup orientation="portrait" r:id="rId1"/>
  <ignoredErrors>
    <ignoredError sqref="H5 B5" emptyCellReference="1"/>
  </ignoredErrors>
  <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MASTER!$B$8:$B$15</xm:f>
          </x14:formula1>
          <xm:sqref>J5:J1004</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9">
    <tabColor rgb="FF00B050"/>
  </sheetPr>
  <dimension ref="A1:W1007"/>
  <sheetViews>
    <sheetView workbookViewId="0">
      <pane xSplit="4" ySplit="5" topLeftCell="E43" activePane="bottomRight" state="frozen"/>
      <selection pane="topRight" activeCell="E1" sqref="E1"/>
      <selection pane="bottomLeft" activeCell="A6" sqref="A6"/>
      <selection pane="bottomRight" activeCell="H47" sqref="H47"/>
    </sheetView>
  </sheetViews>
  <sheetFormatPr defaultColWidth="8.7265625" defaultRowHeight="14.5"/>
  <cols>
    <col min="1" max="1" width="5.453125" style="39" customWidth="1"/>
    <col min="2" max="2" width="4.81640625" style="39" customWidth="1"/>
    <col min="3" max="3" width="8.7265625" style="39"/>
    <col min="4" max="4" width="18.1796875" style="39" customWidth="1"/>
    <col min="5" max="5" width="16.81640625" style="39" customWidth="1"/>
    <col min="6" max="7" width="6.453125" style="39" customWidth="1"/>
    <col min="8" max="8" width="18.26953125" style="39" customWidth="1"/>
    <col min="9" max="9" width="17.1796875" style="39" customWidth="1"/>
    <col min="10" max="19" width="4.453125" style="39" customWidth="1"/>
    <col min="20" max="20" width="4.1796875" style="39" customWidth="1"/>
    <col min="21" max="21" width="4.453125" style="39" customWidth="1"/>
    <col min="22" max="16384" width="8.7265625" style="39"/>
  </cols>
  <sheetData>
    <row r="1" spans="1:23" ht="21.5" thickBot="1">
      <c r="A1" s="297" t="str">
        <f>MASTER!A1</f>
        <v>कार्यालय प्रधानाचार्य राजकीय उच्च माध्यमिक विद्यालय 13डीओएल(घडसाना) जिला श्री गंगानगर</v>
      </c>
      <c r="B1" s="298"/>
      <c r="C1" s="298"/>
      <c r="D1" s="298"/>
      <c r="E1" s="298"/>
      <c r="F1" s="298"/>
      <c r="G1" s="298"/>
      <c r="H1" s="298"/>
      <c r="I1" s="298"/>
      <c r="J1" s="298"/>
      <c r="K1" s="298"/>
      <c r="L1" s="298"/>
      <c r="M1" s="298"/>
      <c r="N1" s="298"/>
      <c r="O1" s="298"/>
      <c r="P1" s="298"/>
      <c r="Q1" s="298"/>
      <c r="R1" s="298"/>
      <c r="S1" s="298"/>
      <c r="T1" s="298"/>
      <c r="U1" s="298"/>
    </row>
    <row r="2" spans="1:23" ht="19" customHeight="1">
      <c r="A2" s="299" t="s">
        <v>1046</v>
      </c>
      <c r="B2" s="299"/>
      <c r="C2" s="299"/>
      <c r="D2" s="299"/>
      <c r="E2" s="299"/>
      <c r="F2" s="47"/>
      <c r="G2" s="47"/>
      <c r="H2" s="48"/>
      <c r="I2" s="47"/>
      <c r="J2" s="47"/>
      <c r="K2" s="47"/>
      <c r="L2" s="47"/>
      <c r="M2" s="47"/>
      <c r="N2" s="47"/>
      <c r="O2" s="47"/>
      <c r="P2" s="47"/>
      <c r="Q2" s="47"/>
      <c r="R2" s="47"/>
      <c r="S2" s="302" t="s">
        <v>1048</v>
      </c>
      <c r="T2" s="302"/>
      <c r="U2" s="302"/>
    </row>
    <row r="3" spans="1:23" ht="14.5" customHeight="1">
      <c r="A3" s="300"/>
      <c r="B3" s="300"/>
      <c r="C3" s="300"/>
      <c r="D3" s="300"/>
      <c r="E3" s="300"/>
      <c r="F3" s="47"/>
      <c r="G3" s="47"/>
      <c r="H3" s="47"/>
      <c r="I3" s="47"/>
      <c r="J3" s="47"/>
      <c r="K3" s="47"/>
      <c r="L3" s="47"/>
      <c r="M3" s="47"/>
      <c r="N3" s="47"/>
      <c r="O3" s="47"/>
      <c r="P3" s="47"/>
      <c r="Q3" s="47"/>
      <c r="R3" s="47"/>
      <c r="S3" s="303"/>
      <c r="T3" s="303"/>
      <c r="U3" s="303"/>
    </row>
    <row r="4" spans="1:23" ht="25.5" customHeight="1" thickBot="1">
      <c r="A4" s="301"/>
      <c r="B4" s="301"/>
      <c r="C4" s="301"/>
      <c r="D4" s="301"/>
      <c r="E4" s="301"/>
      <c r="F4" s="47"/>
      <c r="G4" s="47"/>
      <c r="H4" s="47"/>
      <c r="I4" s="47"/>
      <c r="J4" s="47"/>
      <c r="K4" s="47"/>
      <c r="L4" s="47"/>
      <c r="M4" s="47"/>
      <c r="N4" s="47"/>
      <c r="O4" s="47"/>
      <c r="P4" s="47"/>
      <c r="Q4" s="47"/>
      <c r="R4" s="47"/>
      <c r="S4" s="304"/>
      <c r="T4" s="304"/>
      <c r="U4" s="304"/>
    </row>
    <row r="5" spans="1:23" ht="43.5" customHeight="1" thickBot="1">
      <c r="A5" s="49" t="s">
        <v>41</v>
      </c>
      <c r="B5" s="50" t="s">
        <v>57</v>
      </c>
      <c r="C5" s="50" t="s">
        <v>59</v>
      </c>
      <c r="D5" s="50" t="s">
        <v>61</v>
      </c>
      <c r="E5" s="50" t="s">
        <v>63</v>
      </c>
      <c r="F5" s="50" t="s">
        <v>65</v>
      </c>
      <c r="G5" s="51" t="s">
        <v>86</v>
      </c>
      <c r="H5" s="50" t="s">
        <v>5</v>
      </c>
      <c r="I5" s="50" t="s">
        <v>4</v>
      </c>
      <c r="J5" s="52" t="s">
        <v>6</v>
      </c>
      <c r="K5" s="52" t="s">
        <v>7</v>
      </c>
      <c r="L5" s="52" t="s">
        <v>8</v>
      </c>
      <c r="M5" s="52" t="s">
        <v>9</v>
      </c>
      <c r="N5" s="52" t="s">
        <v>10</v>
      </c>
      <c r="O5" s="52" t="s">
        <v>11</v>
      </c>
      <c r="P5" s="52" t="s">
        <v>12</v>
      </c>
      <c r="Q5" s="52" t="s">
        <v>13</v>
      </c>
      <c r="R5" s="52" t="s">
        <v>14</v>
      </c>
      <c r="S5" s="52" t="s">
        <v>15</v>
      </c>
      <c r="T5" s="52" t="s">
        <v>16</v>
      </c>
      <c r="U5" s="52" t="s">
        <v>17</v>
      </c>
      <c r="W5" s="45"/>
    </row>
    <row r="6" spans="1:23">
      <c r="A6" s="102">
        <f>IF(REFRESH!$B6="","",ROWS($A$6:A6))</f>
        <v>1</v>
      </c>
      <c r="B6" s="84">
        <v>1</v>
      </c>
      <c r="C6" s="84">
        <v>591</v>
      </c>
      <c r="D6" s="84" t="s">
        <v>204</v>
      </c>
      <c r="E6" s="84" t="s">
        <v>205</v>
      </c>
      <c r="F6" s="84" t="s">
        <v>96</v>
      </c>
      <c r="G6" s="84">
        <v>3</v>
      </c>
      <c r="H6" s="62"/>
      <c r="I6" s="62"/>
      <c r="J6" s="62">
        <v>50</v>
      </c>
      <c r="K6" s="62"/>
      <c r="L6" s="62"/>
      <c r="M6" s="62"/>
      <c r="N6" s="62"/>
      <c r="O6" s="62"/>
      <c r="P6" s="62"/>
      <c r="Q6" s="62"/>
      <c r="R6" s="62"/>
      <c r="S6" s="62"/>
      <c r="T6" s="62"/>
      <c r="U6" s="62"/>
      <c r="W6" s="45"/>
    </row>
    <row r="7" spans="1:23">
      <c r="A7" s="102">
        <f>IF(REFRESH!$B7="","",ROWS($A$6:A7))</f>
        <v>2</v>
      </c>
      <c r="B7" s="84">
        <v>1</v>
      </c>
      <c r="C7" s="84">
        <v>629</v>
      </c>
      <c r="D7" s="84" t="s">
        <v>206</v>
      </c>
      <c r="E7" s="84" t="s">
        <v>207</v>
      </c>
      <c r="F7" s="84" t="s">
        <v>89</v>
      </c>
      <c r="G7" s="84">
        <v>3</v>
      </c>
      <c r="H7" s="62"/>
      <c r="I7" s="62"/>
      <c r="J7" s="62"/>
      <c r="K7" s="62"/>
      <c r="L7" s="62"/>
      <c r="M7" s="62"/>
      <c r="N7" s="62"/>
      <c r="O7" s="62"/>
      <c r="P7" s="62"/>
      <c r="Q7" s="62"/>
      <c r="R7" s="62"/>
      <c r="S7" s="62"/>
      <c r="T7" s="62"/>
      <c r="U7" s="62"/>
    </row>
    <row r="8" spans="1:23">
      <c r="A8" s="102">
        <f>IF(REFRESH!$B8="","",ROWS($A$6:A8))</f>
        <v>3</v>
      </c>
      <c r="B8" s="84">
        <v>2</v>
      </c>
      <c r="C8" s="84">
        <v>502</v>
      </c>
      <c r="D8" s="84" t="s">
        <v>208</v>
      </c>
      <c r="E8" s="84" t="s">
        <v>209</v>
      </c>
      <c r="F8" s="84" t="s">
        <v>89</v>
      </c>
      <c r="G8" s="84">
        <v>2</v>
      </c>
      <c r="H8" s="62"/>
      <c r="I8" s="62"/>
      <c r="J8" s="62"/>
      <c r="K8" s="62"/>
      <c r="L8" s="62"/>
      <c r="M8" s="62"/>
      <c r="N8" s="62"/>
      <c r="O8" s="62"/>
      <c r="P8" s="62"/>
      <c r="Q8" s="62"/>
      <c r="R8" s="62"/>
      <c r="S8" s="62"/>
      <c r="T8" s="62"/>
      <c r="U8" s="62"/>
    </row>
    <row r="9" spans="1:23">
      <c r="A9" s="102">
        <f>IF(REFRESH!$B9="","",ROWS($A$6:A9))</f>
        <v>4</v>
      </c>
      <c r="B9" s="84">
        <v>2</v>
      </c>
      <c r="C9" s="84">
        <v>590</v>
      </c>
      <c r="D9" s="84" t="s">
        <v>169</v>
      </c>
      <c r="E9" s="84" t="s">
        <v>210</v>
      </c>
      <c r="F9" s="84" t="s">
        <v>89</v>
      </c>
      <c r="G9" s="84">
        <v>3</v>
      </c>
      <c r="H9" s="62"/>
      <c r="I9" s="62"/>
      <c r="J9" s="62"/>
      <c r="K9" s="62"/>
      <c r="L9" s="62"/>
      <c r="M9" s="62"/>
      <c r="N9" s="62"/>
      <c r="O9" s="62"/>
      <c r="P9" s="62"/>
      <c r="Q9" s="62"/>
      <c r="R9" s="62"/>
      <c r="S9" s="62"/>
      <c r="T9" s="62"/>
      <c r="U9" s="62"/>
    </row>
    <row r="10" spans="1:23">
      <c r="A10" s="102">
        <f>IF(REFRESH!$B10="","",ROWS($A$6:A10))</f>
        <v>5</v>
      </c>
      <c r="B10" s="84">
        <v>2</v>
      </c>
      <c r="C10" s="84">
        <v>555</v>
      </c>
      <c r="D10" s="84" t="s">
        <v>211</v>
      </c>
      <c r="E10" s="84" t="s">
        <v>212</v>
      </c>
      <c r="F10" s="84" t="s">
        <v>89</v>
      </c>
      <c r="G10" s="84">
        <v>2</v>
      </c>
      <c r="H10" s="62"/>
      <c r="I10" s="62"/>
      <c r="J10" s="62"/>
      <c r="K10" s="62"/>
      <c r="L10" s="62"/>
      <c r="M10" s="62"/>
      <c r="N10" s="62"/>
      <c r="O10" s="62"/>
      <c r="P10" s="67"/>
      <c r="Q10" s="62"/>
      <c r="R10" s="62"/>
      <c r="S10" s="62"/>
      <c r="T10" s="62"/>
      <c r="U10" s="62"/>
    </row>
    <row r="11" spans="1:23">
      <c r="A11" s="102">
        <f>IF(REFRESH!$B11="","",ROWS($A$6:A11))</f>
        <v>6</v>
      </c>
      <c r="B11" s="84">
        <v>2</v>
      </c>
      <c r="C11" s="84">
        <v>522</v>
      </c>
      <c r="D11" s="84" t="s">
        <v>213</v>
      </c>
      <c r="E11" s="84" t="s">
        <v>214</v>
      </c>
      <c r="F11" s="84" t="s">
        <v>89</v>
      </c>
      <c r="G11" s="84">
        <v>4</v>
      </c>
      <c r="H11" s="62"/>
      <c r="I11" s="62"/>
      <c r="J11" s="62"/>
      <c r="K11" s="62"/>
      <c r="L11" s="62"/>
      <c r="M11" s="62"/>
      <c r="N11" s="62"/>
      <c r="O11" s="62"/>
      <c r="P11" s="62"/>
      <c r="Q11" s="62"/>
      <c r="R11" s="62"/>
      <c r="S11" s="62"/>
      <c r="T11" s="62"/>
      <c r="U11" s="62"/>
    </row>
    <row r="12" spans="1:23">
      <c r="A12" s="102">
        <f>IF(REFRESH!$B12="","",ROWS($A$6:A12))</f>
        <v>7</v>
      </c>
      <c r="B12" s="84">
        <v>2</v>
      </c>
      <c r="C12" s="84">
        <v>566</v>
      </c>
      <c r="D12" s="84" t="s">
        <v>215</v>
      </c>
      <c r="E12" s="84" t="s">
        <v>29</v>
      </c>
      <c r="F12" s="84" t="s">
        <v>96</v>
      </c>
      <c r="G12" s="84">
        <v>6</v>
      </c>
      <c r="H12" s="62"/>
      <c r="I12" s="62"/>
      <c r="J12" s="62"/>
      <c r="K12" s="62"/>
      <c r="L12" s="62"/>
      <c r="M12" s="62"/>
      <c r="N12" s="62"/>
      <c r="O12" s="62"/>
      <c r="P12" s="62"/>
      <c r="Q12" s="62"/>
      <c r="R12" s="62"/>
      <c r="S12" s="62"/>
      <c r="T12" s="62"/>
      <c r="U12" s="62"/>
    </row>
    <row r="13" spans="1:23">
      <c r="A13" s="102">
        <f>IF(REFRESH!$B13="","",ROWS($A$6:A13))</f>
        <v>8</v>
      </c>
      <c r="B13" s="84">
        <v>4</v>
      </c>
      <c r="C13" s="84">
        <v>388</v>
      </c>
      <c r="D13" s="84" t="s">
        <v>216</v>
      </c>
      <c r="E13" s="84" t="s">
        <v>217</v>
      </c>
      <c r="F13" s="84" t="s">
        <v>89</v>
      </c>
      <c r="G13" s="84">
        <v>3</v>
      </c>
      <c r="H13" s="62"/>
      <c r="I13" s="62"/>
      <c r="J13" s="62"/>
      <c r="K13" s="62"/>
      <c r="L13" s="62"/>
      <c r="M13" s="62"/>
      <c r="N13" s="62"/>
      <c r="O13" s="62"/>
      <c r="P13" s="62"/>
      <c r="Q13" s="62"/>
      <c r="R13" s="62"/>
      <c r="S13" s="62"/>
      <c r="T13" s="62"/>
      <c r="U13" s="62"/>
    </row>
    <row r="14" spans="1:23">
      <c r="A14" s="102">
        <f>IF(REFRESH!$B14="","",ROWS($A$6:A14))</f>
        <v>9</v>
      </c>
      <c r="B14" s="84">
        <v>4</v>
      </c>
      <c r="C14" s="84">
        <v>524</v>
      </c>
      <c r="D14" s="84" t="s">
        <v>173</v>
      </c>
      <c r="E14" s="84" t="s">
        <v>218</v>
      </c>
      <c r="F14" s="84" t="s">
        <v>96</v>
      </c>
      <c r="G14" s="84">
        <v>3</v>
      </c>
      <c r="H14" s="62"/>
      <c r="I14" s="62"/>
      <c r="J14" s="62"/>
      <c r="K14" s="62"/>
      <c r="L14" s="62"/>
      <c r="M14" s="62"/>
      <c r="N14" s="62"/>
      <c r="O14" s="62"/>
      <c r="P14" s="62"/>
      <c r="Q14" s="62"/>
      <c r="R14" s="62"/>
      <c r="S14" s="62"/>
      <c r="T14" s="62"/>
      <c r="U14" s="62"/>
    </row>
    <row r="15" spans="1:23">
      <c r="A15" s="102">
        <f>IF(REFRESH!$B15="","",ROWS($A$6:A15))</f>
        <v>10</v>
      </c>
      <c r="B15" s="84">
        <v>5</v>
      </c>
      <c r="C15" s="84">
        <v>338</v>
      </c>
      <c r="D15" s="84" t="s">
        <v>219</v>
      </c>
      <c r="E15" s="84" t="s">
        <v>210</v>
      </c>
      <c r="F15" s="84" t="s">
        <v>89</v>
      </c>
      <c r="G15" s="84">
        <v>3</v>
      </c>
      <c r="H15" s="62"/>
      <c r="I15" s="62"/>
      <c r="J15" s="62"/>
      <c r="K15" s="62"/>
      <c r="L15" s="62"/>
      <c r="M15" s="62"/>
      <c r="N15" s="62"/>
      <c r="O15" s="62"/>
      <c r="P15" s="62"/>
      <c r="Q15" s="62"/>
      <c r="R15" s="62"/>
      <c r="S15" s="62"/>
      <c r="T15" s="62"/>
      <c r="U15" s="62"/>
    </row>
    <row r="16" spans="1:23">
      <c r="A16" s="102">
        <f>IF(REFRESH!$B16="","",ROWS($A$6:A16))</f>
        <v>11</v>
      </c>
      <c r="B16" s="84">
        <v>5</v>
      </c>
      <c r="C16" s="84">
        <v>579</v>
      </c>
      <c r="D16" s="84" t="s">
        <v>220</v>
      </c>
      <c r="E16" s="84" t="s">
        <v>29</v>
      </c>
      <c r="F16" s="84" t="s">
        <v>89</v>
      </c>
      <c r="G16" s="84">
        <v>6</v>
      </c>
      <c r="H16" s="62"/>
      <c r="I16" s="62"/>
      <c r="J16" s="62"/>
      <c r="K16" s="62"/>
      <c r="L16" s="62"/>
      <c r="M16" s="62"/>
      <c r="N16" s="62"/>
      <c r="O16" s="62"/>
      <c r="P16" s="62"/>
      <c r="Q16" s="62"/>
      <c r="R16" s="62"/>
      <c r="S16" s="62"/>
      <c r="T16" s="62"/>
      <c r="U16" s="62"/>
    </row>
    <row r="17" spans="1:21">
      <c r="A17" s="102">
        <f>IF(REFRESH!$B17="","",ROWS($A$6:A17))</f>
        <v>12</v>
      </c>
      <c r="B17" s="84">
        <v>5</v>
      </c>
      <c r="C17" s="84">
        <v>286</v>
      </c>
      <c r="D17" s="84" t="s">
        <v>221</v>
      </c>
      <c r="E17" s="84" t="s">
        <v>217</v>
      </c>
      <c r="F17" s="84" t="s">
        <v>89</v>
      </c>
      <c r="G17" s="84">
        <v>3</v>
      </c>
      <c r="H17" s="62"/>
      <c r="I17" s="62"/>
      <c r="J17" s="62"/>
      <c r="K17" s="62"/>
      <c r="L17" s="62"/>
      <c r="M17" s="62"/>
      <c r="N17" s="62"/>
      <c r="O17" s="62"/>
      <c r="P17" s="62"/>
      <c r="Q17" s="62"/>
      <c r="R17" s="62"/>
      <c r="S17" s="62"/>
      <c r="T17" s="62"/>
      <c r="U17" s="62"/>
    </row>
    <row r="18" spans="1:21">
      <c r="A18" s="102">
        <f>IF(REFRESH!$B18="","",ROWS($A$6:A18))</f>
        <v>13</v>
      </c>
      <c r="B18" s="84">
        <v>6</v>
      </c>
      <c r="C18" s="84">
        <v>626</v>
      </c>
      <c r="D18" s="84" t="s">
        <v>222</v>
      </c>
      <c r="E18" s="84" t="s">
        <v>223</v>
      </c>
      <c r="F18" s="84" t="s">
        <v>96</v>
      </c>
      <c r="G18" s="84">
        <v>4</v>
      </c>
      <c r="H18" s="62"/>
      <c r="I18" s="62"/>
      <c r="J18" s="62"/>
      <c r="K18" s="62"/>
      <c r="L18" s="62"/>
      <c r="M18" s="62"/>
      <c r="N18" s="62"/>
      <c r="O18" s="62"/>
      <c r="P18" s="62"/>
      <c r="Q18" s="62"/>
      <c r="R18" s="62"/>
      <c r="S18" s="62"/>
      <c r="T18" s="62"/>
      <c r="U18" s="62"/>
    </row>
    <row r="19" spans="1:21">
      <c r="A19" s="102">
        <f>IF(REFRESH!$B19="","",ROWS($A$6:A19))</f>
        <v>14</v>
      </c>
      <c r="B19" s="84">
        <v>6</v>
      </c>
      <c r="C19" s="84">
        <v>512</v>
      </c>
      <c r="D19" s="84" t="s">
        <v>224</v>
      </c>
      <c r="E19" s="84" t="s">
        <v>225</v>
      </c>
      <c r="F19" s="84" t="s">
        <v>96</v>
      </c>
      <c r="G19" s="84">
        <v>3</v>
      </c>
      <c r="H19" s="62"/>
      <c r="I19" s="62"/>
      <c r="J19" s="62"/>
      <c r="K19" s="62"/>
      <c r="L19" s="62"/>
      <c r="M19" s="62"/>
      <c r="N19" s="62"/>
      <c r="O19" s="62"/>
      <c r="P19" s="62"/>
      <c r="Q19" s="62"/>
      <c r="R19" s="62"/>
      <c r="S19" s="62"/>
      <c r="T19" s="62"/>
      <c r="U19" s="62"/>
    </row>
    <row r="20" spans="1:21">
      <c r="A20" s="102">
        <f>IF(REFRESH!$B20="","",ROWS($A$6:A20))</f>
        <v>15</v>
      </c>
      <c r="B20" s="84">
        <v>6</v>
      </c>
      <c r="C20" s="84">
        <v>627</v>
      </c>
      <c r="D20" s="84" t="s">
        <v>226</v>
      </c>
      <c r="E20" s="84" t="s">
        <v>223</v>
      </c>
      <c r="F20" s="84" t="s">
        <v>96</v>
      </c>
      <c r="G20" s="84">
        <v>4</v>
      </c>
      <c r="H20" s="62"/>
      <c r="I20" s="62"/>
      <c r="J20" s="62"/>
      <c r="K20" s="62"/>
      <c r="L20" s="62"/>
      <c r="M20" s="62"/>
      <c r="N20" s="62"/>
      <c r="O20" s="62"/>
      <c r="P20" s="62"/>
      <c r="Q20" s="62"/>
      <c r="R20" s="62"/>
      <c r="S20" s="62"/>
      <c r="T20" s="62"/>
      <c r="U20" s="62"/>
    </row>
    <row r="21" spans="1:21">
      <c r="A21" s="102">
        <f>IF(REFRESH!$B21="","",ROWS($A$6:A21))</f>
        <v>16</v>
      </c>
      <c r="B21" s="84">
        <v>6</v>
      </c>
      <c r="C21" s="84">
        <v>628</v>
      </c>
      <c r="D21" s="84" t="s">
        <v>227</v>
      </c>
      <c r="E21" s="84" t="s">
        <v>228</v>
      </c>
      <c r="F21" s="84" t="s">
        <v>96</v>
      </c>
      <c r="G21" s="84">
        <v>4</v>
      </c>
      <c r="H21" s="62"/>
      <c r="I21" s="62"/>
      <c r="J21" s="62"/>
      <c r="K21" s="62"/>
      <c r="L21" s="62"/>
      <c r="M21" s="62"/>
      <c r="N21" s="62"/>
      <c r="O21" s="62"/>
      <c r="P21" s="62"/>
      <c r="Q21" s="62"/>
      <c r="R21" s="62"/>
      <c r="S21" s="62"/>
      <c r="T21" s="62"/>
      <c r="U21" s="62"/>
    </row>
    <row r="22" spans="1:21">
      <c r="A22" s="102">
        <f>IF(REFRESH!$B22="","",ROWS($A$6:A22))</f>
        <v>17</v>
      </c>
      <c r="B22" s="84">
        <v>6</v>
      </c>
      <c r="C22" s="84">
        <v>523</v>
      </c>
      <c r="D22" s="84" t="s">
        <v>121</v>
      </c>
      <c r="E22" s="84" t="s">
        <v>218</v>
      </c>
      <c r="F22" s="84" t="s">
        <v>96</v>
      </c>
      <c r="G22" s="84">
        <v>3</v>
      </c>
      <c r="H22" s="62"/>
      <c r="I22" s="62"/>
      <c r="J22" s="62"/>
      <c r="K22" s="62"/>
      <c r="L22" s="62"/>
      <c r="M22" s="62"/>
      <c r="N22" s="62"/>
      <c r="O22" s="62"/>
      <c r="P22" s="62"/>
      <c r="Q22" s="62"/>
      <c r="R22" s="62"/>
      <c r="S22" s="62"/>
      <c r="T22" s="62"/>
      <c r="U22" s="62"/>
    </row>
    <row r="23" spans="1:21">
      <c r="A23" s="102">
        <f>IF(REFRESH!$B23="","",ROWS($A$6:A23))</f>
        <v>18</v>
      </c>
      <c r="B23" s="84">
        <v>6</v>
      </c>
      <c r="C23" s="84">
        <v>618</v>
      </c>
      <c r="D23" s="84" t="s">
        <v>203</v>
      </c>
      <c r="E23" s="84" t="s">
        <v>137</v>
      </c>
      <c r="F23" s="84" t="s">
        <v>96</v>
      </c>
      <c r="G23" s="84">
        <v>3</v>
      </c>
      <c r="H23" s="62"/>
      <c r="I23" s="62"/>
      <c r="J23" s="62"/>
      <c r="K23" s="62"/>
      <c r="L23" s="62"/>
      <c r="M23" s="62"/>
      <c r="N23" s="62"/>
      <c r="O23" s="62"/>
      <c r="P23" s="62"/>
      <c r="Q23" s="62"/>
      <c r="R23" s="62"/>
      <c r="S23" s="62"/>
      <c r="T23" s="62"/>
      <c r="U23" s="62"/>
    </row>
    <row r="24" spans="1:21">
      <c r="A24" s="102">
        <f>IF(REFRESH!$B24="","",ROWS($A$6:A24))</f>
        <v>19</v>
      </c>
      <c r="B24" s="84">
        <v>7</v>
      </c>
      <c r="C24" s="84">
        <v>503</v>
      </c>
      <c r="D24" s="84" t="s">
        <v>160</v>
      </c>
      <c r="E24" s="84" t="s">
        <v>218</v>
      </c>
      <c r="F24" s="84" t="s">
        <v>89</v>
      </c>
      <c r="G24" s="84">
        <v>3</v>
      </c>
      <c r="H24" s="62"/>
      <c r="I24" s="62"/>
      <c r="J24" s="62"/>
      <c r="K24" s="62"/>
      <c r="L24" s="62"/>
      <c r="M24" s="62"/>
      <c r="N24" s="62"/>
      <c r="O24" s="62"/>
      <c r="P24" s="62"/>
      <c r="Q24" s="62"/>
      <c r="R24" s="62"/>
      <c r="S24" s="62"/>
      <c r="T24" s="62"/>
      <c r="U24" s="62"/>
    </row>
    <row r="25" spans="1:21">
      <c r="A25" s="102">
        <f>IF(REFRESH!$B25="","",ROWS($A$6:A25))</f>
        <v>20</v>
      </c>
      <c r="B25" s="84">
        <v>7</v>
      </c>
      <c r="C25" s="84">
        <v>469</v>
      </c>
      <c r="D25" s="84" t="s">
        <v>124</v>
      </c>
      <c r="E25" s="84" t="s">
        <v>180</v>
      </c>
      <c r="F25" s="84" t="s">
        <v>96</v>
      </c>
      <c r="G25" s="84">
        <v>3</v>
      </c>
      <c r="H25" s="62"/>
      <c r="I25" s="62"/>
      <c r="J25" s="62"/>
      <c r="K25" s="62"/>
      <c r="L25" s="62"/>
      <c r="M25" s="62"/>
      <c r="N25" s="62"/>
      <c r="O25" s="62"/>
      <c r="P25" s="62"/>
      <c r="Q25" s="62"/>
      <c r="R25" s="62"/>
      <c r="S25" s="62"/>
      <c r="T25" s="62"/>
      <c r="U25" s="62"/>
    </row>
    <row r="26" spans="1:21">
      <c r="A26" s="102">
        <f>IF(REFRESH!$B26="","",ROWS($A$6:A26))</f>
        <v>21</v>
      </c>
      <c r="B26" s="84">
        <v>7</v>
      </c>
      <c r="C26" s="84">
        <v>581</v>
      </c>
      <c r="D26" s="84" t="s">
        <v>229</v>
      </c>
      <c r="E26" s="84" t="s">
        <v>225</v>
      </c>
      <c r="F26" s="84" t="s">
        <v>96</v>
      </c>
      <c r="G26" s="84">
        <v>4</v>
      </c>
      <c r="H26" s="62"/>
      <c r="I26" s="62"/>
      <c r="J26" s="62"/>
      <c r="K26" s="62"/>
      <c r="L26" s="62"/>
      <c r="M26" s="62"/>
      <c r="N26" s="62"/>
      <c r="O26" s="62"/>
      <c r="P26" s="62"/>
      <c r="Q26" s="62"/>
      <c r="R26" s="62"/>
      <c r="S26" s="62"/>
      <c r="T26" s="62"/>
      <c r="U26" s="62"/>
    </row>
    <row r="27" spans="1:21">
      <c r="A27" s="102">
        <f>IF(REFRESH!$B27="","",ROWS($A$6:A27))</f>
        <v>22</v>
      </c>
      <c r="B27" s="84">
        <v>8</v>
      </c>
      <c r="C27" s="84">
        <v>507</v>
      </c>
      <c r="D27" s="84" t="s">
        <v>547</v>
      </c>
      <c r="E27" s="84" t="s">
        <v>548</v>
      </c>
      <c r="F27" s="84" t="s">
        <v>89</v>
      </c>
      <c r="G27" s="84">
        <v>4</v>
      </c>
      <c r="H27" s="62"/>
      <c r="I27" s="62"/>
      <c r="J27" s="62"/>
      <c r="K27" s="62"/>
      <c r="L27" s="62"/>
      <c r="M27" s="62"/>
      <c r="N27" s="62"/>
      <c r="O27" s="62"/>
      <c r="P27" s="62"/>
      <c r="Q27" s="62"/>
      <c r="R27" s="62"/>
      <c r="S27" s="62"/>
      <c r="T27" s="62"/>
      <c r="U27" s="62"/>
    </row>
    <row r="28" spans="1:21">
      <c r="A28" s="102">
        <f>IF(REFRESH!$B28="","",ROWS($A$6:A28))</f>
        <v>23</v>
      </c>
      <c r="B28" s="84">
        <v>8</v>
      </c>
      <c r="C28" s="84">
        <v>448</v>
      </c>
      <c r="D28" s="84" t="s">
        <v>552</v>
      </c>
      <c r="E28" s="84" t="s">
        <v>156</v>
      </c>
      <c r="F28" s="84" t="s">
        <v>96</v>
      </c>
      <c r="G28" s="84">
        <v>4</v>
      </c>
      <c r="H28" s="62"/>
      <c r="I28" s="62"/>
      <c r="J28" s="62"/>
      <c r="K28" s="62"/>
      <c r="L28" s="62"/>
      <c r="M28" s="62"/>
      <c r="N28" s="62"/>
      <c r="O28" s="62"/>
      <c r="P28" s="62"/>
      <c r="Q28" s="62"/>
      <c r="R28" s="62"/>
      <c r="S28" s="62"/>
      <c r="T28" s="62"/>
      <c r="U28" s="62"/>
    </row>
    <row r="29" spans="1:21">
      <c r="A29" s="102">
        <f>IF(REFRESH!$B29="","",ROWS($A$6:A29))</f>
        <v>24</v>
      </c>
      <c r="B29" s="84">
        <v>8</v>
      </c>
      <c r="C29" s="84">
        <v>434</v>
      </c>
      <c r="D29" s="84" t="s">
        <v>360</v>
      </c>
      <c r="E29" s="84" t="s">
        <v>559</v>
      </c>
      <c r="F29" s="84" t="s">
        <v>89</v>
      </c>
      <c r="G29" s="84">
        <v>3</v>
      </c>
      <c r="H29" s="62"/>
      <c r="I29" s="62"/>
      <c r="J29" s="62"/>
      <c r="K29" s="62"/>
      <c r="L29" s="62"/>
      <c r="M29" s="62"/>
      <c r="N29" s="62"/>
      <c r="O29" s="62"/>
      <c r="P29" s="62"/>
      <c r="Q29" s="62"/>
      <c r="R29" s="62"/>
      <c r="S29" s="62"/>
      <c r="T29" s="62"/>
      <c r="U29" s="62"/>
    </row>
    <row r="30" spans="1:21">
      <c r="A30" s="102">
        <f>IF(REFRESH!$B30="","",ROWS($A$6:A30))</f>
        <v>25</v>
      </c>
      <c r="B30" s="84">
        <v>8</v>
      </c>
      <c r="C30" s="84">
        <v>440</v>
      </c>
      <c r="D30" s="84" t="s">
        <v>563</v>
      </c>
      <c r="E30" s="84" t="s">
        <v>564</v>
      </c>
      <c r="F30" s="84" t="s">
        <v>96</v>
      </c>
      <c r="G30" s="84">
        <v>3</v>
      </c>
      <c r="H30" s="62"/>
      <c r="I30" s="62"/>
      <c r="J30" s="62"/>
      <c r="K30" s="62"/>
      <c r="L30" s="62"/>
      <c r="M30" s="62"/>
      <c r="N30" s="62"/>
      <c r="O30" s="62"/>
      <c r="P30" s="62"/>
      <c r="Q30" s="62"/>
      <c r="R30" s="62"/>
      <c r="S30" s="62"/>
      <c r="T30" s="62"/>
      <c r="U30" s="62"/>
    </row>
    <row r="31" spans="1:21">
      <c r="A31" s="102">
        <f>IF(REFRESH!$B31="","",ROWS($A$6:A31))</f>
        <v>26</v>
      </c>
      <c r="B31" s="84">
        <v>8</v>
      </c>
      <c r="C31" s="84">
        <v>526</v>
      </c>
      <c r="D31" s="84" t="s">
        <v>191</v>
      </c>
      <c r="E31" s="84" t="s">
        <v>574</v>
      </c>
      <c r="F31" s="84" t="s">
        <v>96</v>
      </c>
      <c r="G31" s="84">
        <v>3</v>
      </c>
      <c r="H31" s="62"/>
      <c r="I31" s="62"/>
      <c r="J31" s="62"/>
      <c r="K31" s="62"/>
      <c r="L31" s="62"/>
      <c r="M31" s="62"/>
      <c r="N31" s="62"/>
      <c r="O31" s="62"/>
      <c r="P31" s="62"/>
      <c r="Q31" s="62"/>
      <c r="R31" s="62"/>
      <c r="S31" s="62"/>
      <c r="T31" s="62"/>
      <c r="U31" s="62"/>
    </row>
    <row r="32" spans="1:21">
      <c r="A32" s="102">
        <f>IF(REFRESH!$B32="","",ROWS($A$6:A32))</f>
        <v>27</v>
      </c>
      <c r="B32" s="84">
        <v>8</v>
      </c>
      <c r="C32" s="84">
        <v>394</v>
      </c>
      <c r="D32" s="84" t="s">
        <v>157</v>
      </c>
      <c r="E32" s="84" t="s">
        <v>106</v>
      </c>
      <c r="F32" s="84" t="s">
        <v>89</v>
      </c>
      <c r="G32" s="84">
        <v>3</v>
      </c>
      <c r="H32" s="62"/>
      <c r="I32" s="62"/>
      <c r="J32" s="62"/>
      <c r="K32" s="62"/>
      <c r="L32" s="62"/>
      <c r="M32" s="62"/>
      <c r="N32" s="62"/>
      <c r="O32" s="62"/>
      <c r="P32" s="62"/>
      <c r="Q32" s="62"/>
      <c r="R32" s="62"/>
      <c r="S32" s="62"/>
      <c r="T32" s="62"/>
      <c r="U32" s="62"/>
    </row>
    <row r="33" spans="1:21">
      <c r="A33" s="102">
        <f>IF(REFRESH!$B33="","",ROWS($A$6:A33))</f>
        <v>28</v>
      </c>
      <c r="B33" s="84">
        <v>8</v>
      </c>
      <c r="C33" s="84">
        <v>439</v>
      </c>
      <c r="D33" s="84" t="s">
        <v>131</v>
      </c>
      <c r="E33" s="84" t="s">
        <v>591</v>
      </c>
      <c r="F33" s="84" t="s">
        <v>89</v>
      </c>
      <c r="G33" s="84">
        <v>3</v>
      </c>
      <c r="H33" s="62"/>
      <c r="I33" s="62"/>
      <c r="J33" s="62"/>
      <c r="K33" s="62"/>
      <c r="L33" s="62"/>
      <c r="M33" s="62"/>
      <c r="N33" s="62"/>
      <c r="O33" s="62"/>
      <c r="P33" s="62"/>
      <c r="Q33" s="62"/>
      <c r="R33" s="62"/>
      <c r="S33" s="62"/>
      <c r="T33" s="62"/>
      <c r="U33" s="62"/>
    </row>
    <row r="34" spans="1:21">
      <c r="A34" s="102">
        <f>IF(REFRESH!$B34="","",ROWS($A$6:A34))</f>
        <v>29</v>
      </c>
      <c r="B34" s="84">
        <v>8</v>
      </c>
      <c r="C34" s="84">
        <v>580</v>
      </c>
      <c r="D34" s="84" t="s">
        <v>108</v>
      </c>
      <c r="E34" s="84" t="s">
        <v>225</v>
      </c>
      <c r="F34" s="84" t="s">
        <v>89</v>
      </c>
      <c r="G34" s="84">
        <v>4</v>
      </c>
      <c r="H34" s="62"/>
      <c r="I34" s="62"/>
      <c r="J34" s="62"/>
      <c r="K34" s="62"/>
      <c r="L34" s="62"/>
      <c r="M34" s="62"/>
      <c r="N34" s="62"/>
      <c r="O34" s="62"/>
      <c r="P34" s="62"/>
      <c r="Q34" s="62"/>
      <c r="R34" s="62"/>
      <c r="S34" s="62"/>
      <c r="T34" s="62"/>
      <c r="U34" s="62"/>
    </row>
    <row r="35" spans="1:21">
      <c r="A35" s="102">
        <f>IF(REFRESH!$B35="","",ROWS($A$6:A35))</f>
        <v>30</v>
      </c>
      <c r="B35" s="84">
        <v>8</v>
      </c>
      <c r="C35" s="84">
        <v>450</v>
      </c>
      <c r="D35" s="84" t="s">
        <v>196</v>
      </c>
      <c r="E35" s="84" t="s">
        <v>601</v>
      </c>
      <c r="F35" s="84" t="s">
        <v>96</v>
      </c>
      <c r="G35" s="84">
        <v>3</v>
      </c>
      <c r="H35" s="62"/>
      <c r="I35" s="62"/>
      <c r="J35" s="62"/>
      <c r="K35" s="62"/>
      <c r="L35" s="62"/>
      <c r="M35" s="62"/>
      <c r="N35" s="62"/>
      <c r="O35" s="62"/>
      <c r="P35" s="62"/>
      <c r="Q35" s="62"/>
      <c r="R35" s="62"/>
      <c r="S35" s="62"/>
      <c r="T35" s="62"/>
      <c r="U35" s="62"/>
    </row>
    <row r="36" spans="1:21">
      <c r="A36" s="102">
        <f>IF(REFRESH!$B36="","",ROWS($A$6:A36))</f>
        <v>31</v>
      </c>
      <c r="B36" s="84">
        <v>8</v>
      </c>
      <c r="C36" s="84">
        <v>619</v>
      </c>
      <c r="D36" s="84" t="s">
        <v>611</v>
      </c>
      <c r="E36" s="84" t="s">
        <v>612</v>
      </c>
      <c r="F36" s="84" t="s">
        <v>89</v>
      </c>
      <c r="G36" s="84">
        <v>4</v>
      </c>
      <c r="H36" s="62"/>
      <c r="I36" s="62"/>
      <c r="J36" s="62"/>
      <c r="K36" s="62"/>
      <c r="L36" s="62"/>
      <c r="M36" s="62"/>
      <c r="N36" s="62"/>
      <c r="O36" s="62"/>
      <c r="P36" s="62"/>
      <c r="Q36" s="62"/>
      <c r="R36" s="62"/>
      <c r="S36" s="62"/>
      <c r="T36" s="62"/>
      <c r="U36" s="62"/>
    </row>
    <row r="37" spans="1:21">
      <c r="A37" s="102">
        <f>IF(REFRESH!$B37="","",ROWS($A$6:A37))</f>
        <v>32</v>
      </c>
      <c r="B37" s="84">
        <v>9</v>
      </c>
      <c r="C37" s="84">
        <v>594</v>
      </c>
      <c r="D37" s="84" t="s">
        <v>230</v>
      </c>
      <c r="E37" s="84" t="s">
        <v>18</v>
      </c>
      <c r="F37" s="84" t="s">
        <v>96</v>
      </c>
      <c r="G37" s="84">
        <v>6</v>
      </c>
      <c r="H37" s="53" t="s">
        <v>957</v>
      </c>
      <c r="I37" s="62" t="s">
        <v>248</v>
      </c>
      <c r="J37" s="46">
        <v>0</v>
      </c>
      <c r="K37" s="46">
        <v>0</v>
      </c>
      <c r="L37" s="46">
        <v>3</v>
      </c>
      <c r="M37" s="46">
        <v>23</v>
      </c>
      <c r="N37" s="46">
        <v>20</v>
      </c>
      <c r="O37" s="46">
        <v>15</v>
      </c>
      <c r="P37" s="46">
        <v>19</v>
      </c>
      <c r="Q37" s="46">
        <v>13</v>
      </c>
      <c r="R37" s="46">
        <v>24</v>
      </c>
      <c r="S37" s="46">
        <v>24</v>
      </c>
      <c r="T37" s="46">
        <v>9</v>
      </c>
      <c r="U37" s="46">
        <v>0</v>
      </c>
    </row>
    <row r="38" spans="1:21">
      <c r="A38" s="102">
        <f>IF(REFRESH!$B38="","",ROWS($A$6:A38))</f>
        <v>33</v>
      </c>
      <c r="B38" s="84">
        <v>9</v>
      </c>
      <c r="C38" s="84">
        <v>608</v>
      </c>
      <c r="D38" s="84" t="s">
        <v>19</v>
      </c>
      <c r="E38" s="84" t="s">
        <v>20</v>
      </c>
      <c r="F38" s="84" t="s">
        <v>96</v>
      </c>
      <c r="G38" s="84">
        <v>6</v>
      </c>
      <c r="H38" s="54" t="s">
        <v>958</v>
      </c>
      <c r="I38" s="62" t="s">
        <v>248</v>
      </c>
      <c r="J38" s="62">
        <v>0</v>
      </c>
      <c r="K38" s="62">
        <v>0</v>
      </c>
      <c r="L38" s="62">
        <v>0</v>
      </c>
      <c r="M38" s="62">
        <v>25</v>
      </c>
      <c r="N38" s="62">
        <v>19</v>
      </c>
      <c r="O38" s="62">
        <v>15</v>
      </c>
      <c r="P38" s="62">
        <v>20</v>
      </c>
      <c r="Q38" s="62">
        <v>13</v>
      </c>
      <c r="R38" s="62">
        <v>25</v>
      </c>
      <c r="S38" s="62">
        <v>23</v>
      </c>
      <c r="T38" s="62">
        <v>8</v>
      </c>
      <c r="U38" s="62">
        <v>0</v>
      </c>
    </row>
    <row r="39" spans="1:21">
      <c r="A39" s="102">
        <f>IF(REFRESH!$B39="","",ROWS($A$6:A39))</f>
        <v>34</v>
      </c>
      <c r="B39" s="84">
        <v>9</v>
      </c>
      <c r="C39" s="84">
        <v>613</v>
      </c>
      <c r="D39" s="84" t="s">
        <v>21</v>
      </c>
      <c r="E39" s="84" t="s">
        <v>22</v>
      </c>
      <c r="F39" s="84" t="s">
        <v>96</v>
      </c>
      <c r="G39" s="84">
        <v>6</v>
      </c>
      <c r="H39" s="54" t="s">
        <v>959</v>
      </c>
      <c r="I39" s="62" t="s">
        <v>956</v>
      </c>
      <c r="J39" s="62">
        <v>0</v>
      </c>
      <c r="K39" s="62">
        <v>0</v>
      </c>
      <c r="L39" s="62">
        <v>0</v>
      </c>
      <c r="M39" s="62">
        <v>22</v>
      </c>
      <c r="N39" s="62">
        <v>21</v>
      </c>
      <c r="O39" s="62">
        <v>11</v>
      </c>
      <c r="P39" s="62">
        <v>21</v>
      </c>
      <c r="Q39" s="62">
        <v>12</v>
      </c>
      <c r="R39" s="62">
        <v>23</v>
      </c>
      <c r="S39" s="62">
        <v>23</v>
      </c>
      <c r="T39" s="62">
        <v>7</v>
      </c>
      <c r="U39" s="62">
        <v>0</v>
      </c>
    </row>
    <row r="40" spans="1:21">
      <c r="A40" s="102">
        <f>IF(REFRESH!$B40="","",ROWS($A$6:A40))</f>
        <v>35</v>
      </c>
      <c r="B40" s="84">
        <v>9</v>
      </c>
      <c r="C40" s="84">
        <v>612</v>
      </c>
      <c r="D40" s="84" t="s">
        <v>23</v>
      </c>
      <c r="E40" s="84" t="s">
        <v>24</v>
      </c>
      <c r="F40" s="84" t="s">
        <v>96</v>
      </c>
      <c r="G40" s="84">
        <v>6</v>
      </c>
      <c r="H40" s="54" t="s">
        <v>26</v>
      </c>
      <c r="I40" s="62" t="s">
        <v>956</v>
      </c>
      <c r="J40" s="62">
        <v>0</v>
      </c>
      <c r="K40" s="62">
        <v>0</v>
      </c>
      <c r="L40" s="62">
        <v>0</v>
      </c>
      <c r="M40" s="62">
        <v>22</v>
      </c>
      <c r="N40" s="62">
        <v>21</v>
      </c>
      <c r="O40" s="62">
        <v>16</v>
      </c>
      <c r="P40" s="62">
        <v>21</v>
      </c>
      <c r="Q40" s="62">
        <v>13</v>
      </c>
      <c r="R40" s="62">
        <v>24</v>
      </c>
      <c r="S40" s="62">
        <v>22</v>
      </c>
      <c r="T40" s="62">
        <v>9</v>
      </c>
      <c r="U40" s="62">
        <v>0</v>
      </c>
    </row>
    <row r="41" spans="1:21">
      <c r="A41" s="102">
        <f>IF(REFRESH!$B41="","",ROWS($A$6:A41))</f>
        <v>36</v>
      </c>
      <c r="B41" s="84">
        <v>9</v>
      </c>
      <c r="C41" s="84">
        <v>604</v>
      </c>
      <c r="D41" s="84" t="s">
        <v>27</v>
      </c>
      <c r="E41" s="84" t="s">
        <v>22</v>
      </c>
      <c r="F41" s="84" t="s">
        <v>96</v>
      </c>
      <c r="G41" s="84">
        <v>6</v>
      </c>
      <c r="H41" s="54" t="s">
        <v>960</v>
      </c>
      <c r="I41" s="62" t="s">
        <v>248</v>
      </c>
      <c r="J41" s="62">
        <v>0</v>
      </c>
      <c r="K41" s="62">
        <v>0</v>
      </c>
      <c r="L41" s="62">
        <v>0</v>
      </c>
      <c r="M41" s="62">
        <v>24</v>
      </c>
      <c r="N41" s="62">
        <v>20</v>
      </c>
      <c r="O41" s="62">
        <v>16</v>
      </c>
      <c r="P41" s="62">
        <v>21</v>
      </c>
      <c r="Q41" s="62">
        <v>13</v>
      </c>
      <c r="R41" s="62">
        <v>22</v>
      </c>
      <c r="S41" s="62">
        <v>21</v>
      </c>
      <c r="T41" s="62">
        <v>9</v>
      </c>
      <c r="U41" s="62">
        <v>0</v>
      </c>
    </row>
    <row r="42" spans="1:21">
      <c r="A42" s="102">
        <f>IF(REFRESH!$B42="","",ROWS($A$6:A42))</f>
        <v>37</v>
      </c>
      <c r="B42" s="84">
        <v>10</v>
      </c>
      <c r="C42" s="84">
        <v>541</v>
      </c>
      <c r="D42" s="84" t="s">
        <v>758</v>
      </c>
      <c r="E42" s="84" t="s">
        <v>28</v>
      </c>
      <c r="F42" s="84" t="s">
        <v>96</v>
      </c>
      <c r="G42" s="84">
        <v>6</v>
      </c>
      <c r="H42" s="54" t="s">
        <v>961</v>
      </c>
      <c r="I42" s="62" t="s">
        <v>956</v>
      </c>
      <c r="J42" s="46">
        <v>0</v>
      </c>
      <c r="K42" s="46">
        <v>0</v>
      </c>
      <c r="L42" s="46">
        <v>26</v>
      </c>
      <c r="M42" s="46">
        <v>25</v>
      </c>
      <c r="N42" s="46">
        <v>21</v>
      </c>
      <c r="O42" s="46">
        <v>17</v>
      </c>
      <c r="P42" s="46">
        <v>22</v>
      </c>
      <c r="Q42" s="46">
        <v>13</v>
      </c>
      <c r="R42" s="46">
        <v>26</v>
      </c>
      <c r="S42" s="46">
        <v>19</v>
      </c>
      <c r="T42" s="46">
        <v>0</v>
      </c>
      <c r="U42" s="46">
        <v>0</v>
      </c>
    </row>
    <row r="43" spans="1:21">
      <c r="A43" s="102">
        <f>IF(REFRESH!$B43="","",ROWS($A$6:A43))</f>
        <v>38</v>
      </c>
      <c r="B43" s="84">
        <v>10</v>
      </c>
      <c r="C43" s="84">
        <v>571</v>
      </c>
      <c r="D43" s="84" t="s">
        <v>774</v>
      </c>
      <c r="E43" s="84" t="s">
        <v>29</v>
      </c>
      <c r="F43" s="84" t="s">
        <v>96</v>
      </c>
      <c r="G43" s="84">
        <v>6</v>
      </c>
      <c r="H43" s="54" t="s">
        <v>962</v>
      </c>
      <c r="I43" s="62" t="s">
        <v>248</v>
      </c>
      <c r="J43" s="46">
        <v>0</v>
      </c>
      <c r="K43" s="46">
        <v>0</v>
      </c>
      <c r="L43" s="46">
        <v>21</v>
      </c>
      <c r="M43" s="46">
        <v>25</v>
      </c>
      <c r="N43" s="46">
        <v>21</v>
      </c>
      <c r="O43" s="46">
        <v>17</v>
      </c>
      <c r="P43" s="46">
        <v>22</v>
      </c>
      <c r="Q43" s="46">
        <v>13</v>
      </c>
      <c r="R43" s="46">
        <v>26</v>
      </c>
      <c r="S43" s="46">
        <v>19</v>
      </c>
      <c r="T43" s="46">
        <v>0</v>
      </c>
      <c r="U43" s="46">
        <v>0</v>
      </c>
    </row>
    <row r="44" spans="1:21">
      <c r="A44" s="102">
        <f>IF(REFRESH!$B44="","",ROWS($A$6:A44))</f>
        <v>39</v>
      </c>
      <c r="B44" s="84">
        <v>10</v>
      </c>
      <c r="C44" s="84">
        <v>543</v>
      </c>
      <c r="D44" s="84" t="s">
        <v>30</v>
      </c>
      <c r="E44" s="84" t="s">
        <v>789</v>
      </c>
      <c r="F44" s="84" t="s">
        <v>96</v>
      </c>
      <c r="G44" s="84">
        <v>6</v>
      </c>
      <c r="H44" s="54" t="s">
        <v>963</v>
      </c>
      <c r="I44" s="62" t="s">
        <v>956</v>
      </c>
      <c r="J44" s="46">
        <v>0</v>
      </c>
      <c r="K44" s="46">
        <v>0</v>
      </c>
      <c r="L44" s="46">
        <v>26</v>
      </c>
      <c r="M44" s="46">
        <v>25</v>
      </c>
      <c r="N44" s="46">
        <v>21</v>
      </c>
      <c r="O44" s="46">
        <v>17</v>
      </c>
      <c r="P44" s="46">
        <v>22</v>
      </c>
      <c r="Q44" s="46">
        <v>13</v>
      </c>
      <c r="R44" s="46">
        <v>26</v>
      </c>
      <c r="S44" s="46">
        <v>19</v>
      </c>
      <c r="T44" s="46">
        <v>0</v>
      </c>
      <c r="U44" s="46">
        <v>0</v>
      </c>
    </row>
    <row r="45" spans="1:21">
      <c r="A45" s="102">
        <f>IF(REFRESH!$B45="","",ROWS($A$6:A45))</f>
        <v>40</v>
      </c>
      <c r="B45" s="84">
        <v>10</v>
      </c>
      <c r="C45" s="84">
        <v>550</v>
      </c>
      <c r="D45" s="84" t="s">
        <v>31</v>
      </c>
      <c r="E45" s="84" t="s">
        <v>22</v>
      </c>
      <c r="F45" s="84" t="s">
        <v>96</v>
      </c>
      <c r="G45" s="84">
        <v>6</v>
      </c>
      <c r="H45" s="54" t="s">
        <v>964</v>
      </c>
      <c r="I45" s="62" t="s">
        <v>248</v>
      </c>
      <c r="J45" s="46">
        <v>0</v>
      </c>
      <c r="K45" s="46">
        <v>0</v>
      </c>
      <c r="L45" s="46">
        <v>26</v>
      </c>
      <c r="M45" s="46">
        <v>25</v>
      </c>
      <c r="N45" s="46">
        <v>21</v>
      </c>
      <c r="O45" s="46">
        <v>17</v>
      </c>
      <c r="P45" s="46">
        <v>22</v>
      </c>
      <c r="Q45" s="46">
        <v>13</v>
      </c>
      <c r="R45" s="46">
        <v>26</v>
      </c>
      <c r="S45" s="46">
        <v>19</v>
      </c>
      <c r="T45" s="46">
        <v>0</v>
      </c>
      <c r="U45" s="46">
        <v>0</v>
      </c>
    </row>
    <row r="46" spans="1:21">
      <c r="A46" s="102">
        <f>IF(REFRESH!$B46="","",ROWS($A$6:A46))</f>
        <v>41</v>
      </c>
      <c r="B46" s="84">
        <v>10</v>
      </c>
      <c r="C46" s="84">
        <v>544</v>
      </c>
      <c r="D46" s="84" t="s">
        <v>32</v>
      </c>
      <c r="E46" s="84" t="s">
        <v>798</v>
      </c>
      <c r="F46" s="84" t="s">
        <v>96</v>
      </c>
      <c r="G46" s="84">
        <v>6</v>
      </c>
      <c r="H46" s="55">
        <v>61286059293</v>
      </c>
      <c r="I46" s="62" t="s">
        <v>248</v>
      </c>
      <c r="J46" s="46">
        <v>0</v>
      </c>
      <c r="K46" s="46">
        <v>0</v>
      </c>
      <c r="L46" s="46">
        <v>26</v>
      </c>
      <c r="M46" s="46">
        <v>25</v>
      </c>
      <c r="N46" s="46">
        <v>21</v>
      </c>
      <c r="O46" s="46">
        <v>17</v>
      </c>
      <c r="P46" s="46">
        <v>0</v>
      </c>
      <c r="Q46" s="46">
        <v>0</v>
      </c>
      <c r="R46" s="46">
        <v>0</v>
      </c>
      <c r="S46" s="46">
        <v>0</v>
      </c>
      <c r="T46" s="46">
        <v>0</v>
      </c>
      <c r="U46" s="46">
        <v>0</v>
      </c>
    </row>
    <row r="47" spans="1:21">
      <c r="A47" s="102">
        <f>IF(REFRESH!$B47="","",ROWS($A$6:A47))</f>
        <v>42</v>
      </c>
      <c r="B47" s="84">
        <v>11</v>
      </c>
      <c r="C47" s="84">
        <v>467</v>
      </c>
      <c r="D47" s="84" t="s">
        <v>231</v>
      </c>
      <c r="E47" s="84" t="s">
        <v>18</v>
      </c>
      <c r="F47" s="84" t="s">
        <v>96</v>
      </c>
      <c r="G47" s="84">
        <v>6</v>
      </c>
      <c r="H47" s="54" t="s">
        <v>965</v>
      </c>
      <c r="I47" s="62" t="s">
        <v>248</v>
      </c>
      <c r="J47" s="46">
        <v>0</v>
      </c>
      <c r="K47" s="46">
        <v>0</v>
      </c>
      <c r="L47" s="46">
        <v>24</v>
      </c>
      <c r="M47" s="46">
        <v>25</v>
      </c>
      <c r="N47" s="46">
        <v>21</v>
      </c>
      <c r="O47" s="46">
        <v>17</v>
      </c>
      <c r="P47" s="46">
        <v>22</v>
      </c>
      <c r="Q47" s="46">
        <v>10</v>
      </c>
      <c r="R47" s="46">
        <v>26</v>
      </c>
      <c r="S47" s="46">
        <v>24</v>
      </c>
      <c r="T47" s="46">
        <v>9</v>
      </c>
      <c r="U47" s="46">
        <v>0</v>
      </c>
    </row>
    <row r="48" spans="1:21">
      <c r="A48" s="102">
        <f>IF(REFRESH!$B48="","",ROWS($A$6:A48))</f>
        <v>43</v>
      </c>
      <c r="B48" s="84">
        <v>11</v>
      </c>
      <c r="C48" s="84">
        <v>476</v>
      </c>
      <c r="D48" s="84" t="s">
        <v>33</v>
      </c>
      <c r="E48" s="84" t="s">
        <v>34</v>
      </c>
      <c r="F48" s="84" t="s">
        <v>96</v>
      </c>
      <c r="G48" s="84">
        <v>6</v>
      </c>
      <c r="H48" s="54" t="s">
        <v>35</v>
      </c>
      <c r="I48" s="62" t="s">
        <v>956</v>
      </c>
      <c r="J48" s="46">
        <v>0</v>
      </c>
      <c r="K48" s="46">
        <v>0</v>
      </c>
      <c r="L48" s="46">
        <v>12</v>
      </c>
      <c r="M48" s="46">
        <v>18</v>
      </c>
      <c r="N48" s="46">
        <v>19</v>
      </c>
      <c r="O48" s="46">
        <v>17</v>
      </c>
      <c r="P48" s="46">
        <v>22</v>
      </c>
      <c r="Q48" s="46">
        <v>10</v>
      </c>
      <c r="R48" s="46">
        <v>26</v>
      </c>
      <c r="S48" s="46">
        <v>24</v>
      </c>
      <c r="T48" s="46">
        <v>9</v>
      </c>
      <c r="U48" s="46">
        <v>0</v>
      </c>
    </row>
    <row r="49" spans="1:21">
      <c r="A49" s="102">
        <f>IF(REFRESH!$B49="","",ROWS($A$6:A49))</f>
        <v>44</v>
      </c>
      <c r="B49" s="84">
        <v>12</v>
      </c>
      <c r="C49" s="84">
        <v>537</v>
      </c>
      <c r="D49" s="84" t="s">
        <v>36</v>
      </c>
      <c r="E49" s="84" t="s">
        <v>37</v>
      </c>
      <c r="F49" s="84" t="s">
        <v>96</v>
      </c>
      <c r="G49" s="84">
        <v>6</v>
      </c>
      <c r="H49" s="54" t="s">
        <v>38</v>
      </c>
      <c r="I49" s="62" t="s">
        <v>956</v>
      </c>
      <c r="J49" s="46">
        <v>0</v>
      </c>
      <c r="K49" s="46">
        <v>0</v>
      </c>
      <c r="L49" s="46">
        <v>26</v>
      </c>
      <c r="M49" s="46">
        <v>25</v>
      </c>
      <c r="N49" s="46">
        <v>21</v>
      </c>
      <c r="O49" s="46">
        <v>17</v>
      </c>
      <c r="P49" s="46">
        <v>22</v>
      </c>
      <c r="Q49" s="46">
        <v>10</v>
      </c>
      <c r="R49" s="46">
        <v>26</v>
      </c>
      <c r="S49" s="46">
        <v>12</v>
      </c>
      <c r="T49" s="46">
        <v>0</v>
      </c>
      <c r="U49" s="46">
        <v>0</v>
      </c>
    </row>
    <row r="50" spans="1:21">
      <c r="A50" s="102">
        <f>IF(REFRESH!$B50="","",ROWS($A$6:A50))</f>
        <v>45</v>
      </c>
      <c r="B50" s="84">
        <v>12</v>
      </c>
      <c r="C50" s="84">
        <v>549</v>
      </c>
      <c r="D50" s="84" t="s">
        <v>31</v>
      </c>
      <c r="E50" s="84" t="s">
        <v>905</v>
      </c>
      <c r="F50" s="84" t="s">
        <v>96</v>
      </c>
      <c r="G50" s="84">
        <v>6</v>
      </c>
      <c r="H50" s="56" t="s">
        <v>966</v>
      </c>
      <c r="I50" s="62" t="s">
        <v>956</v>
      </c>
      <c r="J50" s="46">
        <v>0</v>
      </c>
      <c r="K50" s="46">
        <v>0</v>
      </c>
      <c r="L50" s="46">
        <v>26</v>
      </c>
      <c r="M50" s="46">
        <v>25</v>
      </c>
      <c r="N50" s="46">
        <v>21</v>
      </c>
      <c r="O50" s="46">
        <v>17</v>
      </c>
      <c r="P50" s="46">
        <v>22</v>
      </c>
      <c r="Q50" s="46">
        <v>10</v>
      </c>
      <c r="R50" s="46">
        <v>26</v>
      </c>
      <c r="S50" s="46">
        <v>12</v>
      </c>
      <c r="T50" s="46">
        <v>0</v>
      </c>
      <c r="U50" s="46">
        <v>0</v>
      </c>
    </row>
    <row r="51" spans="1:21">
      <c r="A51" s="102" t="str">
        <f>IF(REFRESH!$B51="","",ROWS($A$6:A51))</f>
        <v/>
      </c>
      <c r="B51" s="84"/>
      <c r="C51" s="84"/>
      <c r="D51" s="84"/>
      <c r="E51" s="84"/>
      <c r="F51" s="84"/>
      <c r="G51" s="84"/>
      <c r="H51" s="62"/>
      <c r="I51" s="62"/>
      <c r="J51" s="62"/>
      <c r="K51" s="62"/>
      <c r="L51" s="62"/>
      <c r="M51" s="62"/>
      <c r="N51" s="62"/>
      <c r="O51" s="62"/>
      <c r="P51" s="62"/>
      <c r="Q51" s="62"/>
      <c r="R51" s="62"/>
      <c r="S51" s="62"/>
      <c r="T51" s="62"/>
      <c r="U51" s="62"/>
    </row>
    <row r="52" spans="1:21">
      <c r="A52" s="102" t="str">
        <f>IF(REFRESH!$B52="","",ROWS($A$6:A52))</f>
        <v/>
      </c>
      <c r="B52" s="84"/>
      <c r="C52" s="84"/>
      <c r="D52" s="84"/>
      <c r="E52" s="84"/>
      <c r="F52" s="84"/>
      <c r="G52" s="84"/>
      <c r="H52" s="62"/>
      <c r="I52" s="62"/>
      <c r="J52" s="62"/>
      <c r="K52" s="62"/>
      <c r="L52" s="62"/>
      <c r="M52" s="62"/>
      <c r="N52" s="62"/>
      <c r="O52" s="62"/>
      <c r="P52" s="62"/>
      <c r="Q52" s="62"/>
      <c r="R52" s="62"/>
      <c r="S52" s="62"/>
      <c r="T52" s="62"/>
      <c r="U52" s="62"/>
    </row>
    <row r="53" spans="1:21">
      <c r="A53" s="102" t="str">
        <f>IF(REFRESH!$B53="","",ROWS($A$6:A53))</f>
        <v/>
      </c>
      <c r="B53" s="46"/>
      <c r="C53" s="46"/>
      <c r="D53" s="46"/>
      <c r="E53" s="46"/>
      <c r="F53" s="46"/>
      <c r="G53" s="46"/>
      <c r="H53" s="46"/>
      <c r="I53" s="46"/>
      <c r="J53" s="46"/>
      <c r="K53" s="46"/>
      <c r="L53" s="46"/>
      <c r="M53" s="46"/>
      <c r="N53" s="46"/>
      <c r="O53" s="46"/>
      <c r="P53" s="46"/>
      <c r="Q53" s="46"/>
      <c r="R53" s="46"/>
      <c r="S53" s="46"/>
      <c r="T53" s="46"/>
      <c r="U53" s="46"/>
    </row>
    <row r="54" spans="1:21">
      <c r="A54" s="102" t="str">
        <f>IF(REFRESH!$B54="","",ROWS($A$6:A54))</f>
        <v/>
      </c>
      <c r="B54" s="46"/>
      <c r="C54" s="46"/>
      <c r="D54" s="46"/>
      <c r="E54" s="46"/>
      <c r="F54" s="46"/>
      <c r="G54" s="46"/>
      <c r="H54" s="46"/>
      <c r="I54" s="46"/>
      <c r="J54" s="46"/>
      <c r="K54" s="46"/>
      <c r="L54" s="46"/>
      <c r="M54" s="46"/>
      <c r="N54" s="46"/>
      <c r="O54" s="46"/>
      <c r="P54" s="46"/>
      <c r="Q54" s="46"/>
      <c r="R54" s="46"/>
      <c r="S54" s="46"/>
      <c r="T54" s="46"/>
      <c r="U54" s="46"/>
    </row>
    <row r="55" spans="1:21">
      <c r="A55" s="102" t="str">
        <f>IF(REFRESH!$B55="","",ROWS($A$6:A55))</f>
        <v/>
      </c>
      <c r="B55" s="46"/>
      <c r="C55" s="46"/>
      <c r="D55" s="46"/>
      <c r="E55" s="46"/>
      <c r="F55" s="46"/>
      <c r="G55" s="46"/>
      <c r="H55" s="46"/>
      <c r="I55" s="46"/>
      <c r="J55" s="46"/>
      <c r="K55" s="46"/>
      <c r="L55" s="46"/>
      <c r="M55" s="46"/>
      <c r="N55" s="46"/>
      <c r="O55" s="46"/>
      <c r="P55" s="46"/>
      <c r="Q55" s="46"/>
      <c r="R55" s="46"/>
      <c r="S55" s="46"/>
      <c r="T55" s="46"/>
      <c r="U55" s="46"/>
    </row>
    <row r="56" spans="1:21">
      <c r="A56" s="102" t="str">
        <f>IF(REFRESH!$B56="","",ROWS($A$6:A56))</f>
        <v/>
      </c>
      <c r="B56" s="46"/>
      <c r="C56" s="46"/>
      <c r="D56" s="46"/>
      <c r="E56" s="46"/>
      <c r="F56" s="46"/>
      <c r="G56" s="46"/>
      <c r="H56" s="46"/>
      <c r="I56" s="46"/>
      <c r="J56" s="46"/>
      <c r="K56" s="46"/>
      <c r="L56" s="46"/>
      <c r="M56" s="46"/>
      <c r="N56" s="46"/>
      <c r="O56" s="46"/>
      <c r="P56" s="46"/>
      <c r="Q56" s="46"/>
      <c r="R56" s="46"/>
      <c r="S56" s="46"/>
      <c r="T56" s="46"/>
      <c r="U56" s="46"/>
    </row>
    <row r="57" spans="1:21">
      <c r="A57" s="102" t="str">
        <f>IF(REFRESH!$B57="","",ROWS($A$6:A57))</f>
        <v/>
      </c>
      <c r="B57" s="46"/>
      <c r="C57" s="46"/>
      <c r="D57" s="46"/>
      <c r="E57" s="46"/>
      <c r="F57" s="46"/>
      <c r="G57" s="46"/>
      <c r="H57" s="46"/>
      <c r="I57" s="46"/>
      <c r="J57" s="46"/>
      <c r="K57" s="46"/>
      <c r="L57" s="46"/>
      <c r="M57" s="46"/>
      <c r="N57" s="46"/>
      <c r="O57" s="46"/>
      <c r="P57" s="46"/>
      <c r="Q57" s="46"/>
      <c r="R57" s="46"/>
      <c r="S57" s="46"/>
      <c r="T57" s="46"/>
      <c r="U57" s="46"/>
    </row>
    <row r="58" spans="1:21">
      <c r="A58" s="102" t="str">
        <f>IF(REFRESH!$B58="","",ROWS($A$6:A58))</f>
        <v/>
      </c>
      <c r="B58" s="46"/>
      <c r="C58" s="46"/>
      <c r="D58" s="46"/>
      <c r="E58" s="46"/>
      <c r="F58" s="46"/>
      <c r="G58" s="46"/>
      <c r="H58" s="46"/>
      <c r="I58" s="46"/>
      <c r="J58" s="46"/>
      <c r="K58" s="46"/>
      <c r="L58" s="46"/>
      <c r="M58" s="46"/>
      <c r="N58" s="46"/>
      <c r="O58" s="46"/>
      <c r="P58" s="46"/>
      <c r="Q58" s="46"/>
      <c r="R58" s="46"/>
      <c r="S58" s="46"/>
      <c r="T58" s="46"/>
      <c r="U58" s="46"/>
    </row>
    <row r="59" spans="1:21">
      <c r="A59" s="102" t="str">
        <f>IF(REFRESH!$B59="","",ROWS($A$6:A59))</f>
        <v/>
      </c>
      <c r="B59" s="46"/>
      <c r="C59" s="46"/>
      <c r="D59" s="46"/>
      <c r="E59" s="46"/>
      <c r="F59" s="46"/>
      <c r="G59" s="46"/>
      <c r="H59" s="46"/>
      <c r="I59" s="46"/>
      <c r="J59" s="46"/>
      <c r="K59" s="46"/>
      <c r="L59" s="46"/>
      <c r="M59" s="46"/>
      <c r="N59" s="46"/>
      <c r="O59" s="46"/>
      <c r="P59" s="46"/>
      <c r="Q59" s="46"/>
      <c r="R59" s="46"/>
      <c r="S59" s="46"/>
      <c r="T59" s="46"/>
      <c r="U59" s="46"/>
    </row>
    <row r="60" spans="1:21">
      <c r="A60" s="102" t="str">
        <f>IF(REFRESH!$B60="","",ROWS($A$6:A60))</f>
        <v/>
      </c>
      <c r="B60" s="46"/>
      <c r="C60" s="46"/>
      <c r="D60" s="46"/>
      <c r="E60" s="46"/>
      <c r="F60" s="46"/>
      <c r="G60" s="46"/>
      <c r="H60" s="46"/>
      <c r="I60" s="46"/>
      <c r="J60" s="46"/>
      <c r="K60" s="46"/>
      <c r="L60" s="46"/>
      <c r="M60" s="46"/>
      <c r="N60" s="46"/>
      <c r="O60" s="46"/>
      <c r="P60" s="46"/>
      <c r="Q60" s="46"/>
      <c r="R60" s="46"/>
      <c r="S60" s="46"/>
      <c r="T60" s="46"/>
      <c r="U60" s="46"/>
    </row>
    <row r="61" spans="1:21">
      <c r="A61" s="102" t="str">
        <f>IF(REFRESH!$B61="","",ROWS($A$6:A61))</f>
        <v/>
      </c>
      <c r="B61" s="46"/>
      <c r="C61" s="46"/>
      <c r="D61" s="46"/>
      <c r="E61" s="46"/>
      <c r="F61" s="46"/>
      <c r="G61" s="46"/>
      <c r="H61" s="46"/>
      <c r="I61" s="46"/>
      <c r="J61" s="46"/>
      <c r="K61" s="46"/>
      <c r="L61" s="46"/>
      <c r="M61" s="46"/>
      <c r="N61" s="46"/>
      <c r="O61" s="46"/>
      <c r="P61" s="46"/>
      <c r="Q61" s="46"/>
      <c r="R61" s="46"/>
      <c r="S61" s="46"/>
      <c r="T61" s="46"/>
      <c r="U61" s="46"/>
    </row>
    <row r="62" spans="1:21">
      <c r="A62" s="102" t="str">
        <f>IF(REFRESH!$B62="","",ROWS($A$6:A62))</f>
        <v/>
      </c>
      <c r="B62" s="46"/>
      <c r="C62" s="46"/>
      <c r="D62" s="46"/>
      <c r="E62" s="46"/>
      <c r="F62" s="46"/>
      <c r="G62" s="46"/>
      <c r="H62" s="46"/>
      <c r="I62" s="46"/>
      <c r="J62" s="46"/>
      <c r="K62" s="46"/>
      <c r="L62" s="46"/>
      <c r="M62" s="46"/>
      <c r="N62" s="46"/>
      <c r="O62" s="46"/>
      <c r="P62" s="46"/>
      <c r="Q62" s="46"/>
      <c r="R62" s="46"/>
      <c r="S62" s="46"/>
      <c r="T62" s="46"/>
      <c r="U62" s="46"/>
    </row>
    <row r="63" spans="1:21">
      <c r="A63" s="102" t="str">
        <f>IF(REFRESH!$B63="","",ROWS($A$6:A63))</f>
        <v/>
      </c>
      <c r="B63" s="46"/>
      <c r="C63" s="46"/>
      <c r="D63" s="46"/>
      <c r="E63" s="46"/>
      <c r="F63" s="46"/>
      <c r="G63" s="46"/>
      <c r="H63" s="46"/>
      <c r="I63" s="46"/>
      <c r="J63" s="46"/>
      <c r="K63" s="46"/>
      <c r="L63" s="46"/>
      <c r="M63" s="46"/>
      <c r="N63" s="46"/>
      <c r="O63" s="46"/>
      <c r="P63" s="46"/>
      <c r="Q63" s="46"/>
      <c r="R63" s="46"/>
      <c r="S63" s="46"/>
      <c r="T63" s="46"/>
      <c r="U63" s="46"/>
    </row>
    <row r="64" spans="1:21">
      <c r="A64" s="102" t="str">
        <f>IF(REFRESH!$B64="","",ROWS($A$6:A64))</f>
        <v/>
      </c>
      <c r="B64" s="46"/>
      <c r="C64" s="46"/>
      <c r="D64" s="46"/>
      <c r="E64" s="46"/>
      <c r="F64" s="46"/>
      <c r="G64" s="46"/>
      <c r="H64" s="46"/>
      <c r="I64" s="46"/>
      <c r="J64" s="46"/>
      <c r="K64" s="46"/>
      <c r="L64" s="46"/>
      <c r="M64" s="46"/>
      <c r="N64" s="46"/>
      <c r="O64" s="46"/>
      <c r="P64" s="46"/>
      <c r="Q64" s="46"/>
      <c r="R64" s="46"/>
      <c r="S64" s="46"/>
      <c r="T64" s="46"/>
      <c r="U64" s="46"/>
    </row>
    <row r="65" spans="1:21">
      <c r="A65" s="102" t="str">
        <f>IF(REFRESH!$B65="","",ROWS($A$6:A65))</f>
        <v/>
      </c>
      <c r="B65" s="46"/>
      <c r="C65" s="46"/>
      <c r="D65" s="46"/>
      <c r="E65" s="46"/>
      <c r="F65" s="46"/>
      <c r="G65" s="46"/>
      <c r="H65" s="46"/>
      <c r="I65" s="46"/>
      <c r="J65" s="46"/>
      <c r="K65" s="46"/>
      <c r="L65" s="46"/>
      <c r="M65" s="46"/>
      <c r="N65" s="46"/>
      <c r="O65" s="46"/>
      <c r="P65" s="46"/>
      <c r="Q65" s="46"/>
      <c r="R65" s="46"/>
      <c r="S65" s="46"/>
      <c r="T65" s="46"/>
      <c r="U65" s="46"/>
    </row>
    <row r="66" spans="1:21">
      <c r="A66" s="102" t="str">
        <f>IF(REFRESH!$B66="","",ROWS($A$6:A66))</f>
        <v/>
      </c>
      <c r="B66" s="46"/>
      <c r="C66" s="46"/>
      <c r="D66" s="46"/>
      <c r="E66" s="46"/>
      <c r="F66" s="46"/>
      <c r="G66" s="46"/>
      <c r="H66" s="46"/>
      <c r="I66" s="46"/>
      <c r="J66" s="46"/>
      <c r="K66" s="46"/>
      <c r="L66" s="46"/>
      <c r="M66" s="46"/>
      <c r="N66" s="46"/>
      <c r="O66" s="46"/>
      <c r="P66" s="46"/>
      <c r="Q66" s="46"/>
      <c r="R66" s="46"/>
      <c r="S66" s="46"/>
      <c r="T66" s="46"/>
      <c r="U66" s="46"/>
    </row>
    <row r="67" spans="1:21">
      <c r="A67" s="102" t="str">
        <f>IF(REFRESH!$B67="","",ROWS($A$6:A67))</f>
        <v/>
      </c>
      <c r="B67" s="46"/>
      <c r="C67" s="46"/>
      <c r="D67" s="46"/>
      <c r="E67" s="46"/>
      <c r="F67" s="46"/>
      <c r="G67" s="46"/>
      <c r="H67" s="46"/>
      <c r="I67" s="46"/>
      <c r="J67" s="46"/>
      <c r="K67" s="46"/>
      <c r="L67" s="46"/>
      <c r="M67" s="46"/>
      <c r="N67" s="46"/>
      <c r="O67" s="46"/>
      <c r="P67" s="46"/>
      <c r="Q67" s="46"/>
      <c r="R67" s="46"/>
      <c r="S67" s="46"/>
      <c r="T67" s="46"/>
      <c r="U67" s="46"/>
    </row>
    <row r="68" spans="1:21">
      <c r="A68" s="102" t="str">
        <f>IF(REFRESH!$B68="","",ROWS($A$6:A68))</f>
        <v/>
      </c>
      <c r="B68" s="46"/>
      <c r="C68" s="46"/>
      <c r="D68" s="46"/>
      <c r="E68" s="46"/>
      <c r="F68" s="46"/>
      <c r="G68" s="46"/>
      <c r="H68" s="46"/>
      <c r="I68" s="46"/>
      <c r="J68" s="46"/>
      <c r="K68" s="46"/>
      <c r="L68" s="46"/>
      <c r="M68" s="46"/>
      <c r="N68" s="46"/>
      <c r="O68" s="46"/>
      <c r="P68" s="46"/>
      <c r="Q68" s="46"/>
      <c r="R68" s="46"/>
      <c r="S68" s="46"/>
      <c r="T68" s="46"/>
      <c r="U68" s="46"/>
    </row>
    <row r="69" spans="1:21">
      <c r="A69" s="102" t="str">
        <f>IF(REFRESH!$B69="","",ROWS($A$6:A69))</f>
        <v/>
      </c>
      <c r="B69" s="46"/>
      <c r="C69" s="46"/>
      <c r="D69" s="46"/>
      <c r="E69" s="46"/>
      <c r="F69" s="46"/>
      <c r="G69" s="46"/>
      <c r="H69" s="46"/>
      <c r="I69" s="46"/>
      <c r="J69" s="46"/>
      <c r="K69" s="46"/>
      <c r="L69" s="46"/>
      <c r="M69" s="46"/>
      <c r="N69" s="46"/>
      <c r="O69" s="46"/>
      <c r="P69" s="46"/>
      <c r="Q69" s="46"/>
      <c r="R69" s="46"/>
      <c r="S69" s="46"/>
      <c r="T69" s="46"/>
      <c r="U69" s="46"/>
    </row>
    <row r="70" spans="1:21">
      <c r="A70" s="102" t="str">
        <f>IF(REFRESH!$B70="","",ROWS($A$6:A70))</f>
        <v/>
      </c>
      <c r="B70" s="46"/>
      <c r="C70" s="46"/>
      <c r="D70" s="46"/>
      <c r="E70" s="46"/>
      <c r="F70" s="46"/>
      <c r="G70" s="46"/>
      <c r="H70" s="46"/>
      <c r="I70" s="46"/>
      <c r="J70" s="46"/>
      <c r="K70" s="46"/>
      <c r="L70" s="46"/>
      <c r="M70" s="46"/>
      <c r="N70" s="46"/>
      <c r="O70" s="46"/>
      <c r="P70" s="46"/>
      <c r="Q70" s="46"/>
      <c r="R70" s="46"/>
      <c r="S70" s="46"/>
      <c r="T70" s="46"/>
      <c r="U70" s="46"/>
    </row>
    <row r="71" spans="1:21">
      <c r="A71" s="102" t="str">
        <f>IF(REFRESH!$B71="","",ROWS($A$6:A71))</f>
        <v/>
      </c>
      <c r="B71" s="46"/>
      <c r="C71" s="46"/>
      <c r="D71" s="46"/>
      <c r="E71" s="46"/>
      <c r="F71" s="46"/>
      <c r="G71" s="46"/>
      <c r="H71" s="46"/>
      <c r="I71" s="46"/>
      <c r="J71" s="46"/>
      <c r="K71" s="46"/>
      <c r="L71" s="46"/>
      <c r="M71" s="46"/>
      <c r="N71" s="46"/>
      <c r="O71" s="46"/>
      <c r="P71" s="46"/>
      <c r="Q71" s="46"/>
      <c r="R71" s="46"/>
      <c r="S71" s="46"/>
      <c r="T71" s="46"/>
      <c r="U71" s="46"/>
    </row>
    <row r="72" spans="1:21">
      <c r="A72" s="102" t="str">
        <f>IF(REFRESH!$B72="","",ROWS($A$6:A72))</f>
        <v/>
      </c>
      <c r="B72" s="46"/>
      <c r="C72" s="46"/>
      <c r="D72" s="46"/>
      <c r="E72" s="46"/>
      <c r="F72" s="46"/>
      <c r="G72" s="46"/>
      <c r="H72" s="46"/>
      <c r="I72" s="46"/>
      <c r="J72" s="46"/>
      <c r="K72" s="46"/>
      <c r="L72" s="46"/>
      <c r="M72" s="46"/>
      <c r="N72" s="46"/>
      <c r="O72" s="46"/>
      <c r="P72" s="46"/>
      <c r="Q72" s="46"/>
      <c r="R72" s="46"/>
      <c r="S72" s="46"/>
      <c r="T72" s="46"/>
      <c r="U72" s="46"/>
    </row>
    <row r="73" spans="1:21">
      <c r="A73" s="102" t="str">
        <f>IF(REFRESH!$B73="","",ROWS($A$6:A73))</f>
        <v/>
      </c>
      <c r="B73" s="46"/>
      <c r="C73" s="46"/>
      <c r="D73" s="46"/>
      <c r="E73" s="46"/>
      <c r="F73" s="46"/>
      <c r="G73" s="46"/>
      <c r="H73" s="46"/>
      <c r="I73" s="46"/>
      <c r="J73" s="46"/>
      <c r="K73" s="46"/>
      <c r="L73" s="46"/>
      <c r="M73" s="46"/>
      <c r="N73" s="46"/>
      <c r="O73" s="46"/>
      <c r="P73" s="46"/>
      <c r="Q73" s="46"/>
      <c r="R73" s="46"/>
      <c r="S73" s="46"/>
      <c r="T73" s="46"/>
      <c r="U73" s="46"/>
    </row>
    <row r="74" spans="1:21">
      <c r="A74" s="102" t="str">
        <f>IF(REFRESH!$B74="","",ROWS($A$6:A74))</f>
        <v/>
      </c>
      <c r="B74" s="46"/>
      <c r="C74" s="46"/>
      <c r="D74" s="46"/>
      <c r="E74" s="46"/>
      <c r="F74" s="46"/>
      <c r="G74" s="46"/>
      <c r="H74" s="46"/>
      <c r="I74" s="46"/>
      <c r="J74" s="46"/>
      <c r="K74" s="46"/>
      <c r="L74" s="46"/>
      <c r="M74" s="46"/>
      <c r="N74" s="46"/>
      <c r="O74" s="46"/>
      <c r="P74" s="46"/>
      <c r="Q74" s="46"/>
      <c r="R74" s="46"/>
      <c r="S74" s="46"/>
      <c r="T74" s="46"/>
      <c r="U74" s="46"/>
    </row>
    <row r="75" spans="1:21">
      <c r="A75" s="102" t="str">
        <f>IF(REFRESH!$B75="","",ROWS($A$6:A75))</f>
        <v/>
      </c>
      <c r="B75" s="46"/>
      <c r="C75" s="46"/>
      <c r="D75" s="46"/>
      <c r="E75" s="46"/>
      <c r="F75" s="46"/>
      <c r="G75" s="46"/>
      <c r="H75" s="46"/>
      <c r="I75" s="46"/>
      <c r="J75" s="46"/>
      <c r="K75" s="46"/>
      <c r="L75" s="46"/>
      <c r="M75" s="46"/>
      <c r="N75" s="46"/>
      <c r="O75" s="46"/>
      <c r="P75" s="46"/>
      <c r="Q75" s="46"/>
      <c r="R75" s="46"/>
      <c r="S75" s="46"/>
      <c r="T75" s="46"/>
      <c r="U75" s="46"/>
    </row>
    <row r="76" spans="1:21">
      <c r="A76" s="102" t="str">
        <f>IF(REFRESH!$B76="","",ROWS($A$6:A76))</f>
        <v/>
      </c>
      <c r="B76" s="46"/>
      <c r="C76" s="46"/>
      <c r="D76" s="46"/>
      <c r="E76" s="46"/>
      <c r="F76" s="46"/>
      <c r="G76" s="46"/>
      <c r="H76" s="46"/>
      <c r="I76" s="46"/>
      <c r="J76" s="46"/>
      <c r="K76" s="46"/>
      <c r="L76" s="46"/>
      <c r="M76" s="46"/>
      <c r="N76" s="46"/>
      <c r="O76" s="46"/>
      <c r="P76" s="46"/>
      <c r="Q76" s="46"/>
      <c r="R76" s="46"/>
      <c r="S76" s="46"/>
      <c r="T76" s="46"/>
      <c r="U76" s="46"/>
    </row>
    <row r="77" spans="1:21">
      <c r="A77" s="102" t="str">
        <f>IF(REFRESH!$B77="","",ROWS($A$6:A77))</f>
        <v/>
      </c>
      <c r="B77" s="46"/>
      <c r="C77" s="46"/>
      <c r="D77" s="46"/>
      <c r="E77" s="46"/>
      <c r="F77" s="46"/>
      <c r="G77" s="46"/>
      <c r="H77" s="46"/>
      <c r="I77" s="46"/>
      <c r="J77" s="46"/>
      <c r="K77" s="46"/>
      <c r="L77" s="46"/>
      <c r="M77" s="46"/>
      <c r="N77" s="46"/>
      <c r="O77" s="46"/>
      <c r="P77" s="46"/>
      <c r="Q77" s="46"/>
      <c r="R77" s="46"/>
      <c r="S77" s="46"/>
      <c r="T77" s="46"/>
      <c r="U77" s="46"/>
    </row>
    <row r="78" spans="1:21">
      <c r="A78" s="102" t="str">
        <f>IF(REFRESH!$B78="","",ROWS($A$6:A78))</f>
        <v/>
      </c>
      <c r="B78" s="46"/>
      <c r="C78" s="46"/>
      <c r="D78" s="46"/>
      <c r="E78" s="46"/>
      <c r="F78" s="46"/>
      <c r="G78" s="46"/>
      <c r="H78" s="46"/>
      <c r="I78" s="46"/>
      <c r="J78" s="46"/>
      <c r="K78" s="46"/>
      <c r="L78" s="46"/>
      <c r="M78" s="46"/>
      <c r="N78" s="46"/>
      <c r="O78" s="46"/>
      <c r="P78" s="46"/>
      <c r="Q78" s="46"/>
      <c r="R78" s="46"/>
      <c r="S78" s="46"/>
      <c r="T78" s="46"/>
      <c r="U78" s="46"/>
    </row>
    <row r="79" spans="1:21">
      <c r="A79" s="102" t="str">
        <f>IF(REFRESH!$B79="","",ROWS($A$6:A79))</f>
        <v/>
      </c>
      <c r="B79" s="46"/>
      <c r="C79" s="46"/>
      <c r="D79" s="46"/>
      <c r="E79" s="46"/>
      <c r="F79" s="46"/>
      <c r="G79" s="46"/>
      <c r="H79" s="46"/>
      <c r="I79" s="46"/>
      <c r="J79" s="46"/>
      <c r="K79" s="46"/>
      <c r="L79" s="46"/>
      <c r="M79" s="46"/>
      <c r="N79" s="46"/>
      <c r="O79" s="46"/>
      <c r="P79" s="46"/>
      <c r="Q79" s="46"/>
      <c r="R79" s="46"/>
      <c r="S79" s="46"/>
      <c r="T79" s="46"/>
      <c r="U79" s="46"/>
    </row>
    <row r="80" spans="1:21">
      <c r="A80" s="102" t="str">
        <f>IF(REFRESH!$B80="","",ROWS($A$6:A80))</f>
        <v/>
      </c>
      <c r="B80" s="46"/>
      <c r="C80" s="46"/>
      <c r="D80" s="46"/>
      <c r="E80" s="46"/>
      <c r="F80" s="46"/>
      <c r="G80" s="46"/>
      <c r="H80" s="46"/>
      <c r="I80" s="46"/>
      <c r="J80" s="46"/>
      <c r="K80" s="46"/>
      <c r="L80" s="46"/>
      <c r="M80" s="46"/>
      <c r="N80" s="46"/>
      <c r="O80" s="46"/>
      <c r="P80" s="46"/>
      <c r="Q80" s="46"/>
      <c r="R80" s="46"/>
      <c r="S80" s="46"/>
      <c r="T80" s="46"/>
      <c r="U80" s="46"/>
    </row>
    <row r="81" spans="1:21">
      <c r="A81" s="102" t="str">
        <f>IF(REFRESH!$B81="","",ROWS($A$6:A81))</f>
        <v/>
      </c>
      <c r="B81" s="46"/>
      <c r="C81" s="46"/>
      <c r="D81" s="46"/>
      <c r="E81" s="46"/>
      <c r="F81" s="46"/>
      <c r="G81" s="46"/>
      <c r="H81" s="46"/>
      <c r="I81" s="46"/>
      <c r="J81" s="46"/>
      <c r="K81" s="46"/>
      <c r="L81" s="46"/>
      <c r="M81" s="46"/>
      <c r="N81" s="46"/>
      <c r="O81" s="46"/>
      <c r="P81" s="46"/>
      <c r="Q81" s="46"/>
      <c r="R81" s="46"/>
      <c r="S81" s="46"/>
      <c r="T81" s="46"/>
      <c r="U81" s="46"/>
    </row>
    <row r="82" spans="1:21">
      <c r="A82" s="102" t="str">
        <f>IF(REFRESH!$B82="","",ROWS($A$6:A82))</f>
        <v/>
      </c>
      <c r="B82" s="46"/>
      <c r="C82" s="46"/>
      <c r="D82" s="46"/>
      <c r="E82" s="46"/>
      <c r="F82" s="46"/>
      <c r="G82" s="46"/>
      <c r="H82" s="46"/>
      <c r="I82" s="46"/>
      <c r="J82" s="46"/>
      <c r="K82" s="46"/>
      <c r="L82" s="46"/>
      <c r="M82" s="46"/>
      <c r="N82" s="46"/>
      <c r="O82" s="46"/>
      <c r="P82" s="46"/>
      <c r="Q82" s="46"/>
      <c r="R82" s="46"/>
      <c r="S82" s="46"/>
      <c r="T82" s="46"/>
      <c r="U82" s="46"/>
    </row>
    <row r="83" spans="1:21">
      <c r="A83" s="102" t="str">
        <f>IF(REFRESH!$B83="","",ROWS($A$6:A83))</f>
        <v/>
      </c>
      <c r="B83" s="46"/>
      <c r="C83" s="46"/>
      <c r="D83" s="46"/>
      <c r="E83" s="46"/>
      <c r="F83" s="46"/>
      <c r="G83" s="46"/>
      <c r="H83" s="46"/>
      <c r="I83" s="46"/>
      <c r="J83" s="46"/>
      <c r="K83" s="46"/>
      <c r="L83" s="46"/>
      <c r="M83" s="46"/>
      <c r="N83" s="46"/>
      <c r="O83" s="46"/>
      <c r="P83" s="46"/>
      <c r="Q83" s="46"/>
      <c r="R83" s="46"/>
      <c r="S83" s="46"/>
      <c r="T83" s="46"/>
      <c r="U83" s="46"/>
    </row>
    <row r="84" spans="1:21">
      <c r="A84" s="102" t="str">
        <f>IF(REFRESH!$B84="","",ROWS($A$6:A84))</f>
        <v/>
      </c>
      <c r="B84" s="46"/>
      <c r="C84" s="46"/>
      <c r="D84" s="46"/>
      <c r="E84" s="46"/>
      <c r="F84" s="46"/>
      <c r="G84" s="46"/>
      <c r="H84" s="46"/>
      <c r="I84" s="46"/>
      <c r="J84" s="46"/>
      <c r="K84" s="46"/>
      <c r="L84" s="46"/>
      <c r="M84" s="46"/>
      <c r="N84" s="46"/>
      <c r="O84" s="46"/>
      <c r="P84" s="46"/>
      <c r="Q84" s="46"/>
      <c r="R84" s="46"/>
      <c r="S84" s="46"/>
      <c r="T84" s="46"/>
      <c r="U84" s="46"/>
    </row>
    <row r="85" spans="1:21">
      <c r="A85" s="102" t="str">
        <f>IF(REFRESH!$B85="","",ROWS($A$6:A85))</f>
        <v/>
      </c>
      <c r="B85" s="46"/>
      <c r="C85" s="46"/>
      <c r="D85" s="46"/>
      <c r="E85" s="46"/>
      <c r="F85" s="46"/>
      <c r="G85" s="46"/>
      <c r="H85" s="46"/>
      <c r="I85" s="46"/>
      <c r="J85" s="46"/>
      <c r="K85" s="46"/>
      <c r="L85" s="46"/>
      <c r="M85" s="46"/>
      <c r="N85" s="46"/>
      <c r="O85" s="46"/>
      <c r="P85" s="46"/>
      <c r="Q85" s="46"/>
      <c r="R85" s="46"/>
      <c r="S85" s="46"/>
      <c r="T85" s="46"/>
      <c r="U85" s="46"/>
    </row>
    <row r="86" spans="1:21">
      <c r="A86" s="102" t="str">
        <f>IF(REFRESH!$B86="","",ROWS($A$6:A86))</f>
        <v/>
      </c>
      <c r="B86" s="46"/>
      <c r="C86" s="46"/>
      <c r="D86" s="46"/>
      <c r="E86" s="46"/>
      <c r="F86" s="46"/>
      <c r="G86" s="46"/>
      <c r="H86" s="46"/>
      <c r="I86" s="46"/>
      <c r="J86" s="46"/>
      <c r="K86" s="46"/>
      <c r="L86" s="46"/>
      <c r="M86" s="46"/>
      <c r="N86" s="46"/>
      <c r="O86" s="46"/>
      <c r="P86" s="46"/>
      <c r="Q86" s="46"/>
      <c r="R86" s="46"/>
      <c r="S86" s="46"/>
      <c r="T86" s="46"/>
      <c r="U86" s="46"/>
    </row>
    <row r="87" spans="1:21">
      <c r="A87" s="102" t="str">
        <f>IF(REFRESH!$B87="","",ROWS($A$6:A87))</f>
        <v/>
      </c>
      <c r="B87" s="46"/>
      <c r="C87" s="46"/>
      <c r="D87" s="46"/>
      <c r="E87" s="46"/>
      <c r="F87" s="46"/>
      <c r="G87" s="46"/>
      <c r="H87" s="46"/>
      <c r="I87" s="46"/>
      <c r="J87" s="46"/>
      <c r="K87" s="46"/>
      <c r="L87" s="46"/>
      <c r="M87" s="46"/>
      <c r="N87" s="46"/>
      <c r="O87" s="46"/>
      <c r="P87" s="46"/>
      <c r="Q87" s="46"/>
      <c r="R87" s="46"/>
      <c r="S87" s="46"/>
      <c r="T87" s="46"/>
      <c r="U87" s="46"/>
    </row>
    <row r="88" spans="1:21">
      <c r="A88" s="102" t="str">
        <f>IF(REFRESH!$B88="","",ROWS($A$6:A88))</f>
        <v/>
      </c>
      <c r="B88" s="46"/>
      <c r="C88" s="46"/>
      <c r="D88" s="46"/>
      <c r="E88" s="46"/>
      <c r="F88" s="46"/>
      <c r="G88" s="46"/>
      <c r="H88" s="46"/>
      <c r="I88" s="46"/>
      <c r="J88" s="46"/>
      <c r="K88" s="46"/>
      <c r="L88" s="46"/>
      <c r="M88" s="46"/>
      <c r="N88" s="46"/>
      <c r="O88" s="46"/>
      <c r="P88" s="46"/>
      <c r="Q88" s="46"/>
      <c r="R88" s="46"/>
      <c r="S88" s="46"/>
      <c r="T88" s="46"/>
      <c r="U88" s="46"/>
    </row>
    <row r="89" spans="1:21">
      <c r="A89" s="102" t="str">
        <f>IF(REFRESH!$B89="","",ROWS($A$6:A89))</f>
        <v/>
      </c>
      <c r="B89" s="46"/>
      <c r="C89" s="46"/>
      <c r="D89" s="46"/>
      <c r="E89" s="46"/>
      <c r="F89" s="46"/>
      <c r="G89" s="46"/>
      <c r="H89" s="46"/>
      <c r="I89" s="46"/>
      <c r="J89" s="46"/>
      <c r="K89" s="46"/>
      <c r="L89" s="46"/>
      <c r="M89" s="46"/>
      <c r="N89" s="46"/>
      <c r="O89" s="46"/>
      <c r="P89" s="46"/>
      <c r="Q89" s="46"/>
      <c r="R89" s="46"/>
      <c r="S89" s="46"/>
      <c r="T89" s="46"/>
      <c r="U89" s="46"/>
    </row>
    <row r="90" spans="1:21">
      <c r="A90" s="102" t="str">
        <f>IF(REFRESH!$B90="","",ROWS($A$6:A90))</f>
        <v/>
      </c>
      <c r="B90" s="46"/>
      <c r="C90" s="46"/>
      <c r="D90" s="46"/>
      <c r="E90" s="46"/>
      <c r="F90" s="46"/>
      <c r="G90" s="46"/>
      <c r="H90" s="46"/>
      <c r="I90" s="46"/>
      <c r="J90" s="46"/>
      <c r="K90" s="46"/>
      <c r="L90" s="46"/>
      <c r="M90" s="46"/>
      <c r="N90" s="46"/>
      <c r="O90" s="46"/>
      <c r="P90" s="46"/>
      <c r="Q90" s="46"/>
      <c r="R90" s="46"/>
      <c r="S90" s="46"/>
      <c r="T90" s="46"/>
      <c r="U90" s="46"/>
    </row>
    <row r="91" spans="1:21">
      <c r="A91" s="102" t="str">
        <f>IF(REFRESH!$B91="","",ROWS($A$6:A91))</f>
        <v/>
      </c>
      <c r="B91" s="46"/>
      <c r="C91" s="46"/>
      <c r="D91" s="46"/>
      <c r="E91" s="46"/>
      <c r="F91" s="46"/>
      <c r="G91" s="46"/>
      <c r="H91" s="46"/>
      <c r="I91" s="46"/>
      <c r="J91" s="46"/>
      <c r="K91" s="46"/>
      <c r="L91" s="46"/>
      <c r="M91" s="46"/>
      <c r="N91" s="46"/>
      <c r="O91" s="46"/>
      <c r="P91" s="46"/>
      <c r="Q91" s="46"/>
      <c r="R91" s="46"/>
      <c r="S91" s="46"/>
      <c r="T91" s="46"/>
      <c r="U91" s="46"/>
    </row>
    <row r="92" spans="1:21">
      <c r="A92" s="102" t="str">
        <f>IF(REFRESH!$B92="","",ROWS($A$6:A92))</f>
        <v/>
      </c>
      <c r="B92" s="46"/>
      <c r="C92" s="46"/>
      <c r="D92" s="46"/>
      <c r="E92" s="46"/>
      <c r="F92" s="46"/>
      <c r="G92" s="46"/>
      <c r="H92" s="46"/>
      <c r="I92" s="46"/>
      <c r="J92" s="46"/>
      <c r="K92" s="46"/>
      <c r="L92" s="46"/>
      <c r="M92" s="46"/>
      <c r="N92" s="46"/>
      <c r="O92" s="46"/>
      <c r="P92" s="46"/>
      <c r="Q92" s="46"/>
      <c r="R92" s="46"/>
      <c r="S92" s="46"/>
      <c r="T92" s="46"/>
      <c r="U92" s="46"/>
    </row>
    <row r="93" spans="1:21">
      <c r="A93" s="102" t="str">
        <f>IF(REFRESH!$B93="","",ROWS($A$6:A93))</f>
        <v/>
      </c>
      <c r="B93" s="46"/>
      <c r="C93" s="46"/>
      <c r="D93" s="46"/>
      <c r="E93" s="46"/>
      <c r="F93" s="46"/>
      <c r="G93" s="46"/>
      <c r="H93" s="46"/>
      <c r="I93" s="46"/>
      <c r="J93" s="46"/>
      <c r="K93" s="46"/>
      <c r="L93" s="46"/>
      <c r="M93" s="46"/>
      <c r="N93" s="46"/>
      <c r="O93" s="46"/>
      <c r="P93" s="46"/>
      <c r="Q93" s="46"/>
      <c r="R93" s="46"/>
      <c r="S93" s="46"/>
      <c r="T93" s="46"/>
      <c r="U93" s="46"/>
    </row>
    <row r="94" spans="1:21">
      <c r="A94" s="102" t="str">
        <f>IF(REFRESH!$B94="","",ROWS($A$6:A94))</f>
        <v/>
      </c>
      <c r="B94" s="46"/>
      <c r="C94" s="46"/>
      <c r="D94" s="46"/>
      <c r="E94" s="46"/>
      <c r="F94" s="46"/>
      <c r="G94" s="46"/>
      <c r="H94" s="46"/>
      <c r="I94" s="46"/>
      <c r="J94" s="46"/>
      <c r="K94" s="46"/>
      <c r="L94" s="46"/>
      <c r="M94" s="46"/>
      <c r="N94" s="46"/>
      <c r="O94" s="46"/>
      <c r="P94" s="46"/>
      <c r="Q94" s="46"/>
      <c r="R94" s="46"/>
      <c r="S94" s="46"/>
      <c r="T94" s="46"/>
      <c r="U94" s="46"/>
    </row>
    <row r="95" spans="1:21">
      <c r="A95" s="102" t="str">
        <f>IF(REFRESH!$B95="","",ROWS($A$6:A95))</f>
        <v/>
      </c>
      <c r="B95" s="46"/>
      <c r="C95" s="46"/>
      <c r="D95" s="46"/>
      <c r="E95" s="46"/>
      <c r="F95" s="46"/>
      <c r="G95" s="46"/>
      <c r="H95" s="46"/>
      <c r="I95" s="46"/>
      <c r="J95" s="46"/>
      <c r="K95" s="46"/>
      <c r="L95" s="46"/>
      <c r="M95" s="46"/>
      <c r="N95" s="46"/>
      <c r="O95" s="46"/>
      <c r="P95" s="46"/>
      <c r="Q95" s="46"/>
      <c r="R95" s="46"/>
      <c r="S95" s="46"/>
      <c r="T95" s="46"/>
      <c r="U95" s="46"/>
    </row>
    <row r="96" spans="1:21">
      <c r="A96" s="102" t="str">
        <f>IF(REFRESH!$B96="","",ROWS($A$6:A96))</f>
        <v/>
      </c>
      <c r="B96" s="46"/>
      <c r="C96" s="46"/>
      <c r="D96" s="46"/>
      <c r="E96" s="46"/>
      <c r="F96" s="46"/>
      <c r="G96" s="46"/>
      <c r="H96" s="46"/>
      <c r="I96" s="46"/>
      <c r="J96" s="46"/>
      <c r="K96" s="46"/>
      <c r="L96" s="46"/>
      <c r="M96" s="46"/>
      <c r="N96" s="46"/>
      <c r="O96" s="46"/>
      <c r="P96" s="46"/>
      <c r="Q96" s="46"/>
      <c r="R96" s="46"/>
      <c r="S96" s="46"/>
      <c r="T96" s="46"/>
      <c r="U96" s="46"/>
    </row>
    <row r="97" spans="1:21">
      <c r="A97" s="102" t="str">
        <f>IF(REFRESH!$B97="","",ROWS($A$6:A97))</f>
        <v/>
      </c>
      <c r="B97" s="46"/>
      <c r="C97" s="46"/>
      <c r="D97" s="46"/>
      <c r="E97" s="46"/>
      <c r="F97" s="46"/>
      <c r="G97" s="46"/>
      <c r="H97" s="46"/>
      <c r="I97" s="46"/>
      <c r="J97" s="46"/>
      <c r="K97" s="46"/>
      <c r="L97" s="46"/>
      <c r="M97" s="46"/>
      <c r="N97" s="46"/>
      <c r="O97" s="46"/>
      <c r="P97" s="46"/>
      <c r="Q97" s="46"/>
      <c r="R97" s="46"/>
      <c r="S97" s="46"/>
      <c r="T97" s="46"/>
      <c r="U97" s="46"/>
    </row>
    <row r="98" spans="1:21">
      <c r="A98" s="102" t="str">
        <f>IF(REFRESH!$B98="","",ROWS($A$6:A98))</f>
        <v/>
      </c>
      <c r="B98" s="46"/>
      <c r="C98" s="46"/>
      <c r="D98" s="46"/>
      <c r="E98" s="46"/>
      <c r="F98" s="46"/>
      <c r="G98" s="46"/>
      <c r="H98" s="46"/>
      <c r="I98" s="46"/>
      <c r="J98" s="46"/>
      <c r="K98" s="46"/>
      <c r="L98" s="46"/>
      <c r="M98" s="46"/>
      <c r="N98" s="46"/>
      <c r="O98" s="46"/>
      <c r="P98" s="46"/>
      <c r="Q98" s="46"/>
      <c r="R98" s="46"/>
      <c r="S98" s="46"/>
      <c r="T98" s="46"/>
      <c r="U98" s="46"/>
    </row>
    <row r="99" spans="1:21">
      <c r="A99" s="102" t="str">
        <f>IF(REFRESH!$B99="","",ROWS($A$6:A99))</f>
        <v/>
      </c>
      <c r="B99" s="46"/>
      <c r="C99" s="46"/>
      <c r="D99" s="46"/>
      <c r="E99" s="46"/>
      <c r="F99" s="46"/>
      <c r="G99" s="46"/>
      <c r="H99" s="46"/>
      <c r="I99" s="46"/>
      <c r="J99" s="46"/>
      <c r="K99" s="46"/>
      <c r="L99" s="46"/>
      <c r="M99" s="46"/>
      <c r="N99" s="46"/>
      <c r="O99" s="46"/>
      <c r="P99" s="46"/>
      <c r="Q99" s="46"/>
      <c r="R99" s="46"/>
      <c r="S99" s="46"/>
      <c r="T99" s="46"/>
      <c r="U99" s="46"/>
    </row>
    <row r="100" spans="1:21">
      <c r="A100" s="102" t="str">
        <f>IF(REFRESH!$B100="","",ROWS($A$6:A100))</f>
        <v/>
      </c>
      <c r="B100" s="46"/>
      <c r="C100" s="46"/>
      <c r="D100" s="46"/>
      <c r="E100" s="46"/>
      <c r="F100" s="46"/>
      <c r="G100" s="46"/>
      <c r="H100" s="46"/>
      <c r="I100" s="46"/>
      <c r="J100" s="46"/>
      <c r="K100" s="46"/>
      <c r="L100" s="46"/>
      <c r="M100" s="46"/>
      <c r="N100" s="46"/>
      <c r="O100" s="46"/>
      <c r="P100" s="46"/>
      <c r="Q100" s="46"/>
      <c r="R100" s="46"/>
      <c r="S100" s="46"/>
      <c r="T100" s="46"/>
      <c r="U100" s="46"/>
    </row>
    <row r="101" spans="1:21">
      <c r="A101" s="102" t="str">
        <f>IF(REFRESH!$B101="","",ROWS($A$6:A101))</f>
        <v/>
      </c>
      <c r="B101" s="46"/>
      <c r="C101" s="46"/>
      <c r="D101" s="46"/>
      <c r="E101" s="46"/>
      <c r="F101" s="46"/>
      <c r="G101" s="46"/>
      <c r="H101" s="46"/>
      <c r="I101" s="46"/>
      <c r="J101" s="46"/>
      <c r="K101" s="46"/>
      <c r="L101" s="46"/>
      <c r="M101" s="46"/>
      <c r="N101" s="46"/>
      <c r="O101" s="46"/>
      <c r="P101" s="46"/>
      <c r="Q101" s="46"/>
      <c r="R101" s="46"/>
      <c r="S101" s="46"/>
      <c r="T101" s="46"/>
      <c r="U101" s="46"/>
    </row>
    <row r="102" spans="1:21">
      <c r="A102" s="102" t="str">
        <f>IF(REFRESH!$B102="","",ROWS($A$6:A102))</f>
        <v/>
      </c>
      <c r="B102" s="46"/>
      <c r="C102" s="46"/>
      <c r="D102" s="46"/>
      <c r="E102" s="46"/>
      <c r="F102" s="46"/>
      <c r="G102" s="46"/>
      <c r="H102" s="46"/>
      <c r="I102" s="46"/>
      <c r="J102" s="46"/>
      <c r="K102" s="46"/>
      <c r="L102" s="46"/>
      <c r="M102" s="46"/>
      <c r="N102" s="46"/>
      <c r="O102" s="46"/>
      <c r="P102" s="46"/>
      <c r="Q102" s="46"/>
      <c r="R102" s="46"/>
      <c r="S102" s="46"/>
      <c r="T102" s="46"/>
      <c r="U102" s="46"/>
    </row>
    <row r="103" spans="1:21">
      <c r="A103" s="102" t="str">
        <f>IF(REFRESH!$B103="","",ROWS($A$6:A103))</f>
        <v/>
      </c>
      <c r="B103" s="46"/>
      <c r="C103" s="46"/>
      <c r="D103" s="46"/>
      <c r="E103" s="46"/>
      <c r="F103" s="46"/>
      <c r="G103" s="46"/>
      <c r="H103" s="46"/>
      <c r="I103" s="46"/>
      <c r="J103" s="46"/>
      <c r="K103" s="46"/>
      <c r="L103" s="46"/>
      <c r="M103" s="46"/>
      <c r="N103" s="46"/>
      <c r="O103" s="46"/>
      <c r="P103" s="46"/>
      <c r="Q103" s="46"/>
      <c r="R103" s="46"/>
      <c r="S103" s="46"/>
      <c r="T103" s="46"/>
      <c r="U103" s="46"/>
    </row>
    <row r="104" spans="1:21">
      <c r="A104" s="102" t="str">
        <f>IF(REFRESH!$B104="","",ROWS($A$6:A104))</f>
        <v/>
      </c>
      <c r="B104" s="46"/>
      <c r="C104" s="46"/>
      <c r="D104" s="46"/>
      <c r="E104" s="46"/>
      <c r="F104" s="46"/>
      <c r="G104" s="46"/>
      <c r="H104" s="46"/>
      <c r="I104" s="46"/>
      <c r="J104" s="46"/>
      <c r="K104" s="46"/>
      <c r="L104" s="46"/>
      <c r="M104" s="46"/>
      <c r="N104" s="46"/>
      <c r="O104" s="46"/>
      <c r="P104" s="46"/>
      <c r="Q104" s="46"/>
      <c r="R104" s="46"/>
      <c r="S104" s="46"/>
      <c r="T104" s="46"/>
      <c r="U104" s="46"/>
    </row>
    <row r="105" spans="1:21">
      <c r="A105" s="102" t="str">
        <f>IF(REFRESH!$B105="","",ROWS($A$6:A105))</f>
        <v/>
      </c>
      <c r="B105" s="46"/>
      <c r="C105" s="46"/>
      <c r="D105" s="46"/>
      <c r="E105" s="46"/>
      <c r="F105" s="46"/>
      <c r="G105" s="46"/>
      <c r="H105" s="46"/>
      <c r="I105" s="46"/>
      <c r="J105" s="46"/>
      <c r="K105" s="46"/>
      <c r="L105" s="46"/>
      <c r="M105" s="46"/>
      <c r="N105" s="46"/>
      <c r="O105" s="46"/>
      <c r="P105" s="46"/>
      <c r="Q105" s="46"/>
      <c r="R105" s="46"/>
      <c r="S105" s="46"/>
      <c r="T105" s="46"/>
      <c r="U105" s="46"/>
    </row>
    <row r="106" spans="1:21">
      <c r="A106" s="102" t="str">
        <f>IF(REFRESH!$B106="","",ROWS($A$6:A106))</f>
        <v/>
      </c>
      <c r="B106" s="46"/>
      <c r="C106" s="46"/>
      <c r="D106" s="46"/>
      <c r="E106" s="46"/>
      <c r="F106" s="46"/>
      <c r="G106" s="46"/>
      <c r="H106" s="46"/>
      <c r="I106" s="46"/>
      <c r="J106" s="46"/>
      <c r="K106" s="46"/>
      <c r="L106" s="46"/>
      <c r="M106" s="46"/>
      <c r="N106" s="46"/>
      <c r="O106" s="46"/>
      <c r="P106" s="46"/>
      <c r="Q106" s="46"/>
      <c r="R106" s="46"/>
      <c r="S106" s="46"/>
      <c r="T106" s="46"/>
      <c r="U106" s="46"/>
    </row>
    <row r="107" spans="1:21">
      <c r="A107" s="102" t="str">
        <f>IF(REFRESH!$B107="","",ROWS($A$6:A107))</f>
        <v/>
      </c>
      <c r="B107" s="46"/>
      <c r="C107" s="46"/>
      <c r="D107" s="46"/>
      <c r="E107" s="46"/>
      <c r="F107" s="46"/>
      <c r="G107" s="46"/>
      <c r="H107" s="46"/>
      <c r="I107" s="46"/>
      <c r="J107" s="46"/>
      <c r="K107" s="46"/>
      <c r="L107" s="46"/>
      <c r="M107" s="46"/>
      <c r="N107" s="46"/>
      <c r="O107" s="46"/>
      <c r="P107" s="46"/>
      <c r="Q107" s="46"/>
      <c r="R107" s="46"/>
      <c r="S107" s="46"/>
      <c r="T107" s="46"/>
      <c r="U107" s="46"/>
    </row>
    <row r="108" spans="1:21">
      <c r="A108" s="102" t="str">
        <f>IF(REFRESH!$B108="","",ROWS($A$6:A108))</f>
        <v/>
      </c>
      <c r="B108" s="46"/>
      <c r="C108" s="46"/>
      <c r="D108" s="46"/>
      <c r="E108" s="46"/>
      <c r="F108" s="46"/>
      <c r="G108" s="46"/>
      <c r="H108" s="46"/>
      <c r="I108" s="46"/>
      <c r="J108" s="46"/>
      <c r="K108" s="46"/>
      <c r="L108" s="46"/>
      <c r="M108" s="46"/>
      <c r="N108" s="46"/>
      <c r="O108" s="46"/>
      <c r="P108" s="46"/>
      <c r="Q108" s="46"/>
      <c r="R108" s="46"/>
      <c r="S108" s="46"/>
      <c r="T108" s="46"/>
      <c r="U108" s="46"/>
    </row>
    <row r="109" spans="1:21">
      <c r="A109" s="102" t="str">
        <f>IF(REFRESH!$B109="","",ROWS($A$6:A109))</f>
        <v/>
      </c>
      <c r="B109" s="46"/>
      <c r="C109" s="46"/>
      <c r="D109" s="46"/>
      <c r="E109" s="46"/>
      <c r="F109" s="46"/>
      <c r="G109" s="46"/>
      <c r="H109" s="46"/>
      <c r="I109" s="46"/>
      <c r="J109" s="46"/>
      <c r="K109" s="46"/>
      <c r="L109" s="46"/>
      <c r="M109" s="46"/>
      <c r="N109" s="46"/>
      <c r="O109" s="46"/>
      <c r="P109" s="46"/>
      <c r="Q109" s="46"/>
      <c r="R109" s="46"/>
      <c r="S109" s="46"/>
      <c r="T109" s="46"/>
      <c r="U109" s="46"/>
    </row>
    <row r="110" spans="1:21">
      <c r="A110" s="102" t="str">
        <f>IF(REFRESH!$B110="","",ROWS($A$6:A110))</f>
        <v/>
      </c>
      <c r="B110" s="46"/>
      <c r="C110" s="46"/>
      <c r="D110" s="46"/>
      <c r="E110" s="46"/>
      <c r="F110" s="46"/>
      <c r="G110" s="46"/>
      <c r="H110" s="46"/>
      <c r="I110" s="46"/>
      <c r="J110" s="46"/>
      <c r="K110" s="46"/>
      <c r="L110" s="46"/>
      <c r="M110" s="46"/>
      <c r="N110" s="46"/>
      <c r="O110" s="46"/>
      <c r="P110" s="46"/>
      <c r="Q110" s="46"/>
      <c r="R110" s="46"/>
      <c r="S110" s="46"/>
      <c r="T110" s="46"/>
      <c r="U110" s="46"/>
    </row>
    <row r="111" spans="1:21">
      <c r="A111" s="102" t="str">
        <f>IF(REFRESH!$B111="","",ROWS($A$6:A111))</f>
        <v/>
      </c>
      <c r="B111" s="46"/>
      <c r="C111" s="46"/>
      <c r="D111" s="46"/>
      <c r="E111" s="46"/>
      <c r="F111" s="46"/>
      <c r="G111" s="46"/>
      <c r="H111" s="46"/>
      <c r="I111" s="46"/>
      <c r="J111" s="46"/>
      <c r="K111" s="46"/>
      <c r="L111" s="46"/>
      <c r="M111" s="46"/>
      <c r="N111" s="46"/>
      <c r="O111" s="46"/>
      <c r="P111" s="46"/>
      <c r="Q111" s="46"/>
      <c r="R111" s="46"/>
      <c r="S111" s="46"/>
      <c r="T111" s="46"/>
      <c r="U111" s="46"/>
    </row>
    <row r="112" spans="1:21">
      <c r="A112" s="102" t="str">
        <f>IF(REFRESH!$B112="","",ROWS($A$6:A112))</f>
        <v/>
      </c>
      <c r="B112" s="46"/>
      <c r="C112" s="46"/>
      <c r="D112" s="46"/>
      <c r="E112" s="46"/>
      <c r="F112" s="46"/>
      <c r="G112" s="46"/>
      <c r="H112" s="46"/>
      <c r="I112" s="46"/>
      <c r="J112" s="46"/>
      <c r="K112" s="46"/>
      <c r="L112" s="46"/>
      <c r="M112" s="46"/>
      <c r="N112" s="46"/>
      <c r="O112" s="46"/>
      <c r="P112" s="46"/>
      <c r="Q112" s="46"/>
      <c r="R112" s="46"/>
      <c r="S112" s="46"/>
      <c r="T112" s="46"/>
      <c r="U112" s="46"/>
    </row>
    <row r="113" spans="1:21">
      <c r="A113" s="102" t="str">
        <f>IF(REFRESH!$B113="","",ROWS($A$6:A113))</f>
        <v/>
      </c>
      <c r="B113" s="46"/>
      <c r="C113" s="46"/>
      <c r="D113" s="46"/>
      <c r="E113" s="46"/>
      <c r="F113" s="46"/>
      <c r="G113" s="46"/>
      <c r="H113" s="46"/>
      <c r="I113" s="46"/>
      <c r="J113" s="46"/>
      <c r="K113" s="46"/>
      <c r="L113" s="46"/>
      <c r="M113" s="46"/>
      <c r="N113" s="46"/>
      <c r="O113" s="46"/>
      <c r="P113" s="46"/>
      <c r="Q113" s="46"/>
      <c r="R113" s="46"/>
      <c r="S113" s="46"/>
      <c r="T113" s="46"/>
      <c r="U113" s="46"/>
    </row>
    <row r="114" spans="1:21">
      <c r="A114" s="102" t="str">
        <f>IF(REFRESH!$B114="","",ROWS($A$6:A114))</f>
        <v/>
      </c>
      <c r="B114" s="46"/>
      <c r="C114" s="46"/>
      <c r="D114" s="46"/>
      <c r="E114" s="46"/>
      <c r="F114" s="46"/>
      <c r="G114" s="46"/>
      <c r="H114" s="46"/>
      <c r="I114" s="46"/>
      <c r="J114" s="46"/>
      <c r="K114" s="46"/>
      <c r="L114" s="46"/>
      <c r="M114" s="46"/>
      <c r="N114" s="46"/>
      <c r="O114" s="46"/>
      <c r="P114" s="46"/>
      <c r="Q114" s="46"/>
      <c r="R114" s="46"/>
      <c r="S114" s="46"/>
      <c r="T114" s="46"/>
      <c r="U114" s="46"/>
    </row>
    <row r="115" spans="1:21">
      <c r="A115" s="102" t="str">
        <f>IF(REFRESH!$B115="","",ROWS($A$6:A115))</f>
        <v/>
      </c>
      <c r="B115" s="46"/>
      <c r="C115" s="46"/>
      <c r="D115" s="46"/>
      <c r="E115" s="46"/>
      <c r="F115" s="46"/>
      <c r="G115" s="46"/>
      <c r="H115" s="46"/>
      <c r="I115" s="46"/>
      <c r="J115" s="46"/>
      <c r="K115" s="46"/>
      <c r="L115" s="46"/>
      <c r="M115" s="46"/>
      <c r="N115" s="46"/>
      <c r="O115" s="46"/>
      <c r="P115" s="46"/>
      <c r="Q115" s="46"/>
      <c r="R115" s="46"/>
      <c r="S115" s="46"/>
      <c r="T115" s="46"/>
      <c r="U115" s="46"/>
    </row>
    <row r="116" spans="1:21">
      <c r="A116" s="102" t="str">
        <f>IF(REFRESH!$B116="","",ROWS($A$6:A116))</f>
        <v/>
      </c>
      <c r="B116" s="46"/>
      <c r="C116" s="46"/>
      <c r="D116" s="46"/>
      <c r="E116" s="46"/>
      <c r="F116" s="46"/>
      <c r="G116" s="46"/>
      <c r="H116" s="46"/>
      <c r="I116" s="46"/>
      <c r="J116" s="46"/>
      <c r="K116" s="46"/>
      <c r="L116" s="46"/>
      <c r="M116" s="46"/>
      <c r="N116" s="46"/>
      <c r="O116" s="46"/>
      <c r="P116" s="46"/>
      <c r="Q116" s="46"/>
      <c r="R116" s="46"/>
      <c r="S116" s="46"/>
      <c r="T116" s="46"/>
      <c r="U116" s="46"/>
    </row>
    <row r="117" spans="1:21">
      <c r="A117" s="102" t="str">
        <f>IF(REFRESH!$B117="","",ROWS($A$6:A117))</f>
        <v/>
      </c>
      <c r="B117" s="46"/>
      <c r="C117" s="46"/>
      <c r="D117" s="46"/>
      <c r="E117" s="46"/>
      <c r="F117" s="46"/>
      <c r="G117" s="46"/>
      <c r="H117" s="46"/>
      <c r="I117" s="46"/>
      <c r="J117" s="46"/>
      <c r="K117" s="46"/>
      <c r="L117" s="46"/>
      <c r="M117" s="46"/>
      <c r="N117" s="46"/>
      <c r="O117" s="46"/>
      <c r="P117" s="46"/>
      <c r="Q117" s="46"/>
      <c r="R117" s="46"/>
      <c r="S117" s="46"/>
      <c r="T117" s="46"/>
      <c r="U117" s="46"/>
    </row>
    <row r="118" spans="1:21">
      <c r="A118" s="102" t="str">
        <f>IF(REFRESH!$B118="","",ROWS($A$6:A118))</f>
        <v/>
      </c>
      <c r="B118" s="46"/>
      <c r="C118" s="46"/>
      <c r="D118" s="46"/>
      <c r="E118" s="46"/>
      <c r="F118" s="46"/>
      <c r="G118" s="46"/>
      <c r="H118" s="46"/>
      <c r="I118" s="46"/>
      <c r="J118" s="46"/>
      <c r="K118" s="46"/>
      <c r="L118" s="46"/>
      <c r="M118" s="46"/>
      <c r="N118" s="46"/>
      <c r="O118" s="46"/>
      <c r="P118" s="46"/>
      <c r="Q118" s="46"/>
      <c r="R118" s="46"/>
      <c r="S118" s="46"/>
      <c r="T118" s="46"/>
      <c r="U118" s="46"/>
    </row>
    <row r="119" spans="1:21">
      <c r="A119" s="102" t="str">
        <f>IF(REFRESH!$B119="","",ROWS($A$6:A119))</f>
        <v/>
      </c>
      <c r="B119" s="46"/>
      <c r="C119" s="46"/>
      <c r="D119" s="46"/>
      <c r="E119" s="46"/>
      <c r="F119" s="46"/>
      <c r="G119" s="46"/>
      <c r="H119" s="46"/>
      <c r="I119" s="46"/>
      <c r="J119" s="46"/>
      <c r="K119" s="46"/>
      <c r="L119" s="46"/>
      <c r="M119" s="46"/>
      <c r="N119" s="46"/>
      <c r="O119" s="46"/>
      <c r="P119" s="46"/>
      <c r="Q119" s="46"/>
      <c r="R119" s="46"/>
      <c r="S119" s="46"/>
      <c r="T119" s="46"/>
      <c r="U119" s="46"/>
    </row>
    <row r="120" spans="1:21">
      <c r="A120" s="102" t="str">
        <f>IF(REFRESH!$B120="","",ROWS($A$6:A120))</f>
        <v/>
      </c>
      <c r="B120" s="46"/>
      <c r="C120" s="46"/>
      <c r="D120" s="46"/>
      <c r="E120" s="46"/>
      <c r="F120" s="46"/>
      <c r="G120" s="46"/>
      <c r="H120" s="46"/>
      <c r="I120" s="46"/>
      <c r="J120" s="46"/>
      <c r="K120" s="46"/>
      <c r="L120" s="46"/>
      <c r="M120" s="46"/>
      <c r="N120" s="46"/>
      <c r="O120" s="46"/>
      <c r="P120" s="46"/>
      <c r="Q120" s="46"/>
      <c r="R120" s="46"/>
      <c r="S120" s="46"/>
      <c r="T120" s="46"/>
      <c r="U120" s="46"/>
    </row>
    <row r="121" spans="1:21">
      <c r="A121" s="102" t="str">
        <f>IF(REFRESH!$B121="","",ROWS($A$6:A121))</f>
        <v/>
      </c>
      <c r="B121" s="46"/>
      <c r="C121" s="46"/>
      <c r="D121" s="46"/>
      <c r="E121" s="46"/>
      <c r="F121" s="46"/>
      <c r="G121" s="46"/>
      <c r="H121" s="46"/>
      <c r="I121" s="46"/>
      <c r="J121" s="46"/>
      <c r="K121" s="46"/>
      <c r="L121" s="46"/>
      <c r="M121" s="46"/>
      <c r="N121" s="46"/>
      <c r="O121" s="46"/>
      <c r="P121" s="46"/>
      <c r="Q121" s="46"/>
      <c r="R121" s="46"/>
      <c r="S121" s="46"/>
      <c r="T121" s="46"/>
      <c r="U121" s="46"/>
    </row>
    <row r="122" spans="1:21">
      <c r="A122" s="102" t="str">
        <f>IF(REFRESH!$B122="","",ROWS($A$6:A122))</f>
        <v/>
      </c>
      <c r="B122" s="46"/>
      <c r="C122" s="46"/>
      <c r="D122" s="46"/>
      <c r="E122" s="46"/>
      <c r="F122" s="46"/>
      <c r="G122" s="46"/>
      <c r="H122" s="46"/>
      <c r="I122" s="46"/>
      <c r="J122" s="46"/>
      <c r="K122" s="46"/>
      <c r="L122" s="46"/>
      <c r="M122" s="46"/>
      <c r="N122" s="46"/>
      <c r="O122" s="46"/>
      <c r="P122" s="46"/>
      <c r="Q122" s="46"/>
      <c r="R122" s="46"/>
      <c r="S122" s="46"/>
      <c r="T122" s="46"/>
      <c r="U122" s="46"/>
    </row>
    <row r="123" spans="1:21">
      <c r="A123" s="102" t="str">
        <f>IF(REFRESH!$B123="","",ROWS($A$6:A123))</f>
        <v/>
      </c>
      <c r="B123" s="46"/>
      <c r="C123" s="46"/>
      <c r="D123" s="46"/>
      <c r="E123" s="46"/>
      <c r="F123" s="46"/>
      <c r="G123" s="46"/>
      <c r="H123" s="46"/>
      <c r="I123" s="46"/>
      <c r="J123" s="46"/>
      <c r="K123" s="46"/>
      <c r="L123" s="46"/>
      <c r="M123" s="46"/>
      <c r="N123" s="46"/>
      <c r="O123" s="46"/>
      <c r="P123" s="46"/>
      <c r="Q123" s="46"/>
      <c r="R123" s="46"/>
      <c r="S123" s="46"/>
      <c r="T123" s="46"/>
      <c r="U123" s="46"/>
    </row>
    <row r="124" spans="1:21">
      <c r="A124" s="102" t="str">
        <f>IF(REFRESH!$B124="","",ROWS($A$6:A124))</f>
        <v/>
      </c>
      <c r="B124" s="46"/>
      <c r="C124" s="46"/>
      <c r="D124" s="46"/>
      <c r="E124" s="46"/>
      <c r="F124" s="46"/>
      <c r="G124" s="46"/>
      <c r="H124" s="46"/>
      <c r="I124" s="46"/>
      <c r="J124" s="46"/>
      <c r="K124" s="46"/>
      <c r="L124" s="46"/>
      <c r="M124" s="46"/>
      <c r="N124" s="46"/>
      <c r="O124" s="46"/>
      <c r="P124" s="46"/>
      <c r="Q124" s="46"/>
      <c r="R124" s="46"/>
      <c r="S124" s="46"/>
      <c r="T124" s="46"/>
      <c r="U124" s="46"/>
    </row>
    <row r="125" spans="1:21">
      <c r="A125" s="102" t="str">
        <f>IF(REFRESH!$B125="","",ROWS($A$6:A125))</f>
        <v/>
      </c>
      <c r="B125" s="46"/>
      <c r="C125" s="46"/>
      <c r="D125" s="46"/>
      <c r="E125" s="46"/>
      <c r="F125" s="46"/>
      <c r="G125" s="46"/>
      <c r="H125" s="46"/>
      <c r="I125" s="46"/>
      <c r="J125" s="46"/>
      <c r="K125" s="46"/>
      <c r="L125" s="46"/>
      <c r="M125" s="46"/>
      <c r="N125" s="46"/>
      <c r="O125" s="46"/>
      <c r="P125" s="46"/>
      <c r="Q125" s="46"/>
      <c r="R125" s="46"/>
      <c r="S125" s="46"/>
      <c r="T125" s="46"/>
      <c r="U125" s="46"/>
    </row>
    <row r="126" spans="1:21">
      <c r="A126" s="102" t="str">
        <f>IF(REFRESH!$B126="","",ROWS($A$6:A126))</f>
        <v/>
      </c>
      <c r="B126" s="46"/>
      <c r="C126" s="46"/>
      <c r="D126" s="46"/>
      <c r="E126" s="46"/>
      <c r="F126" s="46"/>
      <c r="G126" s="46"/>
      <c r="H126" s="46"/>
      <c r="I126" s="46"/>
      <c r="J126" s="46"/>
      <c r="K126" s="46"/>
      <c r="L126" s="46"/>
      <c r="M126" s="46"/>
      <c r="N126" s="46"/>
      <c r="O126" s="46"/>
      <c r="P126" s="46"/>
      <c r="Q126" s="46"/>
      <c r="R126" s="46"/>
      <c r="S126" s="46"/>
      <c r="T126" s="46"/>
      <c r="U126" s="46"/>
    </row>
    <row r="127" spans="1:21">
      <c r="A127" s="102" t="str">
        <f>IF(REFRESH!$B127="","",ROWS($A$6:A127))</f>
        <v/>
      </c>
      <c r="B127" s="46"/>
      <c r="C127" s="46"/>
      <c r="D127" s="46"/>
      <c r="E127" s="46"/>
      <c r="F127" s="46"/>
      <c r="G127" s="46"/>
      <c r="H127" s="46"/>
      <c r="I127" s="46"/>
      <c r="J127" s="46"/>
      <c r="K127" s="46"/>
      <c r="L127" s="46"/>
      <c r="M127" s="46"/>
      <c r="N127" s="46"/>
      <c r="O127" s="46"/>
      <c r="P127" s="46"/>
      <c r="Q127" s="46"/>
      <c r="R127" s="46"/>
      <c r="S127" s="46"/>
      <c r="T127" s="46"/>
      <c r="U127" s="46"/>
    </row>
    <row r="128" spans="1:21">
      <c r="A128" s="102" t="str">
        <f>IF(REFRESH!$B128="","",ROWS($A$6:A128))</f>
        <v/>
      </c>
      <c r="B128" s="46"/>
      <c r="C128" s="46"/>
      <c r="D128" s="46"/>
      <c r="E128" s="46"/>
      <c r="F128" s="46"/>
      <c r="G128" s="46"/>
      <c r="H128" s="46"/>
      <c r="I128" s="46"/>
      <c r="J128" s="46"/>
      <c r="K128" s="46"/>
      <c r="L128" s="46"/>
      <c r="M128" s="46"/>
      <c r="N128" s="46"/>
      <c r="O128" s="46"/>
      <c r="P128" s="46"/>
      <c r="Q128" s="46"/>
      <c r="R128" s="46"/>
      <c r="S128" s="46"/>
      <c r="T128" s="46"/>
      <c r="U128" s="46"/>
    </row>
    <row r="129" spans="1:21">
      <c r="A129" s="102" t="str">
        <f>IF(REFRESH!$B129="","",ROWS($A$6:A129))</f>
        <v/>
      </c>
      <c r="B129" s="46"/>
      <c r="C129" s="46"/>
      <c r="D129" s="46"/>
      <c r="E129" s="46"/>
      <c r="F129" s="46"/>
      <c r="G129" s="46"/>
      <c r="H129" s="46"/>
      <c r="I129" s="46"/>
      <c r="J129" s="46"/>
      <c r="K129" s="46"/>
      <c r="L129" s="46"/>
      <c r="M129" s="46"/>
      <c r="N129" s="46"/>
      <c r="O129" s="46"/>
      <c r="P129" s="46"/>
      <c r="Q129" s="46"/>
      <c r="R129" s="46"/>
      <c r="S129" s="46"/>
      <c r="T129" s="46"/>
      <c r="U129" s="46"/>
    </row>
    <row r="130" spans="1:21">
      <c r="A130" s="102" t="str">
        <f>IF(REFRESH!$B130="","",ROWS($A$6:A130))</f>
        <v/>
      </c>
      <c r="B130" s="46"/>
      <c r="C130" s="46"/>
      <c r="D130" s="46"/>
      <c r="E130" s="46"/>
      <c r="F130" s="46"/>
      <c r="G130" s="46"/>
      <c r="H130" s="46"/>
      <c r="I130" s="46"/>
      <c r="J130" s="46"/>
      <c r="K130" s="46"/>
      <c r="L130" s="46"/>
      <c r="M130" s="46"/>
      <c r="N130" s="46"/>
      <c r="O130" s="46"/>
      <c r="P130" s="46"/>
      <c r="Q130" s="46"/>
      <c r="R130" s="46"/>
      <c r="S130" s="46"/>
      <c r="T130" s="46"/>
      <c r="U130" s="46"/>
    </row>
    <row r="131" spans="1:21">
      <c r="A131" s="102" t="str">
        <f>IF(REFRESH!$B131="","",ROWS($A$6:A131))</f>
        <v/>
      </c>
      <c r="B131" s="46"/>
      <c r="C131" s="46"/>
      <c r="D131" s="46"/>
      <c r="E131" s="46"/>
      <c r="F131" s="46"/>
      <c r="G131" s="46"/>
      <c r="H131" s="46"/>
      <c r="I131" s="46"/>
      <c r="J131" s="46"/>
      <c r="K131" s="46"/>
      <c r="L131" s="46"/>
      <c r="M131" s="46"/>
      <c r="N131" s="46"/>
      <c r="O131" s="46"/>
      <c r="P131" s="46"/>
      <c r="Q131" s="46"/>
      <c r="R131" s="46"/>
      <c r="S131" s="46"/>
      <c r="T131" s="46"/>
      <c r="U131" s="46"/>
    </row>
    <row r="132" spans="1:21">
      <c r="A132" s="102" t="str">
        <f>IF(REFRESH!$B132="","",ROWS($A$6:A132))</f>
        <v/>
      </c>
      <c r="B132" s="46"/>
      <c r="C132" s="46"/>
      <c r="D132" s="46"/>
      <c r="E132" s="46"/>
      <c r="F132" s="46"/>
      <c r="G132" s="46"/>
      <c r="H132" s="46"/>
      <c r="I132" s="46"/>
      <c r="J132" s="46"/>
      <c r="K132" s="46"/>
      <c r="L132" s="46"/>
      <c r="M132" s="46"/>
      <c r="N132" s="46"/>
      <c r="O132" s="46"/>
      <c r="P132" s="46"/>
      <c r="Q132" s="46"/>
      <c r="R132" s="46"/>
      <c r="S132" s="46"/>
      <c r="T132" s="46"/>
      <c r="U132" s="46"/>
    </row>
    <row r="133" spans="1:21">
      <c r="A133" s="102" t="str">
        <f>IF(REFRESH!$B133="","",ROWS($A$6:A133))</f>
        <v/>
      </c>
      <c r="B133" s="46"/>
      <c r="C133" s="46"/>
      <c r="D133" s="46"/>
      <c r="E133" s="46"/>
      <c r="F133" s="46"/>
      <c r="G133" s="46"/>
      <c r="H133" s="46"/>
      <c r="I133" s="46"/>
      <c r="J133" s="46"/>
      <c r="K133" s="46"/>
      <c r="L133" s="46"/>
      <c r="M133" s="46"/>
      <c r="N133" s="46"/>
      <c r="O133" s="46"/>
      <c r="P133" s="46"/>
      <c r="Q133" s="46"/>
      <c r="R133" s="46"/>
      <c r="S133" s="46"/>
      <c r="T133" s="46"/>
      <c r="U133" s="46"/>
    </row>
    <row r="134" spans="1:21">
      <c r="A134" s="102" t="str">
        <f>IF(REFRESH!$B134="","",ROWS($A$6:A134))</f>
        <v/>
      </c>
      <c r="B134" s="46"/>
      <c r="C134" s="46"/>
      <c r="D134" s="46"/>
      <c r="E134" s="46"/>
      <c r="F134" s="46"/>
      <c r="G134" s="46"/>
      <c r="H134" s="46"/>
      <c r="I134" s="46"/>
      <c r="J134" s="46"/>
      <c r="K134" s="46"/>
      <c r="L134" s="46"/>
      <c r="M134" s="46"/>
      <c r="N134" s="46"/>
      <c r="O134" s="46"/>
      <c r="P134" s="46"/>
      <c r="Q134" s="46"/>
      <c r="R134" s="46"/>
      <c r="S134" s="46"/>
      <c r="T134" s="46"/>
      <c r="U134" s="46"/>
    </row>
    <row r="135" spans="1:21">
      <c r="A135" s="102" t="str">
        <f>IF(REFRESH!$B135="","",ROWS($A$6:A135))</f>
        <v/>
      </c>
      <c r="B135" s="46"/>
      <c r="C135" s="46"/>
      <c r="D135" s="46"/>
      <c r="E135" s="46"/>
      <c r="F135" s="46"/>
      <c r="G135" s="46"/>
      <c r="H135" s="46"/>
      <c r="I135" s="46"/>
      <c r="J135" s="46"/>
      <c r="K135" s="46"/>
      <c r="L135" s="46"/>
      <c r="M135" s="46"/>
      <c r="N135" s="46"/>
      <c r="O135" s="46"/>
      <c r="P135" s="46"/>
      <c r="Q135" s="46"/>
      <c r="R135" s="46"/>
      <c r="S135" s="46"/>
      <c r="T135" s="46"/>
      <c r="U135" s="46"/>
    </row>
    <row r="136" spans="1:21">
      <c r="A136" s="102" t="str">
        <f>IF(REFRESH!$B136="","",ROWS($A$6:A136))</f>
        <v/>
      </c>
      <c r="B136" s="46"/>
      <c r="C136" s="46"/>
      <c r="D136" s="46"/>
      <c r="E136" s="46"/>
      <c r="F136" s="46"/>
      <c r="G136" s="46"/>
      <c r="H136" s="46"/>
      <c r="I136" s="46"/>
      <c r="J136" s="46"/>
      <c r="K136" s="46"/>
      <c r="L136" s="46"/>
      <c r="M136" s="46"/>
      <c r="N136" s="46"/>
      <c r="O136" s="46"/>
      <c r="P136" s="46"/>
      <c r="Q136" s="46"/>
      <c r="R136" s="46"/>
      <c r="S136" s="46"/>
      <c r="T136" s="46"/>
      <c r="U136" s="46"/>
    </row>
    <row r="137" spans="1:21">
      <c r="A137" s="102" t="str">
        <f>IF(REFRESH!$B137="","",ROWS($A$6:A137))</f>
        <v/>
      </c>
      <c r="B137" s="46"/>
      <c r="C137" s="46"/>
      <c r="D137" s="46"/>
      <c r="E137" s="46"/>
      <c r="F137" s="46"/>
      <c r="G137" s="46"/>
      <c r="H137" s="46"/>
      <c r="I137" s="46"/>
      <c r="J137" s="46"/>
      <c r="K137" s="46"/>
      <c r="L137" s="46"/>
      <c r="M137" s="46"/>
      <c r="N137" s="46"/>
      <c r="O137" s="46"/>
      <c r="P137" s="46"/>
      <c r="Q137" s="46"/>
      <c r="R137" s="46"/>
      <c r="S137" s="46"/>
      <c r="T137" s="46"/>
      <c r="U137" s="46"/>
    </row>
    <row r="138" spans="1:21">
      <c r="A138" s="102" t="str">
        <f>IF(REFRESH!$B138="","",ROWS($A$6:A138))</f>
        <v/>
      </c>
      <c r="B138" s="46"/>
      <c r="C138" s="46"/>
      <c r="D138" s="46"/>
      <c r="E138" s="46"/>
      <c r="F138" s="46"/>
      <c r="G138" s="46"/>
      <c r="H138" s="46"/>
      <c r="I138" s="46"/>
      <c r="J138" s="46"/>
      <c r="K138" s="46"/>
      <c r="L138" s="46"/>
      <c r="M138" s="46"/>
      <c r="N138" s="46"/>
      <c r="O138" s="46"/>
      <c r="P138" s="46"/>
      <c r="Q138" s="46"/>
      <c r="R138" s="46"/>
      <c r="S138" s="46"/>
      <c r="T138" s="46"/>
      <c r="U138" s="46"/>
    </row>
    <row r="139" spans="1:21">
      <c r="A139" s="102" t="str">
        <f>IF(REFRESH!$B139="","",ROWS($A$6:A139))</f>
        <v/>
      </c>
      <c r="B139" s="46"/>
      <c r="C139" s="46"/>
      <c r="D139" s="46"/>
      <c r="E139" s="46"/>
      <c r="F139" s="46"/>
      <c r="G139" s="46"/>
      <c r="H139" s="46"/>
      <c r="I139" s="46"/>
      <c r="J139" s="46"/>
      <c r="K139" s="46"/>
      <c r="L139" s="46"/>
      <c r="M139" s="46"/>
      <c r="N139" s="46"/>
      <c r="O139" s="46"/>
      <c r="P139" s="46"/>
      <c r="Q139" s="46"/>
      <c r="R139" s="46"/>
      <c r="S139" s="46"/>
      <c r="T139" s="46"/>
      <c r="U139" s="46"/>
    </row>
    <row r="140" spans="1:21">
      <c r="A140" s="102" t="str">
        <f>IF(REFRESH!$B140="","",ROWS($A$6:A140))</f>
        <v/>
      </c>
      <c r="B140" s="46"/>
      <c r="C140" s="46"/>
      <c r="D140" s="46"/>
      <c r="E140" s="46"/>
      <c r="F140" s="46"/>
      <c r="G140" s="46"/>
      <c r="H140" s="46"/>
      <c r="I140" s="46"/>
      <c r="J140" s="46"/>
      <c r="K140" s="46"/>
      <c r="L140" s="46"/>
      <c r="M140" s="46"/>
      <c r="N140" s="46"/>
      <c r="O140" s="46"/>
      <c r="P140" s="46"/>
      <c r="Q140" s="46"/>
      <c r="R140" s="46"/>
      <c r="S140" s="46"/>
      <c r="T140" s="46"/>
      <c r="U140" s="46"/>
    </row>
    <row r="141" spans="1:21">
      <c r="A141" s="102" t="str">
        <f>IF(REFRESH!$B141="","",ROWS($A$6:A141))</f>
        <v/>
      </c>
      <c r="B141" s="46"/>
      <c r="C141" s="46"/>
      <c r="D141" s="46"/>
      <c r="E141" s="46"/>
      <c r="F141" s="46"/>
      <c r="G141" s="46"/>
      <c r="H141" s="46"/>
      <c r="I141" s="46"/>
      <c r="J141" s="46"/>
      <c r="K141" s="46"/>
      <c r="L141" s="46"/>
      <c r="M141" s="46"/>
      <c r="N141" s="46"/>
      <c r="O141" s="46"/>
      <c r="P141" s="46"/>
      <c r="Q141" s="46"/>
      <c r="R141" s="46"/>
      <c r="S141" s="46"/>
      <c r="T141" s="46"/>
      <c r="U141" s="46"/>
    </row>
    <row r="142" spans="1:21">
      <c r="A142" s="102" t="str">
        <f>IF(REFRESH!$B142="","",ROWS($A$6:A142))</f>
        <v/>
      </c>
      <c r="B142" s="46"/>
      <c r="C142" s="46"/>
      <c r="D142" s="46"/>
      <c r="E142" s="46"/>
      <c r="F142" s="46"/>
      <c r="G142" s="46"/>
      <c r="H142" s="46"/>
      <c r="I142" s="46"/>
      <c r="J142" s="46"/>
      <c r="K142" s="46"/>
      <c r="L142" s="46"/>
      <c r="M142" s="46"/>
      <c r="N142" s="46"/>
      <c r="O142" s="46"/>
      <c r="P142" s="46"/>
      <c r="Q142" s="46"/>
      <c r="R142" s="46"/>
      <c r="S142" s="46"/>
      <c r="T142" s="46"/>
      <c r="U142" s="46"/>
    </row>
    <row r="143" spans="1:21">
      <c r="A143" s="102" t="str">
        <f>IF(REFRESH!$B143="","",ROWS($A$6:A143))</f>
        <v/>
      </c>
      <c r="B143" s="46"/>
      <c r="C143" s="46"/>
      <c r="D143" s="46"/>
      <c r="E143" s="46"/>
      <c r="F143" s="46"/>
      <c r="G143" s="46"/>
      <c r="H143" s="46"/>
      <c r="I143" s="46"/>
      <c r="J143" s="46"/>
      <c r="K143" s="46"/>
      <c r="L143" s="46"/>
      <c r="M143" s="46"/>
      <c r="N143" s="46"/>
      <c r="O143" s="46"/>
      <c r="P143" s="46"/>
      <c r="Q143" s="46"/>
      <c r="R143" s="46"/>
      <c r="S143" s="46"/>
      <c r="T143" s="46"/>
      <c r="U143" s="46"/>
    </row>
    <row r="144" spans="1:21">
      <c r="A144" s="102" t="str">
        <f>IF(REFRESH!$B144="","",ROWS($A$6:A144))</f>
        <v/>
      </c>
      <c r="B144" s="46"/>
      <c r="C144" s="46"/>
      <c r="D144" s="46"/>
      <c r="E144" s="46"/>
      <c r="F144" s="46"/>
      <c r="G144" s="46"/>
      <c r="H144" s="46"/>
      <c r="I144" s="46"/>
      <c r="J144" s="46"/>
      <c r="K144" s="46"/>
      <c r="L144" s="46"/>
      <c r="M144" s="46"/>
      <c r="N144" s="46"/>
      <c r="O144" s="46"/>
      <c r="P144" s="46"/>
      <c r="Q144" s="46"/>
      <c r="R144" s="46"/>
      <c r="S144" s="46"/>
      <c r="T144" s="46"/>
      <c r="U144" s="46"/>
    </row>
    <row r="145" spans="1:21">
      <c r="A145" s="102" t="str">
        <f>IF(REFRESH!$B145="","",ROWS($A$6:A145))</f>
        <v/>
      </c>
      <c r="B145" s="46"/>
      <c r="C145" s="46"/>
      <c r="D145" s="46"/>
      <c r="E145" s="46"/>
      <c r="F145" s="46"/>
      <c r="G145" s="46"/>
      <c r="H145" s="46"/>
      <c r="I145" s="46"/>
      <c r="J145" s="46"/>
      <c r="K145" s="46"/>
      <c r="L145" s="46"/>
      <c r="M145" s="46"/>
      <c r="N145" s="46"/>
      <c r="O145" s="46"/>
      <c r="P145" s="46"/>
      <c r="Q145" s="46"/>
      <c r="R145" s="46"/>
      <c r="S145" s="46"/>
      <c r="T145" s="46"/>
      <c r="U145" s="46"/>
    </row>
    <row r="146" spans="1:21">
      <c r="A146" s="102" t="str">
        <f>IF(REFRESH!$B146="","",ROWS($A$6:A146))</f>
        <v/>
      </c>
      <c r="B146" s="46"/>
      <c r="C146" s="46"/>
      <c r="D146" s="46"/>
      <c r="E146" s="46"/>
      <c r="F146" s="46"/>
      <c r="G146" s="46"/>
      <c r="H146" s="46"/>
      <c r="I146" s="46"/>
      <c r="J146" s="46"/>
      <c r="K146" s="46"/>
      <c r="L146" s="46"/>
      <c r="M146" s="46"/>
      <c r="N146" s="46"/>
      <c r="O146" s="46"/>
      <c r="P146" s="46"/>
      <c r="Q146" s="46"/>
      <c r="R146" s="46"/>
      <c r="S146" s="46"/>
      <c r="T146" s="46"/>
      <c r="U146" s="46"/>
    </row>
    <row r="147" spans="1:21">
      <c r="A147" s="102" t="str">
        <f>IF(REFRESH!$B147="","",ROWS($A$6:A147))</f>
        <v/>
      </c>
      <c r="B147" s="46"/>
      <c r="C147" s="46"/>
      <c r="D147" s="46"/>
      <c r="E147" s="46"/>
      <c r="F147" s="46"/>
      <c r="G147" s="46"/>
      <c r="H147" s="46"/>
      <c r="I147" s="46"/>
      <c r="J147" s="46"/>
      <c r="K147" s="46"/>
      <c r="L147" s="46"/>
      <c r="M147" s="46"/>
      <c r="N147" s="46"/>
      <c r="O147" s="46"/>
      <c r="P147" s="46"/>
      <c r="Q147" s="46"/>
      <c r="R147" s="46"/>
      <c r="S147" s="46"/>
      <c r="T147" s="46"/>
      <c r="U147" s="46"/>
    </row>
    <row r="148" spans="1:21">
      <c r="A148" s="102" t="str">
        <f>IF(REFRESH!$B148="","",ROWS($A$6:A148))</f>
        <v/>
      </c>
      <c r="B148" s="46"/>
      <c r="C148" s="46"/>
      <c r="D148" s="46"/>
      <c r="E148" s="46"/>
      <c r="F148" s="46"/>
      <c r="G148" s="46"/>
      <c r="H148" s="46"/>
      <c r="I148" s="46"/>
      <c r="J148" s="46"/>
      <c r="K148" s="46"/>
      <c r="L148" s="46"/>
      <c r="M148" s="46"/>
      <c r="N148" s="46"/>
      <c r="O148" s="46"/>
      <c r="P148" s="46"/>
      <c r="Q148" s="46"/>
      <c r="R148" s="46"/>
      <c r="S148" s="46"/>
      <c r="T148" s="46"/>
      <c r="U148" s="46"/>
    </row>
    <row r="149" spans="1:21">
      <c r="A149" s="102" t="str">
        <f>IF(REFRESH!$B149="","",ROWS($A$6:A149))</f>
        <v/>
      </c>
      <c r="B149" s="46"/>
      <c r="C149" s="46"/>
      <c r="D149" s="46"/>
      <c r="E149" s="46"/>
      <c r="F149" s="46"/>
      <c r="G149" s="46"/>
      <c r="H149" s="46"/>
      <c r="I149" s="46"/>
      <c r="J149" s="46"/>
      <c r="K149" s="46"/>
      <c r="L149" s="46"/>
      <c r="M149" s="46"/>
      <c r="N149" s="46"/>
      <c r="O149" s="46"/>
      <c r="P149" s="46"/>
      <c r="Q149" s="46"/>
      <c r="R149" s="46"/>
      <c r="S149" s="46"/>
      <c r="T149" s="46"/>
      <c r="U149" s="46"/>
    </row>
    <row r="150" spans="1:21">
      <c r="A150" s="102" t="str">
        <f>IF(REFRESH!$B150="","",ROWS($A$6:A150))</f>
        <v/>
      </c>
      <c r="B150" s="46"/>
      <c r="C150" s="46"/>
      <c r="D150" s="46"/>
      <c r="E150" s="46"/>
      <c r="F150" s="46"/>
      <c r="G150" s="46"/>
      <c r="H150" s="46"/>
      <c r="I150" s="46"/>
      <c r="J150" s="46"/>
      <c r="K150" s="46"/>
      <c r="L150" s="46"/>
      <c r="M150" s="46"/>
      <c r="N150" s="46"/>
      <c r="O150" s="46"/>
      <c r="P150" s="46"/>
      <c r="Q150" s="46"/>
      <c r="R150" s="46"/>
      <c r="S150" s="46"/>
      <c r="T150" s="46"/>
      <c r="U150" s="46"/>
    </row>
    <row r="151" spans="1:21">
      <c r="A151" s="102" t="str">
        <f>IF(REFRESH!$B151="","",ROWS($A$6:A151))</f>
        <v/>
      </c>
      <c r="B151" s="46"/>
      <c r="C151" s="46"/>
      <c r="D151" s="46"/>
      <c r="E151" s="46"/>
      <c r="F151" s="46"/>
      <c r="G151" s="46"/>
      <c r="H151" s="46"/>
      <c r="I151" s="46"/>
      <c r="J151" s="46"/>
      <c r="K151" s="46"/>
      <c r="L151" s="46"/>
      <c r="M151" s="46"/>
      <c r="N151" s="46"/>
      <c r="O151" s="46"/>
      <c r="P151" s="46"/>
      <c r="Q151" s="46"/>
      <c r="R151" s="46"/>
      <c r="S151" s="46"/>
      <c r="T151" s="46"/>
      <c r="U151" s="46"/>
    </row>
    <row r="152" spans="1:21">
      <c r="A152" s="102" t="str">
        <f>IF(REFRESH!$B152="","",ROWS($A$6:A152))</f>
        <v/>
      </c>
      <c r="B152" s="46"/>
      <c r="C152" s="46"/>
      <c r="D152" s="46"/>
      <c r="E152" s="46"/>
      <c r="F152" s="46"/>
      <c r="G152" s="46"/>
      <c r="H152" s="46"/>
      <c r="I152" s="46"/>
      <c r="J152" s="46"/>
      <c r="K152" s="46"/>
      <c r="L152" s="46"/>
      <c r="M152" s="46"/>
      <c r="N152" s="46"/>
      <c r="O152" s="46"/>
      <c r="P152" s="46"/>
      <c r="Q152" s="46"/>
      <c r="R152" s="46"/>
      <c r="S152" s="46"/>
      <c r="T152" s="46"/>
      <c r="U152" s="46"/>
    </row>
    <row r="153" spans="1:21">
      <c r="A153" s="102" t="str">
        <f>IF(REFRESH!$B153="","",ROWS($A$6:A153))</f>
        <v/>
      </c>
      <c r="B153" s="46"/>
      <c r="C153" s="46"/>
      <c r="D153" s="46"/>
      <c r="E153" s="46"/>
      <c r="F153" s="46"/>
      <c r="G153" s="46"/>
      <c r="H153" s="46"/>
      <c r="I153" s="46"/>
      <c r="J153" s="46"/>
      <c r="K153" s="46"/>
      <c r="L153" s="46"/>
      <c r="M153" s="46"/>
      <c r="N153" s="46"/>
      <c r="O153" s="46"/>
      <c r="P153" s="46"/>
      <c r="Q153" s="46"/>
      <c r="R153" s="46"/>
      <c r="S153" s="46"/>
      <c r="T153" s="46"/>
      <c r="U153" s="46"/>
    </row>
    <row r="154" spans="1:21">
      <c r="A154" s="102" t="str">
        <f>IF(REFRESH!$B154="","",ROWS($A$6:A154))</f>
        <v/>
      </c>
      <c r="B154" s="46"/>
      <c r="C154" s="46"/>
      <c r="D154" s="46"/>
      <c r="E154" s="46"/>
      <c r="F154" s="46"/>
      <c r="G154" s="46"/>
      <c r="H154" s="46"/>
      <c r="I154" s="46"/>
      <c r="J154" s="46"/>
      <c r="K154" s="46"/>
      <c r="L154" s="46"/>
      <c r="M154" s="46"/>
      <c r="N154" s="46"/>
      <c r="O154" s="46"/>
      <c r="P154" s="46"/>
      <c r="Q154" s="46"/>
      <c r="R154" s="46"/>
      <c r="S154" s="46"/>
      <c r="T154" s="46"/>
      <c r="U154" s="46"/>
    </row>
    <row r="155" spans="1:21">
      <c r="A155" s="102" t="str">
        <f>IF(REFRESH!$B155="","",ROWS($A$6:A155))</f>
        <v/>
      </c>
      <c r="B155" s="46"/>
      <c r="C155" s="46"/>
      <c r="D155" s="46"/>
      <c r="E155" s="46"/>
      <c r="F155" s="46"/>
      <c r="G155" s="46"/>
      <c r="H155" s="46"/>
      <c r="I155" s="46"/>
      <c r="J155" s="46"/>
      <c r="K155" s="46"/>
      <c r="L155" s="46"/>
      <c r="M155" s="46"/>
      <c r="N155" s="46"/>
      <c r="O155" s="46"/>
      <c r="P155" s="46"/>
      <c r="Q155" s="46"/>
      <c r="R155" s="46"/>
      <c r="S155" s="46"/>
      <c r="T155" s="46"/>
      <c r="U155" s="46"/>
    </row>
    <row r="156" spans="1:21">
      <c r="A156" s="102" t="str">
        <f>IF(REFRESH!$B156="","",ROWS($A$6:A156))</f>
        <v/>
      </c>
      <c r="B156" s="46"/>
      <c r="C156" s="46"/>
      <c r="D156" s="46"/>
      <c r="E156" s="46"/>
      <c r="F156" s="46"/>
      <c r="G156" s="46"/>
      <c r="H156" s="46"/>
      <c r="I156" s="46"/>
      <c r="J156" s="46"/>
      <c r="K156" s="46"/>
      <c r="L156" s="46"/>
      <c r="M156" s="46"/>
      <c r="N156" s="46"/>
      <c r="O156" s="46"/>
      <c r="P156" s="46"/>
      <c r="Q156" s="46"/>
      <c r="R156" s="46"/>
      <c r="S156" s="46"/>
      <c r="T156" s="46"/>
      <c r="U156" s="46"/>
    </row>
    <row r="157" spans="1:21">
      <c r="A157" s="102" t="str">
        <f>IF(REFRESH!$B157="","",ROWS($A$6:A157))</f>
        <v/>
      </c>
      <c r="B157" s="46"/>
      <c r="C157" s="46"/>
      <c r="D157" s="46"/>
      <c r="E157" s="46"/>
      <c r="F157" s="46"/>
      <c r="G157" s="46"/>
      <c r="H157" s="46"/>
      <c r="I157" s="46"/>
      <c r="J157" s="46"/>
      <c r="K157" s="46"/>
      <c r="L157" s="46"/>
      <c r="M157" s="46"/>
      <c r="N157" s="46"/>
      <c r="O157" s="46"/>
      <c r="P157" s="46"/>
      <c r="Q157" s="46"/>
      <c r="R157" s="46"/>
      <c r="S157" s="46"/>
      <c r="T157" s="46"/>
      <c r="U157" s="46"/>
    </row>
    <row r="158" spans="1:21">
      <c r="A158" s="102" t="str">
        <f>IF(REFRESH!$B158="","",ROWS($A$6:A158))</f>
        <v/>
      </c>
      <c r="B158" s="46"/>
      <c r="C158" s="46"/>
      <c r="D158" s="46"/>
      <c r="E158" s="46"/>
      <c r="F158" s="46"/>
      <c r="G158" s="46"/>
      <c r="H158" s="46"/>
      <c r="I158" s="46"/>
      <c r="J158" s="46"/>
      <c r="K158" s="46"/>
      <c r="L158" s="46"/>
      <c r="M158" s="46"/>
      <c r="N158" s="46"/>
      <c r="O158" s="46"/>
      <c r="P158" s="46"/>
      <c r="Q158" s="46"/>
      <c r="R158" s="46"/>
      <c r="S158" s="46"/>
      <c r="T158" s="46"/>
      <c r="U158" s="46"/>
    </row>
    <row r="159" spans="1:21">
      <c r="A159" s="102" t="str">
        <f>IF(REFRESH!$B159="","",ROWS($A$6:A159))</f>
        <v/>
      </c>
      <c r="B159" s="46"/>
      <c r="C159" s="46"/>
      <c r="D159" s="46"/>
      <c r="E159" s="46"/>
      <c r="F159" s="46"/>
      <c r="G159" s="46"/>
      <c r="H159" s="46"/>
      <c r="I159" s="46"/>
      <c r="J159" s="46"/>
      <c r="K159" s="46"/>
      <c r="L159" s="46"/>
      <c r="M159" s="46"/>
      <c r="N159" s="46"/>
      <c r="O159" s="46"/>
      <c r="P159" s="46"/>
      <c r="Q159" s="46"/>
      <c r="R159" s="46"/>
      <c r="S159" s="46"/>
      <c r="T159" s="46"/>
      <c r="U159" s="46"/>
    </row>
    <row r="160" spans="1:21">
      <c r="A160" s="102" t="str">
        <f>IF(REFRESH!$B160="","",ROWS($A$6:A160))</f>
        <v/>
      </c>
      <c r="B160" s="46"/>
      <c r="C160" s="46"/>
      <c r="D160" s="46"/>
      <c r="E160" s="46"/>
      <c r="F160" s="46"/>
      <c r="G160" s="46"/>
      <c r="H160" s="46"/>
      <c r="I160" s="46"/>
      <c r="J160" s="46"/>
      <c r="K160" s="46"/>
      <c r="L160" s="46"/>
      <c r="M160" s="46"/>
      <c r="N160" s="46"/>
      <c r="O160" s="46"/>
      <c r="P160" s="46"/>
      <c r="Q160" s="46"/>
      <c r="R160" s="46"/>
      <c r="S160" s="46"/>
      <c r="T160" s="46"/>
      <c r="U160" s="46"/>
    </row>
    <row r="161" spans="1:21">
      <c r="A161" s="102" t="str">
        <f>IF(REFRESH!$B161="","",ROWS($A$6:A161))</f>
        <v/>
      </c>
      <c r="B161" s="46"/>
      <c r="C161" s="46"/>
      <c r="D161" s="46"/>
      <c r="E161" s="46"/>
      <c r="F161" s="46"/>
      <c r="G161" s="46"/>
      <c r="H161" s="46"/>
      <c r="I161" s="46"/>
      <c r="J161" s="46"/>
      <c r="K161" s="46"/>
      <c r="L161" s="46"/>
      <c r="M161" s="46"/>
      <c r="N161" s="46"/>
      <c r="O161" s="46"/>
      <c r="P161" s="46"/>
      <c r="Q161" s="46"/>
      <c r="R161" s="46"/>
      <c r="S161" s="46"/>
      <c r="T161" s="46"/>
      <c r="U161" s="46"/>
    </row>
    <row r="162" spans="1:21">
      <c r="A162" s="102" t="str">
        <f>IF(REFRESH!$B162="","",ROWS($A$6:A162))</f>
        <v/>
      </c>
      <c r="B162" s="46"/>
      <c r="C162" s="46"/>
      <c r="D162" s="46"/>
      <c r="E162" s="46"/>
      <c r="F162" s="46"/>
      <c r="G162" s="46"/>
      <c r="H162" s="46"/>
      <c r="I162" s="46"/>
      <c r="J162" s="46"/>
      <c r="K162" s="46"/>
      <c r="L162" s="46"/>
      <c r="M162" s="46"/>
      <c r="N162" s="46"/>
      <c r="O162" s="46"/>
      <c r="P162" s="46"/>
      <c r="Q162" s="46"/>
      <c r="R162" s="46"/>
      <c r="S162" s="46"/>
      <c r="T162" s="46"/>
      <c r="U162" s="46"/>
    </row>
    <row r="163" spans="1:21">
      <c r="A163" s="102" t="str">
        <f>IF(REFRESH!$B163="","",ROWS($A$6:A163))</f>
        <v/>
      </c>
      <c r="B163" s="46"/>
      <c r="C163" s="46"/>
      <c r="D163" s="46"/>
      <c r="E163" s="46"/>
      <c r="F163" s="46"/>
      <c r="G163" s="46"/>
      <c r="H163" s="46"/>
      <c r="I163" s="46"/>
      <c r="J163" s="46"/>
      <c r="K163" s="46"/>
      <c r="L163" s="46"/>
      <c r="M163" s="46"/>
      <c r="N163" s="46"/>
      <c r="O163" s="46"/>
      <c r="P163" s="46"/>
      <c r="Q163" s="46"/>
      <c r="R163" s="46"/>
      <c r="S163" s="46"/>
      <c r="T163" s="46"/>
      <c r="U163" s="46"/>
    </row>
    <row r="164" spans="1:21">
      <c r="A164" s="102" t="str">
        <f>IF(REFRESH!$B164="","",ROWS($A$6:A164))</f>
        <v/>
      </c>
      <c r="B164" s="46"/>
      <c r="C164" s="46"/>
      <c r="D164" s="46"/>
      <c r="E164" s="46"/>
      <c r="F164" s="46"/>
      <c r="G164" s="46"/>
      <c r="H164" s="46"/>
      <c r="I164" s="46"/>
      <c r="J164" s="46"/>
      <c r="K164" s="46"/>
      <c r="L164" s="46"/>
      <c r="M164" s="46"/>
      <c r="N164" s="46"/>
      <c r="O164" s="46"/>
      <c r="P164" s="46"/>
      <c r="Q164" s="46"/>
      <c r="R164" s="46"/>
      <c r="S164" s="46"/>
      <c r="T164" s="46"/>
      <c r="U164" s="46"/>
    </row>
    <row r="165" spans="1:21">
      <c r="A165" s="102" t="str">
        <f>IF(REFRESH!$B165="","",ROWS($A$6:A165))</f>
        <v/>
      </c>
      <c r="B165" s="46"/>
      <c r="C165" s="46"/>
      <c r="D165" s="46"/>
      <c r="E165" s="46"/>
      <c r="F165" s="46"/>
      <c r="G165" s="46"/>
      <c r="H165" s="46"/>
      <c r="I165" s="46"/>
      <c r="J165" s="46"/>
      <c r="K165" s="46"/>
      <c r="L165" s="46"/>
      <c r="M165" s="46"/>
      <c r="N165" s="46"/>
      <c r="O165" s="46"/>
      <c r="P165" s="46"/>
      <c r="Q165" s="46"/>
      <c r="R165" s="46"/>
      <c r="S165" s="46"/>
      <c r="T165" s="46"/>
      <c r="U165" s="46"/>
    </row>
    <row r="166" spans="1:21">
      <c r="A166" s="102" t="str">
        <f>IF(REFRESH!$B166="","",ROWS($A$6:A166))</f>
        <v/>
      </c>
      <c r="B166" s="46"/>
      <c r="C166" s="46"/>
      <c r="D166" s="46"/>
      <c r="E166" s="46"/>
      <c r="F166" s="46"/>
      <c r="G166" s="46"/>
      <c r="H166" s="46"/>
      <c r="I166" s="46"/>
      <c r="J166" s="46"/>
      <c r="K166" s="46"/>
      <c r="L166" s="46"/>
      <c r="M166" s="46"/>
      <c r="N166" s="46"/>
      <c r="O166" s="46"/>
      <c r="P166" s="46"/>
      <c r="Q166" s="46"/>
      <c r="R166" s="46"/>
      <c r="S166" s="46"/>
      <c r="T166" s="46"/>
      <c r="U166" s="46"/>
    </row>
    <row r="167" spans="1:21">
      <c r="A167" s="102" t="str">
        <f>IF(REFRESH!$B167="","",ROWS($A$6:A167))</f>
        <v/>
      </c>
      <c r="B167" s="46"/>
      <c r="C167" s="46"/>
      <c r="D167" s="46"/>
      <c r="E167" s="46"/>
      <c r="F167" s="46"/>
      <c r="G167" s="46"/>
      <c r="H167" s="46"/>
      <c r="I167" s="46"/>
      <c r="J167" s="46"/>
      <c r="K167" s="46"/>
      <c r="L167" s="46"/>
      <c r="M167" s="46"/>
      <c r="N167" s="46"/>
      <c r="O167" s="46"/>
      <c r="P167" s="46"/>
      <c r="Q167" s="46"/>
      <c r="R167" s="46"/>
      <c r="S167" s="46"/>
      <c r="T167" s="46"/>
      <c r="U167" s="46"/>
    </row>
    <row r="168" spans="1:21">
      <c r="A168" s="102" t="str">
        <f>IF(REFRESH!$B168="","",ROWS($A$6:A168))</f>
        <v/>
      </c>
      <c r="B168" s="46"/>
      <c r="C168" s="46"/>
      <c r="D168" s="46"/>
      <c r="E168" s="46"/>
      <c r="F168" s="46"/>
      <c r="G168" s="46"/>
      <c r="H168" s="46"/>
      <c r="I168" s="46"/>
      <c r="J168" s="46"/>
      <c r="K168" s="46"/>
      <c r="L168" s="46"/>
      <c r="M168" s="46"/>
      <c r="N168" s="46"/>
      <c r="O168" s="46"/>
      <c r="P168" s="46"/>
      <c r="Q168" s="46"/>
      <c r="R168" s="46"/>
      <c r="S168" s="46"/>
      <c r="T168" s="46"/>
      <c r="U168" s="46"/>
    </row>
    <row r="169" spans="1:21">
      <c r="A169" s="102" t="str">
        <f>IF(REFRESH!$B169="","",ROWS($A$6:A169))</f>
        <v/>
      </c>
      <c r="B169" s="46"/>
      <c r="C169" s="46"/>
      <c r="D169" s="46"/>
      <c r="E169" s="46"/>
      <c r="F169" s="46"/>
      <c r="G169" s="46"/>
      <c r="H169" s="46"/>
      <c r="I169" s="46"/>
      <c r="J169" s="46"/>
      <c r="K169" s="46"/>
      <c r="L169" s="46"/>
      <c r="M169" s="46"/>
      <c r="N169" s="46"/>
      <c r="O169" s="46"/>
      <c r="P169" s="46"/>
      <c r="Q169" s="46"/>
      <c r="R169" s="46"/>
      <c r="S169" s="46"/>
      <c r="T169" s="46"/>
      <c r="U169" s="46"/>
    </row>
    <row r="170" spans="1:21">
      <c r="A170" s="102" t="str">
        <f>IF(REFRESH!$B170="","",ROWS($A$6:A170))</f>
        <v/>
      </c>
      <c r="B170" s="46"/>
      <c r="C170" s="46"/>
      <c r="D170" s="46"/>
      <c r="E170" s="46"/>
      <c r="F170" s="46"/>
      <c r="G170" s="46"/>
      <c r="H170" s="46"/>
      <c r="I170" s="46"/>
      <c r="J170" s="46"/>
      <c r="K170" s="46"/>
      <c r="L170" s="46"/>
      <c r="M170" s="46"/>
      <c r="N170" s="46"/>
      <c r="O170" s="46"/>
      <c r="P170" s="46"/>
      <c r="Q170" s="46"/>
      <c r="R170" s="46"/>
      <c r="S170" s="46"/>
      <c r="T170" s="46"/>
      <c r="U170" s="46"/>
    </row>
    <row r="171" spans="1:21">
      <c r="A171" s="102" t="str">
        <f>IF(REFRESH!$B171="","",ROWS($A$6:A171))</f>
        <v/>
      </c>
      <c r="B171" s="46"/>
      <c r="C171" s="46"/>
      <c r="D171" s="46"/>
      <c r="E171" s="46"/>
      <c r="F171" s="46"/>
      <c r="G171" s="46"/>
      <c r="H171" s="46"/>
      <c r="I171" s="46"/>
      <c r="J171" s="46"/>
      <c r="K171" s="46"/>
      <c r="L171" s="46"/>
      <c r="M171" s="46"/>
      <c r="N171" s="46"/>
      <c r="O171" s="46"/>
      <c r="P171" s="46"/>
      <c r="Q171" s="46"/>
      <c r="R171" s="46"/>
      <c r="S171" s="46"/>
      <c r="T171" s="46"/>
      <c r="U171" s="46"/>
    </row>
    <row r="172" spans="1:21">
      <c r="A172" s="102" t="str">
        <f>IF(REFRESH!$B172="","",ROWS($A$6:A172))</f>
        <v/>
      </c>
      <c r="B172" s="46"/>
      <c r="C172" s="46"/>
      <c r="D172" s="46"/>
      <c r="E172" s="46"/>
      <c r="F172" s="46"/>
      <c r="G172" s="46"/>
      <c r="H172" s="46"/>
      <c r="I172" s="46"/>
      <c r="J172" s="46"/>
      <c r="K172" s="46"/>
      <c r="L172" s="46"/>
      <c r="M172" s="46"/>
      <c r="N172" s="46"/>
      <c r="O172" s="46"/>
      <c r="P172" s="46"/>
      <c r="Q172" s="46"/>
      <c r="R172" s="46"/>
      <c r="S172" s="46"/>
      <c r="T172" s="46"/>
      <c r="U172" s="46"/>
    </row>
    <row r="173" spans="1:21">
      <c r="A173" s="102" t="str">
        <f>IF(REFRESH!$B173="","",ROWS($A$6:A173))</f>
        <v/>
      </c>
      <c r="B173" s="46"/>
      <c r="C173" s="46"/>
      <c r="D173" s="46"/>
      <c r="E173" s="46"/>
      <c r="F173" s="46"/>
      <c r="G173" s="46"/>
      <c r="H173" s="46"/>
      <c r="I173" s="46"/>
      <c r="J173" s="46"/>
      <c r="K173" s="46"/>
      <c r="L173" s="46"/>
      <c r="M173" s="46"/>
      <c r="N173" s="46"/>
      <c r="O173" s="46"/>
      <c r="P173" s="46"/>
      <c r="Q173" s="46"/>
      <c r="R173" s="46"/>
      <c r="S173" s="46"/>
      <c r="T173" s="46"/>
      <c r="U173" s="46"/>
    </row>
    <row r="174" spans="1:21">
      <c r="A174" s="102" t="str">
        <f>IF(REFRESH!$B174="","",ROWS($A$6:A174))</f>
        <v/>
      </c>
      <c r="B174" s="46"/>
      <c r="C174" s="46"/>
      <c r="D174" s="46"/>
      <c r="E174" s="46"/>
      <c r="F174" s="46"/>
      <c r="G174" s="46"/>
      <c r="H174" s="46"/>
      <c r="I174" s="46"/>
      <c r="J174" s="46"/>
      <c r="K174" s="46"/>
      <c r="L174" s="46"/>
      <c r="M174" s="46"/>
      <c r="N174" s="46"/>
      <c r="O174" s="46"/>
      <c r="P174" s="46"/>
      <c r="Q174" s="46"/>
      <c r="R174" s="46"/>
      <c r="S174" s="46"/>
      <c r="T174" s="46"/>
      <c r="U174" s="46"/>
    </row>
    <row r="175" spans="1:21">
      <c r="A175" s="102" t="str">
        <f>IF(REFRESH!$B175="","",ROWS($A$6:A175))</f>
        <v/>
      </c>
      <c r="B175" s="46"/>
      <c r="C175" s="46"/>
      <c r="D175" s="46"/>
      <c r="E175" s="46"/>
      <c r="F175" s="46"/>
      <c r="G175" s="46"/>
      <c r="H175" s="46"/>
      <c r="I175" s="46"/>
      <c r="J175" s="46"/>
      <c r="K175" s="46"/>
      <c r="L175" s="46"/>
      <c r="M175" s="46"/>
      <c r="N175" s="46"/>
      <c r="O175" s="46"/>
      <c r="P175" s="46"/>
      <c r="Q175" s="46"/>
      <c r="R175" s="46"/>
      <c r="S175" s="46"/>
      <c r="T175" s="46"/>
      <c r="U175" s="46"/>
    </row>
    <row r="176" spans="1:21">
      <c r="A176" s="102" t="str">
        <f>IF(REFRESH!$B176="","",ROWS($A$6:A176))</f>
        <v/>
      </c>
      <c r="B176" s="46"/>
      <c r="C176" s="46"/>
      <c r="D176" s="46"/>
      <c r="E176" s="46"/>
      <c r="F176" s="46"/>
      <c r="G176" s="46"/>
      <c r="H176" s="46"/>
      <c r="I176" s="46"/>
      <c r="J176" s="46"/>
      <c r="K176" s="46"/>
      <c r="L176" s="46"/>
      <c r="M176" s="46"/>
      <c r="N176" s="46"/>
      <c r="O176" s="46"/>
      <c r="P176" s="46"/>
      <c r="Q176" s="46"/>
      <c r="R176" s="46"/>
      <c r="S176" s="46"/>
      <c r="T176" s="46"/>
      <c r="U176" s="46"/>
    </row>
    <row r="177" spans="1:21">
      <c r="A177" s="102" t="str">
        <f>IF(REFRESH!$B177="","",ROWS($A$6:A177))</f>
        <v/>
      </c>
      <c r="B177" s="46"/>
      <c r="C177" s="46"/>
      <c r="D177" s="46"/>
      <c r="E177" s="46"/>
      <c r="F177" s="46"/>
      <c r="G177" s="46"/>
      <c r="H177" s="46"/>
      <c r="I177" s="46"/>
      <c r="J177" s="46"/>
      <c r="K177" s="46"/>
      <c r="L177" s="46"/>
      <c r="M177" s="46"/>
      <c r="N177" s="46"/>
      <c r="O177" s="46"/>
      <c r="P177" s="46"/>
      <c r="Q177" s="46"/>
      <c r="R177" s="46"/>
      <c r="S177" s="46"/>
      <c r="T177" s="46"/>
      <c r="U177" s="46"/>
    </row>
    <row r="178" spans="1:21">
      <c r="A178" s="102" t="str">
        <f>IF(REFRESH!$B178="","",ROWS($A$6:A178))</f>
        <v/>
      </c>
      <c r="B178" s="46"/>
      <c r="C178" s="46"/>
      <c r="D178" s="46"/>
      <c r="E178" s="46"/>
      <c r="F178" s="46"/>
      <c r="G178" s="46"/>
      <c r="H178" s="46"/>
      <c r="I178" s="46"/>
      <c r="J178" s="46"/>
      <c r="K178" s="46"/>
      <c r="L178" s="46"/>
      <c r="M178" s="46"/>
      <c r="N178" s="46"/>
      <c r="O178" s="46"/>
      <c r="P178" s="46"/>
      <c r="Q178" s="46"/>
      <c r="R178" s="46"/>
      <c r="S178" s="46"/>
      <c r="T178" s="46"/>
      <c r="U178" s="46"/>
    </row>
    <row r="179" spans="1:21">
      <c r="A179" s="102" t="str">
        <f>IF(REFRESH!$B179="","",ROWS($A$6:A179))</f>
        <v/>
      </c>
      <c r="B179" s="46"/>
      <c r="C179" s="46"/>
      <c r="D179" s="46"/>
      <c r="E179" s="46"/>
      <c r="F179" s="46"/>
      <c r="G179" s="46"/>
      <c r="H179" s="46"/>
      <c r="I179" s="46"/>
      <c r="J179" s="46"/>
      <c r="K179" s="46"/>
      <c r="L179" s="46"/>
      <c r="M179" s="46"/>
      <c r="N179" s="46"/>
      <c r="O179" s="46"/>
      <c r="P179" s="46"/>
      <c r="Q179" s="46"/>
      <c r="R179" s="46"/>
      <c r="S179" s="46"/>
      <c r="T179" s="46"/>
      <c r="U179" s="46"/>
    </row>
    <row r="180" spans="1:21">
      <c r="A180" s="102" t="str">
        <f>IF(REFRESH!$B180="","",ROWS($A$6:A180))</f>
        <v/>
      </c>
      <c r="B180" s="46"/>
      <c r="C180" s="46"/>
      <c r="D180" s="46"/>
      <c r="E180" s="46"/>
      <c r="F180" s="46"/>
      <c r="G180" s="46"/>
      <c r="H180" s="46"/>
      <c r="I180" s="46"/>
      <c r="J180" s="46"/>
      <c r="K180" s="46"/>
      <c r="L180" s="46"/>
      <c r="M180" s="46"/>
      <c r="N180" s="46"/>
      <c r="O180" s="46"/>
      <c r="P180" s="46"/>
      <c r="Q180" s="46"/>
      <c r="R180" s="46"/>
      <c r="S180" s="46"/>
      <c r="T180" s="46"/>
      <c r="U180" s="46"/>
    </row>
    <row r="181" spans="1:21">
      <c r="A181" s="102" t="str">
        <f>IF(REFRESH!$B181="","",ROWS($A$6:A181))</f>
        <v/>
      </c>
      <c r="B181" s="46"/>
      <c r="C181" s="46"/>
      <c r="D181" s="46"/>
      <c r="E181" s="46"/>
      <c r="F181" s="46"/>
      <c r="G181" s="46"/>
      <c r="H181" s="46"/>
      <c r="I181" s="46"/>
      <c r="J181" s="46"/>
      <c r="K181" s="46"/>
      <c r="L181" s="46"/>
      <c r="M181" s="46"/>
      <c r="N181" s="46"/>
      <c r="O181" s="46"/>
      <c r="P181" s="46"/>
      <c r="Q181" s="46"/>
      <c r="R181" s="46"/>
      <c r="S181" s="46"/>
      <c r="T181" s="46"/>
      <c r="U181" s="46"/>
    </row>
    <row r="182" spans="1:21">
      <c r="A182" s="102" t="str">
        <f>IF(REFRESH!$B182="","",ROWS($A$6:A182))</f>
        <v/>
      </c>
      <c r="B182" s="46"/>
      <c r="C182" s="46"/>
      <c r="D182" s="46"/>
      <c r="E182" s="46"/>
      <c r="F182" s="46"/>
      <c r="G182" s="46"/>
      <c r="H182" s="46"/>
      <c r="I182" s="46"/>
      <c r="J182" s="46"/>
      <c r="K182" s="46"/>
      <c r="L182" s="46"/>
      <c r="M182" s="46"/>
      <c r="N182" s="46"/>
      <c r="O182" s="46"/>
      <c r="P182" s="46"/>
      <c r="Q182" s="46"/>
      <c r="R182" s="46"/>
      <c r="S182" s="46"/>
      <c r="T182" s="46"/>
      <c r="U182" s="46"/>
    </row>
    <row r="183" spans="1:21">
      <c r="A183" s="102" t="str">
        <f>IF(REFRESH!$B183="","",ROWS($A$6:A183))</f>
        <v/>
      </c>
      <c r="B183" s="46"/>
      <c r="C183" s="46"/>
      <c r="D183" s="46"/>
      <c r="E183" s="46"/>
      <c r="F183" s="46"/>
      <c r="G183" s="46"/>
      <c r="H183" s="46"/>
      <c r="I183" s="46"/>
      <c r="J183" s="46"/>
      <c r="K183" s="46"/>
      <c r="L183" s="46"/>
      <c r="M183" s="46"/>
      <c r="N183" s="46"/>
      <c r="O183" s="46"/>
      <c r="P183" s="46"/>
      <c r="Q183" s="46"/>
      <c r="R183" s="46"/>
      <c r="S183" s="46"/>
      <c r="T183" s="46"/>
      <c r="U183" s="46"/>
    </row>
    <row r="184" spans="1:21">
      <c r="A184" s="102" t="str">
        <f>IF(REFRESH!$B184="","",ROWS($A$6:A184))</f>
        <v/>
      </c>
      <c r="B184" s="46"/>
      <c r="C184" s="46"/>
      <c r="D184" s="46"/>
      <c r="E184" s="46"/>
      <c r="F184" s="46"/>
      <c r="G184" s="46"/>
      <c r="H184" s="46"/>
      <c r="I184" s="46"/>
      <c r="J184" s="46"/>
      <c r="K184" s="46"/>
      <c r="L184" s="46"/>
      <c r="M184" s="46"/>
      <c r="N184" s="46"/>
      <c r="O184" s="46"/>
      <c r="P184" s="46"/>
      <c r="Q184" s="46"/>
      <c r="R184" s="46"/>
      <c r="S184" s="46"/>
      <c r="T184" s="46"/>
      <c r="U184" s="46"/>
    </row>
    <row r="185" spans="1:21">
      <c r="A185" s="102" t="str">
        <f>IF(REFRESH!$B185="","",ROWS($A$6:A185))</f>
        <v/>
      </c>
      <c r="B185" s="46"/>
      <c r="C185" s="46"/>
      <c r="D185" s="46"/>
      <c r="E185" s="46"/>
      <c r="F185" s="46"/>
      <c r="G185" s="46"/>
      <c r="H185" s="46"/>
      <c r="I185" s="46"/>
      <c r="J185" s="46"/>
      <c r="K185" s="46"/>
      <c r="L185" s="46"/>
      <c r="M185" s="46"/>
      <c r="N185" s="46"/>
      <c r="O185" s="46"/>
      <c r="P185" s="46"/>
      <c r="Q185" s="46"/>
      <c r="R185" s="46"/>
      <c r="S185" s="46"/>
      <c r="T185" s="46"/>
      <c r="U185" s="46"/>
    </row>
    <row r="186" spans="1:21">
      <c r="A186" s="102" t="str">
        <f>IF(REFRESH!$B186="","",ROWS($A$6:A186))</f>
        <v/>
      </c>
      <c r="B186" s="46"/>
      <c r="C186" s="46"/>
      <c r="D186" s="46"/>
      <c r="E186" s="46"/>
      <c r="F186" s="46"/>
      <c r="G186" s="46"/>
      <c r="H186" s="46"/>
      <c r="I186" s="46"/>
      <c r="J186" s="46"/>
      <c r="K186" s="46"/>
      <c r="L186" s="46"/>
      <c r="M186" s="46"/>
      <c r="N186" s="46"/>
      <c r="O186" s="46"/>
      <c r="P186" s="46"/>
      <c r="Q186" s="46"/>
      <c r="R186" s="46"/>
      <c r="S186" s="46"/>
      <c r="T186" s="46"/>
      <c r="U186" s="46"/>
    </row>
    <row r="187" spans="1:21">
      <c r="A187" s="102" t="str">
        <f>IF(REFRESH!$B187="","",ROWS($A$6:A187))</f>
        <v/>
      </c>
      <c r="B187" s="46"/>
      <c r="C187" s="46"/>
      <c r="D187" s="46"/>
      <c r="E187" s="46"/>
      <c r="F187" s="46"/>
      <c r="G187" s="46"/>
      <c r="H187" s="46"/>
      <c r="I187" s="46"/>
      <c r="J187" s="46"/>
      <c r="K187" s="46"/>
      <c r="L187" s="46"/>
      <c r="M187" s="46"/>
      <c r="N187" s="46"/>
      <c r="O187" s="46"/>
      <c r="P187" s="46"/>
      <c r="Q187" s="46"/>
      <c r="R187" s="46"/>
      <c r="S187" s="46"/>
      <c r="T187" s="46"/>
      <c r="U187" s="46"/>
    </row>
    <row r="188" spans="1:21">
      <c r="A188" s="102" t="str">
        <f>IF(REFRESH!$B188="","",ROWS($A$6:A188))</f>
        <v/>
      </c>
      <c r="B188" s="46"/>
      <c r="C188" s="46"/>
      <c r="D188" s="46"/>
      <c r="E188" s="46"/>
      <c r="F188" s="46"/>
      <c r="G188" s="46"/>
      <c r="H188" s="46"/>
      <c r="I188" s="46"/>
      <c r="J188" s="46"/>
      <c r="K188" s="46"/>
      <c r="L188" s="46"/>
      <c r="M188" s="46"/>
      <c r="N188" s="46"/>
      <c r="O188" s="46"/>
      <c r="P188" s="46"/>
      <c r="Q188" s="46"/>
      <c r="R188" s="46"/>
      <c r="S188" s="46"/>
      <c r="T188" s="46"/>
      <c r="U188" s="46"/>
    </row>
    <row r="189" spans="1:21">
      <c r="A189" s="102" t="str">
        <f>IF(REFRESH!$B189="","",ROWS($A$6:A189))</f>
        <v/>
      </c>
      <c r="B189" s="46"/>
      <c r="C189" s="46"/>
      <c r="D189" s="46"/>
      <c r="E189" s="46"/>
      <c r="F189" s="46"/>
      <c r="G189" s="46"/>
      <c r="H189" s="46"/>
      <c r="I189" s="46"/>
      <c r="J189" s="46"/>
      <c r="K189" s="46"/>
      <c r="L189" s="46"/>
      <c r="M189" s="46"/>
      <c r="N189" s="46"/>
      <c r="O189" s="46"/>
      <c r="P189" s="46"/>
      <c r="Q189" s="46"/>
      <c r="R189" s="46"/>
      <c r="S189" s="46"/>
      <c r="T189" s="46"/>
      <c r="U189" s="46"/>
    </row>
    <row r="190" spans="1:21">
      <c r="A190" s="102" t="str">
        <f>IF(REFRESH!$B190="","",ROWS($A$6:A190))</f>
        <v/>
      </c>
      <c r="B190" s="46"/>
      <c r="C190" s="46"/>
      <c r="D190" s="46"/>
      <c r="E190" s="46"/>
      <c r="F190" s="46"/>
      <c r="G190" s="46"/>
      <c r="H190" s="46"/>
      <c r="I190" s="46"/>
      <c r="J190" s="46"/>
      <c r="K190" s="46"/>
      <c r="L190" s="46"/>
      <c r="M190" s="46"/>
      <c r="N190" s="46"/>
      <c r="O190" s="46"/>
      <c r="P190" s="46"/>
      <c r="Q190" s="46"/>
      <c r="R190" s="46"/>
      <c r="S190" s="46"/>
      <c r="T190" s="46"/>
      <c r="U190" s="46"/>
    </row>
    <row r="191" spans="1:21">
      <c r="A191" s="102" t="str">
        <f>IF(REFRESH!$B191="","",ROWS($A$6:A191))</f>
        <v/>
      </c>
      <c r="B191" s="46"/>
      <c r="C191" s="46"/>
      <c r="D191" s="46"/>
      <c r="E191" s="46"/>
      <c r="F191" s="46"/>
      <c r="G191" s="46"/>
      <c r="H191" s="46"/>
      <c r="I191" s="46"/>
      <c r="J191" s="46"/>
      <c r="K191" s="46"/>
      <c r="L191" s="46"/>
      <c r="M191" s="46"/>
      <c r="N191" s="46"/>
      <c r="O191" s="46"/>
      <c r="P191" s="46"/>
      <c r="Q191" s="46"/>
      <c r="R191" s="46"/>
      <c r="S191" s="46"/>
      <c r="T191" s="46"/>
      <c r="U191" s="46"/>
    </row>
    <row r="192" spans="1:21">
      <c r="A192" s="102" t="str">
        <f>IF(REFRESH!$B192="","",ROWS($A$6:A192))</f>
        <v/>
      </c>
      <c r="B192" s="46"/>
      <c r="C192" s="46"/>
      <c r="D192" s="46"/>
      <c r="E192" s="46"/>
      <c r="F192" s="46"/>
      <c r="G192" s="46"/>
      <c r="H192" s="46"/>
      <c r="I192" s="46"/>
      <c r="J192" s="46"/>
      <c r="K192" s="46"/>
      <c r="L192" s="46"/>
      <c r="M192" s="46"/>
      <c r="N192" s="46"/>
      <c r="O192" s="46"/>
      <c r="P192" s="46"/>
      <c r="Q192" s="46"/>
      <c r="R192" s="46"/>
      <c r="S192" s="46"/>
      <c r="T192" s="46"/>
      <c r="U192" s="46"/>
    </row>
    <row r="193" spans="1:21">
      <c r="A193" s="102" t="str">
        <f>IF(REFRESH!$B193="","",ROWS($A$6:A193))</f>
        <v/>
      </c>
      <c r="B193" s="46"/>
      <c r="C193" s="46"/>
      <c r="D193" s="46"/>
      <c r="E193" s="46"/>
      <c r="F193" s="46"/>
      <c r="G193" s="46"/>
      <c r="H193" s="46"/>
      <c r="I193" s="46"/>
      <c r="J193" s="46"/>
      <c r="K193" s="46"/>
      <c r="L193" s="46"/>
      <c r="M193" s="46"/>
      <c r="N193" s="46"/>
      <c r="O193" s="46"/>
      <c r="P193" s="46"/>
      <c r="Q193" s="46"/>
      <c r="R193" s="46"/>
      <c r="S193" s="46"/>
      <c r="T193" s="46"/>
      <c r="U193" s="46"/>
    </row>
    <row r="194" spans="1:21">
      <c r="A194" s="102" t="str">
        <f>IF(REFRESH!$B194="","",ROWS($A$6:A194))</f>
        <v/>
      </c>
      <c r="B194" s="46"/>
      <c r="C194" s="46"/>
      <c r="D194" s="46"/>
      <c r="E194" s="46"/>
      <c r="F194" s="46"/>
      <c r="G194" s="46"/>
      <c r="H194" s="46"/>
      <c r="I194" s="46"/>
      <c r="J194" s="46"/>
      <c r="K194" s="46"/>
      <c r="L194" s="46"/>
      <c r="M194" s="46"/>
      <c r="N194" s="46"/>
      <c r="O194" s="46"/>
      <c r="P194" s="46"/>
      <c r="Q194" s="46"/>
      <c r="R194" s="46"/>
      <c r="S194" s="46"/>
      <c r="T194" s="46"/>
      <c r="U194" s="46"/>
    </row>
    <row r="195" spans="1:21">
      <c r="A195" s="102" t="str">
        <f>IF(REFRESH!$B195="","",ROWS($A$6:A195))</f>
        <v/>
      </c>
      <c r="B195" s="46"/>
      <c r="C195" s="46"/>
      <c r="D195" s="46"/>
      <c r="E195" s="46"/>
      <c r="F195" s="46"/>
      <c r="G195" s="46"/>
      <c r="H195" s="46"/>
      <c r="I195" s="46"/>
      <c r="J195" s="46"/>
      <c r="K195" s="46"/>
      <c r="L195" s="46"/>
      <c r="M195" s="46"/>
      <c r="N195" s="46"/>
      <c r="O195" s="46"/>
      <c r="P195" s="46"/>
      <c r="Q195" s="46"/>
      <c r="R195" s="46"/>
      <c r="S195" s="46"/>
      <c r="T195" s="46"/>
      <c r="U195" s="46"/>
    </row>
    <row r="196" spans="1:21">
      <c r="A196" s="102" t="str">
        <f>IF(REFRESH!$B196="","",ROWS($A$6:A196))</f>
        <v/>
      </c>
      <c r="B196" s="46"/>
      <c r="C196" s="46"/>
      <c r="D196" s="46"/>
      <c r="E196" s="46"/>
      <c r="F196" s="46"/>
      <c r="G196" s="46"/>
      <c r="H196" s="46"/>
      <c r="I196" s="46"/>
      <c r="J196" s="46"/>
      <c r="K196" s="46"/>
      <c r="L196" s="46"/>
      <c r="M196" s="46"/>
      <c r="N196" s="46"/>
      <c r="O196" s="46"/>
      <c r="P196" s="46"/>
      <c r="Q196" s="46"/>
      <c r="R196" s="46"/>
      <c r="S196" s="46"/>
      <c r="T196" s="46"/>
      <c r="U196" s="46"/>
    </row>
    <row r="197" spans="1:21">
      <c r="A197" s="102" t="str">
        <f>IF(REFRESH!$B197="","",ROWS($A$6:A197))</f>
        <v/>
      </c>
      <c r="B197" s="46"/>
      <c r="C197" s="46"/>
      <c r="D197" s="46"/>
      <c r="E197" s="46"/>
      <c r="F197" s="46"/>
      <c r="G197" s="46"/>
      <c r="H197" s="46"/>
      <c r="I197" s="46"/>
      <c r="J197" s="46"/>
      <c r="K197" s="46"/>
      <c r="L197" s="46"/>
      <c r="M197" s="46"/>
      <c r="N197" s="46"/>
      <c r="O197" s="46"/>
      <c r="P197" s="46"/>
      <c r="Q197" s="46"/>
      <c r="R197" s="46"/>
      <c r="S197" s="46"/>
      <c r="T197" s="46"/>
      <c r="U197" s="46"/>
    </row>
    <row r="198" spans="1:21">
      <c r="A198" s="102" t="str">
        <f>IF(REFRESH!$B198="","",ROWS($A$6:A198))</f>
        <v/>
      </c>
      <c r="B198" s="46"/>
      <c r="C198" s="46"/>
      <c r="D198" s="46"/>
      <c r="E198" s="46"/>
      <c r="F198" s="46"/>
      <c r="G198" s="46"/>
      <c r="H198" s="46"/>
      <c r="I198" s="46"/>
      <c r="J198" s="46"/>
      <c r="K198" s="46"/>
      <c r="L198" s="46"/>
      <c r="M198" s="46"/>
      <c r="N198" s="46"/>
      <c r="O198" s="46"/>
      <c r="P198" s="46"/>
      <c r="Q198" s="46"/>
      <c r="R198" s="46"/>
      <c r="S198" s="46"/>
      <c r="T198" s="46"/>
      <c r="U198" s="46"/>
    </row>
    <row r="199" spans="1:21">
      <c r="A199" s="102" t="str">
        <f>IF(REFRESH!$B199="","",ROWS($A$6:A199))</f>
        <v/>
      </c>
      <c r="B199" s="46"/>
      <c r="C199" s="46"/>
      <c r="D199" s="46"/>
      <c r="E199" s="46"/>
      <c r="F199" s="46"/>
      <c r="G199" s="46"/>
      <c r="H199" s="46"/>
      <c r="I199" s="46"/>
      <c r="J199" s="46"/>
      <c r="K199" s="46"/>
      <c r="L199" s="46"/>
      <c r="M199" s="46"/>
      <c r="N199" s="46"/>
      <c r="O199" s="46"/>
      <c r="P199" s="46"/>
      <c r="Q199" s="46"/>
      <c r="R199" s="46"/>
      <c r="S199" s="46"/>
      <c r="T199" s="46"/>
      <c r="U199" s="46"/>
    </row>
    <row r="200" spans="1:21">
      <c r="A200" s="102" t="str">
        <f>IF(REFRESH!$B200="","",ROWS($A$6:A200))</f>
        <v/>
      </c>
      <c r="B200" s="46"/>
      <c r="C200" s="46"/>
      <c r="D200" s="46"/>
      <c r="E200" s="46"/>
      <c r="F200" s="46"/>
      <c r="G200" s="46"/>
      <c r="H200" s="46"/>
      <c r="I200" s="46"/>
      <c r="J200" s="46"/>
      <c r="K200" s="46"/>
      <c r="L200" s="46"/>
      <c r="M200" s="46"/>
      <c r="N200" s="46"/>
      <c r="O200" s="46"/>
      <c r="P200" s="46"/>
      <c r="Q200" s="46"/>
      <c r="R200" s="46"/>
      <c r="S200" s="46"/>
      <c r="T200" s="46"/>
      <c r="U200" s="46"/>
    </row>
    <row r="201" spans="1:21">
      <c r="A201" s="102" t="str">
        <f>IF(REFRESH!$B201="","",ROWS($A$6:A201))</f>
        <v/>
      </c>
      <c r="B201" s="46"/>
      <c r="C201" s="46"/>
      <c r="D201" s="46"/>
      <c r="E201" s="46"/>
      <c r="F201" s="46"/>
      <c r="G201" s="46"/>
      <c r="H201" s="46"/>
      <c r="I201" s="46"/>
      <c r="J201" s="46"/>
      <c r="K201" s="46"/>
      <c r="L201" s="46"/>
      <c r="M201" s="46"/>
      <c r="N201" s="46"/>
      <c r="O201" s="46"/>
      <c r="P201" s="46"/>
      <c r="Q201" s="46"/>
      <c r="R201" s="46"/>
      <c r="S201" s="46"/>
      <c r="T201" s="46"/>
      <c r="U201" s="46"/>
    </row>
    <row r="202" spans="1:21">
      <c r="A202" s="102" t="str">
        <f>IF(REFRESH!$B202="","",ROWS($A$6:A202))</f>
        <v/>
      </c>
      <c r="B202" s="46"/>
      <c r="C202" s="46"/>
      <c r="D202" s="46"/>
      <c r="E202" s="46"/>
      <c r="F202" s="46"/>
      <c r="G202" s="46"/>
      <c r="H202" s="46"/>
      <c r="I202" s="46"/>
      <c r="J202" s="46"/>
      <c r="K202" s="46"/>
      <c r="L202" s="46"/>
      <c r="M202" s="46"/>
      <c r="N202" s="46"/>
      <c r="O202" s="46"/>
      <c r="P202" s="46"/>
      <c r="Q202" s="46"/>
      <c r="R202" s="46"/>
      <c r="S202" s="46"/>
      <c r="T202" s="46"/>
      <c r="U202" s="46"/>
    </row>
    <row r="203" spans="1:21">
      <c r="A203" s="102" t="str">
        <f>IF(REFRESH!$B203="","",ROWS($A$6:A203))</f>
        <v/>
      </c>
      <c r="B203" s="46"/>
      <c r="C203" s="46"/>
      <c r="D203" s="46"/>
      <c r="E203" s="46"/>
      <c r="F203" s="46"/>
      <c r="G203" s="46"/>
      <c r="H203" s="46"/>
      <c r="I203" s="46"/>
      <c r="J203" s="46"/>
      <c r="K203" s="46"/>
      <c r="L203" s="46"/>
      <c r="M203" s="46"/>
      <c r="N203" s="46"/>
      <c r="O203" s="46"/>
      <c r="P203" s="46"/>
      <c r="Q203" s="46"/>
      <c r="R203" s="46"/>
      <c r="S203" s="46"/>
      <c r="T203" s="46"/>
      <c r="U203" s="46"/>
    </row>
    <row r="204" spans="1:21">
      <c r="A204" s="102" t="str">
        <f>IF(REFRESH!$B204="","",ROWS($A$6:A204))</f>
        <v/>
      </c>
      <c r="B204" s="46"/>
      <c r="C204" s="46"/>
      <c r="D204" s="46"/>
      <c r="E204" s="46"/>
      <c r="F204" s="46"/>
      <c r="G204" s="46"/>
      <c r="H204" s="46"/>
      <c r="I204" s="46"/>
      <c r="J204" s="46"/>
      <c r="K204" s="46"/>
      <c r="L204" s="46"/>
      <c r="M204" s="46"/>
      <c r="N204" s="46"/>
      <c r="O204" s="46"/>
      <c r="P204" s="46"/>
      <c r="Q204" s="46"/>
      <c r="R204" s="46"/>
      <c r="S204" s="46"/>
      <c r="T204" s="46"/>
      <c r="U204" s="46"/>
    </row>
    <row r="205" spans="1:21">
      <c r="A205" s="102" t="str">
        <f>IF(REFRESH!$B205="","",ROWS($A$6:A205))</f>
        <v/>
      </c>
      <c r="B205" s="46"/>
      <c r="C205" s="46"/>
      <c r="D205" s="46"/>
      <c r="E205" s="46"/>
      <c r="F205" s="46"/>
      <c r="G205" s="46"/>
      <c r="H205" s="46"/>
      <c r="I205" s="46"/>
      <c r="J205" s="46"/>
      <c r="K205" s="46"/>
      <c r="L205" s="46"/>
      <c r="M205" s="46"/>
      <c r="N205" s="46"/>
      <c r="O205" s="46"/>
      <c r="P205" s="46"/>
      <c r="Q205" s="46"/>
      <c r="R205" s="46"/>
      <c r="S205" s="46"/>
      <c r="T205" s="46"/>
      <c r="U205" s="46"/>
    </row>
    <row r="206" spans="1:21">
      <c r="A206" s="102" t="str">
        <f>IF(REFRESH!$B206="","",ROWS($A$6:A206))</f>
        <v/>
      </c>
      <c r="B206" s="46"/>
      <c r="C206" s="46"/>
      <c r="D206" s="46"/>
      <c r="E206" s="46"/>
      <c r="F206" s="46"/>
      <c r="G206" s="46"/>
      <c r="H206" s="46"/>
      <c r="I206" s="46"/>
      <c r="J206" s="46"/>
      <c r="K206" s="46"/>
      <c r="L206" s="46"/>
      <c r="M206" s="46"/>
      <c r="N206" s="46"/>
      <c r="O206" s="46"/>
      <c r="P206" s="46"/>
      <c r="Q206" s="46"/>
      <c r="R206" s="46"/>
      <c r="S206" s="46"/>
      <c r="T206" s="46"/>
      <c r="U206" s="46"/>
    </row>
    <row r="207" spans="1:21">
      <c r="A207" s="102" t="str">
        <f>IF(REFRESH!$B207="","",ROWS($A$6:A207))</f>
        <v/>
      </c>
      <c r="B207" s="46"/>
      <c r="C207" s="46"/>
      <c r="D207" s="46"/>
      <c r="E207" s="46"/>
      <c r="F207" s="46"/>
      <c r="G207" s="46"/>
      <c r="H207" s="46"/>
      <c r="I207" s="46"/>
      <c r="J207" s="46"/>
      <c r="K207" s="46"/>
      <c r="L207" s="46"/>
      <c r="M207" s="46"/>
      <c r="N207" s="46"/>
      <c r="O207" s="46"/>
      <c r="P207" s="46"/>
      <c r="Q207" s="46"/>
      <c r="R207" s="46"/>
      <c r="S207" s="46"/>
      <c r="T207" s="46"/>
      <c r="U207" s="46"/>
    </row>
    <row r="208" spans="1:21">
      <c r="A208" s="102" t="str">
        <f>IF(REFRESH!$B208="","",ROWS($A$6:A208))</f>
        <v/>
      </c>
      <c r="B208" s="46"/>
      <c r="C208" s="46"/>
      <c r="D208" s="46"/>
      <c r="E208" s="46"/>
      <c r="F208" s="46"/>
      <c r="G208" s="46"/>
      <c r="H208" s="46"/>
      <c r="I208" s="46"/>
      <c r="J208" s="46"/>
      <c r="K208" s="46"/>
      <c r="L208" s="46"/>
      <c r="M208" s="46"/>
      <c r="N208" s="46"/>
      <c r="O208" s="46"/>
      <c r="P208" s="46"/>
      <c r="Q208" s="46"/>
      <c r="R208" s="46"/>
      <c r="S208" s="46"/>
      <c r="T208" s="46"/>
      <c r="U208" s="46"/>
    </row>
    <row r="209" spans="1:21">
      <c r="A209" s="102" t="str">
        <f>IF(REFRESH!$B209="","",ROWS($A$6:A209))</f>
        <v/>
      </c>
      <c r="B209" s="46"/>
      <c r="C209" s="46"/>
      <c r="D209" s="46"/>
      <c r="E209" s="46"/>
      <c r="F209" s="46"/>
      <c r="G209" s="46"/>
      <c r="H209" s="46"/>
      <c r="I209" s="46"/>
      <c r="J209" s="46"/>
      <c r="K209" s="46"/>
      <c r="L209" s="46"/>
      <c r="M209" s="46"/>
      <c r="N209" s="46"/>
      <c r="O209" s="46"/>
      <c r="P209" s="46"/>
      <c r="Q209" s="46"/>
      <c r="R209" s="46"/>
      <c r="S209" s="46"/>
      <c r="T209" s="46"/>
      <c r="U209" s="46"/>
    </row>
    <row r="210" spans="1:21">
      <c r="A210" s="102" t="str">
        <f>IF(REFRESH!$B210="","",ROWS($A$6:A210))</f>
        <v/>
      </c>
      <c r="B210" s="46"/>
      <c r="C210" s="46"/>
      <c r="D210" s="46"/>
      <c r="E210" s="46"/>
      <c r="F210" s="46"/>
      <c r="G210" s="46"/>
      <c r="H210" s="46"/>
      <c r="I210" s="46"/>
      <c r="J210" s="46"/>
      <c r="K210" s="46"/>
      <c r="L210" s="46"/>
      <c r="M210" s="46"/>
      <c r="N210" s="46"/>
      <c r="O210" s="46"/>
      <c r="P210" s="46"/>
      <c r="Q210" s="46"/>
      <c r="R210" s="46"/>
      <c r="S210" s="46"/>
      <c r="T210" s="46"/>
      <c r="U210" s="46"/>
    </row>
    <row r="211" spans="1:21">
      <c r="A211" s="102" t="str">
        <f>IF(REFRESH!$B211="","",ROWS($A$6:A211))</f>
        <v/>
      </c>
      <c r="B211" s="46"/>
      <c r="C211" s="46"/>
      <c r="D211" s="46"/>
      <c r="E211" s="46"/>
      <c r="F211" s="46"/>
      <c r="G211" s="46"/>
      <c r="H211" s="46"/>
      <c r="I211" s="46"/>
      <c r="J211" s="46"/>
      <c r="K211" s="46"/>
      <c r="L211" s="46"/>
      <c r="M211" s="46"/>
      <c r="N211" s="46"/>
      <c r="O211" s="46"/>
      <c r="P211" s="46"/>
      <c r="Q211" s="46"/>
      <c r="R211" s="46"/>
      <c r="S211" s="46"/>
      <c r="T211" s="46"/>
      <c r="U211" s="46"/>
    </row>
    <row r="212" spans="1:21">
      <c r="A212" s="102" t="str">
        <f>IF(REFRESH!$B212="","",ROWS($A$6:A212))</f>
        <v/>
      </c>
      <c r="B212" s="46"/>
      <c r="C212" s="46"/>
      <c r="D212" s="46"/>
      <c r="E212" s="46"/>
      <c r="F212" s="46"/>
      <c r="G212" s="46"/>
      <c r="H212" s="46"/>
      <c r="I212" s="46"/>
      <c r="J212" s="46"/>
      <c r="K212" s="46"/>
      <c r="L212" s="46"/>
      <c r="M212" s="46"/>
      <c r="N212" s="46"/>
      <c r="O212" s="46"/>
      <c r="P212" s="46"/>
      <c r="Q212" s="46"/>
      <c r="R212" s="46"/>
      <c r="S212" s="46"/>
      <c r="T212" s="46"/>
      <c r="U212" s="46"/>
    </row>
    <row r="213" spans="1:21">
      <c r="A213" s="102" t="str">
        <f>IF(REFRESH!$B213="","",ROWS($A$6:A213))</f>
        <v/>
      </c>
      <c r="B213" s="46"/>
      <c r="C213" s="46"/>
      <c r="D213" s="46"/>
      <c r="E213" s="46"/>
      <c r="F213" s="46"/>
      <c r="G213" s="46"/>
      <c r="H213" s="46"/>
      <c r="I213" s="46"/>
      <c r="J213" s="46"/>
      <c r="K213" s="46"/>
      <c r="L213" s="46"/>
      <c r="M213" s="46"/>
      <c r="N213" s="46"/>
      <c r="O213" s="46"/>
      <c r="P213" s="46"/>
      <c r="Q213" s="46"/>
      <c r="R213" s="46"/>
      <c r="S213" s="46"/>
      <c r="T213" s="46"/>
      <c r="U213" s="46"/>
    </row>
    <row r="214" spans="1:21">
      <c r="A214" s="102" t="str">
        <f>IF(REFRESH!$B214="","",ROWS($A$6:A214))</f>
        <v/>
      </c>
      <c r="B214" s="46"/>
      <c r="C214" s="46"/>
      <c r="D214" s="46"/>
      <c r="E214" s="46"/>
      <c r="F214" s="46"/>
      <c r="G214" s="46"/>
      <c r="H214" s="46"/>
      <c r="I214" s="46"/>
      <c r="J214" s="46"/>
      <c r="K214" s="46"/>
      <c r="L214" s="46"/>
      <c r="M214" s="46"/>
      <c r="N214" s="46"/>
      <c r="O214" s="46"/>
      <c r="P214" s="46"/>
      <c r="Q214" s="46"/>
      <c r="R214" s="46"/>
      <c r="S214" s="46"/>
      <c r="T214" s="46"/>
      <c r="U214" s="46"/>
    </row>
    <row r="215" spans="1:21">
      <c r="A215" s="102" t="str">
        <f>IF(REFRESH!$B215="","",ROWS($A$6:A215))</f>
        <v/>
      </c>
      <c r="B215" s="46"/>
      <c r="C215" s="46"/>
      <c r="D215" s="46"/>
      <c r="E215" s="46"/>
      <c r="F215" s="46"/>
      <c r="G215" s="46"/>
      <c r="H215" s="46"/>
      <c r="I215" s="46"/>
      <c r="J215" s="46"/>
      <c r="K215" s="46"/>
      <c r="L215" s="46"/>
      <c r="M215" s="46"/>
      <c r="N215" s="46"/>
      <c r="O215" s="46"/>
      <c r="P215" s="46"/>
      <c r="Q215" s="46"/>
      <c r="R215" s="46"/>
      <c r="S215" s="46"/>
      <c r="T215" s="46"/>
      <c r="U215" s="46"/>
    </row>
    <row r="216" spans="1:21">
      <c r="A216" s="102" t="str">
        <f>IF(REFRESH!$B216="","",ROWS($A$6:A216))</f>
        <v/>
      </c>
      <c r="B216" s="46"/>
      <c r="C216" s="46"/>
      <c r="D216" s="46"/>
      <c r="E216" s="46"/>
      <c r="F216" s="46"/>
      <c r="G216" s="46"/>
      <c r="H216" s="46"/>
      <c r="I216" s="46"/>
      <c r="J216" s="46"/>
      <c r="K216" s="46"/>
      <c r="L216" s="46"/>
      <c r="M216" s="46"/>
      <c r="N216" s="46"/>
      <c r="O216" s="46"/>
      <c r="P216" s="46"/>
      <c r="Q216" s="46"/>
      <c r="R216" s="46"/>
      <c r="S216" s="46"/>
      <c r="T216" s="46"/>
      <c r="U216" s="46"/>
    </row>
    <row r="217" spans="1:21">
      <c r="A217" s="102" t="str">
        <f>IF(REFRESH!$B217="","",ROWS($A$6:A217))</f>
        <v/>
      </c>
      <c r="B217" s="46"/>
      <c r="C217" s="46"/>
      <c r="D217" s="46"/>
      <c r="E217" s="46"/>
      <c r="F217" s="46"/>
      <c r="G217" s="46"/>
      <c r="H217" s="46"/>
      <c r="I217" s="46"/>
      <c r="J217" s="46"/>
      <c r="K217" s="46"/>
      <c r="L217" s="46"/>
      <c r="M217" s="46"/>
      <c r="N217" s="46"/>
      <c r="O217" s="46"/>
      <c r="P217" s="46"/>
      <c r="Q217" s="46"/>
      <c r="R217" s="46"/>
      <c r="S217" s="46"/>
      <c r="T217" s="46"/>
      <c r="U217" s="46"/>
    </row>
    <row r="218" spans="1:21">
      <c r="A218" s="102" t="str">
        <f>IF(REFRESH!$B218="","",ROWS($A$6:A218))</f>
        <v/>
      </c>
      <c r="B218" s="46"/>
      <c r="C218" s="46"/>
      <c r="D218" s="46"/>
      <c r="E218" s="46"/>
      <c r="F218" s="46"/>
      <c r="G218" s="46"/>
      <c r="H218" s="46"/>
      <c r="I218" s="46"/>
      <c r="J218" s="46"/>
      <c r="K218" s="46"/>
      <c r="L218" s="46"/>
      <c r="M218" s="46"/>
      <c r="N218" s="46"/>
      <c r="O218" s="46"/>
      <c r="P218" s="46"/>
      <c r="Q218" s="46"/>
      <c r="R218" s="46"/>
      <c r="S218" s="46"/>
      <c r="T218" s="46"/>
      <c r="U218" s="46"/>
    </row>
    <row r="219" spans="1:21">
      <c r="A219" s="102" t="str">
        <f>IF(REFRESH!$B219="","",ROWS($A$6:A219))</f>
        <v/>
      </c>
      <c r="B219" s="46"/>
      <c r="C219" s="46"/>
      <c r="D219" s="46"/>
      <c r="E219" s="46"/>
      <c r="F219" s="46"/>
      <c r="G219" s="46"/>
      <c r="H219" s="46"/>
      <c r="I219" s="46"/>
      <c r="J219" s="46"/>
      <c r="K219" s="46"/>
      <c r="L219" s="46"/>
      <c r="M219" s="46"/>
      <c r="N219" s="46"/>
      <c r="O219" s="46"/>
      <c r="P219" s="46"/>
      <c r="Q219" s="46"/>
      <c r="R219" s="46"/>
      <c r="S219" s="46"/>
      <c r="T219" s="46"/>
      <c r="U219" s="46"/>
    </row>
    <row r="220" spans="1:21">
      <c r="A220" s="102" t="str">
        <f>IF(REFRESH!$B220="","",ROWS($A$6:A220))</f>
        <v/>
      </c>
      <c r="B220" s="46"/>
      <c r="C220" s="46"/>
      <c r="D220" s="46"/>
      <c r="E220" s="46"/>
      <c r="F220" s="46"/>
      <c r="G220" s="46"/>
      <c r="H220" s="46"/>
      <c r="I220" s="46"/>
      <c r="J220" s="46"/>
      <c r="K220" s="46"/>
      <c r="L220" s="46"/>
      <c r="M220" s="46"/>
      <c r="N220" s="46"/>
      <c r="O220" s="46"/>
      <c r="P220" s="46"/>
      <c r="Q220" s="46"/>
      <c r="R220" s="46"/>
      <c r="S220" s="46"/>
      <c r="T220" s="46"/>
      <c r="U220" s="46"/>
    </row>
    <row r="221" spans="1:21">
      <c r="A221" s="102" t="str">
        <f>IF(REFRESH!$B221="","",ROWS($A$6:A221))</f>
        <v/>
      </c>
      <c r="B221" s="46"/>
      <c r="C221" s="46"/>
      <c r="D221" s="46"/>
      <c r="E221" s="46"/>
      <c r="F221" s="46"/>
      <c r="G221" s="46"/>
      <c r="H221" s="46"/>
      <c r="I221" s="46"/>
      <c r="J221" s="46"/>
      <c r="K221" s="46"/>
      <c r="L221" s="46"/>
      <c r="M221" s="46"/>
      <c r="N221" s="46"/>
      <c r="O221" s="46"/>
      <c r="P221" s="46"/>
      <c r="Q221" s="46"/>
      <c r="R221" s="46"/>
      <c r="S221" s="46"/>
      <c r="T221" s="46"/>
      <c r="U221" s="46"/>
    </row>
    <row r="222" spans="1:21">
      <c r="A222" s="102" t="str">
        <f>IF(REFRESH!$B222="","",ROWS($A$6:A222))</f>
        <v/>
      </c>
      <c r="B222" s="46"/>
      <c r="C222" s="46"/>
      <c r="D222" s="46"/>
      <c r="E222" s="46"/>
      <c r="F222" s="46"/>
      <c r="G222" s="46"/>
      <c r="H222" s="46"/>
      <c r="I222" s="46"/>
      <c r="J222" s="46"/>
      <c r="K222" s="46"/>
      <c r="L222" s="46"/>
      <c r="M222" s="46"/>
      <c r="N222" s="46"/>
      <c r="O222" s="46"/>
      <c r="P222" s="46"/>
      <c r="Q222" s="46"/>
      <c r="R222" s="46"/>
      <c r="S222" s="46"/>
      <c r="T222" s="46"/>
      <c r="U222" s="46"/>
    </row>
    <row r="223" spans="1:21">
      <c r="A223" s="102" t="str">
        <f>IF(REFRESH!$B223="","",ROWS($A$6:A223))</f>
        <v/>
      </c>
      <c r="B223" s="46"/>
      <c r="C223" s="46"/>
      <c r="D223" s="46"/>
      <c r="E223" s="46"/>
      <c r="F223" s="46"/>
      <c r="G223" s="46"/>
      <c r="H223" s="46"/>
      <c r="I223" s="46"/>
      <c r="J223" s="46"/>
      <c r="K223" s="46"/>
      <c r="L223" s="46"/>
      <c r="M223" s="46"/>
      <c r="N223" s="46"/>
      <c r="O223" s="46"/>
      <c r="P223" s="46"/>
      <c r="Q223" s="46"/>
      <c r="R223" s="46"/>
      <c r="S223" s="46"/>
      <c r="T223" s="46"/>
      <c r="U223" s="46"/>
    </row>
    <row r="224" spans="1:21">
      <c r="A224" s="102" t="str">
        <f>IF(REFRESH!$B224="","",ROWS($A$6:A224))</f>
        <v/>
      </c>
      <c r="B224" s="46"/>
      <c r="C224" s="46"/>
      <c r="D224" s="46"/>
      <c r="E224" s="46"/>
      <c r="F224" s="46"/>
      <c r="G224" s="46"/>
      <c r="H224" s="46"/>
      <c r="I224" s="46"/>
      <c r="J224" s="46"/>
      <c r="K224" s="46"/>
      <c r="L224" s="46"/>
      <c r="M224" s="46"/>
      <c r="N224" s="46"/>
      <c r="O224" s="46"/>
      <c r="P224" s="46"/>
      <c r="Q224" s="46"/>
      <c r="R224" s="46"/>
      <c r="S224" s="46"/>
      <c r="T224" s="46"/>
      <c r="U224" s="46"/>
    </row>
    <row r="225" spans="1:21">
      <c r="A225" s="102" t="str">
        <f>IF(REFRESH!$B225="","",ROWS($A$6:A225))</f>
        <v/>
      </c>
      <c r="B225" s="46"/>
      <c r="C225" s="46"/>
      <c r="D225" s="46"/>
      <c r="E225" s="46"/>
      <c r="F225" s="46"/>
      <c r="G225" s="46"/>
      <c r="H225" s="46"/>
      <c r="I225" s="46"/>
      <c r="J225" s="46"/>
      <c r="K225" s="46"/>
      <c r="L225" s="46"/>
      <c r="M225" s="46"/>
      <c r="N225" s="46"/>
      <c r="O225" s="46"/>
      <c r="P225" s="46"/>
      <c r="Q225" s="46"/>
      <c r="R225" s="46"/>
      <c r="S225" s="46"/>
      <c r="T225" s="46"/>
      <c r="U225" s="46"/>
    </row>
    <row r="226" spans="1:21">
      <c r="A226" s="102" t="str">
        <f>IF(REFRESH!$B226="","",ROWS($A$6:A226))</f>
        <v/>
      </c>
      <c r="B226" s="46"/>
      <c r="C226" s="46"/>
      <c r="D226" s="46"/>
      <c r="E226" s="46"/>
      <c r="F226" s="46"/>
      <c r="G226" s="46"/>
      <c r="H226" s="46"/>
      <c r="I226" s="46"/>
      <c r="J226" s="46"/>
      <c r="K226" s="46"/>
      <c r="L226" s="46"/>
      <c r="M226" s="46"/>
      <c r="N226" s="46"/>
      <c r="O226" s="46"/>
      <c r="P226" s="46"/>
      <c r="Q226" s="46"/>
      <c r="R226" s="46"/>
      <c r="S226" s="46"/>
      <c r="T226" s="46"/>
      <c r="U226" s="46"/>
    </row>
    <row r="227" spans="1:21">
      <c r="A227" s="102" t="str">
        <f>IF(REFRESH!$B227="","",ROWS($A$6:A227))</f>
        <v/>
      </c>
      <c r="B227" s="46"/>
      <c r="C227" s="46"/>
      <c r="D227" s="46"/>
      <c r="E227" s="46"/>
      <c r="F227" s="46"/>
      <c r="G227" s="46"/>
      <c r="H227" s="46"/>
      <c r="I227" s="46"/>
      <c r="J227" s="46"/>
      <c r="K227" s="46"/>
      <c r="L227" s="46"/>
      <c r="M227" s="46"/>
      <c r="N227" s="46"/>
      <c r="O227" s="46"/>
      <c r="P227" s="46"/>
      <c r="Q227" s="46"/>
      <c r="R227" s="46"/>
      <c r="S227" s="46"/>
      <c r="T227" s="46"/>
      <c r="U227" s="46"/>
    </row>
    <row r="228" spans="1:21">
      <c r="A228" s="102" t="str">
        <f>IF(REFRESH!$B228="","",ROWS($A$6:A228))</f>
        <v/>
      </c>
      <c r="B228" s="46"/>
      <c r="C228" s="46"/>
      <c r="D228" s="46"/>
      <c r="E228" s="46"/>
      <c r="F228" s="46"/>
      <c r="G228" s="46"/>
      <c r="H228" s="46"/>
      <c r="I228" s="46"/>
      <c r="J228" s="46"/>
      <c r="K228" s="46"/>
      <c r="L228" s="46"/>
      <c r="M228" s="46"/>
      <c r="N228" s="46"/>
      <c r="O228" s="46"/>
      <c r="P228" s="46"/>
      <c r="Q228" s="46"/>
      <c r="R228" s="46"/>
      <c r="S228" s="46"/>
      <c r="T228" s="46"/>
      <c r="U228" s="46"/>
    </row>
    <row r="229" spans="1:21">
      <c r="A229" s="102" t="str">
        <f>IF(REFRESH!$B229="","",ROWS($A$6:A229))</f>
        <v/>
      </c>
      <c r="B229" s="46"/>
      <c r="C229" s="46"/>
      <c r="D229" s="46"/>
      <c r="E229" s="46"/>
      <c r="F229" s="46"/>
      <c r="G229" s="46"/>
      <c r="H229" s="46"/>
      <c r="I229" s="46"/>
      <c r="J229" s="46"/>
      <c r="K229" s="46"/>
      <c r="L229" s="46"/>
      <c r="M229" s="46"/>
      <c r="N229" s="46"/>
      <c r="O229" s="46"/>
      <c r="P229" s="46"/>
      <c r="Q229" s="46"/>
      <c r="R229" s="46"/>
      <c r="S229" s="46"/>
      <c r="T229" s="46"/>
      <c r="U229" s="46"/>
    </row>
    <row r="230" spans="1:21">
      <c r="A230" s="102" t="str">
        <f>IF(REFRESH!$B230="","",ROWS($A$6:A230))</f>
        <v/>
      </c>
      <c r="B230" s="46"/>
      <c r="C230" s="46"/>
      <c r="D230" s="46"/>
      <c r="E230" s="46"/>
      <c r="F230" s="46"/>
      <c r="G230" s="46"/>
      <c r="H230" s="46"/>
      <c r="I230" s="46"/>
      <c r="J230" s="46"/>
      <c r="K230" s="46"/>
      <c r="L230" s="46"/>
      <c r="M230" s="46"/>
      <c r="N230" s="46"/>
      <c r="O230" s="46"/>
      <c r="P230" s="46"/>
      <c r="Q230" s="46"/>
      <c r="R230" s="46"/>
      <c r="S230" s="46"/>
      <c r="T230" s="46"/>
      <c r="U230" s="46"/>
    </row>
    <row r="231" spans="1:21">
      <c r="A231" s="102" t="str">
        <f>IF(REFRESH!$B231="","",ROWS($A$6:A231))</f>
        <v/>
      </c>
      <c r="B231" s="46"/>
      <c r="C231" s="46"/>
      <c r="D231" s="46"/>
      <c r="E231" s="46"/>
      <c r="F231" s="46"/>
      <c r="G231" s="46"/>
      <c r="H231" s="46"/>
      <c r="I231" s="46"/>
      <c r="J231" s="46"/>
      <c r="K231" s="46"/>
      <c r="L231" s="46"/>
      <c r="M231" s="46"/>
      <c r="N231" s="46"/>
      <c r="O231" s="46"/>
      <c r="P231" s="46"/>
      <c r="Q231" s="46"/>
      <c r="R231" s="46"/>
      <c r="S231" s="46"/>
      <c r="T231" s="46"/>
      <c r="U231" s="46"/>
    </row>
    <row r="232" spans="1:21">
      <c r="A232" s="102" t="str">
        <f>IF(REFRESH!$B232="","",ROWS($A$6:A232))</f>
        <v/>
      </c>
      <c r="B232" s="46"/>
      <c r="C232" s="46"/>
      <c r="D232" s="46"/>
      <c r="E232" s="46"/>
      <c r="F232" s="46"/>
      <c r="G232" s="46"/>
      <c r="H232" s="46"/>
      <c r="I232" s="46"/>
      <c r="J232" s="46"/>
      <c r="K232" s="46"/>
      <c r="L232" s="46"/>
      <c r="M232" s="46"/>
      <c r="N232" s="46"/>
      <c r="O232" s="46"/>
      <c r="P232" s="46"/>
      <c r="Q232" s="46"/>
      <c r="R232" s="46"/>
      <c r="S232" s="46"/>
      <c r="T232" s="46"/>
      <c r="U232" s="46"/>
    </row>
    <row r="233" spans="1:21">
      <c r="A233" s="102" t="str">
        <f>IF(REFRESH!$B233="","",ROWS($A$6:A233))</f>
        <v/>
      </c>
      <c r="B233" s="46"/>
      <c r="C233" s="46"/>
      <c r="D233" s="46"/>
      <c r="E233" s="46"/>
      <c r="F233" s="46"/>
      <c r="G233" s="46"/>
      <c r="H233" s="46"/>
      <c r="I233" s="46"/>
      <c r="J233" s="46"/>
      <c r="K233" s="46"/>
      <c r="L233" s="46"/>
      <c r="M233" s="46"/>
      <c r="N233" s="46"/>
      <c r="O233" s="46"/>
      <c r="P233" s="46"/>
      <c r="Q233" s="46"/>
      <c r="R233" s="46"/>
      <c r="S233" s="46"/>
      <c r="T233" s="46"/>
      <c r="U233" s="46"/>
    </row>
    <row r="234" spans="1:21">
      <c r="A234" s="102" t="str">
        <f>IF(REFRESH!$B234="","",ROWS($A$6:A234))</f>
        <v/>
      </c>
      <c r="B234" s="46"/>
      <c r="C234" s="46"/>
      <c r="D234" s="46"/>
      <c r="E234" s="46"/>
      <c r="F234" s="46"/>
      <c r="G234" s="46"/>
      <c r="H234" s="46"/>
      <c r="I234" s="46"/>
      <c r="J234" s="46"/>
      <c r="K234" s="46"/>
      <c r="L234" s="46"/>
      <c r="M234" s="46"/>
      <c r="N234" s="46"/>
      <c r="O234" s="46"/>
      <c r="P234" s="46"/>
      <c r="Q234" s="46"/>
      <c r="R234" s="46"/>
      <c r="S234" s="46"/>
      <c r="T234" s="46"/>
      <c r="U234" s="46"/>
    </row>
    <row r="235" spans="1:21">
      <c r="A235" s="102" t="str">
        <f>IF(REFRESH!$B235="","",ROWS($A$6:A235))</f>
        <v/>
      </c>
      <c r="B235" s="46"/>
      <c r="C235" s="46"/>
      <c r="D235" s="46"/>
      <c r="E235" s="46"/>
      <c r="F235" s="46"/>
      <c r="G235" s="46"/>
      <c r="H235" s="46"/>
      <c r="I235" s="46"/>
      <c r="J235" s="46"/>
      <c r="K235" s="46"/>
      <c r="L235" s="46"/>
      <c r="M235" s="46"/>
      <c r="N235" s="46"/>
      <c r="O235" s="46"/>
      <c r="P235" s="46"/>
      <c r="Q235" s="46"/>
      <c r="R235" s="46"/>
      <c r="S235" s="46"/>
      <c r="T235" s="46"/>
      <c r="U235" s="46"/>
    </row>
    <row r="236" spans="1:21">
      <c r="A236" s="102" t="str">
        <f>IF(REFRESH!$B236="","",ROWS($A$6:A236))</f>
        <v/>
      </c>
      <c r="B236" s="46"/>
      <c r="C236" s="46"/>
      <c r="D236" s="46"/>
      <c r="E236" s="46"/>
      <c r="F236" s="46"/>
      <c r="G236" s="46"/>
      <c r="H236" s="46"/>
      <c r="I236" s="46"/>
      <c r="J236" s="46"/>
      <c r="K236" s="46"/>
      <c r="L236" s="46"/>
      <c r="M236" s="46"/>
      <c r="N236" s="46"/>
      <c r="O236" s="46"/>
      <c r="P236" s="46"/>
      <c r="Q236" s="46"/>
      <c r="R236" s="46"/>
      <c r="S236" s="46"/>
      <c r="T236" s="46"/>
      <c r="U236" s="46"/>
    </row>
    <row r="237" spans="1:21">
      <c r="A237" s="102" t="str">
        <f>IF(REFRESH!$B237="","",ROWS($A$6:A237))</f>
        <v/>
      </c>
      <c r="B237" s="46"/>
      <c r="C237" s="46"/>
      <c r="D237" s="46"/>
      <c r="E237" s="46"/>
      <c r="F237" s="46"/>
      <c r="G237" s="46"/>
      <c r="H237" s="46"/>
      <c r="I237" s="46"/>
      <c r="J237" s="46"/>
      <c r="K237" s="46"/>
      <c r="L237" s="46"/>
      <c r="M237" s="46"/>
      <c r="N237" s="46"/>
      <c r="O237" s="46"/>
      <c r="P237" s="46"/>
      <c r="Q237" s="46"/>
      <c r="R237" s="46"/>
      <c r="S237" s="46"/>
      <c r="T237" s="46"/>
      <c r="U237" s="46"/>
    </row>
    <row r="238" spans="1:21">
      <c r="A238" s="102" t="str">
        <f>IF(REFRESH!$B238="","",ROWS($A$6:A238))</f>
        <v/>
      </c>
      <c r="B238" s="46"/>
      <c r="C238" s="46"/>
      <c r="D238" s="46"/>
      <c r="E238" s="46"/>
      <c r="F238" s="46"/>
      <c r="G238" s="46"/>
      <c r="H238" s="46"/>
      <c r="I238" s="46"/>
      <c r="J238" s="46"/>
      <c r="K238" s="46"/>
      <c r="L238" s="46"/>
      <c r="M238" s="46"/>
      <c r="N238" s="46"/>
      <c r="O238" s="46"/>
      <c r="P238" s="46"/>
      <c r="Q238" s="46"/>
      <c r="R238" s="46"/>
      <c r="S238" s="46"/>
      <c r="T238" s="46"/>
      <c r="U238" s="46"/>
    </row>
    <row r="239" spans="1:21">
      <c r="A239" s="102" t="str">
        <f>IF(REFRESH!$B239="","",ROWS($A$6:A239))</f>
        <v/>
      </c>
      <c r="B239" s="46"/>
      <c r="C239" s="46"/>
      <c r="D239" s="46"/>
      <c r="E239" s="46"/>
      <c r="F239" s="46"/>
      <c r="G239" s="46"/>
      <c r="H239" s="46"/>
      <c r="I239" s="46"/>
      <c r="J239" s="46"/>
      <c r="K239" s="46"/>
      <c r="L239" s="46"/>
      <c r="M239" s="46"/>
      <c r="N239" s="46"/>
      <c r="O239" s="46"/>
      <c r="P239" s="46"/>
      <c r="Q239" s="46"/>
      <c r="R239" s="46"/>
      <c r="S239" s="46"/>
      <c r="T239" s="46"/>
      <c r="U239" s="46"/>
    </row>
    <row r="240" spans="1:21">
      <c r="A240" s="102" t="str">
        <f>IF(REFRESH!$B240="","",ROWS($A$6:A240))</f>
        <v/>
      </c>
      <c r="B240" s="46"/>
      <c r="C240" s="46"/>
      <c r="D240" s="46"/>
      <c r="E240" s="46"/>
      <c r="F240" s="46"/>
      <c r="G240" s="46"/>
      <c r="H240" s="46"/>
      <c r="I240" s="46"/>
      <c r="J240" s="46"/>
      <c r="K240" s="46"/>
      <c r="L240" s="46"/>
      <c r="M240" s="46"/>
      <c r="N240" s="46"/>
      <c r="O240" s="46"/>
      <c r="P240" s="46"/>
      <c r="Q240" s="46"/>
      <c r="R240" s="46"/>
      <c r="S240" s="46"/>
      <c r="T240" s="46"/>
      <c r="U240" s="46"/>
    </row>
    <row r="241" spans="1:21">
      <c r="A241" s="102" t="str">
        <f>IF(REFRESH!$B241="","",ROWS($A$6:A241))</f>
        <v/>
      </c>
      <c r="B241" s="46"/>
      <c r="C241" s="46"/>
      <c r="D241" s="46"/>
      <c r="E241" s="46"/>
      <c r="F241" s="46"/>
      <c r="G241" s="46"/>
      <c r="H241" s="46"/>
      <c r="I241" s="46"/>
      <c r="J241" s="46"/>
      <c r="K241" s="46"/>
      <c r="L241" s="46"/>
      <c r="M241" s="46"/>
      <c r="N241" s="46"/>
      <c r="O241" s="46"/>
      <c r="P241" s="46"/>
      <c r="Q241" s="46"/>
      <c r="R241" s="46"/>
      <c r="S241" s="46"/>
      <c r="T241" s="46"/>
      <c r="U241" s="46"/>
    </row>
    <row r="242" spans="1:21">
      <c r="A242" s="102" t="str">
        <f>IF(REFRESH!$B242="","",ROWS($A$6:A242))</f>
        <v/>
      </c>
      <c r="B242" s="46"/>
      <c r="C242" s="46"/>
      <c r="D242" s="46"/>
      <c r="E242" s="46"/>
      <c r="F242" s="46"/>
      <c r="G242" s="46"/>
      <c r="H242" s="46"/>
      <c r="I242" s="46"/>
      <c r="J242" s="46"/>
      <c r="K242" s="46"/>
      <c r="L242" s="46"/>
      <c r="M242" s="46"/>
      <c r="N242" s="46"/>
      <c r="O242" s="46"/>
      <c r="P242" s="46"/>
      <c r="Q242" s="46"/>
      <c r="R242" s="46"/>
      <c r="S242" s="46"/>
      <c r="T242" s="46"/>
      <c r="U242" s="46"/>
    </row>
    <row r="243" spans="1:21">
      <c r="A243" s="102" t="str">
        <f>IF(REFRESH!$B243="","",ROWS($A$6:A243))</f>
        <v/>
      </c>
      <c r="B243" s="46"/>
      <c r="C243" s="46"/>
      <c r="D243" s="46"/>
      <c r="E243" s="46"/>
      <c r="F243" s="46"/>
      <c r="G243" s="46"/>
      <c r="H243" s="46"/>
      <c r="I243" s="46"/>
      <c r="J243" s="46"/>
      <c r="K243" s="46"/>
      <c r="L243" s="46"/>
      <c r="M243" s="46"/>
      <c r="N243" s="46"/>
      <c r="O243" s="46"/>
      <c r="P243" s="46"/>
      <c r="Q243" s="46"/>
      <c r="R243" s="46"/>
      <c r="S243" s="46"/>
      <c r="T243" s="46"/>
      <c r="U243" s="46"/>
    </row>
    <row r="244" spans="1:21">
      <c r="A244" s="102" t="str">
        <f>IF(REFRESH!$B244="","",ROWS($A$6:A244))</f>
        <v/>
      </c>
      <c r="B244" s="46"/>
      <c r="C244" s="46"/>
      <c r="D244" s="46"/>
      <c r="E244" s="46"/>
      <c r="F244" s="46"/>
      <c r="G244" s="46"/>
      <c r="H244" s="46"/>
      <c r="I244" s="46"/>
      <c r="J244" s="46"/>
      <c r="K244" s="46"/>
      <c r="L244" s="46"/>
      <c r="M244" s="46"/>
      <c r="N244" s="46"/>
      <c r="O244" s="46"/>
      <c r="P244" s="46"/>
      <c r="Q244" s="46"/>
      <c r="R244" s="46"/>
      <c r="S244" s="46"/>
      <c r="T244" s="46"/>
      <c r="U244" s="46"/>
    </row>
    <row r="245" spans="1:21">
      <c r="A245" s="102" t="str">
        <f>IF(REFRESH!$B245="","",ROWS($A$6:A245))</f>
        <v/>
      </c>
      <c r="B245" s="46"/>
      <c r="C245" s="46"/>
      <c r="D245" s="46"/>
      <c r="E245" s="46"/>
      <c r="F245" s="46"/>
      <c r="G245" s="46"/>
      <c r="H245" s="46"/>
      <c r="I245" s="46"/>
      <c r="J245" s="46"/>
      <c r="K245" s="46"/>
      <c r="L245" s="46"/>
      <c r="M245" s="46"/>
      <c r="N245" s="46"/>
      <c r="O245" s="46"/>
      <c r="P245" s="46"/>
      <c r="Q245" s="46"/>
      <c r="R245" s="46"/>
      <c r="S245" s="46"/>
      <c r="T245" s="46"/>
      <c r="U245" s="46"/>
    </row>
    <row r="246" spans="1:21">
      <c r="A246" s="102" t="str">
        <f>IF(REFRESH!$B246="","",ROWS($A$6:A246))</f>
        <v/>
      </c>
      <c r="B246" s="46"/>
      <c r="C246" s="46"/>
      <c r="D246" s="46"/>
      <c r="E246" s="46"/>
      <c r="F246" s="46"/>
      <c r="G246" s="46"/>
      <c r="H246" s="46"/>
      <c r="I246" s="46"/>
      <c r="J246" s="46"/>
      <c r="K246" s="46"/>
      <c r="L246" s="46"/>
      <c r="M246" s="46"/>
      <c r="N246" s="46"/>
      <c r="O246" s="46"/>
      <c r="P246" s="46"/>
      <c r="Q246" s="46"/>
      <c r="R246" s="46"/>
      <c r="S246" s="46"/>
      <c r="T246" s="46"/>
      <c r="U246" s="46"/>
    </row>
    <row r="247" spans="1:21">
      <c r="A247" s="102" t="str">
        <f>IF(REFRESH!$B247="","",ROWS($A$6:A247))</f>
        <v/>
      </c>
      <c r="B247" s="46"/>
      <c r="C247" s="46"/>
      <c r="D247" s="46"/>
      <c r="E247" s="46"/>
      <c r="F247" s="46"/>
      <c r="G247" s="46"/>
      <c r="H247" s="46"/>
      <c r="I247" s="46"/>
      <c r="J247" s="46"/>
      <c r="K247" s="46"/>
      <c r="L247" s="46"/>
      <c r="M247" s="46"/>
      <c r="N247" s="46"/>
      <c r="O247" s="46"/>
      <c r="P247" s="46"/>
      <c r="Q247" s="46"/>
      <c r="R247" s="46"/>
      <c r="S247" s="46"/>
      <c r="T247" s="46"/>
      <c r="U247" s="46"/>
    </row>
    <row r="248" spans="1:21">
      <c r="A248" s="102" t="str">
        <f>IF(REFRESH!$B248="","",ROWS($A$6:A248))</f>
        <v/>
      </c>
      <c r="B248" s="46"/>
      <c r="C248" s="46"/>
      <c r="D248" s="46"/>
      <c r="E248" s="46"/>
      <c r="F248" s="46"/>
      <c r="G248" s="46"/>
      <c r="H248" s="46"/>
      <c r="I248" s="46"/>
      <c r="J248" s="46"/>
      <c r="K248" s="46"/>
      <c r="L248" s="46"/>
      <c r="M248" s="46"/>
      <c r="N248" s="46"/>
      <c r="O248" s="46"/>
      <c r="P248" s="46"/>
      <c r="Q248" s="46"/>
      <c r="R248" s="46"/>
      <c r="S248" s="46"/>
      <c r="T248" s="46"/>
      <c r="U248" s="46"/>
    </row>
    <row r="249" spans="1:21">
      <c r="A249" s="102" t="str">
        <f>IF(REFRESH!$B249="","",ROWS($A$6:A249))</f>
        <v/>
      </c>
      <c r="B249" s="46"/>
      <c r="C249" s="46"/>
      <c r="D249" s="46"/>
      <c r="E249" s="46"/>
      <c r="F249" s="46"/>
      <c r="G249" s="46"/>
      <c r="H249" s="46"/>
      <c r="I249" s="46"/>
      <c r="J249" s="46"/>
      <c r="K249" s="46"/>
      <c r="L249" s="46"/>
      <c r="M249" s="46"/>
      <c r="N249" s="46"/>
      <c r="O249" s="46"/>
      <c r="P249" s="46"/>
      <c r="Q249" s="46"/>
      <c r="R249" s="46"/>
      <c r="S249" s="46"/>
      <c r="T249" s="46"/>
      <c r="U249" s="46"/>
    </row>
    <row r="250" spans="1:21">
      <c r="A250" s="102" t="str">
        <f>IF(REFRESH!$B250="","",ROWS($A$6:A250))</f>
        <v/>
      </c>
      <c r="B250" s="46"/>
      <c r="C250" s="46"/>
      <c r="D250" s="46"/>
      <c r="E250" s="46"/>
      <c r="F250" s="46"/>
      <c r="G250" s="46"/>
      <c r="H250" s="46"/>
      <c r="I250" s="46"/>
      <c r="J250" s="46"/>
      <c r="K250" s="46"/>
      <c r="L250" s="46"/>
      <c r="M250" s="46"/>
      <c r="N250" s="46"/>
      <c r="O250" s="46"/>
      <c r="P250" s="46"/>
      <c r="Q250" s="46"/>
      <c r="R250" s="46"/>
      <c r="S250" s="46"/>
      <c r="T250" s="46"/>
      <c r="U250" s="46"/>
    </row>
    <row r="251" spans="1:21">
      <c r="A251" s="102" t="str">
        <f>IF(REFRESH!$B251="","",ROWS($A$6:A251))</f>
        <v/>
      </c>
      <c r="B251" s="46"/>
      <c r="C251" s="46"/>
      <c r="D251" s="46"/>
      <c r="E251" s="46"/>
      <c r="F251" s="46"/>
      <c r="G251" s="46"/>
      <c r="H251" s="46"/>
      <c r="I251" s="46"/>
      <c r="J251" s="46"/>
      <c r="K251" s="46"/>
      <c r="L251" s="46"/>
      <c r="M251" s="46"/>
      <c r="N251" s="46"/>
      <c r="O251" s="46"/>
      <c r="P251" s="46"/>
      <c r="Q251" s="46"/>
      <c r="R251" s="46"/>
      <c r="S251" s="46"/>
      <c r="T251" s="46"/>
      <c r="U251" s="46"/>
    </row>
    <row r="252" spans="1:21">
      <c r="A252" s="102" t="str">
        <f>IF(REFRESH!$B252="","",ROWS($A$6:A252))</f>
        <v/>
      </c>
      <c r="B252" s="46"/>
      <c r="C252" s="46"/>
      <c r="D252" s="46"/>
      <c r="E252" s="46"/>
      <c r="F252" s="46"/>
      <c r="G252" s="46"/>
      <c r="H252" s="46"/>
      <c r="I252" s="46"/>
      <c r="J252" s="46"/>
      <c r="K252" s="46"/>
      <c r="L252" s="46"/>
      <c r="M252" s="46"/>
      <c r="N252" s="46"/>
      <c r="O252" s="46"/>
      <c r="P252" s="46"/>
      <c r="Q252" s="46"/>
      <c r="R252" s="46"/>
      <c r="S252" s="46"/>
      <c r="T252" s="46"/>
      <c r="U252" s="46"/>
    </row>
    <row r="253" spans="1:21">
      <c r="A253" s="102" t="str">
        <f>IF(REFRESH!$B253="","",ROWS($A$6:A253))</f>
        <v/>
      </c>
      <c r="B253" s="46"/>
      <c r="C253" s="46"/>
      <c r="D253" s="46"/>
      <c r="E253" s="46"/>
      <c r="F253" s="46"/>
      <c r="G253" s="46"/>
      <c r="H253" s="46"/>
      <c r="I253" s="46"/>
      <c r="J253" s="46"/>
      <c r="K253" s="46"/>
      <c r="L253" s="46"/>
      <c r="M253" s="46"/>
      <c r="N253" s="46"/>
      <c r="O253" s="46"/>
      <c r="P253" s="46"/>
      <c r="Q253" s="46"/>
      <c r="R253" s="46"/>
      <c r="S253" s="46"/>
      <c r="T253" s="46"/>
      <c r="U253" s="46"/>
    </row>
    <row r="254" spans="1:21">
      <c r="A254" s="102" t="str">
        <f>IF(REFRESH!$B254="","",ROWS($A$6:A254))</f>
        <v/>
      </c>
      <c r="B254" s="46"/>
      <c r="C254" s="46"/>
      <c r="D254" s="46"/>
      <c r="E254" s="46"/>
      <c r="F254" s="46"/>
      <c r="G254" s="46"/>
      <c r="H254" s="46"/>
      <c r="I254" s="46"/>
      <c r="J254" s="46"/>
      <c r="K254" s="46"/>
      <c r="L254" s="46"/>
      <c r="M254" s="46"/>
      <c r="N254" s="46"/>
      <c r="O254" s="46"/>
      <c r="P254" s="46"/>
      <c r="Q254" s="46"/>
      <c r="R254" s="46"/>
      <c r="S254" s="46"/>
      <c r="T254" s="46"/>
      <c r="U254" s="46"/>
    </row>
    <row r="255" spans="1:21">
      <c r="A255" s="102" t="str">
        <f>IF(REFRESH!$B255="","",ROWS($A$6:A255))</f>
        <v/>
      </c>
      <c r="B255" s="46"/>
      <c r="C255" s="46"/>
      <c r="D255" s="46"/>
      <c r="E255" s="46"/>
      <c r="F255" s="46"/>
      <c r="G255" s="46"/>
      <c r="H255" s="46"/>
      <c r="I255" s="46"/>
      <c r="J255" s="46"/>
      <c r="K255" s="46"/>
      <c r="L255" s="46"/>
      <c r="M255" s="46"/>
      <c r="N255" s="46"/>
      <c r="O255" s="46"/>
      <c r="P255" s="46"/>
      <c r="Q255" s="46"/>
      <c r="R255" s="46"/>
      <c r="S255" s="46"/>
      <c r="T255" s="46"/>
      <c r="U255" s="46"/>
    </row>
    <row r="256" spans="1:21">
      <c r="A256" s="102" t="str">
        <f>IF(REFRESH!$B256="","",ROWS($A$6:A256))</f>
        <v/>
      </c>
      <c r="B256" s="46"/>
      <c r="C256" s="46"/>
      <c r="D256" s="46"/>
      <c r="E256" s="46"/>
      <c r="F256" s="46"/>
      <c r="G256" s="46"/>
      <c r="H256" s="46"/>
      <c r="I256" s="46"/>
      <c r="J256" s="46"/>
      <c r="K256" s="46"/>
      <c r="L256" s="46"/>
      <c r="M256" s="46"/>
      <c r="N256" s="46"/>
      <c r="O256" s="46"/>
      <c r="P256" s="46"/>
      <c r="Q256" s="46"/>
      <c r="R256" s="46"/>
      <c r="S256" s="46"/>
      <c r="T256" s="46"/>
      <c r="U256" s="46"/>
    </row>
    <row r="257" spans="1:21">
      <c r="A257" s="102" t="str">
        <f>IF(REFRESH!$B257="","",ROWS($A$6:A257))</f>
        <v/>
      </c>
      <c r="B257" s="46"/>
      <c r="C257" s="46"/>
      <c r="D257" s="46"/>
      <c r="E257" s="46"/>
      <c r="F257" s="46"/>
      <c r="G257" s="46"/>
      <c r="H257" s="46"/>
      <c r="I257" s="46"/>
      <c r="J257" s="46"/>
      <c r="K257" s="46"/>
      <c r="L257" s="46"/>
      <c r="M257" s="46"/>
      <c r="N257" s="46"/>
      <c r="O257" s="46"/>
      <c r="P257" s="46"/>
      <c r="Q257" s="46"/>
      <c r="R257" s="46"/>
      <c r="S257" s="46"/>
      <c r="T257" s="46"/>
      <c r="U257" s="46"/>
    </row>
    <row r="258" spans="1:21">
      <c r="A258" s="102" t="str">
        <f>IF(REFRESH!$B258="","",ROWS($A$6:A258))</f>
        <v/>
      </c>
      <c r="B258" s="46"/>
      <c r="C258" s="46"/>
      <c r="D258" s="46"/>
      <c r="E258" s="46"/>
      <c r="F258" s="46"/>
      <c r="G258" s="46"/>
      <c r="H258" s="46"/>
      <c r="I258" s="46"/>
      <c r="J258" s="46"/>
      <c r="K258" s="46"/>
      <c r="L258" s="46"/>
      <c r="M258" s="46"/>
      <c r="N258" s="46"/>
      <c r="O258" s="46"/>
      <c r="P258" s="46"/>
      <c r="Q258" s="46"/>
      <c r="R258" s="46"/>
      <c r="S258" s="46"/>
      <c r="T258" s="46"/>
      <c r="U258" s="46"/>
    </row>
    <row r="259" spans="1:21">
      <c r="A259" s="102" t="str">
        <f>IF(REFRESH!$B259="","",ROWS($A$6:A259))</f>
        <v/>
      </c>
      <c r="B259" s="46"/>
      <c r="C259" s="46"/>
      <c r="D259" s="46"/>
      <c r="E259" s="46"/>
      <c r="F259" s="46"/>
      <c r="G259" s="46"/>
      <c r="H259" s="46"/>
      <c r="I259" s="46"/>
      <c r="J259" s="46"/>
      <c r="K259" s="46"/>
      <c r="L259" s="46"/>
      <c r="M259" s="46"/>
      <c r="N259" s="46"/>
      <c r="O259" s="46"/>
      <c r="P259" s="46"/>
      <c r="Q259" s="46"/>
      <c r="R259" s="46"/>
      <c r="S259" s="46"/>
      <c r="T259" s="46"/>
      <c r="U259" s="46"/>
    </row>
    <row r="260" spans="1:21">
      <c r="A260" s="102" t="str">
        <f>IF(REFRESH!$B260="","",ROWS($A$6:A260))</f>
        <v/>
      </c>
      <c r="B260" s="46"/>
      <c r="C260" s="46"/>
      <c r="D260" s="46"/>
      <c r="E260" s="46"/>
      <c r="F260" s="46"/>
      <c r="G260" s="46"/>
      <c r="H260" s="46"/>
      <c r="I260" s="46"/>
      <c r="J260" s="46"/>
      <c r="K260" s="46"/>
      <c r="L260" s="46"/>
      <c r="M260" s="46"/>
      <c r="N260" s="46"/>
      <c r="O260" s="46"/>
      <c r="P260" s="46"/>
      <c r="Q260" s="46"/>
      <c r="R260" s="46"/>
      <c r="S260" s="46"/>
      <c r="T260" s="46"/>
      <c r="U260" s="46"/>
    </row>
    <row r="261" spans="1:21">
      <c r="A261" s="102" t="str">
        <f>IF(REFRESH!$B261="","",ROWS($A$6:A261))</f>
        <v/>
      </c>
      <c r="B261" s="46"/>
      <c r="C261" s="46"/>
      <c r="D261" s="46"/>
      <c r="E261" s="46"/>
      <c r="F261" s="46"/>
      <c r="G261" s="46"/>
      <c r="H261" s="46"/>
      <c r="I261" s="46"/>
      <c r="J261" s="46"/>
      <c r="K261" s="46"/>
      <c r="L261" s="46"/>
      <c r="M261" s="46"/>
      <c r="N261" s="46"/>
      <c r="O261" s="46"/>
      <c r="P261" s="46"/>
      <c r="Q261" s="46"/>
      <c r="R261" s="46"/>
      <c r="S261" s="46"/>
      <c r="T261" s="46"/>
      <c r="U261" s="46"/>
    </row>
    <row r="262" spans="1:21">
      <c r="A262" s="102" t="str">
        <f>IF(REFRESH!$B262="","",ROWS($A$6:A262))</f>
        <v/>
      </c>
      <c r="B262" s="46"/>
      <c r="C262" s="46"/>
      <c r="D262" s="46"/>
      <c r="E262" s="46"/>
      <c r="F262" s="46"/>
      <c r="G262" s="46"/>
      <c r="H262" s="46"/>
      <c r="I262" s="46"/>
      <c r="J262" s="46"/>
      <c r="K262" s="46"/>
      <c r="L262" s="46"/>
      <c r="M262" s="46"/>
      <c r="N262" s="46"/>
      <c r="O262" s="46"/>
      <c r="P262" s="46"/>
      <c r="Q262" s="46"/>
      <c r="R262" s="46"/>
      <c r="S262" s="46"/>
      <c r="T262" s="46"/>
      <c r="U262" s="46"/>
    </row>
    <row r="263" spans="1:21">
      <c r="A263" s="102" t="str">
        <f>IF(REFRESH!$B263="","",ROWS($A$6:A263))</f>
        <v/>
      </c>
      <c r="B263" s="46"/>
      <c r="C263" s="46"/>
      <c r="D263" s="46"/>
      <c r="E263" s="46"/>
      <c r="F263" s="46"/>
      <c r="G263" s="46"/>
      <c r="H263" s="46"/>
      <c r="I263" s="46"/>
      <c r="J263" s="46"/>
      <c r="K263" s="46"/>
      <c r="L263" s="46"/>
      <c r="M263" s="46"/>
      <c r="N263" s="46"/>
      <c r="O263" s="46"/>
      <c r="P263" s="46"/>
      <c r="Q263" s="46"/>
      <c r="R263" s="46"/>
      <c r="S263" s="46"/>
      <c r="T263" s="46"/>
      <c r="U263" s="46"/>
    </row>
    <row r="264" spans="1:21">
      <c r="A264" s="102" t="str">
        <f>IF(REFRESH!$B264="","",ROWS($A$6:A264))</f>
        <v/>
      </c>
      <c r="B264" s="46"/>
      <c r="C264" s="46"/>
      <c r="D264" s="46"/>
      <c r="E264" s="46"/>
      <c r="F264" s="46"/>
      <c r="G264" s="46"/>
      <c r="H264" s="46"/>
      <c r="I264" s="46"/>
      <c r="J264" s="46"/>
      <c r="K264" s="46"/>
      <c r="L264" s="46"/>
      <c r="M264" s="46"/>
      <c r="N264" s="46"/>
      <c r="O264" s="46"/>
      <c r="P264" s="46"/>
      <c r="Q264" s="46"/>
      <c r="R264" s="46"/>
      <c r="S264" s="46"/>
      <c r="T264" s="46"/>
      <c r="U264" s="46"/>
    </row>
    <row r="265" spans="1:21">
      <c r="A265" s="102" t="str">
        <f>IF(REFRESH!$B265="","",ROWS($A$6:A265))</f>
        <v/>
      </c>
      <c r="B265" s="46"/>
      <c r="C265" s="46"/>
      <c r="D265" s="46"/>
      <c r="E265" s="46"/>
      <c r="F265" s="46"/>
      <c r="G265" s="46"/>
      <c r="H265" s="46"/>
      <c r="I265" s="46"/>
      <c r="J265" s="46"/>
      <c r="K265" s="46"/>
      <c r="L265" s="46"/>
      <c r="M265" s="46"/>
      <c r="N265" s="46"/>
      <c r="O265" s="46"/>
      <c r="P265" s="46"/>
      <c r="Q265" s="46"/>
      <c r="R265" s="46"/>
      <c r="S265" s="46"/>
      <c r="T265" s="46"/>
      <c r="U265" s="46"/>
    </row>
    <row r="266" spans="1:21">
      <c r="A266" s="102" t="str">
        <f>IF(REFRESH!$B266="","",ROWS($A$6:A266))</f>
        <v/>
      </c>
      <c r="B266" s="46"/>
      <c r="C266" s="46"/>
      <c r="D266" s="46"/>
      <c r="E266" s="46"/>
      <c r="F266" s="46"/>
      <c r="G266" s="46"/>
      <c r="H266" s="46"/>
      <c r="I266" s="46"/>
      <c r="J266" s="46"/>
      <c r="K266" s="46"/>
      <c r="L266" s="46"/>
      <c r="M266" s="46"/>
      <c r="N266" s="46"/>
      <c r="O266" s="46"/>
      <c r="P266" s="46"/>
      <c r="Q266" s="46"/>
      <c r="R266" s="46"/>
      <c r="S266" s="46"/>
      <c r="T266" s="46"/>
      <c r="U266" s="46"/>
    </row>
    <row r="267" spans="1:21">
      <c r="A267" s="102" t="str">
        <f>IF(REFRESH!$B267="","",ROWS($A$6:A267))</f>
        <v/>
      </c>
      <c r="B267" s="46"/>
      <c r="C267" s="46"/>
      <c r="D267" s="46"/>
      <c r="E267" s="46"/>
      <c r="F267" s="46"/>
      <c r="G267" s="46"/>
      <c r="H267" s="46"/>
      <c r="I267" s="46"/>
      <c r="J267" s="46"/>
      <c r="K267" s="46"/>
      <c r="L267" s="46"/>
      <c r="M267" s="46"/>
      <c r="N267" s="46"/>
      <c r="O267" s="46"/>
      <c r="P267" s="46"/>
      <c r="Q267" s="46"/>
      <c r="R267" s="46"/>
      <c r="S267" s="46"/>
      <c r="T267" s="46"/>
      <c r="U267" s="46"/>
    </row>
    <row r="268" spans="1:21">
      <c r="A268" s="102" t="str">
        <f>IF(REFRESH!$B268="","",ROWS($A$6:A268))</f>
        <v/>
      </c>
      <c r="B268" s="46"/>
      <c r="C268" s="46"/>
      <c r="D268" s="46"/>
      <c r="E268" s="46"/>
      <c r="F268" s="46"/>
      <c r="G268" s="46"/>
      <c r="H268" s="46"/>
      <c r="I268" s="46"/>
      <c r="J268" s="46"/>
      <c r="K268" s="46"/>
      <c r="L268" s="46"/>
      <c r="M268" s="46"/>
      <c r="N268" s="46"/>
      <c r="O268" s="46"/>
      <c r="P268" s="46"/>
      <c r="Q268" s="46"/>
      <c r="R268" s="46"/>
      <c r="S268" s="46"/>
      <c r="T268" s="46"/>
      <c r="U268" s="46"/>
    </row>
    <row r="269" spans="1:21">
      <c r="A269" s="102" t="str">
        <f>IF(REFRESH!$B269="","",ROWS($A$6:A269))</f>
        <v/>
      </c>
      <c r="B269" s="46"/>
      <c r="C269" s="46"/>
      <c r="D269" s="46"/>
      <c r="E269" s="46"/>
      <c r="F269" s="46"/>
      <c r="G269" s="46"/>
      <c r="H269" s="46"/>
      <c r="I269" s="46"/>
      <c r="J269" s="46"/>
      <c r="K269" s="46"/>
      <c r="L269" s="46"/>
      <c r="M269" s="46"/>
      <c r="N269" s="46"/>
      <c r="O269" s="46"/>
      <c r="P269" s="46"/>
      <c r="Q269" s="46"/>
      <c r="R269" s="46"/>
      <c r="S269" s="46"/>
      <c r="T269" s="46"/>
      <c r="U269" s="46"/>
    </row>
    <row r="270" spans="1:21">
      <c r="A270" s="102" t="str">
        <f>IF(REFRESH!$B270="","",ROWS($A$6:A270))</f>
        <v/>
      </c>
      <c r="B270" s="46"/>
      <c r="C270" s="46"/>
      <c r="D270" s="46"/>
      <c r="E270" s="46"/>
      <c r="F270" s="46"/>
      <c r="G270" s="46"/>
      <c r="H270" s="46"/>
      <c r="I270" s="46"/>
      <c r="J270" s="46"/>
      <c r="K270" s="46"/>
      <c r="L270" s="46"/>
      <c r="M270" s="46"/>
      <c r="N270" s="46"/>
      <c r="O270" s="46"/>
      <c r="P270" s="46"/>
      <c r="Q270" s="46"/>
      <c r="R270" s="46"/>
      <c r="S270" s="46"/>
      <c r="T270" s="46"/>
      <c r="U270" s="46"/>
    </row>
    <row r="271" spans="1:21">
      <c r="A271" s="102" t="str">
        <f>IF(REFRESH!$B271="","",ROWS($A$6:A271))</f>
        <v/>
      </c>
      <c r="B271" s="46"/>
      <c r="C271" s="46"/>
      <c r="D271" s="46"/>
      <c r="E271" s="46"/>
      <c r="F271" s="46"/>
      <c r="G271" s="46"/>
      <c r="H271" s="46"/>
      <c r="I271" s="46"/>
      <c r="J271" s="46"/>
      <c r="K271" s="46"/>
      <c r="L271" s="46"/>
      <c r="M271" s="46"/>
      <c r="N271" s="46"/>
      <c r="O271" s="46"/>
      <c r="P271" s="46"/>
      <c r="Q271" s="46"/>
      <c r="R271" s="46"/>
      <c r="S271" s="46"/>
      <c r="T271" s="46"/>
      <c r="U271" s="46"/>
    </row>
    <row r="272" spans="1:21">
      <c r="A272" s="102" t="str">
        <f>IF(REFRESH!$B272="","",ROWS($A$6:A272))</f>
        <v/>
      </c>
      <c r="B272" s="46"/>
      <c r="C272" s="46"/>
      <c r="D272" s="46"/>
      <c r="E272" s="46"/>
      <c r="F272" s="46"/>
      <c r="G272" s="46"/>
      <c r="H272" s="46"/>
      <c r="I272" s="46"/>
      <c r="J272" s="46"/>
      <c r="K272" s="46"/>
      <c r="L272" s="46"/>
      <c r="M272" s="46"/>
      <c r="N272" s="46"/>
      <c r="O272" s="46"/>
      <c r="P272" s="46"/>
      <c r="Q272" s="46"/>
      <c r="R272" s="46"/>
      <c r="S272" s="46"/>
      <c r="T272" s="46"/>
      <c r="U272" s="46"/>
    </row>
    <row r="273" spans="1:21">
      <c r="A273" s="102" t="str">
        <f>IF(REFRESH!$B273="","",ROWS($A$6:A273))</f>
        <v/>
      </c>
      <c r="B273" s="46"/>
      <c r="C273" s="46"/>
      <c r="D273" s="46"/>
      <c r="E273" s="46"/>
      <c r="F273" s="46"/>
      <c r="G273" s="46"/>
      <c r="H273" s="46"/>
      <c r="I273" s="46"/>
      <c r="J273" s="46"/>
      <c r="K273" s="46"/>
      <c r="L273" s="46"/>
      <c r="M273" s="46"/>
      <c r="N273" s="46"/>
      <c r="O273" s="46"/>
      <c r="P273" s="46"/>
      <c r="Q273" s="46"/>
      <c r="R273" s="46"/>
      <c r="S273" s="46"/>
      <c r="T273" s="46"/>
      <c r="U273" s="46"/>
    </row>
    <row r="274" spans="1:21">
      <c r="A274" s="102" t="str">
        <f>IF(REFRESH!$B274="","",ROWS($A$6:A274))</f>
        <v/>
      </c>
      <c r="B274" s="46"/>
      <c r="C274" s="46"/>
      <c r="D274" s="46"/>
      <c r="E274" s="46"/>
      <c r="F274" s="46"/>
      <c r="G274" s="46"/>
      <c r="H274" s="46"/>
      <c r="I274" s="46"/>
      <c r="J274" s="46"/>
      <c r="K274" s="46"/>
      <c r="L274" s="46"/>
      <c r="M274" s="46"/>
      <c r="N274" s="46"/>
      <c r="O274" s="46"/>
      <c r="P274" s="46"/>
      <c r="Q274" s="46"/>
      <c r="R274" s="46"/>
      <c r="S274" s="46"/>
      <c r="T274" s="46"/>
      <c r="U274" s="46"/>
    </row>
    <row r="275" spans="1:21">
      <c r="A275" s="102" t="str">
        <f>IF(REFRESH!$B275="","",ROWS($A$6:A275))</f>
        <v/>
      </c>
      <c r="B275" s="46"/>
      <c r="C275" s="46"/>
      <c r="D275" s="46"/>
      <c r="E275" s="46"/>
      <c r="F275" s="46"/>
      <c r="G275" s="46"/>
      <c r="H275" s="46"/>
      <c r="I275" s="46"/>
      <c r="J275" s="46"/>
      <c r="K275" s="46"/>
      <c r="L275" s="46"/>
      <c r="M275" s="46"/>
      <c r="N275" s="46"/>
      <c r="O275" s="46"/>
      <c r="P275" s="46"/>
      <c r="Q275" s="46"/>
      <c r="R275" s="46"/>
      <c r="S275" s="46"/>
      <c r="T275" s="46"/>
      <c r="U275" s="46"/>
    </row>
    <row r="276" spans="1:21">
      <c r="A276" s="102" t="str">
        <f>IF(REFRESH!$B276="","",ROWS($A$6:A276))</f>
        <v/>
      </c>
      <c r="B276" s="46"/>
      <c r="C276" s="46"/>
      <c r="D276" s="46"/>
      <c r="E276" s="46"/>
      <c r="F276" s="46"/>
      <c r="G276" s="46"/>
      <c r="H276" s="46"/>
      <c r="I276" s="46"/>
      <c r="J276" s="46"/>
      <c r="K276" s="46"/>
      <c r="L276" s="46"/>
      <c r="M276" s="46"/>
      <c r="N276" s="46"/>
      <c r="O276" s="46"/>
      <c r="P276" s="46"/>
      <c r="Q276" s="46"/>
      <c r="R276" s="46"/>
      <c r="S276" s="46"/>
      <c r="T276" s="46"/>
      <c r="U276" s="46"/>
    </row>
    <row r="277" spans="1:21">
      <c r="A277" s="102" t="str">
        <f>IF(REFRESH!$B277="","",ROWS($A$6:A277))</f>
        <v/>
      </c>
      <c r="B277" s="46"/>
      <c r="C277" s="46"/>
      <c r="D277" s="46"/>
      <c r="E277" s="46"/>
      <c r="F277" s="46"/>
      <c r="G277" s="46"/>
      <c r="H277" s="46"/>
      <c r="I277" s="46"/>
      <c r="J277" s="46"/>
      <c r="K277" s="46"/>
      <c r="L277" s="46"/>
      <c r="M277" s="46"/>
      <c r="N277" s="46"/>
      <c r="O277" s="46"/>
      <c r="P277" s="46"/>
      <c r="Q277" s="46"/>
      <c r="R277" s="46"/>
      <c r="S277" s="46"/>
      <c r="T277" s="46"/>
      <c r="U277" s="46"/>
    </row>
    <row r="278" spans="1:21">
      <c r="A278" s="102" t="str">
        <f>IF(REFRESH!$B278="","",ROWS($A$6:A278))</f>
        <v/>
      </c>
      <c r="B278" s="46"/>
      <c r="C278" s="46"/>
      <c r="D278" s="46"/>
      <c r="E278" s="46"/>
      <c r="F278" s="46"/>
      <c r="G278" s="46"/>
      <c r="H278" s="46"/>
      <c r="I278" s="46"/>
      <c r="J278" s="46"/>
      <c r="K278" s="46"/>
      <c r="L278" s="46"/>
      <c r="M278" s="46"/>
      <c r="N278" s="46"/>
      <c r="O278" s="46"/>
      <c r="P278" s="46"/>
      <c r="Q278" s="46"/>
      <c r="R278" s="46"/>
      <c r="S278" s="46"/>
      <c r="T278" s="46"/>
      <c r="U278" s="46"/>
    </row>
    <row r="279" spans="1:21">
      <c r="A279" s="102" t="str">
        <f>IF(REFRESH!$B279="","",ROWS($A$6:A279))</f>
        <v/>
      </c>
      <c r="B279" s="46"/>
      <c r="C279" s="46"/>
      <c r="D279" s="46"/>
      <c r="E279" s="46"/>
      <c r="F279" s="46"/>
      <c r="G279" s="46"/>
      <c r="H279" s="46"/>
      <c r="I279" s="46"/>
      <c r="J279" s="46"/>
      <c r="K279" s="46"/>
      <c r="L279" s="46"/>
      <c r="M279" s="46"/>
      <c r="N279" s="46"/>
      <c r="O279" s="46"/>
      <c r="P279" s="46"/>
      <c r="Q279" s="46"/>
      <c r="R279" s="46"/>
      <c r="S279" s="46"/>
      <c r="T279" s="46"/>
      <c r="U279" s="46"/>
    </row>
    <row r="280" spans="1:21">
      <c r="A280" s="102" t="str">
        <f>IF(REFRESH!$B280="","",ROWS($A$6:A280))</f>
        <v/>
      </c>
      <c r="B280" s="46"/>
      <c r="C280" s="46"/>
      <c r="D280" s="46"/>
      <c r="E280" s="46"/>
      <c r="F280" s="46"/>
      <c r="G280" s="46"/>
      <c r="H280" s="46"/>
      <c r="I280" s="46"/>
      <c r="J280" s="46"/>
      <c r="K280" s="46"/>
      <c r="L280" s="46"/>
      <c r="M280" s="46"/>
      <c r="N280" s="46"/>
      <c r="O280" s="46"/>
      <c r="P280" s="46"/>
      <c r="Q280" s="46"/>
      <c r="R280" s="46"/>
      <c r="S280" s="46"/>
      <c r="T280" s="46"/>
      <c r="U280" s="46"/>
    </row>
    <row r="281" spans="1:21">
      <c r="A281" s="102" t="str">
        <f>IF(REFRESH!$B281="","",ROWS($A$6:A281))</f>
        <v/>
      </c>
      <c r="B281" s="46"/>
      <c r="C281" s="46"/>
      <c r="D281" s="46"/>
      <c r="E281" s="46"/>
      <c r="F281" s="46"/>
      <c r="G281" s="46"/>
      <c r="H281" s="46"/>
      <c r="I281" s="46"/>
      <c r="J281" s="46"/>
      <c r="K281" s="46"/>
      <c r="L281" s="46"/>
      <c r="M281" s="46"/>
      <c r="N281" s="46"/>
      <c r="O281" s="46"/>
      <c r="P281" s="46"/>
      <c r="Q281" s="46"/>
      <c r="R281" s="46"/>
      <c r="S281" s="46"/>
      <c r="T281" s="46"/>
      <c r="U281" s="46"/>
    </row>
    <row r="282" spans="1:21">
      <c r="A282" s="102" t="str">
        <f>IF(REFRESH!$B282="","",ROWS($A$6:A282))</f>
        <v/>
      </c>
      <c r="B282" s="46"/>
      <c r="C282" s="46"/>
      <c r="D282" s="46"/>
      <c r="E282" s="46"/>
      <c r="F282" s="46"/>
      <c r="G282" s="46"/>
      <c r="H282" s="46"/>
      <c r="I282" s="46"/>
      <c r="J282" s="46"/>
      <c r="K282" s="46"/>
      <c r="L282" s="46"/>
      <c r="M282" s="46"/>
      <c r="N282" s="46"/>
      <c r="O282" s="46"/>
      <c r="P282" s="46"/>
      <c r="Q282" s="46"/>
      <c r="R282" s="46"/>
      <c r="S282" s="46"/>
      <c r="T282" s="46"/>
      <c r="U282" s="46"/>
    </row>
    <row r="283" spans="1:21">
      <c r="A283" s="102" t="str">
        <f>IF(REFRESH!$B283="","",ROWS($A$6:A283))</f>
        <v/>
      </c>
      <c r="B283" s="46"/>
      <c r="C283" s="46"/>
      <c r="D283" s="46"/>
      <c r="E283" s="46"/>
      <c r="F283" s="46"/>
      <c r="G283" s="46"/>
      <c r="H283" s="46"/>
      <c r="I283" s="46"/>
      <c r="J283" s="46"/>
      <c r="K283" s="46"/>
      <c r="L283" s="46"/>
      <c r="M283" s="46"/>
      <c r="N283" s="46"/>
      <c r="O283" s="46"/>
      <c r="P283" s="46"/>
      <c r="Q283" s="46"/>
      <c r="R283" s="46"/>
      <c r="S283" s="46"/>
      <c r="T283" s="46"/>
      <c r="U283" s="46"/>
    </row>
    <row r="284" spans="1:21">
      <c r="A284" s="102" t="str">
        <f>IF(REFRESH!$B284="","",ROWS($A$6:A284))</f>
        <v/>
      </c>
      <c r="B284" s="46"/>
      <c r="C284" s="46"/>
      <c r="D284" s="46"/>
      <c r="E284" s="46"/>
      <c r="F284" s="46"/>
      <c r="G284" s="46"/>
      <c r="H284" s="46"/>
      <c r="I284" s="46"/>
      <c r="J284" s="46"/>
      <c r="K284" s="46"/>
      <c r="L284" s="46"/>
      <c r="M284" s="46"/>
      <c r="N284" s="46"/>
      <c r="O284" s="46"/>
      <c r="P284" s="46"/>
      <c r="Q284" s="46"/>
      <c r="R284" s="46"/>
      <c r="S284" s="46"/>
      <c r="T284" s="46"/>
      <c r="U284" s="46"/>
    </row>
    <row r="285" spans="1:21">
      <c r="A285" s="102" t="str">
        <f>IF(REFRESH!$B285="","",ROWS($A$6:A285))</f>
        <v/>
      </c>
      <c r="B285" s="46"/>
      <c r="C285" s="46"/>
      <c r="D285" s="46"/>
      <c r="E285" s="46"/>
      <c r="F285" s="46"/>
      <c r="G285" s="46"/>
      <c r="H285" s="46"/>
      <c r="I285" s="46"/>
      <c r="J285" s="46"/>
      <c r="K285" s="46"/>
      <c r="L285" s="46"/>
      <c r="M285" s="46"/>
      <c r="N285" s="46"/>
      <c r="O285" s="46"/>
      <c r="P285" s="46"/>
      <c r="Q285" s="46"/>
      <c r="R285" s="46"/>
      <c r="S285" s="46"/>
      <c r="T285" s="46"/>
      <c r="U285" s="46"/>
    </row>
    <row r="286" spans="1:21">
      <c r="A286" s="102" t="str">
        <f>IF(REFRESH!$B286="","",ROWS($A$6:A286))</f>
        <v/>
      </c>
      <c r="B286" s="46"/>
      <c r="C286" s="46"/>
      <c r="D286" s="46"/>
      <c r="E286" s="46"/>
      <c r="F286" s="46"/>
      <c r="G286" s="46"/>
      <c r="H286" s="46"/>
      <c r="I286" s="46"/>
      <c r="J286" s="46"/>
      <c r="K286" s="46"/>
      <c r="L286" s="46"/>
      <c r="M286" s="46"/>
      <c r="N286" s="46"/>
      <c r="O286" s="46"/>
      <c r="P286" s="46"/>
      <c r="Q286" s="46"/>
      <c r="R286" s="46"/>
      <c r="S286" s="46"/>
      <c r="T286" s="46"/>
      <c r="U286" s="46"/>
    </row>
    <row r="287" spans="1:21">
      <c r="A287" s="102" t="str">
        <f>IF(REFRESH!$B287="","",ROWS($A$6:A287))</f>
        <v/>
      </c>
      <c r="B287" s="46"/>
      <c r="C287" s="46"/>
      <c r="D287" s="46"/>
      <c r="E287" s="46"/>
      <c r="F287" s="46"/>
      <c r="G287" s="46"/>
      <c r="H287" s="46"/>
      <c r="I287" s="46"/>
      <c r="J287" s="46"/>
      <c r="K287" s="46"/>
      <c r="L287" s="46"/>
      <c r="M287" s="46"/>
      <c r="N287" s="46"/>
      <c r="O287" s="46"/>
      <c r="P287" s="46"/>
      <c r="Q287" s="46"/>
      <c r="R287" s="46"/>
      <c r="S287" s="46"/>
      <c r="T287" s="46"/>
      <c r="U287" s="46"/>
    </row>
    <row r="288" spans="1:21">
      <c r="A288" s="102" t="str">
        <f>IF(REFRESH!$B288="","",ROWS($A$6:A288))</f>
        <v/>
      </c>
      <c r="B288" s="46"/>
      <c r="C288" s="46"/>
      <c r="D288" s="46"/>
      <c r="E288" s="46"/>
      <c r="F288" s="46"/>
      <c r="G288" s="46"/>
      <c r="H288" s="46"/>
      <c r="I288" s="46"/>
      <c r="J288" s="46"/>
      <c r="K288" s="46"/>
      <c r="L288" s="46"/>
      <c r="M288" s="46"/>
      <c r="N288" s="46"/>
      <c r="O288" s="46"/>
      <c r="P288" s="46"/>
      <c r="Q288" s="46"/>
      <c r="R288" s="46"/>
      <c r="S288" s="46"/>
      <c r="T288" s="46"/>
      <c r="U288" s="46"/>
    </row>
    <row r="289" spans="1:21">
      <c r="A289" s="102" t="str">
        <f>IF(REFRESH!$B289="","",ROWS($A$6:A289))</f>
        <v/>
      </c>
      <c r="B289" s="46"/>
      <c r="C289" s="46"/>
      <c r="D289" s="46"/>
      <c r="E289" s="46"/>
      <c r="F289" s="46"/>
      <c r="G289" s="46"/>
      <c r="H289" s="46"/>
      <c r="I289" s="46"/>
      <c r="J289" s="46"/>
      <c r="K289" s="46"/>
      <c r="L289" s="46"/>
      <c r="M289" s="46"/>
      <c r="N289" s="46"/>
      <c r="O289" s="46"/>
      <c r="P289" s="46"/>
      <c r="Q289" s="46"/>
      <c r="R289" s="46"/>
      <c r="S289" s="46"/>
      <c r="T289" s="46"/>
      <c r="U289" s="46"/>
    </row>
    <row r="290" spans="1:21">
      <c r="A290" s="102" t="str">
        <f>IF(REFRESH!$B290="","",ROWS($A$6:A290))</f>
        <v/>
      </c>
      <c r="B290" s="46"/>
      <c r="C290" s="46"/>
      <c r="D290" s="46"/>
      <c r="E290" s="46"/>
      <c r="F290" s="46"/>
      <c r="G290" s="46"/>
      <c r="H290" s="46"/>
      <c r="I290" s="46"/>
      <c r="J290" s="46"/>
      <c r="K290" s="46"/>
      <c r="L290" s="46"/>
      <c r="M290" s="46"/>
      <c r="N290" s="46"/>
      <c r="O290" s="46"/>
      <c r="P290" s="46"/>
      <c r="Q290" s="46"/>
      <c r="R290" s="46"/>
      <c r="S290" s="46"/>
      <c r="T290" s="46"/>
      <c r="U290" s="46"/>
    </row>
    <row r="291" spans="1:21">
      <c r="A291" s="102" t="str">
        <f>IF(REFRESH!$B291="","",ROWS($A$6:A291))</f>
        <v/>
      </c>
      <c r="B291" s="46"/>
      <c r="C291" s="46"/>
      <c r="D291" s="46"/>
      <c r="E291" s="46"/>
      <c r="F291" s="46"/>
      <c r="G291" s="46"/>
      <c r="H291" s="46"/>
      <c r="I291" s="46"/>
      <c r="J291" s="46"/>
      <c r="K291" s="46"/>
      <c r="L291" s="46"/>
      <c r="M291" s="46"/>
      <c r="N291" s="46"/>
      <c r="O291" s="46"/>
      <c r="P291" s="46"/>
      <c r="Q291" s="46"/>
      <c r="R291" s="46"/>
      <c r="S291" s="46"/>
      <c r="T291" s="46"/>
      <c r="U291" s="46"/>
    </row>
    <row r="292" spans="1:21">
      <c r="A292" s="102" t="str">
        <f>IF(REFRESH!$B292="","",ROWS($A$6:A292))</f>
        <v/>
      </c>
      <c r="B292" s="46"/>
      <c r="C292" s="46"/>
      <c r="D292" s="46"/>
      <c r="E292" s="46"/>
      <c r="F292" s="46"/>
      <c r="G292" s="46"/>
      <c r="H292" s="46"/>
      <c r="I292" s="46"/>
      <c r="J292" s="46"/>
      <c r="K292" s="46"/>
      <c r="L292" s="46"/>
      <c r="M292" s="46"/>
      <c r="N292" s="46"/>
      <c r="O292" s="46"/>
      <c r="P292" s="46"/>
      <c r="Q292" s="46"/>
      <c r="R292" s="46"/>
      <c r="S292" s="46"/>
      <c r="T292" s="46"/>
      <c r="U292" s="46"/>
    </row>
    <row r="293" spans="1:21">
      <c r="A293" s="102" t="str">
        <f>IF(REFRESH!$B293="","",ROWS($A$6:A293))</f>
        <v/>
      </c>
      <c r="B293" s="46"/>
      <c r="C293" s="46"/>
      <c r="D293" s="46"/>
      <c r="E293" s="46"/>
      <c r="F293" s="46"/>
      <c r="G293" s="46"/>
      <c r="H293" s="46"/>
      <c r="I293" s="46"/>
      <c r="J293" s="46"/>
      <c r="K293" s="46"/>
      <c r="L293" s="46"/>
      <c r="M293" s="46"/>
      <c r="N293" s="46"/>
      <c r="O293" s="46"/>
      <c r="P293" s="46"/>
      <c r="Q293" s="46"/>
      <c r="R293" s="46"/>
      <c r="S293" s="46"/>
      <c r="T293" s="46"/>
      <c r="U293" s="46"/>
    </row>
    <row r="294" spans="1:21">
      <c r="A294" s="102" t="str">
        <f>IF(REFRESH!$B294="","",ROWS($A$6:A294))</f>
        <v/>
      </c>
      <c r="B294" s="46"/>
      <c r="C294" s="46"/>
      <c r="D294" s="46"/>
      <c r="E294" s="46"/>
      <c r="F294" s="46"/>
      <c r="G294" s="46"/>
      <c r="H294" s="46"/>
      <c r="I294" s="46"/>
      <c r="J294" s="46"/>
      <c r="K294" s="46"/>
      <c r="L294" s="46"/>
      <c r="M294" s="46"/>
      <c r="N294" s="46"/>
      <c r="O294" s="46"/>
      <c r="P294" s="46"/>
      <c r="Q294" s="46"/>
      <c r="R294" s="46"/>
      <c r="S294" s="46"/>
      <c r="T294" s="46"/>
      <c r="U294" s="46"/>
    </row>
    <row r="295" spans="1:21">
      <c r="A295" s="102" t="str">
        <f>IF(REFRESH!$B295="","",ROWS($A$6:A295))</f>
        <v/>
      </c>
      <c r="B295" s="46"/>
      <c r="C295" s="46"/>
      <c r="D295" s="46"/>
      <c r="E295" s="46"/>
      <c r="F295" s="46"/>
      <c r="G295" s="46"/>
      <c r="H295" s="46"/>
      <c r="I295" s="46"/>
      <c r="J295" s="46"/>
      <c r="K295" s="46"/>
      <c r="L295" s="46"/>
      <c r="M295" s="46"/>
      <c r="N295" s="46"/>
      <c r="O295" s="46"/>
      <c r="P295" s="46"/>
      <c r="Q295" s="46"/>
      <c r="R295" s="46"/>
      <c r="S295" s="46"/>
      <c r="T295" s="46"/>
      <c r="U295" s="46"/>
    </row>
    <row r="296" spans="1:21">
      <c r="A296" s="102" t="str">
        <f>IF(REFRESH!$B296="","",ROWS($A$6:A296))</f>
        <v/>
      </c>
      <c r="B296" s="46"/>
      <c r="C296" s="46"/>
      <c r="D296" s="46"/>
      <c r="E296" s="46"/>
      <c r="F296" s="46"/>
      <c r="G296" s="46"/>
      <c r="H296" s="46"/>
      <c r="I296" s="46"/>
      <c r="J296" s="46"/>
      <c r="K296" s="46"/>
      <c r="L296" s="46"/>
      <c r="M296" s="46"/>
      <c r="N296" s="46"/>
      <c r="O296" s="46"/>
      <c r="P296" s="46"/>
      <c r="Q296" s="46"/>
      <c r="R296" s="46"/>
      <c r="S296" s="46"/>
      <c r="T296" s="46"/>
      <c r="U296" s="46"/>
    </row>
    <row r="297" spans="1:21">
      <c r="A297" s="102" t="str">
        <f>IF(REFRESH!$B297="","",ROWS($A$6:A297))</f>
        <v/>
      </c>
      <c r="B297" s="46"/>
      <c r="C297" s="46"/>
      <c r="D297" s="46"/>
      <c r="E297" s="46"/>
      <c r="F297" s="46"/>
      <c r="G297" s="46"/>
      <c r="H297" s="46"/>
      <c r="I297" s="46"/>
      <c r="J297" s="46"/>
      <c r="K297" s="46"/>
      <c r="L297" s="46"/>
      <c r="M297" s="46"/>
      <c r="N297" s="46"/>
      <c r="O297" s="46"/>
      <c r="P297" s="46"/>
      <c r="Q297" s="46"/>
      <c r="R297" s="46"/>
      <c r="S297" s="46"/>
      <c r="T297" s="46"/>
      <c r="U297" s="46"/>
    </row>
    <row r="298" spans="1:21">
      <c r="A298" s="102" t="str">
        <f>IF(REFRESH!$B298="","",ROWS($A$6:A298))</f>
        <v/>
      </c>
      <c r="B298" s="46"/>
      <c r="C298" s="46"/>
      <c r="D298" s="46"/>
      <c r="E298" s="46"/>
      <c r="F298" s="46"/>
      <c r="G298" s="46"/>
      <c r="H298" s="46"/>
      <c r="I298" s="46"/>
      <c r="J298" s="46"/>
      <c r="K298" s="46"/>
      <c r="L298" s="46"/>
      <c r="M298" s="46"/>
      <c r="N298" s="46"/>
      <c r="O298" s="46"/>
      <c r="P298" s="46"/>
      <c r="Q298" s="46"/>
      <c r="R298" s="46"/>
      <c r="S298" s="46"/>
      <c r="T298" s="46"/>
      <c r="U298" s="46"/>
    </row>
    <row r="299" spans="1:21">
      <c r="A299" s="102" t="str">
        <f>IF(REFRESH!$B299="","",ROWS($A$6:A299))</f>
        <v/>
      </c>
      <c r="B299" s="46"/>
      <c r="C299" s="46"/>
      <c r="D299" s="46"/>
      <c r="E299" s="46"/>
      <c r="F299" s="46"/>
      <c r="G299" s="46"/>
      <c r="H299" s="46"/>
      <c r="I299" s="46"/>
      <c r="J299" s="46"/>
      <c r="K299" s="46"/>
      <c r="L299" s="46"/>
      <c r="M299" s="46"/>
      <c r="N299" s="46"/>
      <c r="O299" s="46"/>
      <c r="P299" s="46"/>
      <c r="Q299" s="46"/>
      <c r="R299" s="46"/>
      <c r="S299" s="46"/>
      <c r="T299" s="46"/>
      <c r="U299" s="46"/>
    </row>
    <row r="300" spans="1:21">
      <c r="A300" s="102" t="str">
        <f>IF(REFRESH!$B300="","",ROWS($A$6:A300))</f>
        <v/>
      </c>
      <c r="B300" s="46"/>
      <c r="C300" s="46"/>
      <c r="D300" s="46"/>
      <c r="E300" s="46"/>
      <c r="F300" s="46"/>
      <c r="G300" s="46"/>
      <c r="H300" s="46"/>
      <c r="I300" s="46"/>
      <c r="J300" s="46"/>
      <c r="K300" s="46"/>
      <c r="L300" s="46"/>
      <c r="M300" s="46"/>
      <c r="N300" s="46"/>
      <c r="O300" s="46"/>
      <c r="P300" s="46"/>
      <c r="Q300" s="46"/>
      <c r="R300" s="46"/>
      <c r="S300" s="46"/>
      <c r="T300" s="46"/>
      <c r="U300" s="46"/>
    </row>
    <row r="301" spans="1:21">
      <c r="A301" s="102" t="str">
        <f>IF(REFRESH!$B301="","",ROWS($A$6:A301))</f>
        <v/>
      </c>
      <c r="B301" s="46"/>
      <c r="C301" s="46"/>
      <c r="D301" s="46"/>
      <c r="E301" s="46"/>
      <c r="F301" s="46"/>
      <c r="G301" s="46"/>
      <c r="H301" s="46"/>
      <c r="I301" s="46"/>
      <c r="J301" s="46"/>
      <c r="K301" s="46"/>
      <c r="L301" s="46"/>
      <c r="M301" s="46"/>
      <c r="N301" s="46"/>
      <c r="O301" s="46"/>
      <c r="P301" s="46"/>
      <c r="Q301" s="46"/>
      <c r="R301" s="46"/>
      <c r="S301" s="46"/>
      <c r="T301" s="46"/>
      <c r="U301" s="46"/>
    </row>
    <row r="302" spans="1:21">
      <c r="A302" s="102" t="str">
        <f>IF(REFRESH!$B302="","",ROWS($A$6:A302))</f>
        <v/>
      </c>
      <c r="B302" s="46"/>
      <c r="C302" s="46"/>
      <c r="D302" s="46"/>
      <c r="E302" s="46"/>
      <c r="F302" s="46"/>
      <c r="G302" s="46"/>
      <c r="H302" s="46"/>
      <c r="I302" s="46"/>
      <c r="J302" s="46"/>
      <c r="K302" s="46"/>
      <c r="L302" s="46"/>
      <c r="M302" s="46"/>
      <c r="N302" s="46"/>
      <c r="O302" s="46"/>
      <c r="P302" s="46"/>
      <c r="Q302" s="46"/>
      <c r="R302" s="46"/>
      <c r="S302" s="46"/>
      <c r="T302" s="46"/>
      <c r="U302" s="46"/>
    </row>
    <row r="303" spans="1:21">
      <c r="A303" s="102" t="str">
        <f>IF(REFRESH!$B303="","",ROWS($A$6:A303))</f>
        <v/>
      </c>
      <c r="B303" s="46"/>
      <c r="C303" s="46"/>
      <c r="D303" s="46"/>
      <c r="E303" s="46"/>
      <c r="F303" s="46"/>
      <c r="G303" s="46"/>
      <c r="H303" s="46"/>
      <c r="I303" s="46"/>
      <c r="J303" s="46"/>
      <c r="K303" s="46"/>
      <c r="L303" s="46"/>
      <c r="M303" s="46"/>
      <c r="N303" s="46"/>
      <c r="O303" s="46"/>
      <c r="P303" s="46"/>
      <c r="Q303" s="46"/>
      <c r="R303" s="46"/>
      <c r="S303" s="46"/>
      <c r="T303" s="46"/>
      <c r="U303" s="46"/>
    </row>
    <row r="304" spans="1:21">
      <c r="A304" s="102" t="str">
        <f>IF(REFRESH!$B304="","",ROWS($A$6:A304))</f>
        <v/>
      </c>
      <c r="B304" s="46"/>
      <c r="C304" s="46"/>
      <c r="D304" s="46"/>
      <c r="E304" s="46"/>
      <c r="F304" s="46"/>
      <c r="G304" s="46"/>
      <c r="H304" s="46"/>
      <c r="I304" s="46"/>
      <c r="J304" s="46"/>
      <c r="K304" s="46"/>
      <c r="L304" s="46"/>
      <c r="M304" s="46"/>
      <c r="N304" s="46"/>
      <c r="O304" s="46"/>
      <c r="P304" s="46"/>
      <c r="Q304" s="46"/>
      <c r="R304" s="46"/>
      <c r="S304" s="46"/>
      <c r="T304" s="46"/>
      <c r="U304" s="46"/>
    </row>
    <row r="305" spans="1:21">
      <c r="A305" s="102" t="str">
        <f>IF(REFRESH!$B305="","",ROWS($A$6:A305))</f>
        <v/>
      </c>
      <c r="B305" s="46"/>
      <c r="C305" s="46"/>
      <c r="D305" s="46"/>
      <c r="E305" s="46"/>
      <c r="F305" s="46"/>
      <c r="G305" s="46"/>
      <c r="H305" s="46"/>
      <c r="I305" s="46"/>
      <c r="J305" s="46"/>
      <c r="K305" s="46"/>
      <c r="L305" s="46"/>
      <c r="M305" s="46"/>
      <c r="N305" s="46"/>
      <c r="O305" s="46"/>
      <c r="P305" s="46"/>
      <c r="Q305" s="46"/>
      <c r="R305" s="46"/>
      <c r="S305" s="46"/>
      <c r="T305" s="46"/>
      <c r="U305" s="46"/>
    </row>
    <row r="306" spans="1:21">
      <c r="A306" s="102" t="str">
        <f>IF(REFRESH!$B306="","",ROWS($A$6:A306))</f>
        <v/>
      </c>
      <c r="B306" s="46"/>
      <c r="C306" s="46"/>
      <c r="D306" s="46"/>
      <c r="E306" s="46"/>
      <c r="F306" s="46"/>
      <c r="G306" s="46"/>
      <c r="H306" s="46"/>
      <c r="I306" s="46"/>
      <c r="J306" s="46"/>
      <c r="K306" s="46"/>
      <c r="L306" s="46"/>
      <c r="M306" s="46"/>
      <c r="N306" s="46"/>
      <c r="O306" s="46"/>
      <c r="P306" s="46"/>
      <c r="Q306" s="46"/>
      <c r="R306" s="46"/>
      <c r="S306" s="46"/>
      <c r="T306" s="46"/>
      <c r="U306" s="46"/>
    </row>
    <row r="307" spans="1:21">
      <c r="A307" s="102" t="str">
        <f>IF(REFRESH!$B307="","",ROWS($A$6:A307))</f>
        <v/>
      </c>
      <c r="B307" s="46"/>
      <c r="C307" s="46"/>
      <c r="D307" s="46"/>
      <c r="E307" s="46"/>
      <c r="F307" s="46"/>
      <c r="G307" s="46"/>
      <c r="H307" s="46"/>
      <c r="I307" s="46"/>
      <c r="J307" s="46"/>
      <c r="K307" s="46"/>
      <c r="L307" s="46"/>
      <c r="M307" s="46"/>
      <c r="N307" s="46"/>
      <c r="O307" s="46"/>
      <c r="P307" s="46"/>
      <c r="Q307" s="46"/>
      <c r="R307" s="46"/>
      <c r="S307" s="46"/>
      <c r="T307" s="46"/>
      <c r="U307" s="46"/>
    </row>
    <row r="308" spans="1:21">
      <c r="A308" s="102" t="str">
        <f>IF(REFRESH!$B308="","",ROWS($A$6:A308))</f>
        <v/>
      </c>
      <c r="B308" s="46"/>
      <c r="C308" s="46"/>
      <c r="D308" s="46"/>
      <c r="E308" s="46"/>
      <c r="F308" s="46"/>
      <c r="G308" s="46"/>
      <c r="H308" s="46"/>
      <c r="I308" s="46"/>
      <c r="J308" s="46"/>
      <c r="K308" s="46"/>
      <c r="L308" s="46"/>
      <c r="M308" s="46"/>
      <c r="N308" s="46"/>
      <c r="O308" s="46"/>
      <c r="P308" s="46"/>
      <c r="Q308" s="46"/>
      <c r="R308" s="46"/>
      <c r="S308" s="46"/>
      <c r="T308" s="46"/>
      <c r="U308" s="46"/>
    </row>
    <row r="309" spans="1:21">
      <c r="A309" s="102" t="str">
        <f>IF(REFRESH!$B309="","",ROWS($A$6:A309))</f>
        <v/>
      </c>
      <c r="B309" s="46"/>
      <c r="C309" s="46"/>
      <c r="D309" s="46"/>
      <c r="E309" s="46"/>
      <c r="F309" s="46"/>
      <c r="G309" s="46"/>
      <c r="H309" s="46"/>
      <c r="I309" s="46"/>
      <c r="J309" s="46"/>
      <c r="K309" s="46"/>
      <c r="L309" s="46"/>
      <c r="M309" s="46"/>
      <c r="N309" s="46"/>
      <c r="O309" s="46"/>
      <c r="P309" s="46"/>
      <c r="Q309" s="46"/>
      <c r="R309" s="46"/>
      <c r="S309" s="46"/>
      <c r="T309" s="46"/>
      <c r="U309" s="46"/>
    </row>
    <row r="310" spans="1:21">
      <c r="A310" s="102" t="str">
        <f>IF(REFRESH!$B310="","",ROWS($A$6:A310))</f>
        <v/>
      </c>
      <c r="B310" s="46"/>
      <c r="C310" s="46"/>
      <c r="D310" s="46"/>
      <c r="E310" s="46"/>
      <c r="F310" s="46"/>
      <c r="G310" s="46"/>
      <c r="H310" s="46"/>
      <c r="I310" s="46"/>
      <c r="J310" s="46"/>
      <c r="K310" s="46"/>
      <c r="L310" s="46"/>
      <c r="M310" s="46"/>
      <c r="N310" s="46"/>
      <c r="O310" s="46"/>
      <c r="P310" s="46"/>
      <c r="Q310" s="46"/>
      <c r="R310" s="46"/>
      <c r="S310" s="46"/>
      <c r="T310" s="46"/>
      <c r="U310" s="46"/>
    </row>
    <row r="311" spans="1:21">
      <c r="A311" s="102" t="str">
        <f>IF(REFRESH!$B311="","",ROWS($A$6:A311))</f>
        <v/>
      </c>
      <c r="B311" s="46"/>
      <c r="C311" s="46"/>
      <c r="D311" s="46"/>
      <c r="E311" s="46"/>
      <c r="F311" s="46"/>
      <c r="G311" s="46"/>
      <c r="H311" s="46"/>
      <c r="I311" s="46"/>
      <c r="J311" s="46"/>
      <c r="K311" s="46"/>
      <c r="L311" s="46"/>
      <c r="M311" s="46"/>
      <c r="N311" s="46"/>
      <c r="O311" s="46"/>
      <c r="P311" s="46"/>
      <c r="Q311" s="46"/>
      <c r="R311" s="46"/>
      <c r="S311" s="46"/>
      <c r="T311" s="46"/>
      <c r="U311" s="46"/>
    </row>
    <row r="312" spans="1:21">
      <c r="A312" s="102" t="str">
        <f>IF(REFRESH!$B312="","",ROWS($A$6:A312))</f>
        <v/>
      </c>
      <c r="B312" s="46"/>
      <c r="C312" s="46"/>
      <c r="D312" s="46"/>
      <c r="E312" s="46"/>
      <c r="F312" s="46"/>
      <c r="G312" s="46"/>
      <c r="H312" s="46"/>
      <c r="I312" s="46"/>
      <c r="J312" s="46"/>
      <c r="K312" s="46"/>
      <c r="L312" s="46"/>
      <c r="M312" s="46"/>
      <c r="N312" s="46"/>
      <c r="O312" s="46"/>
      <c r="P312" s="46"/>
      <c r="Q312" s="46"/>
      <c r="R312" s="46"/>
      <c r="S312" s="46"/>
      <c r="T312" s="46"/>
      <c r="U312" s="46"/>
    </row>
    <row r="313" spans="1:21">
      <c r="A313" s="102" t="str">
        <f>IF(REFRESH!$B313="","",ROWS($A$6:A313))</f>
        <v/>
      </c>
      <c r="B313" s="46"/>
      <c r="C313" s="46"/>
      <c r="D313" s="46"/>
      <c r="E313" s="46"/>
      <c r="F313" s="46"/>
      <c r="G313" s="46"/>
      <c r="H313" s="46"/>
      <c r="I313" s="46"/>
      <c r="J313" s="46"/>
      <c r="K313" s="46"/>
      <c r="L313" s="46"/>
      <c r="M313" s="46"/>
      <c r="N313" s="46"/>
      <c r="O313" s="46"/>
      <c r="P313" s="46"/>
      <c r="Q313" s="46"/>
      <c r="R313" s="46"/>
      <c r="S313" s="46"/>
      <c r="T313" s="46"/>
      <c r="U313" s="46"/>
    </row>
    <row r="314" spans="1:21">
      <c r="A314" s="102" t="str">
        <f>IF(REFRESH!$B314="","",ROWS($A$6:A314))</f>
        <v/>
      </c>
      <c r="B314" s="46"/>
      <c r="C314" s="46"/>
      <c r="D314" s="46"/>
      <c r="E314" s="46"/>
      <c r="F314" s="46"/>
      <c r="G314" s="46"/>
      <c r="H314" s="46"/>
      <c r="I314" s="46"/>
      <c r="J314" s="46"/>
      <c r="K314" s="46"/>
      <c r="L314" s="46"/>
      <c r="M314" s="46"/>
      <c r="N314" s="46"/>
      <c r="O314" s="46"/>
      <c r="P314" s="46"/>
      <c r="Q314" s="46"/>
      <c r="R314" s="46"/>
      <c r="S314" s="46"/>
      <c r="T314" s="46"/>
      <c r="U314" s="46"/>
    </row>
    <row r="315" spans="1:21">
      <c r="A315" s="102" t="str">
        <f>IF(REFRESH!$B315="","",ROWS($A$6:A315))</f>
        <v/>
      </c>
      <c r="B315" s="46"/>
      <c r="C315" s="46"/>
      <c r="D315" s="46"/>
      <c r="E315" s="46"/>
      <c r="F315" s="46"/>
      <c r="G315" s="46"/>
      <c r="H315" s="46"/>
      <c r="I315" s="46"/>
      <c r="J315" s="46"/>
      <c r="K315" s="46"/>
      <c r="L315" s="46"/>
      <c r="M315" s="46"/>
      <c r="N315" s="46"/>
      <c r="O315" s="46"/>
      <c r="P315" s="46"/>
      <c r="Q315" s="46"/>
      <c r="R315" s="46"/>
      <c r="S315" s="46"/>
      <c r="T315" s="46"/>
      <c r="U315" s="46"/>
    </row>
    <row r="316" spans="1:21">
      <c r="A316" s="102" t="str">
        <f>IF(REFRESH!$B316="","",ROWS($A$6:A316))</f>
        <v/>
      </c>
      <c r="B316" s="46"/>
      <c r="C316" s="46"/>
      <c r="D316" s="46"/>
      <c r="E316" s="46"/>
      <c r="F316" s="46"/>
      <c r="G316" s="46"/>
      <c r="H316" s="46"/>
      <c r="I316" s="46"/>
      <c r="J316" s="46"/>
      <c r="K316" s="46"/>
      <c r="L316" s="46"/>
      <c r="M316" s="46"/>
      <c r="N316" s="46"/>
      <c r="O316" s="46"/>
      <c r="P316" s="46"/>
      <c r="Q316" s="46"/>
      <c r="R316" s="46"/>
      <c r="S316" s="46"/>
      <c r="T316" s="46"/>
      <c r="U316" s="46"/>
    </row>
    <row r="317" spans="1:21">
      <c r="A317" s="102" t="str">
        <f>IF(REFRESH!$B317="","",ROWS($A$6:A317))</f>
        <v/>
      </c>
      <c r="B317" s="46"/>
      <c r="C317" s="46"/>
      <c r="D317" s="46"/>
      <c r="E317" s="46"/>
      <c r="F317" s="46"/>
      <c r="G317" s="46"/>
      <c r="H317" s="46"/>
      <c r="I317" s="46"/>
      <c r="J317" s="46"/>
      <c r="K317" s="46"/>
      <c r="L317" s="46"/>
      <c r="M317" s="46"/>
      <c r="N317" s="46"/>
      <c r="O317" s="46"/>
      <c r="P317" s="46"/>
      <c r="Q317" s="46"/>
      <c r="R317" s="46"/>
      <c r="S317" s="46"/>
      <c r="T317" s="46"/>
      <c r="U317" s="46"/>
    </row>
    <row r="318" spans="1:21">
      <c r="A318" s="102" t="str">
        <f>IF(REFRESH!$B318="","",ROWS($A$6:A318))</f>
        <v/>
      </c>
      <c r="B318" s="46"/>
      <c r="C318" s="46"/>
      <c r="D318" s="46"/>
      <c r="E318" s="46"/>
      <c r="F318" s="46"/>
      <c r="G318" s="46"/>
      <c r="H318" s="46"/>
      <c r="I318" s="46"/>
      <c r="J318" s="46"/>
      <c r="K318" s="46"/>
      <c r="L318" s="46"/>
      <c r="M318" s="46"/>
      <c r="N318" s="46"/>
      <c r="O318" s="46"/>
      <c r="P318" s="46"/>
      <c r="Q318" s="46"/>
      <c r="R318" s="46"/>
      <c r="S318" s="46"/>
      <c r="T318" s="46"/>
      <c r="U318" s="46"/>
    </row>
    <row r="319" spans="1:21">
      <c r="A319" s="102" t="str">
        <f>IF(REFRESH!$B319="","",ROWS($A$6:A319))</f>
        <v/>
      </c>
      <c r="B319" s="46"/>
      <c r="C319" s="46"/>
      <c r="D319" s="46"/>
      <c r="E319" s="46"/>
      <c r="F319" s="46"/>
      <c r="G319" s="46"/>
      <c r="H319" s="46"/>
      <c r="I319" s="46"/>
      <c r="J319" s="46"/>
      <c r="K319" s="46"/>
      <c r="L319" s="46"/>
      <c r="M319" s="46"/>
      <c r="N319" s="46"/>
      <c r="O319" s="46"/>
      <c r="P319" s="46"/>
      <c r="Q319" s="46"/>
      <c r="R319" s="46"/>
      <c r="S319" s="46"/>
      <c r="T319" s="46"/>
      <c r="U319" s="46"/>
    </row>
    <row r="320" spans="1:21">
      <c r="A320" s="102" t="str">
        <f>IF(REFRESH!$B320="","",ROWS($A$6:A320))</f>
        <v/>
      </c>
      <c r="B320" s="46"/>
      <c r="C320" s="46"/>
      <c r="D320" s="46"/>
      <c r="E320" s="46"/>
      <c r="F320" s="46"/>
      <c r="G320" s="46"/>
      <c r="H320" s="46"/>
      <c r="I320" s="46"/>
      <c r="J320" s="46"/>
      <c r="K320" s="46"/>
      <c r="L320" s="46"/>
      <c r="M320" s="46"/>
      <c r="N320" s="46"/>
      <c r="O320" s="46"/>
      <c r="P320" s="46"/>
      <c r="Q320" s="46"/>
      <c r="R320" s="46"/>
      <c r="S320" s="46"/>
      <c r="T320" s="46"/>
      <c r="U320" s="46"/>
    </row>
    <row r="321" spans="1:21">
      <c r="A321" s="102" t="str">
        <f>IF(REFRESH!$B321="","",ROWS($A$6:A321))</f>
        <v/>
      </c>
      <c r="B321" s="46"/>
      <c r="C321" s="46"/>
      <c r="D321" s="46"/>
      <c r="E321" s="46"/>
      <c r="F321" s="46"/>
      <c r="G321" s="46"/>
      <c r="H321" s="46"/>
      <c r="I321" s="46"/>
      <c r="J321" s="46"/>
      <c r="K321" s="46"/>
      <c r="L321" s="46"/>
      <c r="M321" s="46"/>
      <c r="N321" s="46"/>
      <c r="O321" s="46"/>
      <c r="P321" s="46"/>
      <c r="Q321" s="46"/>
      <c r="R321" s="46"/>
      <c r="S321" s="46"/>
      <c r="T321" s="46"/>
      <c r="U321" s="46"/>
    </row>
    <row r="322" spans="1:21">
      <c r="A322" s="102" t="str">
        <f>IF(REFRESH!$B322="","",ROWS($A$6:A322))</f>
        <v/>
      </c>
      <c r="B322" s="46"/>
      <c r="C322" s="46"/>
      <c r="D322" s="46"/>
      <c r="E322" s="46"/>
      <c r="F322" s="46"/>
      <c r="G322" s="46"/>
      <c r="H322" s="46"/>
      <c r="I322" s="46"/>
      <c r="J322" s="46"/>
      <c r="K322" s="46"/>
      <c r="L322" s="46"/>
      <c r="M322" s="46"/>
      <c r="N322" s="46"/>
      <c r="O322" s="46"/>
      <c r="P322" s="46"/>
      <c r="Q322" s="46"/>
      <c r="R322" s="46"/>
      <c r="S322" s="46"/>
      <c r="T322" s="46"/>
      <c r="U322" s="46"/>
    </row>
    <row r="323" spans="1:21">
      <c r="A323" s="102" t="str">
        <f>IF(REFRESH!$B323="","",ROWS($A$6:A323))</f>
        <v/>
      </c>
      <c r="B323" s="46"/>
      <c r="C323" s="46"/>
      <c r="D323" s="46"/>
      <c r="E323" s="46"/>
      <c r="F323" s="46"/>
      <c r="G323" s="46"/>
      <c r="H323" s="46"/>
      <c r="I323" s="46"/>
      <c r="J323" s="46"/>
      <c r="K323" s="46"/>
      <c r="L323" s="46"/>
      <c r="M323" s="46"/>
      <c r="N323" s="46"/>
      <c r="O323" s="46"/>
      <c r="P323" s="46"/>
      <c r="Q323" s="46"/>
      <c r="R323" s="46"/>
      <c r="S323" s="46"/>
      <c r="T323" s="46"/>
      <c r="U323" s="46"/>
    </row>
    <row r="324" spans="1:21">
      <c r="A324" s="102" t="str">
        <f>IF(REFRESH!$B324="","",ROWS($A$6:A324))</f>
        <v/>
      </c>
      <c r="B324" s="46"/>
      <c r="C324" s="46"/>
      <c r="D324" s="46"/>
      <c r="E324" s="46"/>
      <c r="F324" s="46"/>
      <c r="G324" s="46"/>
      <c r="H324" s="46"/>
      <c r="I324" s="46"/>
      <c r="J324" s="46"/>
      <c r="K324" s="46"/>
      <c r="L324" s="46"/>
      <c r="M324" s="46"/>
      <c r="N324" s="46"/>
      <c r="O324" s="46"/>
      <c r="P324" s="46"/>
      <c r="Q324" s="46"/>
      <c r="R324" s="46"/>
      <c r="S324" s="46"/>
      <c r="T324" s="46"/>
      <c r="U324" s="46"/>
    </row>
    <row r="325" spans="1:21">
      <c r="A325" s="102" t="str">
        <f>IF(REFRESH!$B325="","",ROWS($A$6:A325))</f>
        <v/>
      </c>
      <c r="B325" s="46"/>
      <c r="C325" s="46"/>
      <c r="D325" s="46"/>
      <c r="E325" s="46"/>
      <c r="F325" s="46"/>
      <c r="G325" s="46"/>
      <c r="H325" s="46"/>
      <c r="I325" s="46"/>
      <c r="J325" s="46"/>
      <c r="K325" s="46"/>
      <c r="L325" s="46"/>
      <c r="M325" s="46"/>
      <c r="N325" s="46"/>
      <c r="O325" s="46"/>
      <c r="P325" s="46"/>
      <c r="Q325" s="46"/>
      <c r="R325" s="46"/>
      <c r="S325" s="46"/>
      <c r="T325" s="46"/>
      <c r="U325" s="46"/>
    </row>
    <row r="326" spans="1:21">
      <c r="A326" s="102" t="str">
        <f>IF(REFRESH!$B326="","",ROWS($A$6:A326))</f>
        <v/>
      </c>
      <c r="B326" s="46"/>
      <c r="C326" s="46"/>
      <c r="D326" s="46"/>
      <c r="E326" s="46"/>
      <c r="F326" s="46"/>
      <c r="G326" s="46"/>
      <c r="H326" s="46"/>
      <c r="I326" s="46"/>
      <c r="J326" s="46"/>
      <c r="K326" s="46"/>
      <c r="L326" s="46"/>
      <c r="M326" s="46"/>
      <c r="N326" s="46"/>
      <c r="O326" s="46"/>
      <c r="P326" s="46"/>
      <c r="Q326" s="46"/>
      <c r="R326" s="46"/>
      <c r="S326" s="46"/>
      <c r="T326" s="46"/>
      <c r="U326" s="46"/>
    </row>
    <row r="327" spans="1:21">
      <c r="A327" s="102" t="str">
        <f>IF(REFRESH!$B327="","",ROWS($A$6:A327))</f>
        <v/>
      </c>
      <c r="B327" s="46"/>
      <c r="C327" s="46"/>
      <c r="D327" s="46"/>
      <c r="E327" s="46"/>
      <c r="F327" s="46"/>
      <c r="G327" s="46"/>
      <c r="H327" s="46"/>
      <c r="I327" s="46"/>
      <c r="J327" s="46"/>
      <c r="K327" s="46"/>
      <c r="L327" s="46"/>
      <c r="M327" s="46"/>
      <c r="N327" s="46"/>
      <c r="O327" s="46"/>
      <c r="P327" s="46"/>
      <c r="Q327" s="46"/>
      <c r="R327" s="46"/>
      <c r="S327" s="46"/>
      <c r="T327" s="46"/>
      <c r="U327" s="46"/>
    </row>
    <row r="328" spans="1:21">
      <c r="A328" s="102" t="str">
        <f>IF(REFRESH!$B328="","",ROWS($A$6:A328))</f>
        <v/>
      </c>
      <c r="B328" s="46"/>
      <c r="C328" s="46"/>
      <c r="D328" s="46"/>
      <c r="E328" s="46"/>
      <c r="F328" s="46"/>
      <c r="G328" s="46"/>
      <c r="H328" s="46"/>
      <c r="I328" s="46"/>
      <c r="J328" s="46"/>
      <c r="K328" s="46"/>
      <c r="L328" s="46"/>
      <c r="M328" s="46"/>
      <c r="N328" s="46"/>
      <c r="O328" s="46"/>
      <c r="P328" s="46"/>
      <c r="Q328" s="46"/>
      <c r="R328" s="46"/>
      <c r="S328" s="46"/>
      <c r="T328" s="46"/>
      <c r="U328" s="46"/>
    </row>
    <row r="329" spans="1:21">
      <c r="A329" s="102" t="str">
        <f>IF(REFRESH!$B329="","",ROWS($A$6:A329))</f>
        <v/>
      </c>
      <c r="B329" s="46"/>
      <c r="C329" s="46"/>
      <c r="D329" s="46"/>
      <c r="E329" s="46"/>
      <c r="F329" s="46"/>
      <c r="G329" s="46"/>
      <c r="H329" s="46"/>
      <c r="I329" s="46"/>
      <c r="J329" s="46"/>
      <c r="K329" s="46"/>
      <c r="L329" s="46"/>
      <c r="M329" s="46"/>
      <c r="N329" s="46"/>
      <c r="O329" s="46"/>
      <c r="P329" s="46"/>
      <c r="Q329" s="46"/>
      <c r="R329" s="46"/>
      <c r="S329" s="46"/>
      <c r="T329" s="46"/>
      <c r="U329" s="46"/>
    </row>
    <row r="330" spans="1:21">
      <c r="A330" s="102" t="str">
        <f>IF(REFRESH!$B330="","",ROWS($A$6:A330))</f>
        <v/>
      </c>
      <c r="B330" s="46"/>
      <c r="C330" s="46"/>
      <c r="D330" s="46"/>
      <c r="E330" s="46"/>
      <c r="F330" s="46"/>
      <c r="G330" s="46"/>
      <c r="H330" s="46"/>
      <c r="I330" s="46"/>
      <c r="J330" s="46"/>
      <c r="K330" s="46"/>
      <c r="L330" s="46"/>
      <c r="M330" s="46"/>
      <c r="N330" s="46"/>
      <c r="O330" s="46"/>
      <c r="P330" s="46"/>
      <c r="Q330" s="46"/>
      <c r="R330" s="46"/>
      <c r="S330" s="46"/>
      <c r="T330" s="46"/>
      <c r="U330" s="46"/>
    </row>
    <row r="331" spans="1:21">
      <c r="A331" s="102" t="str">
        <f>IF(REFRESH!$B331="","",ROWS($A$6:A331))</f>
        <v/>
      </c>
      <c r="B331" s="46"/>
      <c r="C331" s="46"/>
      <c r="D331" s="46"/>
      <c r="E331" s="46"/>
      <c r="F331" s="46"/>
      <c r="G331" s="46"/>
      <c r="H331" s="46"/>
      <c r="I331" s="46"/>
      <c r="J331" s="46"/>
      <c r="K331" s="46"/>
      <c r="L331" s="46"/>
      <c r="M331" s="46"/>
      <c r="N331" s="46"/>
      <c r="O331" s="46"/>
      <c r="P331" s="46"/>
      <c r="Q331" s="46"/>
      <c r="R331" s="46"/>
      <c r="S331" s="46"/>
      <c r="T331" s="46"/>
      <c r="U331" s="46"/>
    </row>
    <row r="332" spans="1:21">
      <c r="A332" s="102" t="str">
        <f>IF(REFRESH!$B332="","",ROWS($A$6:A332))</f>
        <v/>
      </c>
      <c r="B332" s="46"/>
      <c r="C332" s="46"/>
      <c r="D332" s="46"/>
      <c r="E332" s="46"/>
      <c r="F332" s="46"/>
      <c r="G332" s="46"/>
      <c r="H332" s="46"/>
      <c r="I332" s="46"/>
      <c r="J332" s="46"/>
      <c r="K332" s="46"/>
      <c r="L332" s="46"/>
      <c r="M332" s="46"/>
      <c r="N332" s="46"/>
      <c r="O332" s="46"/>
      <c r="P332" s="46"/>
      <c r="Q332" s="46"/>
      <c r="R332" s="46"/>
      <c r="S332" s="46"/>
      <c r="T332" s="46"/>
      <c r="U332" s="46"/>
    </row>
    <row r="333" spans="1:21">
      <c r="A333" s="102" t="str">
        <f>IF(REFRESH!$B333="","",ROWS($A$6:A333))</f>
        <v/>
      </c>
      <c r="B333" s="46"/>
      <c r="C333" s="46"/>
      <c r="D333" s="46"/>
      <c r="E333" s="46"/>
      <c r="F333" s="46"/>
      <c r="G333" s="46"/>
      <c r="H333" s="46"/>
      <c r="I333" s="46"/>
      <c r="J333" s="46"/>
      <c r="K333" s="46"/>
      <c r="L333" s="46"/>
      <c r="M333" s="46"/>
      <c r="N333" s="46"/>
      <c r="O333" s="46"/>
      <c r="P333" s="46"/>
      <c r="Q333" s="46"/>
      <c r="R333" s="46"/>
      <c r="S333" s="46"/>
      <c r="T333" s="46"/>
      <c r="U333" s="46"/>
    </row>
    <row r="334" spans="1:21">
      <c r="A334" s="102" t="str">
        <f>IF(REFRESH!$B334="","",ROWS($A$6:A334))</f>
        <v/>
      </c>
      <c r="B334" s="46"/>
      <c r="C334" s="46"/>
      <c r="D334" s="46"/>
      <c r="E334" s="46"/>
      <c r="F334" s="46"/>
      <c r="G334" s="46"/>
      <c r="H334" s="46"/>
      <c r="I334" s="46"/>
      <c r="J334" s="46"/>
      <c r="K334" s="46"/>
      <c r="L334" s="46"/>
      <c r="M334" s="46"/>
      <c r="N334" s="46"/>
      <c r="O334" s="46"/>
      <c r="P334" s="46"/>
      <c r="Q334" s="46"/>
      <c r="R334" s="46"/>
      <c r="S334" s="46"/>
      <c r="T334" s="46"/>
      <c r="U334" s="46"/>
    </row>
    <row r="335" spans="1:21">
      <c r="A335" s="102" t="str">
        <f>IF(REFRESH!$B335="","",ROWS($A$6:A335))</f>
        <v/>
      </c>
      <c r="B335" s="46"/>
      <c r="C335" s="46"/>
      <c r="D335" s="46"/>
      <c r="E335" s="46"/>
      <c r="F335" s="46"/>
      <c r="G335" s="46"/>
      <c r="H335" s="46"/>
      <c r="I335" s="46"/>
      <c r="J335" s="46"/>
      <c r="K335" s="46"/>
      <c r="L335" s="46"/>
      <c r="M335" s="46"/>
      <c r="N335" s="46"/>
      <c r="O335" s="46"/>
      <c r="P335" s="46"/>
      <c r="Q335" s="46"/>
      <c r="R335" s="46"/>
      <c r="S335" s="46"/>
      <c r="T335" s="46"/>
      <c r="U335" s="46"/>
    </row>
    <row r="336" spans="1:21">
      <c r="A336" s="102" t="str">
        <f>IF(REFRESH!$B336="","",ROWS($A$6:A336))</f>
        <v/>
      </c>
      <c r="B336" s="46"/>
      <c r="C336" s="46"/>
      <c r="D336" s="46"/>
      <c r="E336" s="46"/>
      <c r="F336" s="46"/>
      <c r="G336" s="46"/>
      <c r="H336" s="46"/>
      <c r="I336" s="46"/>
      <c r="J336" s="46"/>
      <c r="K336" s="46"/>
      <c r="L336" s="46"/>
      <c r="M336" s="46"/>
      <c r="N336" s="46"/>
      <c r="O336" s="46"/>
      <c r="P336" s="46"/>
      <c r="Q336" s="46"/>
      <c r="R336" s="46"/>
      <c r="S336" s="46"/>
      <c r="T336" s="46"/>
      <c r="U336" s="46"/>
    </row>
    <row r="337" spans="1:21">
      <c r="A337" s="102" t="str">
        <f>IF(REFRESH!$B337="","",ROWS($A$6:A337))</f>
        <v/>
      </c>
      <c r="B337" s="46"/>
      <c r="C337" s="46"/>
      <c r="D337" s="46"/>
      <c r="E337" s="46"/>
      <c r="F337" s="46"/>
      <c r="G337" s="46"/>
      <c r="H337" s="46"/>
      <c r="I337" s="46"/>
      <c r="J337" s="46"/>
      <c r="K337" s="46"/>
      <c r="L337" s="46"/>
      <c r="M337" s="46"/>
      <c r="N337" s="46"/>
      <c r="O337" s="46"/>
      <c r="P337" s="46"/>
      <c r="Q337" s="46"/>
      <c r="R337" s="46"/>
      <c r="S337" s="46"/>
      <c r="T337" s="46"/>
      <c r="U337" s="46"/>
    </row>
    <row r="338" spans="1:21">
      <c r="A338" s="102" t="str">
        <f>IF(REFRESH!$B338="","",ROWS($A$6:A338))</f>
        <v/>
      </c>
      <c r="B338" s="46"/>
      <c r="C338" s="46"/>
      <c r="D338" s="46"/>
      <c r="E338" s="46"/>
      <c r="F338" s="46"/>
      <c r="G338" s="46"/>
      <c r="H338" s="46"/>
      <c r="I338" s="46"/>
      <c r="J338" s="46"/>
      <c r="K338" s="46"/>
      <c r="L338" s="46"/>
      <c r="M338" s="46"/>
      <c r="N338" s="46"/>
      <c r="O338" s="46"/>
      <c r="P338" s="46"/>
      <c r="Q338" s="46"/>
      <c r="R338" s="46"/>
      <c r="S338" s="46"/>
      <c r="T338" s="46"/>
      <c r="U338" s="46"/>
    </row>
    <row r="339" spans="1:21">
      <c r="A339" s="102" t="str">
        <f>IF(REFRESH!$B339="","",ROWS($A$6:A339))</f>
        <v/>
      </c>
      <c r="B339" s="46"/>
      <c r="C339" s="46"/>
      <c r="D339" s="46"/>
      <c r="E339" s="46"/>
      <c r="F339" s="46"/>
      <c r="G339" s="46"/>
      <c r="H339" s="46"/>
      <c r="I339" s="46"/>
      <c r="J339" s="46"/>
      <c r="K339" s="46"/>
      <c r="L339" s="46"/>
      <c r="M339" s="46"/>
      <c r="N339" s="46"/>
      <c r="O339" s="46"/>
      <c r="P339" s="46"/>
      <c r="Q339" s="46"/>
      <c r="R339" s="46"/>
      <c r="S339" s="46"/>
      <c r="T339" s="46"/>
      <c r="U339" s="46"/>
    </row>
    <row r="340" spans="1:21">
      <c r="A340" s="102" t="str">
        <f>IF(REFRESH!$B340="","",ROWS($A$6:A340))</f>
        <v/>
      </c>
      <c r="B340" s="46"/>
      <c r="C340" s="46"/>
      <c r="D340" s="46"/>
      <c r="E340" s="46"/>
      <c r="F340" s="46"/>
      <c r="G340" s="46"/>
      <c r="H340" s="46"/>
      <c r="I340" s="46"/>
      <c r="J340" s="46"/>
      <c r="K340" s="46"/>
      <c r="L340" s="46"/>
      <c r="M340" s="46"/>
      <c r="N340" s="46"/>
      <c r="O340" s="46"/>
      <c r="P340" s="46"/>
      <c r="Q340" s="46"/>
      <c r="R340" s="46"/>
      <c r="S340" s="46"/>
      <c r="T340" s="46"/>
      <c r="U340" s="46"/>
    </row>
    <row r="341" spans="1:21">
      <c r="A341" s="102" t="str">
        <f>IF(REFRESH!$B341="","",ROWS($A$6:A341))</f>
        <v/>
      </c>
      <c r="B341" s="46"/>
      <c r="C341" s="46"/>
      <c r="D341" s="46"/>
      <c r="E341" s="46"/>
      <c r="F341" s="46"/>
      <c r="G341" s="46"/>
      <c r="H341" s="46"/>
      <c r="I341" s="46"/>
      <c r="J341" s="46"/>
      <c r="K341" s="46"/>
      <c r="L341" s="46"/>
      <c r="M341" s="46"/>
      <c r="N341" s="46"/>
      <c r="O341" s="46"/>
      <c r="P341" s="46"/>
      <c r="Q341" s="46"/>
      <c r="R341" s="46"/>
      <c r="S341" s="46"/>
      <c r="T341" s="46"/>
      <c r="U341" s="46"/>
    </row>
    <row r="342" spans="1:21">
      <c r="A342" s="102" t="str">
        <f>IF(REFRESH!$B342="","",ROWS($A$6:A342))</f>
        <v/>
      </c>
      <c r="B342" s="46"/>
      <c r="C342" s="46"/>
      <c r="D342" s="46"/>
      <c r="E342" s="46"/>
      <c r="F342" s="46"/>
      <c r="G342" s="46"/>
      <c r="H342" s="46"/>
      <c r="I342" s="46"/>
      <c r="J342" s="46"/>
      <c r="K342" s="46"/>
      <c r="L342" s="46"/>
      <c r="M342" s="46"/>
      <c r="N342" s="46"/>
      <c r="O342" s="46"/>
      <c r="P342" s="46"/>
      <c r="Q342" s="46"/>
      <c r="R342" s="46"/>
      <c r="S342" s="46"/>
      <c r="T342" s="46"/>
      <c r="U342" s="46"/>
    </row>
    <row r="343" spans="1:21">
      <c r="A343" s="102" t="str">
        <f>IF(REFRESH!$B343="","",ROWS($A$6:A343))</f>
        <v/>
      </c>
      <c r="B343" s="46"/>
      <c r="C343" s="46"/>
      <c r="D343" s="46"/>
      <c r="E343" s="46"/>
      <c r="F343" s="46"/>
      <c r="G343" s="46"/>
      <c r="H343" s="46"/>
      <c r="I343" s="46"/>
      <c r="J343" s="46"/>
      <c r="K343" s="46"/>
      <c r="L343" s="46"/>
      <c r="M343" s="46"/>
      <c r="N343" s="46"/>
      <c r="O343" s="46"/>
      <c r="P343" s="46"/>
      <c r="Q343" s="46"/>
      <c r="R343" s="46"/>
      <c r="S343" s="46"/>
      <c r="T343" s="46"/>
      <c r="U343" s="46"/>
    </row>
    <row r="344" spans="1:21">
      <c r="A344" s="102" t="str">
        <f>IF(REFRESH!$B344="","",ROWS($A$6:A344))</f>
        <v/>
      </c>
      <c r="B344" s="46"/>
      <c r="C344" s="46"/>
      <c r="D344" s="46"/>
      <c r="E344" s="46"/>
      <c r="F344" s="46"/>
      <c r="G344" s="46"/>
      <c r="H344" s="46"/>
      <c r="I344" s="46"/>
      <c r="J344" s="46"/>
      <c r="K344" s="46"/>
      <c r="L344" s="46"/>
      <c r="M344" s="46"/>
      <c r="N344" s="46"/>
      <c r="O344" s="46"/>
      <c r="P344" s="46"/>
      <c r="Q344" s="46"/>
      <c r="R344" s="46"/>
      <c r="S344" s="46"/>
      <c r="T344" s="46"/>
      <c r="U344" s="46"/>
    </row>
    <row r="345" spans="1:21">
      <c r="A345" s="102" t="str">
        <f>IF(REFRESH!$B345="","",ROWS($A$6:A345))</f>
        <v/>
      </c>
      <c r="B345" s="46"/>
      <c r="C345" s="46"/>
      <c r="D345" s="46"/>
      <c r="E345" s="46"/>
      <c r="F345" s="46"/>
      <c r="G345" s="46"/>
      <c r="H345" s="46"/>
      <c r="I345" s="46"/>
      <c r="J345" s="46"/>
      <c r="K345" s="46"/>
      <c r="L345" s="46"/>
      <c r="M345" s="46"/>
      <c r="N345" s="46"/>
      <c r="O345" s="46"/>
      <c r="P345" s="46"/>
      <c r="Q345" s="46"/>
      <c r="R345" s="46"/>
      <c r="S345" s="46"/>
      <c r="T345" s="46"/>
      <c r="U345" s="46"/>
    </row>
    <row r="346" spans="1:21">
      <c r="A346" s="102" t="str">
        <f>IF(REFRESH!$B346="","",ROWS($A$6:A346))</f>
        <v/>
      </c>
      <c r="B346" s="46"/>
      <c r="C346" s="46"/>
      <c r="D346" s="46"/>
      <c r="E346" s="46"/>
      <c r="F346" s="46"/>
      <c r="G346" s="46"/>
      <c r="H346" s="46"/>
      <c r="I346" s="46"/>
      <c r="J346" s="46"/>
      <c r="K346" s="46"/>
      <c r="L346" s="46"/>
      <c r="M346" s="46"/>
      <c r="N346" s="46"/>
      <c r="O346" s="46"/>
      <c r="P346" s="46"/>
      <c r="Q346" s="46"/>
      <c r="R346" s="46"/>
      <c r="S346" s="46"/>
      <c r="T346" s="46"/>
      <c r="U346" s="46"/>
    </row>
    <row r="347" spans="1:21">
      <c r="A347" s="102" t="str">
        <f>IF(REFRESH!$B347="","",ROWS($A$6:A347))</f>
        <v/>
      </c>
      <c r="B347" s="46"/>
      <c r="C347" s="46"/>
      <c r="D347" s="46"/>
      <c r="E347" s="46"/>
      <c r="F347" s="46"/>
      <c r="G347" s="46"/>
      <c r="H347" s="46"/>
      <c r="I347" s="46"/>
      <c r="J347" s="46"/>
      <c r="K347" s="46"/>
      <c r="L347" s="46"/>
      <c r="M347" s="46"/>
      <c r="N347" s="46"/>
      <c r="O347" s="46"/>
      <c r="P347" s="46"/>
      <c r="Q347" s="46"/>
      <c r="R347" s="46"/>
      <c r="S347" s="46"/>
      <c r="T347" s="46"/>
      <c r="U347" s="46"/>
    </row>
    <row r="348" spans="1:21">
      <c r="A348" s="102" t="str">
        <f>IF(REFRESH!$B348="","",ROWS($A$6:A348))</f>
        <v/>
      </c>
      <c r="B348" s="46"/>
      <c r="C348" s="46"/>
      <c r="D348" s="46"/>
      <c r="E348" s="46"/>
      <c r="F348" s="46"/>
      <c r="G348" s="46"/>
      <c r="H348" s="46"/>
      <c r="I348" s="46"/>
      <c r="J348" s="46"/>
      <c r="K348" s="46"/>
      <c r="L348" s="46"/>
      <c r="M348" s="46"/>
      <c r="N348" s="46"/>
      <c r="O348" s="46"/>
      <c r="P348" s="46"/>
      <c r="Q348" s="46"/>
      <c r="R348" s="46"/>
      <c r="S348" s="46"/>
      <c r="T348" s="46"/>
      <c r="U348" s="46"/>
    </row>
    <row r="349" spans="1:21">
      <c r="A349" s="102" t="str">
        <f>IF(REFRESH!$B349="","",ROWS($A$6:A349))</f>
        <v/>
      </c>
      <c r="B349" s="46"/>
      <c r="C349" s="46"/>
      <c r="D349" s="46"/>
      <c r="E349" s="46"/>
      <c r="F349" s="46"/>
      <c r="G349" s="46"/>
      <c r="H349" s="46"/>
      <c r="I349" s="46"/>
      <c r="J349" s="46"/>
      <c r="K349" s="46"/>
      <c r="L349" s="46"/>
      <c r="M349" s="46"/>
      <c r="N349" s="46"/>
      <c r="O349" s="46"/>
      <c r="P349" s="46"/>
      <c r="Q349" s="46"/>
      <c r="R349" s="46"/>
      <c r="S349" s="46"/>
      <c r="T349" s="46"/>
      <c r="U349" s="46"/>
    </row>
    <row r="350" spans="1:21">
      <c r="A350" s="102" t="str">
        <f>IF(REFRESH!$B350="","",ROWS($A$6:A350))</f>
        <v/>
      </c>
      <c r="B350" s="46"/>
      <c r="C350" s="46"/>
      <c r="D350" s="46"/>
      <c r="E350" s="46"/>
      <c r="F350" s="46"/>
      <c r="G350" s="46"/>
      <c r="H350" s="46"/>
      <c r="I350" s="46"/>
      <c r="J350" s="46"/>
      <c r="K350" s="46"/>
      <c r="L350" s="46"/>
      <c r="M350" s="46"/>
      <c r="N350" s="46"/>
      <c r="O350" s="46"/>
      <c r="P350" s="46"/>
      <c r="Q350" s="46"/>
      <c r="R350" s="46"/>
      <c r="S350" s="46"/>
      <c r="T350" s="46"/>
      <c r="U350" s="46"/>
    </row>
    <row r="351" spans="1:21">
      <c r="A351" s="102" t="str">
        <f>IF(REFRESH!$B351="","",ROWS($A$6:A351))</f>
        <v/>
      </c>
      <c r="B351" s="46"/>
      <c r="C351" s="46"/>
      <c r="D351" s="46"/>
      <c r="E351" s="46"/>
      <c r="F351" s="46"/>
      <c r="G351" s="46"/>
      <c r="H351" s="46"/>
      <c r="I351" s="46"/>
      <c r="J351" s="46"/>
      <c r="K351" s="46"/>
      <c r="L351" s="46"/>
      <c r="M351" s="46"/>
      <c r="N351" s="46"/>
      <c r="O351" s="46"/>
      <c r="P351" s="46"/>
      <c r="Q351" s="46"/>
      <c r="R351" s="46"/>
      <c r="S351" s="46"/>
      <c r="T351" s="46"/>
      <c r="U351" s="46"/>
    </row>
    <row r="352" spans="1:21">
      <c r="A352" s="102" t="str">
        <f>IF(REFRESH!$B352="","",ROWS($A$6:A352))</f>
        <v/>
      </c>
      <c r="B352" s="46"/>
      <c r="C352" s="46"/>
      <c r="D352" s="46"/>
      <c r="E352" s="46"/>
      <c r="F352" s="46"/>
      <c r="G352" s="46"/>
      <c r="H352" s="46"/>
      <c r="I352" s="46"/>
      <c r="J352" s="46"/>
      <c r="K352" s="46"/>
      <c r="L352" s="46"/>
      <c r="M352" s="46"/>
      <c r="N352" s="46"/>
      <c r="O352" s="46"/>
      <c r="P352" s="46"/>
      <c r="Q352" s="46"/>
      <c r="R352" s="46"/>
      <c r="S352" s="46"/>
      <c r="T352" s="46"/>
      <c r="U352" s="46"/>
    </row>
    <row r="353" spans="1:21">
      <c r="A353" s="102" t="str">
        <f>IF(REFRESH!$B353="","",ROWS($A$6:A353))</f>
        <v/>
      </c>
      <c r="B353" s="46"/>
      <c r="C353" s="46"/>
      <c r="D353" s="46"/>
      <c r="E353" s="46"/>
      <c r="F353" s="46"/>
      <c r="G353" s="46"/>
      <c r="H353" s="46"/>
      <c r="I353" s="46"/>
      <c r="J353" s="46"/>
      <c r="K353" s="46"/>
      <c r="L353" s="46"/>
      <c r="M353" s="46"/>
      <c r="N353" s="46"/>
      <c r="O353" s="46"/>
      <c r="P353" s="46"/>
      <c r="Q353" s="46"/>
      <c r="R353" s="46"/>
      <c r="S353" s="46"/>
      <c r="T353" s="46"/>
      <c r="U353" s="46"/>
    </row>
    <row r="354" spans="1:21">
      <c r="A354" s="102" t="str">
        <f>IF(REFRESH!$B354="","",ROWS($A$6:A354))</f>
        <v/>
      </c>
      <c r="B354" s="46"/>
      <c r="C354" s="46"/>
      <c r="D354" s="46"/>
      <c r="E354" s="46"/>
      <c r="F354" s="46"/>
      <c r="G354" s="46"/>
      <c r="H354" s="46"/>
      <c r="I354" s="46"/>
      <c r="J354" s="46"/>
      <c r="K354" s="46"/>
      <c r="L354" s="46"/>
      <c r="M354" s="46"/>
      <c r="N354" s="46"/>
      <c r="O354" s="46"/>
      <c r="P354" s="46"/>
      <c r="Q354" s="46"/>
      <c r="R354" s="46"/>
      <c r="S354" s="46"/>
      <c r="T354" s="46"/>
      <c r="U354" s="46"/>
    </row>
    <row r="355" spans="1:21">
      <c r="A355" s="102" t="str">
        <f>IF(REFRESH!$B355="","",ROWS($A$6:A355))</f>
        <v/>
      </c>
      <c r="B355" s="46"/>
      <c r="C355" s="46"/>
      <c r="D355" s="46"/>
      <c r="E355" s="46"/>
      <c r="F355" s="46"/>
      <c r="G355" s="46"/>
      <c r="H355" s="46"/>
      <c r="I355" s="46"/>
      <c r="J355" s="46"/>
      <c r="K355" s="46"/>
      <c r="L355" s="46"/>
      <c r="M355" s="46"/>
      <c r="N355" s="46"/>
      <c r="O355" s="46"/>
      <c r="P355" s="46"/>
      <c r="Q355" s="46"/>
      <c r="R355" s="46"/>
      <c r="S355" s="46"/>
      <c r="T355" s="46"/>
      <c r="U355" s="46"/>
    </row>
    <row r="356" spans="1:21">
      <c r="A356" s="102" t="str">
        <f>IF(REFRESH!$B356="","",ROWS($A$6:A356))</f>
        <v/>
      </c>
      <c r="B356" s="46"/>
      <c r="C356" s="46"/>
      <c r="D356" s="46"/>
      <c r="E356" s="46"/>
      <c r="F356" s="46"/>
      <c r="G356" s="46"/>
      <c r="H356" s="46"/>
      <c r="I356" s="46"/>
      <c r="J356" s="46"/>
      <c r="K356" s="46"/>
      <c r="L356" s="46"/>
      <c r="M356" s="46"/>
      <c r="N356" s="46"/>
      <c r="O356" s="46"/>
      <c r="P356" s="46"/>
      <c r="Q356" s="46"/>
      <c r="R356" s="46"/>
      <c r="S356" s="46"/>
      <c r="T356" s="46"/>
      <c r="U356" s="46"/>
    </row>
    <row r="357" spans="1:21">
      <c r="A357" s="102" t="str">
        <f>IF(REFRESH!$B357="","",ROWS($A$6:A357))</f>
        <v/>
      </c>
      <c r="B357" s="46"/>
      <c r="C357" s="46"/>
      <c r="D357" s="46"/>
      <c r="E357" s="46"/>
      <c r="F357" s="46"/>
      <c r="G357" s="46"/>
      <c r="H357" s="46"/>
      <c r="I357" s="46"/>
      <c r="J357" s="46"/>
      <c r="K357" s="46"/>
      <c r="L357" s="46"/>
      <c r="M357" s="46"/>
      <c r="N357" s="46"/>
      <c r="O357" s="46"/>
      <c r="P357" s="46"/>
      <c r="Q357" s="46"/>
      <c r="R357" s="46"/>
      <c r="S357" s="46"/>
      <c r="T357" s="46"/>
      <c r="U357" s="46"/>
    </row>
    <row r="358" spans="1:21">
      <c r="A358" s="102" t="str">
        <f>IF(REFRESH!$B358="","",ROWS($A$6:A358))</f>
        <v/>
      </c>
      <c r="B358" s="46"/>
      <c r="C358" s="46"/>
      <c r="D358" s="46"/>
      <c r="E358" s="46"/>
      <c r="F358" s="46"/>
      <c r="G358" s="46"/>
      <c r="H358" s="46"/>
      <c r="I358" s="46"/>
      <c r="J358" s="46"/>
      <c r="K358" s="46"/>
      <c r="L358" s="46"/>
      <c r="M358" s="46"/>
      <c r="N358" s="46"/>
      <c r="O358" s="46"/>
      <c r="P358" s="46"/>
      <c r="Q358" s="46"/>
      <c r="R358" s="46"/>
      <c r="S358" s="46"/>
      <c r="T358" s="46"/>
      <c r="U358" s="46"/>
    </row>
    <row r="359" spans="1:21">
      <c r="A359" s="102" t="str">
        <f>IF(REFRESH!$B359="","",ROWS($A$6:A359))</f>
        <v/>
      </c>
      <c r="B359" s="46"/>
      <c r="C359" s="46"/>
      <c r="D359" s="46"/>
      <c r="E359" s="46"/>
      <c r="F359" s="46"/>
      <c r="G359" s="46"/>
      <c r="H359" s="46"/>
      <c r="I359" s="46"/>
      <c r="J359" s="46"/>
      <c r="K359" s="46"/>
      <c r="L359" s="46"/>
      <c r="M359" s="46"/>
      <c r="N359" s="46"/>
      <c r="O359" s="46"/>
      <c r="P359" s="46"/>
      <c r="Q359" s="46"/>
      <c r="R359" s="46"/>
      <c r="S359" s="46"/>
      <c r="T359" s="46"/>
      <c r="U359" s="46"/>
    </row>
    <row r="360" spans="1:21">
      <c r="A360" s="102" t="str">
        <f>IF(REFRESH!$B360="","",ROWS($A$6:A360))</f>
        <v/>
      </c>
      <c r="B360" s="46"/>
      <c r="C360" s="46"/>
      <c r="D360" s="46"/>
      <c r="E360" s="46"/>
      <c r="F360" s="46"/>
      <c r="G360" s="46"/>
      <c r="H360" s="46"/>
      <c r="I360" s="46"/>
      <c r="J360" s="46"/>
      <c r="K360" s="46"/>
      <c r="L360" s="46"/>
      <c r="M360" s="46"/>
      <c r="N360" s="46"/>
      <c r="O360" s="46"/>
      <c r="P360" s="46"/>
      <c r="Q360" s="46"/>
      <c r="R360" s="46"/>
      <c r="S360" s="46"/>
      <c r="T360" s="46"/>
      <c r="U360" s="46"/>
    </row>
    <row r="361" spans="1:21">
      <c r="A361" s="102" t="str">
        <f>IF(REFRESH!$B361="","",ROWS($A$6:A361))</f>
        <v/>
      </c>
      <c r="B361" s="46"/>
      <c r="C361" s="46"/>
      <c r="D361" s="46"/>
      <c r="E361" s="46"/>
      <c r="F361" s="46"/>
      <c r="G361" s="46"/>
      <c r="H361" s="46"/>
      <c r="I361" s="46"/>
      <c r="J361" s="46"/>
      <c r="K361" s="46"/>
      <c r="L361" s="46"/>
      <c r="M361" s="46"/>
      <c r="N361" s="46"/>
      <c r="O361" s="46"/>
      <c r="P361" s="46"/>
      <c r="Q361" s="46"/>
      <c r="R361" s="46"/>
      <c r="S361" s="46"/>
      <c r="T361" s="46"/>
      <c r="U361" s="46"/>
    </row>
    <row r="362" spans="1:21">
      <c r="A362" s="102" t="str">
        <f>IF(REFRESH!$B362="","",ROWS($A$6:A362))</f>
        <v/>
      </c>
      <c r="B362" s="46"/>
      <c r="C362" s="46"/>
      <c r="D362" s="46"/>
      <c r="E362" s="46"/>
      <c r="F362" s="46"/>
      <c r="G362" s="46"/>
      <c r="H362" s="46"/>
      <c r="I362" s="46"/>
      <c r="J362" s="46"/>
      <c r="K362" s="46"/>
      <c r="L362" s="46"/>
      <c r="M362" s="46"/>
      <c r="N362" s="46"/>
      <c r="O362" s="46"/>
      <c r="P362" s="46"/>
      <c r="Q362" s="46"/>
      <c r="R362" s="46"/>
      <c r="S362" s="46"/>
      <c r="T362" s="46"/>
      <c r="U362" s="46"/>
    </row>
    <row r="363" spans="1:21">
      <c r="A363" s="102" t="str">
        <f>IF(REFRESH!$B363="","",ROWS($A$6:A363))</f>
        <v/>
      </c>
      <c r="B363" s="46"/>
      <c r="C363" s="46"/>
      <c r="D363" s="46"/>
      <c r="E363" s="46"/>
      <c r="F363" s="46"/>
      <c r="G363" s="46"/>
      <c r="H363" s="46"/>
      <c r="I363" s="46"/>
      <c r="J363" s="46"/>
      <c r="K363" s="46"/>
      <c r="L363" s="46"/>
      <c r="M363" s="46"/>
      <c r="N363" s="46"/>
      <c r="O363" s="46"/>
      <c r="P363" s="46"/>
      <c r="Q363" s="46"/>
      <c r="R363" s="46"/>
      <c r="S363" s="46"/>
      <c r="T363" s="46"/>
      <c r="U363" s="46"/>
    </row>
    <row r="364" spans="1:21">
      <c r="A364" s="102" t="str">
        <f>IF(REFRESH!$B364="","",ROWS($A$6:A364))</f>
        <v/>
      </c>
      <c r="B364" s="46"/>
      <c r="C364" s="46"/>
      <c r="D364" s="46"/>
      <c r="E364" s="46"/>
      <c r="F364" s="46"/>
      <c r="G364" s="46"/>
      <c r="H364" s="46"/>
      <c r="I364" s="46"/>
      <c r="J364" s="46"/>
      <c r="K364" s="46"/>
      <c r="L364" s="46"/>
      <c r="M364" s="46"/>
      <c r="N364" s="46"/>
      <c r="O364" s="46"/>
      <c r="P364" s="46"/>
      <c r="Q364" s="46"/>
      <c r="R364" s="46"/>
      <c r="S364" s="46"/>
      <c r="T364" s="46"/>
      <c r="U364" s="46"/>
    </row>
    <row r="365" spans="1:21">
      <c r="A365" s="102" t="str">
        <f>IF(REFRESH!$B365="","",ROWS($A$6:A365))</f>
        <v/>
      </c>
      <c r="B365" s="46"/>
      <c r="C365" s="46"/>
      <c r="D365" s="46"/>
      <c r="E365" s="46"/>
      <c r="F365" s="46"/>
      <c r="G365" s="46"/>
      <c r="H365" s="46"/>
      <c r="I365" s="46"/>
      <c r="J365" s="46"/>
      <c r="K365" s="46"/>
      <c r="L365" s="46"/>
      <c r="M365" s="46"/>
      <c r="N365" s="46"/>
      <c r="O365" s="46"/>
      <c r="P365" s="46"/>
      <c r="Q365" s="46"/>
      <c r="R365" s="46"/>
      <c r="S365" s="46"/>
      <c r="T365" s="46"/>
      <c r="U365" s="46"/>
    </row>
    <row r="366" spans="1:21">
      <c r="A366" s="102" t="str">
        <f>IF(REFRESH!$B366="","",ROWS($A$6:A366))</f>
        <v/>
      </c>
      <c r="B366" s="46"/>
      <c r="C366" s="46"/>
      <c r="D366" s="46"/>
      <c r="E366" s="46"/>
      <c r="F366" s="46"/>
      <c r="G366" s="46"/>
      <c r="H366" s="46"/>
      <c r="I366" s="46"/>
      <c r="J366" s="46"/>
      <c r="K366" s="46"/>
      <c r="L366" s="46"/>
      <c r="M366" s="46"/>
      <c r="N366" s="46"/>
      <c r="O366" s="46"/>
      <c r="P366" s="46"/>
      <c r="Q366" s="46"/>
      <c r="R366" s="46"/>
      <c r="S366" s="46"/>
      <c r="T366" s="46"/>
      <c r="U366" s="46"/>
    </row>
    <row r="367" spans="1:21">
      <c r="A367" s="102" t="str">
        <f>IF(REFRESH!$B367="","",ROWS($A$6:A367))</f>
        <v/>
      </c>
      <c r="B367" s="46"/>
      <c r="C367" s="46"/>
      <c r="D367" s="46"/>
      <c r="E367" s="46"/>
      <c r="F367" s="46"/>
      <c r="G367" s="46"/>
      <c r="H367" s="46"/>
      <c r="I367" s="46"/>
      <c r="J367" s="46"/>
      <c r="K367" s="46"/>
      <c r="L367" s="46"/>
      <c r="M367" s="46"/>
      <c r="N367" s="46"/>
      <c r="O367" s="46"/>
      <c r="P367" s="46"/>
      <c r="Q367" s="46"/>
      <c r="R367" s="46"/>
      <c r="S367" s="46"/>
      <c r="T367" s="46"/>
      <c r="U367" s="46"/>
    </row>
    <row r="368" spans="1:21">
      <c r="A368" s="102" t="str">
        <f>IF(REFRESH!$B368="","",ROWS($A$6:A368))</f>
        <v/>
      </c>
      <c r="B368" s="46"/>
      <c r="C368" s="46"/>
      <c r="D368" s="46"/>
      <c r="E368" s="46"/>
      <c r="F368" s="46"/>
      <c r="G368" s="46"/>
      <c r="H368" s="46"/>
      <c r="I368" s="46"/>
      <c r="J368" s="46"/>
      <c r="K368" s="46"/>
      <c r="L368" s="46"/>
      <c r="M368" s="46"/>
      <c r="N368" s="46"/>
      <c r="O368" s="46"/>
      <c r="P368" s="46"/>
      <c r="Q368" s="46"/>
      <c r="R368" s="46"/>
      <c r="S368" s="46"/>
      <c r="T368" s="46"/>
      <c r="U368" s="46"/>
    </row>
    <row r="369" spans="1:21">
      <c r="A369" s="102" t="str">
        <f>IF(REFRESH!$B369="","",ROWS($A$6:A369))</f>
        <v/>
      </c>
      <c r="B369" s="46"/>
      <c r="C369" s="46"/>
      <c r="D369" s="46"/>
      <c r="E369" s="46"/>
      <c r="F369" s="46"/>
      <c r="G369" s="46"/>
      <c r="H369" s="46"/>
      <c r="I369" s="46"/>
      <c r="J369" s="46"/>
      <c r="K369" s="46"/>
      <c r="L369" s="46"/>
      <c r="M369" s="46"/>
      <c r="N369" s="46"/>
      <c r="O369" s="46"/>
      <c r="P369" s="46"/>
      <c r="Q369" s="46"/>
      <c r="R369" s="46"/>
      <c r="S369" s="46"/>
      <c r="T369" s="46"/>
      <c r="U369" s="46"/>
    </row>
    <row r="370" spans="1:21">
      <c r="A370" s="102" t="str">
        <f>IF(REFRESH!$B370="","",ROWS($A$6:A370))</f>
        <v/>
      </c>
      <c r="B370" s="46"/>
      <c r="C370" s="46"/>
      <c r="D370" s="46"/>
      <c r="E370" s="46"/>
      <c r="F370" s="46"/>
      <c r="G370" s="46"/>
      <c r="H370" s="46"/>
      <c r="I370" s="46"/>
      <c r="J370" s="46"/>
      <c r="K370" s="46"/>
      <c r="L370" s="46"/>
      <c r="M370" s="46"/>
      <c r="N370" s="46"/>
      <c r="O370" s="46"/>
      <c r="P370" s="46"/>
      <c r="Q370" s="46"/>
      <c r="R370" s="46"/>
      <c r="S370" s="46"/>
      <c r="T370" s="46"/>
      <c r="U370" s="46"/>
    </row>
    <row r="371" spans="1:21">
      <c r="A371" s="102" t="str">
        <f>IF(REFRESH!$B371="","",ROWS($A$6:A371))</f>
        <v/>
      </c>
      <c r="B371" s="46"/>
      <c r="C371" s="46"/>
      <c r="D371" s="46"/>
      <c r="E371" s="46"/>
      <c r="F371" s="46"/>
      <c r="G371" s="46"/>
      <c r="H371" s="46"/>
      <c r="I371" s="46"/>
      <c r="J371" s="46"/>
      <c r="K371" s="46"/>
      <c r="L371" s="46"/>
      <c r="M371" s="46"/>
      <c r="N371" s="46"/>
      <c r="O371" s="46"/>
      <c r="P371" s="46"/>
      <c r="Q371" s="46"/>
      <c r="R371" s="46"/>
      <c r="S371" s="46"/>
      <c r="T371" s="46"/>
      <c r="U371" s="46"/>
    </row>
    <row r="372" spans="1:21">
      <c r="A372" s="102" t="str">
        <f>IF(REFRESH!$B372="","",ROWS($A$6:A372))</f>
        <v/>
      </c>
      <c r="B372" s="46"/>
      <c r="C372" s="46"/>
      <c r="D372" s="46"/>
      <c r="E372" s="46"/>
      <c r="F372" s="46"/>
      <c r="G372" s="46"/>
      <c r="H372" s="46"/>
      <c r="I372" s="46"/>
      <c r="J372" s="46"/>
      <c r="K372" s="46"/>
      <c r="L372" s="46"/>
      <c r="M372" s="46"/>
      <c r="N372" s="46"/>
      <c r="O372" s="46"/>
      <c r="P372" s="46"/>
      <c r="Q372" s="46"/>
      <c r="R372" s="46"/>
      <c r="S372" s="46"/>
      <c r="T372" s="46"/>
      <c r="U372" s="46"/>
    </row>
    <row r="373" spans="1:21">
      <c r="A373" s="102" t="str">
        <f>IF(REFRESH!$B373="","",ROWS($A$6:A373))</f>
        <v/>
      </c>
      <c r="B373" s="46"/>
      <c r="C373" s="46"/>
      <c r="D373" s="46"/>
      <c r="E373" s="46"/>
      <c r="F373" s="46"/>
      <c r="G373" s="46"/>
      <c r="H373" s="46"/>
      <c r="I373" s="46"/>
      <c r="J373" s="46"/>
      <c r="K373" s="46"/>
      <c r="L373" s="46"/>
      <c r="M373" s="46"/>
      <c r="N373" s="46"/>
      <c r="O373" s="46"/>
      <c r="P373" s="46"/>
      <c r="Q373" s="46"/>
      <c r="R373" s="46"/>
      <c r="S373" s="46"/>
      <c r="T373" s="46"/>
      <c r="U373" s="46"/>
    </row>
    <row r="374" spans="1:21">
      <c r="A374" s="102" t="str">
        <f>IF(REFRESH!$B374="","",ROWS($A$6:A374))</f>
        <v/>
      </c>
      <c r="B374" s="46"/>
      <c r="C374" s="46"/>
      <c r="D374" s="46"/>
      <c r="E374" s="46"/>
      <c r="F374" s="46"/>
      <c r="G374" s="46"/>
      <c r="H374" s="46"/>
      <c r="I374" s="46"/>
      <c r="J374" s="46"/>
      <c r="K374" s="46"/>
      <c r="L374" s="46"/>
      <c r="M374" s="46"/>
      <c r="N374" s="46"/>
      <c r="O374" s="46"/>
      <c r="P374" s="46"/>
      <c r="Q374" s="46"/>
      <c r="R374" s="46"/>
      <c r="S374" s="46"/>
      <c r="T374" s="46"/>
      <c r="U374" s="46"/>
    </row>
    <row r="375" spans="1:21">
      <c r="A375" s="102" t="str">
        <f>IF(REFRESH!$B375="","",ROWS($A$6:A375))</f>
        <v/>
      </c>
      <c r="B375" s="46"/>
      <c r="C375" s="46"/>
      <c r="D375" s="46"/>
      <c r="E375" s="46"/>
      <c r="F375" s="46"/>
      <c r="G375" s="46"/>
      <c r="H375" s="46"/>
      <c r="I375" s="46"/>
      <c r="J375" s="46"/>
      <c r="K375" s="46"/>
      <c r="L375" s="46"/>
      <c r="M375" s="46"/>
      <c r="N375" s="46"/>
      <c r="O375" s="46"/>
      <c r="P375" s="46"/>
      <c r="Q375" s="46"/>
      <c r="R375" s="46"/>
      <c r="S375" s="46"/>
      <c r="T375" s="46"/>
      <c r="U375" s="46"/>
    </row>
    <row r="376" spans="1:21">
      <c r="A376" s="102" t="str">
        <f>IF(REFRESH!$B376="","",ROWS($A$6:A376))</f>
        <v/>
      </c>
      <c r="B376" s="46"/>
      <c r="C376" s="46"/>
      <c r="D376" s="46"/>
      <c r="E376" s="46"/>
      <c r="F376" s="46"/>
      <c r="G376" s="46"/>
      <c r="H376" s="46"/>
      <c r="I376" s="46"/>
      <c r="J376" s="46"/>
      <c r="K376" s="46"/>
      <c r="L376" s="46"/>
      <c r="M376" s="46"/>
      <c r="N376" s="46"/>
      <c r="O376" s="46"/>
      <c r="P376" s="46"/>
      <c r="Q376" s="46"/>
      <c r="R376" s="46"/>
      <c r="S376" s="46"/>
      <c r="T376" s="46"/>
      <c r="U376" s="46"/>
    </row>
    <row r="377" spans="1:21">
      <c r="A377" s="102" t="str">
        <f>IF(REFRESH!$B377="","",ROWS($A$6:A377))</f>
        <v/>
      </c>
      <c r="B377" s="46"/>
      <c r="C377" s="46"/>
      <c r="D377" s="46"/>
      <c r="E377" s="46"/>
      <c r="F377" s="46"/>
      <c r="G377" s="46"/>
      <c r="H377" s="46"/>
      <c r="I377" s="46"/>
      <c r="J377" s="46"/>
      <c r="K377" s="46"/>
      <c r="L377" s="46"/>
      <c r="M377" s="46"/>
      <c r="N377" s="46"/>
      <c r="O377" s="46"/>
      <c r="P377" s="46"/>
      <c r="Q377" s="46"/>
      <c r="R377" s="46"/>
      <c r="S377" s="46"/>
      <c r="T377" s="46"/>
      <c r="U377" s="46"/>
    </row>
    <row r="378" spans="1:21">
      <c r="A378" s="102" t="str">
        <f>IF(REFRESH!$B378="","",ROWS($A$6:A378))</f>
        <v/>
      </c>
      <c r="B378" s="46"/>
      <c r="C378" s="46"/>
      <c r="D378" s="46"/>
      <c r="E378" s="46"/>
      <c r="F378" s="46"/>
      <c r="G378" s="46"/>
      <c r="H378" s="46"/>
      <c r="I378" s="46"/>
      <c r="J378" s="46"/>
      <c r="K378" s="46"/>
      <c r="L378" s="46"/>
      <c r="M378" s="46"/>
      <c r="N378" s="46"/>
      <c r="O378" s="46"/>
      <c r="P378" s="46"/>
      <c r="Q378" s="46"/>
      <c r="R378" s="46"/>
      <c r="S378" s="46"/>
      <c r="T378" s="46"/>
      <c r="U378" s="46"/>
    </row>
    <row r="379" spans="1:21">
      <c r="A379" s="102" t="str">
        <f>IF(REFRESH!$B379="","",ROWS($A$6:A379))</f>
        <v/>
      </c>
      <c r="B379" s="46"/>
      <c r="C379" s="46"/>
      <c r="D379" s="46"/>
      <c r="E379" s="46"/>
      <c r="F379" s="46"/>
      <c r="G379" s="46"/>
      <c r="H379" s="46"/>
      <c r="I379" s="46"/>
      <c r="J379" s="46"/>
      <c r="K379" s="46"/>
      <c r="L379" s="46"/>
      <c r="M379" s="46"/>
      <c r="N379" s="46"/>
      <c r="O379" s="46"/>
      <c r="P379" s="46"/>
      <c r="Q379" s="46"/>
      <c r="R379" s="46"/>
      <c r="S379" s="46"/>
      <c r="T379" s="46"/>
      <c r="U379" s="46"/>
    </row>
    <row r="380" spans="1:21">
      <c r="A380" s="102" t="str">
        <f>IF(REFRESH!$B380="","",ROWS($A$6:A380))</f>
        <v/>
      </c>
      <c r="B380" s="46"/>
      <c r="C380" s="46"/>
      <c r="D380" s="46"/>
      <c r="E380" s="46"/>
      <c r="F380" s="46"/>
      <c r="G380" s="46"/>
      <c r="H380" s="46"/>
      <c r="I380" s="46"/>
      <c r="J380" s="46"/>
      <c r="K380" s="46"/>
      <c r="L380" s="46"/>
      <c r="M380" s="46"/>
      <c r="N380" s="46"/>
      <c r="O380" s="46"/>
      <c r="P380" s="46"/>
      <c r="Q380" s="46"/>
      <c r="R380" s="46"/>
      <c r="S380" s="46"/>
      <c r="T380" s="46"/>
      <c r="U380" s="46"/>
    </row>
    <row r="381" spans="1:21">
      <c r="A381" s="102" t="str">
        <f>IF(REFRESH!$B381="","",ROWS($A$6:A381))</f>
        <v/>
      </c>
      <c r="B381" s="46"/>
      <c r="C381" s="46"/>
      <c r="D381" s="46"/>
      <c r="E381" s="46"/>
      <c r="F381" s="46"/>
      <c r="G381" s="46"/>
      <c r="H381" s="46"/>
      <c r="I381" s="46"/>
      <c r="J381" s="46"/>
      <c r="K381" s="46"/>
      <c r="L381" s="46"/>
      <c r="M381" s="46"/>
      <c r="N381" s="46"/>
      <c r="O381" s="46"/>
      <c r="P381" s="46"/>
      <c r="Q381" s="46"/>
      <c r="R381" s="46"/>
      <c r="S381" s="46"/>
      <c r="T381" s="46"/>
      <c r="U381" s="46"/>
    </row>
    <row r="382" spans="1:21">
      <c r="A382" s="102" t="str">
        <f>IF(REFRESH!$B382="","",ROWS($A$6:A382))</f>
        <v/>
      </c>
      <c r="B382" s="46"/>
      <c r="C382" s="46"/>
      <c r="D382" s="46"/>
      <c r="E382" s="46"/>
      <c r="F382" s="46"/>
      <c r="G382" s="46"/>
      <c r="H382" s="46"/>
      <c r="I382" s="46"/>
      <c r="J382" s="46"/>
      <c r="K382" s="46"/>
      <c r="L382" s="46"/>
      <c r="M382" s="46"/>
      <c r="N382" s="46"/>
      <c r="O382" s="46"/>
      <c r="P382" s="46"/>
      <c r="Q382" s="46"/>
      <c r="R382" s="46"/>
      <c r="S382" s="46"/>
      <c r="T382" s="46"/>
      <c r="U382" s="46"/>
    </row>
    <row r="383" spans="1:21">
      <c r="A383" s="102" t="str">
        <f>IF(REFRESH!$B383="","",ROWS($A$6:A383))</f>
        <v/>
      </c>
      <c r="B383" s="46"/>
      <c r="C383" s="46"/>
      <c r="D383" s="46"/>
      <c r="E383" s="46"/>
      <c r="F383" s="46"/>
      <c r="G383" s="46"/>
      <c r="H383" s="46"/>
      <c r="I383" s="46"/>
      <c r="J383" s="46"/>
      <c r="K383" s="46"/>
      <c r="L383" s="46"/>
      <c r="M383" s="46"/>
      <c r="N383" s="46"/>
      <c r="O383" s="46"/>
      <c r="P383" s="46"/>
      <c r="Q383" s="46"/>
      <c r="R383" s="46"/>
      <c r="S383" s="46"/>
      <c r="T383" s="46"/>
      <c r="U383" s="46"/>
    </row>
    <row r="384" spans="1:21">
      <c r="A384" s="102" t="str">
        <f>IF(REFRESH!$B384="","",ROWS($A$6:A384))</f>
        <v/>
      </c>
      <c r="B384" s="46"/>
      <c r="C384" s="46"/>
      <c r="D384" s="46"/>
      <c r="E384" s="46"/>
      <c r="F384" s="46"/>
      <c r="G384" s="46"/>
      <c r="H384" s="46"/>
      <c r="I384" s="46"/>
      <c r="J384" s="46"/>
      <c r="K384" s="46"/>
      <c r="L384" s="46"/>
      <c r="M384" s="46"/>
      <c r="N384" s="46"/>
      <c r="O384" s="46"/>
      <c r="P384" s="46"/>
      <c r="Q384" s="46"/>
      <c r="R384" s="46"/>
      <c r="S384" s="46"/>
      <c r="T384" s="46"/>
      <c r="U384" s="46"/>
    </row>
    <row r="385" spans="1:21">
      <c r="A385" s="102" t="str">
        <f>IF(REFRESH!$B385="","",ROWS($A$6:A385))</f>
        <v/>
      </c>
      <c r="B385" s="46"/>
      <c r="C385" s="46"/>
      <c r="D385" s="46"/>
      <c r="E385" s="46"/>
      <c r="F385" s="46"/>
      <c r="G385" s="46"/>
      <c r="H385" s="46"/>
      <c r="I385" s="46"/>
      <c r="J385" s="46"/>
      <c r="K385" s="46"/>
      <c r="L385" s="46"/>
      <c r="M385" s="46"/>
      <c r="N385" s="46"/>
      <c r="O385" s="46"/>
      <c r="P385" s="46"/>
      <c r="Q385" s="46"/>
      <c r="R385" s="46"/>
      <c r="S385" s="46"/>
      <c r="T385" s="46"/>
      <c r="U385" s="46"/>
    </row>
    <row r="386" spans="1:21">
      <c r="A386" s="102" t="str">
        <f>IF(REFRESH!$B386="","",ROWS($A$6:A386))</f>
        <v/>
      </c>
      <c r="B386" s="46"/>
      <c r="C386" s="46"/>
      <c r="D386" s="46"/>
      <c r="E386" s="46"/>
      <c r="F386" s="46"/>
      <c r="G386" s="46"/>
      <c r="H386" s="46"/>
      <c r="I386" s="46"/>
      <c r="J386" s="46"/>
      <c r="K386" s="46"/>
      <c r="L386" s="46"/>
      <c r="M386" s="46"/>
      <c r="N386" s="46"/>
      <c r="O386" s="46"/>
      <c r="P386" s="46"/>
      <c r="Q386" s="46"/>
      <c r="R386" s="46"/>
      <c r="S386" s="46"/>
      <c r="T386" s="46"/>
      <c r="U386" s="46"/>
    </row>
    <row r="387" spans="1:21">
      <c r="A387" s="102" t="str">
        <f>IF(REFRESH!$B387="","",ROWS($A$6:A387))</f>
        <v/>
      </c>
      <c r="B387" s="46"/>
      <c r="C387" s="46"/>
      <c r="D387" s="46"/>
      <c r="E387" s="46"/>
      <c r="F387" s="46"/>
      <c r="G387" s="46"/>
      <c r="H387" s="46"/>
      <c r="I387" s="46"/>
      <c r="J387" s="46"/>
      <c r="K387" s="46"/>
      <c r="L387" s="46"/>
      <c r="M387" s="46"/>
      <c r="N387" s="46"/>
      <c r="O387" s="46"/>
      <c r="P387" s="46"/>
      <c r="Q387" s="46"/>
      <c r="R387" s="46"/>
      <c r="S387" s="46"/>
      <c r="T387" s="46"/>
      <c r="U387" s="46"/>
    </row>
    <row r="388" spans="1:21">
      <c r="A388" s="102" t="str">
        <f>IF(REFRESH!$B388="","",ROWS($A$6:A388))</f>
        <v/>
      </c>
      <c r="B388" s="46"/>
      <c r="C388" s="46"/>
      <c r="D388" s="46"/>
      <c r="E388" s="46"/>
      <c r="F388" s="46"/>
      <c r="G388" s="46"/>
      <c r="H388" s="46"/>
      <c r="I388" s="46"/>
      <c r="J388" s="46"/>
      <c r="K388" s="46"/>
      <c r="L388" s="46"/>
      <c r="M388" s="46"/>
      <c r="N388" s="46"/>
      <c r="O388" s="46"/>
      <c r="P388" s="46"/>
      <c r="Q388" s="46"/>
      <c r="R388" s="46"/>
      <c r="S388" s="46"/>
      <c r="T388" s="46"/>
      <c r="U388" s="46"/>
    </row>
    <row r="389" spans="1:21">
      <c r="A389" s="102" t="str">
        <f>IF(REFRESH!$B389="","",ROWS($A$6:A389))</f>
        <v/>
      </c>
      <c r="B389" s="46"/>
      <c r="C389" s="46"/>
      <c r="D389" s="46"/>
      <c r="E389" s="46"/>
      <c r="F389" s="46"/>
      <c r="G389" s="46"/>
      <c r="H389" s="46"/>
      <c r="I389" s="46"/>
      <c r="J389" s="46"/>
      <c r="K389" s="46"/>
      <c r="L389" s="46"/>
      <c r="M389" s="46"/>
      <c r="N389" s="46"/>
      <c r="O389" s="46"/>
      <c r="P389" s="46"/>
      <c r="Q389" s="46"/>
      <c r="R389" s="46"/>
      <c r="S389" s="46"/>
      <c r="T389" s="46"/>
      <c r="U389" s="46"/>
    </row>
    <row r="390" spans="1:21">
      <c r="A390" s="102" t="str">
        <f>IF(REFRESH!$B390="","",ROWS($A$6:A390))</f>
        <v/>
      </c>
      <c r="B390" s="46"/>
      <c r="C390" s="46"/>
      <c r="D390" s="46"/>
      <c r="E390" s="46"/>
      <c r="F390" s="46"/>
      <c r="G390" s="46"/>
      <c r="H390" s="46"/>
      <c r="I390" s="46"/>
      <c r="J390" s="46"/>
      <c r="K390" s="46"/>
      <c r="L390" s="46"/>
      <c r="M390" s="46"/>
      <c r="N390" s="46"/>
      <c r="O390" s="46"/>
      <c r="P390" s="46"/>
      <c r="Q390" s="46"/>
      <c r="R390" s="46"/>
      <c r="S390" s="46"/>
      <c r="T390" s="46"/>
      <c r="U390" s="46"/>
    </row>
    <row r="391" spans="1:21">
      <c r="A391" s="102" t="str">
        <f>IF(REFRESH!$B391="","",ROWS($A$6:A391))</f>
        <v/>
      </c>
      <c r="B391" s="46"/>
      <c r="C391" s="46"/>
      <c r="D391" s="46"/>
      <c r="E391" s="46"/>
      <c r="F391" s="46"/>
      <c r="G391" s="46"/>
      <c r="H391" s="46"/>
      <c r="I391" s="46"/>
      <c r="J391" s="46"/>
      <c r="K391" s="46"/>
      <c r="L391" s="46"/>
      <c r="M391" s="46"/>
      <c r="N391" s="46"/>
      <c r="O391" s="46"/>
      <c r="P391" s="46"/>
      <c r="Q391" s="46"/>
      <c r="R391" s="46"/>
      <c r="S391" s="46"/>
      <c r="T391" s="46"/>
      <c r="U391" s="46"/>
    </row>
    <row r="392" spans="1:21">
      <c r="A392" s="102" t="str">
        <f>IF(REFRESH!$B392="","",ROWS($A$6:A392))</f>
        <v/>
      </c>
      <c r="B392" s="46"/>
      <c r="C392" s="46"/>
      <c r="D392" s="46"/>
      <c r="E392" s="46"/>
      <c r="F392" s="46"/>
      <c r="G392" s="46"/>
      <c r="H392" s="46"/>
      <c r="I392" s="46"/>
      <c r="J392" s="46"/>
      <c r="K392" s="46"/>
      <c r="L392" s="46"/>
      <c r="M392" s="46"/>
      <c r="N392" s="46"/>
      <c r="O392" s="46"/>
      <c r="P392" s="46"/>
      <c r="Q392" s="46"/>
      <c r="R392" s="46"/>
      <c r="S392" s="46"/>
      <c r="T392" s="46"/>
      <c r="U392" s="46"/>
    </row>
    <row r="393" spans="1:21">
      <c r="A393" s="102" t="str">
        <f>IF(REFRESH!$B393="","",ROWS($A$6:A393))</f>
        <v/>
      </c>
      <c r="B393" s="46"/>
      <c r="C393" s="46"/>
      <c r="D393" s="46"/>
      <c r="E393" s="46"/>
      <c r="F393" s="46"/>
      <c r="G393" s="46"/>
      <c r="H393" s="46"/>
      <c r="I393" s="46"/>
      <c r="J393" s="46"/>
      <c r="K393" s="46"/>
      <c r="L393" s="46"/>
      <c r="M393" s="46"/>
      <c r="N393" s="46"/>
      <c r="O393" s="46"/>
      <c r="P393" s="46"/>
      <c r="Q393" s="46"/>
      <c r="R393" s="46"/>
      <c r="S393" s="46"/>
      <c r="T393" s="46"/>
      <c r="U393" s="46"/>
    </row>
    <row r="394" spans="1:21">
      <c r="A394" s="102" t="str">
        <f>IF(REFRESH!$B394="","",ROWS($A$6:A394))</f>
        <v/>
      </c>
      <c r="B394" s="46"/>
      <c r="C394" s="46"/>
      <c r="D394" s="46"/>
      <c r="E394" s="46"/>
      <c r="F394" s="46"/>
      <c r="G394" s="46"/>
      <c r="H394" s="46"/>
      <c r="I394" s="46"/>
      <c r="J394" s="46"/>
      <c r="K394" s="46"/>
      <c r="L394" s="46"/>
      <c r="M394" s="46"/>
      <c r="N394" s="46"/>
      <c r="O394" s="46"/>
      <c r="P394" s="46"/>
      <c r="Q394" s="46"/>
      <c r="R394" s="46"/>
      <c r="S394" s="46"/>
      <c r="T394" s="46"/>
      <c r="U394" s="46"/>
    </row>
    <row r="395" spans="1:21">
      <c r="A395" s="102" t="str">
        <f>IF(REFRESH!$B395="","",ROWS($A$6:A395))</f>
        <v/>
      </c>
      <c r="B395" s="46"/>
      <c r="C395" s="46"/>
      <c r="D395" s="46"/>
      <c r="E395" s="46"/>
      <c r="F395" s="46"/>
      <c r="G395" s="46"/>
      <c r="H395" s="46"/>
      <c r="I395" s="46"/>
      <c r="J395" s="46"/>
      <c r="K395" s="46"/>
      <c r="L395" s="46"/>
      <c r="M395" s="46"/>
      <c r="N395" s="46"/>
      <c r="O395" s="46"/>
      <c r="P395" s="46"/>
      <c r="Q395" s="46"/>
      <c r="R395" s="46"/>
      <c r="S395" s="46"/>
      <c r="T395" s="46"/>
      <c r="U395" s="46"/>
    </row>
    <row r="396" spans="1:21">
      <c r="A396" s="102" t="str">
        <f>IF(REFRESH!$B396="","",ROWS($A$6:A396))</f>
        <v/>
      </c>
      <c r="B396" s="46"/>
      <c r="C396" s="46"/>
      <c r="D396" s="46"/>
      <c r="E396" s="46"/>
      <c r="F396" s="46"/>
      <c r="G396" s="46"/>
      <c r="H396" s="46"/>
      <c r="I396" s="46"/>
      <c r="J396" s="46"/>
      <c r="K396" s="46"/>
      <c r="L396" s="46"/>
      <c r="M396" s="46"/>
      <c r="N396" s="46"/>
      <c r="O396" s="46"/>
      <c r="P396" s="46"/>
      <c r="Q396" s="46"/>
      <c r="R396" s="46"/>
      <c r="S396" s="46"/>
      <c r="T396" s="46"/>
      <c r="U396" s="46"/>
    </row>
    <row r="397" spans="1:21">
      <c r="A397" s="102" t="str">
        <f>IF(REFRESH!$B397="","",ROWS($A$6:A397))</f>
        <v/>
      </c>
      <c r="B397" s="46"/>
      <c r="C397" s="46"/>
      <c r="D397" s="46"/>
      <c r="E397" s="46"/>
      <c r="F397" s="46"/>
      <c r="G397" s="46"/>
      <c r="H397" s="46"/>
      <c r="I397" s="46"/>
      <c r="J397" s="46"/>
      <c r="K397" s="46"/>
      <c r="L397" s="46"/>
      <c r="M397" s="46"/>
      <c r="N397" s="46"/>
      <c r="O397" s="46"/>
      <c r="P397" s="46"/>
      <c r="Q397" s="46"/>
      <c r="R397" s="46"/>
      <c r="S397" s="46"/>
      <c r="T397" s="46"/>
      <c r="U397" s="46"/>
    </row>
    <row r="398" spans="1:21">
      <c r="A398" s="102" t="str">
        <f>IF(REFRESH!$B398="","",ROWS($A$6:A398))</f>
        <v/>
      </c>
      <c r="B398" s="46"/>
      <c r="C398" s="46"/>
      <c r="D398" s="46"/>
      <c r="E398" s="46"/>
      <c r="F398" s="46"/>
      <c r="G398" s="46"/>
      <c r="H398" s="46"/>
      <c r="I398" s="46"/>
      <c r="J398" s="46"/>
      <c r="K398" s="46"/>
      <c r="L398" s="46"/>
      <c r="M398" s="46"/>
      <c r="N398" s="46"/>
      <c r="O398" s="46"/>
      <c r="P398" s="46"/>
      <c r="Q398" s="46"/>
      <c r="R398" s="46"/>
      <c r="S398" s="46"/>
      <c r="T398" s="46"/>
      <c r="U398" s="46"/>
    </row>
    <row r="399" spans="1:21">
      <c r="A399" s="102" t="str">
        <f>IF(REFRESH!$B399="","",ROWS($A$6:A399))</f>
        <v/>
      </c>
      <c r="B399" s="46"/>
      <c r="C399" s="46"/>
      <c r="D399" s="46"/>
      <c r="E399" s="46"/>
      <c r="F399" s="46"/>
      <c r="G399" s="46"/>
      <c r="H399" s="46"/>
      <c r="I399" s="46"/>
      <c r="J399" s="46"/>
      <c r="K399" s="46"/>
      <c r="L399" s="46"/>
      <c r="M399" s="46"/>
      <c r="N399" s="46"/>
      <c r="O399" s="46"/>
      <c r="P399" s="46"/>
      <c r="Q399" s="46"/>
      <c r="R399" s="46"/>
      <c r="S399" s="46"/>
      <c r="T399" s="46"/>
      <c r="U399" s="46"/>
    </row>
    <row r="400" spans="1:21">
      <c r="A400" s="102" t="str">
        <f>IF(REFRESH!$B400="","",ROWS($A$6:A400))</f>
        <v/>
      </c>
      <c r="B400" s="46"/>
      <c r="C400" s="46"/>
      <c r="D400" s="46"/>
      <c r="E400" s="46"/>
      <c r="F400" s="46"/>
      <c r="G400" s="46"/>
      <c r="H400" s="46"/>
      <c r="I400" s="46"/>
      <c r="J400" s="46"/>
      <c r="K400" s="46"/>
      <c r="L400" s="46"/>
      <c r="M400" s="46"/>
      <c r="N400" s="46"/>
      <c r="O400" s="46"/>
      <c r="P400" s="46"/>
      <c r="Q400" s="46"/>
      <c r="R400" s="46"/>
      <c r="S400" s="46"/>
      <c r="T400" s="46"/>
      <c r="U400" s="46"/>
    </row>
    <row r="401" spans="1:21">
      <c r="A401" s="102" t="str">
        <f>IF(REFRESH!$B401="","",ROWS($A$6:A401))</f>
        <v/>
      </c>
      <c r="B401" s="46"/>
      <c r="C401" s="46"/>
      <c r="D401" s="46"/>
      <c r="E401" s="46"/>
      <c r="F401" s="46"/>
      <c r="G401" s="46"/>
      <c r="H401" s="46"/>
      <c r="I401" s="46"/>
      <c r="J401" s="46"/>
      <c r="K401" s="46"/>
      <c r="L401" s="46"/>
      <c r="M401" s="46"/>
      <c r="N401" s="46"/>
      <c r="O401" s="46"/>
      <c r="P401" s="46"/>
      <c r="Q401" s="46"/>
      <c r="R401" s="46"/>
      <c r="S401" s="46"/>
      <c r="T401" s="46"/>
      <c r="U401" s="46"/>
    </row>
    <row r="402" spans="1:21">
      <c r="A402" s="102" t="str">
        <f>IF(REFRESH!$B402="","",ROWS($A$6:A402))</f>
        <v/>
      </c>
      <c r="B402" s="46"/>
      <c r="C402" s="46"/>
      <c r="D402" s="46"/>
      <c r="E402" s="46"/>
      <c r="F402" s="46"/>
      <c r="G402" s="46"/>
      <c r="H402" s="46"/>
      <c r="I402" s="46"/>
      <c r="J402" s="46"/>
      <c r="K402" s="46"/>
      <c r="L402" s="46"/>
      <c r="M402" s="46"/>
      <c r="N402" s="46"/>
      <c r="O402" s="46"/>
      <c r="P402" s="46"/>
      <c r="Q402" s="46"/>
      <c r="R402" s="46"/>
      <c r="S402" s="46"/>
      <c r="T402" s="46"/>
      <c r="U402" s="46"/>
    </row>
    <row r="403" spans="1:21">
      <c r="A403" s="102" t="str">
        <f>IF(REFRESH!$B403="","",ROWS($A$6:A403))</f>
        <v/>
      </c>
      <c r="B403" s="46"/>
      <c r="C403" s="46"/>
      <c r="D403" s="46"/>
      <c r="E403" s="46"/>
      <c r="F403" s="46"/>
      <c r="G403" s="46"/>
      <c r="H403" s="46"/>
      <c r="I403" s="46"/>
      <c r="J403" s="46"/>
      <c r="K403" s="46"/>
      <c r="L403" s="46"/>
      <c r="M403" s="46"/>
      <c r="N403" s="46"/>
      <c r="O403" s="46"/>
      <c r="P403" s="46"/>
      <c r="Q403" s="46"/>
      <c r="R403" s="46"/>
      <c r="S403" s="46"/>
      <c r="T403" s="46"/>
      <c r="U403" s="46"/>
    </row>
    <row r="404" spans="1:21">
      <c r="A404" s="102" t="str">
        <f>IF(REFRESH!$B404="","",ROWS($A$6:A404))</f>
        <v/>
      </c>
      <c r="B404" s="46"/>
      <c r="C404" s="46"/>
      <c r="D404" s="46"/>
      <c r="E404" s="46"/>
      <c r="F404" s="46"/>
      <c r="G404" s="46"/>
      <c r="H404" s="46"/>
      <c r="I404" s="46"/>
      <c r="J404" s="46"/>
      <c r="K404" s="46"/>
      <c r="L404" s="46"/>
      <c r="M404" s="46"/>
      <c r="N404" s="46"/>
      <c r="O404" s="46"/>
      <c r="P404" s="46"/>
      <c r="Q404" s="46"/>
      <c r="R404" s="46"/>
      <c r="S404" s="46"/>
      <c r="T404" s="46"/>
      <c r="U404" s="46"/>
    </row>
    <row r="405" spans="1:21">
      <c r="A405" s="102" t="str">
        <f>IF(REFRESH!$B405="","",ROWS($A$6:A405))</f>
        <v/>
      </c>
      <c r="B405" s="46"/>
      <c r="C405" s="46"/>
      <c r="D405" s="46"/>
      <c r="E405" s="46"/>
      <c r="F405" s="46"/>
      <c r="G405" s="46"/>
      <c r="H405" s="46"/>
      <c r="I405" s="46"/>
      <c r="J405" s="46"/>
      <c r="K405" s="46"/>
      <c r="L405" s="46"/>
      <c r="M405" s="46"/>
      <c r="N405" s="46"/>
      <c r="O405" s="46"/>
      <c r="P405" s="46"/>
      <c r="Q405" s="46"/>
      <c r="R405" s="46"/>
      <c r="S405" s="46"/>
      <c r="T405" s="46"/>
      <c r="U405" s="46"/>
    </row>
    <row r="406" spans="1:21">
      <c r="A406" s="102" t="str">
        <f>IF(REFRESH!$B406="","",ROWS($A$6:A406))</f>
        <v/>
      </c>
      <c r="B406" s="46"/>
      <c r="C406" s="46"/>
      <c r="D406" s="46"/>
      <c r="E406" s="46"/>
      <c r="F406" s="46"/>
      <c r="G406" s="46"/>
      <c r="H406" s="46"/>
      <c r="I406" s="46"/>
      <c r="J406" s="46"/>
      <c r="K406" s="46"/>
      <c r="L406" s="46"/>
      <c r="M406" s="46"/>
      <c r="N406" s="46"/>
      <c r="O406" s="46"/>
      <c r="P406" s="46"/>
      <c r="Q406" s="46"/>
      <c r="R406" s="46"/>
      <c r="S406" s="46"/>
      <c r="T406" s="46"/>
      <c r="U406" s="46"/>
    </row>
    <row r="407" spans="1:21">
      <c r="A407" s="102" t="str">
        <f>IF(REFRESH!$B407="","",ROWS($A$6:A407))</f>
        <v/>
      </c>
      <c r="B407" s="46"/>
      <c r="C407" s="46"/>
      <c r="D407" s="46"/>
      <c r="E407" s="46"/>
      <c r="F407" s="46"/>
      <c r="G407" s="46"/>
      <c r="H407" s="46"/>
      <c r="I407" s="46"/>
      <c r="J407" s="46"/>
      <c r="K407" s="46"/>
      <c r="L407" s="46"/>
      <c r="M407" s="46"/>
      <c r="N407" s="46"/>
      <c r="O407" s="46"/>
      <c r="P407" s="46"/>
      <c r="Q407" s="46"/>
      <c r="R407" s="46"/>
      <c r="S407" s="46"/>
      <c r="T407" s="46"/>
      <c r="U407" s="46"/>
    </row>
    <row r="408" spans="1:21">
      <c r="A408" s="102" t="str">
        <f>IF(REFRESH!$B408="","",ROWS($A$6:A408))</f>
        <v/>
      </c>
      <c r="B408" s="46"/>
      <c r="C408" s="46"/>
      <c r="D408" s="46"/>
      <c r="E408" s="46"/>
      <c r="F408" s="46"/>
      <c r="G408" s="46"/>
      <c r="H408" s="46"/>
      <c r="I408" s="46"/>
      <c r="J408" s="46"/>
      <c r="K408" s="46"/>
      <c r="L408" s="46"/>
      <c r="M408" s="46"/>
      <c r="N408" s="46"/>
      <c r="O408" s="46"/>
      <c r="P408" s="46"/>
      <c r="Q408" s="46"/>
      <c r="R408" s="46"/>
      <c r="S408" s="46"/>
      <c r="T408" s="46"/>
      <c r="U408" s="46"/>
    </row>
    <row r="409" spans="1:21">
      <c r="A409" s="102" t="str">
        <f>IF(REFRESH!$B409="","",ROWS($A$6:A409))</f>
        <v/>
      </c>
      <c r="B409" s="46"/>
      <c r="C409" s="46"/>
      <c r="D409" s="46"/>
      <c r="E409" s="46"/>
      <c r="F409" s="46"/>
      <c r="G409" s="46"/>
      <c r="H409" s="46"/>
      <c r="I409" s="46"/>
      <c r="J409" s="46"/>
      <c r="K409" s="46"/>
      <c r="L409" s="46"/>
      <c r="M409" s="46"/>
      <c r="N409" s="46"/>
      <c r="O409" s="46"/>
      <c r="P409" s="46"/>
      <c r="Q409" s="46"/>
      <c r="R409" s="46"/>
      <c r="S409" s="46"/>
      <c r="T409" s="46"/>
      <c r="U409" s="46"/>
    </row>
    <row r="410" spans="1:21">
      <c r="A410" s="102" t="str">
        <f>IF(REFRESH!$B410="","",ROWS($A$6:A410))</f>
        <v/>
      </c>
      <c r="B410" s="46"/>
      <c r="C410" s="46"/>
      <c r="D410" s="46"/>
      <c r="E410" s="46"/>
      <c r="F410" s="46"/>
      <c r="G410" s="46"/>
      <c r="H410" s="46"/>
      <c r="I410" s="46"/>
      <c r="J410" s="46"/>
      <c r="K410" s="46"/>
      <c r="L410" s="46"/>
      <c r="M410" s="46"/>
      <c r="N410" s="46"/>
      <c r="O410" s="46"/>
      <c r="P410" s="46"/>
      <c r="Q410" s="46"/>
      <c r="R410" s="46"/>
      <c r="S410" s="46"/>
      <c r="T410" s="46"/>
      <c r="U410" s="46"/>
    </row>
    <row r="411" spans="1:21">
      <c r="A411" s="102" t="str">
        <f>IF(REFRESH!$B411="","",ROWS($A$6:A411))</f>
        <v/>
      </c>
      <c r="B411" s="46"/>
      <c r="C411" s="46"/>
      <c r="D411" s="46"/>
      <c r="E411" s="46"/>
      <c r="F411" s="46"/>
      <c r="G411" s="46"/>
      <c r="H411" s="46"/>
      <c r="I411" s="46"/>
      <c r="J411" s="46"/>
      <c r="K411" s="46"/>
      <c r="L411" s="46"/>
      <c r="M411" s="46"/>
      <c r="N411" s="46"/>
      <c r="O411" s="46"/>
      <c r="P411" s="46"/>
      <c r="Q411" s="46"/>
      <c r="R411" s="46"/>
      <c r="S411" s="46"/>
      <c r="T411" s="46"/>
      <c r="U411" s="46"/>
    </row>
    <row r="412" spans="1:21">
      <c r="A412" s="102" t="str">
        <f>IF(REFRESH!$B412="","",ROWS($A$6:A412))</f>
        <v/>
      </c>
      <c r="B412" s="46"/>
      <c r="C412" s="46"/>
      <c r="D412" s="46"/>
      <c r="E412" s="46"/>
      <c r="F412" s="46"/>
      <c r="G412" s="46"/>
      <c r="H412" s="46"/>
      <c r="I412" s="46"/>
      <c r="J412" s="46"/>
      <c r="K412" s="46"/>
      <c r="L412" s="46"/>
      <c r="M412" s="46"/>
      <c r="N412" s="46"/>
      <c r="O412" s="46"/>
      <c r="P412" s="46"/>
      <c r="Q412" s="46"/>
      <c r="R412" s="46"/>
      <c r="S412" s="46"/>
      <c r="T412" s="46"/>
      <c r="U412" s="46"/>
    </row>
    <row r="413" spans="1:21">
      <c r="A413" s="102" t="str">
        <f>IF(REFRESH!$B413="","",ROWS($A$6:A413))</f>
        <v/>
      </c>
      <c r="B413" s="46"/>
      <c r="C413" s="46"/>
      <c r="D413" s="46"/>
      <c r="E413" s="46"/>
      <c r="F413" s="46"/>
      <c r="G413" s="46"/>
      <c r="H413" s="46"/>
      <c r="I413" s="46"/>
      <c r="J413" s="46"/>
      <c r="K413" s="46"/>
      <c r="L413" s="46"/>
      <c r="M413" s="46"/>
      <c r="N413" s="46"/>
      <c r="O413" s="46"/>
      <c r="P413" s="46"/>
      <c r="Q413" s="46"/>
      <c r="R413" s="46"/>
      <c r="S413" s="46"/>
      <c r="T413" s="46"/>
      <c r="U413" s="46"/>
    </row>
    <row r="414" spans="1:21">
      <c r="A414" s="102" t="str">
        <f>IF(REFRESH!$B414="","",ROWS($A$6:A414))</f>
        <v/>
      </c>
      <c r="B414" s="46"/>
      <c r="C414" s="46"/>
      <c r="D414" s="46"/>
      <c r="E414" s="46"/>
      <c r="F414" s="46"/>
      <c r="G414" s="46"/>
      <c r="H414" s="46"/>
      <c r="I414" s="46"/>
      <c r="J414" s="46"/>
      <c r="K414" s="46"/>
      <c r="L414" s="46"/>
      <c r="M414" s="46"/>
      <c r="N414" s="46"/>
      <c r="O414" s="46"/>
      <c r="P414" s="46"/>
      <c r="Q414" s="46"/>
      <c r="R414" s="46"/>
      <c r="S414" s="46"/>
      <c r="T414" s="46"/>
      <c r="U414" s="46"/>
    </row>
    <row r="415" spans="1:21">
      <c r="A415" s="102" t="str">
        <f>IF(REFRESH!$B415="","",ROWS($A$6:A415))</f>
        <v/>
      </c>
      <c r="B415" s="46"/>
      <c r="C415" s="46"/>
      <c r="D415" s="46"/>
      <c r="E415" s="46"/>
      <c r="F415" s="46"/>
      <c r="G415" s="46"/>
      <c r="H415" s="46"/>
      <c r="I415" s="46"/>
      <c r="J415" s="46"/>
      <c r="K415" s="46"/>
      <c r="L415" s="46"/>
      <c r="M415" s="46"/>
      <c r="N415" s="46"/>
      <c r="O415" s="46"/>
      <c r="P415" s="46"/>
      <c r="Q415" s="46"/>
      <c r="R415" s="46"/>
      <c r="S415" s="46"/>
      <c r="T415" s="46"/>
      <c r="U415" s="46"/>
    </row>
    <row r="416" spans="1:21">
      <c r="A416" s="102" t="str">
        <f>IF(REFRESH!$B416="","",ROWS($A$6:A416))</f>
        <v/>
      </c>
      <c r="B416" s="46"/>
      <c r="C416" s="46"/>
      <c r="D416" s="46"/>
      <c r="E416" s="46"/>
      <c r="F416" s="46"/>
      <c r="G416" s="46"/>
      <c r="H416" s="46"/>
      <c r="I416" s="46"/>
      <c r="J416" s="46"/>
      <c r="K416" s="46"/>
      <c r="L416" s="46"/>
      <c r="M416" s="46"/>
      <c r="N416" s="46"/>
      <c r="O416" s="46"/>
      <c r="P416" s="46"/>
      <c r="Q416" s="46"/>
      <c r="R416" s="46"/>
      <c r="S416" s="46"/>
      <c r="T416" s="46"/>
      <c r="U416" s="46"/>
    </row>
    <row r="417" spans="1:21">
      <c r="A417" s="102" t="str">
        <f>IF(REFRESH!$B417="","",ROWS($A$6:A417))</f>
        <v/>
      </c>
      <c r="B417" s="46"/>
      <c r="C417" s="46"/>
      <c r="D417" s="46"/>
      <c r="E417" s="46"/>
      <c r="F417" s="46"/>
      <c r="G417" s="46"/>
      <c r="H417" s="46"/>
      <c r="I417" s="46"/>
      <c r="J417" s="46"/>
      <c r="K417" s="46"/>
      <c r="L417" s="46"/>
      <c r="M417" s="46"/>
      <c r="N417" s="46"/>
      <c r="O417" s="46"/>
      <c r="P417" s="46"/>
      <c r="Q417" s="46"/>
      <c r="R417" s="46"/>
      <c r="S417" s="46"/>
      <c r="T417" s="46"/>
      <c r="U417" s="46"/>
    </row>
    <row r="418" spans="1:21">
      <c r="A418" s="102" t="str">
        <f>IF(REFRESH!$B418="","",ROWS($A$6:A418))</f>
        <v/>
      </c>
      <c r="B418" s="46"/>
      <c r="C418" s="46"/>
      <c r="D418" s="46"/>
      <c r="E418" s="46"/>
      <c r="F418" s="46"/>
      <c r="G418" s="46"/>
      <c r="H418" s="46"/>
      <c r="I418" s="46"/>
      <c r="J418" s="46"/>
      <c r="K418" s="46"/>
      <c r="L418" s="46"/>
      <c r="M418" s="46"/>
      <c r="N418" s="46"/>
      <c r="O418" s="46"/>
      <c r="P418" s="46"/>
      <c r="Q418" s="46"/>
      <c r="R418" s="46"/>
      <c r="S418" s="46"/>
      <c r="T418" s="46"/>
      <c r="U418" s="46"/>
    </row>
    <row r="419" spans="1:21">
      <c r="A419" s="102" t="str">
        <f>IF(REFRESH!$B419="","",ROWS($A$6:A419))</f>
        <v/>
      </c>
      <c r="B419" s="46"/>
      <c r="C419" s="46"/>
      <c r="D419" s="46"/>
      <c r="E419" s="46"/>
      <c r="F419" s="46"/>
      <c r="G419" s="46"/>
      <c r="H419" s="46"/>
      <c r="I419" s="46"/>
      <c r="J419" s="46"/>
      <c r="K419" s="46"/>
      <c r="L419" s="46"/>
      <c r="M419" s="46"/>
      <c r="N419" s="46"/>
      <c r="O419" s="46"/>
      <c r="P419" s="46"/>
      <c r="Q419" s="46"/>
      <c r="R419" s="46"/>
      <c r="S419" s="46"/>
      <c r="T419" s="46"/>
      <c r="U419" s="46"/>
    </row>
    <row r="420" spans="1:21">
      <c r="A420" s="102" t="str">
        <f>IF(REFRESH!$B420="","",ROWS($A$6:A420))</f>
        <v/>
      </c>
      <c r="B420" s="46"/>
      <c r="C420" s="46"/>
      <c r="D420" s="46"/>
      <c r="E420" s="46"/>
      <c r="F420" s="46"/>
      <c r="G420" s="46"/>
      <c r="H420" s="46"/>
      <c r="I420" s="46"/>
      <c r="J420" s="46"/>
      <c r="K420" s="46"/>
      <c r="L420" s="46"/>
      <c r="M420" s="46"/>
      <c r="N420" s="46"/>
      <c r="O420" s="46"/>
      <c r="P420" s="46"/>
      <c r="Q420" s="46"/>
      <c r="R420" s="46"/>
      <c r="S420" s="46"/>
      <c r="T420" s="46"/>
      <c r="U420" s="46"/>
    </row>
    <row r="421" spans="1:21">
      <c r="A421" s="102" t="str">
        <f>IF(REFRESH!$B421="","",ROWS($A$6:A421))</f>
        <v/>
      </c>
      <c r="B421" s="46"/>
      <c r="C421" s="46"/>
      <c r="D421" s="46"/>
      <c r="E421" s="46"/>
      <c r="F421" s="46"/>
      <c r="G421" s="46"/>
      <c r="H421" s="46"/>
      <c r="I421" s="46"/>
      <c r="J421" s="46"/>
      <c r="K421" s="46"/>
      <c r="L421" s="46"/>
      <c r="M421" s="46"/>
      <c r="N421" s="46"/>
      <c r="O421" s="46"/>
      <c r="P421" s="46"/>
      <c r="Q421" s="46"/>
      <c r="R421" s="46"/>
      <c r="S421" s="46"/>
      <c r="T421" s="46"/>
      <c r="U421" s="46"/>
    </row>
    <row r="422" spans="1:21">
      <c r="A422" s="102" t="str">
        <f>IF(REFRESH!$B422="","",ROWS($A$6:A422))</f>
        <v/>
      </c>
      <c r="B422" s="46"/>
      <c r="C422" s="46"/>
      <c r="D422" s="46"/>
      <c r="E422" s="46"/>
      <c r="F422" s="46"/>
      <c r="G422" s="46"/>
      <c r="H422" s="46"/>
      <c r="I422" s="46"/>
      <c r="J422" s="46"/>
      <c r="K422" s="46"/>
      <c r="L422" s="46"/>
      <c r="M422" s="46"/>
      <c r="N422" s="46"/>
      <c r="O422" s="46"/>
      <c r="P422" s="46"/>
      <c r="Q422" s="46"/>
      <c r="R422" s="46"/>
      <c r="S422" s="46"/>
      <c r="T422" s="46"/>
      <c r="U422" s="46"/>
    </row>
    <row r="423" spans="1:21">
      <c r="A423" s="102" t="str">
        <f>IF(REFRESH!$B423="","",ROWS($A$6:A423))</f>
        <v/>
      </c>
      <c r="B423" s="46"/>
      <c r="C423" s="46"/>
      <c r="D423" s="46"/>
      <c r="E423" s="46"/>
      <c r="F423" s="46"/>
      <c r="G423" s="46"/>
      <c r="H423" s="46"/>
      <c r="I423" s="46"/>
      <c r="J423" s="46"/>
      <c r="K423" s="46"/>
      <c r="L423" s="46"/>
      <c r="M423" s="46"/>
      <c r="N423" s="46"/>
      <c r="O423" s="46"/>
      <c r="P423" s="46"/>
      <c r="Q423" s="46"/>
      <c r="R423" s="46"/>
      <c r="S423" s="46"/>
      <c r="T423" s="46"/>
      <c r="U423" s="46"/>
    </row>
    <row r="424" spans="1:21">
      <c r="A424" s="102" t="str">
        <f>IF(REFRESH!$B424="","",ROWS($A$6:A424))</f>
        <v/>
      </c>
      <c r="B424" s="46"/>
      <c r="C424" s="46"/>
      <c r="D424" s="46"/>
      <c r="E424" s="46"/>
      <c r="F424" s="46"/>
      <c r="G424" s="46"/>
      <c r="H424" s="46"/>
      <c r="I424" s="46"/>
      <c r="J424" s="46"/>
      <c r="K424" s="46"/>
      <c r="L424" s="46"/>
      <c r="M424" s="46"/>
      <c r="N424" s="46"/>
      <c r="O424" s="46"/>
      <c r="P424" s="46"/>
      <c r="Q424" s="46"/>
      <c r="R424" s="46"/>
      <c r="S424" s="46"/>
      <c r="T424" s="46"/>
      <c r="U424" s="46"/>
    </row>
    <row r="425" spans="1:21">
      <c r="A425" s="102" t="str">
        <f>IF(REFRESH!$B425="","",ROWS($A$6:A425))</f>
        <v/>
      </c>
      <c r="B425" s="46"/>
      <c r="C425" s="46"/>
      <c r="D425" s="46"/>
      <c r="E425" s="46"/>
      <c r="F425" s="46"/>
      <c r="G425" s="46"/>
      <c r="H425" s="46"/>
      <c r="I425" s="46"/>
      <c r="J425" s="46"/>
      <c r="K425" s="46"/>
      <c r="L425" s="46"/>
      <c r="M425" s="46"/>
      <c r="N425" s="46"/>
      <c r="O425" s="46"/>
      <c r="P425" s="46"/>
      <c r="Q425" s="46"/>
      <c r="R425" s="46"/>
      <c r="S425" s="46"/>
      <c r="T425" s="46"/>
      <c r="U425" s="46"/>
    </row>
    <row r="426" spans="1:21">
      <c r="A426" s="102" t="str">
        <f>IF(REFRESH!$B426="","",ROWS($A$6:A426))</f>
        <v/>
      </c>
      <c r="B426" s="46"/>
      <c r="C426" s="46"/>
      <c r="D426" s="46"/>
      <c r="E426" s="46"/>
      <c r="F426" s="46"/>
      <c r="G426" s="46"/>
      <c r="H426" s="46"/>
      <c r="I426" s="46"/>
      <c r="J426" s="46"/>
      <c r="K426" s="46"/>
      <c r="L426" s="46"/>
      <c r="M426" s="46"/>
      <c r="N426" s="46"/>
      <c r="O426" s="46"/>
      <c r="P426" s="46"/>
      <c r="Q426" s="46"/>
      <c r="R426" s="46"/>
      <c r="S426" s="46"/>
      <c r="T426" s="46"/>
      <c r="U426" s="46"/>
    </row>
    <row r="427" spans="1:21">
      <c r="A427" s="102" t="str">
        <f>IF(REFRESH!$B427="","",ROWS($A$6:A427))</f>
        <v/>
      </c>
      <c r="B427" s="46"/>
      <c r="C427" s="46"/>
      <c r="D427" s="46"/>
      <c r="E427" s="46"/>
      <c r="F427" s="46"/>
      <c r="G427" s="46"/>
      <c r="H427" s="46"/>
      <c r="I427" s="46"/>
      <c r="J427" s="46"/>
      <c r="K427" s="46"/>
      <c r="L427" s="46"/>
      <c r="M427" s="46"/>
      <c r="N427" s="46"/>
      <c r="O427" s="46"/>
      <c r="P427" s="46"/>
      <c r="Q427" s="46"/>
      <c r="R427" s="46"/>
      <c r="S427" s="46"/>
      <c r="T427" s="46"/>
      <c r="U427" s="46"/>
    </row>
    <row r="428" spans="1:21">
      <c r="A428" s="102" t="str">
        <f>IF(REFRESH!$B428="","",ROWS($A$6:A428))</f>
        <v/>
      </c>
      <c r="B428" s="46"/>
      <c r="C428" s="46"/>
      <c r="D428" s="46"/>
      <c r="E428" s="46"/>
      <c r="F428" s="46"/>
      <c r="G428" s="46"/>
      <c r="H428" s="46"/>
      <c r="I428" s="46"/>
      <c r="J428" s="46"/>
      <c r="K428" s="46"/>
      <c r="L428" s="46"/>
      <c r="M428" s="46"/>
      <c r="N428" s="46"/>
      <c r="O428" s="46"/>
      <c r="P428" s="46"/>
      <c r="Q428" s="46"/>
      <c r="R428" s="46"/>
      <c r="S428" s="46"/>
      <c r="T428" s="46"/>
      <c r="U428" s="46"/>
    </row>
    <row r="429" spans="1:21">
      <c r="A429" s="102" t="str">
        <f>IF(REFRESH!$B429="","",ROWS($A$6:A429))</f>
        <v/>
      </c>
      <c r="B429" s="46"/>
      <c r="C429" s="46"/>
      <c r="D429" s="46"/>
      <c r="E429" s="46"/>
      <c r="F429" s="46"/>
      <c r="G429" s="46"/>
      <c r="H429" s="46"/>
      <c r="I429" s="46"/>
      <c r="J429" s="46"/>
      <c r="K429" s="46"/>
      <c r="L429" s="46"/>
      <c r="M429" s="46"/>
      <c r="N429" s="46"/>
      <c r="O429" s="46"/>
      <c r="P429" s="46"/>
      <c r="Q429" s="46"/>
      <c r="R429" s="46"/>
      <c r="S429" s="46"/>
      <c r="T429" s="46"/>
      <c r="U429" s="46"/>
    </row>
    <row r="430" spans="1:21">
      <c r="A430" s="102" t="str">
        <f>IF(REFRESH!$B430="","",ROWS($A$6:A430))</f>
        <v/>
      </c>
      <c r="B430" s="46"/>
      <c r="C430" s="46"/>
      <c r="D430" s="46"/>
      <c r="E430" s="46"/>
      <c r="F430" s="46"/>
      <c r="G430" s="46"/>
      <c r="H430" s="46"/>
      <c r="I430" s="46"/>
      <c r="J430" s="46"/>
      <c r="K430" s="46"/>
      <c r="L430" s="46"/>
      <c r="M430" s="46"/>
      <c r="N430" s="46"/>
      <c r="O430" s="46"/>
      <c r="P430" s="46"/>
      <c r="Q430" s="46"/>
      <c r="R430" s="46"/>
      <c r="S430" s="46"/>
      <c r="T430" s="46"/>
      <c r="U430" s="46"/>
    </row>
    <row r="431" spans="1:21">
      <c r="A431" s="102" t="str">
        <f>IF(REFRESH!$B431="","",ROWS($A$6:A431))</f>
        <v/>
      </c>
      <c r="B431" s="46"/>
      <c r="C431" s="46"/>
      <c r="D431" s="46"/>
      <c r="E431" s="46"/>
      <c r="F431" s="46"/>
      <c r="G431" s="46"/>
      <c r="H431" s="46"/>
      <c r="I431" s="46"/>
      <c r="J431" s="46"/>
      <c r="K431" s="46"/>
      <c r="L431" s="46"/>
      <c r="M431" s="46"/>
      <c r="N431" s="46"/>
      <c r="O431" s="46"/>
      <c r="P431" s="46"/>
      <c r="Q431" s="46"/>
      <c r="R431" s="46"/>
      <c r="S431" s="46"/>
      <c r="T431" s="46"/>
      <c r="U431" s="46"/>
    </row>
    <row r="432" spans="1:21">
      <c r="A432" s="102" t="str">
        <f>IF(REFRESH!$B432="","",ROWS($A$6:A432))</f>
        <v/>
      </c>
      <c r="B432" s="46"/>
      <c r="C432" s="46"/>
      <c r="D432" s="46"/>
      <c r="E432" s="46"/>
      <c r="F432" s="46"/>
      <c r="G432" s="46"/>
      <c r="H432" s="46"/>
      <c r="I432" s="46"/>
      <c r="J432" s="46"/>
      <c r="K432" s="46"/>
      <c r="L432" s="46"/>
      <c r="M432" s="46"/>
      <c r="N432" s="46"/>
      <c r="O432" s="46"/>
      <c r="P432" s="46"/>
      <c r="Q432" s="46"/>
      <c r="R432" s="46"/>
      <c r="S432" s="46"/>
      <c r="T432" s="46"/>
      <c r="U432" s="46"/>
    </row>
    <row r="433" spans="1:21">
      <c r="A433" s="102" t="str">
        <f>IF(REFRESH!$B433="","",ROWS($A$6:A433))</f>
        <v/>
      </c>
      <c r="B433" s="46"/>
      <c r="C433" s="46"/>
      <c r="D433" s="46"/>
      <c r="E433" s="46"/>
      <c r="F433" s="46"/>
      <c r="G433" s="46"/>
      <c r="H433" s="46"/>
      <c r="I433" s="46"/>
      <c r="J433" s="46"/>
      <c r="K433" s="46"/>
      <c r="L433" s="46"/>
      <c r="M433" s="46"/>
      <c r="N433" s="46"/>
      <c r="O433" s="46"/>
      <c r="P433" s="46"/>
      <c r="Q433" s="46"/>
      <c r="R433" s="46"/>
      <c r="S433" s="46"/>
      <c r="T433" s="46"/>
      <c r="U433" s="46"/>
    </row>
    <row r="434" spans="1:21">
      <c r="A434" s="102" t="str">
        <f>IF(REFRESH!$B434="","",ROWS($A$6:A434))</f>
        <v/>
      </c>
      <c r="B434" s="46"/>
      <c r="C434" s="46"/>
      <c r="D434" s="46"/>
      <c r="E434" s="46"/>
      <c r="F434" s="46"/>
      <c r="G434" s="46"/>
      <c r="H434" s="46"/>
      <c r="I434" s="46"/>
      <c r="J434" s="46"/>
      <c r="K434" s="46"/>
      <c r="L434" s="46"/>
      <c r="M434" s="46"/>
      <c r="N434" s="46"/>
      <c r="O434" s="46"/>
      <c r="P434" s="46"/>
      <c r="Q434" s="46"/>
      <c r="R434" s="46"/>
      <c r="S434" s="46"/>
      <c r="T434" s="46"/>
      <c r="U434" s="46"/>
    </row>
    <row r="435" spans="1:21">
      <c r="A435" s="102" t="str">
        <f>IF(REFRESH!$B435="","",ROWS($A$6:A435))</f>
        <v/>
      </c>
      <c r="B435" s="46"/>
      <c r="C435" s="46"/>
      <c r="D435" s="46"/>
      <c r="E435" s="46"/>
      <c r="F435" s="46"/>
      <c r="G435" s="46"/>
      <c r="H435" s="46"/>
      <c r="I435" s="46"/>
      <c r="J435" s="46"/>
      <c r="K435" s="46"/>
      <c r="L435" s="46"/>
      <c r="M435" s="46"/>
      <c r="N435" s="46"/>
      <c r="O435" s="46"/>
      <c r="P435" s="46"/>
      <c r="Q435" s="46"/>
      <c r="R435" s="46"/>
      <c r="S435" s="46"/>
      <c r="T435" s="46"/>
      <c r="U435" s="46"/>
    </row>
    <row r="436" spans="1:21">
      <c r="A436" s="102" t="str">
        <f>IF(REFRESH!$B436="","",ROWS($A$6:A436))</f>
        <v/>
      </c>
      <c r="B436" s="46"/>
      <c r="C436" s="46"/>
      <c r="D436" s="46"/>
      <c r="E436" s="46"/>
      <c r="F436" s="46"/>
      <c r="G436" s="46"/>
      <c r="H436" s="46"/>
      <c r="I436" s="46"/>
      <c r="J436" s="46"/>
      <c r="K436" s="46"/>
      <c r="L436" s="46"/>
      <c r="M436" s="46"/>
      <c r="N436" s="46"/>
      <c r="O436" s="46"/>
      <c r="P436" s="46"/>
      <c r="Q436" s="46"/>
      <c r="R436" s="46"/>
      <c r="S436" s="46"/>
      <c r="T436" s="46"/>
      <c r="U436" s="46"/>
    </row>
    <row r="437" spans="1:21">
      <c r="A437" s="102" t="str">
        <f>IF(REFRESH!$B437="","",ROWS($A$6:A437))</f>
        <v/>
      </c>
      <c r="B437" s="46"/>
      <c r="C437" s="46"/>
      <c r="D437" s="46"/>
      <c r="E437" s="46"/>
      <c r="F437" s="46"/>
      <c r="G437" s="46"/>
      <c r="H437" s="46"/>
      <c r="I437" s="46"/>
      <c r="J437" s="46"/>
      <c r="K437" s="46"/>
      <c r="L437" s="46"/>
      <c r="M437" s="46"/>
      <c r="N437" s="46"/>
      <c r="O437" s="46"/>
      <c r="P437" s="46"/>
      <c r="Q437" s="46"/>
      <c r="R437" s="46"/>
      <c r="S437" s="46"/>
      <c r="T437" s="46"/>
      <c r="U437" s="46"/>
    </row>
    <row r="438" spans="1:21">
      <c r="A438" s="102" t="str">
        <f>IF(REFRESH!$B438="","",ROWS($A$6:A438))</f>
        <v/>
      </c>
      <c r="B438" s="46"/>
      <c r="C438" s="46"/>
      <c r="D438" s="46"/>
      <c r="E438" s="46"/>
      <c r="F438" s="46"/>
      <c r="G438" s="46"/>
      <c r="H438" s="46"/>
      <c r="I438" s="46"/>
      <c r="J438" s="46"/>
      <c r="K438" s="46"/>
      <c r="L438" s="46"/>
      <c r="M438" s="46"/>
      <c r="N438" s="46"/>
      <c r="O438" s="46"/>
      <c r="P438" s="46"/>
      <c r="Q438" s="46"/>
      <c r="R438" s="46"/>
      <c r="S438" s="46"/>
      <c r="T438" s="46"/>
      <c r="U438" s="46"/>
    </row>
    <row r="439" spans="1:21">
      <c r="A439" s="102" t="str">
        <f>IF(REFRESH!$B439="","",ROWS($A$6:A439))</f>
        <v/>
      </c>
      <c r="B439" s="46"/>
      <c r="C439" s="46"/>
      <c r="D439" s="46"/>
      <c r="E439" s="46"/>
      <c r="F439" s="46"/>
      <c r="G439" s="46"/>
      <c r="H439" s="46"/>
      <c r="I439" s="46"/>
      <c r="J439" s="46"/>
      <c r="K439" s="46"/>
      <c r="L439" s="46"/>
      <c r="M439" s="46"/>
      <c r="N439" s="46"/>
      <c r="O439" s="46"/>
      <c r="P439" s="46"/>
      <c r="Q439" s="46"/>
      <c r="R439" s="46"/>
      <c r="S439" s="46"/>
      <c r="T439" s="46"/>
      <c r="U439" s="46"/>
    </row>
    <row r="440" spans="1:21">
      <c r="A440" s="102" t="str">
        <f>IF(REFRESH!$B440="","",ROWS($A$6:A440))</f>
        <v/>
      </c>
      <c r="B440" s="46"/>
      <c r="C440" s="46"/>
      <c r="D440" s="46"/>
      <c r="E440" s="46"/>
      <c r="F440" s="46"/>
      <c r="G440" s="46"/>
      <c r="H440" s="46"/>
      <c r="I440" s="46"/>
      <c r="J440" s="46"/>
      <c r="K440" s="46"/>
      <c r="L440" s="46"/>
      <c r="M440" s="46"/>
      <c r="N440" s="46"/>
      <c r="O440" s="46"/>
      <c r="P440" s="46"/>
      <c r="Q440" s="46"/>
      <c r="R440" s="46"/>
      <c r="S440" s="46"/>
      <c r="T440" s="46"/>
      <c r="U440" s="46"/>
    </row>
    <row r="441" spans="1:21">
      <c r="A441" s="102" t="str">
        <f>IF(REFRESH!$B441="","",ROWS($A$6:A441))</f>
        <v/>
      </c>
      <c r="B441" s="46"/>
      <c r="C441" s="46"/>
      <c r="D441" s="46"/>
      <c r="E441" s="46"/>
      <c r="F441" s="46"/>
      <c r="G441" s="46"/>
      <c r="H441" s="46"/>
      <c r="I441" s="46"/>
      <c r="J441" s="46"/>
      <c r="K441" s="46"/>
      <c r="L441" s="46"/>
      <c r="M441" s="46"/>
      <c r="N441" s="46"/>
      <c r="O441" s="46"/>
      <c r="P441" s="46"/>
      <c r="Q441" s="46"/>
      <c r="R441" s="46"/>
      <c r="S441" s="46"/>
      <c r="T441" s="46"/>
      <c r="U441" s="46"/>
    </row>
    <row r="442" spans="1:21">
      <c r="A442" s="102" t="str">
        <f>IF(REFRESH!$B442="","",ROWS($A$6:A442))</f>
        <v/>
      </c>
      <c r="B442" s="46"/>
      <c r="C442" s="46"/>
      <c r="D442" s="46"/>
      <c r="E442" s="46"/>
      <c r="F442" s="46"/>
      <c r="G442" s="46"/>
      <c r="H442" s="46"/>
      <c r="I442" s="46"/>
      <c r="J442" s="46"/>
      <c r="K442" s="46"/>
      <c r="L442" s="46"/>
      <c r="M442" s="46"/>
      <c r="N442" s="46"/>
      <c r="O442" s="46"/>
      <c r="P442" s="46"/>
      <c r="Q442" s="46"/>
      <c r="R442" s="46"/>
      <c r="S442" s="46"/>
      <c r="T442" s="46"/>
      <c r="U442" s="46"/>
    </row>
    <row r="443" spans="1:21">
      <c r="A443" s="102" t="str">
        <f>IF(REFRESH!$B443="","",ROWS($A$6:A443))</f>
        <v/>
      </c>
      <c r="B443" s="46"/>
      <c r="C443" s="46"/>
      <c r="D443" s="46"/>
      <c r="E443" s="46"/>
      <c r="F443" s="46"/>
      <c r="G443" s="46"/>
      <c r="H443" s="46"/>
      <c r="I443" s="46"/>
      <c r="J443" s="46"/>
      <c r="K443" s="46"/>
      <c r="L443" s="46"/>
      <c r="M443" s="46"/>
      <c r="N443" s="46"/>
      <c r="O443" s="46"/>
      <c r="P443" s="46"/>
      <c r="Q443" s="46"/>
      <c r="R443" s="46"/>
      <c r="S443" s="46"/>
      <c r="T443" s="46"/>
      <c r="U443" s="46"/>
    </row>
    <row r="444" spans="1:21">
      <c r="A444" s="102" t="str">
        <f>IF(REFRESH!$B444="","",ROWS($A$6:A444))</f>
        <v/>
      </c>
      <c r="B444" s="46"/>
      <c r="C444" s="46"/>
      <c r="D444" s="46"/>
      <c r="E444" s="46"/>
      <c r="F444" s="46"/>
      <c r="G444" s="46"/>
      <c r="H444" s="46"/>
      <c r="I444" s="46"/>
      <c r="J444" s="46"/>
      <c r="K444" s="46"/>
      <c r="L444" s="46"/>
      <c r="M444" s="46"/>
      <c r="N444" s="46"/>
      <c r="O444" s="46"/>
      <c r="P444" s="46"/>
      <c r="Q444" s="46"/>
      <c r="R444" s="46"/>
      <c r="S444" s="46"/>
      <c r="T444" s="46"/>
      <c r="U444" s="46"/>
    </row>
    <row r="445" spans="1:21">
      <c r="A445" s="102" t="str">
        <f>IF(REFRESH!$B445="","",ROWS($A$6:A445))</f>
        <v/>
      </c>
      <c r="B445" s="46"/>
      <c r="C445" s="46"/>
      <c r="D445" s="46"/>
      <c r="E445" s="46"/>
      <c r="F445" s="46"/>
      <c r="G445" s="46"/>
      <c r="H445" s="46"/>
      <c r="I445" s="46"/>
      <c r="J445" s="46"/>
      <c r="K445" s="46"/>
      <c r="L445" s="46"/>
      <c r="M445" s="46"/>
      <c r="N445" s="46"/>
      <c r="O445" s="46"/>
      <c r="P445" s="46"/>
      <c r="Q445" s="46"/>
      <c r="R445" s="46"/>
      <c r="S445" s="46"/>
      <c r="T445" s="46"/>
      <c r="U445" s="46"/>
    </row>
    <row r="446" spans="1:21">
      <c r="A446" s="102" t="str">
        <f>IF(REFRESH!$B446="","",ROWS($A$6:A446))</f>
        <v/>
      </c>
      <c r="B446" s="46"/>
      <c r="C446" s="46"/>
      <c r="D446" s="46"/>
      <c r="E446" s="46"/>
      <c r="F446" s="46"/>
      <c r="G446" s="46"/>
      <c r="H446" s="46"/>
      <c r="I446" s="46"/>
      <c r="J446" s="46"/>
      <c r="K446" s="46"/>
      <c r="L446" s="46"/>
      <c r="M446" s="46"/>
      <c r="N446" s="46"/>
      <c r="O446" s="46"/>
      <c r="P446" s="46"/>
      <c r="Q446" s="46"/>
      <c r="R446" s="46"/>
      <c r="S446" s="46"/>
      <c r="T446" s="46"/>
      <c r="U446" s="46"/>
    </row>
    <row r="447" spans="1:21">
      <c r="A447" s="102" t="str">
        <f>IF(REFRESH!$B447="","",ROWS($A$6:A447))</f>
        <v/>
      </c>
      <c r="B447" s="46"/>
      <c r="C447" s="46"/>
      <c r="D447" s="46"/>
      <c r="E447" s="46"/>
      <c r="F447" s="46"/>
      <c r="G447" s="46"/>
      <c r="H447" s="46"/>
      <c r="I447" s="46"/>
      <c r="J447" s="46"/>
      <c r="K447" s="46"/>
      <c r="L447" s="46"/>
      <c r="M447" s="46"/>
      <c r="N447" s="46"/>
      <c r="O447" s="46"/>
      <c r="P447" s="46"/>
      <c r="Q447" s="46"/>
      <c r="R447" s="46"/>
      <c r="S447" s="46"/>
      <c r="T447" s="46"/>
      <c r="U447" s="46"/>
    </row>
    <row r="448" spans="1:21">
      <c r="A448" s="102" t="str">
        <f>IF(REFRESH!$B448="","",ROWS($A$6:A448))</f>
        <v/>
      </c>
      <c r="B448" s="46"/>
      <c r="C448" s="46"/>
      <c r="D448" s="46"/>
      <c r="E448" s="46"/>
      <c r="F448" s="46"/>
      <c r="G448" s="46"/>
      <c r="H448" s="46"/>
      <c r="I448" s="46"/>
      <c r="J448" s="46"/>
      <c r="K448" s="46"/>
      <c r="L448" s="46"/>
      <c r="M448" s="46"/>
      <c r="N448" s="46"/>
      <c r="O448" s="46"/>
      <c r="P448" s="46"/>
      <c r="Q448" s="46"/>
      <c r="R448" s="46"/>
      <c r="S448" s="46"/>
      <c r="T448" s="46"/>
      <c r="U448" s="46"/>
    </row>
    <row r="449" spans="1:21">
      <c r="A449" s="102" t="str">
        <f>IF(REFRESH!$B449="","",ROWS($A$6:A449))</f>
        <v/>
      </c>
      <c r="B449" s="46"/>
      <c r="C449" s="46"/>
      <c r="D449" s="46"/>
      <c r="E449" s="46"/>
      <c r="F449" s="46"/>
      <c r="G449" s="46"/>
      <c r="H449" s="46"/>
      <c r="I449" s="46"/>
      <c r="J449" s="46"/>
      <c r="K449" s="46"/>
      <c r="L449" s="46"/>
      <c r="M449" s="46"/>
      <c r="N449" s="46"/>
      <c r="O449" s="46"/>
      <c r="P449" s="46"/>
      <c r="Q449" s="46"/>
      <c r="R449" s="46"/>
      <c r="S449" s="46"/>
      <c r="T449" s="46"/>
      <c r="U449" s="46"/>
    </row>
    <row r="450" spans="1:21">
      <c r="A450" s="102" t="str">
        <f>IF(REFRESH!$B450="","",ROWS($A$6:A450))</f>
        <v/>
      </c>
      <c r="B450" s="46"/>
      <c r="C450" s="46"/>
      <c r="D450" s="46"/>
      <c r="E450" s="46"/>
      <c r="F450" s="46"/>
      <c r="G450" s="46"/>
      <c r="H450" s="46"/>
      <c r="I450" s="46"/>
      <c r="J450" s="46"/>
      <c r="K450" s="46"/>
      <c r="L450" s="46"/>
      <c r="M450" s="46"/>
      <c r="N450" s="46"/>
      <c r="O450" s="46"/>
      <c r="P450" s="46"/>
      <c r="Q450" s="46"/>
      <c r="R450" s="46"/>
      <c r="S450" s="46"/>
      <c r="T450" s="46"/>
      <c r="U450" s="46"/>
    </row>
    <row r="451" spans="1:21">
      <c r="A451" s="102" t="str">
        <f>IF(REFRESH!$B451="","",ROWS($A$6:A451))</f>
        <v/>
      </c>
      <c r="B451" s="46"/>
      <c r="C451" s="46"/>
      <c r="D451" s="46"/>
      <c r="E451" s="46"/>
      <c r="F451" s="46"/>
      <c r="G451" s="46"/>
      <c r="H451" s="46"/>
      <c r="I451" s="46"/>
      <c r="J451" s="46"/>
      <c r="K451" s="46"/>
      <c r="L451" s="46"/>
      <c r="M451" s="46"/>
      <c r="N451" s="46"/>
      <c r="O451" s="46"/>
      <c r="P451" s="46"/>
      <c r="Q451" s="46"/>
      <c r="R451" s="46"/>
      <c r="S451" s="46"/>
      <c r="T451" s="46"/>
      <c r="U451" s="46"/>
    </row>
    <row r="452" spans="1:21">
      <c r="A452" s="102" t="str">
        <f>IF(REFRESH!$B452="","",ROWS($A$6:A452))</f>
        <v/>
      </c>
      <c r="B452" s="46"/>
      <c r="C452" s="46"/>
      <c r="D452" s="46"/>
      <c r="E452" s="46"/>
      <c r="F452" s="46"/>
      <c r="G452" s="46"/>
      <c r="H452" s="46"/>
      <c r="I452" s="46"/>
      <c r="J452" s="46"/>
      <c r="K452" s="46"/>
      <c r="L452" s="46"/>
      <c r="M452" s="46"/>
      <c r="N452" s="46"/>
      <c r="O452" s="46"/>
      <c r="P452" s="46"/>
      <c r="Q452" s="46"/>
      <c r="R452" s="46"/>
      <c r="S452" s="46"/>
      <c r="T452" s="46"/>
      <c r="U452" s="46"/>
    </row>
    <row r="453" spans="1:21">
      <c r="A453" s="102" t="str">
        <f>IF(REFRESH!$B453="","",ROWS($A$6:A453))</f>
        <v/>
      </c>
      <c r="B453" s="46"/>
      <c r="C453" s="46"/>
      <c r="D453" s="46"/>
      <c r="E453" s="46"/>
      <c r="F453" s="46"/>
      <c r="G453" s="46"/>
      <c r="H453" s="46"/>
      <c r="I453" s="46"/>
      <c r="J453" s="46"/>
      <c r="K453" s="46"/>
      <c r="L453" s="46"/>
      <c r="M453" s="46"/>
      <c r="N453" s="46"/>
      <c r="O453" s="46"/>
      <c r="P453" s="46"/>
      <c r="Q453" s="46"/>
      <c r="R453" s="46"/>
      <c r="S453" s="46"/>
      <c r="T453" s="46"/>
      <c r="U453" s="46"/>
    </row>
    <row r="454" spans="1:21">
      <c r="A454" s="102" t="str">
        <f>IF(REFRESH!$B454="","",ROWS($A$6:A454))</f>
        <v/>
      </c>
      <c r="B454" s="46"/>
      <c r="C454" s="46"/>
      <c r="D454" s="46"/>
      <c r="E454" s="46"/>
      <c r="F454" s="46"/>
      <c r="G454" s="46"/>
      <c r="H454" s="46"/>
      <c r="I454" s="46"/>
      <c r="J454" s="46"/>
      <c r="K454" s="46"/>
      <c r="L454" s="46"/>
      <c r="M454" s="46"/>
      <c r="N454" s="46"/>
      <c r="O454" s="46"/>
      <c r="P454" s="46"/>
      <c r="Q454" s="46"/>
      <c r="R454" s="46"/>
      <c r="S454" s="46"/>
      <c r="T454" s="46"/>
      <c r="U454" s="46"/>
    </row>
    <row r="455" spans="1:21">
      <c r="A455" s="102" t="str">
        <f>IF(REFRESH!$B455="","",ROWS($A$6:A455))</f>
        <v/>
      </c>
      <c r="B455" s="46"/>
      <c r="C455" s="46"/>
      <c r="D455" s="46"/>
      <c r="E455" s="46"/>
      <c r="F455" s="46"/>
      <c r="G455" s="46"/>
      <c r="H455" s="46"/>
      <c r="I455" s="46"/>
      <c r="J455" s="46"/>
      <c r="K455" s="46"/>
      <c r="L455" s="46"/>
      <c r="M455" s="46"/>
      <c r="N455" s="46"/>
      <c r="O455" s="46"/>
      <c r="P455" s="46"/>
      <c r="Q455" s="46"/>
      <c r="R455" s="46"/>
      <c r="S455" s="46"/>
      <c r="T455" s="46"/>
      <c r="U455" s="46"/>
    </row>
    <row r="456" spans="1:21">
      <c r="A456" s="102" t="str">
        <f>IF(REFRESH!$B456="","",ROWS($A$6:A456))</f>
        <v/>
      </c>
      <c r="B456" s="46"/>
      <c r="C456" s="46"/>
      <c r="D456" s="46"/>
      <c r="E456" s="46"/>
      <c r="F456" s="46"/>
      <c r="G456" s="46"/>
      <c r="H456" s="46"/>
      <c r="I456" s="46"/>
      <c r="J456" s="46"/>
      <c r="K456" s="46"/>
      <c r="L456" s="46"/>
      <c r="M456" s="46"/>
      <c r="N456" s="46"/>
      <c r="O456" s="46"/>
      <c r="P456" s="46"/>
      <c r="Q456" s="46"/>
      <c r="R456" s="46"/>
      <c r="S456" s="46"/>
      <c r="T456" s="46"/>
      <c r="U456" s="46"/>
    </row>
    <row r="457" spans="1:21">
      <c r="A457" s="102" t="str">
        <f>IF(REFRESH!$B457="","",ROWS($A$6:A457))</f>
        <v/>
      </c>
      <c r="B457" s="46"/>
      <c r="C457" s="46"/>
      <c r="D457" s="46"/>
      <c r="E457" s="46"/>
      <c r="F457" s="46"/>
      <c r="G457" s="46"/>
      <c r="H457" s="46"/>
      <c r="I457" s="46"/>
      <c r="J457" s="46"/>
      <c r="K457" s="46"/>
      <c r="L457" s="46"/>
      <c r="M457" s="46"/>
      <c r="N457" s="46"/>
      <c r="O457" s="46"/>
      <c r="P457" s="46"/>
      <c r="Q457" s="46"/>
      <c r="R457" s="46"/>
      <c r="S457" s="46"/>
      <c r="T457" s="46"/>
      <c r="U457" s="46"/>
    </row>
    <row r="458" spans="1:21">
      <c r="A458" s="102" t="str">
        <f>IF(REFRESH!$B458="","",ROWS($A$6:A458))</f>
        <v/>
      </c>
      <c r="B458" s="46"/>
      <c r="C458" s="46"/>
      <c r="D458" s="46"/>
      <c r="E458" s="46"/>
      <c r="F458" s="46"/>
      <c r="G458" s="46"/>
      <c r="H458" s="46"/>
      <c r="I458" s="46"/>
      <c r="J458" s="46"/>
      <c r="K458" s="46"/>
      <c r="L458" s="46"/>
      <c r="M458" s="46"/>
      <c r="N458" s="46"/>
      <c r="O458" s="46"/>
      <c r="P458" s="46"/>
      <c r="Q458" s="46"/>
      <c r="R458" s="46"/>
      <c r="S458" s="46"/>
      <c r="T458" s="46"/>
      <c r="U458" s="46"/>
    </row>
    <row r="459" spans="1:21">
      <c r="A459" s="102" t="str">
        <f>IF(REFRESH!$B459="","",ROWS($A$6:A459))</f>
        <v/>
      </c>
      <c r="B459" s="46"/>
      <c r="C459" s="46"/>
      <c r="D459" s="46"/>
      <c r="E459" s="46"/>
      <c r="F459" s="46"/>
      <c r="G459" s="46"/>
      <c r="H459" s="46"/>
      <c r="I459" s="46"/>
      <c r="J459" s="46"/>
      <c r="K459" s="46"/>
      <c r="L459" s="46"/>
      <c r="M459" s="46"/>
      <c r="N459" s="46"/>
      <c r="O459" s="46"/>
      <c r="P459" s="46"/>
      <c r="Q459" s="46"/>
      <c r="R459" s="46"/>
      <c r="S459" s="46"/>
      <c r="T459" s="46"/>
      <c r="U459" s="46"/>
    </row>
    <row r="460" spans="1:21">
      <c r="A460" s="102" t="str">
        <f>IF(REFRESH!$B460="","",ROWS($A$6:A460))</f>
        <v/>
      </c>
      <c r="B460" s="46"/>
      <c r="C460" s="46"/>
      <c r="D460" s="46"/>
      <c r="E460" s="46"/>
      <c r="F460" s="46"/>
      <c r="G460" s="46"/>
      <c r="H460" s="46"/>
      <c r="I460" s="46"/>
      <c r="J460" s="46"/>
      <c r="K460" s="46"/>
      <c r="L460" s="46"/>
      <c r="M460" s="46"/>
      <c r="N460" s="46"/>
      <c r="O460" s="46"/>
      <c r="P460" s="46"/>
      <c r="Q460" s="46"/>
      <c r="R460" s="46"/>
      <c r="S460" s="46"/>
      <c r="T460" s="46"/>
      <c r="U460" s="46"/>
    </row>
    <row r="461" spans="1:21">
      <c r="A461" s="102" t="str">
        <f>IF(REFRESH!$B461="","",ROWS($A$6:A461))</f>
        <v/>
      </c>
      <c r="B461" s="46"/>
      <c r="C461" s="46"/>
      <c r="D461" s="46"/>
      <c r="E461" s="46"/>
      <c r="F461" s="46"/>
      <c r="G461" s="46"/>
      <c r="H461" s="46"/>
      <c r="I461" s="46"/>
      <c r="J461" s="46"/>
      <c r="K461" s="46"/>
      <c r="L461" s="46"/>
      <c r="M461" s="46"/>
      <c r="N461" s="46"/>
      <c r="O461" s="46"/>
      <c r="P461" s="46"/>
      <c r="Q461" s="46"/>
      <c r="R461" s="46"/>
      <c r="S461" s="46"/>
      <c r="T461" s="46"/>
      <c r="U461" s="46"/>
    </row>
    <row r="462" spans="1:21">
      <c r="A462" s="102" t="str">
        <f>IF(REFRESH!$B462="","",ROWS($A$6:A462))</f>
        <v/>
      </c>
      <c r="B462" s="46"/>
      <c r="C462" s="46"/>
      <c r="D462" s="46"/>
      <c r="E462" s="46"/>
      <c r="F462" s="46"/>
      <c r="G462" s="46"/>
      <c r="H462" s="46"/>
      <c r="I462" s="46"/>
      <c r="J462" s="46"/>
      <c r="K462" s="46"/>
      <c r="L462" s="46"/>
      <c r="M462" s="46"/>
      <c r="N462" s="46"/>
      <c r="O462" s="46"/>
      <c r="P462" s="46"/>
      <c r="Q462" s="46"/>
      <c r="R462" s="46"/>
      <c r="S462" s="46"/>
      <c r="T462" s="46"/>
      <c r="U462" s="46"/>
    </row>
    <row r="463" spans="1:21">
      <c r="A463" s="102" t="str">
        <f>IF(REFRESH!$B463="","",ROWS($A$6:A463))</f>
        <v/>
      </c>
      <c r="B463" s="46"/>
      <c r="C463" s="46"/>
      <c r="D463" s="46"/>
      <c r="E463" s="46"/>
      <c r="F463" s="46"/>
      <c r="G463" s="46"/>
      <c r="H463" s="46"/>
      <c r="I463" s="46"/>
      <c r="J463" s="46"/>
      <c r="K463" s="46"/>
      <c r="L463" s="46"/>
      <c r="M463" s="46"/>
      <c r="N463" s="46"/>
      <c r="O463" s="46"/>
      <c r="P463" s="46"/>
      <c r="Q463" s="46"/>
      <c r="R463" s="46"/>
      <c r="S463" s="46"/>
      <c r="T463" s="46"/>
      <c r="U463" s="46"/>
    </row>
    <row r="464" spans="1:21">
      <c r="A464" s="102" t="str">
        <f>IF(REFRESH!$B464="","",ROWS($A$6:A464))</f>
        <v/>
      </c>
      <c r="B464" s="46"/>
      <c r="C464" s="46"/>
      <c r="D464" s="46"/>
      <c r="E464" s="46"/>
      <c r="F464" s="46"/>
      <c r="G464" s="46"/>
      <c r="H464" s="46"/>
      <c r="I464" s="46"/>
      <c r="J464" s="46"/>
      <c r="K464" s="46"/>
      <c r="L464" s="46"/>
      <c r="M464" s="46"/>
      <c r="N464" s="46"/>
      <c r="O464" s="46"/>
      <c r="P464" s="46"/>
      <c r="Q464" s="46"/>
      <c r="R464" s="46"/>
      <c r="S464" s="46"/>
      <c r="T464" s="46"/>
      <c r="U464" s="46"/>
    </row>
    <row r="465" spans="1:21">
      <c r="A465" s="102" t="str">
        <f>IF(REFRESH!$B465="","",ROWS($A$6:A465))</f>
        <v/>
      </c>
      <c r="B465" s="46"/>
      <c r="C465" s="46"/>
      <c r="D465" s="46"/>
      <c r="E465" s="46"/>
      <c r="F465" s="46"/>
      <c r="G465" s="46"/>
      <c r="H465" s="46"/>
      <c r="I465" s="46"/>
      <c r="J465" s="46"/>
      <c r="K465" s="46"/>
      <c r="L465" s="46"/>
      <c r="M465" s="46"/>
      <c r="N465" s="46"/>
      <c r="O465" s="46"/>
      <c r="P465" s="46"/>
      <c r="Q465" s="46"/>
      <c r="R465" s="46"/>
      <c r="S465" s="46"/>
      <c r="T465" s="46"/>
      <c r="U465" s="46"/>
    </row>
    <row r="466" spans="1:21">
      <c r="A466" s="102" t="str">
        <f>IF(REFRESH!$B466="","",ROWS($A$6:A466))</f>
        <v/>
      </c>
      <c r="B466" s="46"/>
      <c r="C466" s="46"/>
      <c r="D466" s="46"/>
      <c r="E466" s="46"/>
      <c r="F466" s="46"/>
      <c r="G466" s="46"/>
      <c r="H466" s="46"/>
      <c r="I466" s="46"/>
      <c r="J466" s="46"/>
      <c r="K466" s="46"/>
      <c r="L466" s="46"/>
      <c r="M466" s="46"/>
      <c r="N466" s="46"/>
      <c r="O466" s="46"/>
      <c r="P466" s="46"/>
      <c r="Q466" s="46"/>
      <c r="R466" s="46"/>
      <c r="S466" s="46"/>
      <c r="T466" s="46"/>
      <c r="U466" s="46"/>
    </row>
    <row r="467" spans="1:21">
      <c r="A467" s="102" t="str">
        <f>IF(REFRESH!$B467="","",ROWS($A$6:A467))</f>
        <v/>
      </c>
      <c r="B467" s="46"/>
      <c r="C467" s="46"/>
      <c r="D467" s="46"/>
      <c r="E467" s="46"/>
      <c r="F467" s="46"/>
      <c r="G467" s="46"/>
      <c r="H467" s="46"/>
      <c r="I467" s="46"/>
      <c r="J467" s="46"/>
      <c r="K467" s="46"/>
      <c r="L467" s="46"/>
      <c r="M467" s="46"/>
      <c r="N467" s="46"/>
      <c r="O467" s="46"/>
      <c r="P467" s="46"/>
      <c r="Q467" s="46"/>
      <c r="R467" s="46"/>
      <c r="S467" s="46"/>
      <c r="T467" s="46"/>
      <c r="U467" s="46"/>
    </row>
    <row r="468" spans="1:21">
      <c r="A468" s="102" t="str">
        <f>IF(REFRESH!$B468="","",ROWS($A$6:A468))</f>
        <v/>
      </c>
      <c r="B468" s="46"/>
      <c r="C468" s="46"/>
      <c r="D468" s="46"/>
      <c r="E468" s="46"/>
      <c r="F468" s="46"/>
      <c r="G468" s="46"/>
      <c r="H468" s="46"/>
      <c r="I468" s="46"/>
      <c r="J468" s="46"/>
      <c r="K468" s="46"/>
      <c r="L468" s="46"/>
      <c r="M468" s="46"/>
      <c r="N468" s="46"/>
      <c r="O468" s="46"/>
      <c r="P468" s="46"/>
      <c r="Q468" s="46"/>
      <c r="R468" s="46"/>
      <c r="S468" s="46"/>
      <c r="T468" s="46"/>
      <c r="U468" s="46"/>
    </row>
    <row r="469" spans="1:21">
      <c r="A469" s="102" t="str">
        <f>IF(REFRESH!$B469="","",ROWS($A$6:A469))</f>
        <v/>
      </c>
      <c r="B469" s="46"/>
      <c r="C469" s="46"/>
      <c r="D469" s="46"/>
      <c r="E469" s="46"/>
      <c r="F469" s="46"/>
      <c r="G469" s="46"/>
      <c r="H469" s="46"/>
      <c r="I469" s="46"/>
      <c r="J469" s="46"/>
      <c r="K469" s="46"/>
      <c r="L469" s="46"/>
      <c r="M469" s="46"/>
      <c r="N469" s="46"/>
      <c r="O469" s="46"/>
      <c r="P469" s="46"/>
      <c r="Q469" s="46"/>
      <c r="R469" s="46"/>
      <c r="S469" s="46"/>
      <c r="T469" s="46"/>
      <c r="U469" s="46"/>
    </row>
    <row r="470" spans="1:21">
      <c r="A470" s="102" t="str">
        <f>IF(REFRESH!$B470="","",ROWS($A$6:A470))</f>
        <v/>
      </c>
      <c r="B470" s="46"/>
      <c r="C470" s="46"/>
      <c r="D470" s="46"/>
      <c r="E470" s="46"/>
      <c r="F470" s="46"/>
      <c r="G470" s="46"/>
      <c r="H470" s="46"/>
      <c r="I470" s="46"/>
      <c r="J470" s="46"/>
      <c r="K470" s="46"/>
      <c r="L470" s="46"/>
      <c r="M470" s="46"/>
      <c r="N470" s="46"/>
      <c r="O470" s="46"/>
      <c r="P470" s="46"/>
      <c r="Q470" s="46"/>
      <c r="R470" s="46"/>
      <c r="S470" s="46"/>
      <c r="T470" s="46"/>
      <c r="U470" s="46"/>
    </row>
    <row r="471" spans="1:21">
      <c r="A471" s="102" t="str">
        <f>IF(REFRESH!$B471="","",ROWS($A$6:A471))</f>
        <v/>
      </c>
      <c r="B471" s="46"/>
      <c r="C471" s="46"/>
      <c r="D471" s="46"/>
      <c r="E471" s="46"/>
      <c r="F471" s="46"/>
      <c r="G471" s="46"/>
      <c r="H471" s="46"/>
      <c r="I471" s="46"/>
      <c r="J471" s="46"/>
      <c r="K471" s="46"/>
      <c r="L471" s="46"/>
      <c r="M471" s="46"/>
      <c r="N471" s="46"/>
      <c r="O471" s="46"/>
      <c r="P471" s="46"/>
      <c r="Q471" s="46"/>
      <c r="R471" s="46"/>
      <c r="S471" s="46"/>
      <c r="T471" s="46"/>
      <c r="U471" s="46"/>
    </row>
    <row r="472" spans="1:21">
      <c r="A472" s="102" t="str">
        <f>IF(REFRESH!$B472="","",ROWS($A$6:A472))</f>
        <v/>
      </c>
      <c r="B472" s="46"/>
      <c r="C472" s="46"/>
      <c r="D472" s="46"/>
      <c r="E472" s="46"/>
      <c r="F472" s="46"/>
      <c r="G472" s="46"/>
      <c r="H472" s="46"/>
      <c r="I472" s="46"/>
      <c r="J472" s="46"/>
      <c r="K472" s="46"/>
      <c r="L472" s="46"/>
      <c r="M472" s="46"/>
      <c r="N472" s="46"/>
      <c r="O472" s="46"/>
      <c r="P472" s="46"/>
      <c r="Q472" s="46"/>
      <c r="R472" s="46"/>
      <c r="S472" s="46"/>
      <c r="T472" s="46"/>
      <c r="U472" s="46"/>
    </row>
    <row r="473" spans="1:21">
      <c r="A473" s="102" t="str">
        <f>IF(REFRESH!$B473="","",ROWS($A$6:A473))</f>
        <v/>
      </c>
      <c r="B473" s="46"/>
      <c r="C473" s="46"/>
      <c r="D473" s="46"/>
      <c r="E473" s="46"/>
      <c r="F473" s="46"/>
      <c r="G473" s="46"/>
      <c r="H473" s="46"/>
      <c r="I473" s="46"/>
      <c r="J473" s="46"/>
      <c r="K473" s="46"/>
      <c r="L473" s="46"/>
      <c r="M473" s="46"/>
      <c r="N473" s="46"/>
      <c r="O473" s="46"/>
      <c r="P473" s="46"/>
      <c r="Q473" s="46"/>
      <c r="R473" s="46"/>
      <c r="S473" s="46"/>
      <c r="T473" s="46"/>
      <c r="U473" s="46"/>
    </row>
    <row r="474" spans="1:21">
      <c r="A474" s="102" t="str">
        <f>IF(REFRESH!$B474="","",ROWS($A$6:A474))</f>
        <v/>
      </c>
      <c r="B474" s="46"/>
      <c r="C474" s="46"/>
      <c r="D474" s="46"/>
      <c r="E474" s="46"/>
      <c r="F474" s="46"/>
      <c r="G474" s="46"/>
      <c r="H474" s="46"/>
      <c r="I474" s="46"/>
      <c r="J474" s="46"/>
      <c r="K474" s="46"/>
      <c r="L474" s="46"/>
      <c r="M474" s="46"/>
      <c r="N474" s="46"/>
      <c r="O474" s="46"/>
      <c r="P474" s="46"/>
      <c r="Q474" s="46"/>
      <c r="R474" s="46"/>
      <c r="S474" s="46"/>
      <c r="T474" s="46"/>
      <c r="U474" s="46"/>
    </row>
    <row r="475" spans="1:21">
      <c r="A475" s="102" t="str">
        <f>IF(REFRESH!$B475="","",ROWS($A$6:A475))</f>
        <v/>
      </c>
      <c r="B475" s="46"/>
      <c r="C475" s="46"/>
      <c r="D475" s="46"/>
      <c r="E475" s="46"/>
      <c r="F475" s="46"/>
      <c r="G475" s="46"/>
      <c r="H475" s="46"/>
      <c r="I475" s="46"/>
      <c r="J475" s="46"/>
      <c r="K475" s="46"/>
      <c r="L475" s="46"/>
      <c r="M475" s="46"/>
      <c r="N475" s="46"/>
      <c r="O475" s="46"/>
      <c r="P475" s="46"/>
      <c r="Q475" s="46"/>
      <c r="R475" s="46"/>
      <c r="S475" s="46"/>
      <c r="T475" s="46"/>
      <c r="U475" s="46"/>
    </row>
    <row r="476" spans="1:21">
      <c r="A476" s="102" t="str">
        <f>IF(REFRESH!$B476="","",ROWS($A$6:A476))</f>
        <v/>
      </c>
      <c r="B476" s="46"/>
      <c r="C476" s="46"/>
      <c r="D476" s="46"/>
      <c r="E476" s="46"/>
      <c r="F476" s="46"/>
      <c r="G476" s="46"/>
      <c r="H476" s="46"/>
      <c r="I476" s="46"/>
      <c r="J476" s="46"/>
      <c r="K476" s="46"/>
      <c r="L476" s="46"/>
      <c r="M476" s="46"/>
      <c r="N476" s="46"/>
      <c r="O476" s="46"/>
      <c r="P476" s="46"/>
      <c r="Q476" s="46"/>
      <c r="R476" s="46"/>
      <c r="S476" s="46"/>
      <c r="T476" s="46"/>
      <c r="U476" s="46"/>
    </row>
    <row r="477" spans="1:21">
      <c r="A477" s="102" t="str">
        <f>IF(REFRESH!$B477="","",ROWS($A$6:A477))</f>
        <v/>
      </c>
      <c r="B477" s="46"/>
      <c r="C477" s="46"/>
      <c r="D477" s="46"/>
      <c r="E477" s="46"/>
      <c r="F477" s="46"/>
      <c r="G477" s="46"/>
      <c r="H477" s="46"/>
      <c r="I477" s="46"/>
      <c r="J477" s="46"/>
      <c r="K477" s="46"/>
      <c r="L477" s="46"/>
      <c r="M477" s="46"/>
      <c r="N477" s="46"/>
      <c r="O477" s="46"/>
      <c r="P477" s="46"/>
      <c r="Q477" s="46"/>
      <c r="R477" s="46"/>
      <c r="S477" s="46"/>
      <c r="T477" s="46"/>
      <c r="U477" s="46"/>
    </row>
    <row r="478" spans="1:21">
      <c r="A478" s="102" t="str">
        <f>IF(REFRESH!$B478="","",ROWS($A$6:A478))</f>
        <v/>
      </c>
      <c r="B478" s="46"/>
      <c r="C478" s="46"/>
      <c r="D478" s="46"/>
      <c r="E478" s="46"/>
      <c r="F478" s="46"/>
      <c r="G478" s="46"/>
      <c r="H478" s="46"/>
      <c r="I478" s="46"/>
      <c r="J478" s="46"/>
      <c r="K478" s="46"/>
      <c r="L478" s="46"/>
      <c r="M478" s="46"/>
      <c r="N478" s="46"/>
      <c r="O478" s="46"/>
      <c r="P478" s="46"/>
      <c r="Q478" s="46"/>
      <c r="R478" s="46"/>
      <c r="S478" s="46"/>
      <c r="T478" s="46"/>
      <c r="U478" s="46"/>
    </row>
    <row r="479" spans="1:21">
      <c r="A479" s="102" t="str">
        <f>IF(REFRESH!$B479="","",ROWS($A$6:A479))</f>
        <v/>
      </c>
      <c r="B479" s="46"/>
      <c r="C479" s="46"/>
      <c r="D479" s="46"/>
      <c r="E479" s="46"/>
      <c r="F479" s="46"/>
      <c r="G479" s="46"/>
      <c r="H479" s="46"/>
      <c r="I479" s="46"/>
      <c r="J479" s="46"/>
      <c r="K479" s="46"/>
      <c r="L479" s="46"/>
      <c r="M479" s="46"/>
      <c r="N479" s="46"/>
      <c r="O479" s="46"/>
      <c r="P479" s="46"/>
      <c r="Q479" s="46"/>
      <c r="R479" s="46"/>
      <c r="S479" s="46"/>
      <c r="T479" s="46"/>
      <c r="U479" s="46"/>
    </row>
    <row r="480" spans="1:21">
      <c r="A480" s="102" t="str">
        <f>IF(REFRESH!$B480="","",ROWS($A$6:A480))</f>
        <v/>
      </c>
      <c r="B480" s="46"/>
      <c r="C480" s="46"/>
      <c r="D480" s="46"/>
      <c r="E480" s="46"/>
      <c r="F480" s="46"/>
      <c r="G480" s="46"/>
      <c r="H480" s="46"/>
      <c r="I480" s="46"/>
      <c r="J480" s="46"/>
      <c r="K480" s="46"/>
      <c r="L480" s="46"/>
      <c r="M480" s="46"/>
      <c r="N480" s="46"/>
      <c r="O480" s="46"/>
      <c r="P480" s="46"/>
      <c r="Q480" s="46"/>
      <c r="R480" s="46"/>
      <c r="S480" s="46"/>
      <c r="T480" s="46"/>
      <c r="U480" s="46"/>
    </row>
    <row r="481" spans="1:21">
      <c r="A481" s="102" t="str">
        <f>IF(REFRESH!$B481="","",ROWS($A$6:A481))</f>
        <v/>
      </c>
      <c r="B481" s="46"/>
      <c r="C481" s="46"/>
      <c r="D481" s="46"/>
      <c r="E481" s="46"/>
      <c r="F481" s="46"/>
      <c r="G481" s="46"/>
      <c r="H481" s="46"/>
      <c r="I481" s="46"/>
      <c r="J481" s="46"/>
      <c r="K481" s="46"/>
      <c r="L481" s="46"/>
      <c r="M481" s="46"/>
      <c r="N481" s="46"/>
      <c r="O481" s="46"/>
      <c r="P481" s="46"/>
      <c r="Q481" s="46"/>
      <c r="R481" s="46"/>
      <c r="S481" s="46"/>
      <c r="T481" s="46"/>
      <c r="U481" s="46"/>
    </row>
    <row r="482" spans="1:21">
      <c r="A482" s="102" t="str">
        <f>IF(REFRESH!$B482="","",ROWS($A$6:A482))</f>
        <v/>
      </c>
      <c r="B482" s="46"/>
      <c r="C482" s="46"/>
      <c r="D482" s="46"/>
      <c r="E482" s="46"/>
      <c r="F482" s="46"/>
      <c r="G482" s="46"/>
      <c r="H482" s="46"/>
      <c r="I482" s="46"/>
      <c r="J482" s="46"/>
      <c r="K482" s="46"/>
      <c r="L482" s="46"/>
      <c r="M482" s="46"/>
      <c r="N482" s="46"/>
      <c r="O482" s="46"/>
      <c r="P482" s="46"/>
      <c r="Q482" s="46"/>
      <c r="R482" s="46"/>
      <c r="S482" s="46"/>
      <c r="T482" s="46"/>
      <c r="U482" s="46"/>
    </row>
    <row r="483" spans="1:21">
      <c r="A483" s="102" t="str">
        <f>IF(REFRESH!$B483="","",ROWS($A$6:A483))</f>
        <v/>
      </c>
      <c r="B483" s="46"/>
      <c r="C483" s="46"/>
      <c r="D483" s="46"/>
      <c r="E483" s="46"/>
      <c r="F483" s="46"/>
      <c r="G483" s="46"/>
      <c r="H483" s="46"/>
      <c r="I483" s="46"/>
      <c r="J483" s="46"/>
      <c r="K483" s="46"/>
      <c r="L483" s="46"/>
      <c r="M483" s="46"/>
      <c r="N483" s="46"/>
      <c r="O483" s="46"/>
      <c r="P483" s="46"/>
      <c r="Q483" s="46"/>
      <c r="R483" s="46"/>
      <c r="S483" s="46"/>
      <c r="T483" s="46"/>
      <c r="U483" s="46"/>
    </row>
    <row r="484" spans="1:21">
      <c r="A484" s="102" t="str">
        <f>IF(REFRESH!$B484="","",ROWS($A$6:A484))</f>
        <v/>
      </c>
      <c r="B484" s="46"/>
      <c r="C484" s="46"/>
      <c r="D484" s="46"/>
      <c r="E484" s="46"/>
      <c r="F484" s="46"/>
      <c r="G484" s="46"/>
      <c r="H484" s="46"/>
      <c r="I484" s="46"/>
      <c r="J484" s="46"/>
      <c r="K484" s="46"/>
      <c r="L484" s="46"/>
      <c r="M484" s="46"/>
      <c r="N484" s="46"/>
      <c r="O484" s="46"/>
      <c r="P484" s="46"/>
      <c r="Q484" s="46"/>
      <c r="R484" s="46"/>
      <c r="S484" s="46"/>
      <c r="T484" s="46"/>
      <c r="U484" s="46"/>
    </row>
    <row r="485" spans="1:21">
      <c r="A485" s="102" t="str">
        <f>IF(REFRESH!$B485="","",ROWS($A$6:A485))</f>
        <v/>
      </c>
      <c r="B485" s="46"/>
      <c r="C485" s="46"/>
      <c r="D485" s="46"/>
      <c r="E485" s="46"/>
      <c r="F485" s="46"/>
      <c r="G485" s="46"/>
      <c r="H485" s="46"/>
      <c r="I485" s="46"/>
      <c r="J485" s="46"/>
      <c r="K485" s="46"/>
      <c r="L485" s="46"/>
      <c r="M485" s="46"/>
      <c r="N485" s="46"/>
      <c r="O485" s="46"/>
      <c r="P485" s="46"/>
      <c r="Q485" s="46"/>
      <c r="R485" s="46"/>
      <c r="S485" s="46"/>
      <c r="T485" s="46"/>
      <c r="U485" s="46"/>
    </row>
    <row r="486" spans="1:21">
      <c r="A486" s="102" t="str">
        <f>IF(REFRESH!$B486="","",ROWS($A$6:A486))</f>
        <v/>
      </c>
      <c r="B486" s="46"/>
      <c r="C486" s="46"/>
      <c r="D486" s="46"/>
      <c r="E486" s="46"/>
      <c r="F486" s="46"/>
      <c r="G486" s="46"/>
      <c r="H486" s="46"/>
      <c r="I486" s="46"/>
      <c r="J486" s="46"/>
      <c r="K486" s="46"/>
      <c r="L486" s="46"/>
      <c r="M486" s="46"/>
      <c r="N486" s="46"/>
      <c r="O486" s="46"/>
      <c r="P486" s="46"/>
      <c r="Q486" s="46"/>
      <c r="R486" s="46"/>
      <c r="S486" s="46"/>
      <c r="T486" s="46"/>
      <c r="U486" s="46"/>
    </row>
    <row r="487" spans="1:21">
      <c r="A487" s="102" t="str">
        <f>IF(REFRESH!$B487="","",ROWS($A$6:A487))</f>
        <v/>
      </c>
      <c r="B487" s="46"/>
      <c r="C487" s="46"/>
      <c r="D487" s="46"/>
      <c r="E487" s="46"/>
      <c r="F487" s="46"/>
      <c r="G487" s="46"/>
      <c r="H487" s="46"/>
      <c r="I487" s="46"/>
      <c r="J487" s="46"/>
      <c r="K487" s="46"/>
      <c r="L487" s="46"/>
      <c r="M487" s="46"/>
      <c r="N487" s="46"/>
      <c r="O487" s="46"/>
      <c r="P487" s="46"/>
      <c r="Q487" s="46"/>
      <c r="R487" s="46"/>
      <c r="S487" s="46"/>
      <c r="T487" s="46"/>
      <c r="U487" s="46"/>
    </row>
    <row r="488" spans="1:21">
      <c r="A488" s="102" t="str">
        <f>IF(REFRESH!$B488="","",ROWS($A$6:A488))</f>
        <v/>
      </c>
      <c r="B488" s="46"/>
      <c r="C488" s="46"/>
      <c r="D488" s="46"/>
      <c r="E488" s="46"/>
      <c r="F488" s="46"/>
      <c r="G488" s="46"/>
      <c r="H488" s="46"/>
      <c r="I488" s="46"/>
      <c r="J488" s="46"/>
      <c r="K488" s="46"/>
      <c r="L488" s="46"/>
      <c r="M488" s="46"/>
      <c r="N488" s="46"/>
      <c r="O488" s="46"/>
      <c r="P488" s="46"/>
      <c r="Q488" s="46"/>
      <c r="R488" s="46"/>
      <c r="S488" s="46"/>
      <c r="T488" s="46"/>
      <c r="U488" s="46"/>
    </row>
    <row r="489" spans="1:21">
      <c r="A489" s="102" t="str">
        <f>IF(REFRESH!$B489="","",ROWS($A$6:A489))</f>
        <v/>
      </c>
      <c r="B489" s="46"/>
      <c r="C489" s="46"/>
      <c r="D489" s="46"/>
      <c r="E489" s="46"/>
      <c r="F489" s="46"/>
      <c r="G489" s="46"/>
      <c r="H489" s="46"/>
      <c r="I489" s="46"/>
      <c r="J489" s="46"/>
      <c r="K489" s="46"/>
      <c r="L489" s="46"/>
      <c r="M489" s="46"/>
      <c r="N489" s="46"/>
      <c r="O489" s="46"/>
      <c r="P489" s="46"/>
      <c r="Q489" s="46"/>
      <c r="R489" s="46"/>
      <c r="S489" s="46"/>
      <c r="T489" s="46"/>
      <c r="U489" s="46"/>
    </row>
    <row r="490" spans="1:21">
      <c r="A490" s="102" t="str">
        <f>IF(REFRESH!$B490="","",ROWS($A$6:A490))</f>
        <v/>
      </c>
      <c r="B490" s="46"/>
      <c r="C490" s="46"/>
      <c r="D490" s="46"/>
      <c r="E490" s="46"/>
      <c r="F490" s="46"/>
      <c r="G490" s="46"/>
      <c r="H490" s="46"/>
      <c r="I490" s="46"/>
      <c r="J490" s="46"/>
      <c r="K490" s="46"/>
      <c r="L490" s="46"/>
      <c r="M490" s="46"/>
      <c r="N490" s="46"/>
      <c r="O490" s="46"/>
      <c r="P490" s="46"/>
      <c r="Q490" s="46"/>
      <c r="R490" s="46"/>
      <c r="S490" s="46"/>
      <c r="T490" s="46"/>
      <c r="U490" s="46"/>
    </row>
    <row r="491" spans="1:21">
      <c r="A491" s="102" t="str">
        <f>IF(REFRESH!$B491="","",ROWS($A$6:A491))</f>
        <v/>
      </c>
      <c r="B491" s="46"/>
      <c r="C491" s="46"/>
      <c r="D491" s="46"/>
      <c r="E491" s="46"/>
      <c r="F491" s="46"/>
      <c r="G491" s="46"/>
      <c r="H491" s="46"/>
      <c r="I491" s="46"/>
      <c r="J491" s="46"/>
      <c r="K491" s="46"/>
      <c r="L491" s="46"/>
      <c r="M491" s="46"/>
      <c r="N491" s="46"/>
      <c r="O491" s="46"/>
      <c r="P491" s="46"/>
      <c r="Q491" s="46"/>
      <c r="R491" s="46"/>
      <c r="S491" s="46"/>
      <c r="T491" s="46"/>
      <c r="U491" s="46"/>
    </row>
    <row r="492" spans="1:21">
      <c r="A492" s="102" t="str">
        <f>IF(REFRESH!$B492="","",ROWS($A$6:A492))</f>
        <v/>
      </c>
      <c r="B492" s="46"/>
      <c r="C492" s="46"/>
      <c r="D492" s="46"/>
      <c r="E492" s="46"/>
      <c r="F492" s="46"/>
      <c r="G492" s="46"/>
      <c r="H492" s="46"/>
      <c r="I492" s="46"/>
      <c r="J492" s="46"/>
      <c r="K492" s="46"/>
      <c r="L492" s="46"/>
      <c r="M492" s="46"/>
      <c r="N492" s="46"/>
      <c r="O492" s="46"/>
      <c r="P492" s="46"/>
      <c r="Q492" s="46"/>
      <c r="R492" s="46"/>
      <c r="S492" s="46"/>
      <c r="T492" s="46"/>
      <c r="U492" s="46"/>
    </row>
    <row r="493" spans="1:21">
      <c r="A493" s="102" t="str">
        <f>IF(REFRESH!$B493="","",ROWS($A$6:A493))</f>
        <v/>
      </c>
      <c r="B493" s="46"/>
      <c r="C493" s="46"/>
      <c r="D493" s="46"/>
      <c r="E493" s="46"/>
      <c r="F493" s="46"/>
      <c r="G493" s="46"/>
      <c r="H493" s="46"/>
      <c r="I493" s="46"/>
      <c r="J493" s="46"/>
      <c r="K493" s="46"/>
      <c r="L493" s="46"/>
      <c r="M493" s="46"/>
      <c r="N493" s="46"/>
      <c r="O493" s="46"/>
      <c r="P493" s="46"/>
      <c r="Q493" s="46"/>
      <c r="R493" s="46"/>
      <c r="S493" s="46"/>
      <c r="T493" s="46"/>
      <c r="U493" s="46"/>
    </row>
    <row r="494" spans="1:21">
      <c r="A494" s="102" t="str">
        <f>IF(REFRESH!$B494="","",ROWS($A$6:A494))</f>
        <v/>
      </c>
      <c r="B494" s="46"/>
      <c r="C494" s="46"/>
      <c r="D494" s="46"/>
      <c r="E494" s="46"/>
      <c r="F494" s="46"/>
      <c r="G494" s="46"/>
      <c r="H494" s="46"/>
      <c r="I494" s="46"/>
      <c r="J494" s="46"/>
      <c r="K494" s="46"/>
      <c r="L494" s="46"/>
      <c r="M494" s="46"/>
      <c r="N494" s="46"/>
      <c r="O494" s="46"/>
      <c r="P494" s="46"/>
      <c r="Q494" s="46"/>
      <c r="R494" s="46"/>
      <c r="S494" s="46"/>
      <c r="T494" s="46"/>
      <c r="U494" s="46"/>
    </row>
    <row r="495" spans="1:21">
      <c r="A495" s="102" t="str">
        <f>IF(REFRESH!$B495="","",ROWS($A$6:A495))</f>
        <v/>
      </c>
      <c r="B495" s="46"/>
      <c r="C495" s="46"/>
      <c r="D495" s="46"/>
      <c r="E495" s="46"/>
      <c r="F495" s="46"/>
      <c r="G495" s="46"/>
      <c r="H495" s="46"/>
      <c r="I495" s="46"/>
      <c r="J495" s="46"/>
      <c r="K495" s="46"/>
      <c r="L495" s="46"/>
      <c r="M495" s="46"/>
      <c r="N495" s="46"/>
      <c r="O495" s="46"/>
      <c r="P495" s="46"/>
      <c r="Q495" s="46"/>
      <c r="R495" s="46"/>
      <c r="S495" s="46"/>
      <c r="T495" s="46"/>
      <c r="U495" s="46"/>
    </row>
    <row r="496" spans="1:21">
      <c r="A496" s="102" t="str">
        <f>IF(REFRESH!$B496="","",ROWS($A$6:A496))</f>
        <v/>
      </c>
      <c r="B496" s="46"/>
      <c r="C496" s="46"/>
      <c r="D496" s="46"/>
      <c r="E496" s="46"/>
      <c r="F496" s="46"/>
      <c r="G496" s="46"/>
      <c r="H496" s="46"/>
      <c r="I496" s="46"/>
      <c r="J496" s="46"/>
      <c r="K496" s="46"/>
      <c r="L496" s="46"/>
      <c r="M496" s="46"/>
      <c r="N496" s="46"/>
      <c r="O496" s="46"/>
      <c r="P496" s="46"/>
      <c r="Q496" s="46"/>
      <c r="R496" s="46"/>
      <c r="S496" s="46"/>
      <c r="T496" s="46"/>
      <c r="U496" s="46"/>
    </row>
    <row r="497" spans="1:21">
      <c r="A497" s="102" t="str">
        <f>IF(REFRESH!$B497="","",ROWS($A$6:A497))</f>
        <v/>
      </c>
      <c r="B497" s="46"/>
      <c r="C497" s="46"/>
      <c r="D497" s="46"/>
      <c r="E497" s="46"/>
      <c r="F497" s="46"/>
      <c r="G497" s="46"/>
      <c r="H497" s="46"/>
      <c r="I497" s="46"/>
      <c r="J497" s="46"/>
      <c r="K497" s="46"/>
      <c r="L497" s="46"/>
      <c r="M497" s="46"/>
      <c r="N497" s="46"/>
      <c r="O497" s="46"/>
      <c r="P497" s="46"/>
      <c r="Q497" s="46"/>
      <c r="R497" s="46"/>
      <c r="S497" s="46"/>
      <c r="T497" s="46"/>
      <c r="U497" s="46"/>
    </row>
    <row r="498" spans="1:21">
      <c r="A498" s="102" t="str">
        <f>IF(REFRESH!$B498="","",ROWS($A$6:A498))</f>
        <v/>
      </c>
      <c r="B498" s="46"/>
      <c r="C498" s="46"/>
      <c r="D498" s="46"/>
      <c r="E498" s="46"/>
      <c r="F498" s="46"/>
      <c r="G498" s="46"/>
      <c r="H498" s="46"/>
      <c r="I498" s="46"/>
      <c r="J498" s="46"/>
      <c r="K498" s="46"/>
      <c r="L498" s="46"/>
      <c r="M498" s="46"/>
      <c r="N498" s="46"/>
      <c r="O498" s="46"/>
      <c r="P498" s="46"/>
      <c r="Q498" s="46"/>
      <c r="R498" s="46"/>
      <c r="S498" s="46"/>
      <c r="T498" s="46"/>
      <c r="U498" s="46"/>
    </row>
    <row r="499" spans="1:21">
      <c r="A499" s="102" t="str">
        <f>IF(REFRESH!$B499="","",ROWS($A$6:A499))</f>
        <v/>
      </c>
      <c r="B499" s="46"/>
      <c r="C499" s="46"/>
      <c r="D499" s="46"/>
      <c r="E499" s="46"/>
      <c r="F499" s="46"/>
      <c r="G499" s="46"/>
      <c r="H499" s="46"/>
      <c r="I499" s="46"/>
      <c r="J499" s="46"/>
      <c r="K499" s="46"/>
      <c r="L499" s="46"/>
      <c r="M499" s="46"/>
      <c r="N499" s="46"/>
      <c r="O499" s="46"/>
      <c r="P499" s="46"/>
      <c r="Q499" s="46"/>
      <c r="R499" s="46"/>
      <c r="S499" s="46"/>
      <c r="T499" s="46"/>
      <c r="U499" s="46"/>
    </row>
    <row r="500" spans="1:21">
      <c r="A500" s="102" t="str">
        <f>IF(REFRESH!$B500="","",ROWS($A$6:A500))</f>
        <v/>
      </c>
      <c r="B500" s="46"/>
      <c r="C500" s="46"/>
      <c r="D500" s="46"/>
      <c r="E500" s="46"/>
      <c r="F500" s="46"/>
      <c r="G500" s="46"/>
      <c r="H500" s="46"/>
      <c r="I500" s="46"/>
      <c r="J500" s="46"/>
      <c r="K500" s="46"/>
      <c r="L500" s="46"/>
      <c r="M500" s="46"/>
      <c r="N500" s="46"/>
      <c r="O500" s="46"/>
      <c r="P500" s="46"/>
      <c r="Q500" s="46"/>
      <c r="R500" s="46"/>
      <c r="S500" s="46"/>
      <c r="T500" s="46"/>
      <c r="U500" s="46"/>
    </row>
    <row r="501" spans="1:21">
      <c r="A501" s="102" t="str">
        <f>IF(REFRESH!$B501="","",ROWS($A$6:A501))</f>
        <v/>
      </c>
      <c r="B501" s="46"/>
      <c r="C501" s="46"/>
      <c r="D501" s="46"/>
      <c r="E501" s="46"/>
      <c r="F501" s="46"/>
      <c r="G501" s="46"/>
      <c r="H501" s="46"/>
      <c r="I501" s="46"/>
      <c r="J501" s="46"/>
      <c r="K501" s="46"/>
      <c r="L501" s="46"/>
      <c r="M501" s="46"/>
      <c r="N501" s="46"/>
      <c r="O501" s="46"/>
      <c r="P501" s="46"/>
      <c r="Q501" s="46"/>
      <c r="R501" s="46"/>
      <c r="S501" s="46"/>
      <c r="T501" s="46"/>
      <c r="U501" s="46"/>
    </row>
    <row r="502" spans="1:21">
      <c r="A502" s="102" t="str">
        <f>IF(REFRESH!$B502="","",ROWS($A$6:A502))</f>
        <v/>
      </c>
      <c r="B502" s="46"/>
      <c r="C502" s="46"/>
      <c r="D502" s="46"/>
      <c r="E502" s="46"/>
      <c r="F502" s="46"/>
      <c r="G502" s="46"/>
      <c r="H502" s="46"/>
      <c r="I502" s="46"/>
      <c r="J502" s="46"/>
      <c r="K502" s="46"/>
      <c r="L502" s="46"/>
      <c r="M502" s="46"/>
      <c r="N502" s="46"/>
      <c r="O502" s="46"/>
      <c r="P502" s="46"/>
      <c r="Q502" s="46"/>
      <c r="R502" s="46"/>
      <c r="S502" s="46"/>
      <c r="T502" s="46"/>
      <c r="U502" s="46"/>
    </row>
    <row r="503" spans="1:21">
      <c r="A503" s="102" t="str">
        <f>IF(REFRESH!$B503="","",ROWS($A$6:A503))</f>
        <v/>
      </c>
      <c r="B503" s="46"/>
      <c r="C503" s="46"/>
      <c r="D503" s="46"/>
      <c r="E503" s="46"/>
      <c r="F503" s="46"/>
      <c r="G503" s="46"/>
      <c r="H503" s="46"/>
      <c r="I503" s="46"/>
      <c r="J503" s="46"/>
      <c r="K503" s="46"/>
      <c r="L503" s="46"/>
      <c r="M503" s="46"/>
      <c r="N503" s="46"/>
      <c r="O503" s="46"/>
      <c r="P503" s="46"/>
      <c r="Q503" s="46"/>
      <c r="R503" s="46"/>
      <c r="S503" s="46"/>
      <c r="T503" s="46"/>
      <c r="U503" s="46"/>
    </row>
    <row r="504" spans="1:21">
      <c r="A504" s="102" t="str">
        <f>IF(REFRESH!$B504="","",ROWS($A$6:A504))</f>
        <v/>
      </c>
      <c r="B504" s="46"/>
      <c r="C504" s="46"/>
      <c r="D504" s="46"/>
      <c r="E504" s="46"/>
      <c r="F504" s="46"/>
      <c r="G504" s="46"/>
      <c r="H504" s="46"/>
      <c r="I504" s="46"/>
      <c r="J504" s="46"/>
      <c r="K504" s="46"/>
      <c r="L504" s="46"/>
      <c r="M504" s="46"/>
      <c r="N504" s="46"/>
      <c r="O504" s="46"/>
      <c r="P504" s="46"/>
      <c r="Q504" s="46"/>
      <c r="R504" s="46"/>
      <c r="S504" s="46"/>
      <c r="T504" s="46"/>
      <c r="U504" s="46"/>
    </row>
    <row r="505" spans="1:21">
      <c r="A505" s="102" t="str">
        <f>IF(REFRESH!$B505="","",ROWS($A$6:A505))</f>
        <v/>
      </c>
      <c r="B505" s="46"/>
      <c r="C505" s="46"/>
      <c r="D505" s="46"/>
      <c r="E505" s="46"/>
      <c r="F505" s="46"/>
      <c r="G505" s="46"/>
      <c r="H505" s="46"/>
      <c r="I505" s="46"/>
      <c r="J505" s="46"/>
      <c r="K505" s="46"/>
      <c r="L505" s="46"/>
      <c r="M505" s="46"/>
      <c r="N505" s="46"/>
      <c r="O505" s="46"/>
      <c r="P505" s="46"/>
      <c r="Q505" s="46"/>
      <c r="R505" s="46"/>
      <c r="S505" s="46"/>
      <c r="T505" s="46"/>
      <c r="U505" s="46"/>
    </row>
    <row r="506" spans="1:21">
      <c r="A506" s="102" t="str">
        <f>IF(REFRESH!$B506="","",ROWS($A$6:A506))</f>
        <v/>
      </c>
      <c r="B506" s="46"/>
      <c r="C506" s="46"/>
      <c r="D506" s="46"/>
      <c r="E506" s="46"/>
      <c r="F506" s="46"/>
      <c r="G506" s="46"/>
      <c r="H506" s="46"/>
      <c r="I506" s="46"/>
      <c r="J506" s="46"/>
      <c r="K506" s="46"/>
      <c r="L506" s="46"/>
      <c r="M506" s="46"/>
      <c r="N506" s="46"/>
      <c r="O506" s="46"/>
      <c r="P506" s="46"/>
      <c r="Q506" s="46"/>
      <c r="R506" s="46"/>
      <c r="S506" s="46"/>
      <c r="T506" s="46"/>
      <c r="U506" s="46"/>
    </row>
    <row r="507" spans="1:21">
      <c r="A507" s="102" t="str">
        <f>IF(REFRESH!$B507="","",ROWS($A$6:A507))</f>
        <v/>
      </c>
      <c r="B507" s="46"/>
      <c r="C507" s="46"/>
      <c r="D507" s="46"/>
      <c r="E507" s="46"/>
      <c r="F507" s="46"/>
      <c r="G507" s="46"/>
      <c r="H507" s="46"/>
      <c r="I507" s="46"/>
      <c r="J507" s="46"/>
      <c r="K507" s="46"/>
      <c r="L507" s="46"/>
      <c r="M507" s="46"/>
      <c r="N507" s="46"/>
      <c r="O507" s="46"/>
      <c r="P507" s="46"/>
      <c r="Q507" s="46"/>
      <c r="R507" s="46"/>
      <c r="S507" s="46"/>
      <c r="T507" s="46"/>
      <c r="U507" s="46"/>
    </row>
    <row r="508" spans="1:21">
      <c r="A508" s="102" t="str">
        <f>IF(REFRESH!$B508="","",ROWS($A$6:A508))</f>
        <v/>
      </c>
      <c r="B508" s="46"/>
      <c r="C508" s="46"/>
      <c r="D508" s="46"/>
      <c r="E508" s="46"/>
      <c r="F508" s="46"/>
      <c r="G508" s="46"/>
      <c r="H508" s="46"/>
      <c r="I508" s="46"/>
      <c r="J508" s="46"/>
      <c r="K508" s="46"/>
      <c r="L508" s="46"/>
      <c r="M508" s="46"/>
      <c r="N508" s="46"/>
      <c r="O508" s="46"/>
      <c r="P508" s="46"/>
      <c r="Q508" s="46"/>
      <c r="R508" s="46"/>
      <c r="S508" s="46"/>
      <c r="T508" s="46"/>
      <c r="U508" s="46"/>
    </row>
    <row r="509" spans="1:21">
      <c r="A509" s="102" t="str">
        <f>IF(REFRESH!$B509="","",ROWS($A$6:A509))</f>
        <v/>
      </c>
      <c r="B509" s="46"/>
      <c r="C509" s="46"/>
      <c r="D509" s="46"/>
      <c r="E509" s="46"/>
      <c r="F509" s="46"/>
      <c r="G509" s="46"/>
      <c r="H509" s="46"/>
      <c r="I509" s="46"/>
      <c r="J509" s="46"/>
      <c r="K509" s="46"/>
      <c r="L509" s="46"/>
      <c r="M509" s="46"/>
      <c r="N509" s="46"/>
      <c r="O509" s="46"/>
      <c r="P509" s="46"/>
      <c r="Q509" s="46"/>
      <c r="R509" s="46"/>
      <c r="S509" s="46"/>
      <c r="T509" s="46"/>
      <c r="U509" s="46"/>
    </row>
    <row r="510" spans="1:21">
      <c r="A510" s="102" t="str">
        <f>IF(REFRESH!$B510="","",ROWS($A$6:A510))</f>
        <v/>
      </c>
      <c r="B510" s="46"/>
      <c r="C510" s="46"/>
      <c r="D510" s="46"/>
      <c r="E510" s="46"/>
      <c r="F510" s="46"/>
      <c r="G510" s="46"/>
      <c r="H510" s="46"/>
      <c r="I510" s="46"/>
      <c r="J510" s="46"/>
      <c r="K510" s="46"/>
      <c r="L510" s="46"/>
      <c r="M510" s="46"/>
      <c r="N510" s="46"/>
      <c r="O510" s="46"/>
      <c r="P510" s="46"/>
      <c r="Q510" s="46"/>
      <c r="R510" s="46"/>
      <c r="S510" s="46"/>
      <c r="T510" s="46"/>
      <c r="U510" s="46"/>
    </row>
    <row r="511" spans="1:21">
      <c r="A511" s="102" t="str">
        <f>IF(REFRESH!$B511="","",ROWS($A$6:A511))</f>
        <v/>
      </c>
      <c r="B511" s="46"/>
      <c r="C511" s="46"/>
      <c r="D511" s="46"/>
      <c r="E511" s="46"/>
      <c r="F511" s="46"/>
      <c r="G511" s="46"/>
      <c r="H511" s="46"/>
      <c r="I511" s="46"/>
      <c r="J511" s="46"/>
      <c r="K511" s="46"/>
      <c r="L511" s="46"/>
      <c r="M511" s="46"/>
      <c r="N511" s="46"/>
      <c r="O511" s="46"/>
      <c r="P511" s="46"/>
      <c r="Q511" s="46"/>
      <c r="R511" s="46"/>
      <c r="S511" s="46"/>
      <c r="T511" s="46"/>
      <c r="U511" s="46"/>
    </row>
    <row r="512" spans="1:21">
      <c r="A512" s="102" t="str">
        <f>IF(REFRESH!$B512="","",ROWS($A$6:A512))</f>
        <v/>
      </c>
      <c r="B512" s="46"/>
      <c r="C512" s="46"/>
      <c r="D512" s="46"/>
      <c r="E512" s="46"/>
      <c r="F512" s="46"/>
      <c r="G512" s="46"/>
      <c r="H512" s="46"/>
      <c r="I512" s="46"/>
      <c r="J512" s="46"/>
      <c r="K512" s="46"/>
      <c r="L512" s="46"/>
      <c r="M512" s="46"/>
      <c r="N512" s="46"/>
      <c r="O512" s="46"/>
      <c r="P512" s="46"/>
      <c r="Q512" s="46"/>
      <c r="R512" s="46"/>
      <c r="S512" s="46"/>
      <c r="T512" s="46"/>
      <c r="U512" s="46"/>
    </row>
    <row r="513" spans="1:21">
      <c r="A513" s="102" t="str">
        <f>IF(REFRESH!$B513="","",ROWS($A$6:A513))</f>
        <v/>
      </c>
      <c r="B513" s="46"/>
      <c r="C513" s="46"/>
      <c r="D513" s="46"/>
      <c r="E513" s="46"/>
      <c r="F513" s="46"/>
      <c r="G513" s="46"/>
      <c r="H513" s="46"/>
      <c r="I513" s="46"/>
      <c r="J513" s="46"/>
      <c r="K513" s="46"/>
      <c r="L513" s="46"/>
      <c r="M513" s="46"/>
      <c r="N513" s="46"/>
      <c r="O513" s="46"/>
      <c r="P513" s="46"/>
      <c r="Q513" s="46"/>
      <c r="R513" s="46"/>
      <c r="S513" s="46"/>
      <c r="T513" s="46"/>
      <c r="U513" s="46"/>
    </row>
    <row r="514" spans="1:21">
      <c r="A514" s="102" t="str">
        <f>IF(REFRESH!$B514="","",ROWS($A$6:A514))</f>
        <v/>
      </c>
      <c r="B514" s="46"/>
      <c r="C514" s="46"/>
      <c r="D514" s="46"/>
      <c r="E514" s="46"/>
      <c r="F514" s="46"/>
      <c r="G514" s="46"/>
      <c r="H514" s="46"/>
      <c r="I514" s="46"/>
      <c r="J514" s="46"/>
      <c r="K514" s="46"/>
      <c r="L514" s="46"/>
      <c r="M514" s="46"/>
      <c r="N514" s="46"/>
      <c r="O514" s="46"/>
      <c r="P514" s="46"/>
      <c r="Q514" s="46"/>
      <c r="R514" s="46"/>
      <c r="S514" s="46"/>
      <c r="T514" s="46"/>
      <c r="U514" s="46"/>
    </row>
    <row r="515" spans="1:21">
      <c r="A515" s="102" t="str">
        <f>IF(REFRESH!$B515="","",ROWS($A$6:A515))</f>
        <v/>
      </c>
      <c r="B515" s="46"/>
      <c r="C515" s="46"/>
      <c r="D515" s="46"/>
      <c r="E515" s="46"/>
      <c r="F515" s="46"/>
      <c r="G515" s="46"/>
      <c r="H515" s="46"/>
      <c r="I515" s="46"/>
      <c r="J515" s="46"/>
      <c r="K515" s="46"/>
      <c r="L515" s="46"/>
      <c r="M515" s="46"/>
      <c r="N515" s="46"/>
      <c r="O515" s="46"/>
      <c r="P515" s="46"/>
      <c r="Q515" s="46"/>
      <c r="R515" s="46"/>
      <c r="S515" s="46"/>
      <c r="T515" s="46"/>
      <c r="U515" s="46"/>
    </row>
    <row r="516" spans="1:21">
      <c r="A516" s="102" t="str">
        <f>IF(REFRESH!$B516="","",ROWS($A$6:A516))</f>
        <v/>
      </c>
      <c r="B516" s="46"/>
      <c r="C516" s="46"/>
      <c r="D516" s="46"/>
      <c r="E516" s="46"/>
      <c r="F516" s="46"/>
      <c r="G516" s="46"/>
      <c r="H516" s="46"/>
      <c r="I516" s="46"/>
      <c r="J516" s="46"/>
      <c r="K516" s="46"/>
      <c r="L516" s="46"/>
      <c r="M516" s="46"/>
      <c r="N516" s="46"/>
      <c r="O516" s="46"/>
      <c r="P516" s="46"/>
      <c r="Q516" s="46"/>
      <c r="R516" s="46"/>
      <c r="S516" s="46"/>
      <c r="T516" s="46"/>
      <c r="U516" s="46"/>
    </row>
    <row r="517" spans="1:21">
      <c r="A517" s="102" t="str">
        <f>IF(REFRESH!$B517="","",ROWS($A$6:A517))</f>
        <v/>
      </c>
      <c r="B517" s="46"/>
      <c r="C517" s="46"/>
      <c r="D517" s="46"/>
      <c r="E517" s="46"/>
      <c r="F517" s="46"/>
      <c r="G517" s="46"/>
      <c r="H517" s="46"/>
      <c r="I517" s="46"/>
      <c r="J517" s="46"/>
      <c r="K517" s="46"/>
      <c r="L517" s="46"/>
      <c r="M517" s="46"/>
      <c r="N517" s="46"/>
      <c r="O517" s="46"/>
      <c r="P517" s="46"/>
      <c r="Q517" s="46"/>
      <c r="R517" s="46"/>
      <c r="S517" s="46"/>
      <c r="T517" s="46"/>
      <c r="U517" s="46"/>
    </row>
    <row r="518" spans="1:21">
      <c r="A518" s="102" t="str">
        <f>IF(REFRESH!$B518="","",ROWS($A$6:A518))</f>
        <v/>
      </c>
      <c r="B518" s="46"/>
      <c r="C518" s="46"/>
      <c r="D518" s="46"/>
      <c r="E518" s="46"/>
      <c r="F518" s="46"/>
      <c r="G518" s="46"/>
      <c r="H518" s="46"/>
      <c r="I518" s="46"/>
      <c r="J518" s="46"/>
      <c r="K518" s="46"/>
      <c r="L518" s="46"/>
      <c r="M518" s="46"/>
      <c r="N518" s="46"/>
      <c r="O518" s="46"/>
      <c r="P518" s="46"/>
      <c r="Q518" s="46"/>
      <c r="R518" s="46"/>
      <c r="S518" s="46"/>
      <c r="T518" s="46"/>
      <c r="U518" s="46"/>
    </row>
    <row r="519" spans="1:21">
      <c r="A519" s="102" t="str">
        <f>IF(REFRESH!$B519="","",ROWS($A$6:A519))</f>
        <v/>
      </c>
      <c r="B519" s="46"/>
      <c r="C519" s="46"/>
      <c r="D519" s="46"/>
      <c r="E519" s="46"/>
      <c r="F519" s="46"/>
      <c r="G519" s="46"/>
      <c r="H519" s="46"/>
      <c r="I519" s="46"/>
      <c r="J519" s="46"/>
      <c r="K519" s="46"/>
      <c r="L519" s="46"/>
      <c r="M519" s="46"/>
      <c r="N519" s="46"/>
      <c r="O519" s="46"/>
      <c r="P519" s="46"/>
      <c r="Q519" s="46"/>
      <c r="R519" s="46"/>
      <c r="S519" s="46"/>
      <c r="T519" s="46"/>
      <c r="U519" s="46"/>
    </row>
    <row r="520" spans="1:21">
      <c r="A520" s="102" t="str">
        <f>IF(REFRESH!$B520="","",ROWS($A$6:A520))</f>
        <v/>
      </c>
      <c r="B520" s="46"/>
      <c r="C520" s="46"/>
      <c r="D520" s="46"/>
      <c r="E520" s="46"/>
      <c r="F520" s="46"/>
      <c r="G520" s="46"/>
      <c r="H520" s="46"/>
      <c r="I520" s="46"/>
      <c r="J520" s="46"/>
      <c r="K520" s="46"/>
      <c r="L520" s="46"/>
      <c r="M520" s="46"/>
      <c r="N520" s="46"/>
      <c r="O520" s="46"/>
      <c r="P520" s="46"/>
      <c r="Q520" s="46"/>
      <c r="R520" s="46"/>
      <c r="S520" s="46"/>
      <c r="T520" s="46"/>
      <c r="U520" s="46"/>
    </row>
    <row r="521" spans="1:21">
      <c r="A521" s="102" t="str">
        <f>IF(REFRESH!$B521="","",ROWS($A$6:A521))</f>
        <v/>
      </c>
      <c r="B521" s="46"/>
      <c r="C521" s="46"/>
      <c r="D521" s="46"/>
      <c r="E521" s="46"/>
      <c r="F521" s="46"/>
      <c r="G521" s="46"/>
      <c r="H521" s="46"/>
      <c r="I521" s="46"/>
      <c r="J521" s="46"/>
      <c r="K521" s="46"/>
      <c r="L521" s="46"/>
      <c r="M521" s="46"/>
      <c r="N521" s="46"/>
      <c r="O521" s="46"/>
      <c r="P521" s="46"/>
      <c r="Q521" s="46"/>
      <c r="R521" s="46"/>
      <c r="S521" s="46"/>
      <c r="T521" s="46"/>
      <c r="U521" s="46"/>
    </row>
    <row r="522" spans="1:21">
      <c r="A522" s="102" t="str">
        <f>IF(REFRESH!$B522="","",ROWS($A$6:A522))</f>
        <v/>
      </c>
      <c r="B522" s="46"/>
      <c r="C522" s="46"/>
      <c r="D522" s="46"/>
      <c r="E522" s="46"/>
      <c r="F522" s="46"/>
      <c r="G522" s="46"/>
      <c r="H522" s="46"/>
      <c r="I522" s="46"/>
      <c r="J522" s="46"/>
      <c r="K522" s="46"/>
      <c r="L522" s="46"/>
      <c r="M522" s="46"/>
      <c r="N522" s="46"/>
      <c r="O522" s="46"/>
      <c r="P522" s="46"/>
      <c r="Q522" s="46"/>
      <c r="R522" s="46"/>
      <c r="S522" s="46"/>
      <c r="T522" s="46"/>
      <c r="U522" s="46"/>
    </row>
    <row r="523" spans="1:21">
      <c r="A523" s="102" t="str">
        <f>IF(REFRESH!$B523="","",ROWS($A$6:A523))</f>
        <v/>
      </c>
      <c r="B523" s="46"/>
      <c r="C523" s="46"/>
      <c r="D523" s="46"/>
      <c r="E523" s="46"/>
      <c r="F523" s="46"/>
      <c r="G523" s="46"/>
      <c r="H523" s="46"/>
      <c r="I523" s="46"/>
      <c r="J523" s="46"/>
      <c r="K523" s="46"/>
      <c r="L523" s="46"/>
      <c r="M523" s="46"/>
      <c r="N523" s="46"/>
      <c r="O523" s="46"/>
      <c r="P523" s="46"/>
      <c r="Q523" s="46"/>
      <c r="R523" s="46"/>
      <c r="S523" s="46"/>
      <c r="T523" s="46"/>
      <c r="U523" s="46"/>
    </row>
    <row r="524" spans="1:21">
      <c r="A524" s="102" t="str">
        <f>IF(REFRESH!$B524="","",ROWS($A$6:A524))</f>
        <v/>
      </c>
      <c r="B524" s="46"/>
      <c r="C524" s="46"/>
      <c r="D524" s="46"/>
      <c r="E524" s="46"/>
      <c r="F524" s="46"/>
      <c r="G524" s="46"/>
      <c r="H524" s="46"/>
      <c r="I524" s="46"/>
      <c r="J524" s="46"/>
      <c r="K524" s="46"/>
      <c r="L524" s="46"/>
      <c r="M524" s="46"/>
      <c r="N524" s="46"/>
      <c r="O524" s="46"/>
      <c r="P524" s="46"/>
      <c r="Q524" s="46"/>
      <c r="R524" s="46"/>
      <c r="S524" s="46"/>
      <c r="T524" s="46"/>
      <c r="U524" s="46"/>
    </row>
    <row r="525" spans="1:21">
      <c r="A525" s="102" t="str">
        <f>IF(REFRESH!$B525="","",ROWS($A$6:A525))</f>
        <v/>
      </c>
      <c r="B525" s="46"/>
      <c r="C525" s="46"/>
      <c r="D525" s="46"/>
      <c r="E525" s="46"/>
      <c r="F525" s="46"/>
      <c r="G525" s="46"/>
      <c r="H525" s="46"/>
      <c r="I525" s="46"/>
      <c r="J525" s="46"/>
      <c r="K525" s="46"/>
      <c r="L525" s="46"/>
      <c r="M525" s="46"/>
      <c r="N525" s="46"/>
      <c r="O525" s="46"/>
      <c r="P525" s="46"/>
      <c r="Q525" s="46"/>
      <c r="R525" s="46"/>
      <c r="S525" s="46"/>
      <c r="T525" s="46"/>
      <c r="U525" s="46"/>
    </row>
    <row r="526" spans="1:21">
      <c r="A526" s="102" t="str">
        <f>IF(REFRESH!$B526="","",ROWS($A$6:A526))</f>
        <v/>
      </c>
      <c r="B526" s="46"/>
      <c r="C526" s="46"/>
      <c r="D526" s="46"/>
      <c r="E526" s="46"/>
      <c r="F526" s="46"/>
      <c r="G526" s="46"/>
      <c r="H526" s="46"/>
      <c r="I526" s="46"/>
      <c r="J526" s="46"/>
      <c r="K526" s="46"/>
      <c r="L526" s="46"/>
      <c r="M526" s="46"/>
      <c r="N526" s="46"/>
      <c r="O526" s="46"/>
      <c r="P526" s="46"/>
      <c r="Q526" s="46"/>
      <c r="R526" s="46"/>
      <c r="S526" s="46"/>
      <c r="T526" s="46"/>
      <c r="U526" s="46"/>
    </row>
    <row r="527" spans="1:21">
      <c r="A527" s="102" t="str">
        <f>IF(REFRESH!$B527="","",ROWS($A$6:A527))</f>
        <v/>
      </c>
      <c r="B527" s="46"/>
      <c r="C527" s="46"/>
      <c r="D527" s="46"/>
      <c r="E527" s="46"/>
      <c r="F527" s="46"/>
      <c r="G527" s="46"/>
      <c r="H527" s="46"/>
      <c r="I527" s="46"/>
      <c r="J527" s="46"/>
      <c r="K527" s="46"/>
      <c r="L527" s="46"/>
      <c r="M527" s="46"/>
      <c r="N527" s="46"/>
      <c r="O527" s="46"/>
      <c r="P527" s="46"/>
      <c r="Q527" s="46"/>
      <c r="R527" s="46"/>
      <c r="S527" s="46"/>
      <c r="T527" s="46"/>
      <c r="U527" s="46"/>
    </row>
    <row r="528" spans="1:21">
      <c r="A528" s="102" t="str">
        <f>IF(REFRESH!$B528="","",ROWS($A$6:A528))</f>
        <v/>
      </c>
      <c r="B528" s="46"/>
      <c r="C528" s="46"/>
      <c r="D528" s="46"/>
      <c r="E528" s="46"/>
      <c r="F528" s="46"/>
      <c r="G528" s="46"/>
      <c r="H528" s="46"/>
      <c r="I528" s="46"/>
      <c r="J528" s="46"/>
      <c r="K528" s="46"/>
      <c r="L528" s="46"/>
      <c r="M528" s="46"/>
      <c r="N528" s="46"/>
      <c r="O528" s="46"/>
      <c r="P528" s="46"/>
      <c r="Q528" s="46"/>
      <c r="R528" s="46"/>
      <c r="S528" s="46"/>
      <c r="T528" s="46"/>
      <c r="U528" s="46"/>
    </row>
    <row r="529" spans="1:21">
      <c r="A529" s="102" t="str">
        <f>IF(REFRESH!$B529="","",ROWS($A$6:A529))</f>
        <v/>
      </c>
      <c r="B529" s="46"/>
      <c r="C529" s="46"/>
      <c r="D529" s="46"/>
      <c r="E529" s="46"/>
      <c r="F529" s="46"/>
      <c r="G529" s="46"/>
      <c r="H529" s="46"/>
      <c r="I529" s="46"/>
      <c r="J529" s="46"/>
      <c r="K529" s="46"/>
      <c r="L529" s="46"/>
      <c r="M529" s="46"/>
      <c r="N529" s="46"/>
      <c r="O529" s="46"/>
      <c r="P529" s="46"/>
      <c r="Q529" s="46"/>
      <c r="R529" s="46"/>
      <c r="S529" s="46"/>
      <c r="T529" s="46"/>
      <c r="U529" s="46"/>
    </row>
    <row r="530" spans="1:21">
      <c r="A530" s="102" t="str">
        <f>IF(REFRESH!$B530="","",ROWS($A$6:A530))</f>
        <v/>
      </c>
      <c r="B530" s="46"/>
      <c r="C530" s="46"/>
      <c r="D530" s="46"/>
      <c r="E530" s="46"/>
      <c r="F530" s="46"/>
      <c r="G530" s="46"/>
      <c r="H530" s="46"/>
      <c r="I530" s="46"/>
      <c r="J530" s="46"/>
      <c r="K530" s="46"/>
      <c r="L530" s="46"/>
      <c r="M530" s="46"/>
      <c r="N530" s="46"/>
      <c r="O530" s="46"/>
      <c r="P530" s="46"/>
      <c r="Q530" s="46"/>
      <c r="R530" s="46"/>
      <c r="S530" s="46"/>
      <c r="T530" s="46"/>
      <c r="U530" s="46"/>
    </row>
    <row r="531" spans="1:21">
      <c r="A531" s="102" t="str">
        <f>IF(REFRESH!$B531="","",ROWS($A$6:A531))</f>
        <v/>
      </c>
      <c r="B531" s="46"/>
      <c r="C531" s="46"/>
      <c r="D531" s="46"/>
      <c r="E531" s="46"/>
      <c r="F531" s="46"/>
      <c r="G531" s="46"/>
      <c r="H531" s="46"/>
      <c r="I531" s="46"/>
      <c r="J531" s="46"/>
      <c r="K531" s="46"/>
      <c r="L531" s="46"/>
      <c r="M531" s="46"/>
      <c r="N531" s="46"/>
      <c r="O531" s="46"/>
      <c r="P531" s="46"/>
      <c r="Q531" s="46"/>
      <c r="R531" s="46"/>
      <c r="S531" s="46"/>
      <c r="T531" s="46"/>
      <c r="U531" s="46"/>
    </row>
    <row r="532" spans="1:21">
      <c r="A532" s="102" t="str">
        <f>IF(REFRESH!$B532="","",ROWS($A$6:A532))</f>
        <v/>
      </c>
      <c r="B532" s="46"/>
      <c r="C532" s="46"/>
      <c r="D532" s="46"/>
      <c r="E532" s="46"/>
      <c r="F532" s="46"/>
      <c r="G532" s="46"/>
      <c r="H532" s="46"/>
      <c r="I532" s="46"/>
      <c r="J532" s="46"/>
      <c r="K532" s="46"/>
      <c r="L532" s="46"/>
      <c r="M532" s="46"/>
      <c r="N532" s="46"/>
      <c r="O532" s="46"/>
      <c r="P532" s="46"/>
      <c r="Q532" s="46"/>
      <c r="R532" s="46"/>
      <c r="S532" s="46"/>
      <c r="T532" s="46"/>
      <c r="U532" s="46"/>
    </row>
    <row r="533" spans="1:21">
      <c r="A533" s="102" t="str">
        <f>IF(REFRESH!$B533="","",ROWS($A$6:A533))</f>
        <v/>
      </c>
      <c r="B533" s="46"/>
      <c r="C533" s="46"/>
      <c r="D533" s="46"/>
      <c r="E533" s="46"/>
      <c r="F533" s="46"/>
      <c r="G533" s="46"/>
      <c r="H533" s="46"/>
      <c r="I533" s="46"/>
      <c r="J533" s="46"/>
      <c r="K533" s="46"/>
      <c r="L533" s="46"/>
      <c r="M533" s="46"/>
      <c r="N533" s="46"/>
      <c r="O533" s="46"/>
      <c r="P533" s="46"/>
      <c r="Q533" s="46"/>
      <c r="R533" s="46"/>
      <c r="S533" s="46"/>
      <c r="T533" s="46"/>
      <c r="U533" s="46"/>
    </row>
    <row r="534" spans="1:21">
      <c r="A534" s="102" t="str">
        <f>IF(REFRESH!$B534="","",ROWS($A$6:A534))</f>
        <v/>
      </c>
      <c r="B534" s="46"/>
      <c r="C534" s="46"/>
      <c r="D534" s="46"/>
      <c r="E534" s="46"/>
      <c r="F534" s="46"/>
      <c r="G534" s="46"/>
      <c r="H534" s="46"/>
      <c r="I534" s="46"/>
      <c r="J534" s="46"/>
      <c r="K534" s="46"/>
      <c r="L534" s="46"/>
      <c r="M534" s="46"/>
      <c r="N534" s="46"/>
      <c r="O534" s="46"/>
      <c r="P534" s="46"/>
      <c r="Q534" s="46"/>
      <c r="R534" s="46"/>
      <c r="S534" s="46"/>
      <c r="T534" s="46"/>
      <c r="U534" s="46"/>
    </row>
    <row r="535" spans="1:21">
      <c r="A535" s="102" t="str">
        <f>IF(REFRESH!$B535="","",ROWS($A$6:A535))</f>
        <v/>
      </c>
      <c r="B535" s="46"/>
      <c r="C535" s="46"/>
      <c r="D535" s="46"/>
      <c r="E535" s="46"/>
      <c r="F535" s="46"/>
      <c r="G535" s="46"/>
      <c r="H535" s="46"/>
      <c r="I535" s="46"/>
      <c r="J535" s="46"/>
      <c r="K535" s="46"/>
      <c r="L535" s="46"/>
      <c r="M535" s="46"/>
      <c r="N535" s="46"/>
      <c r="O535" s="46"/>
      <c r="P535" s="46"/>
      <c r="Q535" s="46"/>
      <c r="R535" s="46"/>
      <c r="S535" s="46"/>
      <c r="T535" s="46"/>
      <c r="U535" s="46"/>
    </row>
    <row r="536" spans="1:21">
      <c r="A536" s="102" t="str">
        <f>IF(REFRESH!$B536="","",ROWS($A$6:A536))</f>
        <v/>
      </c>
      <c r="B536" s="46"/>
      <c r="C536" s="46"/>
      <c r="D536" s="46"/>
      <c r="E536" s="46"/>
      <c r="F536" s="46"/>
      <c r="G536" s="46"/>
      <c r="H536" s="46"/>
      <c r="I536" s="46"/>
      <c r="J536" s="46"/>
      <c r="K536" s="46"/>
      <c r="L536" s="46"/>
      <c r="M536" s="46"/>
      <c r="N536" s="46"/>
      <c r="O536" s="46"/>
      <c r="P536" s="46"/>
      <c r="Q536" s="46"/>
      <c r="R536" s="46"/>
      <c r="S536" s="46"/>
      <c r="T536" s="46"/>
      <c r="U536" s="46"/>
    </row>
    <row r="537" spans="1:21">
      <c r="A537" s="102" t="str">
        <f>IF(REFRESH!$B537="","",ROWS($A$6:A537))</f>
        <v/>
      </c>
      <c r="B537" s="46"/>
      <c r="C537" s="46"/>
      <c r="D537" s="46"/>
      <c r="E537" s="46"/>
      <c r="F537" s="46"/>
      <c r="G537" s="46"/>
      <c r="H537" s="46"/>
      <c r="I537" s="46"/>
      <c r="J537" s="46"/>
      <c r="K537" s="46"/>
      <c r="L537" s="46"/>
      <c r="M537" s="46"/>
      <c r="N537" s="46"/>
      <c r="O537" s="46"/>
      <c r="P537" s="46"/>
      <c r="Q537" s="46"/>
      <c r="R537" s="46"/>
      <c r="S537" s="46"/>
      <c r="T537" s="46"/>
      <c r="U537" s="46"/>
    </row>
    <row r="538" spans="1:21">
      <c r="A538" s="102" t="str">
        <f>IF(REFRESH!$B538="","",ROWS($A$6:A538))</f>
        <v/>
      </c>
      <c r="B538" s="46"/>
      <c r="C538" s="46"/>
      <c r="D538" s="46"/>
      <c r="E538" s="46"/>
      <c r="F538" s="46"/>
      <c r="G538" s="46"/>
      <c r="H538" s="46"/>
      <c r="I538" s="46"/>
      <c r="J538" s="46"/>
      <c r="K538" s="46"/>
      <c r="L538" s="46"/>
      <c r="M538" s="46"/>
      <c r="N538" s="46"/>
      <c r="O538" s="46"/>
      <c r="P538" s="46"/>
      <c r="Q538" s="46"/>
      <c r="R538" s="46"/>
      <c r="S538" s="46"/>
      <c r="T538" s="46"/>
      <c r="U538" s="46"/>
    </row>
    <row r="539" spans="1:21">
      <c r="A539" s="102" t="str">
        <f>IF(REFRESH!$B539="","",ROWS($A$6:A539))</f>
        <v/>
      </c>
      <c r="B539" s="46"/>
      <c r="C539" s="46"/>
      <c r="D539" s="46"/>
      <c r="E539" s="46"/>
      <c r="F539" s="46"/>
      <c r="G539" s="46"/>
      <c r="H539" s="46"/>
      <c r="I539" s="46"/>
      <c r="J539" s="46"/>
      <c r="K539" s="46"/>
      <c r="L539" s="46"/>
      <c r="M539" s="46"/>
      <c r="N539" s="46"/>
      <c r="O539" s="46"/>
      <c r="P539" s="46"/>
      <c r="Q539" s="46"/>
      <c r="R539" s="46"/>
      <c r="S539" s="46"/>
      <c r="T539" s="46"/>
      <c r="U539" s="46"/>
    </row>
    <row r="540" spans="1:21">
      <c r="A540" s="102" t="str">
        <f>IF(REFRESH!$B540="","",ROWS($A$6:A540))</f>
        <v/>
      </c>
      <c r="B540" s="46"/>
      <c r="C540" s="46"/>
      <c r="D540" s="46"/>
      <c r="E540" s="46"/>
      <c r="F540" s="46"/>
      <c r="G540" s="46"/>
      <c r="H540" s="46"/>
      <c r="I540" s="46"/>
      <c r="J540" s="46"/>
      <c r="K540" s="46"/>
      <c r="L540" s="46"/>
      <c r="M540" s="46"/>
      <c r="N540" s="46"/>
      <c r="O540" s="46"/>
      <c r="P540" s="46"/>
      <c r="Q540" s="46"/>
      <c r="R540" s="46"/>
      <c r="S540" s="46"/>
      <c r="T540" s="46"/>
      <c r="U540" s="46"/>
    </row>
    <row r="541" spans="1:21">
      <c r="A541" s="102" t="str">
        <f>IF(REFRESH!$B541="","",ROWS($A$6:A541))</f>
        <v/>
      </c>
      <c r="B541" s="46"/>
      <c r="C541" s="46"/>
      <c r="D541" s="46"/>
      <c r="E541" s="46"/>
      <c r="F541" s="46"/>
      <c r="G541" s="46"/>
      <c r="H541" s="46"/>
      <c r="I541" s="46"/>
      <c r="J541" s="46"/>
      <c r="K541" s="46"/>
      <c r="L541" s="46"/>
      <c r="M541" s="46"/>
      <c r="N541" s="46"/>
      <c r="O541" s="46"/>
      <c r="P541" s="46"/>
      <c r="Q541" s="46"/>
      <c r="R541" s="46"/>
      <c r="S541" s="46"/>
      <c r="T541" s="46"/>
      <c r="U541" s="46"/>
    </row>
    <row r="542" spans="1:21">
      <c r="A542" s="102" t="str">
        <f>IF(REFRESH!$B542="","",ROWS($A$6:A542))</f>
        <v/>
      </c>
      <c r="B542" s="46"/>
      <c r="C542" s="46"/>
      <c r="D542" s="46"/>
      <c r="E542" s="46"/>
      <c r="F542" s="46"/>
      <c r="G542" s="46"/>
      <c r="H542" s="46"/>
      <c r="I542" s="46"/>
      <c r="J542" s="46"/>
      <c r="K542" s="46"/>
      <c r="L542" s="46"/>
      <c r="M542" s="46"/>
      <c r="N542" s="46"/>
      <c r="O542" s="46"/>
      <c r="P542" s="46"/>
      <c r="Q542" s="46"/>
      <c r="R542" s="46"/>
      <c r="S542" s="46"/>
      <c r="T542" s="46"/>
      <c r="U542" s="46"/>
    </row>
    <row r="543" spans="1:21">
      <c r="A543" s="102" t="str">
        <f>IF(REFRESH!$B543="","",ROWS($A$6:A543))</f>
        <v/>
      </c>
      <c r="B543" s="46"/>
      <c r="C543" s="46"/>
      <c r="D543" s="46"/>
      <c r="E543" s="46"/>
      <c r="F543" s="46"/>
      <c r="G543" s="46"/>
      <c r="H543" s="46"/>
      <c r="I543" s="46"/>
      <c r="J543" s="46"/>
      <c r="K543" s="46"/>
      <c r="L543" s="46"/>
      <c r="M543" s="46"/>
      <c r="N543" s="46"/>
      <c r="O543" s="46"/>
      <c r="P543" s="46"/>
      <c r="Q543" s="46"/>
      <c r="R543" s="46"/>
      <c r="S543" s="46"/>
      <c r="T543" s="46"/>
      <c r="U543" s="46"/>
    </row>
    <row r="544" spans="1:21">
      <c r="A544" s="102" t="str">
        <f>IF(REFRESH!$B544="","",ROWS($A$6:A544))</f>
        <v/>
      </c>
      <c r="B544" s="46"/>
      <c r="C544" s="46"/>
      <c r="D544" s="46"/>
      <c r="E544" s="46"/>
      <c r="F544" s="46"/>
      <c r="G544" s="46"/>
      <c r="H544" s="46"/>
      <c r="I544" s="46"/>
      <c r="J544" s="46"/>
      <c r="K544" s="46"/>
      <c r="L544" s="46"/>
      <c r="M544" s="46"/>
      <c r="N544" s="46"/>
      <c r="O544" s="46"/>
      <c r="P544" s="46"/>
      <c r="Q544" s="46"/>
      <c r="R544" s="46"/>
      <c r="S544" s="46"/>
      <c r="T544" s="46"/>
      <c r="U544" s="46"/>
    </row>
    <row r="545" spans="1:21">
      <c r="A545" s="102" t="str">
        <f>IF(REFRESH!$B545="","",ROWS($A$6:A545))</f>
        <v/>
      </c>
      <c r="B545" s="46"/>
      <c r="C545" s="46"/>
      <c r="D545" s="46"/>
      <c r="E545" s="46"/>
      <c r="F545" s="46"/>
      <c r="G545" s="46"/>
      <c r="H545" s="46"/>
      <c r="I545" s="46"/>
      <c r="J545" s="46"/>
      <c r="K545" s="46"/>
      <c r="L545" s="46"/>
      <c r="M545" s="46"/>
      <c r="N545" s="46"/>
      <c r="O545" s="46"/>
      <c r="P545" s="46"/>
      <c r="Q545" s="46"/>
      <c r="R545" s="46"/>
      <c r="S545" s="46"/>
      <c r="T545" s="46"/>
      <c r="U545" s="46"/>
    </row>
    <row r="546" spans="1:21">
      <c r="A546" s="102" t="str">
        <f>IF(REFRESH!$B546="","",ROWS($A$6:A546))</f>
        <v/>
      </c>
      <c r="B546" s="46"/>
      <c r="C546" s="46"/>
      <c r="D546" s="46"/>
      <c r="E546" s="46"/>
      <c r="F546" s="46"/>
      <c r="G546" s="46"/>
      <c r="H546" s="46"/>
      <c r="I546" s="46"/>
      <c r="J546" s="46"/>
      <c r="K546" s="46"/>
      <c r="L546" s="46"/>
      <c r="M546" s="46"/>
      <c r="N546" s="46"/>
      <c r="O546" s="46"/>
      <c r="P546" s="46"/>
      <c r="Q546" s="46"/>
      <c r="R546" s="46"/>
      <c r="S546" s="46"/>
      <c r="T546" s="46"/>
      <c r="U546" s="46"/>
    </row>
    <row r="547" spans="1:21">
      <c r="A547" s="102" t="str">
        <f>IF(REFRESH!$B547="","",ROWS($A$6:A547))</f>
        <v/>
      </c>
      <c r="B547" s="46"/>
      <c r="C547" s="46"/>
      <c r="D547" s="46"/>
      <c r="E547" s="46"/>
      <c r="F547" s="46"/>
      <c r="G547" s="46"/>
      <c r="H547" s="46"/>
      <c r="I547" s="46"/>
      <c r="J547" s="46"/>
      <c r="K547" s="46"/>
      <c r="L547" s="46"/>
      <c r="M547" s="46"/>
      <c r="N547" s="46"/>
      <c r="O547" s="46"/>
      <c r="P547" s="46"/>
      <c r="Q547" s="46"/>
      <c r="R547" s="46"/>
      <c r="S547" s="46"/>
      <c r="T547" s="46"/>
      <c r="U547" s="46"/>
    </row>
    <row r="548" spans="1:21">
      <c r="A548" s="102" t="str">
        <f>IF(REFRESH!$B548="","",ROWS($A$6:A548))</f>
        <v/>
      </c>
      <c r="B548" s="46"/>
      <c r="C548" s="46"/>
      <c r="D548" s="46"/>
      <c r="E548" s="46"/>
      <c r="F548" s="46"/>
      <c r="G548" s="46"/>
      <c r="H548" s="46"/>
      <c r="I548" s="46"/>
      <c r="J548" s="46"/>
      <c r="K548" s="46"/>
      <c r="L548" s="46"/>
      <c r="M548" s="46"/>
      <c r="N548" s="46"/>
      <c r="O548" s="46"/>
      <c r="P548" s="46"/>
      <c r="Q548" s="46"/>
      <c r="R548" s="46"/>
      <c r="S548" s="46"/>
      <c r="T548" s="46"/>
      <c r="U548" s="46"/>
    </row>
    <row r="549" spans="1:21">
      <c r="A549" s="102" t="str">
        <f>IF(REFRESH!$B549="","",ROWS($A$6:A549))</f>
        <v/>
      </c>
      <c r="B549" s="46"/>
      <c r="C549" s="46"/>
      <c r="D549" s="46"/>
      <c r="E549" s="46"/>
      <c r="F549" s="46"/>
      <c r="G549" s="46"/>
      <c r="H549" s="46"/>
      <c r="I549" s="46"/>
      <c r="J549" s="46"/>
      <c r="K549" s="46"/>
      <c r="L549" s="46"/>
      <c r="M549" s="46"/>
      <c r="N549" s="46"/>
      <c r="O549" s="46"/>
      <c r="P549" s="46"/>
      <c r="Q549" s="46"/>
      <c r="R549" s="46"/>
      <c r="S549" s="46"/>
      <c r="T549" s="46"/>
      <c r="U549" s="46"/>
    </row>
    <row r="550" spans="1:21">
      <c r="A550" s="102" t="str">
        <f>IF(REFRESH!$B550="","",ROWS($A$6:A550))</f>
        <v/>
      </c>
      <c r="B550" s="46"/>
      <c r="C550" s="46"/>
      <c r="D550" s="46"/>
      <c r="E550" s="46"/>
      <c r="F550" s="46"/>
      <c r="G550" s="46"/>
      <c r="H550" s="46"/>
      <c r="I550" s="46"/>
      <c r="J550" s="46"/>
      <c r="K550" s="46"/>
      <c r="L550" s="46"/>
      <c r="M550" s="46"/>
      <c r="N550" s="46"/>
      <c r="O550" s="46"/>
      <c r="P550" s="46"/>
      <c r="Q550" s="46"/>
      <c r="R550" s="46"/>
      <c r="S550" s="46"/>
      <c r="T550" s="46"/>
      <c r="U550" s="46"/>
    </row>
    <row r="551" spans="1:21">
      <c r="A551" s="102" t="str">
        <f>IF(REFRESH!$B551="","",ROWS($A$6:A551))</f>
        <v/>
      </c>
      <c r="B551" s="46"/>
      <c r="C551" s="46"/>
      <c r="D551" s="46"/>
      <c r="E551" s="46"/>
      <c r="F551" s="46"/>
      <c r="G551" s="46"/>
      <c r="H551" s="46"/>
      <c r="I551" s="46"/>
      <c r="J551" s="46"/>
      <c r="K551" s="46"/>
      <c r="L551" s="46"/>
      <c r="M551" s="46"/>
      <c r="N551" s="46"/>
      <c r="O551" s="46"/>
      <c r="P551" s="46"/>
      <c r="Q551" s="46"/>
      <c r="R551" s="46"/>
      <c r="S551" s="46"/>
      <c r="T551" s="46"/>
      <c r="U551" s="46"/>
    </row>
    <row r="552" spans="1:21">
      <c r="A552" s="102" t="str">
        <f>IF(REFRESH!$B552="","",ROWS($A$6:A552))</f>
        <v/>
      </c>
      <c r="B552" s="46"/>
      <c r="C552" s="46"/>
      <c r="D552" s="46"/>
      <c r="E552" s="46"/>
      <c r="F552" s="46"/>
      <c r="G552" s="46"/>
      <c r="H552" s="46"/>
      <c r="I552" s="46"/>
      <c r="J552" s="46"/>
      <c r="K552" s="46"/>
      <c r="L552" s="46"/>
      <c r="M552" s="46"/>
      <c r="N552" s="46"/>
      <c r="O552" s="46"/>
      <c r="P552" s="46"/>
      <c r="Q552" s="46"/>
      <c r="R552" s="46"/>
      <c r="S552" s="46"/>
      <c r="T552" s="46"/>
      <c r="U552" s="46"/>
    </row>
    <row r="553" spans="1:21">
      <c r="A553" s="102" t="str">
        <f>IF(REFRESH!$B553="","",ROWS($A$6:A553))</f>
        <v/>
      </c>
      <c r="B553" s="46"/>
      <c r="C553" s="46"/>
      <c r="D553" s="46"/>
      <c r="E553" s="46"/>
      <c r="F553" s="46"/>
      <c r="G553" s="46"/>
      <c r="H553" s="46"/>
      <c r="I553" s="46"/>
      <c r="J553" s="46"/>
      <c r="K553" s="46"/>
      <c r="L553" s="46"/>
      <c r="M553" s="46"/>
      <c r="N553" s="46"/>
      <c r="O553" s="46"/>
      <c r="P553" s="46"/>
      <c r="Q553" s="46"/>
      <c r="R553" s="46"/>
      <c r="S553" s="46"/>
      <c r="T553" s="46"/>
      <c r="U553" s="46"/>
    </row>
    <row r="554" spans="1:21">
      <c r="A554" s="102" t="str">
        <f>IF(REFRESH!$B554="","",ROWS($A$6:A554))</f>
        <v/>
      </c>
      <c r="B554" s="46"/>
      <c r="C554" s="46"/>
      <c r="D554" s="46"/>
      <c r="E554" s="46"/>
      <c r="F554" s="46"/>
      <c r="G554" s="46"/>
      <c r="H554" s="46"/>
      <c r="I554" s="46"/>
      <c r="J554" s="46"/>
      <c r="K554" s="46"/>
      <c r="L554" s="46"/>
      <c r="M554" s="46"/>
      <c r="N554" s="46"/>
      <c r="O554" s="46"/>
      <c r="P554" s="46"/>
      <c r="Q554" s="46"/>
      <c r="R554" s="46"/>
      <c r="S554" s="46"/>
      <c r="T554" s="46"/>
      <c r="U554" s="46"/>
    </row>
    <row r="555" spans="1:21">
      <c r="A555" s="102" t="str">
        <f>IF(REFRESH!$B555="","",ROWS($A$6:A555))</f>
        <v/>
      </c>
      <c r="B555" s="46"/>
      <c r="C555" s="46"/>
      <c r="D555" s="46"/>
      <c r="E555" s="46"/>
      <c r="F555" s="46"/>
      <c r="G555" s="46"/>
      <c r="H555" s="46"/>
      <c r="I555" s="46"/>
      <c r="J555" s="46"/>
      <c r="K555" s="46"/>
      <c r="L555" s="46"/>
      <c r="M555" s="46"/>
      <c r="N555" s="46"/>
      <c r="O555" s="46"/>
      <c r="P555" s="46"/>
      <c r="Q555" s="46"/>
      <c r="R555" s="46"/>
      <c r="S555" s="46"/>
      <c r="T555" s="46"/>
      <c r="U555" s="46"/>
    </row>
    <row r="556" spans="1:21">
      <c r="A556" s="102" t="str">
        <f>IF(REFRESH!$B556="","",ROWS($A$6:A556))</f>
        <v/>
      </c>
      <c r="B556" s="46"/>
      <c r="C556" s="46"/>
      <c r="D556" s="46"/>
      <c r="E556" s="46"/>
      <c r="F556" s="46"/>
      <c r="G556" s="46"/>
      <c r="H556" s="46"/>
      <c r="I556" s="46"/>
      <c r="J556" s="46"/>
      <c r="K556" s="46"/>
      <c r="L556" s="46"/>
      <c r="M556" s="46"/>
      <c r="N556" s="46"/>
      <c r="O556" s="46"/>
      <c r="P556" s="46"/>
      <c r="Q556" s="46"/>
      <c r="R556" s="46"/>
      <c r="S556" s="46"/>
      <c r="T556" s="46"/>
      <c r="U556" s="46"/>
    </row>
    <row r="557" spans="1:21">
      <c r="A557" s="102" t="str">
        <f>IF(REFRESH!$B557="","",ROWS($A$6:A557))</f>
        <v/>
      </c>
      <c r="B557" s="46"/>
      <c r="C557" s="46"/>
      <c r="D557" s="46"/>
      <c r="E557" s="46"/>
      <c r="F557" s="46"/>
      <c r="G557" s="46"/>
      <c r="H557" s="46"/>
      <c r="I557" s="46"/>
      <c r="J557" s="46"/>
      <c r="K557" s="46"/>
      <c r="L557" s="46"/>
      <c r="M557" s="46"/>
      <c r="N557" s="46"/>
      <c r="O557" s="46"/>
      <c r="P557" s="46"/>
      <c r="Q557" s="46"/>
      <c r="R557" s="46"/>
      <c r="S557" s="46"/>
      <c r="T557" s="46"/>
      <c r="U557" s="46"/>
    </row>
    <row r="558" spans="1:21">
      <c r="A558" s="102" t="str">
        <f>IF(REFRESH!$B558="","",ROWS($A$6:A558))</f>
        <v/>
      </c>
      <c r="B558" s="46"/>
      <c r="C558" s="46"/>
      <c r="D558" s="46"/>
      <c r="E558" s="46"/>
      <c r="F558" s="46"/>
      <c r="G558" s="46"/>
      <c r="H558" s="46"/>
      <c r="I558" s="46"/>
      <c r="J558" s="46"/>
      <c r="K558" s="46"/>
      <c r="L558" s="46"/>
      <c r="M558" s="46"/>
      <c r="N558" s="46"/>
      <c r="O558" s="46"/>
      <c r="P558" s="46"/>
      <c r="Q558" s="46"/>
      <c r="R558" s="46"/>
      <c r="S558" s="46"/>
      <c r="T558" s="46"/>
      <c r="U558" s="46"/>
    </row>
    <row r="559" spans="1:21">
      <c r="A559" s="102" t="str">
        <f>IF(REFRESH!$B559="","",ROWS($A$6:A559))</f>
        <v/>
      </c>
      <c r="B559" s="46"/>
      <c r="C559" s="46"/>
      <c r="D559" s="46"/>
      <c r="E559" s="46"/>
      <c r="F559" s="46"/>
      <c r="G559" s="46"/>
      <c r="H559" s="46"/>
      <c r="I559" s="46"/>
      <c r="J559" s="46"/>
      <c r="K559" s="46"/>
      <c r="L559" s="46"/>
      <c r="M559" s="46"/>
      <c r="N559" s="46"/>
      <c r="O559" s="46"/>
      <c r="P559" s="46"/>
      <c r="Q559" s="46"/>
      <c r="R559" s="46"/>
      <c r="S559" s="46"/>
      <c r="T559" s="46"/>
      <c r="U559" s="46"/>
    </row>
    <row r="560" spans="1:21">
      <c r="A560" s="102" t="str">
        <f>IF(REFRESH!$B560="","",ROWS($A$6:A560))</f>
        <v/>
      </c>
      <c r="B560" s="46"/>
      <c r="C560" s="46"/>
      <c r="D560" s="46"/>
      <c r="E560" s="46"/>
      <c r="F560" s="46"/>
      <c r="G560" s="46"/>
      <c r="H560" s="46"/>
      <c r="I560" s="46"/>
      <c r="J560" s="46"/>
      <c r="K560" s="46"/>
      <c r="L560" s="46"/>
      <c r="M560" s="46"/>
      <c r="N560" s="46"/>
      <c r="O560" s="46"/>
      <c r="P560" s="46"/>
      <c r="Q560" s="46"/>
      <c r="R560" s="46"/>
      <c r="S560" s="46"/>
      <c r="T560" s="46"/>
      <c r="U560" s="46"/>
    </row>
    <row r="561" spans="1:21">
      <c r="A561" s="102" t="str">
        <f>IF(REFRESH!$B561="","",ROWS($A$6:A561))</f>
        <v/>
      </c>
      <c r="B561" s="46"/>
      <c r="C561" s="46"/>
      <c r="D561" s="46"/>
      <c r="E561" s="46"/>
      <c r="F561" s="46"/>
      <c r="G561" s="46"/>
      <c r="H561" s="46"/>
      <c r="I561" s="46"/>
      <c r="J561" s="46"/>
      <c r="K561" s="46"/>
      <c r="L561" s="46"/>
      <c r="M561" s="46"/>
      <c r="N561" s="46"/>
      <c r="O561" s="46"/>
      <c r="P561" s="46"/>
      <c r="Q561" s="46"/>
      <c r="R561" s="46"/>
      <c r="S561" s="46"/>
      <c r="T561" s="46"/>
      <c r="U561" s="46"/>
    </row>
    <row r="562" spans="1:21">
      <c r="A562" s="102" t="str">
        <f>IF(REFRESH!$B562="","",ROWS($A$6:A562))</f>
        <v/>
      </c>
      <c r="B562" s="46"/>
      <c r="C562" s="46"/>
      <c r="D562" s="46"/>
      <c r="E562" s="46"/>
      <c r="F562" s="46"/>
      <c r="G562" s="46"/>
      <c r="H562" s="46"/>
      <c r="I562" s="46"/>
      <c r="J562" s="46"/>
      <c r="K562" s="46"/>
      <c r="L562" s="46"/>
      <c r="M562" s="46"/>
      <c r="N562" s="46"/>
      <c r="O562" s="46"/>
      <c r="P562" s="46"/>
      <c r="Q562" s="46"/>
      <c r="R562" s="46"/>
      <c r="S562" s="46"/>
      <c r="T562" s="46"/>
      <c r="U562" s="46"/>
    </row>
    <row r="563" spans="1:21">
      <c r="A563" s="102" t="str">
        <f>IF(REFRESH!$B563="","",ROWS($A$6:A563))</f>
        <v/>
      </c>
      <c r="B563" s="46"/>
      <c r="C563" s="46"/>
      <c r="D563" s="46"/>
      <c r="E563" s="46"/>
      <c r="F563" s="46"/>
      <c r="G563" s="46"/>
      <c r="H563" s="46"/>
      <c r="I563" s="46"/>
      <c r="J563" s="46"/>
      <c r="K563" s="46"/>
      <c r="L563" s="46"/>
      <c r="M563" s="46"/>
      <c r="N563" s="46"/>
      <c r="O563" s="46"/>
      <c r="P563" s="46"/>
      <c r="Q563" s="46"/>
      <c r="R563" s="46"/>
      <c r="S563" s="46"/>
      <c r="T563" s="46"/>
      <c r="U563" s="46"/>
    </row>
    <row r="564" spans="1:21">
      <c r="A564" s="102" t="str">
        <f>IF(REFRESH!$B564="","",ROWS($A$6:A564))</f>
        <v/>
      </c>
      <c r="B564" s="46"/>
      <c r="C564" s="46"/>
      <c r="D564" s="46"/>
      <c r="E564" s="46"/>
      <c r="F564" s="46"/>
      <c r="G564" s="46"/>
      <c r="H564" s="46"/>
      <c r="I564" s="46"/>
      <c r="J564" s="46"/>
      <c r="K564" s="46"/>
      <c r="L564" s="46"/>
      <c r="M564" s="46"/>
      <c r="N564" s="46"/>
      <c r="O564" s="46"/>
      <c r="P564" s="46"/>
      <c r="Q564" s="46"/>
      <c r="R564" s="46"/>
      <c r="S564" s="46"/>
      <c r="T564" s="46"/>
      <c r="U564" s="46"/>
    </row>
    <row r="565" spans="1:21">
      <c r="A565" s="102" t="str">
        <f>IF(REFRESH!$B565="","",ROWS($A$6:A565))</f>
        <v/>
      </c>
      <c r="B565" s="46"/>
      <c r="C565" s="46"/>
      <c r="D565" s="46"/>
      <c r="E565" s="46"/>
      <c r="F565" s="46"/>
      <c r="G565" s="46"/>
      <c r="H565" s="46"/>
      <c r="I565" s="46"/>
      <c r="J565" s="46"/>
      <c r="K565" s="46"/>
      <c r="L565" s="46"/>
      <c r="M565" s="46"/>
      <c r="N565" s="46"/>
      <c r="O565" s="46"/>
      <c r="P565" s="46"/>
      <c r="Q565" s="46"/>
      <c r="R565" s="46"/>
      <c r="S565" s="46"/>
      <c r="T565" s="46"/>
      <c r="U565" s="46"/>
    </row>
    <row r="566" spans="1:21">
      <c r="A566" s="102" t="str">
        <f>IF(REFRESH!$B566="","",ROWS($A$6:A566))</f>
        <v/>
      </c>
      <c r="B566" s="46"/>
      <c r="C566" s="46"/>
      <c r="D566" s="46"/>
      <c r="E566" s="46"/>
      <c r="F566" s="46"/>
      <c r="G566" s="46"/>
      <c r="H566" s="46"/>
      <c r="I566" s="46"/>
      <c r="J566" s="46"/>
      <c r="K566" s="46"/>
      <c r="L566" s="46"/>
      <c r="M566" s="46"/>
      <c r="N566" s="46"/>
      <c r="O566" s="46"/>
      <c r="P566" s="46"/>
      <c r="Q566" s="46"/>
      <c r="R566" s="46"/>
      <c r="S566" s="46"/>
      <c r="T566" s="46"/>
      <c r="U566" s="46"/>
    </row>
    <row r="567" spans="1:21">
      <c r="A567" s="102" t="str">
        <f>IF(REFRESH!$B567="","",ROWS($A$6:A567))</f>
        <v/>
      </c>
      <c r="B567" s="46"/>
      <c r="C567" s="46"/>
      <c r="D567" s="46"/>
      <c r="E567" s="46"/>
      <c r="F567" s="46"/>
      <c r="G567" s="46"/>
      <c r="H567" s="46"/>
      <c r="I567" s="46"/>
      <c r="J567" s="46"/>
      <c r="K567" s="46"/>
      <c r="L567" s="46"/>
      <c r="M567" s="46"/>
      <c r="N567" s="46"/>
      <c r="O567" s="46"/>
      <c r="P567" s="46"/>
      <c r="Q567" s="46"/>
      <c r="R567" s="46"/>
      <c r="S567" s="46"/>
      <c r="T567" s="46"/>
      <c r="U567" s="46"/>
    </row>
    <row r="568" spans="1:21">
      <c r="A568" s="102" t="str">
        <f>IF(REFRESH!$B568="","",ROWS($A$6:A568))</f>
        <v/>
      </c>
      <c r="B568" s="46"/>
      <c r="C568" s="46"/>
      <c r="D568" s="46"/>
      <c r="E568" s="46"/>
      <c r="F568" s="46"/>
      <c r="G568" s="46"/>
      <c r="H568" s="46"/>
      <c r="I568" s="46"/>
      <c r="J568" s="46"/>
      <c r="K568" s="46"/>
      <c r="L568" s="46"/>
      <c r="M568" s="46"/>
      <c r="N568" s="46"/>
      <c r="O568" s="46"/>
      <c r="P568" s="46"/>
      <c r="Q568" s="46"/>
      <c r="R568" s="46"/>
      <c r="S568" s="46"/>
      <c r="T568" s="46"/>
      <c r="U568" s="46"/>
    </row>
    <row r="569" spans="1:21">
      <c r="A569" s="102" t="str">
        <f>IF(REFRESH!$B569="","",ROWS($A$6:A569))</f>
        <v/>
      </c>
      <c r="B569" s="46"/>
      <c r="C569" s="46"/>
      <c r="D569" s="46"/>
      <c r="E569" s="46"/>
      <c r="F569" s="46"/>
      <c r="G569" s="46"/>
      <c r="H569" s="46"/>
      <c r="I569" s="46"/>
      <c r="J569" s="46"/>
      <c r="K569" s="46"/>
      <c r="L569" s="46"/>
      <c r="M569" s="46"/>
      <c r="N569" s="46"/>
      <c r="O569" s="46"/>
      <c r="P569" s="46"/>
      <c r="Q569" s="46"/>
      <c r="R569" s="46"/>
      <c r="S569" s="46"/>
      <c r="T569" s="46"/>
      <c r="U569" s="46"/>
    </row>
    <row r="570" spans="1:21">
      <c r="A570" s="102" t="str">
        <f>IF(REFRESH!$B570="","",ROWS($A$6:A570))</f>
        <v/>
      </c>
      <c r="B570" s="46"/>
      <c r="C570" s="46"/>
      <c r="D570" s="46"/>
      <c r="E570" s="46"/>
      <c r="F570" s="46"/>
      <c r="G570" s="46"/>
      <c r="H570" s="46"/>
      <c r="I570" s="46"/>
      <c r="J570" s="46"/>
      <c r="K570" s="46"/>
      <c r="L570" s="46"/>
      <c r="M570" s="46"/>
      <c r="N570" s="46"/>
      <c r="O570" s="46"/>
      <c r="P570" s="46"/>
      <c r="Q570" s="46"/>
      <c r="R570" s="46"/>
      <c r="S570" s="46"/>
      <c r="T570" s="46"/>
      <c r="U570" s="46"/>
    </row>
    <row r="571" spans="1:21">
      <c r="A571" s="102" t="str">
        <f>IF(REFRESH!$B571="","",ROWS($A$6:A571))</f>
        <v/>
      </c>
      <c r="B571" s="46"/>
      <c r="C571" s="46"/>
      <c r="D571" s="46"/>
      <c r="E571" s="46"/>
      <c r="F571" s="46"/>
      <c r="G571" s="46"/>
      <c r="H571" s="46"/>
      <c r="I571" s="46"/>
      <c r="J571" s="46"/>
      <c r="K571" s="46"/>
      <c r="L571" s="46"/>
      <c r="M571" s="46"/>
      <c r="N571" s="46"/>
      <c r="O571" s="46"/>
      <c r="P571" s="46"/>
      <c r="Q571" s="46"/>
      <c r="R571" s="46"/>
      <c r="S571" s="46"/>
      <c r="T571" s="46"/>
      <c r="U571" s="46"/>
    </row>
    <row r="572" spans="1:21">
      <c r="A572" s="102" t="str">
        <f>IF(REFRESH!$B572="","",ROWS($A$6:A572))</f>
        <v/>
      </c>
      <c r="B572" s="46"/>
      <c r="C572" s="46"/>
      <c r="D572" s="46"/>
      <c r="E572" s="46"/>
      <c r="F572" s="46"/>
      <c r="G572" s="46"/>
      <c r="H572" s="46"/>
      <c r="I572" s="46"/>
      <c r="J572" s="46"/>
      <c r="K572" s="46"/>
      <c r="L572" s="46"/>
      <c r="M572" s="46"/>
      <c r="N572" s="46"/>
      <c r="O572" s="46"/>
      <c r="P572" s="46"/>
      <c r="Q572" s="46"/>
      <c r="R572" s="46"/>
      <c r="S572" s="46"/>
      <c r="T572" s="46"/>
      <c r="U572" s="46"/>
    </row>
    <row r="573" spans="1:21">
      <c r="A573" s="102" t="str">
        <f>IF(REFRESH!$B573="","",ROWS($A$6:A573))</f>
        <v/>
      </c>
      <c r="B573" s="46"/>
      <c r="C573" s="46"/>
      <c r="D573" s="46"/>
      <c r="E573" s="46"/>
      <c r="F573" s="46"/>
      <c r="G573" s="46"/>
      <c r="H573" s="46"/>
      <c r="I573" s="46"/>
      <c r="J573" s="46"/>
      <c r="K573" s="46"/>
      <c r="L573" s="46"/>
      <c r="M573" s="46"/>
      <c r="N573" s="46"/>
      <c r="O573" s="46"/>
      <c r="P573" s="46"/>
      <c r="Q573" s="46"/>
      <c r="R573" s="46"/>
      <c r="S573" s="46"/>
      <c r="T573" s="46"/>
      <c r="U573" s="46"/>
    </row>
    <row r="574" spans="1:21">
      <c r="A574" s="102" t="str">
        <f>IF(REFRESH!$B574="","",ROWS($A$6:A574))</f>
        <v/>
      </c>
      <c r="B574" s="46"/>
      <c r="C574" s="46"/>
      <c r="D574" s="46"/>
      <c r="E574" s="46"/>
      <c r="F574" s="46"/>
      <c r="G574" s="46"/>
      <c r="H574" s="46"/>
      <c r="I574" s="46"/>
      <c r="J574" s="46"/>
      <c r="K574" s="46"/>
      <c r="L574" s="46"/>
      <c r="M574" s="46"/>
      <c r="N574" s="46"/>
      <c r="O574" s="46"/>
      <c r="P574" s="46"/>
      <c r="Q574" s="46"/>
      <c r="R574" s="46"/>
      <c r="S574" s="46"/>
      <c r="T574" s="46"/>
      <c r="U574" s="46"/>
    </row>
    <row r="575" spans="1:21">
      <c r="A575" s="102" t="str">
        <f>IF(REFRESH!$B575="","",ROWS($A$6:A575))</f>
        <v/>
      </c>
      <c r="B575" s="46"/>
      <c r="C575" s="46"/>
      <c r="D575" s="46"/>
      <c r="E575" s="46"/>
      <c r="F575" s="46"/>
      <c r="G575" s="46"/>
      <c r="H575" s="46"/>
      <c r="I575" s="46"/>
      <c r="J575" s="46"/>
      <c r="K575" s="46"/>
      <c r="L575" s="46"/>
      <c r="M575" s="46"/>
      <c r="N575" s="46"/>
      <c r="O575" s="46"/>
      <c r="P575" s="46"/>
      <c r="Q575" s="46"/>
      <c r="R575" s="46"/>
      <c r="S575" s="46"/>
      <c r="T575" s="46"/>
      <c r="U575" s="46"/>
    </row>
    <row r="576" spans="1:21">
      <c r="A576" s="102" t="str">
        <f>IF(REFRESH!$B576="","",ROWS($A$6:A576))</f>
        <v/>
      </c>
      <c r="B576" s="46"/>
      <c r="C576" s="46"/>
      <c r="D576" s="46"/>
      <c r="E576" s="46"/>
      <c r="F576" s="46"/>
      <c r="G576" s="46"/>
      <c r="H576" s="46"/>
      <c r="I576" s="46"/>
      <c r="J576" s="46"/>
      <c r="K576" s="46"/>
      <c r="L576" s="46"/>
      <c r="M576" s="46"/>
      <c r="N576" s="46"/>
      <c r="O576" s="46"/>
      <c r="P576" s="46"/>
      <c r="Q576" s="46"/>
      <c r="R576" s="46"/>
      <c r="S576" s="46"/>
      <c r="T576" s="46"/>
      <c r="U576" s="46"/>
    </row>
    <row r="577" spans="1:21">
      <c r="A577" s="102" t="str">
        <f>IF(REFRESH!$B577="","",ROWS($A$6:A577))</f>
        <v/>
      </c>
      <c r="B577" s="46"/>
      <c r="C577" s="46"/>
      <c r="D577" s="46"/>
      <c r="E577" s="46"/>
      <c r="F577" s="46"/>
      <c r="G577" s="46"/>
      <c r="H577" s="46"/>
      <c r="I577" s="46"/>
      <c r="J577" s="46"/>
      <c r="K577" s="46"/>
      <c r="L577" s="46"/>
      <c r="M577" s="46"/>
      <c r="N577" s="46"/>
      <c r="O577" s="46"/>
      <c r="P577" s="46"/>
      <c r="Q577" s="46"/>
      <c r="R577" s="46"/>
      <c r="S577" s="46"/>
      <c r="T577" s="46"/>
      <c r="U577" s="46"/>
    </row>
    <row r="578" spans="1:21">
      <c r="A578" s="102" t="str">
        <f>IF(REFRESH!$B578="","",ROWS($A$6:A578))</f>
        <v/>
      </c>
      <c r="B578" s="46"/>
      <c r="C578" s="46"/>
      <c r="D578" s="46"/>
      <c r="E578" s="46"/>
      <c r="F578" s="46"/>
      <c r="G578" s="46"/>
      <c r="H578" s="46"/>
      <c r="I578" s="46"/>
      <c r="J578" s="46"/>
      <c r="K578" s="46"/>
      <c r="L578" s="46"/>
      <c r="M578" s="46"/>
      <c r="N578" s="46"/>
      <c r="O578" s="46"/>
      <c r="P578" s="46"/>
      <c r="Q578" s="46"/>
      <c r="R578" s="46"/>
      <c r="S578" s="46"/>
      <c r="T578" s="46"/>
      <c r="U578" s="46"/>
    </row>
    <row r="579" spans="1:21">
      <c r="A579" s="102" t="str">
        <f>IF(REFRESH!$B579="","",ROWS($A$6:A579))</f>
        <v/>
      </c>
      <c r="B579" s="46"/>
      <c r="C579" s="46"/>
      <c r="D579" s="46"/>
      <c r="E579" s="46"/>
      <c r="F579" s="46"/>
      <c r="G579" s="46"/>
      <c r="H579" s="46"/>
      <c r="I579" s="46"/>
      <c r="J579" s="46"/>
      <c r="K579" s="46"/>
      <c r="L579" s="46"/>
      <c r="M579" s="46"/>
      <c r="N579" s="46"/>
      <c r="O579" s="46"/>
      <c r="P579" s="46"/>
      <c r="Q579" s="46"/>
      <c r="R579" s="46"/>
      <c r="S579" s="46"/>
      <c r="T579" s="46"/>
      <c r="U579" s="46"/>
    </row>
    <row r="580" spans="1:21">
      <c r="A580" s="102" t="str">
        <f>IF(REFRESH!$B580="","",ROWS($A$6:A580))</f>
        <v/>
      </c>
      <c r="B580" s="46"/>
      <c r="C580" s="46"/>
      <c r="D580" s="46"/>
      <c r="E580" s="46"/>
      <c r="F580" s="46"/>
      <c r="G580" s="46"/>
      <c r="H580" s="46"/>
      <c r="I580" s="46"/>
      <c r="J580" s="46"/>
      <c r="K580" s="46"/>
      <c r="L580" s="46"/>
      <c r="M580" s="46"/>
      <c r="N580" s="46"/>
      <c r="O580" s="46"/>
      <c r="P580" s="46"/>
      <c r="Q580" s="46"/>
      <c r="R580" s="46"/>
      <c r="S580" s="46"/>
      <c r="T580" s="46"/>
      <c r="U580" s="46"/>
    </row>
    <row r="581" spans="1:21">
      <c r="A581" s="102" t="str">
        <f>IF(REFRESH!$B581="","",ROWS($A$6:A581))</f>
        <v/>
      </c>
      <c r="B581" s="46"/>
      <c r="C581" s="46"/>
      <c r="D581" s="46"/>
      <c r="E581" s="46"/>
      <c r="F581" s="46"/>
      <c r="G581" s="46"/>
      <c r="H581" s="46"/>
      <c r="I581" s="46"/>
      <c r="J581" s="46"/>
      <c r="K581" s="46"/>
      <c r="L581" s="46"/>
      <c r="M581" s="46"/>
      <c r="N581" s="46"/>
      <c r="O581" s="46"/>
      <c r="P581" s="46"/>
      <c r="Q581" s="46"/>
      <c r="R581" s="46"/>
      <c r="S581" s="46"/>
      <c r="T581" s="46"/>
      <c r="U581" s="46"/>
    </row>
    <row r="582" spans="1:21">
      <c r="A582" s="102" t="str">
        <f>IF(REFRESH!$B582="","",ROWS($A$6:A582))</f>
        <v/>
      </c>
      <c r="B582" s="46"/>
      <c r="C582" s="46"/>
      <c r="D582" s="46"/>
      <c r="E582" s="46"/>
      <c r="F582" s="46"/>
      <c r="G582" s="46"/>
      <c r="H582" s="46"/>
      <c r="I582" s="46"/>
      <c r="J582" s="46"/>
      <c r="K582" s="46"/>
      <c r="L582" s="46"/>
      <c r="M582" s="46"/>
      <c r="N582" s="46"/>
      <c r="O582" s="46"/>
      <c r="P582" s="46"/>
      <c r="Q582" s="46"/>
      <c r="R582" s="46"/>
      <c r="S582" s="46"/>
      <c r="T582" s="46"/>
      <c r="U582" s="46"/>
    </row>
    <row r="583" spans="1:21">
      <c r="A583" s="102" t="str">
        <f>IF(REFRESH!$B583="","",ROWS($A$6:A583))</f>
        <v/>
      </c>
      <c r="B583" s="46"/>
      <c r="C583" s="46"/>
      <c r="D583" s="46"/>
      <c r="E583" s="46"/>
      <c r="F583" s="46"/>
      <c r="G583" s="46"/>
      <c r="H583" s="46"/>
      <c r="I583" s="46"/>
      <c r="J583" s="46"/>
      <c r="K583" s="46"/>
      <c r="L583" s="46"/>
      <c r="M583" s="46"/>
      <c r="N583" s="46"/>
      <c r="O583" s="46"/>
      <c r="P583" s="46"/>
      <c r="Q583" s="46"/>
      <c r="R583" s="46"/>
      <c r="S583" s="46"/>
      <c r="T583" s="46"/>
      <c r="U583" s="46"/>
    </row>
    <row r="584" spans="1:21">
      <c r="A584" s="102" t="str">
        <f>IF(REFRESH!$B584="","",ROWS($A$6:A584))</f>
        <v/>
      </c>
      <c r="B584" s="46"/>
      <c r="C584" s="46"/>
      <c r="D584" s="46"/>
      <c r="E584" s="46"/>
      <c r="F584" s="46"/>
      <c r="G584" s="46"/>
      <c r="H584" s="46"/>
      <c r="I584" s="46"/>
      <c r="J584" s="46"/>
      <c r="K584" s="46"/>
      <c r="L584" s="46"/>
      <c r="M584" s="46"/>
      <c r="N584" s="46"/>
      <c r="O584" s="46"/>
      <c r="P584" s="46"/>
      <c r="Q584" s="46"/>
      <c r="R584" s="46"/>
      <c r="S584" s="46"/>
      <c r="T584" s="46"/>
      <c r="U584" s="46"/>
    </row>
    <row r="585" spans="1:21">
      <c r="A585" s="102" t="str">
        <f>IF(REFRESH!$B585="","",ROWS($A$6:A585))</f>
        <v/>
      </c>
      <c r="B585" s="46"/>
      <c r="C585" s="46"/>
      <c r="D585" s="46"/>
      <c r="E585" s="46"/>
      <c r="F585" s="46"/>
      <c r="G585" s="46"/>
      <c r="H585" s="46"/>
      <c r="I585" s="46"/>
      <c r="J585" s="46"/>
      <c r="K585" s="46"/>
      <c r="L585" s="46"/>
      <c r="M585" s="46"/>
      <c r="N585" s="46"/>
      <c r="O585" s="46"/>
      <c r="P585" s="46"/>
      <c r="Q585" s="46"/>
      <c r="R585" s="46"/>
      <c r="S585" s="46"/>
      <c r="T585" s="46"/>
      <c r="U585" s="46"/>
    </row>
    <row r="586" spans="1:21">
      <c r="A586" s="102" t="str">
        <f>IF(REFRESH!$B586="","",ROWS($A$6:A586))</f>
        <v/>
      </c>
      <c r="B586" s="46"/>
      <c r="C586" s="46"/>
      <c r="D586" s="46"/>
      <c r="E586" s="46"/>
      <c r="F586" s="46"/>
      <c r="G586" s="46"/>
      <c r="H586" s="46"/>
      <c r="I586" s="46"/>
      <c r="J586" s="46"/>
      <c r="K586" s="46"/>
      <c r="L586" s="46"/>
      <c r="M586" s="46"/>
      <c r="N586" s="46"/>
      <c r="O586" s="46"/>
      <c r="P586" s="46"/>
      <c r="Q586" s="46"/>
      <c r="R586" s="46"/>
      <c r="S586" s="46"/>
      <c r="T586" s="46"/>
      <c r="U586" s="46"/>
    </row>
    <row r="587" spans="1:21">
      <c r="A587" s="102" t="str">
        <f>IF(REFRESH!$B587="","",ROWS($A$6:A587))</f>
        <v/>
      </c>
      <c r="B587" s="46"/>
      <c r="C587" s="46"/>
      <c r="D587" s="46"/>
      <c r="E587" s="46"/>
      <c r="F587" s="46"/>
      <c r="G587" s="46"/>
      <c r="H587" s="46"/>
      <c r="I587" s="46"/>
      <c r="J587" s="46"/>
      <c r="K587" s="46"/>
      <c r="L587" s="46"/>
      <c r="M587" s="46"/>
      <c r="N587" s="46"/>
      <c r="O587" s="46"/>
      <c r="P587" s="46"/>
      <c r="Q587" s="46"/>
      <c r="R587" s="46"/>
      <c r="S587" s="46"/>
      <c r="T587" s="46"/>
      <c r="U587" s="46"/>
    </row>
    <row r="588" spans="1:21">
      <c r="A588" s="102" t="str">
        <f>IF(REFRESH!$B588="","",ROWS($A$6:A588))</f>
        <v/>
      </c>
      <c r="B588" s="46"/>
      <c r="C588" s="46"/>
      <c r="D588" s="46"/>
      <c r="E588" s="46"/>
      <c r="F588" s="46"/>
      <c r="G588" s="46"/>
      <c r="H588" s="46"/>
      <c r="I588" s="46"/>
      <c r="J588" s="46"/>
      <c r="K588" s="46"/>
      <c r="L588" s="46"/>
      <c r="M588" s="46"/>
      <c r="N588" s="46"/>
      <c r="O588" s="46"/>
      <c r="P588" s="46"/>
      <c r="Q588" s="46"/>
      <c r="R588" s="46"/>
      <c r="S588" s="46"/>
      <c r="T588" s="46"/>
      <c r="U588" s="46"/>
    </row>
    <row r="589" spans="1:21">
      <c r="A589" s="102" t="str">
        <f>IF(REFRESH!$B589="","",ROWS($A$6:A589))</f>
        <v/>
      </c>
      <c r="B589" s="46"/>
      <c r="C589" s="46"/>
      <c r="D589" s="46"/>
      <c r="E589" s="46"/>
      <c r="F589" s="46"/>
      <c r="G589" s="46"/>
      <c r="H589" s="46"/>
      <c r="I589" s="46"/>
      <c r="J589" s="46"/>
      <c r="K589" s="46"/>
      <c r="L589" s="46"/>
      <c r="M589" s="46"/>
      <c r="N589" s="46"/>
      <c r="O589" s="46"/>
      <c r="P589" s="46"/>
      <c r="Q589" s="46"/>
      <c r="R589" s="46"/>
      <c r="S589" s="46"/>
      <c r="T589" s="46"/>
      <c r="U589" s="46"/>
    </row>
    <row r="590" spans="1:21">
      <c r="A590" s="102" t="str">
        <f>IF(REFRESH!$B590="","",ROWS($A$6:A590))</f>
        <v/>
      </c>
      <c r="B590" s="46"/>
      <c r="C590" s="46"/>
      <c r="D590" s="46"/>
      <c r="E590" s="46"/>
      <c r="F590" s="46"/>
      <c r="G590" s="46"/>
      <c r="H590" s="46"/>
      <c r="I590" s="46"/>
      <c r="J590" s="46"/>
      <c r="K590" s="46"/>
      <c r="L590" s="46"/>
      <c r="M590" s="46"/>
      <c r="N590" s="46"/>
      <c r="O590" s="46"/>
      <c r="P590" s="46"/>
      <c r="Q590" s="46"/>
      <c r="R590" s="46"/>
      <c r="S590" s="46"/>
      <c r="T590" s="46"/>
      <c r="U590" s="46"/>
    </row>
    <row r="591" spans="1:21">
      <c r="A591" s="102" t="str">
        <f>IF(REFRESH!$B591="","",ROWS($A$6:A591))</f>
        <v/>
      </c>
      <c r="B591" s="46"/>
      <c r="C591" s="46"/>
      <c r="D591" s="46"/>
      <c r="E591" s="46"/>
      <c r="F591" s="46"/>
      <c r="G591" s="46"/>
      <c r="H591" s="46"/>
      <c r="I591" s="46"/>
      <c r="J591" s="46"/>
      <c r="K591" s="46"/>
      <c r="L591" s="46"/>
      <c r="M591" s="46"/>
      <c r="N591" s="46"/>
      <c r="O591" s="46"/>
      <c r="P591" s="46"/>
      <c r="Q591" s="46"/>
      <c r="R591" s="46"/>
      <c r="S591" s="46"/>
      <c r="T591" s="46"/>
      <c r="U591" s="46"/>
    </row>
    <row r="592" spans="1:21">
      <c r="A592" s="102" t="str">
        <f>IF(REFRESH!$B592="","",ROWS($A$6:A592))</f>
        <v/>
      </c>
      <c r="B592" s="46"/>
      <c r="C592" s="46"/>
      <c r="D592" s="46"/>
      <c r="E592" s="46"/>
      <c r="F592" s="46"/>
      <c r="G592" s="46"/>
      <c r="H592" s="46"/>
      <c r="I592" s="46"/>
      <c r="J592" s="46"/>
      <c r="K592" s="46"/>
      <c r="L592" s="46"/>
      <c r="M592" s="46"/>
      <c r="N592" s="46"/>
      <c r="O592" s="46"/>
      <c r="P592" s="46"/>
      <c r="Q592" s="46"/>
      <c r="R592" s="46"/>
      <c r="S592" s="46"/>
      <c r="T592" s="46"/>
      <c r="U592" s="46"/>
    </row>
    <row r="593" spans="1:21">
      <c r="A593" s="102" t="str">
        <f>IF(REFRESH!$B593="","",ROWS($A$6:A593))</f>
        <v/>
      </c>
      <c r="B593" s="46"/>
      <c r="C593" s="46"/>
      <c r="D593" s="46"/>
      <c r="E593" s="46"/>
      <c r="F593" s="46"/>
      <c r="G593" s="46"/>
      <c r="H593" s="46"/>
      <c r="I593" s="46"/>
      <c r="J593" s="46"/>
      <c r="K593" s="46"/>
      <c r="L593" s="46"/>
      <c r="M593" s="46"/>
      <c r="N593" s="46"/>
      <c r="O593" s="46"/>
      <c r="P593" s="46"/>
      <c r="Q593" s="46"/>
      <c r="R593" s="46"/>
      <c r="S593" s="46"/>
      <c r="T593" s="46"/>
      <c r="U593" s="46"/>
    </row>
    <row r="594" spans="1:21">
      <c r="A594" s="102" t="str">
        <f>IF(REFRESH!$B594="","",ROWS($A$6:A594))</f>
        <v/>
      </c>
      <c r="B594" s="46"/>
      <c r="C594" s="46"/>
      <c r="D594" s="46"/>
      <c r="E594" s="46"/>
      <c r="F594" s="46"/>
      <c r="G594" s="46"/>
      <c r="H594" s="46"/>
      <c r="I594" s="46"/>
      <c r="J594" s="46"/>
      <c r="K594" s="46"/>
      <c r="L594" s="46"/>
      <c r="M594" s="46"/>
      <c r="N594" s="46"/>
      <c r="O594" s="46"/>
      <c r="P594" s="46"/>
      <c r="Q594" s="46"/>
      <c r="R594" s="46"/>
      <c r="S594" s="46"/>
      <c r="T594" s="46"/>
      <c r="U594" s="46"/>
    </row>
    <row r="595" spans="1:21">
      <c r="A595" s="102" t="str">
        <f>IF(REFRESH!$B595="","",ROWS($A$6:A595))</f>
        <v/>
      </c>
      <c r="B595" s="46"/>
      <c r="C595" s="46"/>
      <c r="D595" s="46"/>
      <c r="E595" s="46"/>
      <c r="F595" s="46"/>
      <c r="G595" s="46"/>
      <c r="H595" s="46"/>
      <c r="I595" s="46"/>
      <c r="J595" s="46"/>
      <c r="K595" s="46"/>
      <c r="L595" s="46"/>
      <c r="M595" s="46"/>
      <c r="N595" s="46"/>
      <c r="O595" s="46"/>
      <c r="P595" s="46"/>
      <c r="Q595" s="46"/>
      <c r="R595" s="46"/>
      <c r="S595" s="46"/>
      <c r="T595" s="46"/>
      <c r="U595" s="46"/>
    </row>
    <row r="596" spans="1:21">
      <c r="A596" s="102" t="str">
        <f>IF(REFRESH!$B596="","",ROWS($A$6:A596))</f>
        <v/>
      </c>
      <c r="B596" s="46"/>
      <c r="C596" s="46"/>
      <c r="D596" s="46"/>
      <c r="E596" s="46"/>
      <c r="F596" s="46"/>
      <c r="G596" s="46"/>
      <c r="H596" s="46"/>
      <c r="I596" s="46"/>
      <c r="J596" s="46"/>
      <c r="K596" s="46"/>
      <c r="L596" s="46"/>
      <c r="M596" s="46"/>
      <c r="N596" s="46"/>
      <c r="O596" s="46"/>
      <c r="P596" s="46"/>
      <c r="Q596" s="46"/>
      <c r="R596" s="46"/>
      <c r="S596" s="46"/>
      <c r="T596" s="46"/>
      <c r="U596" s="46"/>
    </row>
    <row r="597" spans="1:21">
      <c r="A597" s="102" t="str">
        <f>IF(REFRESH!$B597="","",ROWS($A$6:A597))</f>
        <v/>
      </c>
      <c r="B597" s="46"/>
      <c r="C597" s="46"/>
      <c r="D597" s="46"/>
      <c r="E597" s="46"/>
      <c r="F597" s="46"/>
      <c r="G597" s="46"/>
      <c r="H597" s="46"/>
      <c r="I597" s="46"/>
      <c r="J597" s="46"/>
      <c r="K597" s="46"/>
      <c r="L597" s="46"/>
      <c r="M597" s="46"/>
      <c r="N597" s="46"/>
      <c r="O597" s="46"/>
      <c r="P597" s="46"/>
      <c r="Q597" s="46"/>
      <c r="R597" s="46"/>
      <c r="S597" s="46"/>
      <c r="T597" s="46"/>
      <c r="U597" s="46"/>
    </row>
    <row r="598" spans="1:21">
      <c r="A598" s="102" t="str">
        <f>IF(REFRESH!$B598="","",ROWS($A$6:A598))</f>
        <v/>
      </c>
      <c r="B598" s="46"/>
      <c r="C598" s="46"/>
      <c r="D598" s="46"/>
      <c r="E598" s="46"/>
      <c r="F598" s="46"/>
      <c r="G598" s="46"/>
      <c r="H598" s="46"/>
      <c r="I598" s="46"/>
      <c r="J598" s="46"/>
      <c r="K598" s="46"/>
      <c r="L598" s="46"/>
      <c r="M598" s="46"/>
      <c r="N598" s="46"/>
      <c r="O598" s="46"/>
      <c r="P598" s="46"/>
      <c r="Q598" s="46"/>
      <c r="R598" s="46"/>
      <c r="S598" s="46"/>
      <c r="T598" s="46"/>
      <c r="U598" s="46"/>
    </row>
    <row r="599" spans="1:21">
      <c r="A599" s="102" t="str">
        <f>IF(REFRESH!$B599="","",ROWS($A$6:A599))</f>
        <v/>
      </c>
      <c r="B599" s="46"/>
      <c r="C599" s="46"/>
      <c r="D599" s="46"/>
      <c r="E599" s="46"/>
      <c r="F599" s="46"/>
      <c r="G599" s="46"/>
      <c r="H599" s="46"/>
      <c r="I599" s="46"/>
      <c r="J599" s="46"/>
      <c r="K599" s="46"/>
      <c r="L599" s="46"/>
      <c r="M599" s="46"/>
      <c r="N599" s="46"/>
      <c r="O599" s="46"/>
      <c r="P599" s="46"/>
      <c r="Q599" s="46"/>
      <c r="R599" s="46"/>
      <c r="S599" s="46"/>
      <c r="T599" s="46"/>
      <c r="U599" s="46"/>
    </row>
    <row r="600" spans="1:21">
      <c r="A600" s="102" t="str">
        <f>IF(REFRESH!$B600="","",ROWS($A$6:A600))</f>
        <v/>
      </c>
      <c r="B600" s="46"/>
      <c r="C600" s="46"/>
      <c r="D600" s="46"/>
      <c r="E600" s="46"/>
      <c r="F600" s="46"/>
      <c r="G600" s="46"/>
      <c r="H600" s="46"/>
      <c r="I600" s="46"/>
      <c r="J600" s="46"/>
      <c r="K600" s="46"/>
      <c r="L600" s="46"/>
      <c r="M600" s="46"/>
      <c r="N600" s="46"/>
      <c r="O600" s="46"/>
      <c r="P600" s="46"/>
      <c r="Q600" s="46"/>
      <c r="R600" s="46"/>
      <c r="S600" s="46"/>
      <c r="T600" s="46"/>
      <c r="U600" s="46"/>
    </row>
    <row r="601" spans="1:21">
      <c r="A601" s="102" t="str">
        <f>IF(REFRESH!$B601="","",ROWS($A$6:A601))</f>
        <v/>
      </c>
      <c r="B601" s="46"/>
      <c r="C601" s="46"/>
      <c r="D601" s="46"/>
      <c r="E601" s="46"/>
      <c r="F601" s="46"/>
      <c r="G601" s="46"/>
      <c r="H601" s="46"/>
      <c r="I601" s="46"/>
      <c r="J601" s="46"/>
      <c r="K601" s="46"/>
      <c r="L601" s="46"/>
      <c r="M601" s="46"/>
      <c r="N601" s="46"/>
      <c r="O601" s="46"/>
      <c r="P601" s="46"/>
      <c r="Q601" s="46"/>
      <c r="R601" s="46"/>
      <c r="S601" s="46"/>
      <c r="T601" s="46"/>
      <c r="U601" s="46"/>
    </row>
    <row r="602" spans="1:21">
      <c r="A602" s="102" t="str">
        <f>IF(REFRESH!$B602="","",ROWS($A$6:A602))</f>
        <v/>
      </c>
      <c r="B602" s="46"/>
      <c r="C602" s="46"/>
      <c r="D602" s="46"/>
      <c r="E602" s="46"/>
      <c r="F602" s="46"/>
      <c r="G602" s="46"/>
      <c r="H602" s="46"/>
      <c r="I602" s="46"/>
      <c r="J602" s="46"/>
      <c r="K602" s="46"/>
      <c r="L602" s="46"/>
      <c r="M602" s="46"/>
      <c r="N602" s="46"/>
      <c r="O602" s="46"/>
      <c r="P602" s="46"/>
      <c r="Q602" s="46"/>
      <c r="R602" s="46"/>
      <c r="S602" s="46"/>
      <c r="T602" s="46"/>
      <c r="U602" s="46"/>
    </row>
    <row r="603" spans="1:21">
      <c r="A603" s="102" t="str">
        <f>IF(REFRESH!$B603="","",ROWS($A$6:A603))</f>
        <v/>
      </c>
      <c r="B603" s="46"/>
      <c r="C603" s="46"/>
      <c r="D603" s="46"/>
      <c r="E603" s="46"/>
      <c r="F603" s="46"/>
      <c r="G603" s="46"/>
      <c r="H603" s="46"/>
      <c r="I603" s="46"/>
      <c r="J603" s="46"/>
      <c r="K603" s="46"/>
      <c r="L603" s="46"/>
      <c r="M603" s="46"/>
      <c r="N603" s="46"/>
      <c r="O603" s="46"/>
      <c r="P603" s="46"/>
      <c r="Q603" s="46"/>
      <c r="R603" s="46"/>
      <c r="S603" s="46"/>
      <c r="T603" s="46"/>
      <c r="U603" s="46"/>
    </row>
    <row r="604" spans="1:21">
      <c r="A604" s="102" t="str">
        <f>IF(REFRESH!$B604="","",ROWS($A$6:A604))</f>
        <v/>
      </c>
      <c r="B604" s="46"/>
      <c r="C604" s="46"/>
      <c r="D604" s="46"/>
      <c r="E604" s="46"/>
      <c r="F604" s="46"/>
      <c r="G604" s="46"/>
      <c r="H604" s="46"/>
      <c r="I604" s="46"/>
      <c r="J604" s="46"/>
      <c r="K604" s="46"/>
      <c r="L604" s="46"/>
      <c r="M604" s="46"/>
      <c r="N604" s="46"/>
      <c r="O604" s="46"/>
      <c r="P604" s="46"/>
      <c r="Q604" s="46"/>
      <c r="R604" s="46"/>
      <c r="S604" s="46"/>
      <c r="T604" s="46"/>
      <c r="U604" s="46"/>
    </row>
    <row r="605" spans="1:21">
      <c r="A605" s="102" t="str">
        <f>IF(REFRESH!$B605="","",ROWS($A$6:A605))</f>
        <v/>
      </c>
      <c r="B605" s="46"/>
      <c r="C605" s="46"/>
      <c r="D605" s="46"/>
      <c r="E605" s="46"/>
      <c r="F605" s="46"/>
      <c r="G605" s="46"/>
      <c r="H605" s="46"/>
      <c r="I605" s="46"/>
      <c r="J605" s="46"/>
      <c r="K605" s="46"/>
      <c r="L605" s="46"/>
      <c r="M605" s="46"/>
      <c r="N605" s="46"/>
      <c r="O605" s="46"/>
      <c r="P605" s="46"/>
      <c r="Q605" s="46"/>
      <c r="R605" s="46"/>
      <c r="S605" s="46"/>
      <c r="T605" s="46"/>
      <c r="U605" s="46"/>
    </row>
    <row r="606" spans="1:21">
      <c r="A606" s="102" t="str">
        <f>IF(REFRESH!$B606="","",ROWS($A$6:A606))</f>
        <v/>
      </c>
      <c r="B606" s="46"/>
      <c r="C606" s="46"/>
      <c r="D606" s="46"/>
      <c r="E606" s="46"/>
      <c r="F606" s="46"/>
      <c r="G606" s="46"/>
      <c r="H606" s="46"/>
      <c r="I606" s="46"/>
      <c r="J606" s="46"/>
      <c r="K606" s="46"/>
      <c r="L606" s="46"/>
      <c r="M606" s="46"/>
      <c r="N606" s="46"/>
      <c r="O606" s="46"/>
      <c r="P606" s="46"/>
      <c r="Q606" s="46"/>
      <c r="R606" s="46"/>
      <c r="S606" s="46"/>
      <c r="T606" s="46"/>
      <c r="U606" s="46"/>
    </row>
    <row r="607" spans="1:21">
      <c r="A607" s="102" t="str">
        <f>IF(REFRESH!$B607="","",ROWS($A$6:A607))</f>
        <v/>
      </c>
      <c r="B607" s="46"/>
      <c r="C607" s="46"/>
      <c r="D607" s="46"/>
      <c r="E607" s="46"/>
      <c r="F607" s="46"/>
      <c r="G607" s="46"/>
      <c r="H607" s="46"/>
      <c r="I607" s="46"/>
      <c r="J607" s="46"/>
      <c r="K607" s="46"/>
      <c r="L607" s="46"/>
      <c r="M607" s="46"/>
      <c r="N607" s="46"/>
      <c r="O607" s="46"/>
      <c r="P607" s="46"/>
      <c r="Q607" s="46"/>
      <c r="R607" s="46"/>
      <c r="S607" s="46"/>
      <c r="T607" s="46"/>
      <c r="U607" s="46"/>
    </row>
    <row r="608" spans="1:21">
      <c r="A608" s="102" t="str">
        <f>IF(REFRESH!$B608="","",ROWS($A$6:A608))</f>
        <v/>
      </c>
      <c r="B608" s="46"/>
      <c r="C608" s="46"/>
      <c r="D608" s="46"/>
      <c r="E608" s="46"/>
      <c r="F608" s="46"/>
      <c r="G608" s="46"/>
      <c r="H608" s="46"/>
      <c r="I608" s="46"/>
      <c r="J608" s="46"/>
      <c r="K608" s="46"/>
      <c r="L608" s="46"/>
      <c r="M608" s="46"/>
      <c r="N608" s="46"/>
      <c r="O608" s="46"/>
      <c r="P608" s="46"/>
      <c r="Q608" s="46"/>
      <c r="R608" s="46"/>
      <c r="S608" s="46"/>
      <c r="T608" s="46"/>
      <c r="U608" s="46"/>
    </row>
    <row r="609" spans="1:21">
      <c r="A609" s="102" t="str">
        <f>IF(REFRESH!$B609="","",ROWS($A$6:A609))</f>
        <v/>
      </c>
      <c r="B609" s="46"/>
      <c r="C609" s="46"/>
      <c r="D609" s="46"/>
      <c r="E609" s="46"/>
      <c r="F609" s="46"/>
      <c r="G609" s="46"/>
      <c r="H609" s="46"/>
      <c r="I609" s="46"/>
      <c r="J609" s="46"/>
      <c r="K609" s="46"/>
      <c r="L609" s="46"/>
      <c r="M609" s="46"/>
      <c r="N609" s="46"/>
      <c r="O609" s="46"/>
      <c r="P609" s="46"/>
      <c r="Q609" s="46"/>
      <c r="R609" s="46"/>
      <c r="S609" s="46"/>
      <c r="T609" s="46"/>
      <c r="U609" s="46"/>
    </row>
    <row r="610" spans="1:21">
      <c r="A610" s="102" t="str">
        <f>IF(REFRESH!$B610="","",ROWS($A$6:A610))</f>
        <v/>
      </c>
      <c r="B610" s="46"/>
      <c r="C610" s="46"/>
      <c r="D610" s="46"/>
      <c r="E610" s="46"/>
      <c r="F610" s="46"/>
      <c r="G610" s="46"/>
      <c r="H610" s="46"/>
      <c r="I610" s="46"/>
      <c r="J610" s="46"/>
      <c r="K610" s="46"/>
      <c r="L610" s="46"/>
      <c r="M610" s="46"/>
      <c r="N610" s="46"/>
      <c r="O610" s="46"/>
      <c r="P610" s="46"/>
      <c r="Q610" s="46"/>
      <c r="R610" s="46"/>
      <c r="S610" s="46"/>
      <c r="T610" s="46"/>
      <c r="U610" s="46"/>
    </row>
    <row r="611" spans="1:21">
      <c r="A611" s="102" t="str">
        <f>IF(REFRESH!$B611="","",ROWS($A$6:A611))</f>
        <v/>
      </c>
      <c r="B611" s="46"/>
      <c r="C611" s="46"/>
      <c r="D611" s="46"/>
      <c r="E611" s="46"/>
      <c r="F611" s="46"/>
      <c r="G611" s="46"/>
      <c r="H611" s="46"/>
      <c r="I611" s="46"/>
      <c r="J611" s="46"/>
      <c r="K611" s="46"/>
      <c r="L611" s="46"/>
      <c r="M611" s="46"/>
      <c r="N611" s="46"/>
      <c r="O611" s="46"/>
      <c r="P611" s="46"/>
      <c r="Q611" s="46"/>
      <c r="R611" s="46"/>
      <c r="S611" s="46"/>
      <c r="T611" s="46"/>
      <c r="U611" s="46"/>
    </row>
    <row r="612" spans="1:21">
      <c r="A612" s="102" t="str">
        <f>IF(REFRESH!$B612="","",ROWS($A$6:A612))</f>
        <v/>
      </c>
      <c r="B612" s="46"/>
      <c r="C612" s="46"/>
      <c r="D612" s="46"/>
      <c r="E612" s="46"/>
      <c r="F612" s="46"/>
      <c r="G612" s="46"/>
      <c r="H612" s="46"/>
      <c r="I612" s="46"/>
      <c r="J612" s="46"/>
      <c r="K612" s="46"/>
      <c r="L612" s="46"/>
      <c r="M612" s="46"/>
      <c r="N612" s="46"/>
      <c r="O612" s="46"/>
      <c r="P612" s="46"/>
      <c r="Q612" s="46"/>
      <c r="R612" s="46"/>
      <c r="S612" s="46"/>
      <c r="T612" s="46"/>
      <c r="U612" s="46"/>
    </row>
    <row r="613" spans="1:21">
      <c r="A613" s="102" t="str">
        <f>IF(REFRESH!$B613="","",ROWS($A$6:A613))</f>
        <v/>
      </c>
      <c r="B613" s="46"/>
      <c r="C613" s="46"/>
      <c r="D613" s="46"/>
      <c r="E613" s="46"/>
      <c r="F613" s="46"/>
      <c r="G613" s="46"/>
      <c r="H613" s="46"/>
      <c r="I613" s="46"/>
      <c r="J613" s="46"/>
      <c r="K613" s="46"/>
      <c r="L613" s="46"/>
      <c r="M613" s="46"/>
      <c r="N613" s="46"/>
      <c r="O613" s="46"/>
      <c r="P613" s="46"/>
      <c r="Q613" s="46"/>
      <c r="R613" s="46"/>
      <c r="S613" s="46"/>
      <c r="T613" s="46"/>
      <c r="U613" s="46"/>
    </row>
    <row r="614" spans="1:21">
      <c r="A614" s="102" t="str">
        <f>IF(REFRESH!$B614="","",ROWS($A$6:A614))</f>
        <v/>
      </c>
      <c r="B614" s="46"/>
      <c r="C614" s="46"/>
      <c r="D614" s="46"/>
      <c r="E614" s="46"/>
      <c r="F614" s="46"/>
      <c r="G614" s="46"/>
      <c r="H614" s="46"/>
      <c r="I614" s="46"/>
      <c r="J614" s="46"/>
      <c r="K614" s="46"/>
      <c r="L614" s="46"/>
      <c r="M614" s="46"/>
      <c r="N614" s="46"/>
      <c r="O614" s="46"/>
      <c r="P614" s="46"/>
      <c r="Q614" s="46"/>
      <c r="R614" s="46"/>
      <c r="S614" s="46"/>
      <c r="T614" s="46"/>
      <c r="U614" s="46"/>
    </row>
    <row r="615" spans="1:21">
      <c r="A615" s="102" t="str">
        <f>IF(REFRESH!$B615="","",ROWS($A$6:A615))</f>
        <v/>
      </c>
      <c r="B615" s="46"/>
      <c r="C615" s="46"/>
      <c r="D615" s="46"/>
      <c r="E615" s="46"/>
      <c r="F615" s="46"/>
      <c r="G615" s="46"/>
      <c r="H615" s="46"/>
      <c r="I615" s="46"/>
      <c r="J615" s="46"/>
      <c r="K615" s="46"/>
      <c r="L615" s="46"/>
      <c r="M615" s="46"/>
      <c r="N615" s="46"/>
      <c r="O615" s="46"/>
      <c r="P615" s="46"/>
      <c r="Q615" s="46"/>
      <c r="R615" s="46"/>
      <c r="S615" s="46"/>
      <c r="T615" s="46"/>
      <c r="U615" s="46"/>
    </row>
    <row r="616" spans="1:21">
      <c r="A616" s="102" t="str">
        <f>IF(REFRESH!$B616="","",ROWS($A$6:A616))</f>
        <v/>
      </c>
      <c r="B616" s="46"/>
      <c r="C616" s="46"/>
      <c r="D616" s="46"/>
      <c r="E616" s="46"/>
      <c r="F616" s="46"/>
      <c r="G616" s="46"/>
      <c r="H616" s="46"/>
      <c r="I616" s="46"/>
      <c r="J616" s="46"/>
      <c r="K616" s="46"/>
      <c r="L616" s="46"/>
      <c r="M616" s="46"/>
      <c r="N616" s="46"/>
      <c r="O616" s="46"/>
      <c r="P616" s="46"/>
      <c r="Q616" s="46"/>
      <c r="R616" s="46"/>
      <c r="S616" s="46"/>
      <c r="T616" s="46"/>
      <c r="U616" s="46"/>
    </row>
    <row r="617" spans="1:21">
      <c r="A617" s="102" t="str">
        <f>IF(REFRESH!$B617="","",ROWS($A$6:A617))</f>
        <v/>
      </c>
      <c r="B617" s="46"/>
      <c r="C617" s="46"/>
      <c r="D617" s="46"/>
      <c r="E617" s="46"/>
      <c r="F617" s="46"/>
      <c r="G617" s="46"/>
      <c r="H617" s="46"/>
      <c r="I617" s="46"/>
      <c r="J617" s="46"/>
      <c r="K617" s="46"/>
      <c r="L617" s="46"/>
      <c r="M617" s="46"/>
      <c r="N617" s="46"/>
      <c r="O617" s="46"/>
      <c r="P617" s="46"/>
      <c r="Q617" s="46"/>
      <c r="R617" s="46"/>
      <c r="S617" s="46"/>
      <c r="T617" s="46"/>
      <c r="U617" s="46"/>
    </row>
    <row r="618" spans="1:21">
      <c r="A618" s="102" t="str">
        <f>IF(REFRESH!$B618="","",ROWS($A$6:A618))</f>
        <v/>
      </c>
      <c r="B618" s="46"/>
      <c r="C618" s="46"/>
      <c r="D618" s="46"/>
      <c r="E618" s="46"/>
      <c r="F618" s="46"/>
      <c r="G618" s="46"/>
      <c r="H618" s="46"/>
      <c r="I618" s="46"/>
      <c r="J618" s="46"/>
      <c r="K618" s="46"/>
      <c r="L618" s="46"/>
      <c r="M618" s="46"/>
      <c r="N618" s="46"/>
      <c r="O618" s="46"/>
      <c r="P618" s="46"/>
      <c r="Q618" s="46"/>
      <c r="R618" s="46"/>
      <c r="S618" s="46"/>
      <c r="T618" s="46"/>
      <c r="U618" s="46"/>
    </row>
    <row r="619" spans="1:21">
      <c r="A619" s="102" t="str">
        <f>IF(REFRESH!$B619="","",ROWS($A$6:A619))</f>
        <v/>
      </c>
      <c r="B619" s="46"/>
      <c r="C619" s="46"/>
      <c r="D619" s="46"/>
      <c r="E619" s="46"/>
      <c r="F619" s="46"/>
      <c r="G619" s="46"/>
      <c r="H619" s="46"/>
      <c r="I619" s="46"/>
      <c r="J619" s="46"/>
      <c r="K619" s="46"/>
      <c r="L619" s="46"/>
      <c r="M619" s="46"/>
      <c r="N619" s="46"/>
      <c r="O619" s="46"/>
      <c r="P619" s="46"/>
      <c r="Q619" s="46"/>
      <c r="R619" s="46"/>
      <c r="S619" s="46"/>
      <c r="T619" s="46"/>
      <c r="U619" s="46"/>
    </row>
    <row r="620" spans="1:21">
      <c r="A620" s="102" t="str">
        <f>IF(REFRESH!$B620="","",ROWS($A$6:A620))</f>
        <v/>
      </c>
      <c r="B620" s="46"/>
      <c r="C620" s="46"/>
      <c r="D620" s="46"/>
      <c r="E620" s="46"/>
      <c r="F620" s="46"/>
      <c r="G620" s="46"/>
      <c r="H620" s="46"/>
      <c r="I620" s="46"/>
      <c r="J620" s="46"/>
      <c r="K620" s="46"/>
      <c r="L620" s="46"/>
      <c r="M620" s="46"/>
      <c r="N620" s="46"/>
      <c r="O620" s="46"/>
      <c r="P620" s="46"/>
      <c r="Q620" s="46"/>
      <c r="R620" s="46"/>
      <c r="S620" s="46"/>
      <c r="T620" s="46"/>
      <c r="U620" s="46"/>
    </row>
    <row r="621" spans="1:21">
      <c r="A621" s="102" t="str">
        <f>IF(REFRESH!$B621="","",ROWS($A$6:A621))</f>
        <v/>
      </c>
      <c r="B621" s="46"/>
      <c r="C621" s="46"/>
      <c r="D621" s="46"/>
      <c r="E621" s="46"/>
      <c r="F621" s="46"/>
      <c r="G621" s="46"/>
      <c r="H621" s="46"/>
      <c r="I621" s="46"/>
      <c r="J621" s="46"/>
      <c r="K621" s="46"/>
      <c r="L621" s="46"/>
      <c r="M621" s="46"/>
      <c r="N621" s="46"/>
      <c r="O621" s="46"/>
      <c r="P621" s="46"/>
      <c r="Q621" s="46"/>
      <c r="R621" s="46"/>
      <c r="S621" s="46"/>
      <c r="T621" s="46"/>
      <c r="U621" s="46"/>
    </row>
    <row r="622" spans="1:21">
      <c r="A622" s="102" t="str">
        <f>IF(REFRESH!$B622="","",ROWS($A$6:A622))</f>
        <v/>
      </c>
      <c r="B622" s="46"/>
      <c r="C622" s="46"/>
      <c r="D622" s="46"/>
      <c r="E622" s="46"/>
      <c r="F622" s="46"/>
      <c r="G622" s="46"/>
      <c r="H622" s="46"/>
      <c r="I622" s="46"/>
      <c r="J622" s="46"/>
      <c r="K622" s="46"/>
      <c r="L622" s="46"/>
      <c r="M622" s="46"/>
      <c r="N622" s="46"/>
      <c r="O622" s="46"/>
      <c r="P622" s="46"/>
      <c r="Q622" s="46"/>
      <c r="R622" s="46"/>
      <c r="S622" s="46"/>
      <c r="T622" s="46"/>
      <c r="U622" s="46"/>
    </row>
    <row r="623" spans="1:21">
      <c r="A623" s="102" t="str">
        <f>IF(REFRESH!$B623="","",ROWS($A$6:A623))</f>
        <v/>
      </c>
      <c r="B623" s="46"/>
      <c r="C623" s="46"/>
      <c r="D623" s="46"/>
      <c r="E623" s="46"/>
      <c r="F623" s="46"/>
      <c r="G623" s="46"/>
      <c r="H623" s="46"/>
      <c r="I623" s="46"/>
      <c r="J623" s="46"/>
      <c r="K623" s="46"/>
      <c r="L623" s="46"/>
      <c r="M623" s="46"/>
      <c r="N623" s="46"/>
      <c r="O623" s="46"/>
      <c r="P623" s="46"/>
      <c r="Q623" s="46"/>
      <c r="R623" s="46"/>
      <c r="S623" s="46"/>
      <c r="T623" s="46"/>
      <c r="U623" s="46"/>
    </row>
    <row r="624" spans="1:21">
      <c r="A624" s="102" t="str">
        <f>IF(REFRESH!$B624="","",ROWS($A$6:A624))</f>
        <v/>
      </c>
      <c r="B624" s="46"/>
      <c r="C624" s="46"/>
      <c r="D624" s="46"/>
      <c r="E624" s="46"/>
      <c r="F624" s="46"/>
      <c r="G624" s="46"/>
      <c r="H624" s="46"/>
      <c r="I624" s="46"/>
      <c r="J624" s="46"/>
      <c r="K624" s="46"/>
      <c r="L624" s="46"/>
      <c r="M624" s="46"/>
      <c r="N624" s="46"/>
      <c r="O624" s="46"/>
      <c r="P624" s="46"/>
      <c r="Q624" s="46"/>
      <c r="R624" s="46"/>
      <c r="S624" s="46"/>
      <c r="T624" s="46"/>
      <c r="U624" s="46"/>
    </row>
    <row r="625" spans="1:21">
      <c r="A625" s="102" t="str">
        <f>IF(REFRESH!$B625="","",ROWS($A$6:A625))</f>
        <v/>
      </c>
      <c r="B625" s="46"/>
      <c r="C625" s="46"/>
      <c r="D625" s="46"/>
      <c r="E625" s="46"/>
      <c r="F625" s="46"/>
      <c r="G625" s="46"/>
      <c r="H625" s="46"/>
      <c r="I625" s="46"/>
      <c r="J625" s="46"/>
      <c r="K625" s="46"/>
      <c r="L625" s="46"/>
      <c r="M625" s="46"/>
      <c r="N625" s="46"/>
      <c r="O625" s="46"/>
      <c r="P625" s="46"/>
      <c r="Q625" s="46"/>
      <c r="R625" s="46"/>
      <c r="S625" s="46"/>
      <c r="T625" s="46"/>
      <c r="U625" s="46"/>
    </row>
    <row r="626" spans="1:21">
      <c r="A626" s="102" t="str">
        <f>IF(REFRESH!$B626="","",ROWS($A$6:A626))</f>
        <v/>
      </c>
      <c r="B626" s="46"/>
      <c r="C626" s="46"/>
      <c r="D626" s="46"/>
      <c r="E626" s="46"/>
      <c r="F626" s="46"/>
      <c r="G626" s="46"/>
      <c r="H626" s="46"/>
      <c r="I626" s="46"/>
      <c r="J626" s="46"/>
      <c r="K626" s="46"/>
      <c r="L626" s="46"/>
      <c r="M626" s="46"/>
      <c r="N626" s="46"/>
      <c r="O626" s="46"/>
      <c r="P626" s="46"/>
      <c r="Q626" s="46"/>
      <c r="R626" s="46"/>
      <c r="S626" s="46"/>
      <c r="T626" s="46"/>
      <c r="U626" s="46"/>
    </row>
    <row r="627" spans="1:21">
      <c r="A627" s="102" t="str">
        <f>IF(REFRESH!$B627="","",ROWS($A$6:A627))</f>
        <v/>
      </c>
      <c r="B627" s="46"/>
      <c r="C627" s="46"/>
      <c r="D627" s="46"/>
      <c r="E627" s="46"/>
      <c r="F627" s="46"/>
      <c r="G627" s="46"/>
      <c r="H627" s="46"/>
      <c r="I627" s="46"/>
      <c r="J627" s="46"/>
      <c r="K627" s="46"/>
      <c r="L627" s="46"/>
      <c r="M627" s="46"/>
      <c r="N627" s="46"/>
      <c r="O627" s="46"/>
      <c r="P627" s="46"/>
      <c r="Q627" s="46"/>
      <c r="R627" s="46"/>
      <c r="S627" s="46"/>
      <c r="T627" s="46"/>
      <c r="U627" s="46"/>
    </row>
    <row r="628" spans="1:21">
      <c r="A628" s="102" t="str">
        <f>IF(REFRESH!$B628="","",ROWS($A$6:A628))</f>
        <v/>
      </c>
      <c r="B628" s="46"/>
      <c r="C628" s="46"/>
      <c r="D628" s="46"/>
      <c r="E628" s="46"/>
      <c r="F628" s="46"/>
      <c r="G628" s="46"/>
      <c r="H628" s="46"/>
      <c r="I628" s="46"/>
      <c r="J628" s="46"/>
      <c r="K628" s="46"/>
      <c r="L628" s="46"/>
      <c r="M628" s="46"/>
      <c r="N628" s="46"/>
      <c r="O628" s="46"/>
      <c r="P628" s="46"/>
      <c r="Q628" s="46"/>
      <c r="R628" s="46"/>
      <c r="S628" s="46"/>
      <c r="T628" s="46"/>
      <c r="U628" s="46"/>
    </row>
    <row r="629" spans="1:21">
      <c r="A629" s="102" t="str">
        <f>IF(REFRESH!$B629="","",ROWS($A$6:A629))</f>
        <v/>
      </c>
      <c r="B629" s="46"/>
      <c r="C629" s="46"/>
      <c r="D629" s="46"/>
      <c r="E629" s="46"/>
      <c r="F629" s="46"/>
      <c r="G629" s="46"/>
      <c r="H629" s="46"/>
      <c r="I629" s="46"/>
      <c r="J629" s="46"/>
      <c r="K629" s="46"/>
      <c r="L629" s="46"/>
      <c r="M629" s="46"/>
      <c r="N629" s="46"/>
      <c r="O629" s="46"/>
      <c r="P629" s="46"/>
      <c r="Q629" s="46"/>
      <c r="R629" s="46"/>
      <c r="S629" s="46"/>
      <c r="T629" s="46"/>
      <c r="U629" s="46"/>
    </row>
    <row r="630" spans="1:21">
      <c r="A630" s="102" t="str">
        <f>IF(REFRESH!$B630="","",ROWS($A$6:A630))</f>
        <v/>
      </c>
      <c r="B630" s="46"/>
      <c r="C630" s="46"/>
      <c r="D630" s="46"/>
      <c r="E630" s="46"/>
      <c r="F630" s="46"/>
      <c r="G630" s="46"/>
      <c r="H630" s="46"/>
      <c r="I630" s="46"/>
      <c r="J630" s="46"/>
      <c r="K630" s="46"/>
      <c r="L630" s="46"/>
      <c r="M630" s="46"/>
      <c r="N630" s="46"/>
      <c r="O630" s="46"/>
      <c r="P630" s="46"/>
      <c r="Q630" s="46"/>
      <c r="R630" s="46"/>
      <c r="S630" s="46"/>
      <c r="T630" s="46"/>
      <c r="U630" s="46"/>
    </row>
    <row r="631" spans="1:21">
      <c r="A631" s="102" t="str">
        <f>IF(REFRESH!$B631="","",ROWS($A$6:A631))</f>
        <v/>
      </c>
      <c r="B631" s="46"/>
      <c r="C631" s="46"/>
      <c r="D631" s="46"/>
      <c r="E631" s="46"/>
      <c r="F631" s="46"/>
      <c r="G631" s="46"/>
      <c r="H631" s="46"/>
      <c r="I631" s="46"/>
      <c r="J631" s="46"/>
      <c r="K631" s="46"/>
      <c r="L631" s="46"/>
      <c r="M631" s="46"/>
      <c r="N631" s="46"/>
      <c r="O631" s="46"/>
      <c r="P631" s="46"/>
      <c r="Q631" s="46"/>
      <c r="R631" s="46"/>
      <c r="S631" s="46"/>
      <c r="T631" s="46"/>
      <c r="U631" s="46"/>
    </row>
    <row r="632" spans="1:21">
      <c r="A632" s="102" t="str">
        <f>IF(REFRESH!$B632="","",ROWS($A$6:A632))</f>
        <v/>
      </c>
      <c r="B632" s="46"/>
      <c r="C632" s="46"/>
      <c r="D632" s="46"/>
      <c r="E632" s="46"/>
      <c r="F632" s="46"/>
      <c r="G632" s="46"/>
      <c r="H632" s="46"/>
      <c r="I632" s="46"/>
      <c r="J632" s="46"/>
      <c r="K632" s="46"/>
      <c r="L632" s="46"/>
      <c r="M632" s="46"/>
      <c r="N632" s="46"/>
      <c r="O632" s="46"/>
      <c r="P632" s="46"/>
      <c r="Q632" s="46"/>
      <c r="R632" s="46"/>
      <c r="S632" s="46"/>
      <c r="T632" s="46"/>
      <c r="U632" s="46"/>
    </row>
    <row r="633" spans="1:21">
      <c r="A633" s="102" t="str">
        <f>IF(REFRESH!$B633="","",ROWS($A$6:A633))</f>
        <v/>
      </c>
      <c r="B633" s="46"/>
      <c r="C633" s="46"/>
      <c r="D633" s="46"/>
      <c r="E633" s="46"/>
      <c r="F633" s="46"/>
      <c r="G633" s="46"/>
      <c r="H633" s="46"/>
      <c r="I633" s="46"/>
      <c r="J633" s="46"/>
      <c r="K633" s="46"/>
      <c r="L633" s="46"/>
      <c r="M633" s="46"/>
      <c r="N633" s="46"/>
      <c r="O633" s="46"/>
      <c r="P633" s="46"/>
      <c r="Q633" s="46"/>
      <c r="R633" s="46"/>
      <c r="S633" s="46"/>
      <c r="T633" s="46"/>
      <c r="U633" s="46"/>
    </row>
    <row r="634" spans="1:21">
      <c r="A634" s="102" t="str">
        <f>IF(REFRESH!$B634="","",ROWS($A$6:A634))</f>
        <v/>
      </c>
      <c r="B634" s="46"/>
      <c r="C634" s="46"/>
      <c r="D634" s="46"/>
      <c r="E634" s="46"/>
      <c r="F634" s="46"/>
      <c r="G634" s="46"/>
      <c r="H634" s="46"/>
      <c r="I634" s="46"/>
      <c r="J634" s="46"/>
      <c r="K634" s="46"/>
      <c r="L634" s="46"/>
      <c r="M634" s="46"/>
      <c r="N634" s="46"/>
      <c r="O634" s="46"/>
      <c r="P634" s="46"/>
      <c r="Q634" s="46"/>
      <c r="R634" s="46"/>
      <c r="S634" s="46"/>
      <c r="T634" s="46"/>
      <c r="U634" s="46"/>
    </row>
    <row r="635" spans="1:21">
      <c r="A635" s="102" t="str">
        <f>IF(REFRESH!$B635="","",ROWS($A$6:A635))</f>
        <v/>
      </c>
      <c r="B635" s="46"/>
      <c r="C635" s="46"/>
      <c r="D635" s="46"/>
      <c r="E635" s="46"/>
      <c r="F635" s="46"/>
      <c r="G635" s="46"/>
      <c r="H635" s="46"/>
      <c r="I635" s="46"/>
      <c r="J635" s="46"/>
      <c r="K635" s="46"/>
      <c r="L635" s="46"/>
      <c r="M635" s="46"/>
      <c r="N635" s="46"/>
      <c r="O635" s="46"/>
      <c r="P635" s="46"/>
      <c r="Q635" s="46"/>
      <c r="R635" s="46"/>
      <c r="S635" s="46"/>
      <c r="T635" s="46"/>
      <c r="U635" s="46"/>
    </row>
    <row r="636" spans="1:21">
      <c r="A636" s="46"/>
      <c r="B636" s="46"/>
      <c r="C636" s="46"/>
      <c r="D636" s="46"/>
      <c r="E636" s="46"/>
      <c r="F636" s="46"/>
      <c r="G636" s="46"/>
      <c r="H636" s="46"/>
      <c r="I636" s="46"/>
      <c r="J636" s="46"/>
      <c r="K636" s="46"/>
      <c r="L636" s="46"/>
      <c r="M636" s="46"/>
      <c r="N636" s="46"/>
      <c r="O636" s="46"/>
      <c r="P636" s="46"/>
      <c r="Q636" s="46"/>
      <c r="R636" s="46"/>
      <c r="S636" s="46"/>
      <c r="T636" s="46"/>
      <c r="U636" s="46"/>
    </row>
    <row r="637" spans="1:21">
      <c r="A637" s="46"/>
      <c r="B637" s="46"/>
      <c r="C637" s="46"/>
      <c r="D637" s="46"/>
      <c r="E637" s="46"/>
      <c r="F637" s="46"/>
      <c r="G637" s="46"/>
      <c r="H637" s="46"/>
      <c r="I637" s="46"/>
      <c r="J637" s="46"/>
      <c r="K637" s="46"/>
      <c r="L637" s="46"/>
      <c r="M637" s="46"/>
      <c r="N637" s="46"/>
      <c r="O637" s="46"/>
      <c r="P637" s="46"/>
      <c r="Q637" s="46"/>
      <c r="R637" s="46"/>
      <c r="S637" s="46"/>
      <c r="T637" s="46"/>
      <c r="U637" s="46"/>
    </row>
    <row r="638" spans="1:21">
      <c r="A638" s="46"/>
      <c r="B638" s="46"/>
      <c r="C638" s="46"/>
      <c r="D638" s="46"/>
      <c r="E638" s="46"/>
      <c r="F638" s="46"/>
      <c r="G638" s="46"/>
      <c r="H638" s="46"/>
      <c r="I638" s="46"/>
      <c r="J638" s="46"/>
      <c r="K638" s="46"/>
      <c r="L638" s="46"/>
      <c r="M638" s="46"/>
      <c r="N638" s="46"/>
      <c r="O638" s="46"/>
      <c r="P638" s="46"/>
      <c r="Q638" s="46"/>
      <c r="R638" s="46"/>
      <c r="S638" s="46"/>
      <c r="T638" s="46"/>
      <c r="U638" s="46"/>
    </row>
    <row r="639" spans="1:21">
      <c r="A639" s="46"/>
      <c r="B639" s="46"/>
      <c r="C639" s="46"/>
      <c r="D639" s="46"/>
      <c r="E639" s="46"/>
      <c r="F639" s="46"/>
      <c r="G639" s="46"/>
      <c r="H639" s="46"/>
      <c r="I639" s="46"/>
      <c r="J639" s="46"/>
      <c r="K639" s="46"/>
      <c r="L639" s="46"/>
      <c r="M639" s="46"/>
      <c r="N639" s="46"/>
      <c r="O639" s="46"/>
      <c r="P639" s="46"/>
      <c r="Q639" s="46"/>
      <c r="R639" s="46"/>
      <c r="S639" s="46"/>
      <c r="T639" s="46"/>
      <c r="U639" s="46"/>
    </row>
    <row r="640" spans="1:21">
      <c r="A640" s="46"/>
      <c r="B640" s="46"/>
      <c r="C640" s="46"/>
      <c r="D640" s="46"/>
      <c r="E640" s="46"/>
      <c r="F640" s="46"/>
      <c r="G640" s="46"/>
      <c r="H640" s="46"/>
      <c r="I640" s="46"/>
      <c r="J640" s="46"/>
      <c r="K640" s="46"/>
      <c r="L640" s="46"/>
      <c r="M640" s="46"/>
      <c r="N640" s="46"/>
      <c r="O640" s="46"/>
      <c r="P640" s="46"/>
      <c r="Q640" s="46"/>
      <c r="R640" s="46"/>
      <c r="S640" s="46"/>
      <c r="T640" s="46"/>
      <c r="U640" s="46"/>
    </row>
    <row r="641" spans="1:21">
      <c r="A641" s="46"/>
      <c r="B641" s="46"/>
      <c r="C641" s="46"/>
      <c r="D641" s="46"/>
      <c r="E641" s="46"/>
      <c r="F641" s="46"/>
      <c r="G641" s="46"/>
      <c r="H641" s="46"/>
      <c r="I641" s="46"/>
      <c r="J641" s="46"/>
      <c r="K641" s="46"/>
      <c r="L641" s="46"/>
      <c r="M641" s="46"/>
      <c r="N641" s="46"/>
      <c r="O641" s="46"/>
      <c r="P641" s="46"/>
      <c r="Q641" s="46"/>
      <c r="R641" s="46"/>
      <c r="S641" s="46"/>
      <c r="T641" s="46"/>
      <c r="U641" s="46"/>
    </row>
    <row r="642" spans="1:21">
      <c r="A642" s="46"/>
      <c r="B642" s="46"/>
      <c r="C642" s="46"/>
      <c r="D642" s="46"/>
      <c r="E642" s="46"/>
      <c r="F642" s="46"/>
      <c r="G642" s="46"/>
      <c r="H642" s="46"/>
      <c r="I642" s="46"/>
      <c r="J642" s="46"/>
      <c r="K642" s="46"/>
      <c r="L642" s="46"/>
      <c r="M642" s="46"/>
      <c r="N642" s="46"/>
      <c r="O642" s="46"/>
      <c r="P642" s="46"/>
      <c r="Q642" s="46"/>
      <c r="R642" s="46"/>
      <c r="S642" s="46"/>
      <c r="T642" s="46"/>
      <c r="U642" s="46"/>
    </row>
    <row r="643" spans="1:21">
      <c r="A643" s="46"/>
      <c r="B643" s="46"/>
      <c r="C643" s="46"/>
      <c r="D643" s="46"/>
      <c r="E643" s="46"/>
      <c r="F643" s="46"/>
      <c r="G643" s="46"/>
      <c r="H643" s="46"/>
      <c r="I643" s="46"/>
      <c r="J643" s="46"/>
      <c r="K643" s="46"/>
      <c r="L643" s="46"/>
      <c r="M643" s="46"/>
      <c r="N643" s="46"/>
      <c r="O643" s="46"/>
      <c r="P643" s="46"/>
      <c r="Q643" s="46"/>
      <c r="R643" s="46"/>
      <c r="S643" s="46"/>
      <c r="T643" s="46"/>
      <c r="U643" s="46"/>
    </row>
    <row r="644" spans="1:21">
      <c r="A644" s="46"/>
      <c r="B644" s="46"/>
      <c r="C644" s="46"/>
      <c r="D644" s="46"/>
      <c r="E644" s="46"/>
      <c r="F644" s="46"/>
      <c r="G644" s="46"/>
      <c r="H644" s="46"/>
      <c r="I644" s="46"/>
      <c r="J644" s="46"/>
      <c r="K644" s="46"/>
      <c r="L644" s="46"/>
      <c r="M644" s="46"/>
      <c r="N644" s="46"/>
      <c r="O644" s="46"/>
      <c r="P644" s="46"/>
      <c r="Q644" s="46"/>
      <c r="R644" s="46"/>
      <c r="S644" s="46"/>
      <c r="T644" s="46"/>
      <c r="U644" s="46"/>
    </row>
    <row r="645" spans="1:21">
      <c r="A645" s="46"/>
      <c r="B645" s="46"/>
      <c r="C645" s="46"/>
      <c r="D645" s="46"/>
      <c r="E645" s="46"/>
      <c r="F645" s="46"/>
      <c r="G645" s="46"/>
      <c r="H645" s="46"/>
      <c r="I645" s="46"/>
      <c r="J645" s="46"/>
      <c r="K645" s="46"/>
      <c r="L645" s="46"/>
      <c r="M645" s="46"/>
      <c r="N645" s="46"/>
      <c r="O645" s="46"/>
      <c r="P645" s="46"/>
      <c r="Q645" s="46"/>
      <c r="R645" s="46"/>
      <c r="S645" s="46"/>
      <c r="T645" s="46"/>
      <c r="U645" s="46"/>
    </row>
    <row r="646" spans="1:21">
      <c r="A646" s="46"/>
      <c r="B646" s="46"/>
      <c r="C646" s="46"/>
      <c r="D646" s="46"/>
      <c r="E646" s="46"/>
      <c r="F646" s="46"/>
      <c r="G646" s="46"/>
      <c r="H646" s="46"/>
      <c r="I646" s="46"/>
      <c r="J646" s="46"/>
      <c r="K646" s="46"/>
      <c r="L646" s="46"/>
      <c r="M646" s="46"/>
      <c r="N646" s="46"/>
      <c r="O646" s="46"/>
      <c r="P646" s="46"/>
      <c r="Q646" s="46"/>
      <c r="R646" s="46"/>
      <c r="S646" s="46"/>
      <c r="T646" s="46"/>
      <c r="U646" s="46"/>
    </row>
    <row r="647" spans="1:21">
      <c r="A647" s="46"/>
      <c r="B647" s="46"/>
      <c r="C647" s="46"/>
      <c r="D647" s="46"/>
      <c r="E647" s="46"/>
      <c r="F647" s="46"/>
      <c r="G647" s="46"/>
      <c r="H647" s="46"/>
      <c r="I647" s="46"/>
      <c r="J647" s="46"/>
      <c r="K647" s="46"/>
      <c r="L647" s="46"/>
      <c r="M647" s="46"/>
      <c r="N647" s="46"/>
      <c r="O647" s="46"/>
      <c r="P647" s="46"/>
      <c r="Q647" s="46"/>
      <c r="R647" s="46"/>
      <c r="S647" s="46"/>
      <c r="T647" s="46"/>
      <c r="U647" s="46"/>
    </row>
    <row r="648" spans="1:21">
      <c r="A648" s="46"/>
      <c r="B648" s="46"/>
      <c r="C648" s="46"/>
      <c r="D648" s="46"/>
      <c r="E648" s="46"/>
      <c r="F648" s="46"/>
      <c r="G648" s="46"/>
      <c r="H648" s="46"/>
      <c r="I648" s="46"/>
      <c r="J648" s="46"/>
      <c r="K648" s="46"/>
      <c r="L648" s="46"/>
      <c r="M648" s="46"/>
      <c r="N648" s="46"/>
      <c r="O648" s="46"/>
      <c r="P648" s="46"/>
      <c r="Q648" s="46"/>
      <c r="R648" s="46"/>
      <c r="S648" s="46"/>
      <c r="T648" s="46"/>
      <c r="U648" s="46"/>
    </row>
    <row r="649" spans="1:21">
      <c r="A649" s="46"/>
      <c r="B649" s="46"/>
      <c r="C649" s="46"/>
      <c r="D649" s="46"/>
      <c r="E649" s="46"/>
      <c r="F649" s="46"/>
      <c r="G649" s="46"/>
      <c r="H649" s="46"/>
      <c r="I649" s="46"/>
      <c r="J649" s="46"/>
      <c r="K649" s="46"/>
      <c r="L649" s="46"/>
      <c r="M649" s="46"/>
      <c r="N649" s="46"/>
      <c r="O649" s="46"/>
      <c r="P649" s="46"/>
      <c r="Q649" s="46"/>
      <c r="R649" s="46"/>
      <c r="S649" s="46"/>
      <c r="T649" s="46"/>
      <c r="U649" s="46"/>
    </row>
    <row r="650" spans="1:21">
      <c r="A650" s="46"/>
      <c r="B650" s="46"/>
      <c r="C650" s="46"/>
      <c r="D650" s="46"/>
      <c r="E650" s="46"/>
      <c r="F650" s="46"/>
      <c r="G650" s="46"/>
      <c r="H650" s="46"/>
      <c r="I650" s="46"/>
      <c r="J650" s="46"/>
      <c r="K650" s="46"/>
      <c r="L650" s="46"/>
      <c r="M650" s="46"/>
      <c r="N650" s="46"/>
      <c r="O650" s="46"/>
      <c r="P650" s="46"/>
      <c r="Q650" s="46"/>
      <c r="R650" s="46"/>
      <c r="S650" s="46"/>
      <c r="T650" s="46"/>
      <c r="U650" s="46"/>
    </row>
    <row r="651" spans="1:21">
      <c r="A651" s="46"/>
      <c r="B651" s="46"/>
      <c r="C651" s="46"/>
      <c r="D651" s="46"/>
      <c r="E651" s="46"/>
      <c r="F651" s="46"/>
      <c r="G651" s="46"/>
      <c r="H651" s="46"/>
      <c r="I651" s="46"/>
      <c r="J651" s="46"/>
      <c r="K651" s="46"/>
      <c r="L651" s="46"/>
      <c r="M651" s="46"/>
      <c r="N651" s="46"/>
      <c r="O651" s="46"/>
      <c r="P651" s="46"/>
      <c r="Q651" s="46"/>
      <c r="R651" s="46"/>
      <c r="S651" s="46"/>
      <c r="T651" s="46"/>
      <c r="U651" s="46"/>
    </row>
    <row r="652" spans="1:21">
      <c r="A652" s="46"/>
      <c r="B652" s="46"/>
      <c r="C652" s="46"/>
      <c r="D652" s="46"/>
      <c r="E652" s="46"/>
      <c r="F652" s="46"/>
      <c r="G652" s="46"/>
      <c r="H652" s="46"/>
      <c r="I652" s="46"/>
      <c r="J652" s="46"/>
      <c r="K652" s="46"/>
      <c r="L652" s="46"/>
      <c r="M652" s="46"/>
      <c r="N652" s="46"/>
      <c r="O652" s="46"/>
      <c r="P652" s="46"/>
      <c r="Q652" s="46"/>
      <c r="R652" s="46"/>
      <c r="S652" s="46"/>
      <c r="T652" s="46"/>
      <c r="U652" s="46"/>
    </row>
    <row r="653" spans="1:21">
      <c r="A653" s="46"/>
      <c r="B653" s="46"/>
      <c r="C653" s="46"/>
      <c r="D653" s="46"/>
      <c r="E653" s="46"/>
      <c r="F653" s="46"/>
      <c r="G653" s="46"/>
      <c r="H653" s="46"/>
      <c r="I653" s="46"/>
      <c r="J653" s="46"/>
      <c r="K653" s="46"/>
      <c r="L653" s="46"/>
      <c r="M653" s="46"/>
      <c r="N653" s="46"/>
      <c r="O653" s="46"/>
      <c r="P653" s="46"/>
      <c r="Q653" s="46"/>
      <c r="R653" s="46"/>
      <c r="S653" s="46"/>
      <c r="T653" s="46"/>
      <c r="U653" s="46"/>
    </row>
    <row r="654" spans="1:21">
      <c r="A654" s="46"/>
      <c r="B654" s="46"/>
      <c r="C654" s="46"/>
      <c r="D654" s="46"/>
      <c r="E654" s="46"/>
      <c r="F654" s="46"/>
      <c r="G654" s="46"/>
      <c r="H654" s="46"/>
      <c r="I654" s="46"/>
      <c r="J654" s="46"/>
      <c r="K654" s="46"/>
      <c r="L654" s="46"/>
      <c r="M654" s="46"/>
      <c r="N654" s="46"/>
      <c r="O654" s="46"/>
      <c r="P654" s="46"/>
      <c r="Q654" s="46"/>
      <c r="R654" s="46"/>
      <c r="S654" s="46"/>
      <c r="T654" s="46"/>
      <c r="U654" s="46"/>
    </row>
    <row r="655" spans="1:21">
      <c r="A655" s="46"/>
      <c r="B655" s="46"/>
      <c r="C655" s="46"/>
      <c r="D655" s="46"/>
      <c r="E655" s="46"/>
      <c r="F655" s="46"/>
      <c r="G655" s="46"/>
      <c r="H655" s="46"/>
      <c r="I655" s="46"/>
      <c r="J655" s="46"/>
      <c r="K655" s="46"/>
      <c r="L655" s="46"/>
      <c r="M655" s="46"/>
      <c r="N655" s="46"/>
      <c r="O655" s="46"/>
      <c r="P655" s="46"/>
      <c r="Q655" s="46"/>
      <c r="R655" s="46"/>
      <c r="S655" s="46"/>
      <c r="T655" s="46"/>
      <c r="U655" s="46"/>
    </row>
    <row r="656" spans="1:21">
      <c r="A656" s="46"/>
      <c r="B656" s="46"/>
      <c r="C656" s="46"/>
      <c r="D656" s="46"/>
      <c r="E656" s="46"/>
      <c r="F656" s="46"/>
      <c r="G656" s="46"/>
      <c r="H656" s="46"/>
      <c r="I656" s="46"/>
      <c r="J656" s="46"/>
      <c r="K656" s="46"/>
      <c r="L656" s="46"/>
      <c r="M656" s="46"/>
      <c r="N656" s="46"/>
      <c r="O656" s="46"/>
      <c r="P656" s="46"/>
      <c r="Q656" s="46"/>
      <c r="R656" s="46"/>
      <c r="S656" s="46"/>
      <c r="T656" s="46"/>
      <c r="U656" s="46"/>
    </row>
    <row r="657" spans="1:21">
      <c r="A657" s="46"/>
      <c r="B657" s="46"/>
      <c r="C657" s="46"/>
      <c r="D657" s="46"/>
      <c r="E657" s="46"/>
      <c r="F657" s="46"/>
      <c r="G657" s="46"/>
      <c r="H657" s="46"/>
      <c r="I657" s="46"/>
      <c r="J657" s="46"/>
      <c r="K657" s="46"/>
      <c r="L657" s="46"/>
      <c r="M657" s="46"/>
      <c r="N657" s="46"/>
      <c r="O657" s="46"/>
      <c r="P657" s="46"/>
      <c r="Q657" s="46"/>
      <c r="R657" s="46"/>
      <c r="S657" s="46"/>
      <c r="T657" s="46"/>
      <c r="U657" s="46"/>
    </row>
    <row r="658" spans="1:21">
      <c r="A658" s="46"/>
      <c r="B658" s="46"/>
      <c r="C658" s="46"/>
      <c r="D658" s="46"/>
      <c r="E658" s="46"/>
      <c r="F658" s="46"/>
      <c r="G658" s="46"/>
      <c r="H658" s="46"/>
      <c r="I658" s="46"/>
      <c r="J658" s="46"/>
      <c r="K658" s="46"/>
      <c r="L658" s="46"/>
      <c r="M658" s="46"/>
      <c r="N658" s="46"/>
      <c r="O658" s="46"/>
      <c r="P658" s="46"/>
      <c r="Q658" s="46"/>
      <c r="R658" s="46"/>
      <c r="S658" s="46"/>
      <c r="T658" s="46"/>
      <c r="U658" s="46"/>
    </row>
    <row r="659" spans="1:21">
      <c r="A659" s="46"/>
      <c r="B659" s="46"/>
      <c r="C659" s="46"/>
      <c r="D659" s="46"/>
      <c r="E659" s="46"/>
      <c r="F659" s="46"/>
      <c r="G659" s="46"/>
      <c r="H659" s="46"/>
      <c r="I659" s="46"/>
      <c r="J659" s="46"/>
      <c r="K659" s="46"/>
      <c r="L659" s="46"/>
      <c r="M659" s="46"/>
      <c r="N659" s="46"/>
      <c r="O659" s="46"/>
      <c r="P659" s="46"/>
      <c r="Q659" s="46"/>
      <c r="R659" s="46"/>
      <c r="S659" s="46"/>
      <c r="T659" s="46"/>
      <c r="U659" s="46"/>
    </row>
    <row r="660" spans="1:21">
      <c r="A660" s="46"/>
      <c r="B660" s="46"/>
      <c r="C660" s="46"/>
      <c r="D660" s="46"/>
      <c r="E660" s="46"/>
      <c r="F660" s="46"/>
      <c r="G660" s="46"/>
      <c r="H660" s="46"/>
      <c r="I660" s="46"/>
      <c r="J660" s="46"/>
      <c r="K660" s="46"/>
      <c r="L660" s="46"/>
      <c r="M660" s="46"/>
      <c r="N660" s="46"/>
      <c r="O660" s="46"/>
      <c r="P660" s="46"/>
      <c r="Q660" s="46"/>
      <c r="R660" s="46"/>
      <c r="S660" s="46"/>
      <c r="T660" s="46"/>
      <c r="U660" s="46"/>
    </row>
    <row r="661" spans="1:21">
      <c r="A661" s="46"/>
      <c r="B661" s="46"/>
      <c r="C661" s="46"/>
      <c r="D661" s="46"/>
      <c r="E661" s="46"/>
      <c r="F661" s="46"/>
      <c r="G661" s="46"/>
      <c r="H661" s="46"/>
      <c r="I661" s="46"/>
      <c r="J661" s="46"/>
      <c r="K661" s="46"/>
      <c r="L661" s="46"/>
      <c r="M661" s="46"/>
      <c r="N661" s="46"/>
      <c r="O661" s="46"/>
      <c r="P661" s="46"/>
      <c r="Q661" s="46"/>
      <c r="R661" s="46"/>
      <c r="S661" s="46"/>
      <c r="T661" s="46"/>
      <c r="U661" s="46"/>
    </row>
    <row r="662" spans="1:21">
      <c r="A662" s="46"/>
      <c r="B662" s="46"/>
      <c r="C662" s="46"/>
      <c r="D662" s="46"/>
      <c r="E662" s="46"/>
      <c r="F662" s="46"/>
      <c r="G662" s="46"/>
      <c r="H662" s="46"/>
      <c r="I662" s="46"/>
      <c r="J662" s="46"/>
      <c r="K662" s="46"/>
      <c r="L662" s="46"/>
      <c r="M662" s="46"/>
      <c r="N662" s="46"/>
      <c r="O662" s="46"/>
      <c r="P662" s="46"/>
      <c r="Q662" s="46"/>
      <c r="R662" s="46"/>
      <c r="S662" s="46"/>
      <c r="T662" s="46"/>
      <c r="U662" s="46"/>
    </row>
    <row r="663" spans="1:21">
      <c r="A663" s="46"/>
      <c r="B663" s="46"/>
      <c r="C663" s="46"/>
      <c r="D663" s="46"/>
      <c r="E663" s="46"/>
      <c r="F663" s="46"/>
      <c r="G663" s="46"/>
      <c r="H663" s="46"/>
      <c r="I663" s="46"/>
      <c r="J663" s="46"/>
      <c r="K663" s="46"/>
      <c r="L663" s="46"/>
      <c r="M663" s="46"/>
      <c r="N663" s="46"/>
      <c r="O663" s="46"/>
      <c r="P663" s="46"/>
      <c r="Q663" s="46"/>
      <c r="R663" s="46"/>
      <c r="S663" s="46"/>
      <c r="T663" s="46"/>
      <c r="U663" s="46"/>
    </row>
    <row r="664" spans="1:21">
      <c r="A664" s="46"/>
      <c r="B664" s="46"/>
      <c r="C664" s="46"/>
      <c r="D664" s="46"/>
      <c r="E664" s="46"/>
      <c r="F664" s="46"/>
      <c r="G664" s="46"/>
      <c r="H664" s="46"/>
      <c r="I664" s="46"/>
      <c r="J664" s="46"/>
      <c r="K664" s="46"/>
      <c r="L664" s="46"/>
      <c r="M664" s="46"/>
      <c r="N664" s="46"/>
      <c r="O664" s="46"/>
      <c r="P664" s="46"/>
      <c r="Q664" s="46"/>
      <c r="R664" s="46"/>
      <c r="S664" s="46"/>
      <c r="T664" s="46"/>
      <c r="U664" s="46"/>
    </row>
    <row r="665" spans="1:21">
      <c r="A665" s="46"/>
      <c r="B665" s="46"/>
      <c r="C665" s="46"/>
      <c r="D665" s="46"/>
      <c r="E665" s="46"/>
      <c r="F665" s="46"/>
      <c r="G665" s="46"/>
      <c r="H665" s="46"/>
      <c r="I665" s="46"/>
      <c r="J665" s="46"/>
      <c r="K665" s="46"/>
      <c r="L665" s="46"/>
      <c r="M665" s="46"/>
      <c r="N665" s="46"/>
      <c r="O665" s="46"/>
      <c r="P665" s="46"/>
      <c r="Q665" s="46"/>
      <c r="R665" s="46"/>
      <c r="S665" s="46"/>
      <c r="T665" s="46"/>
      <c r="U665" s="46"/>
    </row>
    <row r="666" spans="1:21">
      <c r="A666" s="46"/>
      <c r="B666" s="46"/>
      <c r="C666" s="46"/>
      <c r="D666" s="46"/>
      <c r="E666" s="46"/>
      <c r="F666" s="46"/>
      <c r="G666" s="46"/>
      <c r="H666" s="46"/>
      <c r="I666" s="46"/>
      <c r="J666" s="46"/>
      <c r="K666" s="46"/>
      <c r="L666" s="46"/>
      <c r="M666" s="46"/>
      <c r="N666" s="46"/>
      <c r="O666" s="46"/>
      <c r="P666" s="46"/>
      <c r="Q666" s="46"/>
      <c r="R666" s="46"/>
      <c r="S666" s="46"/>
      <c r="T666" s="46"/>
      <c r="U666" s="46"/>
    </row>
    <row r="667" spans="1:21">
      <c r="A667" s="46"/>
      <c r="B667" s="46"/>
      <c r="C667" s="46"/>
      <c r="D667" s="46"/>
      <c r="E667" s="46"/>
      <c r="F667" s="46"/>
      <c r="G667" s="46"/>
      <c r="H667" s="46"/>
      <c r="I667" s="46"/>
      <c r="J667" s="46"/>
      <c r="K667" s="46"/>
      <c r="L667" s="46"/>
      <c r="M667" s="46"/>
      <c r="N667" s="46"/>
      <c r="O667" s="46"/>
      <c r="P667" s="46"/>
      <c r="Q667" s="46"/>
      <c r="R667" s="46"/>
      <c r="S667" s="46"/>
      <c r="T667" s="46"/>
      <c r="U667" s="46"/>
    </row>
    <row r="668" spans="1:21">
      <c r="A668" s="46"/>
      <c r="B668" s="46"/>
      <c r="C668" s="46"/>
      <c r="D668" s="46"/>
      <c r="E668" s="46"/>
      <c r="F668" s="46"/>
      <c r="G668" s="46"/>
      <c r="H668" s="46"/>
      <c r="I668" s="46"/>
      <c r="J668" s="46"/>
      <c r="K668" s="46"/>
      <c r="L668" s="46"/>
      <c r="M668" s="46"/>
      <c r="N668" s="46"/>
      <c r="O668" s="46"/>
      <c r="P668" s="46"/>
      <c r="Q668" s="46"/>
      <c r="R668" s="46"/>
      <c r="S668" s="46"/>
      <c r="T668" s="46"/>
      <c r="U668" s="46"/>
    </row>
    <row r="669" spans="1:21">
      <c r="A669" s="46"/>
      <c r="B669" s="46"/>
      <c r="C669" s="46"/>
      <c r="D669" s="46"/>
      <c r="E669" s="46"/>
      <c r="F669" s="46"/>
      <c r="G669" s="46"/>
      <c r="H669" s="46"/>
      <c r="I669" s="46"/>
      <c r="J669" s="46"/>
      <c r="K669" s="46"/>
      <c r="L669" s="46"/>
      <c r="M669" s="46"/>
      <c r="N669" s="46"/>
      <c r="O669" s="46"/>
      <c r="P669" s="46"/>
      <c r="Q669" s="46"/>
      <c r="R669" s="46"/>
      <c r="S669" s="46"/>
      <c r="T669" s="46"/>
      <c r="U669" s="46"/>
    </row>
    <row r="670" spans="1:21">
      <c r="A670" s="46"/>
      <c r="B670" s="46"/>
      <c r="C670" s="46"/>
      <c r="D670" s="46"/>
      <c r="E670" s="46"/>
      <c r="F670" s="46"/>
      <c r="G670" s="46"/>
      <c r="H670" s="46"/>
      <c r="I670" s="46"/>
      <c r="J670" s="46"/>
      <c r="K670" s="46"/>
      <c r="L670" s="46"/>
      <c r="M670" s="46"/>
      <c r="N670" s="46"/>
      <c r="O670" s="46"/>
      <c r="P670" s="46"/>
      <c r="Q670" s="46"/>
      <c r="R670" s="46"/>
      <c r="S670" s="46"/>
      <c r="T670" s="46"/>
      <c r="U670" s="46"/>
    </row>
    <row r="671" spans="1:21">
      <c r="A671" s="46"/>
      <c r="B671" s="46"/>
      <c r="C671" s="46"/>
      <c r="D671" s="46"/>
      <c r="E671" s="46"/>
      <c r="F671" s="46"/>
      <c r="G671" s="46"/>
      <c r="H671" s="46"/>
      <c r="I671" s="46"/>
      <c r="J671" s="46"/>
      <c r="K671" s="46"/>
      <c r="L671" s="46"/>
      <c r="M671" s="46"/>
      <c r="N671" s="46"/>
      <c r="O671" s="46"/>
      <c r="P671" s="46"/>
      <c r="Q671" s="46"/>
      <c r="R671" s="46"/>
      <c r="S671" s="46"/>
      <c r="T671" s="46"/>
      <c r="U671" s="46"/>
    </row>
    <row r="672" spans="1:21">
      <c r="A672" s="46"/>
      <c r="B672" s="46"/>
      <c r="C672" s="46"/>
      <c r="D672" s="46"/>
      <c r="E672" s="46"/>
      <c r="F672" s="46"/>
      <c r="G672" s="46"/>
      <c r="H672" s="46"/>
      <c r="I672" s="46"/>
      <c r="J672" s="46"/>
      <c r="K672" s="46"/>
      <c r="L672" s="46"/>
      <c r="M672" s="46"/>
      <c r="N672" s="46"/>
      <c r="O672" s="46"/>
      <c r="P672" s="46"/>
      <c r="Q672" s="46"/>
      <c r="R672" s="46"/>
      <c r="S672" s="46"/>
      <c r="T672" s="46"/>
      <c r="U672" s="46"/>
    </row>
    <row r="673" spans="1:21">
      <c r="A673" s="46"/>
      <c r="B673" s="46"/>
      <c r="C673" s="46"/>
      <c r="D673" s="46"/>
      <c r="E673" s="46"/>
      <c r="F673" s="46"/>
      <c r="G673" s="46"/>
      <c r="H673" s="46"/>
      <c r="I673" s="46"/>
      <c r="J673" s="46"/>
      <c r="K673" s="46"/>
      <c r="L673" s="46"/>
      <c r="M673" s="46"/>
      <c r="N673" s="46"/>
      <c r="O673" s="46"/>
      <c r="P673" s="46"/>
      <c r="Q673" s="46"/>
      <c r="R673" s="46"/>
      <c r="S673" s="46"/>
      <c r="T673" s="46"/>
      <c r="U673" s="46"/>
    </row>
    <row r="674" spans="1:21">
      <c r="A674" s="46"/>
      <c r="B674" s="46"/>
      <c r="C674" s="46"/>
      <c r="D674" s="46"/>
      <c r="E674" s="46"/>
      <c r="F674" s="46"/>
      <c r="G674" s="46"/>
      <c r="H674" s="46"/>
      <c r="I674" s="46"/>
      <c r="J674" s="46"/>
      <c r="K674" s="46"/>
      <c r="L674" s="46"/>
      <c r="M674" s="46"/>
      <c r="N674" s="46"/>
      <c r="O674" s="46"/>
      <c r="P674" s="46"/>
      <c r="Q674" s="46"/>
      <c r="R674" s="46"/>
      <c r="S674" s="46"/>
      <c r="T674" s="46"/>
      <c r="U674" s="46"/>
    </row>
    <row r="675" spans="1:21">
      <c r="A675" s="46"/>
      <c r="B675" s="46"/>
      <c r="C675" s="46"/>
      <c r="D675" s="46"/>
      <c r="E675" s="46"/>
      <c r="F675" s="46"/>
      <c r="G675" s="46"/>
      <c r="H675" s="46"/>
      <c r="I675" s="46"/>
      <c r="J675" s="46"/>
      <c r="K675" s="46"/>
      <c r="L675" s="46"/>
      <c r="M675" s="46"/>
      <c r="N675" s="46"/>
      <c r="O675" s="46"/>
      <c r="P675" s="46"/>
      <c r="Q675" s="46"/>
      <c r="R675" s="46"/>
      <c r="S675" s="46"/>
      <c r="T675" s="46"/>
      <c r="U675" s="46"/>
    </row>
    <row r="676" spans="1:21">
      <c r="A676" s="46"/>
      <c r="B676" s="46"/>
      <c r="C676" s="46"/>
      <c r="D676" s="46"/>
      <c r="E676" s="46"/>
      <c r="F676" s="46"/>
      <c r="G676" s="46"/>
      <c r="H676" s="46"/>
      <c r="I676" s="46"/>
      <c r="J676" s="46"/>
      <c r="K676" s="46"/>
      <c r="L676" s="46"/>
      <c r="M676" s="46"/>
      <c r="N676" s="46"/>
      <c r="O676" s="46"/>
      <c r="P676" s="46"/>
      <c r="Q676" s="46"/>
      <c r="R676" s="46"/>
      <c r="S676" s="46"/>
      <c r="T676" s="46"/>
      <c r="U676" s="46"/>
    </row>
    <row r="677" spans="1:21">
      <c r="A677" s="46"/>
      <c r="B677" s="46"/>
      <c r="C677" s="46"/>
      <c r="D677" s="46"/>
      <c r="E677" s="46"/>
      <c r="F677" s="46"/>
      <c r="G677" s="46"/>
      <c r="H677" s="46"/>
      <c r="I677" s="46"/>
      <c r="J677" s="46"/>
      <c r="K677" s="46"/>
      <c r="L677" s="46"/>
      <c r="M677" s="46"/>
      <c r="N677" s="46"/>
      <c r="O677" s="46"/>
      <c r="P677" s="46"/>
      <c r="Q677" s="46"/>
      <c r="R677" s="46"/>
      <c r="S677" s="46"/>
      <c r="T677" s="46"/>
      <c r="U677" s="46"/>
    </row>
    <row r="678" spans="1:21">
      <c r="A678" s="46"/>
      <c r="B678" s="46"/>
      <c r="C678" s="46"/>
      <c r="D678" s="46"/>
      <c r="E678" s="46"/>
      <c r="F678" s="46"/>
      <c r="G678" s="46"/>
      <c r="H678" s="46"/>
      <c r="I678" s="46"/>
      <c r="J678" s="46"/>
      <c r="K678" s="46"/>
      <c r="L678" s="46"/>
      <c r="M678" s="46"/>
      <c r="N678" s="46"/>
      <c r="O678" s="46"/>
      <c r="P678" s="46"/>
      <c r="Q678" s="46"/>
      <c r="R678" s="46"/>
      <c r="S678" s="46"/>
      <c r="T678" s="46"/>
      <c r="U678" s="46"/>
    </row>
    <row r="679" spans="1:21">
      <c r="A679" s="46"/>
      <c r="B679" s="46"/>
      <c r="C679" s="46"/>
      <c r="D679" s="46"/>
      <c r="E679" s="46"/>
      <c r="F679" s="46"/>
      <c r="G679" s="46"/>
      <c r="H679" s="46"/>
      <c r="I679" s="46"/>
      <c r="J679" s="46"/>
      <c r="K679" s="46"/>
      <c r="L679" s="46"/>
      <c r="M679" s="46"/>
      <c r="N679" s="46"/>
      <c r="O679" s="46"/>
      <c r="P679" s="46"/>
      <c r="Q679" s="46"/>
      <c r="R679" s="46"/>
      <c r="S679" s="46"/>
      <c r="T679" s="46"/>
      <c r="U679" s="46"/>
    </row>
    <row r="680" spans="1:21">
      <c r="A680" s="46"/>
      <c r="B680" s="46"/>
      <c r="C680" s="46"/>
      <c r="D680" s="46"/>
      <c r="E680" s="46"/>
      <c r="F680" s="46"/>
      <c r="G680" s="46"/>
      <c r="H680" s="46"/>
      <c r="I680" s="46"/>
      <c r="J680" s="46"/>
      <c r="K680" s="46"/>
      <c r="L680" s="46"/>
      <c r="M680" s="46"/>
      <c r="N680" s="46"/>
      <c r="O680" s="46"/>
      <c r="P680" s="46"/>
      <c r="Q680" s="46"/>
      <c r="R680" s="46"/>
      <c r="S680" s="46"/>
      <c r="T680" s="46"/>
      <c r="U680" s="46"/>
    </row>
    <row r="681" spans="1:21">
      <c r="A681" s="46"/>
      <c r="B681" s="46"/>
      <c r="C681" s="46"/>
      <c r="D681" s="46"/>
      <c r="E681" s="46"/>
      <c r="F681" s="46"/>
      <c r="G681" s="46"/>
      <c r="H681" s="46"/>
      <c r="I681" s="46"/>
      <c r="J681" s="46"/>
      <c r="K681" s="46"/>
      <c r="L681" s="46"/>
      <c r="M681" s="46"/>
      <c r="N681" s="46"/>
      <c r="O681" s="46"/>
      <c r="P681" s="46"/>
      <c r="Q681" s="46"/>
      <c r="R681" s="46"/>
      <c r="S681" s="46"/>
      <c r="T681" s="46"/>
      <c r="U681" s="46"/>
    </row>
    <row r="682" spans="1:21">
      <c r="A682" s="46"/>
      <c r="B682" s="46"/>
      <c r="C682" s="46"/>
      <c r="D682" s="46"/>
      <c r="E682" s="46"/>
      <c r="F682" s="46"/>
      <c r="G682" s="46"/>
      <c r="H682" s="46"/>
      <c r="I682" s="46"/>
      <c r="J682" s="46"/>
      <c r="K682" s="46"/>
      <c r="L682" s="46"/>
      <c r="M682" s="46"/>
      <c r="N682" s="46"/>
      <c r="O682" s="46"/>
      <c r="P682" s="46"/>
      <c r="Q682" s="46"/>
      <c r="R682" s="46"/>
      <c r="S682" s="46"/>
      <c r="T682" s="46"/>
      <c r="U682" s="46"/>
    </row>
    <row r="683" spans="1:21">
      <c r="A683" s="46"/>
      <c r="B683" s="46"/>
      <c r="C683" s="46"/>
      <c r="D683" s="46"/>
      <c r="E683" s="46"/>
      <c r="F683" s="46"/>
      <c r="G683" s="46"/>
      <c r="H683" s="46"/>
      <c r="I683" s="46"/>
      <c r="J683" s="46"/>
      <c r="K683" s="46"/>
      <c r="L683" s="46"/>
      <c r="M683" s="46"/>
      <c r="N683" s="46"/>
      <c r="O683" s="46"/>
      <c r="P683" s="46"/>
      <c r="Q683" s="46"/>
      <c r="R683" s="46"/>
      <c r="S683" s="46"/>
      <c r="T683" s="46"/>
      <c r="U683" s="46"/>
    </row>
    <row r="684" spans="1:21">
      <c r="A684" s="46"/>
      <c r="B684" s="46"/>
      <c r="C684" s="46"/>
      <c r="D684" s="46"/>
      <c r="E684" s="46"/>
      <c r="F684" s="46"/>
      <c r="G684" s="46"/>
      <c r="H684" s="46"/>
      <c r="I684" s="46"/>
      <c r="J684" s="46"/>
      <c r="K684" s="46"/>
      <c r="L684" s="46"/>
      <c r="M684" s="46"/>
      <c r="N684" s="46"/>
      <c r="O684" s="46"/>
      <c r="P684" s="46"/>
      <c r="Q684" s="46"/>
      <c r="R684" s="46"/>
      <c r="S684" s="46"/>
      <c r="T684" s="46"/>
      <c r="U684" s="46"/>
    </row>
    <row r="685" spans="1:21">
      <c r="A685" s="46"/>
      <c r="B685" s="46"/>
      <c r="C685" s="46"/>
      <c r="D685" s="46"/>
      <c r="E685" s="46"/>
      <c r="F685" s="46"/>
      <c r="G685" s="46"/>
      <c r="H685" s="46"/>
      <c r="I685" s="46"/>
      <c r="J685" s="46"/>
      <c r="K685" s="46"/>
      <c r="L685" s="46"/>
      <c r="M685" s="46"/>
      <c r="N685" s="46"/>
      <c r="O685" s="46"/>
      <c r="P685" s="46"/>
      <c r="Q685" s="46"/>
      <c r="R685" s="46"/>
      <c r="S685" s="46"/>
      <c r="T685" s="46"/>
      <c r="U685" s="46"/>
    </row>
    <row r="686" spans="1:21">
      <c r="A686" s="46"/>
      <c r="B686" s="46"/>
      <c r="C686" s="46"/>
      <c r="D686" s="46"/>
      <c r="E686" s="46"/>
      <c r="F686" s="46"/>
      <c r="G686" s="46"/>
      <c r="H686" s="46"/>
      <c r="I686" s="46"/>
      <c r="J686" s="46"/>
      <c r="K686" s="46"/>
      <c r="L686" s="46"/>
      <c r="M686" s="46"/>
      <c r="N686" s="46"/>
      <c r="O686" s="46"/>
      <c r="P686" s="46"/>
      <c r="Q686" s="46"/>
      <c r="R686" s="46"/>
      <c r="S686" s="46"/>
      <c r="T686" s="46"/>
      <c r="U686" s="46"/>
    </row>
    <row r="687" spans="1:21">
      <c r="A687" s="46"/>
      <c r="B687" s="46"/>
      <c r="C687" s="46"/>
      <c r="D687" s="46"/>
      <c r="E687" s="46"/>
      <c r="F687" s="46"/>
      <c r="G687" s="46"/>
      <c r="H687" s="46"/>
      <c r="I687" s="46"/>
      <c r="J687" s="46"/>
      <c r="K687" s="46"/>
      <c r="L687" s="46"/>
      <c r="M687" s="46"/>
      <c r="N687" s="46"/>
      <c r="O687" s="46"/>
      <c r="P687" s="46"/>
      <c r="Q687" s="46"/>
      <c r="R687" s="46"/>
      <c r="S687" s="46"/>
      <c r="T687" s="46"/>
      <c r="U687" s="46"/>
    </row>
    <row r="688" spans="1:21">
      <c r="A688" s="46"/>
      <c r="B688" s="46"/>
      <c r="C688" s="46"/>
      <c r="D688" s="46"/>
      <c r="E688" s="46"/>
      <c r="F688" s="46"/>
      <c r="G688" s="46"/>
      <c r="H688" s="46"/>
      <c r="I688" s="46"/>
      <c r="J688" s="46"/>
      <c r="K688" s="46"/>
      <c r="L688" s="46"/>
      <c r="M688" s="46"/>
      <c r="N688" s="46"/>
      <c r="O688" s="46"/>
      <c r="P688" s="46"/>
      <c r="Q688" s="46"/>
      <c r="R688" s="46"/>
      <c r="S688" s="46"/>
      <c r="T688" s="46"/>
      <c r="U688" s="46"/>
    </row>
    <row r="689" spans="1:21">
      <c r="A689" s="46"/>
      <c r="B689" s="46"/>
      <c r="C689" s="46"/>
      <c r="D689" s="46"/>
      <c r="E689" s="46"/>
      <c r="F689" s="46"/>
      <c r="G689" s="46"/>
      <c r="H689" s="46"/>
      <c r="I689" s="46"/>
      <c r="J689" s="46"/>
      <c r="K689" s="46"/>
      <c r="L689" s="46"/>
      <c r="M689" s="46"/>
      <c r="N689" s="46"/>
      <c r="O689" s="46"/>
      <c r="P689" s="46"/>
      <c r="Q689" s="46"/>
      <c r="R689" s="46"/>
      <c r="S689" s="46"/>
      <c r="T689" s="46"/>
      <c r="U689" s="46"/>
    </row>
    <row r="690" spans="1:21">
      <c r="A690" s="46"/>
      <c r="B690" s="46"/>
      <c r="C690" s="46"/>
      <c r="D690" s="46"/>
      <c r="E690" s="46"/>
      <c r="F690" s="46"/>
      <c r="G690" s="46"/>
      <c r="H690" s="46"/>
      <c r="I690" s="46"/>
      <c r="J690" s="46"/>
      <c r="K690" s="46"/>
      <c r="L690" s="46"/>
      <c r="M690" s="46"/>
      <c r="N690" s="46"/>
      <c r="O690" s="46"/>
      <c r="P690" s="46"/>
      <c r="Q690" s="46"/>
      <c r="R690" s="46"/>
      <c r="S690" s="46"/>
      <c r="T690" s="46"/>
      <c r="U690" s="46"/>
    </row>
    <row r="691" spans="1:21">
      <c r="A691" s="46"/>
      <c r="B691" s="46"/>
      <c r="C691" s="46"/>
      <c r="D691" s="46"/>
      <c r="E691" s="46"/>
      <c r="F691" s="46"/>
      <c r="G691" s="46"/>
      <c r="H691" s="46"/>
      <c r="I691" s="46"/>
      <c r="J691" s="46"/>
      <c r="K691" s="46"/>
      <c r="L691" s="46"/>
      <c r="M691" s="46"/>
      <c r="N691" s="46"/>
      <c r="O691" s="46"/>
      <c r="P691" s="46"/>
      <c r="Q691" s="46"/>
      <c r="R691" s="46"/>
      <c r="S691" s="46"/>
      <c r="T691" s="46"/>
      <c r="U691" s="46"/>
    </row>
    <row r="692" spans="1:21">
      <c r="A692" s="46"/>
      <c r="B692" s="46"/>
      <c r="C692" s="46"/>
      <c r="D692" s="46"/>
      <c r="E692" s="46"/>
      <c r="F692" s="46"/>
      <c r="G692" s="46"/>
      <c r="H692" s="46"/>
      <c r="I692" s="46"/>
      <c r="J692" s="46"/>
      <c r="K692" s="46"/>
      <c r="L692" s="46"/>
      <c r="M692" s="46"/>
      <c r="N692" s="46"/>
      <c r="O692" s="46"/>
      <c r="P692" s="46"/>
      <c r="Q692" s="46"/>
      <c r="R692" s="46"/>
      <c r="S692" s="46"/>
      <c r="T692" s="46"/>
      <c r="U692" s="46"/>
    </row>
    <row r="693" spans="1:21">
      <c r="A693" s="46"/>
      <c r="B693" s="46"/>
      <c r="C693" s="46"/>
      <c r="D693" s="46"/>
      <c r="E693" s="46"/>
      <c r="F693" s="46"/>
      <c r="G693" s="46"/>
      <c r="H693" s="46"/>
      <c r="I693" s="46"/>
      <c r="J693" s="46"/>
      <c r="K693" s="46"/>
      <c r="L693" s="46"/>
      <c r="M693" s="46"/>
      <c r="N693" s="46"/>
      <c r="O693" s="46"/>
      <c r="P693" s="46"/>
      <c r="Q693" s="46"/>
      <c r="R693" s="46"/>
      <c r="S693" s="46"/>
      <c r="T693" s="46"/>
      <c r="U693" s="46"/>
    </row>
    <row r="694" spans="1:21">
      <c r="A694" s="46"/>
      <c r="B694" s="46"/>
      <c r="C694" s="46"/>
      <c r="D694" s="46"/>
      <c r="E694" s="46"/>
      <c r="F694" s="46"/>
      <c r="G694" s="46"/>
      <c r="H694" s="46"/>
      <c r="I694" s="46"/>
      <c r="J694" s="46"/>
      <c r="K694" s="46"/>
      <c r="L694" s="46"/>
      <c r="M694" s="46"/>
      <c r="N694" s="46"/>
      <c r="O694" s="46"/>
      <c r="P694" s="46"/>
      <c r="Q694" s="46"/>
      <c r="R694" s="46"/>
      <c r="S694" s="46"/>
      <c r="T694" s="46"/>
      <c r="U694" s="46"/>
    </row>
    <row r="695" spans="1:21">
      <c r="A695" s="46"/>
      <c r="B695" s="46"/>
      <c r="C695" s="46"/>
      <c r="D695" s="46"/>
      <c r="E695" s="46"/>
      <c r="F695" s="46"/>
      <c r="G695" s="46"/>
      <c r="H695" s="46"/>
      <c r="I695" s="46"/>
      <c r="J695" s="46"/>
      <c r="K695" s="46"/>
      <c r="L695" s="46"/>
      <c r="M695" s="46"/>
      <c r="N695" s="46"/>
      <c r="O695" s="46"/>
      <c r="P695" s="46"/>
      <c r="Q695" s="46"/>
      <c r="R695" s="46"/>
      <c r="S695" s="46"/>
      <c r="T695" s="46"/>
      <c r="U695" s="46"/>
    </row>
    <row r="696" spans="1:21">
      <c r="A696" s="46"/>
      <c r="B696" s="46"/>
      <c r="C696" s="46"/>
      <c r="D696" s="46"/>
      <c r="E696" s="46"/>
      <c r="F696" s="46"/>
      <c r="G696" s="46"/>
      <c r="H696" s="46"/>
      <c r="I696" s="46"/>
      <c r="J696" s="46"/>
      <c r="K696" s="46"/>
      <c r="L696" s="46"/>
      <c r="M696" s="46"/>
      <c r="N696" s="46"/>
      <c r="O696" s="46"/>
      <c r="P696" s="46"/>
      <c r="Q696" s="46"/>
      <c r="R696" s="46"/>
      <c r="S696" s="46"/>
      <c r="T696" s="46"/>
      <c r="U696" s="46"/>
    </row>
    <row r="697" spans="1:21">
      <c r="A697" s="46"/>
      <c r="B697" s="46"/>
      <c r="C697" s="46"/>
      <c r="D697" s="46"/>
      <c r="E697" s="46"/>
      <c r="F697" s="46"/>
      <c r="G697" s="46"/>
      <c r="H697" s="46"/>
      <c r="I697" s="46"/>
      <c r="J697" s="46"/>
      <c r="K697" s="46"/>
      <c r="L697" s="46"/>
      <c r="M697" s="46"/>
      <c r="N697" s="46"/>
      <c r="O697" s="46"/>
      <c r="P697" s="46"/>
      <c r="Q697" s="46"/>
      <c r="R697" s="46"/>
      <c r="S697" s="46"/>
      <c r="T697" s="46"/>
      <c r="U697" s="46"/>
    </row>
    <row r="698" spans="1:21">
      <c r="A698" s="46"/>
      <c r="B698" s="46"/>
      <c r="C698" s="46"/>
      <c r="D698" s="46"/>
      <c r="E698" s="46"/>
      <c r="F698" s="46"/>
      <c r="G698" s="46"/>
      <c r="H698" s="46"/>
      <c r="I698" s="46"/>
      <c r="J698" s="46"/>
      <c r="K698" s="46"/>
      <c r="L698" s="46"/>
      <c r="M698" s="46"/>
      <c r="N698" s="46"/>
      <c r="O698" s="46"/>
      <c r="P698" s="46"/>
      <c r="Q698" s="46"/>
      <c r="R698" s="46"/>
      <c r="S698" s="46"/>
      <c r="T698" s="46"/>
      <c r="U698" s="46"/>
    </row>
    <row r="699" spans="1:21">
      <c r="A699" s="46"/>
      <c r="B699" s="46"/>
      <c r="C699" s="46"/>
      <c r="D699" s="46"/>
      <c r="E699" s="46"/>
      <c r="F699" s="46"/>
      <c r="G699" s="46"/>
      <c r="H699" s="46"/>
      <c r="I699" s="46"/>
      <c r="J699" s="46"/>
      <c r="K699" s="46"/>
      <c r="L699" s="46"/>
      <c r="M699" s="46"/>
      <c r="N699" s="46"/>
      <c r="O699" s="46"/>
      <c r="P699" s="46"/>
      <c r="Q699" s="46"/>
      <c r="R699" s="46"/>
      <c r="S699" s="46"/>
      <c r="T699" s="46"/>
      <c r="U699" s="46"/>
    </row>
    <row r="700" spans="1:21">
      <c r="A700" s="46"/>
      <c r="B700" s="46"/>
      <c r="C700" s="46"/>
      <c r="D700" s="46"/>
      <c r="E700" s="46"/>
      <c r="F700" s="46"/>
      <c r="G700" s="46"/>
      <c r="H700" s="46"/>
      <c r="I700" s="46"/>
      <c r="J700" s="46"/>
      <c r="K700" s="46"/>
      <c r="L700" s="46"/>
      <c r="M700" s="46"/>
      <c r="N700" s="46"/>
      <c r="O700" s="46"/>
      <c r="P700" s="46"/>
      <c r="Q700" s="46"/>
      <c r="R700" s="46"/>
      <c r="S700" s="46"/>
      <c r="T700" s="46"/>
      <c r="U700" s="46"/>
    </row>
    <row r="701" spans="1:21">
      <c r="A701" s="46"/>
      <c r="B701" s="46"/>
      <c r="C701" s="46"/>
      <c r="D701" s="46"/>
      <c r="E701" s="46"/>
      <c r="F701" s="46"/>
      <c r="G701" s="46"/>
      <c r="H701" s="46"/>
      <c r="I701" s="46"/>
      <c r="J701" s="46"/>
      <c r="K701" s="46"/>
      <c r="L701" s="46"/>
      <c r="M701" s="46"/>
      <c r="N701" s="46"/>
      <c r="O701" s="46"/>
      <c r="P701" s="46"/>
      <c r="Q701" s="46"/>
      <c r="R701" s="46"/>
      <c r="S701" s="46"/>
      <c r="T701" s="46"/>
      <c r="U701" s="46"/>
    </row>
    <row r="702" spans="1:21">
      <c r="A702" s="46"/>
      <c r="B702" s="46"/>
      <c r="C702" s="46"/>
      <c r="D702" s="46"/>
      <c r="E702" s="46"/>
      <c r="F702" s="46"/>
      <c r="G702" s="46"/>
      <c r="H702" s="46"/>
      <c r="I702" s="46"/>
      <c r="J702" s="46"/>
      <c r="K702" s="46"/>
      <c r="L702" s="46"/>
      <c r="M702" s="46"/>
      <c r="N702" s="46"/>
      <c r="O702" s="46"/>
      <c r="P702" s="46"/>
      <c r="Q702" s="46"/>
      <c r="R702" s="46"/>
      <c r="S702" s="46"/>
      <c r="T702" s="46"/>
      <c r="U702" s="46"/>
    </row>
    <row r="703" spans="1:21">
      <c r="A703" s="46"/>
      <c r="B703" s="46"/>
      <c r="C703" s="46"/>
      <c r="D703" s="46"/>
      <c r="E703" s="46"/>
      <c r="F703" s="46"/>
      <c r="G703" s="46"/>
      <c r="H703" s="46"/>
      <c r="I703" s="46"/>
      <c r="J703" s="46"/>
      <c r="K703" s="46"/>
      <c r="L703" s="46"/>
      <c r="M703" s="46"/>
      <c r="N703" s="46"/>
      <c r="O703" s="46"/>
      <c r="P703" s="46"/>
      <c r="Q703" s="46"/>
      <c r="R703" s="46"/>
      <c r="S703" s="46"/>
      <c r="T703" s="46"/>
      <c r="U703" s="46"/>
    </row>
    <row r="704" spans="1:21">
      <c r="A704" s="46"/>
      <c r="B704" s="46"/>
      <c r="C704" s="46"/>
      <c r="D704" s="46"/>
      <c r="E704" s="46"/>
      <c r="F704" s="46"/>
      <c r="G704" s="46"/>
      <c r="H704" s="46"/>
      <c r="I704" s="46"/>
      <c r="J704" s="46"/>
      <c r="K704" s="46"/>
      <c r="L704" s="46"/>
      <c r="M704" s="46"/>
      <c r="N704" s="46"/>
      <c r="O704" s="46"/>
      <c r="P704" s="46"/>
      <c r="Q704" s="46"/>
      <c r="R704" s="46"/>
      <c r="S704" s="46"/>
      <c r="T704" s="46"/>
      <c r="U704" s="46"/>
    </row>
    <row r="705" spans="1:21">
      <c r="A705" s="46"/>
      <c r="B705" s="46"/>
      <c r="C705" s="46"/>
      <c r="D705" s="46"/>
      <c r="E705" s="46"/>
      <c r="F705" s="46"/>
      <c r="G705" s="46"/>
      <c r="H705" s="46"/>
      <c r="I705" s="46"/>
      <c r="J705" s="46"/>
      <c r="K705" s="46"/>
      <c r="L705" s="46"/>
      <c r="M705" s="46"/>
      <c r="N705" s="46"/>
      <c r="O705" s="46"/>
      <c r="P705" s="46"/>
      <c r="Q705" s="46"/>
      <c r="R705" s="46"/>
      <c r="S705" s="46"/>
      <c r="T705" s="46"/>
      <c r="U705" s="46"/>
    </row>
    <row r="706" spans="1:21">
      <c r="A706" s="46"/>
      <c r="B706" s="46"/>
      <c r="C706" s="46"/>
      <c r="D706" s="46"/>
      <c r="E706" s="46"/>
      <c r="F706" s="46"/>
      <c r="G706" s="46"/>
      <c r="H706" s="46"/>
      <c r="I706" s="46"/>
      <c r="J706" s="46"/>
      <c r="K706" s="46"/>
      <c r="L706" s="46"/>
      <c r="M706" s="46"/>
      <c r="N706" s="46"/>
      <c r="O706" s="46"/>
      <c r="P706" s="46"/>
      <c r="Q706" s="46"/>
      <c r="R706" s="46"/>
      <c r="S706" s="46"/>
      <c r="T706" s="46"/>
      <c r="U706" s="46"/>
    </row>
    <row r="707" spans="1:21">
      <c r="A707" s="46"/>
      <c r="B707" s="46"/>
      <c r="C707" s="46"/>
      <c r="D707" s="46"/>
      <c r="E707" s="46"/>
      <c r="F707" s="46"/>
      <c r="G707" s="46"/>
      <c r="H707" s="46"/>
      <c r="I707" s="46"/>
      <c r="J707" s="46"/>
      <c r="K707" s="46"/>
      <c r="L707" s="46"/>
      <c r="M707" s="46"/>
      <c r="N707" s="46"/>
      <c r="O707" s="46"/>
      <c r="P707" s="46"/>
      <c r="Q707" s="46"/>
      <c r="R707" s="46"/>
      <c r="S707" s="46"/>
      <c r="T707" s="46"/>
      <c r="U707" s="46"/>
    </row>
    <row r="708" spans="1:21">
      <c r="A708" s="46"/>
      <c r="B708" s="46"/>
      <c r="C708" s="46"/>
      <c r="D708" s="46"/>
      <c r="E708" s="46"/>
      <c r="F708" s="46"/>
      <c r="G708" s="46"/>
      <c r="H708" s="46"/>
      <c r="I708" s="46"/>
      <c r="J708" s="46"/>
      <c r="K708" s="46"/>
      <c r="L708" s="46"/>
      <c r="M708" s="46"/>
      <c r="N708" s="46"/>
      <c r="O708" s="46"/>
      <c r="P708" s="46"/>
      <c r="Q708" s="46"/>
      <c r="R708" s="46"/>
      <c r="S708" s="46"/>
      <c r="T708" s="46"/>
      <c r="U708" s="46"/>
    </row>
    <row r="709" spans="1:21">
      <c r="A709" s="46"/>
      <c r="B709" s="46"/>
      <c r="C709" s="46"/>
      <c r="D709" s="46"/>
      <c r="E709" s="46"/>
      <c r="F709" s="46"/>
      <c r="G709" s="46"/>
      <c r="H709" s="46"/>
      <c r="I709" s="46"/>
      <c r="J709" s="46"/>
      <c r="K709" s="46"/>
      <c r="L709" s="46"/>
      <c r="M709" s="46"/>
      <c r="N709" s="46"/>
      <c r="O709" s="46"/>
      <c r="P709" s="46"/>
      <c r="Q709" s="46"/>
      <c r="R709" s="46"/>
      <c r="S709" s="46"/>
      <c r="T709" s="46"/>
      <c r="U709" s="46"/>
    </row>
    <row r="710" spans="1:21">
      <c r="A710" s="46"/>
      <c r="B710" s="46"/>
      <c r="C710" s="46"/>
      <c r="D710" s="46"/>
      <c r="E710" s="46"/>
      <c r="F710" s="46"/>
      <c r="G710" s="46"/>
      <c r="H710" s="46"/>
      <c r="I710" s="46"/>
      <c r="J710" s="46"/>
      <c r="K710" s="46"/>
      <c r="L710" s="46"/>
      <c r="M710" s="46"/>
      <c r="N710" s="46"/>
      <c r="O710" s="46"/>
      <c r="P710" s="46"/>
      <c r="Q710" s="46"/>
      <c r="R710" s="46"/>
      <c r="S710" s="46"/>
      <c r="T710" s="46"/>
      <c r="U710" s="46"/>
    </row>
    <row r="711" spans="1:21">
      <c r="A711" s="46"/>
      <c r="B711" s="46"/>
      <c r="C711" s="46"/>
      <c r="D711" s="46"/>
      <c r="E711" s="46"/>
      <c r="F711" s="46"/>
      <c r="G711" s="46"/>
      <c r="H711" s="46"/>
      <c r="I711" s="46"/>
      <c r="J711" s="46"/>
      <c r="K711" s="46"/>
      <c r="L711" s="46"/>
      <c r="M711" s="46"/>
      <c r="N711" s="46"/>
      <c r="O711" s="46"/>
      <c r="P711" s="46"/>
      <c r="Q711" s="46"/>
      <c r="R711" s="46"/>
      <c r="S711" s="46"/>
      <c r="T711" s="46"/>
      <c r="U711" s="46"/>
    </row>
    <row r="712" spans="1:21">
      <c r="A712" s="46"/>
      <c r="B712" s="46"/>
      <c r="C712" s="46"/>
      <c r="D712" s="46"/>
      <c r="E712" s="46"/>
      <c r="F712" s="46"/>
      <c r="G712" s="46"/>
      <c r="H712" s="46"/>
      <c r="I712" s="46"/>
      <c r="J712" s="46"/>
      <c r="K712" s="46"/>
      <c r="L712" s="46"/>
      <c r="M712" s="46"/>
      <c r="N712" s="46"/>
      <c r="O712" s="46"/>
      <c r="P712" s="46"/>
      <c r="Q712" s="46"/>
      <c r="R712" s="46"/>
      <c r="S712" s="46"/>
      <c r="T712" s="46"/>
      <c r="U712" s="46"/>
    </row>
    <row r="713" spans="1:21">
      <c r="A713" s="46"/>
      <c r="B713" s="46"/>
      <c r="C713" s="46"/>
      <c r="D713" s="46"/>
      <c r="E713" s="46"/>
      <c r="F713" s="46"/>
      <c r="G713" s="46"/>
      <c r="H713" s="46"/>
      <c r="I713" s="46"/>
      <c r="J713" s="46"/>
      <c r="K713" s="46"/>
      <c r="L713" s="46"/>
      <c r="M713" s="46"/>
      <c r="N713" s="46"/>
      <c r="O713" s="46"/>
      <c r="P713" s="46"/>
      <c r="Q713" s="46"/>
      <c r="R713" s="46"/>
      <c r="S713" s="46"/>
      <c r="T713" s="46"/>
      <c r="U713" s="46"/>
    </row>
    <row r="714" spans="1:21">
      <c r="A714" s="46"/>
      <c r="B714" s="46"/>
      <c r="C714" s="46"/>
      <c r="D714" s="46"/>
      <c r="E714" s="46"/>
      <c r="F714" s="46"/>
      <c r="G714" s="46"/>
      <c r="H714" s="46"/>
      <c r="I714" s="46"/>
      <c r="J714" s="46"/>
      <c r="K714" s="46"/>
      <c r="L714" s="46"/>
      <c r="M714" s="46"/>
      <c r="N714" s="46"/>
      <c r="O714" s="46"/>
      <c r="P714" s="46"/>
      <c r="Q714" s="46"/>
      <c r="R714" s="46"/>
      <c r="S714" s="46"/>
      <c r="T714" s="46"/>
      <c r="U714" s="46"/>
    </row>
    <row r="715" spans="1:21">
      <c r="A715" s="46"/>
      <c r="B715" s="46"/>
      <c r="C715" s="46"/>
      <c r="D715" s="46"/>
      <c r="E715" s="46"/>
      <c r="F715" s="46"/>
      <c r="G715" s="46"/>
      <c r="H715" s="46"/>
      <c r="I715" s="46"/>
      <c r="J715" s="46"/>
      <c r="K715" s="46"/>
      <c r="L715" s="46"/>
      <c r="M715" s="46"/>
      <c r="N715" s="46"/>
      <c r="O715" s="46"/>
      <c r="P715" s="46"/>
      <c r="Q715" s="46"/>
      <c r="R715" s="46"/>
      <c r="S715" s="46"/>
      <c r="T715" s="46"/>
      <c r="U715" s="46"/>
    </row>
    <row r="716" spans="1:21">
      <c r="A716" s="46"/>
      <c r="B716" s="46"/>
      <c r="C716" s="46"/>
      <c r="D716" s="46"/>
      <c r="E716" s="46"/>
      <c r="F716" s="46"/>
      <c r="G716" s="46"/>
      <c r="H716" s="46"/>
      <c r="I716" s="46"/>
      <c r="J716" s="46"/>
      <c r="K716" s="46"/>
      <c r="L716" s="46"/>
      <c r="M716" s="46"/>
      <c r="N716" s="46"/>
      <c r="O716" s="46"/>
      <c r="P716" s="46"/>
      <c r="Q716" s="46"/>
      <c r="R716" s="46"/>
      <c r="S716" s="46"/>
      <c r="T716" s="46"/>
      <c r="U716" s="46"/>
    </row>
    <row r="717" spans="1:21">
      <c r="A717" s="46"/>
      <c r="B717" s="46"/>
      <c r="C717" s="46"/>
      <c r="D717" s="46"/>
      <c r="E717" s="46"/>
      <c r="F717" s="46"/>
      <c r="G717" s="46"/>
      <c r="H717" s="46"/>
      <c r="I717" s="46"/>
      <c r="J717" s="46"/>
      <c r="K717" s="46"/>
      <c r="L717" s="46"/>
      <c r="M717" s="46"/>
      <c r="N717" s="46"/>
      <c r="O717" s="46"/>
      <c r="P717" s="46"/>
      <c r="Q717" s="46"/>
      <c r="R717" s="46"/>
      <c r="S717" s="46"/>
      <c r="T717" s="46"/>
      <c r="U717" s="46"/>
    </row>
    <row r="718" spans="1:21">
      <c r="A718" s="46"/>
      <c r="B718" s="46"/>
      <c r="C718" s="46"/>
      <c r="D718" s="46"/>
      <c r="E718" s="46"/>
      <c r="F718" s="46"/>
      <c r="G718" s="46"/>
      <c r="H718" s="46"/>
      <c r="I718" s="46"/>
      <c r="J718" s="46"/>
      <c r="K718" s="46"/>
      <c r="L718" s="46"/>
      <c r="M718" s="46"/>
      <c r="N718" s="46"/>
      <c r="O718" s="46"/>
      <c r="P718" s="46"/>
      <c r="Q718" s="46"/>
      <c r="R718" s="46"/>
      <c r="S718" s="46"/>
      <c r="T718" s="46"/>
      <c r="U718" s="46"/>
    </row>
    <row r="719" spans="1:21">
      <c r="A719" s="46"/>
      <c r="B719" s="46"/>
      <c r="C719" s="46"/>
      <c r="D719" s="46"/>
      <c r="E719" s="46"/>
      <c r="F719" s="46"/>
      <c r="G719" s="46"/>
      <c r="H719" s="46"/>
      <c r="I719" s="46"/>
      <c r="J719" s="46"/>
      <c r="K719" s="46"/>
      <c r="L719" s="46"/>
      <c r="M719" s="46"/>
      <c r="N719" s="46"/>
      <c r="O719" s="46"/>
      <c r="P719" s="46"/>
      <c r="Q719" s="46"/>
      <c r="R719" s="46"/>
      <c r="S719" s="46"/>
      <c r="T719" s="46"/>
      <c r="U719" s="46"/>
    </row>
    <row r="720" spans="1:21">
      <c r="A720" s="46"/>
      <c r="B720" s="46"/>
      <c r="C720" s="46"/>
      <c r="D720" s="46"/>
      <c r="E720" s="46"/>
      <c r="F720" s="46"/>
      <c r="G720" s="46"/>
      <c r="H720" s="46"/>
      <c r="I720" s="46"/>
      <c r="J720" s="46"/>
      <c r="K720" s="46"/>
      <c r="L720" s="46"/>
      <c r="M720" s="46"/>
      <c r="N720" s="46"/>
      <c r="O720" s="46"/>
      <c r="P720" s="46"/>
      <c r="Q720" s="46"/>
      <c r="R720" s="46"/>
      <c r="S720" s="46"/>
      <c r="T720" s="46"/>
      <c r="U720" s="46"/>
    </row>
    <row r="721" spans="1:21">
      <c r="A721" s="46"/>
      <c r="B721" s="46"/>
      <c r="C721" s="46"/>
      <c r="D721" s="46"/>
      <c r="E721" s="46"/>
      <c r="F721" s="46"/>
      <c r="G721" s="46"/>
      <c r="H721" s="46"/>
      <c r="I721" s="46"/>
      <c r="J721" s="46"/>
      <c r="K721" s="46"/>
      <c r="L721" s="46"/>
      <c r="M721" s="46"/>
      <c r="N721" s="46"/>
      <c r="O721" s="46"/>
      <c r="P721" s="46"/>
      <c r="Q721" s="46"/>
      <c r="R721" s="46"/>
      <c r="S721" s="46"/>
      <c r="T721" s="46"/>
      <c r="U721" s="46"/>
    </row>
    <row r="722" spans="1:21">
      <c r="A722" s="46"/>
      <c r="B722" s="46"/>
      <c r="C722" s="46"/>
      <c r="D722" s="46"/>
      <c r="E722" s="46"/>
      <c r="F722" s="46"/>
      <c r="G722" s="46"/>
      <c r="H722" s="46"/>
      <c r="I722" s="46"/>
      <c r="J722" s="46"/>
      <c r="K722" s="46"/>
      <c r="L722" s="46"/>
      <c r="M722" s="46"/>
      <c r="N722" s="46"/>
      <c r="O722" s="46"/>
      <c r="P722" s="46"/>
      <c r="Q722" s="46"/>
      <c r="R722" s="46"/>
      <c r="S722" s="46"/>
      <c r="T722" s="46"/>
      <c r="U722" s="46"/>
    </row>
    <row r="723" spans="1:21">
      <c r="A723" s="46"/>
      <c r="B723" s="46"/>
      <c r="C723" s="46"/>
      <c r="D723" s="46"/>
      <c r="E723" s="46"/>
      <c r="F723" s="46"/>
      <c r="G723" s="46"/>
      <c r="H723" s="46"/>
      <c r="I723" s="46"/>
      <c r="J723" s="46"/>
      <c r="K723" s="46"/>
      <c r="L723" s="46"/>
      <c r="M723" s="46"/>
      <c r="N723" s="46"/>
      <c r="O723" s="46"/>
      <c r="P723" s="46"/>
      <c r="Q723" s="46"/>
      <c r="R723" s="46"/>
      <c r="S723" s="46"/>
      <c r="T723" s="46"/>
      <c r="U723" s="46"/>
    </row>
    <row r="724" spans="1:21">
      <c r="A724" s="46"/>
      <c r="B724" s="46"/>
      <c r="C724" s="46"/>
      <c r="D724" s="46"/>
      <c r="E724" s="46"/>
      <c r="F724" s="46"/>
      <c r="G724" s="46"/>
      <c r="H724" s="46"/>
      <c r="I724" s="46"/>
      <c r="J724" s="46"/>
      <c r="K724" s="46"/>
      <c r="L724" s="46"/>
      <c r="M724" s="46"/>
      <c r="N724" s="46"/>
      <c r="O724" s="46"/>
      <c r="P724" s="46"/>
      <c r="Q724" s="46"/>
      <c r="R724" s="46"/>
      <c r="S724" s="46"/>
      <c r="T724" s="46"/>
      <c r="U724" s="46"/>
    </row>
    <row r="725" spans="1:21">
      <c r="A725" s="46"/>
      <c r="B725" s="46"/>
      <c r="C725" s="46"/>
      <c r="D725" s="46"/>
      <c r="E725" s="46"/>
      <c r="F725" s="46"/>
      <c r="G725" s="46"/>
      <c r="H725" s="46"/>
      <c r="I725" s="46"/>
      <c r="J725" s="46"/>
      <c r="K725" s="46"/>
      <c r="L725" s="46"/>
      <c r="M725" s="46"/>
      <c r="N725" s="46"/>
      <c r="O725" s="46"/>
      <c r="P725" s="46"/>
      <c r="Q725" s="46"/>
      <c r="R725" s="46"/>
      <c r="S725" s="46"/>
      <c r="T725" s="46"/>
      <c r="U725" s="46"/>
    </row>
    <row r="726" spans="1:21">
      <c r="A726" s="46"/>
      <c r="B726" s="46"/>
      <c r="C726" s="46"/>
      <c r="D726" s="46"/>
      <c r="E726" s="46"/>
      <c r="F726" s="46"/>
      <c r="G726" s="46"/>
      <c r="H726" s="46"/>
      <c r="I726" s="46"/>
      <c r="J726" s="46"/>
      <c r="K726" s="46"/>
      <c r="L726" s="46"/>
      <c r="M726" s="46"/>
      <c r="N726" s="46"/>
      <c r="O726" s="46"/>
      <c r="P726" s="46"/>
      <c r="Q726" s="46"/>
      <c r="R726" s="46"/>
      <c r="S726" s="46"/>
      <c r="T726" s="46"/>
      <c r="U726" s="46"/>
    </row>
    <row r="727" spans="1:21">
      <c r="A727" s="46"/>
      <c r="B727" s="46"/>
      <c r="C727" s="46"/>
      <c r="D727" s="46"/>
      <c r="E727" s="46"/>
      <c r="F727" s="46"/>
      <c r="G727" s="46"/>
      <c r="H727" s="46"/>
      <c r="I727" s="46"/>
      <c r="J727" s="46"/>
      <c r="K727" s="46"/>
      <c r="L727" s="46"/>
      <c r="M727" s="46"/>
      <c r="N727" s="46"/>
      <c r="O727" s="46"/>
      <c r="P727" s="46"/>
      <c r="Q727" s="46"/>
      <c r="R727" s="46"/>
      <c r="S727" s="46"/>
      <c r="T727" s="46"/>
      <c r="U727" s="46"/>
    </row>
    <row r="728" spans="1:21">
      <c r="A728" s="46"/>
      <c r="B728" s="46"/>
      <c r="C728" s="46"/>
      <c r="D728" s="46"/>
      <c r="E728" s="46"/>
      <c r="F728" s="46"/>
      <c r="G728" s="46"/>
      <c r="H728" s="46"/>
      <c r="I728" s="46"/>
      <c r="J728" s="46"/>
      <c r="K728" s="46"/>
      <c r="L728" s="46"/>
      <c r="M728" s="46"/>
      <c r="N728" s="46"/>
      <c r="O728" s="46"/>
      <c r="P728" s="46"/>
      <c r="Q728" s="46"/>
      <c r="R728" s="46"/>
      <c r="S728" s="46"/>
      <c r="T728" s="46"/>
      <c r="U728" s="46"/>
    </row>
    <row r="729" spans="1:21">
      <c r="A729" s="46"/>
      <c r="B729" s="46"/>
      <c r="C729" s="46"/>
      <c r="D729" s="46"/>
      <c r="E729" s="46"/>
      <c r="F729" s="46"/>
      <c r="G729" s="46"/>
      <c r="H729" s="46"/>
      <c r="I729" s="46"/>
      <c r="J729" s="46"/>
      <c r="K729" s="46"/>
      <c r="L729" s="46"/>
      <c r="M729" s="46"/>
      <c r="N729" s="46"/>
      <c r="O729" s="46"/>
      <c r="P729" s="46"/>
      <c r="Q729" s="46"/>
      <c r="R729" s="46"/>
      <c r="S729" s="46"/>
      <c r="T729" s="46"/>
      <c r="U729" s="46"/>
    </row>
    <row r="730" spans="1:21">
      <c r="A730" s="46"/>
      <c r="B730" s="46"/>
      <c r="C730" s="46"/>
      <c r="D730" s="46"/>
      <c r="E730" s="46"/>
      <c r="F730" s="46"/>
      <c r="G730" s="46"/>
      <c r="H730" s="46"/>
      <c r="I730" s="46"/>
      <c r="J730" s="46"/>
      <c r="K730" s="46"/>
      <c r="L730" s="46"/>
      <c r="M730" s="46"/>
      <c r="N730" s="46"/>
      <c r="O730" s="46"/>
      <c r="P730" s="46"/>
      <c r="Q730" s="46"/>
      <c r="R730" s="46"/>
      <c r="S730" s="46"/>
      <c r="T730" s="46"/>
      <c r="U730" s="46"/>
    </row>
    <row r="731" spans="1:21">
      <c r="A731" s="46"/>
      <c r="B731" s="46"/>
      <c r="C731" s="46"/>
      <c r="D731" s="46"/>
      <c r="E731" s="46"/>
      <c r="F731" s="46"/>
      <c r="G731" s="46"/>
      <c r="H731" s="46"/>
      <c r="I731" s="46"/>
      <c r="J731" s="46"/>
      <c r="K731" s="46"/>
      <c r="L731" s="46"/>
      <c r="M731" s="46"/>
      <c r="N731" s="46"/>
      <c r="O731" s="46"/>
      <c r="P731" s="46"/>
      <c r="Q731" s="46"/>
      <c r="R731" s="46"/>
      <c r="S731" s="46"/>
      <c r="T731" s="46"/>
      <c r="U731" s="46"/>
    </row>
    <row r="732" spans="1:21">
      <c r="A732" s="46"/>
      <c r="B732" s="46"/>
      <c r="C732" s="46"/>
      <c r="D732" s="46"/>
      <c r="E732" s="46"/>
      <c r="F732" s="46"/>
      <c r="G732" s="46"/>
      <c r="H732" s="46"/>
      <c r="I732" s="46"/>
      <c r="J732" s="46"/>
      <c r="K732" s="46"/>
      <c r="L732" s="46"/>
      <c r="M732" s="46"/>
      <c r="N732" s="46"/>
      <c r="O732" s="46"/>
      <c r="P732" s="46"/>
      <c r="Q732" s="46"/>
      <c r="R732" s="46"/>
      <c r="S732" s="46"/>
      <c r="T732" s="46"/>
      <c r="U732" s="46"/>
    </row>
    <row r="733" spans="1:21">
      <c r="A733" s="46"/>
      <c r="B733" s="46"/>
      <c r="C733" s="46"/>
      <c r="D733" s="46"/>
      <c r="E733" s="46"/>
      <c r="F733" s="46"/>
      <c r="G733" s="46"/>
      <c r="H733" s="46"/>
      <c r="I733" s="46"/>
      <c r="J733" s="46"/>
      <c r="K733" s="46"/>
      <c r="L733" s="46"/>
      <c r="M733" s="46"/>
      <c r="N733" s="46"/>
      <c r="O733" s="46"/>
      <c r="P733" s="46"/>
      <c r="Q733" s="46"/>
      <c r="R733" s="46"/>
      <c r="S733" s="46"/>
      <c r="T733" s="46"/>
      <c r="U733" s="46"/>
    </row>
    <row r="734" spans="1:21">
      <c r="A734" s="46"/>
      <c r="B734" s="46"/>
      <c r="C734" s="46"/>
      <c r="D734" s="46"/>
      <c r="E734" s="46"/>
      <c r="F734" s="46"/>
      <c r="G734" s="46"/>
      <c r="H734" s="46"/>
      <c r="I734" s="46"/>
      <c r="J734" s="46"/>
      <c r="K734" s="46"/>
      <c r="L734" s="46"/>
      <c r="M734" s="46"/>
      <c r="N734" s="46"/>
      <c r="O734" s="46"/>
      <c r="P734" s="46"/>
      <c r="Q734" s="46"/>
      <c r="R734" s="46"/>
      <c r="S734" s="46"/>
      <c r="T734" s="46"/>
      <c r="U734" s="46"/>
    </row>
    <row r="735" spans="1:21">
      <c r="A735" s="46"/>
      <c r="B735" s="46"/>
      <c r="C735" s="46"/>
      <c r="D735" s="46"/>
      <c r="E735" s="46"/>
      <c r="F735" s="46"/>
      <c r="G735" s="46"/>
      <c r="H735" s="46"/>
      <c r="I735" s="46"/>
      <c r="J735" s="46"/>
      <c r="K735" s="46"/>
      <c r="L735" s="46"/>
      <c r="M735" s="46"/>
      <c r="N735" s="46"/>
      <c r="O735" s="46"/>
      <c r="P735" s="46"/>
      <c r="Q735" s="46"/>
      <c r="R735" s="46"/>
      <c r="S735" s="46"/>
      <c r="T735" s="46"/>
      <c r="U735" s="46"/>
    </row>
    <row r="736" spans="1:21">
      <c r="A736" s="46"/>
      <c r="B736" s="46"/>
      <c r="C736" s="46"/>
      <c r="D736" s="46"/>
      <c r="E736" s="46"/>
      <c r="F736" s="46"/>
      <c r="G736" s="46"/>
      <c r="H736" s="46"/>
      <c r="I736" s="46"/>
      <c r="J736" s="46"/>
      <c r="K736" s="46"/>
      <c r="L736" s="46"/>
      <c r="M736" s="46"/>
      <c r="N736" s="46"/>
      <c r="O736" s="46"/>
      <c r="P736" s="46"/>
      <c r="Q736" s="46"/>
      <c r="R736" s="46"/>
      <c r="S736" s="46"/>
      <c r="T736" s="46"/>
      <c r="U736" s="46"/>
    </row>
    <row r="737" spans="1:21">
      <c r="A737" s="46"/>
      <c r="B737" s="46"/>
      <c r="C737" s="46"/>
      <c r="D737" s="46"/>
      <c r="E737" s="46"/>
      <c r="F737" s="46"/>
      <c r="G737" s="46"/>
      <c r="H737" s="46"/>
      <c r="I737" s="46"/>
      <c r="J737" s="46"/>
      <c r="K737" s="46"/>
      <c r="L737" s="46"/>
      <c r="M737" s="46"/>
      <c r="N737" s="46"/>
      <c r="O737" s="46"/>
      <c r="P737" s="46"/>
      <c r="Q737" s="46"/>
      <c r="R737" s="46"/>
      <c r="S737" s="46"/>
      <c r="T737" s="46"/>
      <c r="U737" s="46"/>
    </row>
    <row r="738" spans="1:21">
      <c r="A738" s="46"/>
      <c r="B738" s="46"/>
      <c r="C738" s="46"/>
      <c r="D738" s="46"/>
      <c r="E738" s="46"/>
      <c r="F738" s="46"/>
      <c r="G738" s="46"/>
      <c r="H738" s="46"/>
      <c r="I738" s="46"/>
      <c r="J738" s="46"/>
      <c r="K738" s="46"/>
      <c r="L738" s="46"/>
      <c r="M738" s="46"/>
      <c r="N738" s="46"/>
      <c r="O738" s="46"/>
      <c r="P738" s="46"/>
      <c r="Q738" s="46"/>
      <c r="R738" s="46"/>
      <c r="S738" s="46"/>
      <c r="T738" s="46"/>
      <c r="U738" s="46"/>
    </row>
    <row r="739" spans="1:21">
      <c r="A739" s="46"/>
      <c r="B739" s="46"/>
      <c r="C739" s="46"/>
      <c r="D739" s="46"/>
      <c r="E739" s="46"/>
      <c r="F739" s="46"/>
      <c r="G739" s="46"/>
      <c r="H739" s="46"/>
      <c r="I739" s="46"/>
      <c r="J739" s="46"/>
      <c r="K739" s="46"/>
      <c r="L739" s="46"/>
      <c r="M739" s="46"/>
      <c r="N739" s="46"/>
      <c r="O739" s="46"/>
      <c r="P739" s="46"/>
      <c r="Q739" s="46"/>
      <c r="R739" s="46"/>
      <c r="S739" s="46"/>
      <c r="T739" s="46"/>
      <c r="U739" s="46"/>
    </row>
    <row r="740" spans="1:21">
      <c r="A740" s="46"/>
      <c r="B740" s="46"/>
      <c r="C740" s="46"/>
      <c r="D740" s="46"/>
      <c r="E740" s="46"/>
      <c r="F740" s="46"/>
      <c r="G740" s="46"/>
      <c r="H740" s="46"/>
      <c r="I740" s="46"/>
      <c r="J740" s="46"/>
      <c r="K740" s="46"/>
      <c r="L740" s="46"/>
      <c r="M740" s="46"/>
      <c r="N740" s="46"/>
      <c r="O740" s="46"/>
      <c r="P740" s="46"/>
      <c r="Q740" s="46"/>
      <c r="R740" s="46"/>
      <c r="S740" s="46"/>
      <c r="T740" s="46"/>
      <c r="U740" s="46"/>
    </row>
    <row r="741" spans="1:21">
      <c r="A741" s="46"/>
      <c r="B741" s="46"/>
      <c r="C741" s="46"/>
      <c r="D741" s="46"/>
      <c r="E741" s="46"/>
      <c r="F741" s="46"/>
      <c r="G741" s="46"/>
      <c r="H741" s="46"/>
      <c r="I741" s="46"/>
      <c r="J741" s="46"/>
      <c r="K741" s="46"/>
      <c r="L741" s="46"/>
      <c r="M741" s="46"/>
      <c r="N741" s="46"/>
      <c r="O741" s="46"/>
      <c r="P741" s="46"/>
      <c r="Q741" s="46"/>
      <c r="R741" s="46"/>
      <c r="S741" s="46"/>
      <c r="T741" s="46"/>
      <c r="U741" s="46"/>
    </row>
    <row r="742" spans="1:21">
      <c r="A742" s="46"/>
      <c r="B742" s="46"/>
      <c r="C742" s="46"/>
      <c r="D742" s="46"/>
      <c r="E742" s="46"/>
      <c r="F742" s="46"/>
      <c r="G742" s="46"/>
      <c r="H742" s="46"/>
      <c r="I742" s="46"/>
      <c r="J742" s="46"/>
      <c r="K742" s="46"/>
      <c r="L742" s="46"/>
      <c r="M742" s="46"/>
      <c r="N742" s="46"/>
      <c r="O742" s="46"/>
      <c r="P742" s="46"/>
      <c r="Q742" s="46"/>
      <c r="R742" s="46"/>
      <c r="S742" s="46"/>
      <c r="T742" s="46"/>
      <c r="U742" s="46"/>
    </row>
    <row r="743" spans="1:21">
      <c r="A743" s="46"/>
      <c r="B743" s="46"/>
      <c r="C743" s="46"/>
      <c r="D743" s="46"/>
      <c r="E743" s="46"/>
      <c r="F743" s="46"/>
      <c r="G743" s="46"/>
      <c r="H743" s="46"/>
      <c r="I743" s="46"/>
      <c r="J743" s="46"/>
      <c r="K743" s="46"/>
      <c r="L743" s="46"/>
      <c r="M743" s="46"/>
      <c r="N743" s="46"/>
      <c r="O743" s="46"/>
      <c r="P743" s="46"/>
      <c r="Q743" s="46"/>
      <c r="R743" s="46"/>
      <c r="S743" s="46"/>
      <c r="T743" s="46"/>
      <c r="U743" s="46"/>
    </row>
    <row r="744" spans="1:21">
      <c r="A744" s="46"/>
      <c r="B744" s="46"/>
      <c r="C744" s="46"/>
      <c r="D744" s="46"/>
      <c r="E744" s="46"/>
      <c r="F744" s="46"/>
      <c r="G744" s="46"/>
      <c r="H744" s="46"/>
      <c r="I744" s="46"/>
      <c r="J744" s="46"/>
      <c r="K744" s="46"/>
      <c r="L744" s="46"/>
      <c r="M744" s="46"/>
      <c r="N744" s="46"/>
      <c r="O744" s="46"/>
      <c r="P744" s="46"/>
      <c r="Q744" s="46"/>
      <c r="R744" s="46"/>
      <c r="S744" s="46"/>
      <c r="T744" s="46"/>
      <c r="U744" s="46"/>
    </row>
    <row r="745" spans="1:21">
      <c r="A745" s="46"/>
      <c r="B745" s="46"/>
      <c r="C745" s="46"/>
      <c r="D745" s="46"/>
      <c r="E745" s="46"/>
      <c r="F745" s="46"/>
      <c r="G745" s="46"/>
      <c r="H745" s="46"/>
      <c r="I745" s="46"/>
      <c r="J745" s="46"/>
      <c r="K745" s="46"/>
      <c r="L745" s="46"/>
      <c r="M745" s="46"/>
      <c r="N745" s="46"/>
      <c r="O745" s="46"/>
      <c r="P745" s="46"/>
      <c r="Q745" s="46"/>
      <c r="R745" s="46"/>
      <c r="S745" s="46"/>
      <c r="T745" s="46"/>
      <c r="U745" s="46"/>
    </row>
    <row r="746" spans="1:21">
      <c r="A746" s="46"/>
      <c r="B746" s="46"/>
      <c r="C746" s="46"/>
      <c r="D746" s="46"/>
      <c r="E746" s="46"/>
      <c r="F746" s="46"/>
      <c r="G746" s="46"/>
      <c r="H746" s="46"/>
      <c r="I746" s="46"/>
      <c r="J746" s="46"/>
      <c r="K746" s="46"/>
      <c r="L746" s="46"/>
      <c r="M746" s="46"/>
      <c r="N746" s="46"/>
      <c r="O746" s="46"/>
      <c r="P746" s="46"/>
      <c r="Q746" s="46"/>
      <c r="R746" s="46"/>
      <c r="S746" s="46"/>
      <c r="T746" s="46"/>
      <c r="U746" s="46"/>
    </row>
    <row r="747" spans="1:21">
      <c r="A747" s="46"/>
      <c r="B747" s="46"/>
      <c r="C747" s="46"/>
      <c r="D747" s="46"/>
      <c r="E747" s="46"/>
      <c r="F747" s="46"/>
      <c r="G747" s="46"/>
      <c r="H747" s="46"/>
      <c r="I747" s="46"/>
      <c r="J747" s="46"/>
      <c r="K747" s="46"/>
      <c r="L747" s="46"/>
      <c r="M747" s="46"/>
      <c r="N747" s="46"/>
      <c r="O747" s="46"/>
      <c r="P747" s="46"/>
      <c r="Q747" s="46"/>
      <c r="R747" s="46"/>
      <c r="S747" s="46"/>
      <c r="T747" s="46"/>
      <c r="U747" s="46"/>
    </row>
    <row r="748" spans="1:21">
      <c r="A748" s="46"/>
      <c r="B748" s="46"/>
      <c r="C748" s="46"/>
      <c r="D748" s="46"/>
      <c r="E748" s="46"/>
      <c r="F748" s="46"/>
      <c r="G748" s="46"/>
      <c r="H748" s="46"/>
      <c r="I748" s="46"/>
      <c r="J748" s="46"/>
      <c r="K748" s="46"/>
      <c r="L748" s="46"/>
      <c r="M748" s="46"/>
      <c r="N748" s="46"/>
      <c r="O748" s="46"/>
      <c r="P748" s="46"/>
      <c r="Q748" s="46"/>
      <c r="R748" s="46"/>
      <c r="S748" s="46"/>
      <c r="T748" s="46"/>
      <c r="U748" s="46"/>
    </row>
    <row r="749" spans="1:21">
      <c r="A749" s="46"/>
      <c r="B749" s="46"/>
      <c r="C749" s="46"/>
      <c r="D749" s="46"/>
      <c r="E749" s="46"/>
      <c r="F749" s="46"/>
      <c r="G749" s="46"/>
      <c r="H749" s="46"/>
      <c r="I749" s="46"/>
      <c r="J749" s="46"/>
      <c r="K749" s="46"/>
      <c r="L749" s="46"/>
      <c r="M749" s="46"/>
      <c r="N749" s="46"/>
      <c r="O749" s="46"/>
      <c r="P749" s="46"/>
      <c r="Q749" s="46"/>
      <c r="R749" s="46"/>
      <c r="S749" s="46"/>
      <c r="T749" s="46"/>
      <c r="U749" s="46"/>
    </row>
    <row r="750" spans="1:21">
      <c r="A750" s="46"/>
      <c r="B750" s="46"/>
      <c r="C750" s="46"/>
      <c r="D750" s="46"/>
      <c r="E750" s="46"/>
      <c r="F750" s="46"/>
      <c r="G750" s="46"/>
      <c r="H750" s="46"/>
      <c r="I750" s="46"/>
      <c r="J750" s="46"/>
      <c r="K750" s="46"/>
      <c r="L750" s="46"/>
      <c r="M750" s="46"/>
      <c r="N750" s="46"/>
      <c r="O750" s="46"/>
      <c r="P750" s="46"/>
      <c r="Q750" s="46"/>
      <c r="R750" s="46"/>
      <c r="S750" s="46"/>
      <c r="T750" s="46"/>
      <c r="U750" s="46"/>
    </row>
    <row r="751" spans="1:21">
      <c r="A751" s="46"/>
      <c r="B751" s="46"/>
      <c r="C751" s="46"/>
      <c r="D751" s="46"/>
      <c r="E751" s="46"/>
      <c r="F751" s="46"/>
      <c r="G751" s="46"/>
      <c r="H751" s="46"/>
      <c r="I751" s="46"/>
      <c r="J751" s="46"/>
      <c r="K751" s="46"/>
      <c r="L751" s="46"/>
      <c r="M751" s="46"/>
      <c r="N751" s="46"/>
      <c r="O751" s="46"/>
      <c r="P751" s="46"/>
      <c r="Q751" s="46"/>
      <c r="R751" s="46"/>
      <c r="S751" s="46"/>
      <c r="T751" s="46"/>
      <c r="U751" s="46"/>
    </row>
    <row r="752" spans="1:21">
      <c r="A752" s="46"/>
      <c r="B752" s="46"/>
      <c r="C752" s="46"/>
      <c r="D752" s="46"/>
      <c r="E752" s="46"/>
      <c r="F752" s="46"/>
      <c r="G752" s="46"/>
      <c r="H752" s="46"/>
      <c r="I752" s="46"/>
      <c r="J752" s="46"/>
      <c r="K752" s="46"/>
      <c r="L752" s="46"/>
      <c r="M752" s="46"/>
      <c r="N752" s="46"/>
      <c r="O752" s="46"/>
      <c r="P752" s="46"/>
      <c r="Q752" s="46"/>
      <c r="R752" s="46"/>
      <c r="S752" s="46"/>
      <c r="T752" s="46"/>
      <c r="U752" s="46"/>
    </row>
    <row r="753" spans="1:21">
      <c r="A753" s="46"/>
      <c r="B753" s="46"/>
      <c r="C753" s="46"/>
      <c r="D753" s="46"/>
      <c r="E753" s="46"/>
      <c r="F753" s="46"/>
      <c r="G753" s="46"/>
      <c r="H753" s="46"/>
      <c r="I753" s="46"/>
      <c r="J753" s="46"/>
      <c r="K753" s="46"/>
      <c r="L753" s="46"/>
      <c r="M753" s="46"/>
      <c r="N753" s="46"/>
      <c r="O753" s="46"/>
      <c r="P753" s="46"/>
      <c r="Q753" s="46"/>
      <c r="R753" s="46"/>
      <c r="S753" s="46"/>
      <c r="T753" s="46"/>
      <c r="U753" s="46"/>
    </row>
    <row r="754" spans="1:21">
      <c r="A754" s="46"/>
      <c r="B754" s="46"/>
      <c r="C754" s="46"/>
      <c r="D754" s="46"/>
      <c r="E754" s="46"/>
      <c r="F754" s="46"/>
      <c r="G754" s="46"/>
      <c r="H754" s="46"/>
      <c r="I754" s="46"/>
      <c r="J754" s="46"/>
      <c r="K754" s="46"/>
      <c r="L754" s="46"/>
      <c r="M754" s="46"/>
      <c r="N754" s="46"/>
      <c r="O754" s="46"/>
      <c r="P754" s="46"/>
      <c r="Q754" s="46"/>
      <c r="R754" s="46"/>
      <c r="S754" s="46"/>
      <c r="T754" s="46"/>
      <c r="U754" s="46"/>
    </row>
    <row r="755" spans="1:21">
      <c r="A755" s="46"/>
      <c r="B755" s="46"/>
      <c r="C755" s="46"/>
      <c r="D755" s="46"/>
      <c r="E755" s="46"/>
      <c r="F755" s="46"/>
      <c r="G755" s="46"/>
      <c r="H755" s="46"/>
      <c r="I755" s="46"/>
      <c r="J755" s="46"/>
      <c r="K755" s="46"/>
      <c r="L755" s="46"/>
      <c r="M755" s="46"/>
      <c r="N755" s="46"/>
      <c r="O755" s="46"/>
      <c r="P755" s="46"/>
      <c r="Q755" s="46"/>
      <c r="R755" s="46"/>
      <c r="S755" s="46"/>
      <c r="T755" s="46"/>
      <c r="U755" s="46"/>
    </row>
    <row r="756" spans="1:21">
      <c r="A756" s="46"/>
      <c r="B756" s="46"/>
      <c r="C756" s="46"/>
      <c r="D756" s="46"/>
      <c r="E756" s="46"/>
      <c r="F756" s="46"/>
      <c r="G756" s="46"/>
      <c r="H756" s="46"/>
      <c r="I756" s="46"/>
      <c r="J756" s="46"/>
      <c r="K756" s="46"/>
      <c r="L756" s="46"/>
      <c r="M756" s="46"/>
      <c r="N756" s="46"/>
      <c r="O756" s="46"/>
      <c r="P756" s="46"/>
      <c r="Q756" s="46"/>
      <c r="R756" s="46"/>
      <c r="S756" s="46"/>
      <c r="T756" s="46"/>
      <c r="U756" s="46"/>
    </row>
    <row r="757" spans="1:21">
      <c r="A757" s="46"/>
      <c r="B757" s="46"/>
      <c r="C757" s="46"/>
      <c r="D757" s="46"/>
      <c r="E757" s="46"/>
      <c r="F757" s="46"/>
      <c r="G757" s="46"/>
      <c r="H757" s="46"/>
      <c r="I757" s="46"/>
      <c r="J757" s="46"/>
      <c r="K757" s="46"/>
      <c r="L757" s="46"/>
      <c r="M757" s="46"/>
      <c r="N757" s="46"/>
      <c r="O757" s="46"/>
      <c r="P757" s="46"/>
      <c r="Q757" s="46"/>
      <c r="R757" s="46"/>
      <c r="S757" s="46"/>
      <c r="T757" s="46"/>
      <c r="U757" s="46"/>
    </row>
    <row r="758" spans="1:21">
      <c r="A758" s="46"/>
      <c r="B758" s="46"/>
      <c r="C758" s="46"/>
      <c r="D758" s="46"/>
      <c r="E758" s="46"/>
      <c r="F758" s="46"/>
      <c r="G758" s="46"/>
      <c r="H758" s="46"/>
      <c r="I758" s="46"/>
      <c r="J758" s="46"/>
      <c r="K758" s="46"/>
      <c r="L758" s="46"/>
      <c r="M758" s="46"/>
      <c r="N758" s="46"/>
      <c r="O758" s="46"/>
      <c r="P758" s="46"/>
      <c r="Q758" s="46"/>
      <c r="R758" s="46"/>
      <c r="S758" s="46"/>
      <c r="T758" s="46"/>
      <c r="U758" s="46"/>
    </row>
    <row r="759" spans="1:21">
      <c r="A759" s="46"/>
      <c r="B759" s="46"/>
      <c r="C759" s="46"/>
      <c r="D759" s="46"/>
      <c r="E759" s="46"/>
      <c r="F759" s="46"/>
      <c r="G759" s="46"/>
      <c r="H759" s="46"/>
      <c r="I759" s="46"/>
      <c r="J759" s="46"/>
      <c r="K759" s="46"/>
      <c r="L759" s="46"/>
      <c r="M759" s="46"/>
      <c r="N759" s="46"/>
      <c r="O759" s="46"/>
      <c r="P759" s="46"/>
      <c r="Q759" s="46"/>
      <c r="R759" s="46"/>
      <c r="S759" s="46"/>
      <c r="T759" s="46"/>
      <c r="U759" s="46"/>
    </row>
    <row r="760" spans="1:21">
      <c r="A760" s="46"/>
      <c r="B760" s="46"/>
      <c r="C760" s="46"/>
      <c r="D760" s="46"/>
      <c r="E760" s="46"/>
      <c r="F760" s="46"/>
      <c r="G760" s="46"/>
      <c r="H760" s="46"/>
      <c r="I760" s="46"/>
      <c r="J760" s="46"/>
      <c r="K760" s="46"/>
      <c r="L760" s="46"/>
      <c r="M760" s="46"/>
      <c r="N760" s="46"/>
      <c r="O760" s="46"/>
      <c r="P760" s="46"/>
      <c r="Q760" s="46"/>
      <c r="R760" s="46"/>
      <c r="S760" s="46"/>
      <c r="T760" s="46"/>
      <c r="U760" s="46"/>
    </row>
    <row r="761" spans="1:21">
      <c r="A761" s="46"/>
      <c r="B761" s="46"/>
      <c r="C761" s="46"/>
      <c r="D761" s="46"/>
      <c r="E761" s="46"/>
      <c r="F761" s="46"/>
      <c r="G761" s="46"/>
      <c r="H761" s="46"/>
      <c r="I761" s="46"/>
      <c r="J761" s="46"/>
      <c r="K761" s="46"/>
      <c r="L761" s="46"/>
      <c r="M761" s="46"/>
      <c r="N761" s="46"/>
      <c r="O761" s="46"/>
      <c r="P761" s="46"/>
      <c r="Q761" s="46"/>
      <c r="R761" s="46"/>
      <c r="S761" s="46"/>
      <c r="T761" s="46"/>
      <c r="U761" s="46"/>
    </row>
    <row r="762" spans="1:21">
      <c r="A762" s="46"/>
      <c r="B762" s="46"/>
      <c r="C762" s="46"/>
      <c r="D762" s="46"/>
      <c r="E762" s="46"/>
      <c r="F762" s="46"/>
      <c r="G762" s="46"/>
      <c r="H762" s="46"/>
      <c r="I762" s="46"/>
      <c r="J762" s="46"/>
      <c r="K762" s="46"/>
      <c r="L762" s="46"/>
      <c r="M762" s="46"/>
      <c r="N762" s="46"/>
      <c r="O762" s="46"/>
      <c r="P762" s="46"/>
      <c r="Q762" s="46"/>
      <c r="R762" s="46"/>
      <c r="S762" s="46"/>
      <c r="T762" s="46"/>
      <c r="U762" s="46"/>
    </row>
    <row r="763" spans="1:21">
      <c r="A763" s="46"/>
      <c r="B763" s="46"/>
      <c r="C763" s="46"/>
      <c r="D763" s="46"/>
      <c r="E763" s="46"/>
      <c r="F763" s="46"/>
      <c r="G763" s="46"/>
      <c r="H763" s="46"/>
      <c r="I763" s="46"/>
      <c r="J763" s="46"/>
      <c r="K763" s="46"/>
      <c r="L763" s="46"/>
      <c r="M763" s="46"/>
      <c r="N763" s="46"/>
      <c r="O763" s="46"/>
      <c r="P763" s="46"/>
      <c r="Q763" s="46"/>
      <c r="R763" s="46"/>
      <c r="S763" s="46"/>
      <c r="T763" s="46"/>
      <c r="U763" s="46"/>
    </row>
    <row r="764" spans="1:21">
      <c r="A764" s="46"/>
      <c r="B764" s="46"/>
      <c r="C764" s="46"/>
      <c r="D764" s="46"/>
      <c r="E764" s="46"/>
      <c r="F764" s="46"/>
      <c r="G764" s="46"/>
      <c r="H764" s="46"/>
      <c r="I764" s="46"/>
      <c r="J764" s="46"/>
      <c r="K764" s="46"/>
      <c r="L764" s="46"/>
      <c r="M764" s="46"/>
      <c r="N764" s="46"/>
      <c r="O764" s="46"/>
      <c r="P764" s="46"/>
      <c r="Q764" s="46"/>
      <c r="R764" s="46"/>
      <c r="S764" s="46"/>
      <c r="T764" s="46"/>
      <c r="U764" s="46"/>
    </row>
    <row r="765" spans="1:21">
      <c r="A765" s="46"/>
      <c r="B765" s="46"/>
      <c r="C765" s="46"/>
      <c r="D765" s="46"/>
      <c r="E765" s="46"/>
      <c r="F765" s="46"/>
      <c r="G765" s="46"/>
      <c r="H765" s="46"/>
      <c r="I765" s="46"/>
      <c r="J765" s="46"/>
      <c r="K765" s="46"/>
      <c r="L765" s="46"/>
      <c r="M765" s="46"/>
      <c r="N765" s="46"/>
      <c r="O765" s="46"/>
      <c r="P765" s="46"/>
      <c r="Q765" s="46"/>
      <c r="R765" s="46"/>
      <c r="S765" s="46"/>
      <c r="T765" s="46"/>
      <c r="U765" s="46"/>
    </row>
    <row r="766" spans="1:21">
      <c r="A766" s="46"/>
      <c r="B766" s="46"/>
      <c r="C766" s="46"/>
      <c r="D766" s="46"/>
      <c r="E766" s="46"/>
      <c r="F766" s="46"/>
      <c r="G766" s="46"/>
      <c r="H766" s="46"/>
      <c r="I766" s="46"/>
      <c r="J766" s="46"/>
      <c r="K766" s="46"/>
      <c r="L766" s="46"/>
      <c r="M766" s="46"/>
      <c r="N766" s="46"/>
      <c r="O766" s="46"/>
      <c r="P766" s="46"/>
      <c r="Q766" s="46"/>
      <c r="R766" s="46"/>
      <c r="S766" s="46"/>
      <c r="T766" s="46"/>
      <c r="U766" s="46"/>
    </row>
    <row r="767" spans="1:21">
      <c r="A767" s="46"/>
      <c r="B767" s="46"/>
      <c r="C767" s="46"/>
      <c r="D767" s="46"/>
      <c r="E767" s="46"/>
      <c r="F767" s="46"/>
      <c r="G767" s="46"/>
      <c r="H767" s="46"/>
      <c r="I767" s="46"/>
      <c r="J767" s="46"/>
      <c r="K767" s="46"/>
      <c r="L767" s="46"/>
      <c r="M767" s="46"/>
      <c r="N767" s="46"/>
      <c r="O767" s="46"/>
      <c r="P767" s="46"/>
      <c r="Q767" s="46"/>
      <c r="R767" s="46"/>
      <c r="S767" s="46"/>
      <c r="T767" s="46"/>
      <c r="U767" s="46"/>
    </row>
    <row r="768" spans="1:21">
      <c r="A768" s="46"/>
      <c r="B768" s="46"/>
      <c r="C768" s="46"/>
      <c r="D768" s="46"/>
      <c r="E768" s="46"/>
      <c r="F768" s="46"/>
      <c r="G768" s="46"/>
      <c r="H768" s="46"/>
      <c r="I768" s="46"/>
      <c r="J768" s="46"/>
      <c r="K768" s="46"/>
      <c r="L768" s="46"/>
      <c r="M768" s="46"/>
      <c r="N768" s="46"/>
      <c r="O768" s="46"/>
      <c r="P768" s="46"/>
      <c r="Q768" s="46"/>
      <c r="R768" s="46"/>
      <c r="S768" s="46"/>
      <c r="T768" s="46"/>
      <c r="U768" s="46"/>
    </row>
    <row r="769" spans="1:21">
      <c r="A769" s="46"/>
      <c r="B769" s="46"/>
      <c r="C769" s="46"/>
      <c r="D769" s="46"/>
      <c r="E769" s="46"/>
      <c r="F769" s="46"/>
      <c r="G769" s="46"/>
      <c r="H769" s="46"/>
      <c r="I769" s="46"/>
      <c r="J769" s="46"/>
      <c r="K769" s="46"/>
      <c r="L769" s="46"/>
      <c r="M769" s="46"/>
      <c r="N769" s="46"/>
      <c r="O769" s="46"/>
      <c r="P769" s="46"/>
      <c r="Q769" s="46"/>
      <c r="R769" s="46"/>
      <c r="S769" s="46"/>
      <c r="T769" s="46"/>
      <c r="U769" s="46"/>
    </row>
    <row r="770" spans="1:21">
      <c r="A770" s="46"/>
      <c r="B770" s="46"/>
      <c r="C770" s="46"/>
      <c r="D770" s="46"/>
      <c r="E770" s="46"/>
      <c r="F770" s="46"/>
      <c r="G770" s="46"/>
      <c r="H770" s="46"/>
      <c r="I770" s="46"/>
      <c r="J770" s="46"/>
      <c r="K770" s="46"/>
      <c r="L770" s="46"/>
      <c r="M770" s="46"/>
      <c r="N770" s="46"/>
      <c r="O770" s="46"/>
      <c r="P770" s="46"/>
      <c r="Q770" s="46"/>
      <c r="R770" s="46"/>
      <c r="S770" s="46"/>
      <c r="T770" s="46"/>
      <c r="U770" s="46"/>
    </row>
    <row r="771" spans="1:21">
      <c r="A771" s="46"/>
      <c r="B771" s="46"/>
      <c r="C771" s="46"/>
      <c r="D771" s="46"/>
      <c r="E771" s="46"/>
      <c r="F771" s="46"/>
      <c r="G771" s="46"/>
      <c r="H771" s="46"/>
      <c r="I771" s="46"/>
      <c r="J771" s="46"/>
      <c r="K771" s="46"/>
      <c r="L771" s="46"/>
      <c r="M771" s="46"/>
      <c r="N771" s="46"/>
      <c r="O771" s="46"/>
      <c r="P771" s="46"/>
      <c r="Q771" s="46"/>
      <c r="R771" s="46"/>
      <c r="S771" s="46"/>
      <c r="T771" s="46"/>
      <c r="U771" s="46"/>
    </row>
    <row r="772" spans="1:21">
      <c r="A772" s="46"/>
      <c r="B772" s="46"/>
      <c r="C772" s="46"/>
      <c r="D772" s="46"/>
      <c r="E772" s="46"/>
      <c r="F772" s="46"/>
      <c r="G772" s="46"/>
      <c r="H772" s="46"/>
      <c r="I772" s="46"/>
      <c r="J772" s="46"/>
      <c r="K772" s="46"/>
      <c r="L772" s="46"/>
      <c r="M772" s="46"/>
      <c r="N772" s="46"/>
      <c r="O772" s="46"/>
      <c r="P772" s="46"/>
      <c r="Q772" s="46"/>
      <c r="R772" s="46"/>
      <c r="S772" s="46"/>
      <c r="T772" s="46"/>
      <c r="U772" s="46"/>
    </row>
    <row r="773" spans="1:21">
      <c r="A773" s="46"/>
      <c r="B773" s="46"/>
      <c r="C773" s="46"/>
      <c r="D773" s="46"/>
      <c r="E773" s="46"/>
      <c r="F773" s="46"/>
      <c r="G773" s="46"/>
      <c r="H773" s="46"/>
      <c r="I773" s="46"/>
      <c r="J773" s="46"/>
      <c r="K773" s="46"/>
      <c r="L773" s="46"/>
      <c r="M773" s="46"/>
      <c r="N773" s="46"/>
      <c r="O773" s="46"/>
      <c r="P773" s="46"/>
      <c r="Q773" s="46"/>
      <c r="R773" s="46"/>
      <c r="S773" s="46"/>
      <c r="T773" s="46"/>
      <c r="U773" s="46"/>
    </row>
    <row r="774" spans="1:21">
      <c r="A774" s="46"/>
      <c r="B774" s="46"/>
      <c r="C774" s="46"/>
      <c r="D774" s="46"/>
      <c r="E774" s="46"/>
      <c r="F774" s="46"/>
      <c r="G774" s="46"/>
      <c r="H774" s="46"/>
      <c r="I774" s="46"/>
      <c r="J774" s="46"/>
      <c r="K774" s="46"/>
      <c r="L774" s="46"/>
      <c r="M774" s="46"/>
      <c r="N774" s="46"/>
      <c r="O774" s="46"/>
      <c r="P774" s="46"/>
      <c r="Q774" s="46"/>
      <c r="R774" s="46"/>
      <c r="S774" s="46"/>
      <c r="T774" s="46"/>
      <c r="U774" s="46"/>
    </row>
    <row r="775" spans="1:21">
      <c r="A775" s="46"/>
      <c r="B775" s="46"/>
      <c r="C775" s="46"/>
      <c r="D775" s="46"/>
      <c r="E775" s="46"/>
      <c r="F775" s="46"/>
      <c r="G775" s="46"/>
      <c r="H775" s="46"/>
      <c r="I775" s="46"/>
      <c r="J775" s="46"/>
      <c r="K775" s="46"/>
      <c r="L775" s="46"/>
      <c r="M775" s="46"/>
      <c r="N775" s="46"/>
      <c r="O775" s="46"/>
      <c r="P775" s="46"/>
      <c r="Q775" s="46"/>
      <c r="R775" s="46"/>
      <c r="S775" s="46"/>
      <c r="T775" s="46"/>
      <c r="U775" s="46"/>
    </row>
    <row r="776" spans="1:21">
      <c r="A776" s="46"/>
      <c r="B776" s="46"/>
      <c r="C776" s="46"/>
      <c r="D776" s="46"/>
      <c r="E776" s="46"/>
      <c r="F776" s="46"/>
      <c r="G776" s="46"/>
      <c r="H776" s="46"/>
      <c r="I776" s="46"/>
      <c r="J776" s="46"/>
      <c r="K776" s="46"/>
      <c r="L776" s="46"/>
      <c r="M776" s="46"/>
      <c r="N776" s="46"/>
      <c r="O776" s="46"/>
      <c r="P776" s="46"/>
      <c r="Q776" s="46"/>
      <c r="R776" s="46"/>
      <c r="S776" s="46"/>
      <c r="T776" s="46"/>
      <c r="U776" s="46"/>
    </row>
    <row r="777" spans="1:21">
      <c r="A777" s="46"/>
      <c r="B777" s="46"/>
      <c r="C777" s="46"/>
      <c r="D777" s="46"/>
      <c r="E777" s="46"/>
      <c r="F777" s="46"/>
      <c r="G777" s="46"/>
      <c r="H777" s="46"/>
      <c r="I777" s="46"/>
      <c r="J777" s="46"/>
      <c r="K777" s="46"/>
      <c r="L777" s="46"/>
      <c r="M777" s="46"/>
      <c r="N777" s="46"/>
      <c r="O777" s="46"/>
      <c r="P777" s="46"/>
      <c r="Q777" s="46"/>
      <c r="R777" s="46"/>
      <c r="S777" s="46"/>
      <c r="T777" s="46"/>
      <c r="U777" s="46"/>
    </row>
    <row r="778" spans="1:21">
      <c r="A778" s="46"/>
      <c r="B778" s="46"/>
      <c r="C778" s="46"/>
      <c r="D778" s="46"/>
      <c r="E778" s="46"/>
      <c r="F778" s="46"/>
      <c r="G778" s="46"/>
      <c r="H778" s="46"/>
      <c r="I778" s="46"/>
      <c r="J778" s="46"/>
      <c r="K778" s="46"/>
      <c r="L778" s="46"/>
      <c r="M778" s="46"/>
      <c r="N778" s="46"/>
      <c r="O778" s="46"/>
      <c r="P778" s="46"/>
      <c r="Q778" s="46"/>
      <c r="R778" s="46"/>
      <c r="S778" s="46"/>
      <c r="T778" s="46"/>
      <c r="U778" s="46"/>
    </row>
    <row r="779" spans="1:21">
      <c r="A779" s="46"/>
      <c r="B779" s="46"/>
      <c r="C779" s="46"/>
      <c r="D779" s="46"/>
      <c r="E779" s="46"/>
      <c r="F779" s="46"/>
      <c r="G779" s="46"/>
      <c r="H779" s="46"/>
      <c r="I779" s="46"/>
      <c r="J779" s="46"/>
      <c r="K779" s="46"/>
      <c r="L779" s="46"/>
      <c r="M779" s="46"/>
      <c r="N779" s="46"/>
      <c r="O779" s="46"/>
      <c r="P779" s="46"/>
      <c r="Q779" s="46"/>
      <c r="R779" s="46"/>
      <c r="S779" s="46"/>
      <c r="T779" s="46"/>
      <c r="U779" s="46"/>
    </row>
    <row r="780" spans="1:21">
      <c r="A780" s="46"/>
      <c r="B780" s="46"/>
      <c r="C780" s="46"/>
      <c r="D780" s="46"/>
      <c r="E780" s="46"/>
      <c r="F780" s="46"/>
      <c r="G780" s="46"/>
      <c r="H780" s="46"/>
      <c r="I780" s="46"/>
      <c r="J780" s="46"/>
      <c r="K780" s="46"/>
      <c r="L780" s="46"/>
      <c r="M780" s="46"/>
      <c r="N780" s="46"/>
      <c r="O780" s="46"/>
      <c r="P780" s="46"/>
      <c r="Q780" s="46"/>
      <c r="R780" s="46"/>
      <c r="S780" s="46"/>
      <c r="T780" s="46"/>
      <c r="U780" s="46"/>
    </row>
    <row r="781" spans="1:21">
      <c r="A781" s="46"/>
      <c r="B781" s="46"/>
      <c r="C781" s="46"/>
      <c r="D781" s="46"/>
      <c r="E781" s="46"/>
      <c r="F781" s="46"/>
      <c r="G781" s="46"/>
      <c r="H781" s="46"/>
      <c r="I781" s="46"/>
      <c r="J781" s="46"/>
      <c r="K781" s="46"/>
      <c r="L781" s="46"/>
      <c r="M781" s="46"/>
      <c r="N781" s="46"/>
      <c r="O781" s="46"/>
      <c r="P781" s="46"/>
      <c r="Q781" s="46"/>
      <c r="R781" s="46"/>
      <c r="S781" s="46"/>
      <c r="T781" s="46"/>
      <c r="U781" s="46"/>
    </row>
    <row r="782" spans="1:21">
      <c r="A782" s="46"/>
      <c r="B782" s="46"/>
      <c r="C782" s="46"/>
      <c r="D782" s="46"/>
      <c r="E782" s="46"/>
      <c r="F782" s="46"/>
      <c r="G782" s="46"/>
      <c r="H782" s="46"/>
      <c r="I782" s="46"/>
      <c r="J782" s="46"/>
      <c r="K782" s="46"/>
      <c r="L782" s="46"/>
      <c r="M782" s="46"/>
      <c r="N782" s="46"/>
      <c r="O782" s="46"/>
      <c r="P782" s="46"/>
      <c r="Q782" s="46"/>
      <c r="R782" s="46"/>
      <c r="S782" s="46"/>
      <c r="T782" s="46"/>
      <c r="U782" s="46"/>
    </row>
    <row r="783" spans="1:21">
      <c r="A783" s="46"/>
      <c r="B783" s="46"/>
      <c r="C783" s="46"/>
      <c r="D783" s="46"/>
      <c r="E783" s="46"/>
      <c r="F783" s="46"/>
      <c r="G783" s="46"/>
      <c r="H783" s="46"/>
      <c r="I783" s="46"/>
      <c r="J783" s="46"/>
      <c r="K783" s="46"/>
      <c r="L783" s="46"/>
      <c r="M783" s="46"/>
      <c r="N783" s="46"/>
      <c r="O783" s="46"/>
      <c r="P783" s="46"/>
      <c r="Q783" s="46"/>
      <c r="R783" s="46"/>
      <c r="S783" s="46"/>
      <c r="T783" s="46"/>
      <c r="U783" s="46"/>
    </row>
    <row r="784" spans="1:21">
      <c r="A784" s="46"/>
      <c r="B784" s="46"/>
      <c r="C784" s="46"/>
      <c r="D784" s="46"/>
      <c r="E784" s="46"/>
      <c r="F784" s="46"/>
      <c r="G784" s="46"/>
      <c r="H784" s="46"/>
      <c r="I784" s="46"/>
      <c r="J784" s="46"/>
      <c r="K784" s="46"/>
      <c r="L784" s="46"/>
      <c r="M784" s="46"/>
      <c r="N784" s="46"/>
      <c r="O784" s="46"/>
      <c r="P784" s="46"/>
      <c r="Q784" s="46"/>
      <c r="R784" s="46"/>
      <c r="S784" s="46"/>
      <c r="T784" s="46"/>
      <c r="U784" s="46"/>
    </row>
    <row r="785" spans="1:21">
      <c r="A785" s="46"/>
      <c r="B785" s="46"/>
      <c r="C785" s="46"/>
      <c r="D785" s="46"/>
      <c r="E785" s="46"/>
      <c r="F785" s="46"/>
      <c r="G785" s="46"/>
      <c r="H785" s="46"/>
      <c r="I785" s="46"/>
      <c r="J785" s="46"/>
      <c r="K785" s="46"/>
      <c r="L785" s="46"/>
      <c r="M785" s="46"/>
      <c r="N785" s="46"/>
      <c r="O785" s="46"/>
      <c r="P785" s="46"/>
      <c r="Q785" s="46"/>
      <c r="R785" s="46"/>
      <c r="S785" s="46"/>
      <c r="T785" s="46"/>
      <c r="U785" s="46"/>
    </row>
    <row r="786" spans="1:21">
      <c r="A786" s="46"/>
      <c r="B786" s="46"/>
      <c r="C786" s="46"/>
      <c r="D786" s="46"/>
      <c r="E786" s="46"/>
      <c r="F786" s="46"/>
      <c r="G786" s="46"/>
      <c r="H786" s="46"/>
      <c r="I786" s="46"/>
      <c r="J786" s="46"/>
      <c r="K786" s="46"/>
      <c r="L786" s="46"/>
      <c r="M786" s="46"/>
      <c r="N786" s="46"/>
      <c r="O786" s="46"/>
      <c r="P786" s="46"/>
      <c r="Q786" s="46"/>
      <c r="R786" s="46"/>
      <c r="S786" s="46"/>
      <c r="T786" s="46"/>
      <c r="U786" s="46"/>
    </row>
    <row r="787" spans="1:21">
      <c r="A787" s="46"/>
      <c r="B787" s="46"/>
      <c r="C787" s="46"/>
      <c r="D787" s="46"/>
      <c r="E787" s="46"/>
      <c r="F787" s="46"/>
      <c r="G787" s="46"/>
      <c r="H787" s="46"/>
      <c r="I787" s="46"/>
      <c r="J787" s="46"/>
      <c r="K787" s="46"/>
      <c r="L787" s="46"/>
      <c r="M787" s="46"/>
      <c r="N787" s="46"/>
      <c r="O787" s="46"/>
      <c r="P787" s="46"/>
      <c r="Q787" s="46"/>
      <c r="R787" s="46"/>
      <c r="S787" s="46"/>
      <c r="T787" s="46"/>
      <c r="U787" s="46"/>
    </row>
    <row r="788" spans="1:21">
      <c r="A788" s="46"/>
      <c r="B788" s="46"/>
      <c r="C788" s="46"/>
      <c r="D788" s="46"/>
      <c r="E788" s="46"/>
      <c r="F788" s="46"/>
      <c r="G788" s="46"/>
      <c r="H788" s="46"/>
      <c r="I788" s="46"/>
      <c r="J788" s="46"/>
      <c r="K788" s="46"/>
      <c r="L788" s="46"/>
      <c r="M788" s="46"/>
      <c r="N788" s="46"/>
      <c r="O788" s="46"/>
      <c r="P788" s="46"/>
      <c r="Q788" s="46"/>
      <c r="R788" s="46"/>
      <c r="S788" s="46"/>
      <c r="T788" s="46"/>
      <c r="U788" s="46"/>
    </row>
    <row r="789" spans="1:21">
      <c r="A789" s="46"/>
      <c r="B789" s="46"/>
      <c r="C789" s="46"/>
      <c r="D789" s="46"/>
      <c r="E789" s="46"/>
      <c r="F789" s="46"/>
      <c r="G789" s="46"/>
      <c r="H789" s="46"/>
      <c r="I789" s="46"/>
      <c r="J789" s="46"/>
      <c r="K789" s="46"/>
      <c r="L789" s="46"/>
      <c r="M789" s="46"/>
      <c r="N789" s="46"/>
      <c r="O789" s="46"/>
      <c r="P789" s="46"/>
      <c r="Q789" s="46"/>
      <c r="R789" s="46"/>
      <c r="S789" s="46"/>
      <c r="T789" s="46"/>
      <c r="U789" s="46"/>
    </row>
    <row r="790" spans="1:21">
      <c r="A790" s="46"/>
      <c r="B790" s="46"/>
      <c r="C790" s="46"/>
      <c r="D790" s="46"/>
      <c r="E790" s="46"/>
      <c r="F790" s="46"/>
      <c r="G790" s="46"/>
      <c r="H790" s="46"/>
      <c r="I790" s="46"/>
      <c r="J790" s="46"/>
      <c r="K790" s="46"/>
      <c r="L790" s="46"/>
      <c r="M790" s="46"/>
      <c r="N790" s="46"/>
      <c r="O790" s="46"/>
      <c r="P790" s="46"/>
      <c r="Q790" s="46"/>
      <c r="R790" s="46"/>
      <c r="S790" s="46"/>
      <c r="T790" s="46"/>
      <c r="U790" s="46"/>
    </row>
    <row r="791" spans="1:21">
      <c r="A791" s="46"/>
      <c r="B791" s="46"/>
      <c r="C791" s="46"/>
      <c r="D791" s="46"/>
      <c r="E791" s="46"/>
      <c r="F791" s="46"/>
      <c r="G791" s="46"/>
      <c r="H791" s="46"/>
      <c r="I791" s="46"/>
      <c r="J791" s="46"/>
      <c r="K791" s="46"/>
      <c r="L791" s="46"/>
      <c r="M791" s="46"/>
      <c r="N791" s="46"/>
      <c r="O791" s="46"/>
      <c r="P791" s="46"/>
      <c r="Q791" s="46"/>
      <c r="R791" s="46"/>
      <c r="S791" s="46"/>
      <c r="T791" s="46"/>
      <c r="U791" s="46"/>
    </row>
    <row r="792" spans="1:21">
      <c r="A792" s="46"/>
      <c r="B792" s="46"/>
      <c r="C792" s="46"/>
      <c r="D792" s="46"/>
      <c r="E792" s="46"/>
      <c r="F792" s="46"/>
      <c r="G792" s="46"/>
      <c r="H792" s="46"/>
      <c r="I792" s="46"/>
      <c r="J792" s="46"/>
      <c r="K792" s="46"/>
      <c r="L792" s="46"/>
      <c r="M792" s="46"/>
      <c r="N792" s="46"/>
      <c r="O792" s="46"/>
      <c r="P792" s="46"/>
      <c r="Q792" s="46"/>
      <c r="R792" s="46"/>
      <c r="S792" s="46"/>
      <c r="T792" s="46"/>
      <c r="U792" s="46"/>
    </row>
    <row r="793" spans="1:21">
      <c r="A793" s="46"/>
      <c r="B793" s="46"/>
      <c r="C793" s="46"/>
      <c r="D793" s="46"/>
      <c r="E793" s="46"/>
      <c r="F793" s="46"/>
      <c r="G793" s="46"/>
      <c r="H793" s="46"/>
      <c r="I793" s="46"/>
      <c r="J793" s="46"/>
      <c r="K793" s="46"/>
      <c r="L793" s="46"/>
      <c r="M793" s="46"/>
      <c r="N793" s="46"/>
      <c r="O793" s="46"/>
      <c r="P793" s="46"/>
      <c r="Q793" s="46"/>
      <c r="R793" s="46"/>
      <c r="S793" s="46"/>
      <c r="T793" s="46"/>
      <c r="U793" s="46"/>
    </row>
    <row r="794" spans="1:21">
      <c r="A794" s="46"/>
      <c r="B794" s="46"/>
      <c r="C794" s="46"/>
      <c r="D794" s="46"/>
      <c r="E794" s="46"/>
      <c r="F794" s="46"/>
      <c r="G794" s="46"/>
      <c r="H794" s="46"/>
      <c r="I794" s="46"/>
      <c r="J794" s="46"/>
      <c r="K794" s="46"/>
      <c r="L794" s="46"/>
      <c r="M794" s="46"/>
      <c r="N794" s="46"/>
      <c r="O794" s="46"/>
      <c r="P794" s="46"/>
      <c r="Q794" s="46"/>
      <c r="R794" s="46"/>
      <c r="S794" s="46"/>
      <c r="T794" s="46"/>
      <c r="U794" s="46"/>
    </row>
    <row r="795" spans="1:21">
      <c r="A795" s="46"/>
      <c r="B795" s="46"/>
      <c r="C795" s="46"/>
      <c r="D795" s="46"/>
      <c r="E795" s="46"/>
      <c r="F795" s="46"/>
      <c r="G795" s="46"/>
      <c r="H795" s="46"/>
      <c r="I795" s="46"/>
      <c r="J795" s="46"/>
      <c r="K795" s="46"/>
      <c r="L795" s="46"/>
      <c r="M795" s="46"/>
      <c r="N795" s="46"/>
      <c r="O795" s="46"/>
      <c r="P795" s="46"/>
      <c r="Q795" s="46"/>
      <c r="R795" s="46"/>
      <c r="S795" s="46"/>
      <c r="T795" s="46"/>
      <c r="U795" s="46"/>
    </row>
    <row r="796" spans="1:21">
      <c r="A796" s="46"/>
      <c r="B796" s="46"/>
      <c r="C796" s="46"/>
      <c r="D796" s="46"/>
      <c r="E796" s="46"/>
      <c r="F796" s="46"/>
      <c r="G796" s="46"/>
      <c r="H796" s="46"/>
      <c r="I796" s="46"/>
      <c r="J796" s="46"/>
      <c r="K796" s="46"/>
      <c r="L796" s="46"/>
      <c r="M796" s="46"/>
      <c r="N796" s="46"/>
      <c r="O796" s="46"/>
      <c r="P796" s="46"/>
      <c r="Q796" s="46"/>
      <c r="R796" s="46"/>
      <c r="S796" s="46"/>
      <c r="T796" s="46"/>
      <c r="U796" s="46"/>
    </row>
    <row r="797" spans="1:21">
      <c r="A797" s="46"/>
      <c r="B797" s="46"/>
      <c r="C797" s="46"/>
      <c r="D797" s="46"/>
      <c r="E797" s="46"/>
      <c r="F797" s="46"/>
      <c r="G797" s="46"/>
      <c r="H797" s="46"/>
      <c r="I797" s="46"/>
      <c r="J797" s="46"/>
      <c r="K797" s="46"/>
      <c r="L797" s="46"/>
      <c r="M797" s="46"/>
      <c r="N797" s="46"/>
      <c r="O797" s="46"/>
      <c r="P797" s="46"/>
      <c r="Q797" s="46"/>
      <c r="R797" s="46"/>
      <c r="S797" s="46"/>
      <c r="T797" s="46"/>
      <c r="U797" s="46"/>
    </row>
    <row r="798" spans="1:21">
      <c r="A798" s="46"/>
      <c r="B798" s="46"/>
      <c r="C798" s="46"/>
      <c r="D798" s="46"/>
      <c r="E798" s="46"/>
      <c r="F798" s="46"/>
      <c r="G798" s="46"/>
      <c r="H798" s="46"/>
      <c r="I798" s="46"/>
      <c r="J798" s="46"/>
      <c r="K798" s="46"/>
      <c r="L798" s="46"/>
      <c r="M798" s="46"/>
      <c r="N798" s="46"/>
      <c r="O798" s="46"/>
      <c r="P798" s="46"/>
      <c r="Q798" s="46"/>
      <c r="R798" s="46"/>
      <c r="S798" s="46"/>
      <c r="T798" s="46"/>
      <c r="U798" s="46"/>
    </row>
    <row r="799" spans="1:21">
      <c r="A799" s="46"/>
      <c r="B799" s="46"/>
      <c r="C799" s="46"/>
      <c r="D799" s="46"/>
      <c r="E799" s="46"/>
      <c r="F799" s="46"/>
      <c r="G799" s="46"/>
      <c r="H799" s="46"/>
      <c r="I799" s="46"/>
      <c r="J799" s="46"/>
      <c r="K799" s="46"/>
      <c r="L799" s="46"/>
      <c r="M799" s="46"/>
      <c r="N799" s="46"/>
      <c r="O799" s="46"/>
      <c r="P799" s="46"/>
      <c r="Q799" s="46"/>
      <c r="R799" s="46"/>
      <c r="S799" s="46"/>
      <c r="T799" s="46"/>
      <c r="U799" s="46"/>
    </row>
    <row r="800" spans="1:21">
      <c r="A800" s="46"/>
      <c r="B800" s="46"/>
      <c r="C800" s="46"/>
      <c r="D800" s="46"/>
      <c r="E800" s="46"/>
      <c r="F800" s="46"/>
      <c r="G800" s="46"/>
      <c r="H800" s="46"/>
      <c r="I800" s="46"/>
      <c r="J800" s="46"/>
      <c r="K800" s="46"/>
      <c r="L800" s="46"/>
      <c r="M800" s="46"/>
      <c r="N800" s="46"/>
      <c r="O800" s="46"/>
      <c r="P800" s="46"/>
      <c r="Q800" s="46"/>
      <c r="R800" s="46"/>
      <c r="S800" s="46"/>
      <c r="T800" s="46"/>
      <c r="U800" s="46"/>
    </row>
    <row r="801" spans="1:21">
      <c r="A801" s="46"/>
      <c r="B801" s="46"/>
      <c r="C801" s="46"/>
      <c r="D801" s="46"/>
      <c r="E801" s="46"/>
      <c r="F801" s="46"/>
      <c r="G801" s="46"/>
      <c r="H801" s="46"/>
      <c r="I801" s="46"/>
      <c r="J801" s="46"/>
      <c r="K801" s="46"/>
      <c r="L801" s="46"/>
      <c r="M801" s="46"/>
      <c r="N801" s="46"/>
      <c r="O801" s="46"/>
      <c r="P801" s="46"/>
      <c r="Q801" s="46"/>
      <c r="R801" s="46"/>
      <c r="S801" s="46"/>
      <c r="T801" s="46"/>
      <c r="U801" s="46"/>
    </row>
    <row r="802" spans="1:21">
      <c r="A802" s="46"/>
      <c r="B802" s="46"/>
      <c r="C802" s="46"/>
      <c r="D802" s="46"/>
      <c r="E802" s="46"/>
      <c r="F802" s="46"/>
      <c r="G802" s="46"/>
      <c r="H802" s="46"/>
      <c r="I802" s="46"/>
      <c r="J802" s="46"/>
      <c r="K802" s="46"/>
      <c r="L802" s="46"/>
      <c r="M802" s="46"/>
      <c r="N802" s="46"/>
      <c r="O802" s="46"/>
      <c r="P802" s="46"/>
      <c r="Q802" s="46"/>
      <c r="R802" s="46"/>
      <c r="S802" s="46"/>
      <c r="T802" s="46"/>
      <c r="U802" s="46"/>
    </row>
    <row r="803" spans="1:21">
      <c r="A803" s="46"/>
      <c r="B803" s="46"/>
      <c r="C803" s="46"/>
      <c r="D803" s="46"/>
      <c r="E803" s="46"/>
      <c r="F803" s="46"/>
      <c r="G803" s="46"/>
      <c r="H803" s="46"/>
      <c r="I803" s="46"/>
      <c r="J803" s="46"/>
      <c r="K803" s="46"/>
      <c r="L803" s="46"/>
      <c r="M803" s="46"/>
      <c r="N803" s="46"/>
      <c r="O803" s="46"/>
      <c r="P803" s="46"/>
      <c r="Q803" s="46"/>
      <c r="R803" s="46"/>
      <c r="S803" s="46"/>
      <c r="T803" s="46"/>
      <c r="U803" s="46"/>
    </row>
    <row r="804" spans="1:21">
      <c r="A804" s="46"/>
      <c r="B804" s="46"/>
      <c r="C804" s="46"/>
      <c r="D804" s="46"/>
      <c r="E804" s="46"/>
      <c r="F804" s="46"/>
      <c r="G804" s="46"/>
      <c r="H804" s="46"/>
      <c r="I804" s="46"/>
      <c r="J804" s="46"/>
      <c r="K804" s="46"/>
      <c r="L804" s="46"/>
      <c r="M804" s="46"/>
      <c r="N804" s="46"/>
      <c r="O804" s="46"/>
      <c r="P804" s="46"/>
      <c r="Q804" s="46"/>
      <c r="R804" s="46"/>
      <c r="S804" s="46"/>
      <c r="T804" s="46"/>
      <c r="U804" s="46"/>
    </row>
    <row r="805" spans="1:21">
      <c r="A805" s="46"/>
      <c r="B805" s="46"/>
      <c r="C805" s="46"/>
      <c r="D805" s="46"/>
      <c r="E805" s="46"/>
      <c r="F805" s="46"/>
      <c r="G805" s="46"/>
      <c r="H805" s="46"/>
      <c r="I805" s="46"/>
      <c r="J805" s="46"/>
      <c r="K805" s="46"/>
      <c r="L805" s="46"/>
      <c r="M805" s="46"/>
      <c r="N805" s="46"/>
      <c r="O805" s="46"/>
      <c r="P805" s="46"/>
      <c r="Q805" s="46"/>
      <c r="R805" s="46"/>
      <c r="S805" s="46"/>
      <c r="T805" s="46"/>
      <c r="U805" s="46"/>
    </row>
    <row r="806" spans="1:21">
      <c r="A806" s="46"/>
      <c r="B806" s="46"/>
      <c r="C806" s="46"/>
      <c r="D806" s="46"/>
      <c r="E806" s="46"/>
      <c r="F806" s="46"/>
      <c r="G806" s="46"/>
      <c r="H806" s="46"/>
      <c r="I806" s="46"/>
      <c r="J806" s="46"/>
      <c r="K806" s="46"/>
      <c r="L806" s="46"/>
      <c r="M806" s="46"/>
      <c r="N806" s="46"/>
      <c r="O806" s="46"/>
      <c r="P806" s="46"/>
      <c r="Q806" s="46"/>
      <c r="R806" s="46"/>
      <c r="S806" s="46"/>
      <c r="T806" s="46"/>
      <c r="U806" s="46"/>
    </row>
    <row r="807" spans="1:21">
      <c r="A807" s="46"/>
      <c r="B807" s="46"/>
      <c r="C807" s="46"/>
      <c r="D807" s="46"/>
      <c r="E807" s="46"/>
      <c r="F807" s="46"/>
      <c r="G807" s="46"/>
      <c r="H807" s="46"/>
      <c r="I807" s="46"/>
      <c r="J807" s="46"/>
      <c r="K807" s="46"/>
      <c r="L807" s="46"/>
      <c r="M807" s="46"/>
      <c r="N807" s="46"/>
      <c r="O807" s="46"/>
      <c r="P807" s="46"/>
      <c r="Q807" s="46"/>
      <c r="R807" s="46"/>
      <c r="S807" s="46"/>
      <c r="T807" s="46"/>
      <c r="U807" s="46"/>
    </row>
    <row r="808" spans="1:21">
      <c r="A808" s="46"/>
      <c r="B808" s="46"/>
      <c r="C808" s="46"/>
      <c r="D808" s="46"/>
      <c r="E808" s="46"/>
      <c r="F808" s="46"/>
      <c r="G808" s="46"/>
      <c r="H808" s="46"/>
      <c r="I808" s="46"/>
      <c r="J808" s="46"/>
      <c r="K808" s="46"/>
      <c r="L808" s="46"/>
      <c r="M808" s="46"/>
      <c r="N808" s="46"/>
      <c r="O808" s="46"/>
      <c r="P808" s="46"/>
      <c r="Q808" s="46"/>
      <c r="R808" s="46"/>
      <c r="S808" s="46"/>
      <c r="T808" s="46"/>
      <c r="U808" s="46"/>
    </row>
    <row r="809" spans="1:21">
      <c r="A809" s="46"/>
      <c r="B809" s="46"/>
      <c r="C809" s="46"/>
      <c r="D809" s="46"/>
      <c r="E809" s="46"/>
      <c r="F809" s="46"/>
      <c r="G809" s="46"/>
      <c r="H809" s="46"/>
      <c r="I809" s="46"/>
      <c r="J809" s="46"/>
      <c r="K809" s="46"/>
      <c r="L809" s="46"/>
      <c r="M809" s="46"/>
      <c r="N809" s="46"/>
      <c r="O809" s="46"/>
      <c r="P809" s="46"/>
      <c r="Q809" s="46"/>
      <c r="R809" s="46"/>
      <c r="S809" s="46"/>
      <c r="T809" s="46"/>
      <c r="U809" s="46"/>
    </row>
    <row r="810" spans="1:21">
      <c r="A810" s="46"/>
      <c r="B810" s="46"/>
      <c r="C810" s="46"/>
      <c r="D810" s="46"/>
      <c r="E810" s="46"/>
      <c r="F810" s="46"/>
      <c r="G810" s="46"/>
      <c r="H810" s="46"/>
      <c r="I810" s="46"/>
      <c r="J810" s="46"/>
      <c r="K810" s="46"/>
      <c r="L810" s="46"/>
      <c r="M810" s="46"/>
      <c r="N810" s="46"/>
      <c r="O810" s="46"/>
      <c r="P810" s="46"/>
      <c r="Q810" s="46"/>
      <c r="R810" s="46"/>
      <c r="S810" s="46"/>
      <c r="T810" s="46"/>
      <c r="U810" s="46"/>
    </row>
    <row r="811" spans="1:21">
      <c r="A811" s="46"/>
      <c r="B811" s="46"/>
      <c r="C811" s="46"/>
      <c r="D811" s="46"/>
      <c r="E811" s="46"/>
      <c r="F811" s="46"/>
      <c r="G811" s="46"/>
      <c r="H811" s="46"/>
      <c r="I811" s="46"/>
      <c r="J811" s="46"/>
      <c r="K811" s="46"/>
      <c r="L811" s="46"/>
      <c r="M811" s="46"/>
      <c r="N811" s="46"/>
      <c r="O811" s="46"/>
      <c r="P811" s="46"/>
      <c r="Q811" s="46"/>
      <c r="R811" s="46"/>
      <c r="S811" s="46"/>
      <c r="T811" s="46"/>
      <c r="U811" s="46"/>
    </row>
    <row r="812" spans="1:21">
      <c r="A812" s="46"/>
      <c r="B812" s="46"/>
      <c r="C812" s="46"/>
      <c r="D812" s="46"/>
      <c r="E812" s="46"/>
      <c r="F812" s="46"/>
      <c r="G812" s="46"/>
      <c r="H812" s="46"/>
      <c r="I812" s="46"/>
      <c r="J812" s="46"/>
      <c r="K812" s="46"/>
      <c r="L812" s="46"/>
      <c r="M812" s="46"/>
      <c r="N812" s="46"/>
      <c r="O812" s="46"/>
      <c r="P812" s="46"/>
      <c r="Q812" s="46"/>
      <c r="R812" s="46"/>
      <c r="S812" s="46"/>
      <c r="T812" s="46"/>
      <c r="U812" s="46"/>
    </row>
    <row r="813" spans="1:21">
      <c r="A813" s="46"/>
      <c r="B813" s="46"/>
      <c r="C813" s="46"/>
      <c r="D813" s="46"/>
      <c r="E813" s="46"/>
      <c r="F813" s="46"/>
      <c r="G813" s="46"/>
      <c r="H813" s="46"/>
      <c r="I813" s="46"/>
      <c r="J813" s="46"/>
      <c r="K813" s="46"/>
      <c r="L813" s="46"/>
      <c r="M813" s="46"/>
      <c r="N813" s="46"/>
      <c r="O813" s="46"/>
      <c r="P813" s="46"/>
      <c r="Q813" s="46"/>
      <c r="R813" s="46"/>
      <c r="S813" s="46"/>
      <c r="T813" s="46"/>
      <c r="U813" s="46"/>
    </row>
    <row r="814" spans="1:21">
      <c r="A814" s="46"/>
      <c r="B814" s="46"/>
      <c r="C814" s="46"/>
      <c r="D814" s="46"/>
      <c r="E814" s="46"/>
      <c r="F814" s="46"/>
      <c r="G814" s="46"/>
      <c r="H814" s="46"/>
      <c r="I814" s="46"/>
      <c r="J814" s="46"/>
      <c r="K814" s="46"/>
      <c r="L814" s="46"/>
      <c r="M814" s="46"/>
      <c r="N814" s="46"/>
      <c r="O814" s="46"/>
      <c r="P814" s="46"/>
      <c r="Q814" s="46"/>
      <c r="R814" s="46"/>
      <c r="S814" s="46"/>
      <c r="T814" s="46"/>
      <c r="U814" s="46"/>
    </row>
    <row r="815" spans="1:21">
      <c r="A815" s="46"/>
      <c r="B815" s="46"/>
      <c r="C815" s="46"/>
      <c r="D815" s="46"/>
      <c r="E815" s="46"/>
      <c r="F815" s="46"/>
      <c r="G815" s="46"/>
      <c r="H815" s="46"/>
      <c r="I815" s="46"/>
      <c r="J815" s="46"/>
      <c r="K815" s="46"/>
      <c r="L815" s="46"/>
      <c r="M815" s="46"/>
      <c r="N815" s="46"/>
      <c r="O815" s="46"/>
      <c r="P815" s="46"/>
      <c r="Q815" s="46"/>
      <c r="R815" s="46"/>
      <c r="S815" s="46"/>
      <c r="T815" s="46"/>
      <c r="U815" s="46"/>
    </row>
    <row r="816" spans="1:21">
      <c r="A816" s="46"/>
      <c r="B816" s="46"/>
      <c r="C816" s="46"/>
      <c r="D816" s="46"/>
      <c r="E816" s="46"/>
      <c r="F816" s="46"/>
      <c r="G816" s="46"/>
      <c r="H816" s="46"/>
      <c r="I816" s="46"/>
      <c r="J816" s="46"/>
      <c r="K816" s="46"/>
      <c r="L816" s="46"/>
      <c r="M816" s="46"/>
      <c r="N816" s="46"/>
      <c r="O816" s="46"/>
      <c r="P816" s="46"/>
      <c r="Q816" s="46"/>
      <c r="R816" s="46"/>
      <c r="S816" s="46"/>
      <c r="T816" s="46"/>
      <c r="U816" s="46"/>
    </row>
    <row r="817" spans="1:21">
      <c r="A817" s="46"/>
      <c r="B817" s="46"/>
      <c r="C817" s="46"/>
      <c r="D817" s="46"/>
      <c r="E817" s="46"/>
      <c r="F817" s="46"/>
      <c r="G817" s="46"/>
      <c r="H817" s="46"/>
      <c r="I817" s="46"/>
      <c r="J817" s="46"/>
      <c r="K817" s="46"/>
      <c r="L817" s="46"/>
      <c r="M817" s="46"/>
      <c r="N817" s="46"/>
      <c r="O817" s="46"/>
      <c r="P817" s="46"/>
      <c r="Q817" s="46"/>
      <c r="R817" s="46"/>
      <c r="S817" s="46"/>
      <c r="T817" s="46"/>
      <c r="U817" s="46"/>
    </row>
    <row r="818" spans="1:21">
      <c r="A818" s="46"/>
      <c r="B818" s="46"/>
      <c r="C818" s="46"/>
      <c r="D818" s="46"/>
      <c r="E818" s="46"/>
      <c r="F818" s="46"/>
      <c r="G818" s="46"/>
      <c r="H818" s="46"/>
      <c r="I818" s="46"/>
      <c r="J818" s="46"/>
      <c r="K818" s="46"/>
      <c r="L818" s="46"/>
      <c r="M818" s="46"/>
      <c r="N818" s="46"/>
      <c r="O818" s="46"/>
      <c r="P818" s="46"/>
      <c r="Q818" s="46"/>
      <c r="R818" s="46"/>
      <c r="S818" s="46"/>
      <c r="T818" s="46"/>
      <c r="U818" s="46"/>
    </row>
    <row r="819" spans="1:21">
      <c r="A819" s="46"/>
      <c r="B819" s="46"/>
      <c r="C819" s="46"/>
      <c r="D819" s="46"/>
      <c r="E819" s="46"/>
      <c r="F819" s="46"/>
      <c r="G819" s="46"/>
      <c r="H819" s="46"/>
      <c r="I819" s="46"/>
      <c r="J819" s="46"/>
      <c r="K819" s="46"/>
      <c r="L819" s="46"/>
      <c r="M819" s="46"/>
      <c r="N819" s="46"/>
      <c r="O819" s="46"/>
      <c r="P819" s="46"/>
      <c r="Q819" s="46"/>
      <c r="R819" s="46"/>
      <c r="S819" s="46"/>
      <c r="T819" s="46"/>
      <c r="U819" s="46"/>
    </row>
    <row r="820" spans="1:21">
      <c r="A820" s="46"/>
      <c r="B820" s="46"/>
      <c r="C820" s="46"/>
      <c r="D820" s="46"/>
      <c r="E820" s="46"/>
      <c r="F820" s="46"/>
      <c r="G820" s="46"/>
      <c r="H820" s="46"/>
      <c r="I820" s="46"/>
      <c r="J820" s="46"/>
      <c r="K820" s="46"/>
      <c r="L820" s="46"/>
      <c r="M820" s="46"/>
      <c r="N820" s="46"/>
      <c r="O820" s="46"/>
      <c r="P820" s="46"/>
      <c r="Q820" s="46"/>
      <c r="R820" s="46"/>
      <c r="S820" s="46"/>
      <c r="T820" s="46"/>
      <c r="U820" s="46"/>
    </row>
    <row r="821" spans="1:21">
      <c r="A821" s="46"/>
      <c r="B821" s="46"/>
      <c r="C821" s="46"/>
      <c r="D821" s="46"/>
      <c r="E821" s="46"/>
      <c r="F821" s="46"/>
      <c r="G821" s="46"/>
      <c r="H821" s="46"/>
      <c r="I821" s="46"/>
      <c r="J821" s="46"/>
      <c r="K821" s="46"/>
      <c r="L821" s="46"/>
      <c r="M821" s="46"/>
      <c r="N821" s="46"/>
      <c r="O821" s="46"/>
      <c r="P821" s="46"/>
      <c r="Q821" s="46"/>
      <c r="R821" s="46"/>
      <c r="S821" s="46"/>
      <c r="T821" s="46"/>
      <c r="U821" s="46"/>
    </row>
    <row r="822" spans="1:21">
      <c r="A822" s="46"/>
      <c r="B822" s="46"/>
      <c r="C822" s="46"/>
      <c r="D822" s="46"/>
      <c r="E822" s="46"/>
      <c r="F822" s="46"/>
      <c r="G822" s="46"/>
      <c r="H822" s="46"/>
      <c r="I822" s="46"/>
      <c r="J822" s="46"/>
      <c r="K822" s="46"/>
      <c r="L822" s="46"/>
      <c r="M822" s="46"/>
      <c r="N822" s="46"/>
      <c r="O822" s="46"/>
      <c r="P822" s="46"/>
      <c r="Q822" s="46"/>
      <c r="R822" s="46"/>
      <c r="S822" s="46"/>
      <c r="T822" s="46"/>
      <c r="U822" s="46"/>
    </row>
    <row r="823" spans="1:21">
      <c r="A823" s="46"/>
      <c r="B823" s="46"/>
      <c r="C823" s="46"/>
      <c r="D823" s="46"/>
      <c r="E823" s="46"/>
      <c r="F823" s="46"/>
      <c r="G823" s="46"/>
      <c r="H823" s="46"/>
      <c r="I823" s="46"/>
      <c r="J823" s="46"/>
      <c r="K823" s="46"/>
      <c r="L823" s="46"/>
      <c r="M823" s="46"/>
      <c r="N823" s="46"/>
      <c r="O823" s="46"/>
      <c r="P823" s="46"/>
      <c r="Q823" s="46"/>
      <c r="R823" s="46"/>
      <c r="S823" s="46"/>
      <c r="T823" s="46"/>
      <c r="U823" s="46"/>
    </row>
    <row r="824" spans="1:21">
      <c r="A824" s="46"/>
      <c r="B824" s="46"/>
      <c r="C824" s="46"/>
      <c r="D824" s="46"/>
      <c r="E824" s="46"/>
      <c r="F824" s="46"/>
      <c r="G824" s="46"/>
      <c r="H824" s="46"/>
      <c r="I824" s="46"/>
      <c r="J824" s="46"/>
      <c r="K824" s="46"/>
      <c r="L824" s="46"/>
      <c r="M824" s="46"/>
      <c r="N824" s="46"/>
      <c r="O824" s="46"/>
      <c r="P824" s="46"/>
      <c r="Q824" s="46"/>
      <c r="R824" s="46"/>
      <c r="S824" s="46"/>
      <c r="T824" s="46"/>
      <c r="U824" s="46"/>
    </row>
    <row r="825" spans="1:21">
      <c r="A825" s="46"/>
      <c r="B825" s="46"/>
      <c r="C825" s="46"/>
      <c r="D825" s="46"/>
      <c r="E825" s="46"/>
      <c r="F825" s="46"/>
      <c r="G825" s="46"/>
      <c r="H825" s="46"/>
      <c r="I825" s="46"/>
      <c r="J825" s="46"/>
      <c r="K825" s="46"/>
      <c r="L825" s="46"/>
      <c r="M825" s="46"/>
      <c r="N825" s="46"/>
      <c r="O825" s="46"/>
      <c r="P825" s="46"/>
      <c r="Q825" s="46"/>
      <c r="R825" s="46"/>
      <c r="S825" s="46"/>
      <c r="T825" s="46"/>
      <c r="U825" s="46"/>
    </row>
    <row r="826" spans="1:21">
      <c r="A826" s="46"/>
      <c r="B826" s="46"/>
      <c r="C826" s="46"/>
      <c r="D826" s="46"/>
      <c r="E826" s="46"/>
      <c r="F826" s="46"/>
      <c r="G826" s="46"/>
      <c r="H826" s="46"/>
      <c r="I826" s="46"/>
      <c r="J826" s="46"/>
      <c r="K826" s="46"/>
      <c r="L826" s="46"/>
      <c r="M826" s="46"/>
      <c r="N826" s="46"/>
      <c r="O826" s="46"/>
      <c r="P826" s="46"/>
      <c r="Q826" s="46"/>
      <c r="R826" s="46"/>
      <c r="S826" s="46"/>
      <c r="T826" s="46"/>
      <c r="U826" s="46"/>
    </row>
    <row r="827" spans="1:21">
      <c r="A827" s="46"/>
      <c r="B827" s="46"/>
      <c r="C827" s="46"/>
      <c r="D827" s="46"/>
      <c r="E827" s="46"/>
      <c r="F827" s="46"/>
      <c r="G827" s="46"/>
      <c r="H827" s="46"/>
      <c r="I827" s="46"/>
      <c r="J827" s="46"/>
      <c r="K827" s="46"/>
      <c r="L827" s="46"/>
      <c r="M827" s="46"/>
      <c r="N827" s="46"/>
      <c r="O827" s="46"/>
      <c r="P827" s="46"/>
      <c r="Q827" s="46"/>
      <c r="R827" s="46"/>
      <c r="S827" s="46"/>
      <c r="T827" s="46"/>
      <c r="U827" s="46"/>
    </row>
    <row r="828" spans="1:21">
      <c r="A828" s="46"/>
      <c r="B828" s="46"/>
      <c r="C828" s="46"/>
      <c r="D828" s="46"/>
      <c r="E828" s="46"/>
      <c r="F828" s="46"/>
      <c r="G828" s="46"/>
      <c r="H828" s="46"/>
      <c r="I828" s="46"/>
      <c r="J828" s="46"/>
      <c r="K828" s="46"/>
      <c r="L828" s="46"/>
      <c r="M828" s="46"/>
      <c r="N828" s="46"/>
      <c r="O828" s="46"/>
      <c r="P828" s="46"/>
      <c r="Q828" s="46"/>
      <c r="R828" s="46"/>
      <c r="S828" s="46"/>
      <c r="T828" s="46"/>
      <c r="U828" s="46"/>
    </row>
    <row r="829" spans="1:21">
      <c r="A829" s="46"/>
      <c r="B829" s="46"/>
      <c r="C829" s="46"/>
      <c r="D829" s="46"/>
      <c r="E829" s="46"/>
      <c r="F829" s="46"/>
      <c r="G829" s="46"/>
      <c r="H829" s="46"/>
      <c r="I829" s="46"/>
      <c r="J829" s="46"/>
      <c r="K829" s="46"/>
      <c r="L829" s="46"/>
      <c r="M829" s="46"/>
      <c r="N829" s="46"/>
      <c r="O829" s="46"/>
      <c r="P829" s="46"/>
      <c r="Q829" s="46"/>
      <c r="R829" s="46"/>
      <c r="S829" s="46"/>
      <c r="T829" s="46"/>
      <c r="U829" s="46"/>
    </row>
    <row r="830" spans="1:21">
      <c r="A830" s="46"/>
      <c r="B830" s="46"/>
      <c r="C830" s="46"/>
      <c r="D830" s="46"/>
      <c r="E830" s="46"/>
      <c r="F830" s="46"/>
      <c r="G830" s="46"/>
      <c r="H830" s="46"/>
      <c r="I830" s="46"/>
      <c r="J830" s="46"/>
      <c r="K830" s="46"/>
      <c r="L830" s="46"/>
      <c r="M830" s="46"/>
      <c r="N830" s="46"/>
      <c r="O830" s="46"/>
      <c r="P830" s="46"/>
      <c r="Q830" s="46"/>
      <c r="R830" s="46"/>
      <c r="S830" s="46"/>
      <c r="T830" s="46"/>
      <c r="U830" s="46"/>
    </row>
    <row r="831" spans="1:21">
      <c r="A831" s="46"/>
      <c r="B831" s="46"/>
      <c r="C831" s="46"/>
      <c r="D831" s="46"/>
      <c r="E831" s="46"/>
      <c r="F831" s="46"/>
      <c r="G831" s="46"/>
      <c r="H831" s="46"/>
      <c r="I831" s="46"/>
      <c r="J831" s="46"/>
      <c r="K831" s="46"/>
      <c r="L831" s="46"/>
      <c r="M831" s="46"/>
      <c r="N831" s="46"/>
      <c r="O831" s="46"/>
      <c r="P831" s="46"/>
      <c r="Q831" s="46"/>
      <c r="R831" s="46"/>
      <c r="S831" s="46"/>
      <c r="T831" s="46"/>
      <c r="U831" s="46"/>
    </row>
    <row r="832" spans="1:21">
      <c r="A832" s="46"/>
      <c r="B832" s="46"/>
      <c r="C832" s="46"/>
      <c r="D832" s="46"/>
      <c r="E832" s="46"/>
      <c r="F832" s="46"/>
      <c r="G832" s="46"/>
      <c r="H832" s="46"/>
      <c r="I832" s="46"/>
      <c r="J832" s="46"/>
      <c r="K832" s="46"/>
      <c r="L832" s="46"/>
      <c r="M832" s="46"/>
      <c r="N832" s="46"/>
      <c r="O832" s="46"/>
      <c r="P832" s="46"/>
      <c r="Q832" s="46"/>
      <c r="R832" s="46"/>
      <c r="S832" s="46"/>
      <c r="T832" s="46"/>
      <c r="U832" s="46"/>
    </row>
    <row r="833" spans="1:21">
      <c r="A833" s="46"/>
      <c r="B833" s="46"/>
      <c r="C833" s="46"/>
      <c r="D833" s="46"/>
      <c r="E833" s="46"/>
      <c r="F833" s="46"/>
      <c r="G833" s="46"/>
      <c r="H833" s="46"/>
      <c r="I833" s="46"/>
      <c r="J833" s="46"/>
      <c r="K833" s="46"/>
      <c r="L833" s="46"/>
      <c r="M833" s="46"/>
      <c r="N833" s="46"/>
      <c r="O833" s="46"/>
      <c r="P833" s="46"/>
      <c r="Q833" s="46"/>
      <c r="R833" s="46"/>
      <c r="S833" s="46"/>
      <c r="T833" s="46"/>
      <c r="U833" s="46"/>
    </row>
    <row r="834" spans="1:21">
      <c r="A834" s="46"/>
      <c r="B834" s="46"/>
      <c r="C834" s="46"/>
      <c r="D834" s="46"/>
      <c r="E834" s="46"/>
      <c r="F834" s="46"/>
      <c r="G834" s="46"/>
      <c r="H834" s="46"/>
      <c r="I834" s="46"/>
      <c r="J834" s="46"/>
      <c r="K834" s="46"/>
      <c r="L834" s="46"/>
      <c r="M834" s="46"/>
      <c r="N834" s="46"/>
      <c r="O834" s="46"/>
      <c r="P834" s="46"/>
      <c r="Q834" s="46"/>
      <c r="R834" s="46"/>
      <c r="S834" s="46"/>
      <c r="T834" s="46"/>
      <c r="U834" s="46"/>
    </row>
    <row r="835" spans="1:21">
      <c r="A835" s="46"/>
      <c r="B835" s="46"/>
      <c r="C835" s="46"/>
      <c r="D835" s="46"/>
      <c r="E835" s="46"/>
      <c r="F835" s="46"/>
      <c r="G835" s="46"/>
      <c r="H835" s="46"/>
      <c r="I835" s="46"/>
      <c r="J835" s="46"/>
      <c r="K835" s="46"/>
      <c r="L835" s="46"/>
      <c r="M835" s="46"/>
      <c r="N835" s="46"/>
      <c r="O835" s="46"/>
      <c r="P835" s="46"/>
      <c r="Q835" s="46"/>
      <c r="R835" s="46"/>
      <c r="S835" s="46"/>
      <c r="T835" s="46"/>
      <c r="U835" s="46"/>
    </row>
    <row r="836" spans="1:21">
      <c r="A836" s="46"/>
      <c r="B836" s="46"/>
      <c r="C836" s="46"/>
      <c r="D836" s="46"/>
      <c r="E836" s="46"/>
      <c r="F836" s="46"/>
      <c r="G836" s="46"/>
      <c r="H836" s="46"/>
      <c r="I836" s="46"/>
      <c r="J836" s="46"/>
      <c r="K836" s="46"/>
      <c r="L836" s="46"/>
      <c r="M836" s="46"/>
      <c r="N836" s="46"/>
      <c r="O836" s="46"/>
      <c r="P836" s="46"/>
      <c r="Q836" s="46"/>
      <c r="R836" s="46"/>
      <c r="S836" s="46"/>
      <c r="T836" s="46"/>
      <c r="U836" s="46"/>
    </row>
    <row r="837" spans="1:21">
      <c r="A837" s="46"/>
      <c r="B837" s="46"/>
      <c r="C837" s="46"/>
      <c r="D837" s="46"/>
      <c r="E837" s="46"/>
      <c r="F837" s="46"/>
      <c r="G837" s="46"/>
      <c r="H837" s="46"/>
      <c r="I837" s="46"/>
      <c r="J837" s="46"/>
      <c r="K837" s="46"/>
      <c r="L837" s="46"/>
      <c r="M837" s="46"/>
      <c r="N837" s="46"/>
      <c r="O837" s="46"/>
      <c r="P837" s="46"/>
      <c r="Q837" s="46"/>
      <c r="R837" s="46"/>
      <c r="S837" s="46"/>
      <c r="T837" s="46"/>
      <c r="U837" s="46"/>
    </row>
    <row r="838" spans="1:21">
      <c r="A838" s="46"/>
      <c r="B838" s="46"/>
      <c r="C838" s="46"/>
      <c r="D838" s="46"/>
      <c r="E838" s="46"/>
      <c r="F838" s="46"/>
      <c r="G838" s="46"/>
      <c r="H838" s="46"/>
      <c r="I838" s="46"/>
      <c r="J838" s="46"/>
      <c r="K838" s="46"/>
      <c r="L838" s="46"/>
      <c r="M838" s="46"/>
      <c r="N838" s="46"/>
      <c r="O838" s="46"/>
      <c r="P838" s="46"/>
      <c r="Q838" s="46"/>
      <c r="R838" s="46"/>
      <c r="S838" s="46"/>
      <c r="T838" s="46"/>
      <c r="U838" s="46"/>
    </row>
    <row r="839" spans="1:21">
      <c r="A839" s="46"/>
      <c r="B839" s="46"/>
      <c r="C839" s="46"/>
      <c r="D839" s="46"/>
      <c r="E839" s="46"/>
      <c r="F839" s="46"/>
      <c r="G839" s="46"/>
      <c r="H839" s="46"/>
      <c r="I839" s="46"/>
      <c r="J839" s="46"/>
      <c r="K839" s="46"/>
      <c r="L839" s="46"/>
      <c r="M839" s="46"/>
      <c r="N839" s="46"/>
      <c r="O839" s="46"/>
      <c r="P839" s="46"/>
      <c r="Q839" s="46"/>
      <c r="R839" s="46"/>
      <c r="S839" s="46"/>
      <c r="T839" s="46"/>
      <c r="U839" s="46"/>
    </row>
    <row r="840" spans="1:21">
      <c r="A840" s="46"/>
      <c r="B840" s="46"/>
      <c r="C840" s="46"/>
      <c r="D840" s="46"/>
      <c r="E840" s="46"/>
      <c r="F840" s="46"/>
      <c r="G840" s="46"/>
      <c r="H840" s="46"/>
      <c r="I840" s="46"/>
      <c r="J840" s="46"/>
      <c r="K840" s="46"/>
      <c r="L840" s="46"/>
      <c r="M840" s="46"/>
      <c r="N840" s="46"/>
      <c r="O840" s="46"/>
      <c r="P840" s="46"/>
      <c r="Q840" s="46"/>
      <c r="R840" s="46"/>
      <c r="S840" s="46"/>
      <c r="T840" s="46"/>
      <c r="U840" s="46"/>
    </row>
    <row r="841" spans="1:21">
      <c r="A841" s="46"/>
      <c r="B841" s="46"/>
      <c r="C841" s="46"/>
      <c r="D841" s="46"/>
      <c r="E841" s="46"/>
      <c r="F841" s="46"/>
      <c r="G841" s="46"/>
      <c r="H841" s="46"/>
      <c r="I841" s="46"/>
      <c r="J841" s="46"/>
      <c r="K841" s="46"/>
      <c r="L841" s="46"/>
      <c r="M841" s="46"/>
      <c r="N841" s="46"/>
      <c r="O841" s="46"/>
      <c r="P841" s="46"/>
      <c r="Q841" s="46"/>
      <c r="R841" s="46"/>
      <c r="S841" s="46"/>
      <c r="T841" s="46"/>
      <c r="U841" s="46"/>
    </row>
    <row r="842" spans="1:21">
      <c r="A842" s="46"/>
      <c r="B842" s="46"/>
      <c r="C842" s="46"/>
      <c r="D842" s="46"/>
      <c r="E842" s="46"/>
      <c r="F842" s="46"/>
      <c r="G842" s="46"/>
      <c r="H842" s="46"/>
      <c r="I842" s="46"/>
      <c r="J842" s="46"/>
      <c r="K842" s="46"/>
      <c r="L842" s="46"/>
      <c r="M842" s="46"/>
      <c r="N842" s="46"/>
      <c r="O842" s="46"/>
      <c r="P842" s="46"/>
      <c r="Q842" s="46"/>
      <c r="R842" s="46"/>
      <c r="S842" s="46"/>
      <c r="T842" s="46"/>
      <c r="U842" s="46"/>
    </row>
    <row r="843" spans="1:21">
      <c r="A843" s="46"/>
      <c r="B843" s="46"/>
      <c r="C843" s="46"/>
      <c r="D843" s="46"/>
      <c r="E843" s="46"/>
      <c r="F843" s="46"/>
      <c r="G843" s="46"/>
      <c r="H843" s="46"/>
      <c r="I843" s="46"/>
      <c r="J843" s="46"/>
      <c r="K843" s="46"/>
      <c r="L843" s="46"/>
      <c r="M843" s="46"/>
      <c r="N843" s="46"/>
      <c r="O843" s="46"/>
      <c r="P843" s="46"/>
      <c r="Q843" s="46"/>
      <c r="R843" s="46"/>
      <c r="S843" s="46"/>
      <c r="T843" s="46"/>
      <c r="U843" s="46"/>
    </row>
    <row r="844" spans="1:21">
      <c r="A844" s="46"/>
      <c r="B844" s="46"/>
      <c r="C844" s="46"/>
      <c r="D844" s="46"/>
      <c r="E844" s="46"/>
      <c r="F844" s="46"/>
      <c r="G844" s="46"/>
      <c r="H844" s="46"/>
      <c r="I844" s="46"/>
      <c r="J844" s="46"/>
      <c r="K844" s="46"/>
      <c r="L844" s="46"/>
      <c r="M844" s="46"/>
      <c r="N844" s="46"/>
      <c r="O844" s="46"/>
      <c r="P844" s="46"/>
      <c r="Q844" s="46"/>
      <c r="R844" s="46"/>
      <c r="S844" s="46"/>
      <c r="T844" s="46"/>
      <c r="U844" s="46"/>
    </row>
    <row r="845" spans="1:21">
      <c r="A845" s="46"/>
      <c r="B845" s="46"/>
      <c r="C845" s="46"/>
      <c r="D845" s="46"/>
      <c r="E845" s="46"/>
      <c r="F845" s="46"/>
      <c r="G845" s="46"/>
      <c r="H845" s="46"/>
      <c r="I845" s="46"/>
      <c r="J845" s="46"/>
      <c r="K845" s="46"/>
      <c r="L845" s="46"/>
      <c r="M845" s="46"/>
      <c r="N845" s="46"/>
      <c r="O845" s="46"/>
      <c r="P845" s="46"/>
      <c r="Q845" s="46"/>
      <c r="R845" s="46"/>
      <c r="S845" s="46"/>
      <c r="T845" s="46"/>
      <c r="U845" s="46"/>
    </row>
    <row r="846" spans="1:21">
      <c r="A846" s="46"/>
      <c r="B846" s="46"/>
      <c r="C846" s="46"/>
      <c r="D846" s="46"/>
      <c r="E846" s="46"/>
      <c r="F846" s="46"/>
      <c r="G846" s="46"/>
      <c r="H846" s="46"/>
      <c r="I846" s="46"/>
      <c r="J846" s="46"/>
      <c r="K846" s="46"/>
      <c r="L846" s="46"/>
      <c r="M846" s="46"/>
      <c r="N846" s="46"/>
      <c r="O846" s="46"/>
      <c r="P846" s="46"/>
      <c r="Q846" s="46"/>
      <c r="R846" s="46"/>
      <c r="S846" s="46"/>
      <c r="T846" s="46"/>
      <c r="U846" s="46"/>
    </row>
    <row r="847" spans="1:21">
      <c r="A847" s="46"/>
      <c r="B847" s="46"/>
      <c r="C847" s="46"/>
      <c r="D847" s="46"/>
      <c r="E847" s="46"/>
      <c r="F847" s="46"/>
      <c r="G847" s="46"/>
      <c r="H847" s="46"/>
      <c r="I847" s="46"/>
      <c r="J847" s="46"/>
      <c r="K847" s="46"/>
      <c r="L847" s="46"/>
      <c r="M847" s="46"/>
      <c r="N847" s="46"/>
      <c r="O847" s="46"/>
      <c r="P847" s="46"/>
      <c r="Q847" s="46"/>
      <c r="R847" s="46"/>
      <c r="S847" s="46"/>
      <c r="T847" s="46"/>
      <c r="U847" s="46"/>
    </row>
    <row r="848" spans="1:21">
      <c r="A848" s="46"/>
      <c r="B848" s="46"/>
      <c r="C848" s="46"/>
      <c r="D848" s="46"/>
      <c r="E848" s="46"/>
      <c r="F848" s="46"/>
      <c r="G848" s="46"/>
      <c r="H848" s="46"/>
      <c r="I848" s="46"/>
      <c r="J848" s="46"/>
      <c r="K848" s="46"/>
      <c r="L848" s="46"/>
      <c r="M848" s="46"/>
      <c r="N848" s="46"/>
      <c r="O848" s="46"/>
      <c r="P848" s="46"/>
      <c r="Q848" s="46"/>
      <c r="R848" s="46"/>
      <c r="S848" s="46"/>
      <c r="T848" s="46"/>
      <c r="U848" s="46"/>
    </row>
    <row r="849" spans="1:21">
      <c r="A849" s="46"/>
      <c r="B849" s="46"/>
      <c r="C849" s="46"/>
      <c r="D849" s="46"/>
      <c r="E849" s="46"/>
      <c r="F849" s="46"/>
      <c r="G849" s="46"/>
      <c r="H849" s="46"/>
      <c r="I849" s="46"/>
      <c r="J849" s="46"/>
      <c r="K849" s="46"/>
      <c r="L849" s="46"/>
      <c r="M849" s="46"/>
      <c r="N849" s="46"/>
      <c r="O849" s="46"/>
      <c r="P849" s="46"/>
      <c r="Q849" s="46"/>
      <c r="R849" s="46"/>
      <c r="S849" s="46"/>
      <c r="T849" s="46"/>
      <c r="U849" s="46"/>
    </row>
    <row r="850" spans="1:21">
      <c r="A850" s="46"/>
      <c r="B850" s="46"/>
      <c r="C850" s="46"/>
      <c r="D850" s="46"/>
      <c r="E850" s="46"/>
      <c r="F850" s="46"/>
      <c r="G850" s="46"/>
      <c r="H850" s="46"/>
      <c r="I850" s="46"/>
      <c r="J850" s="46"/>
      <c r="K850" s="46"/>
      <c r="L850" s="46"/>
      <c r="M850" s="46"/>
      <c r="N850" s="46"/>
      <c r="O850" s="46"/>
      <c r="P850" s="46"/>
      <c r="Q850" s="46"/>
      <c r="R850" s="46"/>
      <c r="S850" s="46"/>
      <c r="T850" s="46"/>
      <c r="U850" s="46"/>
    </row>
    <row r="851" spans="1:21">
      <c r="A851" s="46"/>
      <c r="B851" s="46"/>
      <c r="C851" s="46"/>
      <c r="D851" s="46"/>
      <c r="E851" s="46"/>
      <c r="F851" s="46"/>
      <c r="G851" s="46"/>
      <c r="H851" s="46"/>
      <c r="I851" s="46"/>
      <c r="J851" s="46"/>
      <c r="K851" s="46"/>
      <c r="L851" s="46"/>
      <c r="M851" s="46"/>
      <c r="N851" s="46"/>
      <c r="O851" s="46"/>
      <c r="P851" s="46"/>
      <c r="Q851" s="46"/>
      <c r="R851" s="46"/>
      <c r="S851" s="46"/>
      <c r="T851" s="46"/>
      <c r="U851" s="46"/>
    </row>
    <row r="852" spans="1:21">
      <c r="A852" s="46"/>
      <c r="B852" s="46"/>
      <c r="C852" s="46"/>
      <c r="D852" s="46"/>
      <c r="E852" s="46"/>
      <c r="F852" s="46"/>
      <c r="G852" s="46"/>
      <c r="H852" s="46"/>
      <c r="I852" s="46"/>
      <c r="J852" s="46"/>
      <c r="K852" s="46"/>
      <c r="L852" s="46"/>
      <c r="M852" s="46"/>
      <c r="N852" s="46"/>
      <c r="O852" s="46"/>
      <c r="P852" s="46"/>
      <c r="Q852" s="46"/>
      <c r="R852" s="46"/>
      <c r="S852" s="46"/>
      <c r="T852" s="46"/>
      <c r="U852" s="46"/>
    </row>
    <row r="853" spans="1:21">
      <c r="A853" s="46"/>
      <c r="B853" s="46"/>
      <c r="C853" s="46"/>
      <c r="D853" s="46"/>
      <c r="E853" s="46"/>
      <c r="F853" s="46"/>
      <c r="G853" s="46"/>
      <c r="H853" s="46"/>
      <c r="I853" s="46"/>
      <c r="J853" s="46"/>
      <c r="K853" s="46"/>
      <c r="L853" s="46"/>
      <c r="M853" s="46"/>
      <c r="N853" s="46"/>
      <c r="O853" s="46"/>
      <c r="P853" s="46"/>
      <c r="Q853" s="46"/>
      <c r="R853" s="46"/>
      <c r="S853" s="46"/>
      <c r="T853" s="46"/>
      <c r="U853" s="46"/>
    </row>
    <row r="854" spans="1:21">
      <c r="A854" s="46"/>
      <c r="B854" s="46"/>
      <c r="C854" s="46"/>
      <c r="D854" s="46"/>
      <c r="E854" s="46"/>
      <c r="F854" s="46"/>
      <c r="G854" s="46"/>
      <c r="H854" s="46"/>
      <c r="I854" s="46"/>
      <c r="J854" s="46"/>
      <c r="K854" s="46"/>
      <c r="L854" s="46"/>
      <c r="M854" s="46"/>
      <c r="N854" s="46"/>
      <c r="O854" s="46"/>
      <c r="P854" s="46"/>
      <c r="Q854" s="46"/>
      <c r="R854" s="46"/>
      <c r="S854" s="46"/>
      <c r="T854" s="46"/>
      <c r="U854" s="46"/>
    </row>
    <row r="855" spans="1:21">
      <c r="A855" s="46"/>
      <c r="B855" s="46"/>
      <c r="C855" s="46"/>
      <c r="D855" s="46"/>
      <c r="E855" s="46"/>
      <c r="F855" s="46"/>
      <c r="G855" s="46"/>
      <c r="H855" s="46"/>
      <c r="I855" s="46"/>
      <c r="J855" s="46"/>
      <c r="K855" s="46"/>
      <c r="L855" s="46"/>
      <c r="M855" s="46"/>
      <c r="N855" s="46"/>
      <c r="O855" s="46"/>
      <c r="P855" s="46"/>
      <c r="Q855" s="46"/>
      <c r="R855" s="46"/>
      <c r="S855" s="46"/>
      <c r="T855" s="46"/>
      <c r="U855" s="46"/>
    </row>
    <row r="856" spans="1:21">
      <c r="A856" s="46"/>
      <c r="B856" s="46"/>
      <c r="C856" s="46"/>
      <c r="D856" s="46"/>
      <c r="E856" s="46"/>
      <c r="F856" s="46"/>
      <c r="G856" s="46"/>
      <c r="H856" s="46"/>
      <c r="I856" s="46"/>
      <c r="J856" s="46"/>
      <c r="K856" s="46"/>
      <c r="L856" s="46"/>
      <c r="M856" s="46"/>
      <c r="N856" s="46"/>
      <c r="O856" s="46"/>
      <c r="P856" s="46"/>
      <c r="Q856" s="46"/>
      <c r="R856" s="46"/>
      <c r="S856" s="46"/>
      <c r="T856" s="46"/>
      <c r="U856" s="46"/>
    </row>
    <row r="857" spans="1:21">
      <c r="A857" s="46"/>
      <c r="B857" s="46"/>
      <c r="C857" s="46"/>
      <c r="D857" s="46"/>
      <c r="E857" s="46"/>
      <c r="F857" s="46"/>
      <c r="G857" s="46"/>
      <c r="H857" s="46"/>
      <c r="I857" s="46"/>
      <c r="J857" s="46"/>
      <c r="K857" s="46"/>
      <c r="L857" s="46"/>
      <c r="M857" s="46"/>
      <c r="N857" s="46"/>
      <c r="O857" s="46"/>
      <c r="P857" s="46"/>
      <c r="Q857" s="46"/>
      <c r="R857" s="46"/>
      <c r="S857" s="46"/>
      <c r="T857" s="46"/>
      <c r="U857" s="46"/>
    </row>
    <row r="858" spans="1:21">
      <c r="A858" s="46"/>
      <c r="B858" s="46"/>
      <c r="C858" s="46"/>
      <c r="D858" s="46"/>
      <c r="E858" s="46"/>
      <c r="F858" s="46"/>
      <c r="G858" s="46"/>
      <c r="H858" s="46"/>
      <c r="I858" s="46"/>
      <c r="J858" s="46"/>
      <c r="K858" s="46"/>
      <c r="L858" s="46"/>
      <c r="M858" s="46"/>
      <c r="N858" s="46"/>
      <c r="O858" s="46"/>
      <c r="P858" s="46"/>
      <c r="Q858" s="46"/>
      <c r="R858" s="46"/>
      <c r="S858" s="46"/>
      <c r="T858" s="46"/>
      <c r="U858" s="46"/>
    </row>
    <row r="859" spans="1:21">
      <c r="A859" s="46"/>
      <c r="B859" s="46"/>
      <c r="C859" s="46"/>
      <c r="D859" s="46"/>
      <c r="E859" s="46"/>
      <c r="F859" s="46"/>
      <c r="G859" s="46"/>
      <c r="H859" s="46"/>
      <c r="I859" s="46"/>
      <c r="J859" s="46"/>
      <c r="K859" s="46"/>
      <c r="L859" s="46"/>
      <c r="M859" s="46"/>
      <c r="N859" s="46"/>
      <c r="O859" s="46"/>
      <c r="P859" s="46"/>
      <c r="Q859" s="46"/>
      <c r="R859" s="46"/>
      <c r="S859" s="46"/>
      <c r="T859" s="46"/>
      <c r="U859" s="46"/>
    </row>
    <row r="860" spans="1:21">
      <c r="A860" s="46"/>
      <c r="B860" s="46"/>
      <c r="C860" s="46"/>
      <c r="D860" s="46"/>
      <c r="E860" s="46"/>
      <c r="F860" s="46"/>
      <c r="G860" s="46"/>
      <c r="H860" s="46"/>
      <c r="I860" s="46"/>
      <c r="J860" s="46"/>
      <c r="K860" s="46"/>
      <c r="L860" s="46"/>
      <c r="M860" s="46"/>
      <c r="N860" s="46"/>
      <c r="O860" s="46"/>
      <c r="P860" s="46"/>
      <c r="Q860" s="46"/>
      <c r="R860" s="46"/>
      <c r="S860" s="46"/>
      <c r="T860" s="46"/>
      <c r="U860" s="46"/>
    </row>
    <row r="861" spans="1:21">
      <c r="A861" s="46"/>
      <c r="B861" s="46"/>
      <c r="C861" s="46"/>
      <c r="D861" s="46"/>
      <c r="E861" s="46"/>
      <c r="F861" s="46"/>
      <c r="G861" s="46"/>
      <c r="H861" s="46"/>
      <c r="I861" s="46"/>
      <c r="J861" s="46"/>
      <c r="K861" s="46"/>
      <c r="L861" s="46"/>
      <c r="M861" s="46"/>
      <c r="N861" s="46"/>
      <c r="O861" s="46"/>
      <c r="P861" s="46"/>
      <c r="Q861" s="46"/>
      <c r="R861" s="46"/>
      <c r="S861" s="46"/>
      <c r="T861" s="46"/>
      <c r="U861" s="46"/>
    </row>
    <row r="862" spans="1:21">
      <c r="A862" s="46"/>
      <c r="B862" s="46"/>
      <c r="C862" s="46"/>
      <c r="D862" s="46"/>
      <c r="E862" s="46"/>
      <c r="F862" s="46"/>
      <c r="G862" s="46"/>
      <c r="H862" s="46"/>
      <c r="I862" s="46"/>
      <c r="J862" s="46"/>
      <c r="K862" s="46"/>
      <c r="L862" s="46"/>
      <c r="M862" s="46"/>
      <c r="N862" s="46"/>
      <c r="O862" s="46"/>
      <c r="P862" s="46"/>
      <c r="Q862" s="46"/>
      <c r="R862" s="46"/>
      <c r="S862" s="46"/>
      <c r="T862" s="46"/>
      <c r="U862" s="46"/>
    </row>
    <row r="863" spans="1:21">
      <c r="A863" s="46"/>
      <c r="B863" s="46"/>
      <c r="C863" s="46"/>
      <c r="D863" s="46"/>
      <c r="E863" s="46"/>
      <c r="F863" s="46"/>
      <c r="G863" s="46"/>
      <c r="H863" s="46"/>
      <c r="I863" s="46"/>
      <c r="J863" s="46"/>
      <c r="K863" s="46"/>
      <c r="L863" s="46"/>
      <c r="M863" s="46"/>
      <c r="N863" s="46"/>
      <c r="O863" s="46"/>
      <c r="P863" s="46"/>
      <c r="Q863" s="46"/>
      <c r="R863" s="46"/>
      <c r="S863" s="46"/>
      <c r="T863" s="46"/>
      <c r="U863" s="46"/>
    </row>
    <row r="864" spans="1:21">
      <c r="A864" s="46"/>
      <c r="B864" s="46"/>
      <c r="C864" s="46"/>
      <c r="D864" s="46"/>
      <c r="E864" s="46"/>
      <c r="F864" s="46"/>
      <c r="G864" s="46"/>
      <c r="H864" s="46"/>
      <c r="I864" s="46"/>
      <c r="J864" s="46"/>
      <c r="K864" s="46"/>
      <c r="L864" s="46"/>
      <c r="M864" s="46"/>
      <c r="N864" s="46"/>
      <c r="O864" s="46"/>
      <c r="P864" s="46"/>
      <c r="Q864" s="46"/>
      <c r="R864" s="46"/>
      <c r="S864" s="46"/>
      <c r="T864" s="46"/>
      <c r="U864" s="46"/>
    </row>
    <row r="865" spans="1:21">
      <c r="A865" s="46"/>
      <c r="B865" s="46"/>
      <c r="C865" s="46"/>
      <c r="D865" s="46"/>
      <c r="E865" s="46"/>
      <c r="F865" s="46"/>
      <c r="G865" s="46"/>
      <c r="H865" s="46"/>
      <c r="I865" s="46"/>
      <c r="J865" s="46"/>
      <c r="K865" s="46"/>
      <c r="L865" s="46"/>
      <c r="M865" s="46"/>
      <c r="N865" s="46"/>
      <c r="O865" s="46"/>
      <c r="P865" s="46"/>
      <c r="Q865" s="46"/>
      <c r="R865" s="46"/>
      <c r="S865" s="46"/>
      <c r="T865" s="46"/>
      <c r="U865" s="46"/>
    </row>
    <row r="866" spans="1:21">
      <c r="A866" s="46"/>
      <c r="B866" s="46"/>
      <c r="C866" s="46"/>
      <c r="D866" s="46"/>
      <c r="E866" s="46"/>
      <c r="F866" s="46"/>
      <c r="G866" s="46"/>
      <c r="H866" s="46"/>
      <c r="I866" s="46"/>
      <c r="J866" s="46"/>
      <c r="K866" s="46"/>
      <c r="L866" s="46"/>
      <c r="M866" s="46"/>
      <c r="N866" s="46"/>
      <c r="O866" s="46"/>
      <c r="P866" s="46"/>
      <c r="Q866" s="46"/>
      <c r="R866" s="46"/>
      <c r="S866" s="46"/>
      <c r="T866" s="46"/>
      <c r="U866" s="46"/>
    </row>
    <row r="867" spans="1:21">
      <c r="A867" s="46"/>
      <c r="B867" s="46"/>
      <c r="C867" s="46"/>
      <c r="D867" s="46"/>
      <c r="E867" s="46"/>
      <c r="F867" s="46"/>
      <c r="G867" s="46"/>
      <c r="H867" s="46"/>
      <c r="I867" s="46"/>
      <c r="J867" s="46"/>
      <c r="K867" s="46"/>
      <c r="L867" s="46"/>
      <c r="M867" s="46"/>
      <c r="N867" s="46"/>
      <c r="O867" s="46"/>
      <c r="P867" s="46"/>
      <c r="Q867" s="46"/>
      <c r="R867" s="46"/>
      <c r="S867" s="46"/>
      <c r="T867" s="46"/>
      <c r="U867" s="46"/>
    </row>
    <row r="868" spans="1:21">
      <c r="A868" s="46"/>
      <c r="B868" s="46"/>
      <c r="C868" s="46"/>
      <c r="D868" s="46"/>
      <c r="E868" s="46"/>
      <c r="F868" s="46"/>
      <c r="G868" s="46"/>
      <c r="H868" s="46"/>
      <c r="I868" s="46"/>
      <c r="J868" s="46"/>
      <c r="K868" s="46"/>
      <c r="L868" s="46"/>
      <c r="M868" s="46"/>
      <c r="N868" s="46"/>
      <c r="O868" s="46"/>
      <c r="P868" s="46"/>
      <c r="Q868" s="46"/>
      <c r="R868" s="46"/>
      <c r="S868" s="46"/>
      <c r="T868" s="46"/>
      <c r="U868" s="46"/>
    </row>
    <row r="869" spans="1:21">
      <c r="A869" s="46"/>
      <c r="B869" s="46"/>
      <c r="C869" s="46"/>
      <c r="D869" s="46"/>
      <c r="E869" s="46"/>
      <c r="F869" s="46"/>
      <c r="G869" s="46"/>
      <c r="H869" s="46"/>
      <c r="I869" s="46"/>
      <c r="J869" s="46"/>
      <c r="K869" s="46"/>
      <c r="L869" s="46"/>
      <c r="M869" s="46"/>
      <c r="N869" s="46"/>
      <c r="O869" s="46"/>
      <c r="P869" s="46"/>
      <c r="Q869" s="46"/>
      <c r="R869" s="46"/>
      <c r="S869" s="46"/>
      <c r="T869" s="46"/>
      <c r="U869" s="46"/>
    </row>
    <row r="870" spans="1:21">
      <c r="A870" s="46"/>
      <c r="B870" s="46"/>
      <c r="C870" s="46"/>
      <c r="D870" s="46"/>
      <c r="E870" s="46"/>
      <c r="F870" s="46"/>
      <c r="G870" s="46"/>
      <c r="H870" s="46"/>
      <c r="I870" s="46"/>
      <c r="J870" s="46"/>
      <c r="K870" s="46"/>
      <c r="L870" s="46"/>
      <c r="M870" s="46"/>
      <c r="N870" s="46"/>
      <c r="O870" s="46"/>
      <c r="P870" s="46"/>
      <c r="Q870" s="46"/>
      <c r="R870" s="46"/>
      <c r="S870" s="46"/>
      <c r="T870" s="46"/>
      <c r="U870" s="46"/>
    </row>
    <row r="871" spans="1:21">
      <c r="A871" s="46"/>
      <c r="B871" s="46"/>
      <c r="C871" s="46"/>
      <c r="D871" s="46"/>
      <c r="E871" s="46"/>
      <c r="F871" s="46"/>
      <c r="G871" s="46"/>
      <c r="H871" s="46"/>
      <c r="I871" s="46"/>
      <c r="J871" s="46"/>
      <c r="K871" s="46"/>
      <c r="L871" s="46"/>
      <c r="M871" s="46"/>
      <c r="N871" s="46"/>
      <c r="O871" s="46"/>
      <c r="P871" s="46"/>
      <c r="Q871" s="46"/>
      <c r="R871" s="46"/>
      <c r="S871" s="46"/>
      <c r="T871" s="46"/>
      <c r="U871" s="46"/>
    </row>
    <row r="872" spans="1:21">
      <c r="A872" s="46"/>
      <c r="B872" s="46"/>
      <c r="C872" s="46"/>
      <c r="D872" s="46"/>
      <c r="E872" s="46"/>
      <c r="F872" s="46"/>
      <c r="G872" s="46"/>
      <c r="H872" s="46"/>
      <c r="I872" s="46"/>
      <c r="J872" s="46"/>
      <c r="K872" s="46"/>
      <c r="L872" s="46"/>
      <c r="M872" s="46"/>
      <c r="N872" s="46"/>
      <c r="O872" s="46"/>
      <c r="P872" s="46"/>
      <c r="Q872" s="46"/>
      <c r="R872" s="46"/>
      <c r="S872" s="46"/>
      <c r="T872" s="46"/>
      <c r="U872" s="46"/>
    </row>
    <row r="873" spans="1:21">
      <c r="A873" s="46"/>
      <c r="B873" s="46"/>
      <c r="C873" s="46"/>
      <c r="D873" s="46"/>
      <c r="E873" s="46"/>
      <c r="F873" s="46"/>
      <c r="G873" s="46"/>
      <c r="H873" s="46"/>
      <c r="I873" s="46"/>
      <c r="J873" s="46"/>
      <c r="K873" s="46"/>
      <c r="L873" s="46"/>
      <c r="M873" s="46"/>
      <c r="N873" s="46"/>
      <c r="O873" s="46"/>
      <c r="P873" s="46"/>
      <c r="Q873" s="46"/>
      <c r="R873" s="46"/>
      <c r="S873" s="46"/>
      <c r="T873" s="46"/>
      <c r="U873" s="46"/>
    </row>
    <row r="874" spans="1:21">
      <c r="A874" s="46"/>
      <c r="B874" s="46"/>
      <c r="C874" s="46"/>
      <c r="D874" s="46"/>
      <c r="E874" s="46"/>
      <c r="F874" s="46"/>
      <c r="G874" s="46"/>
      <c r="H874" s="46"/>
      <c r="I874" s="46"/>
      <c r="J874" s="46"/>
      <c r="K874" s="46"/>
      <c r="L874" s="46"/>
      <c r="M874" s="46"/>
      <c r="N874" s="46"/>
      <c r="O874" s="46"/>
      <c r="P874" s="46"/>
      <c r="Q874" s="46"/>
      <c r="R874" s="46"/>
      <c r="S874" s="46"/>
      <c r="T874" s="46"/>
      <c r="U874" s="46"/>
    </row>
    <row r="875" spans="1:21">
      <c r="A875" s="46"/>
      <c r="B875" s="46"/>
      <c r="C875" s="46"/>
      <c r="D875" s="46"/>
      <c r="E875" s="46"/>
      <c r="F875" s="46"/>
      <c r="G875" s="46"/>
      <c r="H875" s="46"/>
      <c r="I875" s="46"/>
      <c r="J875" s="46"/>
      <c r="K875" s="46"/>
      <c r="L875" s="46"/>
      <c r="M875" s="46"/>
      <c r="N875" s="46"/>
      <c r="O875" s="46"/>
      <c r="P875" s="46"/>
      <c r="Q875" s="46"/>
      <c r="R875" s="46"/>
      <c r="S875" s="46"/>
      <c r="T875" s="46"/>
      <c r="U875" s="46"/>
    </row>
    <row r="876" spans="1:21">
      <c r="A876" s="46"/>
      <c r="B876" s="46"/>
      <c r="C876" s="46"/>
      <c r="D876" s="46"/>
      <c r="E876" s="46"/>
      <c r="F876" s="46"/>
      <c r="G876" s="46"/>
      <c r="H876" s="46"/>
      <c r="I876" s="46"/>
      <c r="J876" s="46"/>
      <c r="K876" s="46"/>
      <c r="L876" s="46"/>
      <c r="M876" s="46"/>
      <c r="N876" s="46"/>
      <c r="O876" s="46"/>
      <c r="P876" s="46"/>
      <c r="Q876" s="46"/>
      <c r="R876" s="46"/>
      <c r="S876" s="46"/>
      <c r="T876" s="46"/>
      <c r="U876" s="46"/>
    </row>
    <row r="877" spans="1:21">
      <c r="A877" s="46"/>
      <c r="B877" s="46"/>
      <c r="C877" s="46"/>
      <c r="D877" s="46"/>
      <c r="E877" s="46"/>
      <c r="F877" s="46"/>
      <c r="G877" s="46"/>
      <c r="H877" s="46"/>
      <c r="I877" s="46"/>
      <c r="J877" s="46"/>
      <c r="K877" s="46"/>
      <c r="L877" s="46"/>
      <c r="M877" s="46"/>
      <c r="N877" s="46"/>
      <c r="O877" s="46"/>
      <c r="P877" s="46"/>
      <c r="Q877" s="46"/>
      <c r="R877" s="46"/>
      <c r="S877" s="46"/>
      <c r="T877" s="46"/>
      <c r="U877" s="46"/>
    </row>
    <row r="878" spans="1:21">
      <c r="A878" s="46"/>
      <c r="B878" s="46"/>
      <c r="C878" s="46"/>
      <c r="D878" s="46"/>
      <c r="E878" s="46"/>
      <c r="F878" s="46"/>
      <c r="G878" s="46"/>
      <c r="H878" s="46"/>
      <c r="I878" s="46"/>
      <c r="J878" s="46"/>
      <c r="K878" s="46"/>
      <c r="L878" s="46"/>
      <c r="M878" s="46"/>
      <c r="N878" s="46"/>
      <c r="O878" s="46"/>
      <c r="P878" s="46"/>
      <c r="Q878" s="46"/>
      <c r="R878" s="46"/>
      <c r="S878" s="46"/>
      <c r="T878" s="46"/>
      <c r="U878" s="46"/>
    </row>
    <row r="879" spans="1:21">
      <c r="A879" s="46"/>
      <c r="B879" s="46"/>
      <c r="C879" s="46"/>
      <c r="D879" s="46"/>
      <c r="E879" s="46"/>
      <c r="F879" s="46"/>
      <c r="G879" s="46"/>
      <c r="H879" s="46"/>
      <c r="I879" s="46"/>
      <c r="J879" s="46"/>
      <c r="K879" s="46"/>
      <c r="L879" s="46"/>
      <c r="M879" s="46"/>
      <c r="N879" s="46"/>
      <c r="O879" s="46"/>
      <c r="P879" s="46"/>
      <c r="Q879" s="46"/>
      <c r="R879" s="46"/>
      <c r="S879" s="46"/>
      <c r="T879" s="46"/>
      <c r="U879" s="46"/>
    </row>
    <row r="880" spans="1:21">
      <c r="A880" s="46"/>
      <c r="B880" s="46"/>
      <c r="C880" s="46"/>
      <c r="D880" s="46"/>
      <c r="E880" s="46"/>
      <c r="F880" s="46"/>
      <c r="G880" s="46"/>
      <c r="H880" s="46"/>
      <c r="I880" s="46"/>
      <c r="J880" s="46"/>
      <c r="K880" s="46"/>
      <c r="L880" s="46"/>
      <c r="M880" s="46"/>
      <c r="N880" s="46"/>
      <c r="O880" s="46"/>
      <c r="P880" s="46"/>
      <c r="Q880" s="46"/>
      <c r="R880" s="46"/>
      <c r="S880" s="46"/>
      <c r="T880" s="46"/>
      <c r="U880" s="46"/>
    </row>
    <row r="881" spans="1:21">
      <c r="A881" s="46"/>
      <c r="B881" s="46"/>
      <c r="C881" s="46"/>
      <c r="D881" s="46"/>
      <c r="E881" s="46"/>
      <c r="F881" s="46"/>
      <c r="G881" s="46"/>
      <c r="H881" s="46"/>
      <c r="I881" s="46"/>
      <c r="J881" s="46"/>
      <c r="K881" s="46"/>
      <c r="L881" s="46"/>
      <c r="M881" s="46"/>
      <c r="N881" s="46"/>
      <c r="O881" s="46"/>
      <c r="P881" s="46"/>
      <c r="Q881" s="46"/>
      <c r="R881" s="46"/>
      <c r="S881" s="46"/>
      <c r="T881" s="46"/>
      <c r="U881" s="46"/>
    </row>
    <row r="882" spans="1:21">
      <c r="A882" s="46"/>
      <c r="B882" s="46"/>
      <c r="C882" s="46"/>
      <c r="D882" s="46"/>
      <c r="E882" s="46"/>
      <c r="F882" s="46"/>
      <c r="G882" s="46"/>
      <c r="H882" s="46"/>
      <c r="I882" s="46"/>
      <c r="J882" s="46"/>
      <c r="K882" s="46"/>
      <c r="L882" s="46"/>
      <c r="M882" s="46"/>
      <c r="N882" s="46"/>
      <c r="O882" s="46"/>
      <c r="P882" s="46"/>
      <c r="Q882" s="46"/>
      <c r="R882" s="46"/>
      <c r="S882" s="46"/>
      <c r="T882" s="46"/>
      <c r="U882" s="46"/>
    </row>
    <row r="883" spans="1:21">
      <c r="A883" s="46"/>
      <c r="B883" s="46"/>
      <c r="C883" s="46"/>
      <c r="D883" s="46"/>
      <c r="E883" s="46"/>
      <c r="F883" s="46"/>
      <c r="G883" s="46"/>
      <c r="H883" s="46"/>
      <c r="I883" s="46"/>
      <c r="J883" s="46"/>
      <c r="K883" s="46"/>
      <c r="L883" s="46"/>
      <c r="M883" s="46"/>
      <c r="N883" s="46"/>
      <c r="O883" s="46"/>
      <c r="P883" s="46"/>
      <c r="Q883" s="46"/>
      <c r="R883" s="46"/>
      <c r="S883" s="46"/>
      <c r="T883" s="46"/>
      <c r="U883" s="46"/>
    </row>
    <row r="884" spans="1:21">
      <c r="A884" s="46"/>
      <c r="B884" s="46"/>
      <c r="C884" s="46"/>
      <c r="D884" s="46"/>
      <c r="E884" s="46"/>
      <c r="F884" s="46"/>
      <c r="G884" s="46"/>
      <c r="H884" s="46"/>
      <c r="I884" s="46"/>
      <c r="J884" s="46"/>
      <c r="K884" s="46"/>
      <c r="L884" s="46"/>
      <c r="M884" s="46"/>
      <c r="N884" s="46"/>
      <c r="O884" s="46"/>
      <c r="P884" s="46"/>
      <c r="Q884" s="46"/>
      <c r="R884" s="46"/>
      <c r="S884" s="46"/>
      <c r="T884" s="46"/>
      <c r="U884" s="46"/>
    </row>
    <row r="885" spans="1:21">
      <c r="A885" s="46"/>
      <c r="B885" s="46"/>
      <c r="C885" s="46"/>
      <c r="D885" s="46"/>
      <c r="E885" s="46"/>
      <c r="F885" s="46"/>
      <c r="G885" s="46"/>
      <c r="H885" s="46"/>
      <c r="I885" s="46"/>
      <c r="J885" s="46"/>
      <c r="K885" s="46"/>
      <c r="L885" s="46"/>
      <c r="M885" s="46"/>
      <c r="N885" s="46"/>
      <c r="O885" s="46"/>
      <c r="P885" s="46"/>
      <c r="Q885" s="46"/>
      <c r="R885" s="46"/>
      <c r="S885" s="46"/>
      <c r="T885" s="46"/>
      <c r="U885" s="46"/>
    </row>
    <row r="886" spans="1:21">
      <c r="A886" s="46"/>
      <c r="B886" s="46"/>
      <c r="C886" s="46"/>
      <c r="D886" s="46"/>
      <c r="E886" s="46"/>
      <c r="F886" s="46"/>
      <c r="G886" s="46"/>
      <c r="H886" s="46"/>
      <c r="I886" s="46"/>
      <c r="J886" s="46"/>
      <c r="K886" s="46"/>
      <c r="L886" s="46"/>
      <c r="M886" s="46"/>
      <c r="N886" s="46"/>
      <c r="O886" s="46"/>
      <c r="P886" s="46"/>
      <c r="Q886" s="46"/>
      <c r="R886" s="46"/>
      <c r="S886" s="46"/>
      <c r="T886" s="46"/>
      <c r="U886" s="46"/>
    </row>
    <row r="887" spans="1:21">
      <c r="A887" s="46"/>
      <c r="B887" s="46"/>
      <c r="C887" s="46"/>
      <c r="D887" s="46"/>
      <c r="E887" s="46"/>
      <c r="F887" s="46"/>
      <c r="G887" s="46"/>
      <c r="H887" s="46"/>
      <c r="I887" s="46"/>
      <c r="J887" s="46"/>
      <c r="K887" s="46"/>
      <c r="L887" s="46"/>
      <c r="M887" s="46"/>
      <c r="N887" s="46"/>
      <c r="O887" s="46"/>
      <c r="P887" s="46"/>
      <c r="Q887" s="46"/>
      <c r="R887" s="46"/>
      <c r="S887" s="46"/>
      <c r="T887" s="46"/>
      <c r="U887" s="46"/>
    </row>
    <row r="888" spans="1:21">
      <c r="A888" s="46"/>
      <c r="B888" s="46"/>
      <c r="C888" s="46"/>
      <c r="D888" s="46"/>
      <c r="E888" s="46"/>
      <c r="F888" s="46"/>
      <c r="G888" s="46"/>
      <c r="H888" s="46"/>
      <c r="I888" s="46"/>
      <c r="J888" s="46"/>
      <c r="K888" s="46"/>
      <c r="L888" s="46"/>
      <c r="M888" s="46"/>
      <c r="N888" s="46"/>
      <c r="O888" s="46"/>
      <c r="P888" s="46"/>
      <c r="Q888" s="46"/>
      <c r="R888" s="46"/>
      <c r="S888" s="46"/>
      <c r="T888" s="46"/>
      <c r="U888" s="46"/>
    </row>
    <row r="889" spans="1:21">
      <c r="A889" s="46"/>
      <c r="B889" s="46"/>
      <c r="C889" s="46"/>
      <c r="D889" s="46"/>
      <c r="E889" s="46"/>
      <c r="F889" s="46"/>
      <c r="G889" s="46"/>
      <c r="H889" s="46"/>
      <c r="I889" s="46"/>
      <c r="J889" s="46"/>
      <c r="K889" s="46"/>
      <c r="L889" s="46"/>
      <c r="M889" s="46"/>
      <c r="N889" s="46"/>
      <c r="O889" s="46"/>
      <c r="P889" s="46"/>
      <c r="Q889" s="46"/>
      <c r="R889" s="46"/>
      <c r="S889" s="46"/>
      <c r="T889" s="46"/>
      <c r="U889" s="46"/>
    </row>
    <row r="890" spans="1:21">
      <c r="A890" s="46"/>
      <c r="B890" s="46"/>
      <c r="C890" s="46"/>
      <c r="D890" s="46"/>
      <c r="E890" s="46"/>
      <c r="F890" s="46"/>
      <c r="G890" s="46"/>
      <c r="H890" s="46"/>
      <c r="I890" s="46"/>
      <c r="J890" s="46"/>
      <c r="K890" s="46"/>
      <c r="L890" s="46"/>
      <c r="M890" s="46"/>
      <c r="N890" s="46"/>
      <c r="O890" s="46"/>
      <c r="P890" s="46"/>
      <c r="Q890" s="46"/>
      <c r="R890" s="46"/>
      <c r="S890" s="46"/>
      <c r="T890" s="46"/>
      <c r="U890" s="46"/>
    </row>
    <row r="891" spans="1:21">
      <c r="A891" s="46"/>
      <c r="B891" s="46"/>
      <c r="C891" s="46"/>
      <c r="D891" s="46"/>
      <c r="E891" s="46"/>
      <c r="F891" s="46"/>
      <c r="G891" s="46"/>
      <c r="H891" s="46"/>
      <c r="I891" s="46"/>
      <c r="J891" s="46"/>
      <c r="K891" s="46"/>
      <c r="L891" s="46"/>
      <c r="M891" s="46"/>
      <c r="N891" s="46"/>
      <c r="O891" s="46"/>
      <c r="P891" s="46"/>
      <c r="Q891" s="46"/>
      <c r="R891" s="46"/>
      <c r="S891" s="46"/>
      <c r="T891" s="46"/>
      <c r="U891" s="46"/>
    </row>
    <row r="892" spans="1:21">
      <c r="A892" s="46"/>
      <c r="B892" s="46"/>
      <c r="C892" s="46"/>
      <c r="D892" s="46"/>
      <c r="E892" s="46"/>
      <c r="F892" s="46"/>
      <c r="G892" s="46"/>
      <c r="H892" s="46"/>
      <c r="I892" s="46"/>
      <c r="J892" s="46"/>
      <c r="K892" s="46"/>
      <c r="L892" s="46"/>
      <c r="M892" s="46"/>
      <c r="N892" s="46"/>
      <c r="O892" s="46"/>
      <c r="P892" s="46"/>
      <c r="Q892" s="46"/>
      <c r="R892" s="46"/>
      <c r="S892" s="46"/>
      <c r="T892" s="46"/>
      <c r="U892" s="46"/>
    </row>
    <row r="893" spans="1:21">
      <c r="A893" s="46"/>
      <c r="B893" s="46"/>
      <c r="C893" s="46"/>
      <c r="D893" s="46"/>
      <c r="E893" s="46"/>
      <c r="F893" s="46"/>
      <c r="G893" s="46"/>
      <c r="H893" s="46"/>
      <c r="I893" s="46"/>
      <c r="J893" s="46"/>
      <c r="K893" s="46"/>
      <c r="L893" s="46"/>
      <c r="M893" s="46"/>
      <c r="N893" s="46"/>
      <c r="O893" s="46"/>
      <c r="P893" s="46"/>
      <c r="Q893" s="46"/>
      <c r="R893" s="46"/>
      <c r="S893" s="46"/>
      <c r="T893" s="46"/>
      <c r="U893" s="46"/>
    </row>
    <row r="894" spans="1:21">
      <c r="A894" s="46"/>
      <c r="B894" s="46"/>
      <c r="C894" s="46"/>
      <c r="D894" s="46"/>
      <c r="E894" s="46"/>
      <c r="F894" s="46"/>
      <c r="G894" s="46"/>
      <c r="H894" s="46"/>
      <c r="I894" s="46"/>
      <c r="J894" s="46"/>
      <c r="K894" s="46"/>
      <c r="L894" s="46"/>
      <c r="M894" s="46"/>
      <c r="N894" s="46"/>
      <c r="O894" s="46"/>
      <c r="P894" s="46"/>
      <c r="Q894" s="46"/>
      <c r="R894" s="46"/>
      <c r="S894" s="46"/>
      <c r="T894" s="46"/>
      <c r="U894" s="46"/>
    </row>
    <row r="895" spans="1:21">
      <c r="A895" s="46"/>
      <c r="B895" s="46"/>
      <c r="C895" s="46"/>
      <c r="D895" s="46"/>
      <c r="E895" s="46"/>
      <c r="F895" s="46"/>
      <c r="G895" s="46"/>
      <c r="H895" s="46"/>
      <c r="I895" s="46"/>
      <c r="J895" s="46"/>
      <c r="K895" s="46"/>
      <c r="L895" s="46"/>
      <c r="M895" s="46"/>
      <c r="N895" s="46"/>
      <c r="O895" s="46"/>
      <c r="P895" s="46"/>
      <c r="Q895" s="46"/>
      <c r="R895" s="46"/>
      <c r="S895" s="46"/>
      <c r="T895" s="46"/>
      <c r="U895" s="46"/>
    </row>
    <row r="896" spans="1:21">
      <c r="A896" s="46"/>
      <c r="B896" s="46"/>
      <c r="C896" s="46"/>
      <c r="D896" s="46"/>
      <c r="E896" s="46"/>
      <c r="F896" s="46"/>
      <c r="G896" s="46"/>
      <c r="H896" s="46"/>
      <c r="I896" s="46"/>
      <c r="J896" s="46"/>
      <c r="K896" s="46"/>
      <c r="L896" s="46"/>
      <c r="M896" s="46"/>
      <c r="N896" s="46"/>
      <c r="O896" s="46"/>
      <c r="P896" s="46"/>
      <c r="Q896" s="46"/>
      <c r="R896" s="46"/>
      <c r="S896" s="46"/>
      <c r="T896" s="46"/>
      <c r="U896" s="46"/>
    </row>
    <row r="897" spans="1:21">
      <c r="A897" s="46"/>
      <c r="B897" s="46"/>
      <c r="C897" s="46"/>
      <c r="D897" s="46"/>
      <c r="E897" s="46"/>
      <c r="F897" s="46"/>
      <c r="G897" s="46"/>
      <c r="H897" s="46"/>
      <c r="I897" s="46"/>
      <c r="J897" s="46"/>
      <c r="K897" s="46"/>
      <c r="L897" s="46"/>
      <c r="M897" s="46"/>
      <c r="N897" s="46"/>
      <c r="O897" s="46"/>
      <c r="P897" s="46"/>
      <c r="Q897" s="46"/>
      <c r="R897" s="46"/>
      <c r="S897" s="46"/>
      <c r="T897" s="46"/>
      <c r="U897" s="46"/>
    </row>
    <row r="898" spans="1:21">
      <c r="A898" s="46"/>
      <c r="B898" s="46"/>
      <c r="C898" s="46"/>
      <c r="D898" s="46"/>
      <c r="E898" s="46"/>
      <c r="F898" s="46"/>
      <c r="G898" s="46"/>
      <c r="H898" s="46"/>
      <c r="I898" s="46"/>
      <c r="J898" s="46"/>
      <c r="K898" s="46"/>
      <c r="L898" s="46"/>
      <c r="M898" s="46"/>
      <c r="N898" s="46"/>
      <c r="O898" s="46"/>
      <c r="P898" s="46"/>
      <c r="Q898" s="46"/>
      <c r="R898" s="46"/>
      <c r="S898" s="46"/>
      <c r="T898" s="46"/>
      <c r="U898" s="46"/>
    </row>
    <row r="899" spans="1:21">
      <c r="A899" s="46"/>
      <c r="B899" s="46"/>
      <c r="C899" s="46"/>
      <c r="D899" s="46"/>
      <c r="E899" s="46"/>
      <c r="F899" s="46"/>
      <c r="G899" s="46"/>
      <c r="H899" s="46"/>
      <c r="I899" s="46"/>
      <c r="J899" s="46"/>
      <c r="K899" s="46"/>
      <c r="L899" s="46"/>
      <c r="M899" s="46"/>
      <c r="N899" s="46"/>
      <c r="O899" s="46"/>
      <c r="P899" s="46"/>
      <c r="Q899" s="46"/>
      <c r="R899" s="46"/>
      <c r="S899" s="46"/>
      <c r="T899" s="46"/>
      <c r="U899" s="46"/>
    </row>
    <row r="900" spans="1:21">
      <c r="A900" s="46"/>
      <c r="B900" s="46"/>
      <c r="C900" s="46"/>
      <c r="D900" s="46"/>
      <c r="E900" s="46"/>
      <c r="F900" s="46"/>
      <c r="G900" s="46"/>
      <c r="H900" s="46"/>
      <c r="I900" s="46"/>
      <c r="J900" s="46"/>
      <c r="K900" s="46"/>
      <c r="L900" s="46"/>
      <c r="M900" s="46"/>
      <c r="N900" s="46"/>
      <c r="O900" s="46"/>
      <c r="P900" s="46"/>
      <c r="Q900" s="46"/>
      <c r="R900" s="46"/>
      <c r="S900" s="46"/>
      <c r="T900" s="46"/>
      <c r="U900" s="46"/>
    </row>
    <row r="901" spans="1:21">
      <c r="A901" s="46"/>
      <c r="B901" s="46"/>
      <c r="C901" s="46"/>
      <c r="D901" s="46"/>
      <c r="E901" s="46"/>
      <c r="F901" s="46"/>
      <c r="G901" s="46"/>
      <c r="H901" s="46"/>
      <c r="I901" s="46"/>
      <c r="J901" s="46"/>
      <c r="K901" s="46"/>
      <c r="L901" s="46"/>
      <c r="M901" s="46"/>
      <c r="N901" s="46"/>
      <c r="O901" s="46"/>
      <c r="P901" s="46"/>
      <c r="Q901" s="46"/>
      <c r="R901" s="46"/>
      <c r="S901" s="46"/>
      <c r="T901" s="46"/>
      <c r="U901" s="46"/>
    </row>
    <row r="902" spans="1:21">
      <c r="A902" s="46"/>
      <c r="B902" s="46"/>
      <c r="C902" s="46"/>
      <c r="D902" s="46"/>
      <c r="E902" s="46"/>
      <c r="F902" s="46"/>
      <c r="G902" s="46"/>
      <c r="H902" s="46"/>
      <c r="I902" s="46"/>
      <c r="J902" s="46"/>
      <c r="K902" s="46"/>
      <c r="L902" s="46"/>
      <c r="M902" s="46"/>
      <c r="N902" s="46"/>
      <c r="O902" s="46"/>
      <c r="P902" s="46"/>
      <c r="Q902" s="46"/>
      <c r="R902" s="46"/>
      <c r="S902" s="46"/>
      <c r="T902" s="46"/>
      <c r="U902" s="46"/>
    </row>
    <row r="903" spans="1:21">
      <c r="A903" s="46"/>
      <c r="B903" s="46"/>
      <c r="C903" s="46"/>
      <c r="D903" s="46"/>
      <c r="E903" s="46"/>
      <c r="F903" s="46"/>
      <c r="G903" s="46"/>
      <c r="H903" s="46"/>
      <c r="I903" s="46"/>
      <c r="J903" s="46"/>
      <c r="K903" s="46"/>
      <c r="L903" s="46"/>
      <c r="M903" s="46"/>
      <c r="N903" s="46"/>
      <c r="O903" s="46"/>
      <c r="P903" s="46"/>
      <c r="Q903" s="46"/>
      <c r="R903" s="46"/>
      <c r="S903" s="46"/>
      <c r="T903" s="46"/>
      <c r="U903" s="46"/>
    </row>
    <row r="904" spans="1:21">
      <c r="A904" s="46"/>
      <c r="B904" s="46"/>
      <c r="C904" s="46"/>
      <c r="D904" s="46"/>
      <c r="E904" s="46"/>
      <c r="F904" s="46"/>
      <c r="G904" s="46"/>
      <c r="H904" s="46"/>
      <c r="I904" s="46"/>
      <c r="J904" s="46"/>
      <c r="K904" s="46"/>
      <c r="L904" s="46"/>
      <c r="M904" s="46"/>
      <c r="N904" s="46"/>
      <c r="O904" s="46"/>
      <c r="P904" s="46"/>
      <c r="Q904" s="46"/>
      <c r="R904" s="46"/>
      <c r="S904" s="46"/>
      <c r="T904" s="46"/>
      <c r="U904" s="46"/>
    </row>
    <row r="905" spans="1:21">
      <c r="A905" s="46"/>
      <c r="B905" s="46"/>
      <c r="C905" s="46"/>
      <c r="D905" s="46"/>
      <c r="E905" s="46"/>
      <c r="F905" s="46"/>
      <c r="G905" s="46"/>
      <c r="H905" s="46"/>
      <c r="I905" s="46"/>
      <c r="J905" s="46"/>
      <c r="K905" s="46"/>
      <c r="L905" s="46"/>
      <c r="M905" s="46"/>
      <c r="N905" s="46"/>
      <c r="O905" s="46"/>
      <c r="P905" s="46"/>
      <c r="Q905" s="46"/>
      <c r="R905" s="46"/>
      <c r="S905" s="46"/>
      <c r="T905" s="46"/>
      <c r="U905" s="46"/>
    </row>
    <row r="906" spans="1:21">
      <c r="A906" s="46"/>
      <c r="B906" s="46"/>
      <c r="C906" s="46"/>
      <c r="D906" s="46"/>
      <c r="E906" s="46"/>
      <c r="F906" s="46"/>
      <c r="G906" s="46"/>
      <c r="H906" s="46"/>
      <c r="I906" s="46"/>
      <c r="J906" s="46"/>
      <c r="K906" s="46"/>
      <c r="L906" s="46"/>
      <c r="M906" s="46"/>
      <c r="N906" s="46"/>
      <c r="O906" s="46"/>
      <c r="P906" s="46"/>
      <c r="Q906" s="46"/>
      <c r="R906" s="46"/>
      <c r="S906" s="46"/>
      <c r="T906" s="46"/>
      <c r="U906" s="46"/>
    </row>
    <row r="907" spans="1:21">
      <c r="A907" s="46"/>
      <c r="B907" s="46"/>
      <c r="C907" s="46"/>
      <c r="D907" s="46"/>
      <c r="E907" s="46"/>
      <c r="F907" s="46"/>
      <c r="G907" s="46"/>
      <c r="H907" s="46"/>
      <c r="I907" s="46"/>
      <c r="J907" s="46"/>
      <c r="K907" s="46"/>
      <c r="L907" s="46"/>
      <c r="M907" s="46"/>
      <c r="N907" s="46"/>
      <c r="O907" s="46"/>
      <c r="P907" s="46"/>
      <c r="Q907" s="46"/>
      <c r="R907" s="46"/>
      <c r="S907" s="46"/>
      <c r="T907" s="46"/>
      <c r="U907" s="46"/>
    </row>
    <row r="908" spans="1:21">
      <c r="A908" s="46"/>
      <c r="B908" s="46"/>
      <c r="C908" s="46"/>
      <c r="D908" s="46"/>
      <c r="E908" s="46"/>
      <c r="F908" s="46"/>
      <c r="G908" s="46"/>
      <c r="H908" s="46"/>
      <c r="I908" s="46"/>
      <c r="J908" s="46"/>
      <c r="K908" s="46"/>
      <c r="L908" s="46"/>
      <c r="M908" s="46"/>
      <c r="N908" s="46"/>
      <c r="O908" s="46"/>
      <c r="P908" s="46"/>
      <c r="Q908" s="46"/>
      <c r="R908" s="46"/>
      <c r="S908" s="46"/>
      <c r="T908" s="46"/>
      <c r="U908" s="46"/>
    </row>
    <row r="909" spans="1:21">
      <c r="A909" s="46"/>
      <c r="B909" s="46"/>
      <c r="C909" s="46"/>
      <c r="D909" s="46"/>
      <c r="E909" s="46"/>
      <c r="F909" s="46"/>
      <c r="G909" s="46"/>
      <c r="H909" s="46"/>
      <c r="I909" s="46"/>
      <c r="J909" s="46"/>
      <c r="K909" s="46"/>
      <c r="L909" s="46"/>
      <c r="M909" s="46"/>
      <c r="N909" s="46"/>
      <c r="O909" s="46"/>
      <c r="P909" s="46"/>
      <c r="Q909" s="46"/>
      <c r="R909" s="46"/>
      <c r="S909" s="46"/>
      <c r="T909" s="46"/>
      <c r="U909" s="46"/>
    </row>
    <row r="910" spans="1:21">
      <c r="A910" s="46"/>
      <c r="B910" s="46"/>
      <c r="C910" s="46"/>
      <c r="D910" s="46"/>
      <c r="E910" s="46"/>
      <c r="F910" s="46"/>
      <c r="G910" s="46"/>
      <c r="H910" s="46"/>
      <c r="I910" s="46"/>
      <c r="J910" s="46"/>
      <c r="K910" s="46"/>
      <c r="L910" s="46"/>
      <c r="M910" s="46"/>
      <c r="N910" s="46"/>
      <c r="O910" s="46"/>
      <c r="P910" s="46"/>
      <c r="Q910" s="46"/>
      <c r="R910" s="46"/>
      <c r="S910" s="46"/>
      <c r="T910" s="46"/>
      <c r="U910" s="46"/>
    </row>
    <row r="911" spans="1:21">
      <c r="A911" s="46"/>
      <c r="B911" s="46"/>
      <c r="C911" s="46"/>
      <c r="D911" s="46"/>
      <c r="E911" s="46"/>
      <c r="F911" s="46"/>
      <c r="G911" s="46"/>
      <c r="H911" s="46"/>
      <c r="I911" s="46"/>
      <c r="J911" s="46"/>
      <c r="K911" s="46"/>
      <c r="L911" s="46"/>
      <c r="M911" s="46"/>
      <c r="N911" s="46"/>
      <c r="O911" s="46"/>
      <c r="P911" s="46"/>
      <c r="Q911" s="46"/>
      <c r="R911" s="46"/>
      <c r="S911" s="46"/>
      <c r="T911" s="46"/>
      <c r="U911" s="46"/>
    </row>
    <row r="912" spans="1:21">
      <c r="A912" s="46"/>
      <c r="B912" s="46"/>
      <c r="C912" s="46"/>
      <c r="D912" s="46"/>
      <c r="E912" s="46"/>
      <c r="F912" s="46"/>
      <c r="G912" s="46"/>
      <c r="H912" s="46"/>
      <c r="I912" s="46"/>
      <c r="J912" s="46"/>
      <c r="K912" s="46"/>
      <c r="L912" s="46"/>
      <c r="M912" s="46"/>
      <c r="N912" s="46"/>
      <c r="O912" s="46"/>
      <c r="P912" s="46"/>
      <c r="Q912" s="46"/>
      <c r="R912" s="46"/>
      <c r="S912" s="46"/>
      <c r="T912" s="46"/>
      <c r="U912" s="46"/>
    </row>
    <row r="913" spans="1:21">
      <c r="A913" s="46"/>
      <c r="B913" s="46"/>
      <c r="C913" s="46"/>
      <c r="D913" s="46"/>
      <c r="E913" s="46"/>
      <c r="F913" s="46"/>
      <c r="G913" s="46"/>
      <c r="H913" s="46"/>
      <c r="I913" s="46"/>
      <c r="J913" s="46"/>
      <c r="K913" s="46"/>
      <c r="L913" s="46"/>
      <c r="M913" s="46"/>
      <c r="N913" s="46"/>
      <c r="O913" s="46"/>
      <c r="P913" s="46"/>
      <c r="Q913" s="46"/>
      <c r="R913" s="46"/>
      <c r="S913" s="46"/>
      <c r="T913" s="46"/>
      <c r="U913" s="46"/>
    </row>
    <row r="914" spans="1:21">
      <c r="A914" s="46"/>
      <c r="B914" s="46"/>
      <c r="C914" s="46"/>
      <c r="D914" s="46"/>
      <c r="E914" s="46"/>
      <c r="F914" s="46"/>
      <c r="G914" s="46"/>
      <c r="H914" s="46"/>
      <c r="I914" s="46"/>
      <c r="J914" s="46"/>
      <c r="K914" s="46"/>
      <c r="L914" s="46"/>
      <c r="M914" s="46"/>
      <c r="N914" s="46"/>
      <c r="O914" s="46"/>
      <c r="P914" s="46"/>
      <c r="Q914" s="46"/>
      <c r="R914" s="46"/>
      <c r="S914" s="46"/>
      <c r="T914" s="46"/>
      <c r="U914" s="46"/>
    </row>
    <row r="915" spans="1:21">
      <c r="A915" s="46"/>
      <c r="B915" s="46"/>
      <c r="C915" s="46"/>
      <c r="D915" s="46"/>
      <c r="E915" s="46"/>
      <c r="F915" s="46"/>
      <c r="G915" s="46"/>
      <c r="H915" s="46"/>
      <c r="I915" s="46"/>
      <c r="J915" s="46"/>
      <c r="K915" s="46"/>
      <c r="L915" s="46"/>
      <c r="M915" s="46"/>
      <c r="N915" s="46"/>
      <c r="O915" s="46"/>
      <c r="P915" s="46"/>
      <c r="Q915" s="46"/>
      <c r="R915" s="46"/>
      <c r="S915" s="46"/>
      <c r="T915" s="46"/>
      <c r="U915" s="46"/>
    </row>
    <row r="916" spans="1:21">
      <c r="A916" s="46"/>
      <c r="B916" s="46"/>
      <c r="C916" s="46"/>
      <c r="D916" s="46"/>
      <c r="E916" s="46"/>
      <c r="F916" s="46"/>
      <c r="G916" s="46"/>
      <c r="H916" s="46"/>
      <c r="I916" s="46"/>
      <c r="J916" s="46"/>
      <c r="K916" s="46"/>
      <c r="L916" s="46"/>
      <c r="M916" s="46"/>
      <c r="N916" s="46"/>
      <c r="O916" s="46"/>
      <c r="P916" s="46"/>
      <c r="Q916" s="46"/>
      <c r="R916" s="46"/>
      <c r="S916" s="46"/>
      <c r="T916" s="46"/>
      <c r="U916" s="46"/>
    </row>
    <row r="917" spans="1:21">
      <c r="A917" s="46"/>
      <c r="B917" s="46"/>
      <c r="C917" s="46"/>
      <c r="D917" s="46"/>
      <c r="E917" s="46"/>
      <c r="F917" s="46"/>
      <c r="G917" s="46"/>
      <c r="H917" s="46"/>
      <c r="I917" s="46"/>
      <c r="J917" s="46"/>
      <c r="K917" s="46"/>
      <c r="L917" s="46"/>
      <c r="M917" s="46"/>
      <c r="N917" s="46"/>
      <c r="O917" s="46"/>
      <c r="P917" s="46"/>
      <c r="Q917" s="46"/>
      <c r="R917" s="46"/>
      <c r="S917" s="46"/>
      <c r="T917" s="46"/>
      <c r="U917" s="46"/>
    </row>
    <row r="918" spans="1:21">
      <c r="A918" s="46"/>
      <c r="B918" s="46"/>
      <c r="C918" s="46"/>
      <c r="D918" s="46"/>
      <c r="E918" s="46"/>
      <c r="F918" s="46"/>
      <c r="G918" s="46"/>
      <c r="H918" s="46"/>
      <c r="I918" s="46"/>
      <c r="J918" s="46"/>
      <c r="K918" s="46"/>
      <c r="L918" s="46"/>
      <c r="M918" s="46"/>
      <c r="N918" s="46"/>
      <c r="O918" s="46"/>
      <c r="P918" s="46"/>
      <c r="Q918" s="46"/>
      <c r="R918" s="46"/>
      <c r="S918" s="46"/>
      <c r="T918" s="46"/>
      <c r="U918" s="46"/>
    </row>
    <row r="919" spans="1:21">
      <c r="A919" s="46"/>
      <c r="B919" s="46"/>
      <c r="C919" s="46"/>
      <c r="D919" s="46"/>
      <c r="E919" s="46"/>
      <c r="F919" s="46"/>
      <c r="G919" s="46"/>
      <c r="H919" s="46"/>
      <c r="I919" s="46"/>
      <c r="J919" s="46"/>
      <c r="K919" s="46"/>
      <c r="L919" s="46"/>
      <c r="M919" s="46"/>
      <c r="N919" s="46"/>
      <c r="O919" s="46"/>
      <c r="P919" s="46"/>
      <c r="Q919" s="46"/>
      <c r="R919" s="46"/>
      <c r="S919" s="46"/>
      <c r="T919" s="46"/>
      <c r="U919" s="46"/>
    </row>
    <row r="920" spans="1:21">
      <c r="A920" s="46"/>
      <c r="B920" s="46"/>
      <c r="C920" s="46"/>
      <c r="D920" s="46"/>
      <c r="E920" s="46"/>
      <c r="F920" s="46"/>
      <c r="G920" s="46"/>
      <c r="H920" s="46"/>
      <c r="I920" s="46"/>
      <c r="J920" s="46"/>
      <c r="K920" s="46"/>
      <c r="L920" s="46"/>
      <c r="M920" s="46"/>
      <c r="N920" s="46"/>
      <c r="O920" s="46"/>
      <c r="P920" s="46"/>
      <c r="Q920" s="46"/>
      <c r="R920" s="46"/>
      <c r="S920" s="46"/>
      <c r="T920" s="46"/>
      <c r="U920" s="46"/>
    </row>
    <row r="921" spans="1:21">
      <c r="A921" s="46"/>
      <c r="B921" s="46"/>
      <c r="C921" s="46"/>
      <c r="D921" s="46"/>
      <c r="E921" s="46"/>
      <c r="F921" s="46"/>
      <c r="G921" s="46"/>
      <c r="H921" s="46"/>
      <c r="I921" s="46"/>
      <c r="J921" s="46"/>
      <c r="K921" s="46"/>
      <c r="L921" s="46"/>
      <c r="M921" s="46"/>
      <c r="N921" s="46"/>
      <c r="O921" s="46"/>
      <c r="P921" s="46"/>
      <c r="Q921" s="46"/>
      <c r="R921" s="46"/>
      <c r="S921" s="46"/>
      <c r="T921" s="46"/>
      <c r="U921" s="46"/>
    </row>
    <row r="922" spans="1:21">
      <c r="A922" s="46"/>
      <c r="B922" s="46"/>
      <c r="C922" s="46"/>
      <c r="D922" s="46"/>
      <c r="E922" s="46"/>
      <c r="F922" s="46"/>
      <c r="G922" s="46"/>
      <c r="H922" s="46"/>
      <c r="I922" s="46"/>
      <c r="J922" s="46"/>
      <c r="K922" s="46"/>
      <c r="L922" s="46"/>
      <c r="M922" s="46"/>
      <c r="N922" s="46"/>
      <c r="O922" s="46"/>
      <c r="P922" s="46"/>
      <c r="Q922" s="46"/>
      <c r="R922" s="46"/>
      <c r="S922" s="46"/>
      <c r="T922" s="46"/>
      <c r="U922" s="46"/>
    </row>
    <row r="923" spans="1:21">
      <c r="A923" s="46"/>
      <c r="B923" s="46"/>
      <c r="C923" s="46"/>
      <c r="D923" s="46"/>
      <c r="E923" s="46"/>
      <c r="F923" s="46"/>
      <c r="G923" s="46"/>
      <c r="H923" s="46"/>
      <c r="I923" s="46"/>
      <c r="J923" s="46"/>
      <c r="K923" s="46"/>
      <c r="L923" s="46"/>
      <c r="M923" s="46"/>
      <c r="N923" s="46"/>
      <c r="O923" s="46"/>
      <c r="P923" s="46"/>
      <c r="Q923" s="46"/>
      <c r="R923" s="46"/>
      <c r="S923" s="46"/>
      <c r="T923" s="46"/>
      <c r="U923" s="46"/>
    </row>
    <row r="924" spans="1:21">
      <c r="A924" s="46"/>
      <c r="B924" s="46"/>
      <c r="C924" s="46"/>
      <c r="D924" s="46"/>
      <c r="E924" s="46"/>
      <c r="F924" s="46"/>
      <c r="G924" s="46"/>
      <c r="H924" s="46"/>
      <c r="I924" s="46"/>
      <c r="J924" s="46"/>
      <c r="K924" s="46"/>
      <c r="L924" s="46"/>
      <c r="M924" s="46"/>
      <c r="N924" s="46"/>
      <c r="O924" s="46"/>
      <c r="P924" s="46"/>
      <c r="Q924" s="46"/>
      <c r="R924" s="46"/>
      <c r="S924" s="46"/>
      <c r="T924" s="46"/>
      <c r="U924" s="46"/>
    </row>
    <row r="925" spans="1:21">
      <c r="A925" s="46"/>
      <c r="B925" s="46"/>
      <c r="C925" s="46"/>
      <c r="D925" s="46"/>
      <c r="E925" s="46"/>
      <c r="F925" s="46"/>
      <c r="G925" s="46"/>
      <c r="H925" s="46"/>
      <c r="I925" s="46"/>
      <c r="J925" s="46"/>
      <c r="K925" s="46"/>
      <c r="L925" s="46"/>
      <c r="M925" s="46"/>
      <c r="N925" s="46"/>
      <c r="O925" s="46"/>
      <c r="P925" s="46"/>
      <c r="Q925" s="46"/>
      <c r="R925" s="46"/>
      <c r="S925" s="46"/>
      <c r="T925" s="46"/>
      <c r="U925" s="46"/>
    </row>
    <row r="926" spans="1:21">
      <c r="A926" s="46"/>
      <c r="B926" s="46"/>
      <c r="C926" s="46"/>
      <c r="D926" s="46"/>
      <c r="E926" s="46"/>
      <c r="F926" s="46"/>
      <c r="G926" s="46"/>
      <c r="H926" s="46"/>
      <c r="I926" s="46"/>
      <c r="J926" s="46"/>
      <c r="K926" s="46"/>
      <c r="L926" s="46"/>
      <c r="M926" s="46"/>
      <c r="N926" s="46"/>
      <c r="O926" s="46"/>
      <c r="P926" s="46"/>
      <c r="Q926" s="46"/>
      <c r="R926" s="46"/>
      <c r="S926" s="46"/>
      <c r="T926" s="46"/>
      <c r="U926" s="46"/>
    </row>
    <row r="927" spans="1:21">
      <c r="A927" s="46"/>
      <c r="B927" s="46"/>
      <c r="C927" s="46"/>
      <c r="D927" s="46"/>
      <c r="E927" s="46"/>
      <c r="F927" s="46"/>
      <c r="G927" s="46"/>
      <c r="H927" s="46"/>
      <c r="I927" s="46"/>
      <c r="J927" s="46"/>
      <c r="K927" s="46"/>
      <c r="L927" s="46"/>
      <c r="M927" s="46"/>
      <c r="N927" s="46"/>
      <c r="O927" s="46"/>
      <c r="P927" s="46"/>
      <c r="Q927" s="46"/>
      <c r="R927" s="46"/>
      <c r="S927" s="46"/>
      <c r="T927" s="46"/>
      <c r="U927" s="46"/>
    </row>
    <row r="928" spans="1:21">
      <c r="A928" s="46"/>
      <c r="B928" s="46"/>
      <c r="C928" s="46"/>
      <c r="D928" s="46"/>
      <c r="E928" s="46"/>
      <c r="F928" s="46"/>
      <c r="G928" s="46"/>
      <c r="H928" s="46"/>
      <c r="I928" s="46"/>
      <c r="J928" s="46"/>
      <c r="K928" s="46"/>
      <c r="L928" s="46"/>
      <c r="M928" s="46"/>
      <c r="N928" s="46"/>
      <c r="O928" s="46"/>
      <c r="P928" s="46"/>
      <c r="Q928" s="46"/>
      <c r="R928" s="46"/>
      <c r="S928" s="46"/>
      <c r="T928" s="46"/>
      <c r="U928" s="46"/>
    </row>
    <row r="929" spans="1:21">
      <c r="A929" s="46"/>
      <c r="B929" s="46"/>
      <c r="C929" s="46"/>
      <c r="D929" s="46"/>
      <c r="E929" s="46"/>
      <c r="F929" s="46"/>
      <c r="G929" s="46"/>
      <c r="H929" s="46"/>
      <c r="I929" s="46"/>
      <c r="J929" s="46"/>
      <c r="K929" s="46"/>
      <c r="L929" s="46"/>
      <c r="M929" s="46"/>
      <c r="N929" s="46"/>
      <c r="O929" s="46"/>
      <c r="P929" s="46"/>
      <c r="Q929" s="46"/>
      <c r="R929" s="46"/>
      <c r="S929" s="46"/>
      <c r="T929" s="46"/>
      <c r="U929" s="46"/>
    </row>
    <row r="930" spans="1:21">
      <c r="A930" s="46"/>
      <c r="B930" s="46"/>
      <c r="C930" s="46"/>
      <c r="D930" s="46"/>
      <c r="E930" s="46"/>
      <c r="F930" s="46"/>
      <c r="G930" s="46"/>
      <c r="H930" s="46"/>
      <c r="I930" s="46"/>
      <c r="J930" s="46"/>
      <c r="K930" s="46"/>
      <c r="L930" s="46"/>
      <c r="M930" s="46"/>
      <c r="N930" s="46"/>
      <c r="O930" s="46"/>
      <c r="P930" s="46"/>
      <c r="Q930" s="46"/>
      <c r="R930" s="46"/>
      <c r="S930" s="46"/>
      <c r="T930" s="46"/>
      <c r="U930" s="46"/>
    </row>
    <row r="931" spans="1:21">
      <c r="A931" s="46"/>
      <c r="B931" s="46"/>
      <c r="C931" s="46"/>
      <c r="D931" s="46"/>
      <c r="E931" s="46"/>
      <c r="F931" s="46"/>
      <c r="G931" s="46"/>
      <c r="H931" s="46"/>
      <c r="I931" s="46"/>
      <c r="J931" s="46"/>
      <c r="K931" s="46"/>
      <c r="L931" s="46"/>
      <c r="M931" s="46"/>
      <c r="N931" s="46"/>
      <c r="O931" s="46"/>
      <c r="P931" s="46"/>
      <c r="Q931" s="46"/>
      <c r="R931" s="46"/>
      <c r="S931" s="46"/>
      <c r="T931" s="46"/>
      <c r="U931" s="46"/>
    </row>
    <row r="932" spans="1:21">
      <c r="A932" s="46"/>
      <c r="B932" s="46"/>
      <c r="C932" s="46"/>
      <c r="D932" s="46"/>
      <c r="E932" s="46"/>
      <c r="F932" s="46"/>
      <c r="G932" s="46"/>
      <c r="H932" s="46"/>
      <c r="I932" s="46"/>
      <c r="J932" s="46"/>
      <c r="K932" s="46"/>
      <c r="L932" s="46"/>
      <c r="M932" s="46"/>
      <c r="N932" s="46"/>
      <c r="O932" s="46"/>
      <c r="P932" s="46"/>
      <c r="Q932" s="46"/>
      <c r="R932" s="46"/>
      <c r="S932" s="46"/>
      <c r="T932" s="46"/>
      <c r="U932" s="46"/>
    </row>
    <row r="933" spans="1:21">
      <c r="A933" s="46"/>
      <c r="B933" s="46"/>
      <c r="C933" s="46"/>
      <c r="D933" s="46"/>
      <c r="E933" s="46"/>
      <c r="F933" s="46"/>
      <c r="G933" s="46"/>
      <c r="H933" s="46"/>
      <c r="I933" s="46"/>
      <c r="J933" s="46"/>
      <c r="K933" s="46"/>
      <c r="L933" s="46"/>
      <c r="M933" s="46"/>
      <c r="N933" s="46"/>
      <c r="O933" s="46"/>
      <c r="P933" s="46"/>
      <c r="Q933" s="46"/>
      <c r="R933" s="46"/>
      <c r="S933" s="46"/>
      <c r="T933" s="46"/>
      <c r="U933" s="46"/>
    </row>
    <row r="934" spans="1:21">
      <c r="A934" s="46"/>
      <c r="B934" s="46"/>
      <c r="C934" s="46"/>
      <c r="D934" s="46"/>
      <c r="E934" s="46"/>
      <c r="F934" s="46"/>
      <c r="G934" s="46"/>
      <c r="H934" s="46"/>
      <c r="I934" s="46"/>
      <c r="J934" s="46"/>
      <c r="K934" s="46"/>
      <c r="L934" s="46"/>
      <c r="M934" s="46"/>
      <c r="N934" s="46"/>
      <c r="O934" s="46"/>
      <c r="P934" s="46"/>
      <c r="Q934" s="46"/>
      <c r="R934" s="46"/>
      <c r="S934" s="46"/>
      <c r="T934" s="46"/>
      <c r="U934" s="46"/>
    </row>
    <row r="935" spans="1:21">
      <c r="A935" s="46"/>
      <c r="B935" s="46"/>
      <c r="C935" s="46"/>
      <c r="D935" s="46"/>
      <c r="E935" s="46"/>
      <c r="F935" s="46"/>
      <c r="G935" s="46"/>
      <c r="H935" s="46"/>
      <c r="I935" s="46"/>
      <c r="J935" s="46"/>
      <c r="K935" s="46"/>
      <c r="L935" s="46"/>
      <c r="M935" s="46"/>
      <c r="N935" s="46"/>
      <c r="O935" s="46"/>
      <c r="P935" s="46"/>
      <c r="Q935" s="46"/>
      <c r="R935" s="46"/>
      <c r="S935" s="46"/>
      <c r="T935" s="46"/>
      <c r="U935" s="46"/>
    </row>
    <row r="936" spans="1:21">
      <c r="A936" s="46"/>
      <c r="B936" s="46"/>
      <c r="C936" s="46"/>
      <c r="D936" s="46"/>
      <c r="E936" s="46"/>
      <c r="F936" s="46"/>
      <c r="G936" s="46"/>
      <c r="H936" s="46"/>
      <c r="I936" s="46"/>
      <c r="J936" s="46"/>
      <c r="K936" s="46"/>
      <c r="L936" s="46"/>
      <c r="M936" s="46"/>
      <c r="N936" s="46"/>
      <c r="O936" s="46"/>
      <c r="P936" s="46"/>
      <c r="Q936" s="46"/>
      <c r="R936" s="46"/>
      <c r="S936" s="46"/>
      <c r="T936" s="46"/>
      <c r="U936" s="46"/>
    </row>
    <row r="937" spans="1:21">
      <c r="A937" s="46"/>
      <c r="B937" s="46"/>
      <c r="C937" s="46"/>
      <c r="D937" s="46"/>
      <c r="E937" s="46"/>
      <c r="F937" s="46"/>
      <c r="G937" s="46"/>
      <c r="H937" s="46"/>
      <c r="I937" s="46"/>
      <c r="J937" s="46"/>
      <c r="K937" s="46"/>
      <c r="L937" s="46"/>
      <c r="M937" s="46"/>
      <c r="N937" s="46"/>
      <c r="O937" s="46"/>
      <c r="P937" s="46"/>
      <c r="Q937" s="46"/>
      <c r="R937" s="46"/>
      <c r="S937" s="46"/>
      <c r="T937" s="46"/>
      <c r="U937" s="46"/>
    </row>
    <row r="938" spans="1:21">
      <c r="A938" s="46"/>
      <c r="B938" s="46"/>
      <c r="C938" s="46"/>
      <c r="D938" s="46"/>
      <c r="E938" s="46"/>
      <c r="F938" s="46"/>
      <c r="G938" s="46"/>
      <c r="H938" s="46"/>
      <c r="I938" s="46"/>
      <c r="J938" s="46"/>
      <c r="K938" s="46"/>
      <c r="L938" s="46"/>
      <c r="M938" s="46"/>
      <c r="N938" s="46"/>
      <c r="O938" s="46"/>
      <c r="P938" s="46"/>
      <c r="Q938" s="46"/>
      <c r="R938" s="46"/>
      <c r="S938" s="46"/>
      <c r="T938" s="46"/>
      <c r="U938" s="46"/>
    </row>
    <row r="939" spans="1:21">
      <c r="A939" s="46"/>
      <c r="B939" s="46"/>
      <c r="C939" s="46"/>
      <c r="D939" s="46"/>
      <c r="E939" s="46"/>
      <c r="F939" s="46"/>
      <c r="G939" s="46"/>
      <c r="H939" s="46"/>
      <c r="I939" s="46"/>
      <c r="J939" s="46"/>
      <c r="K939" s="46"/>
      <c r="L939" s="46"/>
      <c r="M939" s="46"/>
      <c r="N939" s="46"/>
      <c r="O939" s="46"/>
      <c r="P939" s="46"/>
      <c r="Q939" s="46"/>
      <c r="R939" s="46"/>
      <c r="S939" s="46"/>
      <c r="T939" s="46"/>
      <c r="U939" s="46"/>
    </row>
    <row r="940" spans="1:21">
      <c r="A940" s="46"/>
      <c r="B940" s="46"/>
      <c r="C940" s="46"/>
      <c r="D940" s="46"/>
      <c r="E940" s="46"/>
      <c r="F940" s="46"/>
      <c r="G940" s="46"/>
      <c r="H940" s="46"/>
      <c r="I940" s="46"/>
      <c r="J940" s="46"/>
      <c r="K940" s="46"/>
      <c r="L940" s="46"/>
      <c r="M940" s="46"/>
      <c r="N940" s="46"/>
      <c r="O940" s="46"/>
      <c r="P940" s="46"/>
      <c r="Q940" s="46"/>
      <c r="R940" s="46"/>
      <c r="S940" s="46"/>
      <c r="T940" s="46"/>
      <c r="U940" s="46"/>
    </row>
    <row r="941" spans="1:21">
      <c r="A941" s="46"/>
      <c r="B941" s="46"/>
      <c r="C941" s="46"/>
      <c r="D941" s="46"/>
      <c r="E941" s="46"/>
      <c r="F941" s="46"/>
      <c r="G941" s="46"/>
      <c r="H941" s="46"/>
      <c r="I941" s="46"/>
      <c r="J941" s="46"/>
      <c r="K941" s="46"/>
      <c r="L941" s="46"/>
      <c r="M941" s="46"/>
      <c r="N941" s="46"/>
      <c r="O941" s="46"/>
      <c r="P941" s="46"/>
      <c r="Q941" s="46"/>
      <c r="R941" s="46"/>
      <c r="S941" s="46"/>
      <c r="T941" s="46"/>
      <c r="U941" s="46"/>
    </row>
    <row r="942" spans="1:21">
      <c r="A942" s="46"/>
      <c r="B942" s="46"/>
      <c r="C942" s="46"/>
      <c r="D942" s="46"/>
      <c r="E942" s="46"/>
      <c r="F942" s="46"/>
      <c r="G942" s="46"/>
      <c r="H942" s="46"/>
      <c r="I942" s="46"/>
      <c r="J942" s="46"/>
      <c r="K942" s="46"/>
      <c r="L942" s="46"/>
      <c r="M942" s="46"/>
      <c r="N942" s="46"/>
      <c r="O942" s="46"/>
      <c r="P942" s="46"/>
      <c r="Q942" s="46"/>
      <c r="R942" s="46"/>
      <c r="S942" s="46"/>
      <c r="T942" s="46"/>
      <c r="U942" s="46"/>
    </row>
    <row r="943" spans="1:21">
      <c r="A943" s="46"/>
      <c r="B943" s="46"/>
      <c r="C943" s="46"/>
      <c r="D943" s="46"/>
      <c r="E943" s="46"/>
      <c r="F943" s="46"/>
      <c r="G943" s="46"/>
      <c r="H943" s="46"/>
      <c r="I943" s="46"/>
      <c r="J943" s="46"/>
      <c r="K943" s="46"/>
      <c r="L943" s="46"/>
      <c r="M943" s="46"/>
      <c r="N943" s="46"/>
      <c r="O943" s="46"/>
      <c r="P943" s="46"/>
      <c r="Q943" s="46"/>
      <c r="R943" s="46"/>
      <c r="S943" s="46"/>
      <c r="T943" s="46"/>
      <c r="U943" s="46"/>
    </row>
    <row r="944" spans="1:21">
      <c r="A944" s="46"/>
      <c r="B944" s="46"/>
      <c r="C944" s="46"/>
      <c r="D944" s="46"/>
      <c r="E944" s="46"/>
      <c r="F944" s="46"/>
      <c r="G944" s="46"/>
      <c r="H944" s="46"/>
      <c r="I944" s="46"/>
      <c r="J944" s="46"/>
      <c r="K944" s="46"/>
      <c r="L944" s="46"/>
      <c r="M944" s="46"/>
      <c r="N944" s="46"/>
      <c r="O944" s="46"/>
      <c r="P944" s="46"/>
      <c r="Q944" s="46"/>
      <c r="R944" s="46"/>
      <c r="S944" s="46"/>
      <c r="T944" s="46"/>
      <c r="U944" s="46"/>
    </row>
    <row r="945" spans="1:21">
      <c r="A945" s="46"/>
      <c r="B945" s="46"/>
      <c r="C945" s="46"/>
      <c r="D945" s="46"/>
      <c r="E945" s="46"/>
      <c r="F945" s="46"/>
      <c r="G945" s="46"/>
      <c r="H945" s="46"/>
      <c r="I945" s="46"/>
      <c r="J945" s="46"/>
      <c r="K945" s="46"/>
      <c r="L945" s="46"/>
      <c r="M945" s="46"/>
      <c r="N945" s="46"/>
      <c r="O945" s="46"/>
      <c r="P945" s="46"/>
      <c r="Q945" s="46"/>
      <c r="R945" s="46"/>
      <c r="S945" s="46"/>
      <c r="T945" s="46"/>
      <c r="U945" s="46"/>
    </row>
    <row r="946" spans="1:21">
      <c r="A946" s="46"/>
      <c r="B946" s="46"/>
      <c r="C946" s="46"/>
      <c r="D946" s="46"/>
      <c r="E946" s="46"/>
      <c r="F946" s="46"/>
      <c r="G946" s="46"/>
      <c r="H946" s="46"/>
      <c r="I946" s="46"/>
      <c r="J946" s="46"/>
      <c r="K946" s="46"/>
      <c r="L946" s="46"/>
      <c r="M946" s="46"/>
      <c r="N946" s="46"/>
      <c r="O946" s="46"/>
      <c r="P946" s="46"/>
      <c r="Q946" s="46"/>
      <c r="R946" s="46"/>
      <c r="S946" s="46"/>
      <c r="T946" s="46"/>
      <c r="U946" s="46"/>
    </row>
    <row r="947" spans="1:21">
      <c r="A947" s="46"/>
      <c r="B947" s="46"/>
      <c r="C947" s="46"/>
      <c r="D947" s="46"/>
      <c r="E947" s="46"/>
      <c r="F947" s="46"/>
      <c r="G947" s="46"/>
      <c r="H947" s="46"/>
      <c r="I947" s="46"/>
      <c r="J947" s="46"/>
      <c r="K947" s="46"/>
      <c r="L947" s="46"/>
      <c r="M947" s="46"/>
      <c r="N947" s="46"/>
      <c r="O947" s="46"/>
      <c r="P947" s="46"/>
      <c r="Q947" s="46"/>
      <c r="R947" s="46"/>
      <c r="S947" s="46"/>
      <c r="T947" s="46"/>
      <c r="U947" s="46"/>
    </row>
    <row r="948" spans="1:21">
      <c r="A948" s="46"/>
      <c r="B948" s="46"/>
      <c r="C948" s="46"/>
      <c r="D948" s="46"/>
      <c r="E948" s="46"/>
      <c r="F948" s="46"/>
      <c r="G948" s="46"/>
      <c r="H948" s="46"/>
      <c r="I948" s="46"/>
      <c r="J948" s="46"/>
      <c r="K948" s="46"/>
      <c r="L948" s="46"/>
      <c r="M948" s="46"/>
      <c r="N948" s="46"/>
      <c r="O948" s="46"/>
      <c r="P948" s="46"/>
      <c r="Q948" s="46"/>
      <c r="R948" s="46"/>
      <c r="S948" s="46"/>
      <c r="T948" s="46"/>
      <c r="U948" s="46"/>
    </row>
    <row r="949" spans="1:21">
      <c r="A949" s="46"/>
      <c r="B949" s="46"/>
      <c r="C949" s="46"/>
      <c r="D949" s="46"/>
      <c r="E949" s="46"/>
      <c r="F949" s="46"/>
      <c r="G949" s="46"/>
      <c r="H949" s="46"/>
      <c r="I949" s="46"/>
      <c r="J949" s="46"/>
      <c r="K949" s="46"/>
      <c r="L949" s="46"/>
      <c r="M949" s="46"/>
      <c r="N949" s="46"/>
      <c r="O949" s="46"/>
      <c r="P949" s="46"/>
      <c r="Q949" s="46"/>
      <c r="R949" s="46"/>
      <c r="S949" s="46"/>
      <c r="T949" s="46"/>
      <c r="U949" s="46"/>
    </row>
    <row r="950" spans="1:21">
      <c r="A950" s="46"/>
      <c r="B950" s="46"/>
      <c r="C950" s="46"/>
      <c r="D950" s="46"/>
      <c r="E950" s="46"/>
      <c r="F950" s="46"/>
      <c r="G950" s="46"/>
      <c r="H950" s="46"/>
      <c r="I950" s="46"/>
      <c r="J950" s="46"/>
      <c r="K950" s="46"/>
      <c r="L950" s="46"/>
      <c r="M950" s="46"/>
      <c r="N950" s="46"/>
      <c r="O950" s="46"/>
      <c r="P950" s="46"/>
      <c r="Q950" s="46"/>
      <c r="R950" s="46"/>
      <c r="S950" s="46"/>
      <c r="T950" s="46"/>
      <c r="U950" s="46"/>
    </row>
    <row r="951" spans="1:21">
      <c r="A951" s="46"/>
      <c r="B951" s="46"/>
      <c r="C951" s="46"/>
      <c r="D951" s="46"/>
      <c r="E951" s="46"/>
      <c r="F951" s="46"/>
      <c r="G951" s="46"/>
      <c r="H951" s="46"/>
      <c r="I951" s="46"/>
      <c r="J951" s="46"/>
      <c r="K951" s="46"/>
      <c r="L951" s="46"/>
      <c r="M951" s="46"/>
      <c r="N951" s="46"/>
      <c r="O951" s="46"/>
      <c r="P951" s="46"/>
      <c r="Q951" s="46"/>
      <c r="R951" s="46"/>
      <c r="S951" s="46"/>
      <c r="T951" s="46"/>
      <c r="U951" s="46"/>
    </row>
    <row r="952" spans="1:21">
      <c r="A952" s="46"/>
      <c r="B952" s="46"/>
      <c r="C952" s="46"/>
      <c r="D952" s="46"/>
      <c r="E952" s="46"/>
      <c r="F952" s="46"/>
      <c r="G952" s="46"/>
      <c r="H952" s="46"/>
      <c r="I952" s="46"/>
      <c r="J952" s="46"/>
      <c r="K952" s="46"/>
      <c r="L952" s="46"/>
      <c r="M952" s="46"/>
      <c r="N952" s="46"/>
      <c r="O952" s="46"/>
      <c r="P952" s="46"/>
      <c r="Q952" s="46"/>
      <c r="R952" s="46"/>
      <c r="S952" s="46"/>
      <c r="T952" s="46"/>
      <c r="U952" s="46"/>
    </row>
    <row r="953" spans="1:21">
      <c r="A953" s="46"/>
      <c r="B953" s="46"/>
      <c r="C953" s="46"/>
      <c r="D953" s="46"/>
      <c r="E953" s="46"/>
      <c r="F953" s="46"/>
      <c r="G953" s="46"/>
      <c r="H953" s="46"/>
      <c r="I953" s="46"/>
      <c r="J953" s="46"/>
      <c r="K953" s="46"/>
      <c r="L953" s="46"/>
      <c r="M953" s="46"/>
      <c r="N953" s="46"/>
      <c r="O953" s="46"/>
      <c r="P953" s="46"/>
      <c r="Q953" s="46"/>
      <c r="R953" s="46"/>
      <c r="S953" s="46"/>
      <c r="T953" s="46"/>
      <c r="U953" s="46"/>
    </row>
    <row r="954" spans="1:21">
      <c r="A954" s="46"/>
      <c r="B954" s="46"/>
      <c r="C954" s="46"/>
      <c r="D954" s="46"/>
      <c r="E954" s="46"/>
      <c r="F954" s="46"/>
      <c r="G954" s="46"/>
      <c r="H954" s="46"/>
      <c r="I954" s="46"/>
      <c r="J954" s="46"/>
      <c r="K954" s="46"/>
      <c r="L954" s="46"/>
      <c r="M954" s="46"/>
      <c r="N954" s="46"/>
      <c r="O954" s="46"/>
      <c r="P954" s="46"/>
      <c r="Q954" s="46"/>
      <c r="R954" s="46"/>
      <c r="S954" s="46"/>
      <c r="T954" s="46"/>
      <c r="U954" s="46"/>
    </row>
    <row r="955" spans="1:21">
      <c r="A955" s="46"/>
      <c r="B955" s="46"/>
      <c r="C955" s="46"/>
      <c r="D955" s="46"/>
      <c r="E955" s="46"/>
      <c r="F955" s="46"/>
      <c r="G955" s="46"/>
      <c r="H955" s="46"/>
      <c r="I955" s="46"/>
      <c r="J955" s="46"/>
      <c r="K955" s="46"/>
      <c r="L955" s="46"/>
      <c r="M955" s="46"/>
      <c r="N955" s="46"/>
      <c r="O955" s="46"/>
      <c r="P955" s="46"/>
      <c r="Q955" s="46"/>
      <c r="R955" s="46"/>
      <c r="S955" s="46"/>
      <c r="T955" s="46"/>
      <c r="U955" s="46"/>
    </row>
    <row r="956" spans="1:21">
      <c r="A956" s="46"/>
      <c r="B956" s="46"/>
      <c r="C956" s="46"/>
      <c r="D956" s="46"/>
      <c r="E956" s="46"/>
      <c r="F956" s="46"/>
      <c r="G956" s="46"/>
      <c r="H956" s="46"/>
      <c r="I956" s="46"/>
      <c r="J956" s="46"/>
      <c r="K956" s="46"/>
      <c r="L956" s="46"/>
      <c r="M956" s="46"/>
      <c r="N956" s="46"/>
      <c r="O956" s="46"/>
      <c r="P956" s="46"/>
      <c r="Q956" s="46"/>
      <c r="R956" s="46"/>
      <c r="S956" s="46"/>
      <c r="T956" s="46"/>
      <c r="U956" s="46"/>
    </row>
    <row r="957" spans="1:21">
      <c r="A957" s="46"/>
      <c r="B957" s="46"/>
      <c r="C957" s="46"/>
      <c r="D957" s="46"/>
      <c r="E957" s="46"/>
      <c r="F957" s="46"/>
      <c r="G957" s="46"/>
      <c r="H957" s="46"/>
      <c r="I957" s="46"/>
      <c r="J957" s="46"/>
      <c r="K957" s="46"/>
      <c r="L957" s="46"/>
      <c r="M957" s="46"/>
      <c r="N957" s="46"/>
      <c r="O957" s="46"/>
      <c r="P957" s="46"/>
      <c r="Q957" s="46"/>
      <c r="R957" s="46"/>
      <c r="S957" s="46"/>
      <c r="T957" s="46"/>
      <c r="U957" s="46"/>
    </row>
    <row r="958" spans="1:21">
      <c r="A958" s="46"/>
      <c r="B958" s="46"/>
      <c r="C958" s="46"/>
      <c r="D958" s="46"/>
      <c r="E958" s="46"/>
      <c r="F958" s="46"/>
      <c r="G958" s="46"/>
      <c r="H958" s="46"/>
      <c r="I958" s="46"/>
      <c r="J958" s="46"/>
      <c r="K958" s="46"/>
      <c r="L958" s="46"/>
      <c r="M958" s="46"/>
      <c r="N958" s="46"/>
      <c r="O958" s="46"/>
      <c r="P958" s="46"/>
      <c r="Q958" s="46"/>
      <c r="R958" s="46"/>
      <c r="S958" s="46"/>
      <c r="T958" s="46"/>
      <c r="U958" s="46"/>
    </row>
    <row r="959" spans="1:21">
      <c r="A959" s="46"/>
      <c r="B959" s="46"/>
      <c r="C959" s="46"/>
      <c r="D959" s="46"/>
      <c r="E959" s="46"/>
      <c r="F959" s="46"/>
      <c r="G959" s="46"/>
      <c r="H959" s="46"/>
      <c r="I959" s="46"/>
      <c r="J959" s="46"/>
      <c r="K959" s="46"/>
      <c r="L959" s="46"/>
      <c r="M959" s="46"/>
      <c r="N959" s="46"/>
      <c r="O959" s="46"/>
      <c r="P959" s="46"/>
      <c r="Q959" s="46"/>
      <c r="R959" s="46"/>
      <c r="S959" s="46"/>
      <c r="T959" s="46"/>
      <c r="U959" s="46"/>
    </row>
    <row r="960" spans="1:21">
      <c r="A960" s="46"/>
      <c r="B960" s="46"/>
      <c r="C960" s="46"/>
      <c r="D960" s="46"/>
      <c r="E960" s="46"/>
      <c r="F960" s="46"/>
      <c r="G960" s="46"/>
      <c r="H960" s="46"/>
      <c r="I960" s="46"/>
      <c r="J960" s="46"/>
      <c r="K960" s="46"/>
      <c r="L960" s="46"/>
      <c r="M960" s="46"/>
      <c r="N960" s="46"/>
      <c r="O960" s="46"/>
      <c r="P960" s="46"/>
      <c r="Q960" s="46"/>
      <c r="R960" s="46"/>
      <c r="S960" s="46"/>
      <c r="T960" s="46"/>
      <c r="U960" s="46"/>
    </row>
    <row r="961" spans="1:21">
      <c r="A961" s="46"/>
      <c r="B961" s="46"/>
      <c r="C961" s="46"/>
      <c r="D961" s="46"/>
      <c r="E961" s="46"/>
      <c r="F961" s="46"/>
      <c r="G961" s="46"/>
      <c r="H961" s="46"/>
      <c r="I961" s="46"/>
      <c r="J961" s="46"/>
      <c r="K961" s="46"/>
      <c r="L961" s="46"/>
      <c r="M961" s="46"/>
      <c r="N961" s="46"/>
      <c r="O961" s="46"/>
      <c r="P961" s="46"/>
      <c r="Q961" s="46"/>
      <c r="R961" s="46"/>
      <c r="S961" s="46"/>
      <c r="T961" s="46"/>
      <c r="U961" s="46"/>
    </row>
    <row r="962" spans="1:21">
      <c r="A962" s="46"/>
      <c r="B962" s="46"/>
      <c r="C962" s="46"/>
      <c r="D962" s="46"/>
      <c r="E962" s="46"/>
      <c r="F962" s="46"/>
      <c r="G962" s="46"/>
      <c r="H962" s="46"/>
      <c r="I962" s="46"/>
      <c r="J962" s="46"/>
      <c r="K962" s="46"/>
      <c r="L962" s="46"/>
      <c r="M962" s="46"/>
      <c r="N962" s="46"/>
      <c r="O962" s="46"/>
      <c r="P962" s="46"/>
      <c r="Q962" s="46"/>
      <c r="R962" s="46"/>
      <c r="S962" s="46"/>
      <c r="T962" s="46"/>
      <c r="U962" s="46"/>
    </row>
    <row r="963" spans="1:21">
      <c r="A963" s="46"/>
      <c r="B963" s="46"/>
      <c r="C963" s="46"/>
      <c r="D963" s="46"/>
      <c r="E963" s="46"/>
      <c r="F963" s="46"/>
      <c r="G963" s="46"/>
      <c r="H963" s="46"/>
      <c r="I963" s="46"/>
      <c r="J963" s="46"/>
      <c r="K963" s="46"/>
      <c r="L963" s="46"/>
      <c r="M963" s="46"/>
      <c r="N963" s="46"/>
      <c r="O963" s="46"/>
      <c r="P963" s="46"/>
      <c r="Q963" s="46"/>
      <c r="R963" s="46"/>
      <c r="S963" s="46"/>
      <c r="T963" s="46"/>
      <c r="U963" s="46"/>
    </row>
    <row r="964" spans="1:21">
      <c r="A964" s="46"/>
      <c r="B964" s="46"/>
      <c r="C964" s="46"/>
      <c r="D964" s="46"/>
      <c r="E964" s="46"/>
      <c r="F964" s="46"/>
      <c r="G964" s="46"/>
      <c r="H964" s="46"/>
      <c r="I964" s="46"/>
      <c r="J964" s="46"/>
      <c r="K964" s="46"/>
      <c r="L964" s="46"/>
      <c r="M964" s="46"/>
      <c r="N964" s="46"/>
      <c r="O964" s="46"/>
      <c r="P964" s="46"/>
      <c r="Q964" s="46"/>
      <c r="R964" s="46"/>
      <c r="S964" s="46"/>
      <c r="T964" s="46"/>
      <c r="U964" s="46"/>
    </row>
    <row r="965" spans="1:21">
      <c r="A965" s="46"/>
      <c r="B965" s="46"/>
      <c r="C965" s="46"/>
      <c r="D965" s="46"/>
      <c r="E965" s="46"/>
      <c r="F965" s="46"/>
      <c r="G965" s="46"/>
      <c r="H965" s="46"/>
      <c r="I965" s="46"/>
      <c r="J965" s="46"/>
      <c r="K965" s="46"/>
      <c r="L965" s="46"/>
      <c r="M965" s="46"/>
      <c r="N965" s="46"/>
      <c r="O965" s="46"/>
      <c r="P965" s="46"/>
      <c r="Q965" s="46"/>
      <c r="R965" s="46"/>
      <c r="S965" s="46"/>
      <c r="T965" s="46"/>
      <c r="U965" s="46"/>
    </row>
    <row r="966" spans="1:21">
      <c r="A966" s="46"/>
      <c r="B966" s="46"/>
      <c r="C966" s="46"/>
      <c r="D966" s="46"/>
      <c r="E966" s="46"/>
      <c r="F966" s="46"/>
      <c r="G966" s="46"/>
      <c r="H966" s="46"/>
      <c r="I966" s="46"/>
      <c r="J966" s="46"/>
      <c r="K966" s="46"/>
      <c r="L966" s="46"/>
      <c r="M966" s="46"/>
      <c r="N966" s="46"/>
      <c r="O966" s="46"/>
      <c r="P966" s="46"/>
      <c r="Q966" s="46"/>
      <c r="R966" s="46"/>
      <c r="S966" s="46"/>
      <c r="T966" s="46"/>
      <c r="U966" s="46"/>
    </row>
    <row r="967" spans="1:21">
      <c r="A967" s="46"/>
      <c r="B967" s="46"/>
      <c r="C967" s="46"/>
      <c r="D967" s="46"/>
      <c r="E967" s="46"/>
      <c r="F967" s="46"/>
      <c r="G967" s="46"/>
      <c r="H967" s="46"/>
      <c r="I967" s="46"/>
      <c r="J967" s="46"/>
      <c r="K967" s="46"/>
      <c r="L967" s="46"/>
      <c r="M967" s="46"/>
      <c r="N967" s="46"/>
      <c r="O967" s="46"/>
      <c r="P967" s="46"/>
      <c r="Q967" s="46"/>
      <c r="R967" s="46"/>
      <c r="S967" s="46"/>
      <c r="T967" s="46"/>
      <c r="U967" s="46"/>
    </row>
    <row r="968" spans="1:21">
      <c r="A968" s="46"/>
      <c r="B968" s="46"/>
      <c r="C968" s="46"/>
      <c r="D968" s="46"/>
      <c r="E968" s="46"/>
      <c r="F968" s="46"/>
      <c r="G968" s="46"/>
      <c r="H968" s="46"/>
      <c r="I968" s="46"/>
      <c r="J968" s="46"/>
      <c r="K968" s="46"/>
      <c r="L968" s="46"/>
      <c r="M968" s="46"/>
      <c r="N968" s="46"/>
      <c r="O968" s="46"/>
      <c r="P968" s="46"/>
      <c r="Q968" s="46"/>
      <c r="R968" s="46"/>
      <c r="S968" s="46"/>
      <c r="T968" s="46"/>
      <c r="U968" s="46"/>
    </row>
    <row r="969" spans="1:21">
      <c r="A969" s="46"/>
      <c r="B969" s="46"/>
      <c r="C969" s="46"/>
      <c r="D969" s="46"/>
      <c r="E969" s="46"/>
      <c r="F969" s="46"/>
      <c r="G969" s="46"/>
      <c r="H969" s="46"/>
      <c r="I969" s="46"/>
      <c r="J969" s="46"/>
      <c r="K969" s="46"/>
      <c r="L969" s="46"/>
      <c r="M969" s="46"/>
      <c r="N969" s="46"/>
      <c r="O969" s="46"/>
      <c r="P969" s="46"/>
      <c r="Q969" s="46"/>
      <c r="R969" s="46"/>
      <c r="S969" s="46"/>
      <c r="T969" s="46"/>
      <c r="U969" s="46"/>
    </row>
    <row r="970" spans="1:21">
      <c r="A970" s="46"/>
      <c r="B970" s="46"/>
      <c r="C970" s="46"/>
      <c r="D970" s="46"/>
      <c r="E970" s="46"/>
      <c r="F970" s="46"/>
      <c r="G970" s="46"/>
      <c r="H970" s="46"/>
      <c r="I970" s="46"/>
      <c r="J970" s="46"/>
      <c r="K970" s="46"/>
      <c r="L970" s="46"/>
      <c r="M970" s="46"/>
      <c r="N970" s="46"/>
      <c r="O970" s="46"/>
      <c r="P970" s="46"/>
      <c r="Q970" s="46"/>
      <c r="R970" s="46"/>
      <c r="S970" s="46"/>
      <c r="T970" s="46"/>
      <c r="U970" s="46"/>
    </row>
    <row r="971" spans="1:21">
      <c r="A971" s="46"/>
      <c r="B971" s="46"/>
      <c r="C971" s="46"/>
      <c r="D971" s="46"/>
      <c r="E971" s="46"/>
      <c r="F971" s="46"/>
      <c r="G971" s="46"/>
      <c r="H971" s="46"/>
      <c r="I971" s="46"/>
      <c r="J971" s="46"/>
      <c r="K971" s="46"/>
      <c r="L971" s="46"/>
      <c r="M971" s="46"/>
      <c r="N971" s="46"/>
      <c r="O971" s="46"/>
      <c r="P971" s="46"/>
      <c r="Q971" s="46"/>
      <c r="R971" s="46"/>
      <c r="S971" s="46"/>
      <c r="T971" s="46"/>
      <c r="U971" s="46"/>
    </row>
    <row r="972" spans="1:21">
      <c r="A972" s="46"/>
      <c r="B972" s="46"/>
      <c r="C972" s="46"/>
      <c r="D972" s="46"/>
      <c r="E972" s="46"/>
      <c r="F972" s="46"/>
      <c r="G972" s="46"/>
      <c r="H972" s="46"/>
      <c r="I972" s="46"/>
      <c r="J972" s="46"/>
      <c r="K972" s="46"/>
      <c r="L972" s="46"/>
      <c r="M972" s="46"/>
      <c r="N972" s="46"/>
      <c r="O972" s="46"/>
      <c r="P972" s="46"/>
      <c r="Q972" s="46"/>
      <c r="R972" s="46"/>
      <c r="S972" s="46"/>
      <c r="T972" s="46"/>
      <c r="U972" s="46"/>
    </row>
    <row r="973" spans="1:21">
      <c r="A973" s="46"/>
      <c r="B973" s="46"/>
      <c r="C973" s="46"/>
      <c r="D973" s="46"/>
      <c r="E973" s="46"/>
      <c r="F973" s="46"/>
      <c r="G973" s="46"/>
      <c r="H973" s="46"/>
      <c r="I973" s="46"/>
      <c r="J973" s="46"/>
      <c r="K973" s="46"/>
      <c r="L973" s="46"/>
      <c r="M973" s="46"/>
      <c r="N973" s="46"/>
      <c r="O973" s="46"/>
      <c r="P973" s="46"/>
      <c r="Q973" s="46"/>
      <c r="R973" s="46"/>
      <c r="S973" s="46"/>
      <c r="T973" s="46"/>
      <c r="U973" s="46"/>
    </row>
    <row r="974" spans="1:21">
      <c r="A974" s="46"/>
      <c r="B974" s="46"/>
      <c r="C974" s="46"/>
      <c r="D974" s="46"/>
      <c r="E974" s="46"/>
      <c r="F974" s="46"/>
      <c r="G974" s="46"/>
      <c r="H974" s="46"/>
      <c r="I974" s="46"/>
      <c r="J974" s="46"/>
      <c r="K974" s="46"/>
      <c r="L974" s="46"/>
      <c r="M974" s="46"/>
      <c r="N974" s="46"/>
      <c r="O974" s="46"/>
      <c r="P974" s="46"/>
      <c r="Q974" s="46"/>
      <c r="R974" s="46"/>
      <c r="S974" s="46"/>
      <c r="T974" s="46"/>
      <c r="U974" s="46"/>
    </row>
    <row r="975" spans="1:21">
      <c r="A975" s="46"/>
      <c r="B975" s="46"/>
      <c r="C975" s="46"/>
      <c r="D975" s="46"/>
      <c r="E975" s="46"/>
      <c r="F975" s="46"/>
      <c r="G975" s="46"/>
      <c r="H975" s="46"/>
      <c r="I975" s="46"/>
      <c r="J975" s="46"/>
      <c r="K975" s="46"/>
      <c r="L975" s="46"/>
      <c r="M975" s="46"/>
      <c r="N975" s="46"/>
      <c r="O975" s="46"/>
      <c r="P975" s="46"/>
      <c r="Q975" s="46"/>
      <c r="R975" s="46"/>
      <c r="S975" s="46"/>
      <c r="T975" s="46"/>
      <c r="U975" s="46"/>
    </row>
    <row r="976" spans="1:21">
      <c r="A976" s="46"/>
      <c r="B976" s="46"/>
      <c r="C976" s="46"/>
      <c r="D976" s="46"/>
      <c r="E976" s="46"/>
      <c r="F976" s="46"/>
      <c r="G976" s="46"/>
      <c r="H976" s="46"/>
      <c r="I976" s="46"/>
      <c r="J976" s="46"/>
      <c r="K976" s="46"/>
      <c r="L976" s="46"/>
      <c r="M976" s="46"/>
      <c r="N976" s="46"/>
      <c r="O976" s="46"/>
      <c r="P976" s="46"/>
      <c r="Q976" s="46"/>
      <c r="R976" s="46"/>
      <c r="S976" s="46"/>
      <c r="T976" s="46"/>
      <c r="U976" s="46"/>
    </row>
    <row r="977" spans="1:21">
      <c r="A977" s="46"/>
      <c r="B977" s="46"/>
      <c r="C977" s="46"/>
      <c r="D977" s="46"/>
      <c r="E977" s="46"/>
      <c r="F977" s="46"/>
      <c r="G977" s="46"/>
      <c r="H977" s="46"/>
      <c r="I977" s="46"/>
      <c r="J977" s="46"/>
      <c r="K977" s="46"/>
      <c r="L977" s="46"/>
      <c r="M977" s="46"/>
      <c r="N977" s="46"/>
      <c r="O977" s="46"/>
      <c r="P977" s="46"/>
      <c r="Q977" s="46"/>
      <c r="R977" s="46"/>
      <c r="S977" s="46"/>
      <c r="T977" s="46"/>
      <c r="U977" s="46"/>
    </row>
    <row r="978" spans="1:21">
      <c r="A978" s="46"/>
      <c r="B978" s="46"/>
      <c r="C978" s="46"/>
      <c r="D978" s="46"/>
      <c r="E978" s="46"/>
      <c r="F978" s="46"/>
      <c r="G978" s="46"/>
      <c r="H978" s="46"/>
      <c r="I978" s="46"/>
      <c r="J978" s="46"/>
      <c r="K978" s="46"/>
      <c r="L978" s="46"/>
      <c r="M978" s="46"/>
      <c r="N978" s="46"/>
      <c r="O978" s="46"/>
      <c r="P978" s="46"/>
      <c r="Q978" s="46"/>
      <c r="R978" s="46"/>
      <c r="S978" s="46"/>
      <c r="T978" s="46"/>
      <c r="U978" s="46"/>
    </row>
    <row r="979" spans="1:21">
      <c r="A979" s="46"/>
      <c r="B979" s="46"/>
      <c r="C979" s="46"/>
      <c r="D979" s="46"/>
      <c r="E979" s="46"/>
      <c r="F979" s="46"/>
      <c r="G979" s="46"/>
      <c r="H979" s="46"/>
      <c r="I979" s="46"/>
      <c r="J979" s="46"/>
      <c r="K979" s="46"/>
      <c r="L979" s="46"/>
      <c r="M979" s="46"/>
      <c r="N979" s="46"/>
      <c r="O979" s="46"/>
      <c r="P979" s="46"/>
      <c r="Q979" s="46"/>
      <c r="R979" s="46"/>
      <c r="S979" s="46"/>
      <c r="T979" s="46"/>
      <c r="U979" s="46"/>
    </row>
    <row r="980" spans="1:21">
      <c r="A980" s="46"/>
      <c r="B980" s="46"/>
      <c r="C980" s="46"/>
      <c r="D980" s="46"/>
      <c r="E980" s="46"/>
      <c r="F980" s="46"/>
      <c r="G980" s="46"/>
      <c r="H980" s="46"/>
      <c r="I980" s="46"/>
      <c r="J980" s="46"/>
      <c r="K980" s="46"/>
      <c r="L980" s="46"/>
      <c r="M980" s="46"/>
      <c r="N980" s="46"/>
      <c r="O980" s="46"/>
      <c r="P980" s="46"/>
      <c r="Q980" s="46"/>
      <c r="R980" s="46"/>
      <c r="S980" s="46"/>
      <c r="T980" s="46"/>
      <c r="U980" s="46"/>
    </row>
    <row r="981" spans="1:21">
      <c r="A981" s="46"/>
      <c r="B981" s="46"/>
      <c r="C981" s="46"/>
      <c r="D981" s="46"/>
      <c r="E981" s="46"/>
      <c r="F981" s="46"/>
      <c r="G981" s="46"/>
      <c r="H981" s="46"/>
      <c r="I981" s="46"/>
      <c r="J981" s="46"/>
      <c r="K981" s="46"/>
      <c r="L981" s="46"/>
      <c r="M981" s="46"/>
      <c r="N981" s="46"/>
      <c r="O981" s="46"/>
      <c r="P981" s="46"/>
      <c r="Q981" s="46"/>
      <c r="R981" s="46"/>
      <c r="S981" s="46"/>
      <c r="T981" s="46"/>
      <c r="U981" s="46"/>
    </row>
    <row r="982" spans="1:21">
      <c r="A982" s="46"/>
      <c r="B982" s="46"/>
      <c r="C982" s="46"/>
      <c r="D982" s="46"/>
      <c r="E982" s="46"/>
      <c r="F982" s="46"/>
      <c r="G982" s="46"/>
      <c r="H982" s="46"/>
      <c r="I982" s="46"/>
      <c r="J982" s="46"/>
      <c r="K982" s="46"/>
      <c r="L982" s="46"/>
      <c r="M982" s="46"/>
      <c r="N982" s="46"/>
      <c r="O982" s="46"/>
      <c r="P982" s="46"/>
      <c r="Q982" s="46"/>
      <c r="R982" s="46"/>
      <c r="S982" s="46"/>
      <c r="T982" s="46"/>
      <c r="U982" s="46"/>
    </row>
    <row r="983" spans="1:21">
      <c r="A983" s="46"/>
      <c r="B983" s="46"/>
      <c r="C983" s="46"/>
      <c r="D983" s="46"/>
      <c r="E983" s="46"/>
      <c r="F983" s="46"/>
      <c r="G983" s="46"/>
      <c r="H983" s="46"/>
      <c r="I983" s="46"/>
      <c r="J983" s="46"/>
      <c r="K983" s="46"/>
      <c r="L983" s="46"/>
      <c r="M983" s="46"/>
      <c r="N983" s="46"/>
      <c r="O983" s="46"/>
      <c r="P983" s="46"/>
      <c r="Q983" s="46"/>
      <c r="R983" s="46"/>
      <c r="S983" s="46"/>
      <c r="T983" s="46"/>
      <c r="U983" s="46"/>
    </row>
    <row r="984" spans="1:21">
      <c r="A984" s="46"/>
      <c r="B984" s="46"/>
      <c r="C984" s="46"/>
      <c r="D984" s="46"/>
      <c r="E984" s="46"/>
      <c r="F984" s="46"/>
      <c r="G984" s="46"/>
      <c r="H984" s="46"/>
      <c r="I984" s="46"/>
      <c r="J984" s="46"/>
      <c r="K984" s="46"/>
      <c r="L984" s="46"/>
      <c r="M984" s="46"/>
      <c r="N984" s="46"/>
      <c r="O984" s="46"/>
      <c r="P984" s="46"/>
      <c r="Q984" s="46"/>
      <c r="R984" s="46"/>
      <c r="S984" s="46"/>
      <c r="T984" s="46"/>
      <c r="U984" s="46"/>
    </row>
    <row r="985" spans="1:21">
      <c r="A985" s="46"/>
      <c r="B985" s="46"/>
      <c r="C985" s="46"/>
      <c r="D985" s="46"/>
      <c r="E985" s="46"/>
      <c r="F985" s="46"/>
      <c r="G985" s="46"/>
      <c r="H985" s="46"/>
      <c r="I985" s="46"/>
      <c r="J985" s="46"/>
      <c r="K985" s="46"/>
      <c r="L985" s="46"/>
      <c r="M985" s="46"/>
      <c r="N985" s="46"/>
      <c r="O985" s="46"/>
      <c r="P985" s="46"/>
      <c r="Q985" s="46"/>
      <c r="R985" s="46"/>
      <c r="S985" s="46"/>
      <c r="T985" s="46"/>
      <c r="U985" s="46"/>
    </row>
    <row r="986" spans="1:21">
      <c r="A986" s="46"/>
      <c r="B986" s="46"/>
      <c r="C986" s="46"/>
      <c r="D986" s="46"/>
      <c r="E986" s="46"/>
      <c r="F986" s="46"/>
      <c r="G986" s="46"/>
      <c r="H986" s="46"/>
      <c r="I986" s="46"/>
      <c r="J986" s="46"/>
      <c r="K986" s="46"/>
      <c r="L986" s="46"/>
      <c r="M986" s="46"/>
      <c r="N986" s="46"/>
      <c r="O986" s="46"/>
      <c r="P986" s="46"/>
      <c r="Q986" s="46"/>
      <c r="R986" s="46"/>
      <c r="S986" s="46"/>
      <c r="T986" s="46"/>
      <c r="U986" s="46"/>
    </row>
    <row r="987" spans="1:21">
      <c r="A987" s="46"/>
      <c r="B987" s="46"/>
      <c r="C987" s="46"/>
      <c r="D987" s="46"/>
      <c r="E987" s="46"/>
      <c r="F987" s="46"/>
      <c r="G987" s="46"/>
      <c r="H987" s="46"/>
      <c r="I987" s="46"/>
      <c r="J987" s="46"/>
      <c r="K987" s="46"/>
      <c r="L987" s="46"/>
      <c r="M987" s="46"/>
      <c r="N987" s="46"/>
      <c r="O987" s="46"/>
      <c r="P987" s="46"/>
      <c r="Q987" s="46"/>
      <c r="R987" s="46"/>
      <c r="S987" s="46"/>
      <c r="T987" s="46"/>
      <c r="U987" s="46"/>
    </row>
    <row r="988" spans="1:21">
      <c r="A988" s="46"/>
      <c r="B988" s="46"/>
      <c r="C988" s="46"/>
      <c r="D988" s="46"/>
      <c r="E988" s="46"/>
      <c r="F988" s="46"/>
      <c r="G988" s="46"/>
      <c r="H988" s="46"/>
      <c r="I988" s="46"/>
      <c r="J988" s="46"/>
      <c r="K988" s="46"/>
      <c r="L988" s="46"/>
      <c r="M988" s="46"/>
      <c r="N988" s="46"/>
      <c r="O988" s="46"/>
      <c r="P988" s="46"/>
      <c r="Q988" s="46"/>
      <c r="R988" s="46"/>
      <c r="S988" s="46"/>
      <c r="T988" s="46"/>
      <c r="U988" s="46"/>
    </row>
    <row r="989" spans="1:21">
      <c r="A989" s="46"/>
      <c r="B989" s="46"/>
      <c r="C989" s="46"/>
      <c r="D989" s="46"/>
      <c r="E989" s="46"/>
      <c r="F989" s="46"/>
      <c r="G989" s="46"/>
      <c r="H989" s="46"/>
      <c r="I989" s="46"/>
      <c r="J989" s="46"/>
      <c r="K989" s="46"/>
      <c r="L989" s="46"/>
      <c r="M989" s="46"/>
      <c r="N989" s="46"/>
      <c r="O989" s="46"/>
      <c r="P989" s="46"/>
      <c r="Q989" s="46"/>
      <c r="R989" s="46"/>
      <c r="S989" s="46"/>
      <c r="T989" s="46"/>
      <c r="U989" s="46"/>
    </row>
    <row r="990" spans="1:21">
      <c r="A990" s="46"/>
      <c r="B990" s="46"/>
      <c r="C990" s="46"/>
      <c r="D990" s="46"/>
      <c r="E990" s="46"/>
      <c r="F990" s="46"/>
      <c r="G990" s="46"/>
      <c r="H990" s="46"/>
      <c r="I990" s="46"/>
      <c r="J990" s="46"/>
      <c r="K990" s="46"/>
      <c r="L990" s="46"/>
      <c r="M990" s="46"/>
      <c r="N990" s="46"/>
      <c r="O990" s="46"/>
      <c r="P990" s="46"/>
      <c r="Q990" s="46"/>
      <c r="R990" s="46"/>
      <c r="S990" s="46"/>
      <c r="T990" s="46"/>
      <c r="U990" s="46"/>
    </row>
    <row r="991" spans="1:21">
      <c r="A991" s="46"/>
      <c r="B991" s="46"/>
      <c r="C991" s="46"/>
      <c r="D991" s="46"/>
      <c r="E991" s="46"/>
      <c r="F991" s="46"/>
      <c r="G991" s="46"/>
      <c r="H991" s="46"/>
      <c r="I991" s="46"/>
      <c r="J991" s="46"/>
      <c r="K991" s="46"/>
      <c r="L991" s="46"/>
      <c r="M991" s="46"/>
      <c r="N991" s="46"/>
      <c r="O991" s="46"/>
      <c r="P991" s="46"/>
      <c r="Q991" s="46"/>
      <c r="R991" s="46"/>
      <c r="S991" s="46"/>
      <c r="T991" s="46"/>
      <c r="U991" s="46"/>
    </row>
    <row r="992" spans="1:21">
      <c r="A992" s="46"/>
      <c r="B992" s="46"/>
      <c r="C992" s="46"/>
      <c r="D992" s="46"/>
      <c r="E992" s="46"/>
      <c r="F992" s="46"/>
      <c r="G992" s="46"/>
      <c r="H992" s="46"/>
      <c r="I992" s="46"/>
      <c r="J992" s="46"/>
      <c r="K992" s="46"/>
      <c r="L992" s="46"/>
      <c r="M992" s="46"/>
      <c r="N992" s="46"/>
      <c r="O992" s="46"/>
      <c r="P992" s="46"/>
      <c r="Q992" s="46"/>
      <c r="R992" s="46"/>
      <c r="S992" s="46"/>
      <c r="T992" s="46"/>
      <c r="U992" s="46"/>
    </row>
    <row r="993" spans="1:21">
      <c r="A993" s="46"/>
      <c r="B993" s="46"/>
      <c r="C993" s="46"/>
      <c r="D993" s="46"/>
      <c r="E993" s="46"/>
      <c r="F993" s="46"/>
      <c r="G993" s="46"/>
      <c r="H993" s="46"/>
      <c r="I993" s="46"/>
      <c r="J993" s="46"/>
      <c r="K993" s="46"/>
      <c r="L993" s="46"/>
      <c r="M993" s="46"/>
      <c r="N993" s="46"/>
      <c r="O993" s="46"/>
      <c r="P993" s="46"/>
      <c r="Q993" s="46"/>
      <c r="R993" s="46"/>
      <c r="S993" s="46"/>
      <c r="T993" s="46"/>
      <c r="U993" s="46"/>
    </row>
    <row r="994" spans="1:21">
      <c r="A994" s="46"/>
      <c r="B994" s="46"/>
      <c r="C994" s="46"/>
      <c r="D994" s="46"/>
      <c r="E994" s="46"/>
      <c r="F994" s="46"/>
      <c r="G994" s="46"/>
      <c r="H994" s="46"/>
      <c r="I994" s="46"/>
      <c r="J994" s="46"/>
      <c r="K994" s="46"/>
      <c r="L994" s="46"/>
      <c r="M994" s="46"/>
      <c r="N994" s="46"/>
      <c r="O994" s="46"/>
      <c r="P994" s="46"/>
      <c r="Q994" s="46"/>
      <c r="R994" s="46"/>
      <c r="S994" s="46"/>
      <c r="T994" s="46"/>
      <c r="U994" s="46"/>
    </row>
    <row r="995" spans="1:21">
      <c r="A995" s="46"/>
      <c r="B995" s="46"/>
      <c r="C995" s="46"/>
      <c r="D995" s="46"/>
      <c r="E995" s="46"/>
      <c r="F995" s="46"/>
      <c r="G995" s="46"/>
      <c r="H995" s="46"/>
      <c r="I995" s="46"/>
      <c r="J995" s="46"/>
      <c r="K995" s="46"/>
      <c r="L995" s="46"/>
      <c r="M995" s="46"/>
      <c r="N995" s="46"/>
      <c r="O995" s="46"/>
      <c r="P995" s="46"/>
      <c r="Q995" s="46"/>
      <c r="R995" s="46"/>
      <c r="S995" s="46"/>
      <c r="T995" s="46"/>
      <c r="U995" s="46"/>
    </row>
    <row r="996" spans="1:21">
      <c r="A996" s="46"/>
      <c r="B996" s="46"/>
      <c r="C996" s="46"/>
      <c r="D996" s="46"/>
      <c r="E996" s="46"/>
      <c r="F996" s="46"/>
      <c r="G996" s="46"/>
      <c r="H996" s="46"/>
      <c r="I996" s="46"/>
      <c r="J996" s="46"/>
      <c r="K996" s="46"/>
      <c r="L996" s="46"/>
      <c r="M996" s="46"/>
      <c r="N996" s="46"/>
      <c r="O996" s="46"/>
      <c r="P996" s="46"/>
      <c r="Q996" s="46"/>
      <c r="R996" s="46"/>
      <c r="S996" s="46"/>
      <c r="T996" s="46"/>
      <c r="U996" s="46"/>
    </row>
    <row r="997" spans="1:21">
      <c r="A997" s="46"/>
      <c r="B997" s="46"/>
      <c r="C997" s="46"/>
      <c r="D997" s="46"/>
      <c r="E997" s="46"/>
      <c r="F997" s="46"/>
      <c r="G997" s="46"/>
      <c r="H997" s="46"/>
      <c r="I997" s="46"/>
      <c r="J997" s="46"/>
      <c r="K997" s="46"/>
      <c r="L997" s="46"/>
      <c r="M997" s="46"/>
      <c r="N997" s="46"/>
      <c r="O997" s="46"/>
      <c r="P997" s="46"/>
      <c r="Q997" s="46"/>
      <c r="R997" s="46"/>
      <c r="S997" s="46"/>
      <c r="T997" s="46"/>
      <c r="U997" s="46"/>
    </row>
    <row r="998" spans="1:21">
      <c r="A998" s="46"/>
      <c r="B998" s="46"/>
      <c r="C998" s="46"/>
      <c r="D998" s="46"/>
      <c r="E998" s="46"/>
      <c r="F998" s="46"/>
      <c r="G998" s="46"/>
      <c r="H998" s="46"/>
      <c r="I998" s="46"/>
      <c r="J998" s="46"/>
      <c r="K998" s="46"/>
      <c r="L998" s="46"/>
      <c r="M998" s="46"/>
      <c r="N998" s="46"/>
      <c r="O998" s="46"/>
      <c r="P998" s="46"/>
      <c r="Q998" s="46"/>
      <c r="R998" s="46"/>
      <c r="S998" s="46"/>
      <c r="T998" s="46"/>
      <c r="U998" s="46"/>
    </row>
    <row r="999" spans="1:21">
      <c r="A999" s="46"/>
      <c r="B999" s="46"/>
      <c r="C999" s="46"/>
      <c r="D999" s="46"/>
      <c r="E999" s="46"/>
      <c r="F999" s="46"/>
      <c r="G999" s="46"/>
      <c r="H999" s="46"/>
      <c r="I999" s="46"/>
      <c r="J999" s="46"/>
      <c r="K999" s="46"/>
      <c r="L999" s="46"/>
      <c r="M999" s="46"/>
      <c r="N999" s="46"/>
      <c r="O999" s="46"/>
      <c r="P999" s="46"/>
      <c r="Q999" s="46"/>
      <c r="R999" s="46"/>
      <c r="S999" s="46"/>
      <c r="T999" s="46"/>
      <c r="U999" s="46"/>
    </row>
    <row r="1000" spans="1:21">
      <c r="A1000" s="46"/>
      <c r="B1000" s="46"/>
      <c r="C1000" s="46"/>
      <c r="D1000" s="46"/>
      <c r="E1000" s="46"/>
      <c r="F1000" s="46"/>
      <c r="G1000" s="46"/>
      <c r="H1000" s="46"/>
      <c r="I1000" s="46"/>
      <c r="J1000" s="46"/>
      <c r="K1000" s="46"/>
      <c r="L1000" s="46"/>
      <c r="M1000" s="46"/>
      <c r="N1000" s="46"/>
      <c r="O1000" s="46"/>
      <c r="P1000" s="46"/>
      <c r="Q1000" s="46"/>
      <c r="R1000" s="46"/>
      <c r="S1000" s="46"/>
      <c r="T1000" s="46"/>
      <c r="U1000" s="46"/>
    </row>
    <row r="1001" spans="1:21">
      <c r="A1001" s="46"/>
      <c r="B1001" s="46"/>
      <c r="C1001" s="46"/>
      <c r="D1001" s="46"/>
      <c r="E1001" s="46"/>
      <c r="F1001" s="46"/>
      <c r="G1001" s="46"/>
      <c r="H1001" s="46"/>
      <c r="I1001" s="46"/>
      <c r="J1001" s="46"/>
      <c r="K1001" s="46"/>
      <c r="L1001" s="46"/>
      <c r="M1001" s="46"/>
      <c r="N1001" s="46"/>
      <c r="O1001" s="46"/>
      <c r="P1001" s="46"/>
      <c r="Q1001" s="46"/>
      <c r="R1001" s="46"/>
      <c r="S1001" s="46"/>
      <c r="T1001" s="46"/>
      <c r="U1001" s="46"/>
    </row>
    <row r="1002" spans="1:21">
      <c r="A1002" s="46"/>
      <c r="B1002" s="46"/>
      <c r="C1002" s="46"/>
      <c r="D1002" s="46"/>
      <c r="E1002" s="46"/>
      <c r="F1002" s="46"/>
      <c r="G1002" s="46"/>
      <c r="H1002" s="46"/>
      <c r="I1002" s="46"/>
      <c r="J1002" s="46"/>
      <c r="K1002" s="46"/>
      <c r="L1002" s="46"/>
      <c r="M1002" s="46"/>
      <c r="N1002" s="46"/>
      <c r="O1002" s="46"/>
      <c r="P1002" s="46"/>
      <c r="Q1002" s="46"/>
      <c r="R1002" s="46"/>
      <c r="S1002" s="46"/>
      <c r="T1002" s="46"/>
      <c r="U1002" s="46"/>
    </row>
    <row r="1003" spans="1:21">
      <c r="A1003" s="46"/>
      <c r="B1003" s="46"/>
      <c r="C1003" s="46"/>
      <c r="D1003" s="46"/>
      <c r="E1003" s="46"/>
      <c r="F1003" s="46"/>
      <c r="G1003" s="46"/>
      <c r="H1003" s="46"/>
      <c r="I1003" s="46"/>
      <c r="J1003" s="46"/>
      <c r="K1003" s="46"/>
      <c r="L1003" s="46"/>
      <c r="M1003" s="46"/>
      <c r="N1003" s="46"/>
      <c r="O1003" s="46"/>
      <c r="P1003" s="46"/>
      <c r="Q1003" s="46"/>
      <c r="R1003" s="46"/>
      <c r="S1003" s="46"/>
      <c r="T1003" s="46"/>
      <c r="U1003" s="46"/>
    </row>
    <row r="1004" spans="1:21">
      <c r="A1004" s="46"/>
      <c r="B1004" s="46"/>
      <c r="C1004" s="46"/>
      <c r="D1004" s="46"/>
      <c r="E1004" s="46"/>
      <c r="F1004" s="46"/>
      <c r="G1004" s="46"/>
      <c r="H1004" s="46"/>
      <c r="I1004" s="46"/>
      <c r="J1004" s="46"/>
      <c r="K1004" s="46"/>
      <c r="L1004" s="46"/>
      <c r="M1004" s="46"/>
      <c r="N1004" s="46"/>
      <c r="O1004" s="46"/>
      <c r="P1004" s="46"/>
      <c r="Q1004" s="46"/>
      <c r="R1004" s="46"/>
      <c r="S1004" s="46"/>
      <c r="T1004" s="46"/>
      <c r="U1004" s="46"/>
    </row>
    <row r="1005" spans="1:21">
      <c r="A1005" s="46"/>
      <c r="B1005" s="46"/>
      <c r="C1005" s="46"/>
      <c r="D1005" s="46"/>
      <c r="E1005" s="46"/>
      <c r="F1005" s="46"/>
      <c r="G1005" s="46"/>
      <c r="H1005" s="46"/>
      <c r="I1005" s="46"/>
      <c r="J1005" s="46"/>
      <c r="K1005" s="46"/>
      <c r="L1005" s="46"/>
      <c r="M1005" s="46"/>
      <c r="N1005" s="46"/>
      <c r="O1005" s="46"/>
      <c r="P1005" s="46"/>
      <c r="Q1005" s="46"/>
      <c r="R1005" s="46"/>
      <c r="S1005" s="46"/>
      <c r="T1005" s="46"/>
      <c r="U1005" s="46"/>
    </row>
    <row r="1006" spans="1:21">
      <c r="A1006" s="46"/>
      <c r="B1006" s="46"/>
      <c r="C1006" s="46"/>
      <c r="D1006" s="46"/>
      <c r="E1006" s="46"/>
      <c r="F1006" s="46"/>
      <c r="G1006" s="46"/>
      <c r="H1006" s="46"/>
      <c r="I1006" s="46"/>
      <c r="J1006" s="46"/>
      <c r="K1006" s="46"/>
      <c r="L1006" s="46"/>
      <c r="M1006" s="46"/>
      <c r="N1006" s="46"/>
      <c r="O1006" s="46"/>
      <c r="P1006" s="46"/>
      <c r="Q1006" s="46"/>
      <c r="R1006" s="46"/>
      <c r="S1006" s="46"/>
      <c r="T1006" s="46"/>
      <c r="U1006" s="46"/>
    </row>
    <row r="1007" spans="1:21">
      <c r="B1007" s="46"/>
      <c r="C1007" s="46"/>
      <c r="D1007" s="46"/>
      <c r="E1007" s="46"/>
      <c r="F1007" s="46"/>
      <c r="G1007" s="46"/>
    </row>
  </sheetData>
  <mergeCells count="3">
    <mergeCell ref="A1:U1"/>
    <mergeCell ref="A2:E4"/>
    <mergeCell ref="S2:U4"/>
  </mergeCells>
  <pageMargins left="0.7" right="0.7" top="0.75" bottom="0.75" header="0.3" footer="0.3"/>
  <pageSetup paperSize="5" orientation="landscape" r:id="rId1"/>
  <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MASTER!$B$8:$B$11</xm:f>
          </x14:formula1>
          <xm:sqref>I6:I520</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15">
    <tabColor rgb="FFFFFF00"/>
  </sheetPr>
  <dimension ref="A1:AG1225"/>
  <sheetViews>
    <sheetView topLeftCell="D1" workbookViewId="0">
      <selection activeCell="G27" sqref="G27"/>
    </sheetView>
  </sheetViews>
  <sheetFormatPr defaultColWidth="8.7265625" defaultRowHeight="14.5"/>
  <cols>
    <col min="1" max="1" width="22.7265625" style="89" hidden="1" customWidth="1"/>
    <col min="2" max="2" width="3" style="89" bestFit="1" customWidth="1"/>
    <col min="3" max="3" width="4.81640625" style="89" customWidth="1"/>
    <col min="4" max="4" width="5.453125" style="89" bestFit="1" customWidth="1"/>
    <col min="5" max="5" width="16.54296875" style="89" bestFit="1" customWidth="1"/>
    <col min="6" max="6" width="14.453125" style="89" bestFit="1" customWidth="1"/>
    <col min="7" max="7" width="4.1796875" style="89" customWidth="1"/>
    <col min="8" max="8" width="6.1796875" style="89" customWidth="1"/>
    <col min="9" max="9" width="18.26953125" style="89" customWidth="1"/>
    <col min="10" max="10" width="17.1796875" style="89" customWidth="1"/>
    <col min="11" max="11" width="17.1796875" style="89" hidden="1" customWidth="1"/>
    <col min="12" max="21" width="4.453125" style="89" customWidth="1"/>
    <col min="22" max="22" width="4.1796875" style="89" customWidth="1"/>
    <col min="23" max="23" width="4.453125" style="89" customWidth="1"/>
    <col min="24" max="24" width="7.08984375" style="89" customWidth="1"/>
    <col min="25" max="25" width="5.1796875" style="89" customWidth="1"/>
    <col min="26" max="26" width="7.81640625" style="89" customWidth="1"/>
    <col min="27" max="27" width="8.7265625" style="89"/>
    <col min="28" max="29" width="0" style="89" hidden="1" customWidth="1"/>
    <col min="30" max="30" width="8.7265625" style="89" hidden="1" customWidth="1"/>
    <col min="31" max="31" width="5.6328125" style="89" hidden="1" customWidth="1"/>
    <col min="32" max="32" width="6.36328125" style="89" hidden="1" customWidth="1"/>
    <col min="33" max="33" width="7.54296875" style="89" hidden="1" customWidth="1"/>
    <col min="34" max="16384" width="8.7265625" style="89"/>
  </cols>
  <sheetData>
    <row r="1" spans="1:33" ht="21">
      <c r="B1" s="307" t="str">
        <f>MASTER!A1</f>
        <v>कार्यालय प्रधानाचार्य राजकीय उच्च माध्यमिक विद्यालय 13डीओएल(घडसाना) जिला श्री गंगानगर</v>
      </c>
      <c r="C1" s="308"/>
      <c r="D1" s="308"/>
      <c r="E1" s="308"/>
      <c r="F1" s="308"/>
      <c r="G1" s="308"/>
      <c r="H1" s="308"/>
      <c r="I1" s="308"/>
      <c r="J1" s="308"/>
      <c r="K1" s="308"/>
      <c r="L1" s="308"/>
      <c r="M1" s="308"/>
      <c r="N1" s="308"/>
      <c r="O1" s="308"/>
      <c r="P1" s="308"/>
      <c r="Q1" s="308"/>
      <c r="R1" s="308"/>
      <c r="S1" s="308"/>
      <c r="T1" s="308"/>
      <c r="U1" s="308"/>
      <c r="V1" s="308"/>
      <c r="W1" s="308"/>
      <c r="X1" s="308"/>
      <c r="Y1" s="308"/>
      <c r="Z1" s="308"/>
      <c r="AB1" s="89">
        <f>FILL_DATA!AC1</f>
        <v>31</v>
      </c>
    </row>
    <row r="2" spans="1:33" ht="19" customHeight="1">
      <c r="B2" s="309" t="s">
        <v>0</v>
      </c>
      <c r="C2" s="309"/>
      <c r="D2" s="309"/>
      <c r="E2" s="309"/>
      <c r="F2" s="309"/>
      <c r="G2" s="309"/>
      <c r="H2" s="309"/>
      <c r="I2" s="309"/>
      <c r="J2" s="309"/>
      <c r="K2" s="309"/>
      <c r="L2" s="309"/>
      <c r="M2" s="309"/>
      <c r="N2" s="309"/>
      <c r="O2" s="309"/>
      <c r="P2" s="309"/>
      <c r="Q2" s="309"/>
      <c r="R2" s="309"/>
      <c r="S2" s="309"/>
      <c r="T2" s="309"/>
      <c r="U2" s="309"/>
      <c r="V2" s="309"/>
      <c r="W2" s="309"/>
      <c r="X2" s="309"/>
      <c r="Y2" s="309"/>
      <c r="Z2" s="309"/>
      <c r="AB2" s="89">
        <f>FILL_DATA!AC2</f>
        <v>956</v>
      </c>
    </row>
    <row r="3" spans="1:33" ht="14.5" customHeight="1">
      <c r="B3" s="215" t="s">
        <v>1091</v>
      </c>
      <c r="C3" s="215"/>
      <c r="D3" s="215"/>
      <c r="E3" s="215"/>
      <c r="F3" s="215"/>
      <c r="G3" s="215"/>
      <c r="H3" s="215"/>
      <c r="I3" s="215"/>
      <c r="J3" s="215"/>
      <c r="K3" s="215"/>
      <c r="L3" s="215"/>
      <c r="M3" s="215"/>
      <c r="N3" s="215"/>
      <c r="O3" s="215"/>
      <c r="P3" s="215"/>
      <c r="Q3" s="215"/>
      <c r="R3" s="215"/>
      <c r="S3" s="215"/>
      <c r="T3" s="215"/>
      <c r="U3" s="215"/>
      <c r="V3" s="215"/>
      <c r="W3" s="215"/>
      <c r="X3" s="215"/>
      <c r="Y3" s="215"/>
      <c r="Z3" s="215"/>
    </row>
    <row r="4" spans="1:33">
      <c r="B4" s="215"/>
      <c r="C4" s="215"/>
      <c r="D4" s="215"/>
      <c r="E4" s="215"/>
      <c r="F4" s="215"/>
      <c r="G4" s="215"/>
      <c r="H4" s="215" t="s">
        <v>1088</v>
      </c>
      <c r="I4" s="217" t="str">
        <f>MASTER!F3</f>
        <v>2020-21</v>
      </c>
      <c r="J4" s="216" t="s">
        <v>1089</v>
      </c>
      <c r="K4" s="215"/>
      <c r="L4" s="218" t="str">
        <f>MASTER!C5</f>
        <v>नव.  2020</v>
      </c>
      <c r="M4" s="215"/>
      <c r="N4" s="211" t="s">
        <v>1090</v>
      </c>
      <c r="O4" s="217" t="str">
        <f>MASTER!D5</f>
        <v>अप्रैल 2021</v>
      </c>
      <c r="P4" s="215"/>
      <c r="Q4" s="215"/>
      <c r="R4" s="215"/>
      <c r="S4" s="215"/>
      <c r="T4" s="215"/>
      <c r="U4" s="215"/>
      <c r="V4" s="215"/>
      <c r="W4" s="215"/>
      <c r="X4" s="215"/>
      <c r="Y4" s="215"/>
      <c r="Z4" s="215"/>
    </row>
    <row r="5" spans="1:33" ht="47" customHeight="1" thickBot="1">
      <c r="A5" s="89" t="s">
        <v>1093</v>
      </c>
      <c r="B5" s="187" t="s">
        <v>41</v>
      </c>
      <c r="C5" s="169" t="s">
        <v>57</v>
      </c>
      <c r="D5" s="169" t="s">
        <v>59</v>
      </c>
      <c r="E5" s="169" t="s">
        <v>61</v>
      </c>
      <c r="F5" s="169" t="s">
        <v>63</v>
      </c>
      <c r="G5" s="173" t="s">
        <v>65</v>
      </c>
      <c r="H5" s="214" t="s">
        <v>86</v>
      </c>
      <c r="I5" s="169" t="s">
        <v>5</v>
      </c>
      <c r="J5" s="169" t="s">
        <v>4</v>
      </c>
      <c r="K5" s="169" t="s">
        <v>247</v>
      </c>
      <c r="L5" s="170" t="s">
        <v>6</v>
      </c>
      <c r="M5" s="170" t="s">
        <v>7</v>
      </c>
      <c r="N5" s="170" t="s">
        <v>8</v>
      </c>
      <c r="O5" s="170" t="s">
        <v>9</v>
      </c>
      <c r="P5" s="170" t="s">
        <v>10</v>
      </c>
      <c r="Q5" s="170" t="s">
        <v>11</v>
      </c>
      <c r="R5" s="170" t="s">
        <v>12</v>
      </c>
      <c r="S5" s="170" t="s">
        <v>13</v>
      </c>
      <c r="T5" s="170" t="s">
        <v>14</v>
      </c>
      <c r="U5" s="170" t="s">
        <v>15</v>
      </c>
      <c r="V5" s="170" t="s">
        <v>16</v>
      </c>
      <c r="W5" s="170" t="s">
        <v>17</v>
      </c>
      <c r="X5" s="171" t="s">
        <v>202</v>
      </c>
      <c r="Y5" s="169" t="s">
        <v>3</v>
      </c>
      <c r="Z5" s="172" t="s">
        <v>40</v>
      </c>
      <c r="AB5" s="306" t="s">
        <v>1059</v>
      </c>
      <c r="AC5" s="306"/>
      <c r="AD5" s="146" t="s">
        <v>232</v>
      </c>
      <c r="AE5" s="143" t="s">
        <v>1045</v>
      </c>
      <c r="AF5" s="143" t="s">
        <v>1043</v>
      </c>
      <c r="AG5" s="143" t="s">
        <v>1044</v>
      </c>
    </row>
    <row r="6" spans="1:33">
      <c r="A6" s="89" t="str">
        <f>J6&amp;"_"&amp;COUNTIF($J$6:J6,J6)</f>
        <v>PNB RAWLA MANDI_1</v>
      </c>
      <c r="B6" s="57">
        <f>IF(SANCTION!$C6="","",ROWS($B$6:B6))</f>
        <v>1</v>
      </c>
      <c r="C6" s="58">
        <f>IFERROR(VLOOKUP($AC6,FILL_DATA!$A$4:$X$1004,2,0),"")</f>
        <v>1</v>
      </c>
      <c r="D6" s="58">
        <f>IFERROR(VLOOKUP($AC6,FILL_DATA!$A$4:$X$1004,3,0),"")</f>
        <v>505</v>
      </c>
      <c r="E6" s="58" t="str">
        <f>IFERROR(VLOOKUP($AC6,FILL_DATA!$A$4:$X$1004,4,0),"")</f>
        <v>PREETI</v>
      </c>
      <c r="F6" s="58" t="str">
        <f>IFERROR(VLOOKUP($AC6,FILL_DATA!$A$4:$X$1004,5,0),"")</f>
        <v>NAVEEN KUMAR</v>
      </c>
      <c r="G6" s="58" t="str">
        <f>IFERROR(VLOOKUP($AC6,FILL_DATA!$A$4:$X$1004,6,0),"")</f>
        <v>F</v>
      </c>
      <c r="H6" s="58">
        <f>IFERROR(VLOOKUP($AC6,FILL_DATA!$A$4:$X$1004,7,0),"")</f>
        <v>3</v>
      </c>
      <c r="I6" s="161" t="str">
        <f>IFERROR(VLOOKUP($AC6,FILL_DATA!$A$4:$X$1004,9,0),"")</f>
        <v>2</v>
      </c>
      <c r="J6" s="58" t="str">
        <f>IFERROR(VLOOKUP($AC6,FILL_DATA!$A$4:$X$1004,10,0),"")</f>
        <v>PNB RAWLA MANDI</v>
      </c>
      <c r="K6" s="58" t="str">
        <f>IFERROR(VLOOKUP($AC6,FILL_DATA!$A$4:$X$1004,11,0),"")</f>
        <v>PUNB00000</v>
      </c>
      <c r="L6" s="58">
        <f>IFERROR(VLOOKUP($AC6,FILL_DATA!$A$4:$X$1004,12,0),"")</f>
        <v>0</v>
      </c>
      <c r="M6" s="58">
        <f>IFERROR(VLOOKUP($AC6,FILL_DATA!$A$4:$X$1004,13,0),"")</f>
        <v>0</v>
      </c>
      <c r="N6" s="58">
        <f>IFERROR(VLOOKUP($AC6,FILL_DATA!$A$4:$X$1004,14,0),"")</f>
        <v>0</v>
      </c>
      <c r="O6" s="58">
        <f>IFERROR(VLOOKUP($AC6,FILL_DATA!$A$4:$X$1004,15,0),"")</f>
        <v>0</v>
      </c>
      <c r="P6" s="58">
        <f>IFERROR(VLOOKUP($AC6,FILL_DATA!$A$4:$X$1004,16,0),"")</f>
        <v>0</v>
      </c>
      <c r="Q6" s="58">
        <f>IFERROR(VLOOKUP($AC6,FILL_DATA!$A$4:$X$1004,17,0),"")</f>
        <v>0</v>
      </c>
      <c r="R6" s="58">
        <f>IFERROR(VLOOKUP($AC6,FILL_DATA!$A$4:$X$1004,18,0),"")</f>
        <v>16</v>
      </c>
      <c r="S6" s="58">
        <f>IFERROR(VLOOKUP($AC6,FILL_DATA!$A$4:$X$1004,19,0),"")</f>
        <v>15</v>
      </c>
      <c r="T6" s="58">
        <f>IFERROR(VLOOKUP($AC6,FILL_DATA!$A$4:$X$1004,20,0),"")</f>
        <v>16</v>
      </c>
      <c r="U6" s="58">
        <f>IFERROR(VLOOKUP($AC6,FILL_DATA!$A$4:$X$1004,21,0),"")</f>
        <v>22</v>
      </c>
      <c r="V6" s="58">
        <f>IFERROR(VLOOKUP($AC6,FILL_DATA!$A$4:$X$1004,22,0),"")</f>
        <v>9</v>
      </c>
      <c r="W6" s="58">
        <f>IFERROR(VLOOKUP($AC6,FILL_DATA!$A$4:$X$1004,23,0),"")</f>
        <v>0</v>
      </c>
      <c r="X6" s="58">
        <f>IFERROR(VLOOKUP($AC6,FILL_DATA!$A$4:$X$1004,24,0),"")</f>
        <v>78</v>
      </c>
      <c r="Y6" s="57">
        <f>IF(SANCTION!$C$6:$C$1006="","",VLOOKUP(SANCTION!$C$6:$C$1006,Sheet1!$B$3:$C$15,2,0))</f>
        <v>10</v>
      </c>
      <c r="Z6" s="57">
        <f t="shared" ref="Z6:Z69" si="0">AG6</f>
        <v>780</v>
      </c>
      <c r="AB6" s="89">
        <v>1</v>
      </c>
      <c r="AC6" s="89">
        <f>IFERROR(IF($AB$1&gt;=AB6,SMALL(FILL_DATA!$AC$5:$AC$1004,SANCTION!$AB$2+SANCTION!AB6),0),0)</f>
        <v>1</v>
      </c>
      <c r="AD6" s="146" t="s">
        <v>102</v>
      </c>
      <c r="AE6" s="89">
        <f>IF(SANCTION!$C6&gt;=9,1,0)</f>
        <v>0</v>
      </c>
      <c r="AF6" s="89">
        <f>IFERROR(PRODUCT(SANCTION!$X6,SANCTION!$Y6),"")</f>
        <v>780</v>
      </c>
      <c r="AG6" s="89">
        <f>IF(AND(IF(AE6=1,AF6&gt;=5400)),5400,IF(AND(AE6=0,AF6&gt;=3000),3000,AF6))</f>
        <v>780</v>
      </c>
    </row>
    <row r="7" spans="1:33">
      <c r="A7" s="89" t="str">
        <f>J7&amp;"_"&amp;COUNTIF($J$6:J7,J7)</f>
        <v>PNB RAWLA MANDI_2</v>
      </c>
      <c r="B7" s="58">
        <f>IF(SANCTION!$C7="","",ROWS($B$6:B7))</f>
        <v>2</v>
      </c>
      <c r="C7" s="58">
        <f>IFERROR(VLOOKUP($AC7,FILL_DATA!$A$4:$X$1004,2,0),"")</f>
        <v>1</v>
      </c>
      <c r="D7" s="58">
        <f>IFERROR(VLOOKUP($AC7,FILL_DATA!$A$4:$X$1004,3,0),"")</f>
        <v>509</v>
      </c>
      <c r="E7" s="58" t="str">
        <f>IFERROR(VLOOKUP($AC7,FILL_DATA!$A$4:$X$1004,4,0),"")</f>
        <v>Vishwas</v>
      </c>
      <c r="F7" s="58" t="str">
        <f>IFERROR(VLOOKUP($AC7,FILL_DATA!$A$4:$X$1004,5,0),"")</f>
        <v>Naveen Kumar</v>
      </c>
      <c r="G7" s="58" t="str">
        <f>IFERROR(VLOOKUP($AC7,FILL_DATA!$A$4:$X$1004,6,0),"")</f>
        <v>M</v>
      </c>
      <c r="H7" s="58">
        <f>IFERROR(VLOOKUP($AC7,FILL_DATA!$A$4:$X$1004,7,0),"")</f>
        <v>3</v>
      </c>
      <c r="I7" s="161" t="str">
        <f>IFERROR(VLOOKUP($AC7,FILL_DATA!$A$4:$X$1004,9,0),"")</f>
        <v>11111111112</v>
      </c>
      <c r="J7" s="58" t="str">
        <f>IFERROR(VLOOKUP($AC7,FILL_DATA!$A$4:$X$1004,10,0),"")</f>
        <v>PNB RAWLA MANDI</v>
      </c>
      <c r="K7" s="58" t="str">
        <f>IFERROR(VLOOKUP($AC7,FILL_DATA!$A$4:$X$1004,11,0),"")</f>
        <v>PUNB00000</v>
      </c>
      <c r="L7" s="58">
        <f>IFERROR(VLOOKUP($AC7,FILL_DATA!$A$4:$X$1004,12,0),"")</f>
        <v>0</v>
      </c>
      <c r="M7" s="58">
        <f>IFERROR(VLOOKUP($AC7,FILL_DATA!$A$4:$X$1004,13,0),"")</f>
        <v>0</v>
      </c>
      <c r="N7" s="58">
        <f>IFERROR(VLOOKUP($AC7,FILL_DATA!$A$4:$X$1004,14,0),"")</f>
        <v>0</v>
      </c>
      <c r="O7" s="58">
        <f>IFERROR(VLOOKUP($AC7,FILL_DATA!$A$4:$X$1004,15,0),"")</f>
        <v>0</v>
      </c>
      <c r="P7" s="58">
        <f>IFERROR(VLOOKUP($AC7,FILL_DATA!$A$4:$X$1004,16,0),"")</f>
        <v>0</v>
      </c>
      <c r="Q7" s="58">
        <f>IFERROR(VLOOKUP($AC7,FILL_DATA!$A$4:$X$1004,17,0),"")</f>
        <v>0</v>
      </c>
      <c r="R7" s="58">
        <f>IFERROR(VLOOKUP($AC7,FILL_DATA!$A$4:$X$1004,18,0),"")</f>
        <v>17</v>
      </c>
      <c r="S7" s="58">
        <f>IFERROR(VLOOKUP($AC7,FILL_DATA!$A$4:$X$1004,19,0),"")</f>
        <v>12</v>
      </c>
      <c r="T7" s="58">
        <f>IFERROR(VLOOKUP($AC7,FILL_DATA!$A$4:$X$1004,20,0),"")</f>
        <v>15</v>
      </c>
      <c r="U7" s="58">
        <f>IFERROR(VLOOKUP($AC7,FILL_DATA!$A$4:$X$1004,21,0),"")</f>
        <v>18</v>
      </c>
      <c r="V7" s="58">
        <f>IFERROR(VLOOKUP($AC7,FILL_DATA!$A$4:$X$1004,22,0),"")</f>
        <v>9</v>
      </c>
      <c r="W7" s="58">
        <f>IFERROR(VLOOKUP($AC7,FILL_DATA!$A$4:$X$1004,23,0),"")</f>
        <v>0</v>
      </c>
      <c r="X7" s="58">
        <f>IFERROR(VLOOKUP($AC7,FILL_DATA!$A$4:$X$1004,24,0),"")</f>
        <v>71</v>
      </c>
      <c r="Y7" s="58">
        <f>IF(SANCTION!$C$6:$C$1006="","",VLOOKUP(SANCTION!$C$6:$C$1006,Sheet1!$B$3:$C$15,2,0))</f>
        <v>10</v>
      </c>
      <c r="Z7" s="57">
        <f t="shared" si="0"/>
        <v>710</v>
      </c>
      <c r="AB7" s="89">
        <v>2</v>
      </c>
      <c r="AC7" s="89">
        <f>IFERROR(IF($AB$1&gt;=AB7,SMALL(FILL_DATA!$AC$5:$AC$1004,SANCTION!$AB$2+SANCTION!AB7),0),0)</f>
        <v>2</v>
      </c>
      <c r="AE7" s="89">
        <f>IF(SANCTION!$C7&gt;=9,1,0)</f>
        <v>0</v>
      </c>
      <c r="AF7" s="89">
        <f>IFERROR(PRODUCT(SANCTION!$X7,SANCTION!$Y7),"")</f>
        <v>710</v>
      </c>
      <c r="AG7" s="89">
        <f t="shared" ref="AG7:AG70" si="1">IF(AND(IF(AE7=1,AF7&gt;=5400)),5400,IF(AND(AF7=0,AF7&gt;=3000),3000,AF7))</f>
        <v>710</v>
      </c>
    </row>
    <row r="8" spans="1:33">
      <c r="A8" s="89" t="str">
        <f>J8&amp;"_"&amp;COUNTIF($J$6:J8,J8)</f>
        <v>PNB RAWLA MANDI_3</v>
      </c>
      <c r="B8" s="58">
        <f>IF(SANCTION!$C8="","",ROWS($B$6:B8))</f>
        <v>3</v>
      </c>
      <c r="C8" s="58">
        <f>IFERROR(VLOOKUP($AC8,FILL_DATA!$A$4:$X$1004,2,0),"")</f>
        <v>2</v>
      </c>
      <c r="D8" s="58">
        <f>IFERROR(VLOOKUP($AC8,FILL_DATA!$A$4:$X$1004,3,0),"")</f>
        <v>513</v>
      </c>
      <c r="E8" s="58" t="str">
        <f>IFERROR(VLOOKUP($AC8,FILL_DATA!$A$4:$X$1004,4,0),"")</f>
        <v>ANKUSH</v>
      </c>
      <c r="F8" s="58" t="str">
        <f>IFERROR(VLOOKUP($AC8,FILL_DATA!$A$4:$X$1004,5,0),"")</f>
        <v>MOHANLAL</v>
      </c>
      <c r="G8" s="58" t="str">
        <f>IFERROR(VLOOKUP($AC8,FILL_DATA!$A$4:$X$1004,6,0),"")</f>
        <v>M</v>
      </c>
      <c r="H8" s="58">
        <f>IFERROR(VLOOKUP($AC8,FILL_DATA!$A$4:$X$1004,7,0),"")</f>
        <v>2</v>
      </c>
      <c r="I8" s="161" t="str">
        <f>IFERROR(VLOOKUP($AC8,FILL_DATA!$A$4:$X$1004,9,0),"")</f>
        <v>11111111113</v>
      </c>
      <c r="J8" s="58" t="str">
        <f>IFERROR(VLOOKUP($AC8,FILL_DATA!$A$4:$X$1004,10,0),"")</f>
        <v>PNB RAWLA MANDI</v>
      </c>
      <c r="K8" s="58" t="str">
        <f>IFERROR(VLOOKUP($AC8,FILL_DATA!$A$4:$X$1004,11,0),"")</f>
        <v>PUNB00000</v>
      </c>
      <c r="L8" s="58">
        <f>IFERROR(VLOOKUP($AC8,FILL_DATA!$A$4:$X$1004,12,0),"")</f>
        <v>0</v>
      </c>
      <c r="M8" s="58">
        <f>IFERROR(VLOOKUP($AC8,FILL_DATA!$A$4:$X$1004,13,0),"")</f>
        <v>0</v>
      </c>
      <c r="N8" s="58">
        <f>IFERROR(VLOOKUP($AC8,FILL_DATA!$A$4:$X$1004,14,0),"")</f>
        <v>0</v>
      </c>
      <c r="O8" s="58">
        <f>IFERROR(VLOOKUP($AC8,FILL_DATA!$A$4:$X$1004,15,0),"")</f>
        <v>0</v>
      </c>
      <c r="P8" s="58">
        <f>IFERROR(VLOOKUP($AC8,FILL_DATA!$A$4:$X$1004,16,0),"")</f>
        <v>0</v>
      </c>
      <c r="Q8" s="58">
        <f>IFERROR(VLOOKUP($AC8,FILL_DATA!$A$4:$X$1004,17,0),"")</f>
        <v>0</v>
      </c>
      <c r="R8" s="58">
        <f>IFERROR(VLOOKUP($AC8,FILL_DATA!$A$4:$X$1004,18,0),"")</f>
        <v>15</v>
      </c>
      <c r="S8" s="58">
        <f>IFERROR(VLOOKUP($AC8,FILL_DATA!$A$4:$X$1004,19,0),"")</f>
        <v>11</v>
      </c>
      <c r="T8" s="58">
        <f>IFERROR(VLOOKUP($AC8,FILL_DATA!$A$4:$X$1004,20,0),"")</f>
        <v>17</v>
      </c>
      <c r="U8" s="58">
        <f>IFERROR(VLOOKUP($AC8,FILL_DATA!$A$4:$X$1004,21,0),"")</f>
        <v>18</v>
      </c>
      <c r="V8" s="58">
        <f>IFERROR(VLOOKUP($AC8,FILL_DATA!$A$4:$X$1004,22,0),"")</f>
        <v>6</v>
      </c>
      <c r="W8" s="58">
        <f>IFERROR(VLOOKUP($AC8,FILL_DATA!$A$4:$X$1004,23,0),"")</f>
        <v>0</v>
      </c>
      <c r="X8" s="58">
        <f>IFERROR(VLOOKUP($AC8,FILL_DATA!$A$4:$X$1004,24,0),"")</f>
        <v>67</v>
      </c>
      <c r="Y8" s="58">
        <f>IF(SANCTION!$C$6:$C$1006="","",VLOOKUP(SANCTION!$C$6:$C$1006,Sheet1!$B$3:$C$15,2,0))</f>
        <v>10</v>
      </c>
      <c r="Z8" s="57">
        <f t="shared" si="0"/>
        <v>670</v>
      </c>
      <c r="AB8" s="89">
        <v>3</v>
      </c>
      <c r="AC8" s="89">
        <f>IFERROR(IF($AB$1&gt;=AB8,SMALL(FILL_DATA!$AC$5:$AC$1004,SANCTION!$AB$2+SANCTION!AB8),0),0)</f>
        <v>3</v>
      </c>
      <c r="AE8" s="89">
        <f>IF(SANCTION!$C8&gt;=9,1,0)</f>
        <v>0</v>
      </c>
      <c r="AF8" s="89">
        <f>IFERROR(PRODUCT(SANCTION!$X8,SANCTION!$Y8),"")</f>
        <v>670</v>
      </c>
      <c r="AG8" s="89">
        <f t="shared" si="1"/>
        <v>670</v>
      </c>
    </row>
    <row r="9" spans="1:33">
      <c r="A9" s="89" t="str">
        <f>J9&amp;"_"&amp;COUNTIF($J$6:J9,J9)</f>
        <v>PNB RAWLA MANDI_4</v>
      </c>
      <c r="B9" s="58">
        <f>IF(SANCTION!$C9="","",ROWS($B$6:B9))</f>
        <v>4</v>
      </c>
      <c r="C9" s="58">
        <f>IFERROR(VLOOKUP($AC9,FILL_DATA!$A$4:$X$1004,2,0),"")</f>
        <v>2</v>
      </c>
      <c r="D9" s="58">
        <f>IFERROR(VLOOKUP($AC9,FILL_DATA!$A$4:$X$1004,3,0),"")</f>
        <v>514</v>
      </c>
      <c r="E9" s="58" t="str">
        <f>IFERROR(VLOOKUP($AC9,FILL_DATA!$A$4:$X$1004,4,0),"")</f>
        <v>ANMOL</v>
      </c>
      <c r="F9" s="58" t="str">
        <f>IFERROR(VLOOKUP($AC9,FILL_DATA!$A$4:$X$1004,5,0),"")</f>
        <v>SONU</v>
      </c>
      <c r="G9" s="58" t="str">
        <f>IFERROR(VLOOKUP($AC9,FILL_DATA!$A$4:$X$1004,6,0),"")</f>
        <v>M</v>
      </c>
      <c r="H9" s="58">
        <f>IFERROR(VLOOKUP($AC9,FILL_DATA!$A$4:$X$1004,7,0),"")</f>
        <v>3</v>
      </c>
      <c r="I9" s="161" t="str">
        <f>IFERROR(VLOOKUP($AC9,FILL_DATA!$A$4:$X$1004,9,0),"")</f>
        <v>11111111111</v>
      </c>
      <c r="J9" s="58" t="str">
        <f>IFERROR(VLOOKUP($AC9,FILL_DATA!$A$4:$X$1004,10,0),"")</f>
        <v>PNB RAWLA MANDI</v>
      </c>
      <c r="K9" s="58" t="str">
        <f>IFERROR(VLOOKUP($AC9,FILL_DATA!$A$4:$X$1004,11,0),"")</f>
        <v>PUNB00000</v>
      </c>
      <c r="L9" s="58">
        <f>IFERROR(VLOOKUP($AC9,FILL_DATA!$A$4:$X$1004,12,0),"")</f>
        <v>0</v>
      </c>
      <c r="M9" s="58">
        <f>IFERROR(VLOOKUP($AC9,FILL_DATA!$A$4:$X$1004,13,0),"")</f>
        <v>0</v>
      </c>
      <c r="N9" s="58">
        <f>IFERROR(VLOOKUP($AC9,FILL_DATA!$A$4:$X$1004,14,0),"")</f>
        <v>0</v>
      </c>
      <c r="O9" s="58">
        <f>IFERROR(VLOOKUP($AC9,FILL_DATA!$A$4:$X$1004,15,0),"")</f>
        <v>0</v>
      </c>
      <c r="P9" s="58">
        <f>IFERROR(VLOOKUP($AC9,FILL_DATA!$A$4:$X$1004,16,0),"")</f>
        <v>0</v>
      </c>
      <c r="Q9" s="58">
        <f>IFERROR(VLOOKUP($AC9,FILL_DATA!$A$4:$X$1004,17,0),"")</f>
        <v>0</v>
      </c>
      <c r="R9" s="58">
        <f>IFERROR(VLOOKUP($AC9,FILL_DATA!$A$4:$X$1004,18,0),"")</f>
        <v>19</v>
      </c>
      <c r="S9" s="58">
        <f>IFERROR(VLOOKUP($AC9,FILL_DATA!$A$4:$X$1004,19,0),"")</f>
        <v>15</v>
      </c>
      <c r="T9" s="58">
        <f>IFERROR(VLOOKUP($AC9,FILL_DATA!$A$4:$X$1004,20,0),"")</f>
        <v>15</v>
      </c>
      <c r="U9" s="58">
        <f>IFERROR(VLOOKUP($AC9,FILL_DATA!$A$4:$X$1004,21,0),"")</f>
        <v>17</v>
      </c>
      <c r="V9" s="58">
        <f>IFERROR(VLOOKUP($AC9,FILL_DATA!$A$4:$X$1004,22,0),"")</f>
        <v>8</v>
      </c>
      <c r="W9" s="58">
        <f>IFERROR(VLOOKUP($AC9,FILL_DATA!$A$4:$X$1004,23,0),"")</f>
        <v>0</v>
      </c>
      <c r="X9" s="58">
        <f>IFERROR(VLOOKUP($AC9,FILL_DATA!$A$4:$X$1004,24,0),"")</f>
        <v>74</v>
      </c>
      <c r="Y9" s="58">
        <f>IF(SANCTION!$C$6:$C$1006="","",VLOOKUP(SANCTION!$C$6:$C$1006,Sheet1!$B$3:$C$15,2,0))</f>
        <v>10</v>
      </c>
      <c r="Z9" s="57">
        <f t="shared" si="0"/>
        <v>740</v>
      </c>
      <c r="AB9" s="89">
        <v>4</v>
      </c>
      <c r="AC9" s="89">
        <f>IFERROR(IF($AB$1&gt;=AB9,SMALL(FILL_DATA!$AC$5:$AC$1004,SANCTION!$AB$2+SANCTION!AB9),0),0)</f>
        <v>4</v>
      </c>
      <c r="AE9" s="89">
        <f>IF(SANCTION!$C9&gt;=9,1,0)</f>
        <v>0</v>
      </c>
      <c r="AF9" s="89">
        <f>IFERROR(PRODUCT(SANCTION!$X9,SANCTION!$Y9),"")</f>
        <v>740</v>
      </c>
      <c r="AG9" s="89">
        <f t="shared" si="1"/>
        <v>740</v>
      </c>
    </row>
    <row r="10" spans="1:33">
      <c r="A10" s="89" t="str">
        <f>J10&amp;"_"&amp;COUNTIF($J$6:J10,J10)</f>
        <v>PNB RAWLA MANDI_5</v>
      </c>
      <c r="B10" s="58">
        <f>IF(SANCTION!$C10="","",ROWS($B$6:B10))</f>
        <v>5</v>
      </c>
      <c r="C10" s="58">
        <f>IFERROR(VLOOKUP($AC10,FILL_DATA!$A$4:$X$1004,2,0),"")</f>
        <v>2</v>
      </c>
      <c r="D10" s="58">
        <f>IFERROR(VLOOKUP($AC10,FILL_DATA!$A$4:$X$1004,3,0),"")</f>
        <v>519</v>
      </c>
      <c r="E10" s="58" t="str">
        <f>IFERROR(VLOOKUP($AC10,FILL_DATA!$A$4:$X$1004,4,0),"")</f>
        <v>PRINCE KUMAR</v>
      </c>
      <c r="F10" s="58" t="str">
        <f>IFERROR(VLOOKUP($AC10,FILL_DATA!$A$4:$X$1004,5,0),"")</f>
        <v>NAVEEEN KUMAR</v>
      </c>
      <c r="G10" s="58" t="str">
        <f>IFERROR(VLOOKUP($AC10,FILL_DATA!$A$4:$X$1004,6,0),"")</f>
        <v>M</v>
      </c>
      <c r="H10" s="58">
        <f>IFERROR(VLOOKUP($AC10,FILL_DATA!$A$4:$X$1004,7,0),"")</f>
        <v>2</v>
      </c>
      <c r="I10" s="161" t="str">
        <f>IFERROR(VLOOKUP($AC10,FILL_DATA!$A$4:$X$1004,9,0),"")</f>
        <v>11111111112</v>
      </c>
      <c r="J10" s="58" t="str">
        <f>IFERROR(VLOOKUP($AC10,FILL_DATA!$A$4:$X$1004,10,0),"")</f>
        <v>PNB RAWLA MANDI</v>
      </c>
      <c r="K10" s="58" t="str">
        <f>IFERROR(VLOOKUP($AC10,FILL_DATA!$A$4:$X$1004,11,0),"")</f>
        <v>PUNB00000</v>
      </c>
      <c r="L10" s="58">
        <f>IFERROR(VLOOKUP($AC10,FILL_DATA!$A$4:$X$1004,12,0),"")</f>
        <v>0</v>
      </c>
      <c r="M10" s="58">
        <f>IFERROR(VLOOKUP($AC10,FILL_DATA!$A$4:$X$1004,13,0),"")</f>
        <v>0</v>
      </c>
      <c r="N10" s="58">
        <f>IFERROR(VLOOKUP($AC10,FILL_DATA!$A$4:$X$1004,14,0),"")</f>
        <v>0</v>
      </c>
      <c r="O10" s="58">
        <f>IFERROR(VLOOKUP($AC10,FILL_DATA!$A$4:$X$1004,15,0),"")</f>
        <v>0</v>
      </c>
      <c r="P10" s="58">
        <f>IFERROR(VLOOKUP($AC10,FILL_DATA!$A$4:$X$1004,16,0),"")</f>
        <v>0</v>
      </c>
      <c r="Q10" s="58">
        <f>IFERROR(VLOOKUP($AC10,FILL_DATA!$A$4:$X$1004,17,0),"")</f>
        <v>0</v>
      </c>
      <c r="R10" s="58">
        <f>IFERROR(VLOOKUP($AC10,FILL_DATA!$A$4:$X$1004,18,0),"")</f>
        <v>18</v>
      </c>
      <c r="S10" s="58">
        <f>IFERROR(VLOOKUP($AC10,FILL_DATA!$A$4:$X$1004,19,0),"")</f>
        <v>15</v>
      </c>
      <c r="T10" s="58">
        <f>IFERROR(VLOOKUP($AC10,FILL_DATA!$A$4:$X$1004,20,0),"")</f>
        <v>17</v>
      </c>
      <c r="U10" s="58">
        <f>IFERROR(VLOOKUP($AC10,FILL_DATA!$A$4:$X$1004,21,0),"")</f>
        <v>17</v>
      </c>
      <c r="V10" s="58">
        <f>IFERROR(VLOOKUP($AC10,FILL_DATA!$A$4:$X$1004,22,0),"")</f>
        <v>9</v>
      </c>
      <c r="W10" s="58">
        <f>IFERROR(VLOOKUP($AC10,FILL_DATA!$A$4:$X$1004,23,0),"")</f>
        <v>0</v>
      </c>
      <c r="X10" s="58">
        <f>IFERROR(VLOOKUP($AC10,FILL_DATA!$A$4:$X$1004,24,0),"")</f>
        <v>76</v>
      </c>
      <c r="Y10" s="58">
        <f>IF(SANCTION!$C$6:$C$1006="","",VLOOKUP(SANCTION!$C$6:$C$1006,Sheet1!$B$3:$C$15,2,0))</f>
        <v>10</v>
      </c>
      <c r="Z10" s="57">
        <f t="shared" si="0"/>
        <v>760</v>
      </c>
      <c r="AB10" s="89">
        <v>5</v>
      </c>
      <c r="AC10" s="89">
        <f>IFERROR(IF($AB$1&gt;=AB10,SMALL(FILL_DATA!$AC$5:$AC$1004,SANCTION!$AB$2+SANCTION!AB10),0),0)</f>
        <v>5</v>
      </c>
      <c r="AE10" s="89">
        <f>IF(SANCTION!$C10&gt;=9,1,0)</f>
        <v>0</v>
      </c>
      <c r="AF10" s="89">
        <f>IFERROR(PRODUCT(SANCTION!$X10,SANCTION!$Y10),"")</f>
        <v>760</v>
      </c>
      <c r="AG10" s="89">
        <f t="shared" si="1"/>
        <v>760</v>
      </c>
    </row>
    <row r="11" spans="1:33">
      <c r="A11" s="89" t="str">
        <f>J11&amp;"_"&amp;COUNTIF($J$6:J11,J11)</f>
        <v>SBI RAWLA MANDI_1</v>
      </c>
      <c r="B11" s="58">
        <f>IF(SANCTION!$C11="","",ROWS($B$6:B11))</f>
        <v>6</v>
      </c>
      <c r="C11" s="58">
        <f>IFERROR(VLOOKUP($AC11,FILL_DATA!$A$4:$X$1004,2,0),"")</f>
        <v>2</v>
      </c>
      <c r="D11" s="58">
        <f>IFERROR(VLOOKUP($AC11,FILL_DATA!$A$4:$X$1004,3,0),"")</f>
        <v>522</v>
      </c>
      <c r="E11" s="58" t="str">
        <f>IFERROR(VLOOKUP($AC11,FILL_DATA!$A$4:$X$1004,4,0),"")</f>
        <v>SAHAJDEEP</v>
      </c>
      <c r="F11" s="58" t="str">
        <f>IFERROR(VLOOKUP($AC11,FILL_DATA!$A$4:$X$1004,5,0),"")</f>
        <v>BUTA SINGH</v>
      </c>
      <c r="G11" s="58" t="str">
        <f>IFERROR(VLOOKUP($AC11,FILL_DATA!$A$4:$X$1004,6,0),"")</f>
        <v>M</v>
      </c>
      <c r="H11" s="58">
        <f>IFERROR(VLOOKUP($AC11,FILL_DATA!$A$4:$X$1004,7,0),"")</f>
        <v>4</v>
      </c>
      <c r="I11" s="161" t="str">
        <f>IFERROR(VLOOKUP($AC11,FILL_DATA!$A$4:$X$1004,9,0),"")</f>
        <v>11111111113</v>
      </c>
      <c r="J11" s="58" t="str">
        <f>IFERROR(VLOOKUP($AC11,FILL_DATA!$A$4:$X$1004,10,0),"")</f>
        <v>SBI RAWLA MANDI</v>
      </c>
      <c r="K11" s="58" t="str">
        <f>IFERROR(VLOOKUP($AC11,FILL_DATA!$A$4:$X$1004,11,0),"")</f>
        <v>SBIN000000</v>
      </c>
      <c r="L11" s="58">
        <f>IFERROR(VLOOKUP($AC11,FILL_DATA!$A$4:$X$1004,12,0),"")</f>
        <v>0</v>
      </c>
      <c r="M11" s="58">
        <f>IFERROR(VLOOKUP($AC11,FILL_DATA!$A$4:$X$1004,13,0),"")</f>
        <v>0</v>
      </c>
      <c r="N11" s="58">
        <f>IFERROR(VLOOKUP($AC11,FILL_DATA!$A$4:$X$1004,14,0),"")</f>
        <v>0</v>
      </c>
      <c r="O11" s="58">
        <f>IFERROR(VLOOKUP($AC11,FILL_DATA!$A$4:$X$1004,15,0),"")</f>
        <v>0</v>
      </c>
      <c r="P11" s="58">
        <f>IFERROR(VLOOKUP($AC11,FILL_DATA!$A$4:$X$1004,16,0),"")</f>
        <v>0</v>
      </c>
      <c r="Q11" s="58">
        <f>IFERROR(VLOOKUP($AC11,FILL_DATA!$A$4:$X$1004,17,0),"")</f>
        <v>0</v>
      </c>
      <c r="R11" s="58">
        <f>IFERROR(VLOOKUP($AC11,FILL_DATA!$A$4:$X$1004,18,0),"")</f>
        <v>21</v>
      </c>
      <c r="S11" s="58">
        <f>IFERROR(VLOOKUP($AC11,FILL_DATA!$A$4:$X$1004,19,0),"")</f>
        <v>14</v>
      </c>
      <c r="T11" s="58">
        <f>IFERROR(VLOOKUP($AC11,FILL_DATA!$A$4:$X$1004,20,0),"")</f>
        <v>17</v>
      </c>
      <c r="U11" s="58">
        <f>IFERROR(VLOOKUP($AC11,FILL_DATA!$A$4:$X$1004,21,0),"")</f>
        <v>21</v>
      </c>
      <c r="V11" s="58">
        <f>IFERROR(VLOOKUP($AC11,FILL_DATA!$A$4:$X$1004,22,0),"")</f>
        <v>8</v>
      </c>
      <c r="W11" s="58">
        <f>IFERROR(VLOOKUP($AC11,FILL_DATA!$A$4:$X$1004,23,0),"")</f>
        <v>0</v>
      </c>
      <c r="X11" s="58">
        <f>IFERROR(VLOOKUP($AC11,FILL_DATA!$A$4:$X$1004,24,0),"")</f>
        <v>81</v>
      </c>
      <c r="Y11" s="58">
        <f>IF(SANCTION!$C$6:$C$1006="","",VLOOKUP(SANCTION!$C$6:$C$1006,Sheet1!$B$3:$C$15,2,0))</f>
        <v>10</v>
      </c>
      <c r="Z11" s="57">
        <f t="shared" si="0"/>
        <v>810</v>
      </c>
      <c r="AB11" s="89">
        <v>6</v>
      </c>
      <c r="AC11" s="89">
        <f>IFERROR(IF($AB$1&gt;=AB11,SMALL(FILL_DATA!$AC$5:$AC$1004,SANCTION!$AB$2+SANCTION!AB11),0),0)</f>
        <v>6</v>
      </c>
      <c r="AE11" s="89">
        <f>IF(SANCTION!$C11&gt;=9,1,0)</f>
        <v>0</v>
      </c>
      <c r="AF11" s="89">
        <f>IFERROR(PRODUCT(SANCTION!$X11,SANCTION!$Y11),"")</f>
        <v>810</v>
      </c>
      <c r="AG11" s="89">
        <f t="shared" si="1"/>
        <v>810</v>
      </c>
    </row>
    <row r="12" spans="1:33">
      <c r="A12" s="89" t="str">
        <f>J12&amp;"_"&amp;COUNTIF($J$6:J12,J12)</f>
        <v>SBI RAWLA MANDI_2</v>
      </c>
      <c r="B12" s="58">
        <f>IF(SANCTION!$C12="","",ROWS($B$6:B12))</f>
        <v>7</v>
      </c>
      <c r="C12" s="58">
        <f>IFERROR(VLOOKUP($AC12,FILL_DATA!$A$4:$X$1004,2,0),"")</f>
        <v>2</v>
      </c>
      <c r="D12" s="58">
        <f>IFERROR(VLOOKUP($AC12,FILL_DATA!$A$4:$X$1004,3,0),"")</f>
        <v>524</v>
      </c>
      <c r="E12" s="58" t="str">
        <f>IFERROR(VLOOKUP($AC12,FILL_DATA!$A$4:$X$1004,4,0),"")</f>
        <v>SIMRANPREET KOUR</v>
      </c>
      <c r="F12" s="58" t="str">
        <f>IFERROR(VLOOKUP($AC12,FILL_DATA!$A$4:$X$1004,5,0),"")</f>
        <v>IQBAL SINGH</v>
      </c>
      <c r="G12" s="58" t="str">
        <f>IFERROR(VLOOKUP($AC12,FILL_DATA!$A$4:$X$1004,6,0),"")</f>
        <v>F</v>
      </c>
      <c r="H12" s="58">
        <f>IFERROR(VLOOKUP($AC12,FILL_DATA!$A$4:$X$1004,7,0),"")</f>
        <v>6</v>
      </c>
      <c r="I12" s="161" t="str">
        <f>IFERROR(VLOOKUP($AC12,FILL_DATA!$A$4:$X$1004,9,0),"")</f>
        <v>11111111111</v>
      </c>
      <c r="J12" s="58" t="str">
        <f>IFERROR(VLOOKUP($AC12,FILL_DATA!$A$4:$X$1004,10,0),"")</f>
        <v>SBI RAWLA MANDI</v>
      </c>
      <c r="K12" s="58" t="str">
        <f>IFERROR(VLOOKUP($AC12,FILL_DATA!$A$4:$X$1004,11,0),"")</f>
        <v>SBIN000000</v>
      </c>
      <c r="L12" s="58">
        <f>IFERROR(VLOOKUP($AC12,FILL_DATA!$A$4:$X$1004,12,0),"")</f>
        <v>0</v>
      </c>
      <c r="M12" s="58">
        <f>IFERROR(VLOOKUP($AC12,FILL_DATA!$A$4:$X$1004,13,0),"")</f>
        <v>0</v>
      </c>
      <c r="N12" s="58">
        <f>IFERROR(VLOOKUP($AC12,FILL_DATA!$A$4:$X$1004,14,0),"")</f>
        <v>0</v>
      </c>
      <c r="O12" s="58">
        <f>IFERROR(VLOOKUP($AC12,FILL_DATA!$A$4:$X$1004,15,0),"")</f>
        <v>0</v>
      </c>
      <c r="P12" s="58">
        <f>IFERROR(VLOOKUP($AC12,FILL_DATA!$A$4:$X$1004,16,0),"")</f>
        <v>0</v>
      </c>
      <c r="Q12" s="58">
        <f>IFERROR(VLOOKUP($AC12,FILL_DATA!$A$4:$X$1004,17,0),"")</f>
        <v>0</v>
      </c>
      <c r="R12" s="58">
        <f>IFERROR(VLOOKUP($AC12,FILL_DATA!$A$4:$X$1004,18,0),"")</f>
        <v>19</v>
      </c>
      <c r="S12" s="58">
        <f>IFERROR(VLOOKUP($AC12,FILL_DATA!$A$4:$X$1004,19,0),"")</f>
        <v>18</v>
      </c>
      <c r="T12" s="58">
        <f>IFERROR(VLOOKUP($AC12,FILL_DATA!$A$4:$X$1004,20,0),"")</f>
        <v>18</v>
      </c>
      <c r="U12" s="58">
        <f>IFERROR(VLOOKUP($AC12,FILL_DATA!$A$4:$X$1004,21,0),"")</f>
        <v>22</v>
      </c>
      <c r="V12" s="58">
        <f>IFERROR(VLOOKUP($AC12,FILL_DATA!$A$4:$X$1004,22,0),"")</f>
        <v>9</v>
      </c>
      <c r="W12" s="58">
        <f>IFERROR(VLOOKUP($AC12,FILL_DATA!$A$4:$X$1004,23,0),"")</f>
        <v>0</v>
      </c>
      <c r="X12" s="58">
        <f>IFERROR(VLOOKUP($AC12,FILL_DATA!$A$4:$X$1004,24,0),"")</f>
        <v>86</v>
      </c>
      <c r="Y12" s="58">
        <f>IF(SANCTION!$C$6:$C$1006="","",VLOOKUP(SANCTION!$C$6:$C$1006,Sheet1!$B$3:$C$15,2,0))</f>
        <v>10</v>
      </c>
      <c r="Z12" s="57">
        <f t="shared" si="0"/>
        <v>860</v>
      </c>
      <c r="AB12" s="89">
        <v>7</v>
      </c>
      <c r="AC12" s="89">
        <f>IFERROR(IF($AB$1&gt;=AB12,SMALL(FILL_DATA!$AC$5:$AC$1004,SANCTION!$AB$2+SANCTION!AB12),0),0)</f>
        <v>7</v>
      </c>
      <c r="AE12" s="89">
        <f>IF(SANCTION!$C12&gt;=9,1,0)</f>
        <v>0</v>
      </c>
      <c r="AF12" s="89">
        <f>IFERROR(PRODUCT(SANCTION!$X12,SANCTION!$Y12),"")</f>
        <v>860</v>
      </c>
      <c r="AG12" s="89">
        <f t="shared" si="1"/>
        <v>860</v>
      </c>
    </row>
    <row r="13" spans="1:33">
      <c r="A13" s="89" t="str">
        <f>J13&amp;"_"&amp;COUNTIF($J$6:J13,J13)</f>
        <v>PNB RAWLA MANDI_6</v>
      </c>
      <c r="B13" s="58">
        <f>IF(SANCTION!$C13="","",ROWS($B$6:B13))</f>
        <v>8</v>
      </c>
      <c r="C13" s="58">
        <f>IFERROR(VLOOKUP($AC13,FILL_DATA!$A$4:$X$1004,2,0),"")</f>
        <v>4</v>
      </c>
      <c r="D13" s="58">
        <f>IFERROR(VLOOKUP($AC13,FILL_DATA!$A$4:$X$1004,3,0),"")</f>
        <v>548</v>
      </c>
      <c r="E13" s="58" t="str">
        <f>IFERROR(VLOOKUP($AC13,FILL_DATA!$A$4:$X$1004,4,0),"")</f>
        <v>PAVAN SINGH</v>
      </c>
      <c r="F13" s="58" t="str">
        <f>IFERROR(VLOOKUP($AC13,FILL_DATA!$A$4:$X$1004,5,0),"")</f>
        <v>SURJEET SINGH</v>
      </c>
      <c r="G13" s="58" t="str">
        <f>IFERROR(VLOOKUP($AC13,FILL_DATA!$A$4:$X$1004,6,0),"")</f>
        <v>M</v>
      </c>
      <c r="H13" s="58">
        <f>IFERROR(VLOOKUP($AC13,FILL_DATA!$A$4:$X$1004,7,0),"")</f>
        <v>3</v>
      </c>
      <c r="I13" s="161" t="str">
        <f>IFERROR(VLOOKUP($AC13,FILL_DATA!$A$4:$X$1004,9,0),"")</f>
        <v>11111111112</v>
      </c>
      <c r="J13" s="58" t="str">
        <f>IFERROR(VLOOKUP($AC13,FILL_DATA!$A$4:$X$1004,10,0),"")</f>
        <v>PNB RAWLA MANDI</v>
      </c>
      <c r="K13" s="58" t="str">
        <f>IFERROR(VLOOKUP($AC13,FILL_DATA!$A$4:$X$1004,11,0),"")</f>
        <v>PUNB00000</v>
      </c>
      <c r="L13" s="58">
        <f>IFERROR(VLOOKUP($AC13,FILL_DATA!$A$4:$X$1004,12,0),"")</f>
        <v>0</v>
      </c>
      <c r="M13" s="58">
        <f>IFERROR(VLOOKUP($AC13,FILL_DATA!$A$4:$X$1004,13,0),"")</f>
        <v>0</v>
      </c>
      <c r="N13" s="58">
        <f>IFERROR(VLOOKUP($AC13,FILL_DATA!$A$4:$X$1004,14,0),"")</f>
        <v>0</v>
      </c>
      <c r="O13" s="58">
        <f>IFERROR(VLOOKUP($AC13,FILL_DATA!$A$4:$X$1004,15,0),"")</f>
        <v>0</v>
      </c>
      <c r="P13" s="58">
        <f>IFERROR(VLOOKUP($AC13,FILL_DATA!$A$4:$X$1004,16,0),"")</f>
        <v>0</v>
      </c>
      <c r="Q13" s="58">
        <f>IFERROR(VLOOKUP($AC13,FILL_DATA!$A$4:$X$1004,17,0),"")</f>
        <v>0</v>
      </c>
      <c r="R13" s="58">
        <f>IFERROR(VLOOKUP($AC13,FILL_DATA!$A$4:$X$1004,18,0),"")</f>
        <v>21</v>
      </c>
      <c r="S13" s="58">
        <f>IFERROR(VLOOKUP($AC13,FILL_DATA!$A$4:$X$1004,19,0),"")</f>
        <v>18</v>
      </c>
      <c r="T13" s="58">
        <f>IFERROR(VLOOKUP($AC13,FILL_DATA!$A$4:$X$1004,20,0),"")</f>
        <v>20</v>
      </c>
      <c r="U13" s="58">
        <f>IFERROR(VLOOKUP($AC13,FILL_DATA!$A$4:$X$1004,21,0),"")</f>
        <v>23</v>
      </c>
      <c r="V13" s="58">
        <f>IFERROR(VLOOKUP($AC13,FILL_DATA!$A$4:$X$1004,22,0),"")</f>
        <v>9</v>
      </c>
      <c r="W13" s="58">
        <f>IFERROR(VLOOKUP($AC13,FILL_DATA!$A$4:$X$1004,23,0),"")</f>
        <v>0</v>
      </c>
      <c r="X13" s="58">
        <f>IFERROR(VLOOKUP($AC13,FILL_DATA!$A$4:$X$1004,24,0),"")</f>
        <v>91</v>
      </c>
      <c r="Y13" s="58">
        <f>IF(SANCTION!$C$6:$C$1006="","",VLOOKUP(SANCTION!$C$6:$C$1006,Sheet1!$B$3:$C$15,2,0))</f>
        <v>10</v>
      </c>
      <c r="Z13" s="57">
        <f t="shared" si="0"/>
        <v>910</v>
      </c>
      <c r="AB13" s="89">
        <v>8</v>
      </c>
      <c r="AC13" s="89">
        <f>IFERROR(IF($AB$1&gt;=AB13,SMALL(FILL_DATA!$AC$5:$AC$1004,SANCTION!$AB$2+SANCTION!AB13),0),0)</f>
        <v>8</v>
      </c>
      <c r="AE13" s="89">
        <f>IF(SANCTION!$C13&gt;=9,1,0)</f>
        <v>0</v>
      </c>
      <c r="AF13" s="89">
        <f>IFERROR(PRODUCT(SANCTION!$X13,SANCTION!$Y13),"")</f>
        <v>910</v>
      </c>
      <c r="AG13" s="89">
        <f t="shared" si="1"/>
        <v>910</v>
      </c>
    </row>
    <row r="14" spans="1:33">
      <c r="A14" s="89" t="str">
        <f>J14&amp;"_"&amp;COUNTIF($J$6:J14,J14)</f>
        <v>PNB RAWLA MANDI_7</v>
      </c>
      <c r="B14" s="58">
        <f>IF(SANCTION!$C14="","",ROWS($B$6:B14))</f>
        <v>9</v>
      </c>
      <c r="C14" s="58">
        <f>IFERROR(VLOOKUP($AC14,FILL_DATA!$A$4:$X$1004,2,0),"")</f>
        <v>4</v>
      </c>
      <c r="D14" s="58">
        <f>IFERROR(VLOOKUP($AC14,FILL_DATA!$A$4:$X$1004,3,0),"")</f>
        <v>550</v>
      </c>
      <c r="E14" s="58" t="str">
        <f>IFERROR(VLOOKUP($AC14,FILL_DATA!$A$4:$X$1004,4,0),"")</f>
        <v>RANI</v>
      </c>
      <c r="F14" s="58" t="str">
        <f>IFERROR(VLOOKUP($AC14,FILL_DATA!$A$4:$X$1004,5,0),"")</f>
        <v>VAJEET RAM</v>
      </c>
      <c r="G14" s="58" t="str">
        <f>IFERROR(VLOOKUP($AC14,FILL_DATA!$A$4:$X$1004,6,0),"")</f>
        <v>F</v>
      </c>
      <c r="H14" s="58">
        <f>IFERROR(VLOOKUP($AC14,FILL_DATA!$A$4:$X$1004,7,0),"")</f>
        <v>3</v>
      </c>
      <c r="I14" s="161" t="str">
        <f>IFERROR(VLOOKUP($AC14,FILL_DATA!$A$4:$X$1004,9,0),"")</f>
        <v>11111111113</v>
      </c>
      <c r="J14" s="58" t="str">
        <f>IFERROR(VLOOKUP($AC14,FILL_DATA!$A$4:$X$1004,10,0),"")</f>
        <v>PNB RAWLA MANDI</v>
      </c>
      <c r="K14" s="58" t="str">
        <f>IFERROR(VLOOKUP($AC14,FILL_DATA!$A$4:$X$1004,11,0),"")</f>
        <v>PUNB00000</v>
      </c>
      <c r="L14" s="58">
        <f>IFERROR(VLOOKUP($AC14,FILL_DATA!$A$4:$X$1004,12,0),"")</f>
        <v>0</v>
      </c>
      <c r="M14" s="58">
        <f>IFERROR(VLOOKUP($AC14,FILL_DATA!$A$4:$X$1004,13,0),"")</f>
        <v>0</v>
      </c>
      <c r="N14" s="58">
        <f>IFERROR(VLOOKUP($AC14,FILL_DATA!$A$4:$X$1004,14,0),"")</f>
        <v>0</v>
      </c>
      <c r="O14" s="58">
        <f>IFERROR(VLOOKUP($AC14,FILL_DATA!$A$4:$X$1004,15,0),"")</f>
        <v>0</v>
      </c>
      <c r="P14" s="58">
        <f>IFERROR(VLOOKUP($AC14,FILL_DATA!$A$4:$X$1004,16,0),"")</f>
        <v>0</v>
      </c>
      <c r="Q14" s="58">
        <f>IFERROR(VLOOKUP($AC14,FILL_DATA!$A$4:$X$1004,17,0),"")</f>
        <v>0</v>
      </c>
      <c r="R14" s="58">
        <f>IFERROR(VLOOKUP($AC14,FILL_DATA!$A$4:$X$1004,18,0),"")</f>
        <v>17</v>
      </c>
      <c r="S14" s="58">
        <f>IFERROR(VLOOKUP($AC14,FILL_DATA!$A$4:$X$1004,19,0),"")</f>
        <v>18</v>
      </c>
      <c r="T14" s="58">
        <f>IFERROR(VLOOKUP($AC14,FILL_DATA!$A$4:$X$1004,20,0),"")</f>
        <v>16</v>
      </c>
      <c r="U14" s="58">
        <f>IFERROR(VLOOKUP($AC14,FILL_DATA!$A$4:$X$1004,21,0),"")</f>
        <v>21</v>
      </c>
      <c r="V14" s="58">
        <f>IFERROR(VLOOKUP($AC14,FILL_DATA!$A$4:$X$1004,22,0),"")</f>
        <v>8</v>
      </c>
      <c r="W14" s="58">
        <f>IFERROR(VLOOKUP($AC14,FILL_DATA!$A$4:$X$1004,23,0),"")</f>
        <v>0</v>
      </c>
      <c r="X14" s="58">
        <f>IFERROR(VLOOKUP($AC14,FILL_DATA!$A$4:$X$1004,24,0),"")</f>
        <v>80</v>
      </c>
      <c r="Y14" s="58">
        <f>IF(SANCTION!$C$6:$C$1006="","",VLOOKUP(SANCTION!$C$6:$C$1006,Sheet1!$B$3:$C$15,2,0))</f>
        <v>10</v>
      </c>
      <c r="Z14" s="57">
        <f t="shared" si="0"/>
        <v>800</v>
      </c>
      <c r="AB14" s="89">
        <v>9</v>
      </c>
      <c r="AC14" s="89">
        <f>IFERROR(IF($AB$1&gt;=AB14,SMALL(FILL_DATA!$AC$5:$AC$1004,SANCTION!$AB$2+SANCTION!AB14),0),0)</f>
        <v>9</v>
      </c>
      <c r="AE14" s="89">
        <f>IF(SANCTION!$C14&gt;=9,1,0)</f>
        <v>0</v>
      </c>
      <c r="AF14" s="89">
        <f>IFERROR(PRODUCT(SANCTION!$X14,SANCTION!$Y14),"")</f>
        <v>800</v>
      </c>
      <c r="AG14" s="89">
        <f t="shared" si="1"/>
        <v>800</v>
      </c>
    </row>
    <row r="15" spans="1:33">
      <c r="A15" s="89" t="str">
        <f>J15&amp;"_"&amp;COUNTIF($J$6:J15,J15)</f>
        <v>PNB RAWLA MANDI_8</v>
      </c>
      <c r="B15" s="58">
        <f>IF(SANCTION!$C15="","",ROWS($B$6:B15))</f>
        <v>10</v>
      </c>
      <c r="C15" s="58">
        <f>IFERROR(VLOOKUP($AC15,FILL_DATA!$A$4:$X$1004,2,0),"")</f>
        <v>5</v>
      </c>
      <c r="D15" s="58">
        <f>IFERROR(VLOOKUP($AC15,FILL_DATA!$A$4:$X$1004,3,0),"")</f>
        <v>555</v>
      </c>
      <c r="E15" s="58" t="str">
        <f>IFERROR(VLOOKUP($AC15,FILL_DATA!$A$4:$X$1004,4,0),"")</f>
        <v>AMANDEEP</v>
      </c>
      <c r="F15" s="58" t="str">
        <f>IFERROR(VLOOKUP($AC15,FILL_DATA!$A$4:$X$1004,5,0),"")</f>
        <v>SONU</v>
      </c>
      <c r="G15" s="58" t="str">
        <f>IFERROR(VLOOKUP($AC15,FILL_DATA!$A$4:$X$1004,6,0),"")</f>
        <v>M</v>
      </c>
      <c r="H15" s="58">
        <f>IFERROR(VLOOKUP($AC15,FILL_DATA!$A$4:$X$1004,7,0),"")</f>
        <v>3</v>
      </c>
      <c r="I15" s="161" t="str">
        <f>IFERROR(VLOOKUP($AC15,FILL_DATA!$A$4:$X$1004,9,0),"")</f>
        <v>11111111111</v>
      </c>
      <c r="J15" s="58" t="str">
        <f>IFERROR(VLOOKUP($AC15,FILL_DATA!$A$4:$X$1004,10,0),"")</f>
        <v>PNB RAWLA MANDI</v>
      </c>
      <c r="K15" s="58" t="str">
        <f>IFERROR(VLOOKUP($AC15,FILL_DATA!$A$4:$X$1004,11,0),"")</f>
        <v>PUNB00000</v>
      </c>
      <c r="L15" s="58">
        <f>IFERROR(VLOOKUP($AC15,FILL_DATA!$A$4:$X$1004,12,0),"")</f>
        <v>0</v>
      </c>
      <c r="M15" s="58">
        <f>IFERROR(VLOOKUP($AC15,FILL_DATA!$A$4:$X$1004,13,0),"")</f>
        <v>0</v>
      </c>
      <c r="N15" s="58">
        <f>IFERROR(VLOOKUP($AC15,FILL_DATA!$A$4:$X$1004,14,0),"")</f>
        <v>0</v>
      </c>
      <c r="O15" s="58">
        <f>IFERROR(VLOOKUP($AC15,FILL_DATA!$A$4:$X$1004,15,0),"")</f>
        <v>0</v>
      </c>
      <c r="P15" s="58">
        <f>IFERROR(VLOOKUP($AC15,FILL_DATA!$A$4:$X$1004,16,0),"")</f>
        <v>0</v>
      </c>
      <c r="Q15" s="58">
        <f>IFERROR(VLOOKUP($AC15,FILL_DATA!$A$4:$X$1004,17,0),"")</f>
        <v>0</v>
      </c>
      <c r="R15" s="58">
        <f>IFERROR(VLOOKUP($AC15,FILL_DATA!$A$4:$X$1004,18,0),"")</f>
        <v>22</v>
      </c>
      <c r="S15" s="58">
        <f>IFERROR(VLOOKUP($AC15,FILL_DATA!$A$4:$X$1004,19,0),"")</f>
        <v>14</v>
      </c>
      <c r="T15" s="58">
        <f>IFERROR(VLOOKUP($AC15,FILL_DATA!$A$4:$X$1004,20,0),"")</f>
        <v>15</v>
      </c>
      <c r="U15" s="58">
        <f>IFERROR(VLOOKUP($AC15,FILL_DATA!$A$4:$X$1004,21,0),"")</f>
        <v>21</v>
      </c>
      <c r="V15" s="58">
        <f>IFERROR(VLOOKUP($AC15,FILL_DATA!$A$4:$X$1004,22,0),"")</f>
        <v>9</v>
      </c>
      <c r="W15" s="58">
        <f>IFERROR(VLOOKUP($AC15,FILL_DATA!$A$4:$X$1004,23,0),"")</f>
        <v>0</v>
      </c>
      <c r="X15" s="58">
        <f>IFERROR(VLOOKUP($AC15,FILL_DATA!$A$4:$X$1004,24,0),"")</f>
        <v>81</v>
      </c>
      <c r="Y15" s="58">
        <f>IF(SANCTION!$C$6:$C$1006="","",VLOOKUP(SANCTION!$C$6:$C$1006,Sheet1!$B$3:$C$15,2,0))</f>
        <v>10</v>
      </c>
      <c r="Z15" s="57">
        <f t="shared" si="0"/>
        <v>810</v>
      </c>
      <c r="AB15" s="89">
        <v>10</v>
      </c>
      <c r="AC15" s="89">
        <f>IFERROR(IF($AB$1&gt;=AB15,SMALL(FILL_DATA!$AC$5:$AC$1004,SANCTION!$AB$2+SANCTION!AB15),0),0)</f>
        <v>10</v>
      </c>
      <c r="AE15" s="89">
        <f>IF(SANCTION!$C15&gt;=9,1,0)</f>
        <v>0</v>
      </c>
      <c r="AF15" s="89">
        <f>IFERROR(PRODUCT(SANCTION!$X15,SANCTION!$Y15),"")</f>
        <v>810</v>
      </c>
      <c r="AG15" s="89">
        <f t="shared" si="1"/>
        <v>810</v>
      </c>
    </row>
    <row r="16" spans="1:33">
      <c r="A16" s="89" t="str">
        <f>J16&amp;"_"&amp;COUNTIF($J$6:J16,J16)</f>
        <v>SBI RAWLA MANDI_3</v>
      </c>
      <c r="B16" s="58">
        <f>IF(SANCTION!$C16="","",ROWS($B$6:B16))</f>
        <v>11</v>
      </c>
      <c r="C16" s="58">
        <f>IFERROR(VLOOKUP($AC16,FILL_DATA!$A$4:$X$1004,2,0),"")</f>
        <v>5</v>
      </c>
      <c r="D16" s="58">
        <f>IFERROR(VLOOKUP($AC16,FILL_DATA!$A$4:$X$1004,3,0),"")</f>
        <v>562</v>
      </c>
      <c r="E16" s="58" t="str">
        <f>IFERROR(VLOOKUP($AC16,FILL_DATA!$A$4:$X$1004,4,0),"")</f>
        <v>KHUSHMAN SINGH</v>
      </c>
      <c r="F16" s="58" t="str">
        <f>IFERROR(VLOOKUP($AC16,FILL_DATA!$A$4:$X$1004,5,0),"")</f>
        <v>IQBAL SINGH</v>
      </c>
      <c r="G16" s="58" t="str">
        <f>IFERROR(VLOOKUP($AC16,FILL_DATA!$A$4:$X$1004,6,0),"")</f>
        <v>M</v>
      </c>
      <c r="H16" s="58">
        <f>IFERROR(VLOOKUP($AC16,FILL_DATA!$A$4:$X$1004,7,0),"")</f>
        <v>6</v>
      </c>
      <c r="I16" s="161" t="str">
        <f>IFERROR(VLOOKUP($AC16,FILL_DATA!$A$4:$X$1004,9,0),"")</f>
        <v>11111111112</v>
      </c>
      <c r="J16" s="58" t="str">
        <f>IFERROR(VLOOKUP($AC16,FILL_DATA!$A$4:$X$1004,10,0),"")</f>
        <v>SBI RAWLA MANDI</v>
      </c>
      <c r="K16" s="58" t="str">
        <f>IFERROR(VLOOKUP($AC16,FILL_DATA!$A$4:$X$1004,11,0),"")</f>
        <v>SBIN000000</v>
      </c>
      <c r="L16" s="58">
        <f>IFERROR(VLOOKUP($AC16,FILL_DATA!$A$4:$X$1004,12,0),"")</f>
        <v>0</v>
      </c>
      <c r="M16" s="58">
        <f>IFERROR(VLOOKUP($AC16,FILL_DATA!$A$4:$X$1004,13,0),"")</f>
        <v>0</v>
      </c>
      <c r="N16" s="58">
        <f>IFERROR(VLOOKUP($AC16,FILL_DATA!$A$4:$X$1004,14,0),"")</f>
        <v>0</v>
      </c>
      <c r="O16" s="58">
        <f>IFERROR(VLOOKUP($AC16,FILL_DATA!$A$4:$X$1004,15,0),"")</f>
        <v>0</v>
      </c>
      <c r="P16" s="58">
        <f>IFERROR(VLOOKUP($AC16,FILL_DATA!$A$4:$X$1004,16,0),"")</f>
        <v>0</v>
      </c>
      <c r="Q16" s="58">
        <f>IFERROR(VLOOKUP($AC16,FILL_DATA!$A$4:$X$1004,17,0),"")</f>
        <v>0</v>
      </c>
      <c r="R16" s="58">
        <f>IFERROR(VLOOKUP($AC16,FILL_DATA!$A$4:$X$1004,18,0),"")</f>
        <v>21</v>
      </c>
      <c r="S16" s="58">
        <f>IFERROR(VLOOKUP($AC16,FILL_DATA!$A$4:$X$1004,19,0),"")</f>
        <v>17</v>
      </c>
      <c r="T16" s="58">
        <f>IFERROR(VLOOKUP($AC16,FILL_DATA!$A$4:$X$1004,20,0),"")</f>
        <v>20</v>
      </c>
      <c r="U16" s="58">
        <f>IFERROR(VLOOKUP($AC16,FILL_DATA!$A$4:$X$1004,21,0),"")</f>
        <v>20</v>
      </c>
      <c r="V16" s="58">
        <f>IFERROR(VLOOKUP($AC16,FILL_DATA!$A$4:$X$1004,22,0),"")</f>
        <v>9</v>
      </c>
      <c r="W16" s="58">
        <f>IFERROR(VLOOKUP($AC16,FILL_DATA!$A$4:$X$1004,23,0),"")</f>
        <v>0</v>
      </c>
      <c r="X16" s="58">
        <f>IFERROR(VLOOKUP($AC16,FILL_DATA!$A$4:$X$1004,24,0),"")</f>
        <v>87</v>
      </c>
      <c r="Y16" s="58">
        <f>IF(SANCTION!$C$6:$C$1006="","",VLOOKUP(SANCTION!$C$6:$C$1006,Sheet1!$B$3:$C$15,2,0))</f>
        <v>10</v>
      </c>
      <c r="Z16" s="57">
        <f t="shared" si="0"/>
        <v>870</v>
      </c>
      <c r="AB16" s="89">
        <v>11</v>
      </c>
      <c r="AC16" s="89">
        <f>IFERROR(IF($AB$1&gt;=AB16,SMALL(FILL_DATA!$AC$5:$AC$1004,SANCTION!$AB$2+SANCTION!AB16),0),0)</f>
        <v>11</v>
      </c>
      <c r="AE16" s="89">
        <f>IF(SANCTION!$C16&gt;=9,1,0)</f>
        <v>0</v>
      </c>
      <c r="AF16" s="89">
        <f>IFERROR(PRODUCT(SANCTION!$X16,SANCTION!$Y16),"")</f>
        <v>870</v>
      </c>
      <c r="AG16" s="89">
        <f t="shared" si="1"/>
        <v>870</v>
      </c>
    </row>
    <row r="17" spans="1:33">
      <c r="A17" s="89" t="str">
        <f>J17&amp;"_"&amp;COUNTIF($J$6:J17,J17)</f>
        <v>PNB RAWLA MANDI_9</v>
      </c>
      <c r="B17" s="58">
        <f>IF(SANCTION!$C17="","",ROWS($B$6:B17))</f>
        <v>12</v>
      </c>
      <c r="C17" s="58">
        <f>IFERROR(VLOOKUP($AC17,FILL_DATA!$A$4:$X$1004,2,0),"")</f>
        <v>5</v>
      </c>
      <c r="D17" s="58">
        <f>IFERROR(VLOOKUP($AC17,FILL_DATA!$A$4:$X$1004,3,0),"")</f>
        <v>566</v>
      </c>
      <c r="E17" s="58" t="str">
        <f>IFERROR(VLOOKUP($AC17,FILL_DATA!$A$4:$X$1004,4,0),"")</f>
        <v>RAKESH</v>
      </c>
      <c r="F17" s="58" t="str">
        <f>IFERROR(VLOOKUP($AC17,FILL_DATA!$A$4:$X$1004,5,0),"")</f>
        <v>SURJEET SINGH</v>
      </c>
      <c r="G17" s="58" t="str">
        <f>IFERROR(VLOOKUP($AC17,FILL_DATA!$A$4:$X$1004,6,0),"")</f>
        <v>M</v>
      </c>
      <c r="H17" s="58">
        <f>IFERROR(VLOOKUP($AC17,FILL_DATA!$A$4:$X$1004,7,0),"")</f>
        <v>3</v>
      </c>
      <c r="I17" s="161" t="str">
        <f>IFERROR(VLOOKUP($AC17,FILL_DATA!$A$4:$X$1004,9,0),"")</f>
        <v>11111111113</v>
      </c>
      <c r="J17" s="58" t="str">
        <f>IFERROR(VLOOKUP($AC17,FILL_DATA!$A$4:$X$1004,10,0),"")</f>
        <v>PNB RAWLA MANDI</v>
      </c>
      <c r="K17" s="58" t="str">
        <f>IFERROR(VLOOKUP($AC17,FILL_DATA!$A$4:$X$1004,11,0),"")</f>
        <v>PUNB00000</v>
      </c>
      <c r="L17" s="58">
        <f>IFERROR(VLOOKUP($AC17,FILL_DATA!$A$4:$X$1004,12,0),"")</f>
        <v>0</v>
      </c>
      <c r="M17" s="58">
        <f>IFERROR(VLOOKUP($AC17,FILL_DATA!$A$4:$X$1004,13,0),"")</f>
        <v>0</v>
      </c>
      <c r="N17" s="58">
        <f>IFERROR(VLOOKUP($AC17,FILL_DATA!$A$4:$X$1004,14,0),"")</f>
        <v>0</v>
      </c>
      <c r="O17" s="58">
        <f>IFERROR(VLOOKUP($AC17,FILL_DATA!$A$4:$X$1004,15,0),"")</f>
        <v>0</v>
      </c>
      <c r="P17" s="58">
        <f>IFERROR(VLOOKUP($AC17,FILL_DATA!$A$4:$X$1004,16,0),"")</f>
        <v>0</v>
      </c>
      <c r="Q17" s="58">
        <f>IFERROR(VLOOKUP($AC17,FILL_DATA!$A$4:$X$1004,17,0),"")</f>
        <v>0</v>
      </c>
      <c r="R17" s="58">
        <f>IFERROR(VLOOKUP($AC17,FILL_DATA!$A$4:$X$1004,18,0),"")</f>
        <v>22</v>
      </c>
      <c r="S17" s="58">
        <f>IFERROR(VLOOKUP($AC17,FILL_DATA!$A$4:$X$1004,19,0),"")</f>
        <v>18</v>
      </c>
      <c r="T17" s="58">
        <f>IFERROR(VLOOKUP($AC17,FILL_DATA!$A$4:$X$1004,20,0),"")</f>
        <v>21</v>
      </c>
      <c r="U17" s="58">
        <f>IFERROR(VLOOKUP($AC17,FILL_DATA!$A$4:$X$1004,21,0),"")</f>
        <v>22</v>
      </c>
      <c r="V17" s="58">
        <f>IFERROR(VLOOKUP($AC17,FILL_DATA!$A$4:$X$1004,22,0),"")</f>
        <v>8</v>
      </c>
      <c r="W17" s="58">
        <f>IFERROR(VLOOKUP($AC17,FILL_DATA!$A$4:$X$1004,23,0),"")</f>
        <v>0</v>
      </c>
      <c r="X17" s="58">
        <f>IFERROR(VLOOKUP($AC17,FILL_DATA!$A$4:$X$1004,24,0),"")</f>
        <v>91</v>
      </c>
      <c r="Y17" s="58">
        <f>IF(SANCTION!$C$6:$C$1006="","",VLOOKUP(SANCTION!$C$6:$C$1006,Sheet1!$B$3:$C$15,2,0))</f>
        <v>10</v>
      </c>
      <c r="Z17" s="57">
        <f t="shared" si="0"/>
        <v>910</v>
      </c>
      <c r="AB17" s="89">
        <v>12</v>
      </c>
      <c r="AC17" s="89">
        <f>IFERROR(IF($AB$1&gt;=AB17,SMALL(FILL_DATA!$AC$5:$AC$1004,SANCTION!$AB$2+SANCTION!AB17),0),0)</f>
        <v>12</v>
      </c>
      <c r="AE17" s="89">
        <f>IF(SANCTION!$C17&gt;=9,1,0)</f>
        <v>0</v>
      </c>
      <c r="AF17" s="89">
        <f>IFERROR(PRODUCT(SANCTION!$X17,SANCTION!$Y17),"")</f>
        <v>910</v>
      </c>
      <c r="AG17" s="89">
        <f t="shared" si="1"/>
        <v>910</v>
      </c>
    </row>
    <row r="18" spans="1:33">
      <c r="A18" s="89" t="str">
        <f>J18&amp;"_"&amp;COUNTIF($J$6:J18,J18)</f>
        <v>PNB RAWLA MANDI_10</v>
      </c>
      <c r="B18" s="58">
        <f>IF(SANCTION!$C18="","",ROWS($B$6:B18))</f>
        <v>13</v>
      </c>
      <c r="C18" s="58">
        <f>IFERROR(VLOOKUP($AC18,FILL_DATA!$A$4:$X$1004,2,0),"")</f>
        <v>6</v>
      </c>
      <c r="D18" s="58">
        <f>IFERROR(VLOOKUP($AC18,FILL_DATA!$A$4:$X$1004,3,0),"")</f>
        <v>570</v>
      </c>
      <c r="E18" s="58" t="str">
        <f>IFERROR(VLOOKUP($AC18,FILL_DATA!$A$4:$X$1004,4,0),"")</f>
        <v>Anju</v>
      </c>
      <c r="F18" s="58" t="str">
        <f>IFERROR(VLOOKUP($AC18,FILL_DATA!$A$4:$X$1004,5,0),"")</f>
        <v>Omprakash</v>
      </c>
      <c r="G18" s="58" t="str">
        <f>IFERROR(VLOOKUP($AC18,FILL_DATA!$A$4:$X$1004,6,0),"")</f>
        <v>F</v>
      </c>
      <c r="H18" s="58">
        <f>IFERROR(VLOOKUP($AC18,FILL_DATA!$A$4:$X$1004,7,0),"")</f>
        <v>4</v>
      </c>
      <c r="I18" s="161" t="str">
        <f>IFERROR(VLOOKUP($AC18,FILL_DATA!$A$4:$X$1004,9,0),"")</f>
        <v>11111111111</v>
      </c>
      <c r="J18" s="58" t="str">
        <f>IFERROR(VLOOKUP($AC18,FILL_DATA!$A$4:$X$1004,10,0),"")</f>
        <v>PNB RAWLA MANDI</v>
      </c>
      <c r="K18" s="58" t="str">
        <f>IFERROR(VLOOKUP($AC18,FILL_DATA!$A$4:$X$1004,11,0),"")</f>
        <v>PUNB00000</v>
      </c>
      <c r="L18" s="58">
        <f>IFERROR(VLOOKUP($AC18,FILL_DATA!$A$4:$X$1004,12,0),"")</f>
        <v>0</v>
      </c>
      <c r="M18" s="58">
        <f>IFERROR(VLOOKUP($AC18,FILL_DATA!$A$4:$X$1004,13,0),"")</f>
        <v>0</v>
      </c>
      <c r="N18" s="58">
        <f>IFERROR(VLOOKUP($AC18,FILL_DATA!$A$4:$X$1004,14,0),"")</f>
        <v>0</v>
      </c>
      <c r="O18" s="58">
        <f>IFERROR(VLOOKUP($AC18,FILL_DATA!$A$4:$X$1004,15,0),"")</f>
        <v>0</v>
      </c>
      <c r="P18" s="58">
        <f>IFERROR(VLOOKUP($AC18,FILL_DATA!$A$4:$X$1004,16,0),"")</f>
        <v>0</v>
      </c>
      <c r="Q18" s="58">
        <f>IFERROR(VLOOKUP($AC18,FILL_DATA!$A$4:$X$1004,17,0),"")</f>
        <v>0</v>
      </c>
      <c r="R18" s="58">
        <f>IFERROR(VLOOKUP($AC18,FILL_DATA!$A$4:$X$1004,18,0),"")</f>
        <v>22</v>
      </c>
      <c r="S18" s="58">
        <f>IFERROR(VLOOKUP($AC18,FILL_DATA!$A$4:$X$1004,19,0),"")</f>
        <v>17</v>
      </c>
      <c r="T18" s="58">
        <f>IFERROR(VLOOKUP($AC18,FILL_DATA!$A$4:$X$1004,20,0),"")</f>
        <v>21</v>
      </c>
      <c r="U18" s="58">
        <f>IFERROR(VLOOKUP($AC18,FILL_DATA!$A$4:$X$1004,21,0),"")</f>
        <v>23</v>
      </c>
      <c r="V18" s="58">
        <f>IFERROR(VLOOKUP($AC18,FILL_DATA!$A$4:$X$1004,22,0),"")</f>
        <v>9</v>
      </c>
      <c r="W18" s="58">
        <f>IFERROR(VLOOKUP($AC18,FILL_DATA!$A$4:$X$1004,23,0),"")</f>
        <v>0</v>
      </c>
      <c r="X18" s="58">
        <f>IFERROR(VLOOKUP($AC18,FILL_DATA!$A$4:$X$1004,24,0),"")</f>
        <v>92</v>
      </c>
      <c r="Y18" s="58">
        <f>IF(SANCTION!$C$6:$C$1006="","",VLOOKUP(SANCTION!$C$6:$C$1006,Sheet1!$B$3:$C$15,2,0))</f>
        <v>15</v>
      </c>
      <c r="Z18" s="57">
        <f t="shared" si="0"/>
        <v>1380</v>
      </c>
      <c r="AB18" s="89">
        <v>13</v>
      </c>
      <c r="AC18" s="89">
        <f>IFERROR(IF($AB$1&gt;=AB18,SMALL(FILL_DATA!$AC$5:$AC$1004,SANCTION!$AB$2+SANCTION!AB18),0),0)</f>
        <v>13</v>
      </c>
      <c r="AE18" s="89">
        <f>IF(SANCTION!$C18&gt;=9,1,0)</f>
        <v>0</v>
      </c>
      <c r="AF18" s="89">
        <f>IFERROR(PRODUCT(SANCTION!$X18,SANCTION!$Y18),"")</f>
        <v>1380</v>
      </c>
      <c r="AG18" s="89">
        <f t="shared" si="1"/>
        <v>1380</v>
      </c>
    </row>
    <row r="19" spans="1:33">
      <c r="A19" s="89" t="str">
        <f>J19&amp;"_"&amp;COUNTIF($J$6:J19,J19)</f>
        <v>PNB RAWLA MANDI_11</v>
      </c>
      <c r="B19" s="58">
        <f>IF(SANCTION!$C19="","",ROWS($B$6:B19))</f>
        <v>14</v>
      </c>
      <c r="C19" s="58">
        <f>IFERROR(VLOOKUP($AC19,FILL_DATA!$A$4:$X$1004,2,0),"")</f>
        <v>6</v>
      </c>
      <c r="D19" s="58">
        <f>IFERROR(VLOOKUP($AC19,FILL_DATA!$A$4:$X$1004,3,0),"")</f>
        <v>572</v>
      </c>
      <c r="E19" s="58" t="str">
        <f>IFERROR(VLOOKUP($AC19,FILL_DATA!$A$4:$X$1004,4,0),"")</f>
        <v>DHANVEER</v>
      </c>
      <c r="F19" s="58" t="str">
        <f>IFERROR(VLOOKUP($AC19,FILL_DATA!$A$4:$X$1004,5,0),"")</f>
        <v>HARPAL SINGH</v>
      </c>
      <c r="G19" s="58" t="str">
        <f>IFERROR(VLOOKUP($AC19,FILL_DATA!$A$4:$X$1004,6,0),"")</f>
        <v>F</v>
      </c>
      <c r="H19" s="58">
        <f>IFERROR(VLOOKUP($AC19,FILL_DATA!$A$4:$X$1004,7,0),"")</f>
        <v>3</v>
      </c>
      <c r="I19" s="161" t="str">
        <f>IFERROR(VLOOKUP($AC19,FILL_DATA!$A$4:$X$1004,9,0),"")</f>
        <v>11111111112</v>
      </c>
      <c r="J19" s="58" t="str">
        <f>IFERROR(VLOOKUP($AC19,FILL_DATA!$A$4:$X$1004,10,0),"")</f>
        <v>PNB RAWLA MANDI</v>
      </c>
      <c r="K19" s="58" t="str">
        <f>IFERROR(VLOOKUP($AC19,FILL_DATA!$A$4:$X$1004,11,0),"")</f>
        <v>PUNB00000</v>
      </c>
      <c r="L19" s="58">
        <f>IFERROR(VLOOKUP($AC19,FILL_DATA!$A$4:$X$1004,12,0),"")</f>
        <v>0</v>
      </c>
      <c r="M19" s="58">
        <f>IFERROR(VLOOKUP($AC19,FILL_DATA!$A$4:$X$1004,13,0),"")</f>
        <v>0</v>
      </c>
      <c r="N19" s="58">
        <f>IFERROR(VLOOKUP($AC19,FILL_DATA!$A$4:$X$1004,14,0),"")</f>
        <v>0</v>
      </c>
      <c r="O19" s="58">
        <f>IFERROR(VLOOKUP($AC19,FILL_DATA!$A$4:$X$1004,15,0),"")</f>
        <v>0</v>
      </c>
      <c r="P19" s="58">
        <f>IFERROR(VLOOKUP($AC19,FILL_DATA!$A$4:$X$1004,16,0),"")</f>
        <v>0</v>
      </c>
      <c r="Q19" s="58">
        <f>IFERROR(VLOOKUP($AC19,FILL_DATA!$A$4:$X$1004,17,0),"")</f>
        <v>0</v>
      </c>
      <c r="R19" s="58">
        <f>IFERROR(VLOOKUP($AC19,FILL_DATA!$A$4:$X$1004,18,0),"")</f>
        <v>22</v>
      </c>
      <c r="S19" s="58">
        <f>IFERROR(VLOOKUP($AC19,FILL_DATA!$A$4:$X$1004,19,0),"")</f>
        <v>16</v>
      </c>
      <c r="T19" s="58">
        <f>IFERROR(VLOOKUP($AC19,FILL_DATA!$A$4:$X$1004,20,0),"")</f>
        <v>21</v>
      </c>
      <c r="U19" s="58">
        <f>IFERROR(VLOOKUP($AC19,FILL_DATA!$A$4:$X$1004,21,0),"")</f>
        <v>24</v>
      </c>
      <c r="V19" s="58">
        <f>IFERROR(VLOOKUP($AC19,FILL_DATA!$A$4:$X$1004,22,0),"")</f>
        <v>9</v>
      </c>
      <c r="W19" s="58">
        <f>IFERROR(VLOOKUP($AC19,FILL_DATA!$A$4:$X$1004,23,0),"")</f>
        <v>0</v>
      </c>
      <c r="X19" s="58">
        <f>IFERROR(VLOOKUP($AC19,FILL_DATA!$A$4:$X$1004,24,0),"")</f>
        <v>92</v>
      </c>
      <c r="Y19" s="58">
        <f>IF(SANCTION!$C$6:$C$1006="","",VLOOKUP(SANCTION!$C$6:$C$1006,Sheet1!$B$3:$C$15,2,0))</f>
        <v>15</v>
      </c>
      <c r="Z19" s="57">
        <f t="shared" si="0"/>
        <v>1380</v>
      </c>
      <c r="AB19" s="89">
        <v>14</v>
      </c>
      <c r="AC19" s="89">
        <f>IFERROR(IF($AB$1&gt;=AB19,SMALL(FILL_DATA!$AC$5:$AC$1004,SANCTION!$AB$2+SANCTION!AB19),0),0)</f>
        <v>14</v>
      </c>
      <c r="AE19" s="89">
        <f>IF(SANCTION!$C19&gt;=9,1,0)</f>
        <v>0</v>
      </c>
      <c r="AF19" s="89">
        <f>IFERROR(PRODUCT(SANCTION!$X19,SANCTION!$Y19),"")</f>
        <v>1380</v>
      </c>
      <c r="AG19" s="89">
        <f t="shared" si="1"/>
        <v>1380</v>
      </c>
    </row>
    <row r="20" spans="1:33">
      <c r="A20" s="89" t="str">
        <f>J20&amp;"_"&amp;COUNTIF($J$6:J20,J20)</f>
        <v>PNB RAWLA MANDI_12</v>
      </c>
      <c r="B20" s="58">
        <f>IF(SANCTION!$C20="","",ROWS($B$6:B20))</f>
        <v>15</v>
      </c>
      <c r="C20" s="58">
        <f>IFERROR(VLOOKUP($AC20,FILL_DATA!$A$4:$X$1004,2,0),"")</f>
        <v>6</v>
      </c>
      <c r="D20" s="58">
        <f>IFERROR(VLOOKUP($AC20,FILL_DATA!$A$4:$X$1004,3,0),"")</f>
        <v>576</v>
      </c>
      <c r="E20" s="58" t="str">
        <f>IFERROR(VLOOKUP($AC20,FILL_DATA!$A$4:$X$1004,4,0),"")</f>
        <v>Manju</v>
      </c>
      <c r="F20" s="58" t="str">
        <f>IFERROR(VLOOKUP($AC20,FILL_DATA!$A$4:$X$1004,5,0),"")</f>
        <v>Omprakash</v>
      </c>
      <c r="G20" s="58" t="str">
        <f>IFERROR(VLOOKUP($AC20,FILL_DATA!$A$4:$X$1004,6,0),"")</f>
        <v>F</v>
      </c>
      <c r="H20" s="58">
        <f>IFERROR(VLOOKUP($AC20,FILL_DATA!$A$4:$X$1004,7,0),"")</f>
        <v>4</v>
      </c>
      <c r="I20" s="161" t="str">
        <f>IFERROR(VLOOKUP($AC20,FILL_DATA!$A$4:$X$1004,9,0),"")</f>
        <v>11111111113</v>
      </c>
      <c r="J20" s="58" t="str">
        <f>IFERROR(VLOOKUP($AC20,FILL_DATA!$A$4:$X$1004,10,0),"")</f>
        <v>PNB RAWLA MANDI</v>
      </c>
      <c r="K20" s="58" t="str">
        <f>IFERROR(VLOOKUP($AC20,FILL_DATA!$A$4:$X$1004,11,0),"")</f>
        <v>PUNB00000</v>
      </c>
      <c r="L20" s="58">
        <f>IFERROR(VLOOKUP($AC20,FILL_DATA!$A$4:$X$1004,12,0),"")</f>
        <v>0</v>
      </c>
      <c r="M20" s="58">
        <f>IFERROR(VLOOKUP($AC20,FILL_DATA!$A$4:$X$1004,13,0),"")</f>
        <v>0</v>
      </c>
      <c r="N20" s="58">
        <f>IFERROR(VLOOKUP($AC20,FILL_DATA!$A$4:$X$1004,14,0),"")</f>
        <v>0</v>
      </c>
      <c r="O20" s="58">
        <f>IFERROR(VLOOKUP($AC20,FILL_DATA!$A$4:$X$1004,15,0),"")</f>
        <v>0</v>
      </c>
      <c r="P20" s="58">
        <f>IFERROR(VLOOKUP($AC20,FILL_DATA!$A$4:$X$1004,16,0),"")</f>
        <v>0</v>
      </c>
      <c r="Q20" s="58">
        <f>IFERROR(VLOOKUP($AC20,FILL_DATA!$A$4:$X$1004,17,0),"")</f>
        <v>0</v>
      </c>
      <c r="R20" s="58">
        <f>IFERROR(VLOOKUP($AC20,FILL_DATA!$A$4:$X$1004,18,0),"")</f>
        <v>22</v>
      </c>
      <c r="S20" s="58">
        <f>IFERROR(VLOOKUP($AC20,FILL_DATA!$A$4:$X$1004,19,0),"")</f>
        <v>17</v>
      </c>
      <c r="T20" s="58">
        <f>IFERROR(VLOOKUP($AC20,FILL_DATA!$A$4:$X$1004,20,0),"")</f>
        <v>21</v>
      </c>
      <c r="U20" s="58">
        <f>IFERROR(VLOOKUP($AC20,FILL_DATA!$A$4:$X$1004,21,0),"")</f>
        <v>23</v>
      </c>
      <c r="V20" s="58">
        <f>IFERROR(VLOOKUP($AC20,FILL_DATA!$A$4:$X$1004,22,0),"")</f>
        <v>9</v>
      </c>
      <c r="W20" s="58">
        <f>IFERROR(VLOOKUP($AC20,FILL_DATA!$A$4:$X$1004,23,0),"")</f>
        <v>0</v>
      </c>
      <c r="X20" s="58">
        <f>IFERROR(VLOOKUP($AC20,FILL_DATA!$A$4:$X$1004,24,0),"")</f>
        <v>92</v>
      </c>
      <c r="Y20" s="58">
        <f>IF(SANCTION!$C$6:$C$1006="","",VLOOKUP(SANCTION!$C$6:$C$1006,Sheet1!$B$3:$C$15,2,0))</f>
        <v>15</v>
      </c>
      <c r="Z20" s="57">
        <f t="shared" si="0"/>
        <v>1380</v>
      </c>
      <c r="AB20" s="89">
        <v>15</v>
      </c>
      <c r="AC20" s="89">
        <f>IFERROR(IF($AB$1&gt;=AB20,SMALL(FILL_DATA!$AC$5:$AC$1004,SANCTION!$AB$2+SANCTION!AB20),0),0)</f>
        <v>15</v>
      </c>
      <c r="AE20" s="89">
        <f>IF(SANCTION!$C20&gt;=9,1,0)</f>
        <v>0</v>
      </c>
      <c r="AF20" s="89">
        <f>IFERROR(PRODUCT(SANCTION!$X20,SANCTION!$Y20),"")</f>
        <v>1380</v>
      </c>
      <c r="AG20" s="89">
        <f t="shared" si="1"/>
        <v>1380</v>
      </c>
    </row>
    <row r="21" spans="1:33">
      <c r="A21" s="89" t="str">
        <f>J21&amp;"_"&amp;COUNTIF($J$6:J21,J21)</f>
        <v>PNB RAWLA MANDI_13</v>
      </c>
      <c r="B21" s="58">
        <f>IF(SANCTION!$C21="","",ROWS($B$6:B21))</f>
        <v>16</v>
      </c>
      <c r="C21" s="58">
        <f>IFERROR(VLOOKUP($AC21,FILL_DATA!$A$4:$X$1004,2,0),"")</f>
        <v>6</v>
      </c>
      <c r="D21" s="58">
        <f>IFERROR(VLOOKUP($AC21,FILL_DATA!$A$4:$X$1004,3,0),"")</f>
        <v>579</v>
      </c>
      <c r="E21" s="58" t="str">
        <f>IFERROR(VLOOKUP($AC21,FILL_DATA!$A$4:$X$1004,4,0),"")</f>
        <v>Saloni</v>
      </c>
      <c r="F21" s="58" t="str">
        <f>IFERROR(VLOOKUP($AC21,FILL_DATA!$A$4:$X$1004,5,0),"")</f>
        <v>Ramchandra</v>
      </c>
      <c r="G21" s="58" t="str">
        <f>IFERROR(VLOOKUP($AC21,FILL_DATA!$A$4:$X$1004,6,0),"")</f>
        <v>F</v>
      </c>
      <c r="H21" s="58">
        <f>IFERROR(VLOOKUP($AC21,FILL_DATA!$A$4:$X$1004,7,0),"")</f>
        <v>4</v>
      </c>
      <c r="I21" s="161" t="str">
        <f>IFERROR(VLOOKUP($AC21,FILL_DATA!$A$4:$X$1004,9,0),"")</f>
        <v>11111111111</v>
      </c>
      <c r="J21" s="58" t="str">
        <f>IFERROR(VLOOKUP($AC21,FILL_DATA!$A$4:$X$1004,10,0),"")</f>
        <v>PNB RAWLA MANDI</v>
      </c>
      <c r="K21" s="58" t="str">
        <f>IFERROR(VLOOKUP($AC21,FILL_DATA!$A$4:$X$1004,11,0),"")</f>
        <v>PUNB00000</v>
      </c>
      <c r="L21" s="58">
        <f>IFERROR(VLOOKUP($AC21,FILL_DATA!$A$4:$X$1004,12,0),"")</f>
        <v>0</v>
      </c>
      <c r="M21" s="58">
        <f>IFERROR(VLOOKUP($AC21,FILL_DATA!$A$4:$X$1004,13,0),"")</f>
        <v>0</v>
      </c>
      <c r="N21" s="58">
        <f>IFERROR(VLOOKUP($AC21,FILL_DATA!$A$4:$X$1004,14,0),"")</f>
        <v>0</v>
      </c>
      <c r="O21" s="58">
        <f>IFERROR(VLOOKUP($AC21,FILL_DATA!$A$4:$X$1004,15,0),"")</f>
        <v>0</v>
      </c>
      <c r="P21" s="58">
        <f>IFERROR(VLOOKUP($AC21,FILL_DATA!$A$4:$X$1004,16,0),"")</f>
        <v>0</v>
      </c>
      <c r="Q21" s="58">
        <f>IFERROR(VLOOKUP($AC21,FILL_DATA!$A$4:$X$1004,17,0),"")</f>
        <v>0</v>
      </c>
      <c r="R21" s="58">
        <f>IFERROR(VLOOKUP($AC21,FILL_DATA!$A$4:$X$1004,18,0),"")</f>
        <v>22</v>
      </c>
      <c r="S21" s="58">
        <f>IFERROR(VLOOKUP($AC21,FILL_DATA!$A$4:$X$1004,19,0),"")</f>
        <v>17</v>
      </c>
      <c r="T21" s="58">
        <f>IFERROR(VLOOKUP($AC21,FILL_DATA!$A$4:$X$1004,20,0),"")</f>
        <v>21</v>
      </c>
      <c r="U21" s="58">
        <f>IFERROR(VLOOKUP($AC21,FILL_DATA!$A$4:$X$1004,21,0),"")</f>
        <v>23</v>
      </c>
      <c r="V21" s="58">
        <f>IFERROR(VLOOKUP($AC21,FILL_DATA!$A$4:$X$1004,22,0),"")</f>
        <v>9</v>
      </c>
      <c r="W21" s="58">
        <f>IFERROR(VLOOKUP($AC21,FILL_DATA!$A$4:$X$1004,23,0),"")</f>
        <v>0</v>
      </c>
      <c r="X21" s="58">
        <f>IFERROR(VLOOKUP($AC21,FILL_DATA!$A$4:$X$1004,24,0),"")</f>
        <v>92</v>
      </c>
      <c r="Y21" s="58">
        <f>IF(SANCTION!$C$6:$C$1006="","",VLOOKUP(SANCTION!$C$6:$C$1006,Sheet1!$B$3:$C$15,2,0))</f>
        <v>15</v>
      </c>
      <c r="Z21" s="57">
        <f t="shared" si="0"/>
        <v>1380</v>
      </c>
      <c r="AB21" s="89">
        <v>16</v>
      </c>
      <c r="AC21" s="89">
        <f>IFERROR(IF($AB$1&gt;=AB21,SMALL(FILL_DATA!$AC$5:$AC$1004,SANCTION!$AB$2+SANCTION!AB21),0),0)</f>
        <v>16</v>
      </c>
      <c r="AE21" s="89">
        <f>IF(SANCTION!$C21&gt;=9,1,0)</f>
        <v>0</v>
      </c>
      <c r="AF21" s="89">
        <f>IFERROR(PRODUCT(SANCTION!$X21,SANCTION!$Y21),"")</f>
        <v>1380</v>
      </c>
      <c r="AG21" s="89">
        <f t="shared" si="1"/>
        <v>1380</v>
      </c>
    </row>
    <row r="22" spans="1:33">
      <c r="A22" s="89" t="str">
        <f>J22&amp;"_"&amp;COUNTIF($J$6:J22,J22)</f>
        <v>PNB RAWLA MANDI_14</v>
      </c>
      <c r="B22" s="58">
        <f>IF(SANCTION!$C22="","",ROWS($B$6:B22))</f>
        <v>17</v>
      </c>
      <c r="C22" s="58">
        <f>IFERROR(VLOOKUP($AC22,FILL_DATA!$A$4:$X$1004,2,0),"")</f>
        <v>6</v>
      </c>
      <c r="D22" s="58">
        <f>IFERROR(VLOOKUP($AC22,FILL_DATA!$A$4:$X$1004,3,0),"")</f>
        <v>581</v>
      </c>
      <c r="E22" s="58" t="str">
        <f>IFERROR(VLOOKUP($AC22,FILL_DATA!$A$4:$X$1004,4,0),"")</f>
        <v>SUMAN</v>
      </c>
      <c r="F22" s="58" t="str">
        <f>IFERROR(VLOOKUP($AC22,FILL_DATA!$A$4:$X$1004,5,0),"")</f>
        <v>VAJEET RAM</v>
      </c>
      <c r="G22" s="58" t="str">
        <f>IFERROR(VLOOKUP($AC22,FILL_DATA!$A$4:$X$1004,6,0),"")</f>
        <v>F</v>
      </c>
      <c r="H22" s="58">
        <f>IFERROR(VLOOKUP($AC22,FILL_DATA!$A$4:$X$1004,7,0),"")</f>
        <v>3</v>
      </c>
      <c r="I22" s="161" t="str">
        <f>IFERROR(VLOOKUP($AC22,FILL_DATA!$A$4:$X$1004,9,0),"")</f>
        <v>11111111112</v>
      </c>
      <c r="J22" s="58" t="str">
        <f>IFERROR(VLOOKUP($AC22,FILL_DATA!$A$4:$X$1004,10,0),"")</f>
        <v>PNB RAWLA MANDI</v>
      </c>
      <c r="K22" s="58" t="str">
        <f>IFERROR(VLOOKUP($AC22,FILL_DATA!$A$4:$X$1004,11,0),"")</f>
        <v>PUNB00000</v>
      </c>
      <c r="L22" s="58">
        <f>IFERROR(VLOOKUP($AC22,FILL_DATA!$A$4:$X$1004,12,0),"")</f>
        <v>0</v>
      </c>
      <c r="M22" s="58">
        <f>IFERROR(VLOOKUP($AC22,FILL_DATA!$A$4:$X$1004,13,0),"")</f>
        <v>0</v>
      </c>
      <c r="N22" s="58">
        <f>IFERROR(VLOOKUP($AC22,FILL_DATA!$A$4:$X$1004,14,0),"")</f>
        <v>0</v>
      </c>
      <c r="O22" s="58">
        <f>IFERROR(VLOOKUP($AC22,FILL_DATA!$A$4:$X$1004,15,0),"")</f>
        <v>0</v>
      </c>
      <c r="P22" s="58">
        <f>IFERROR(VLOOKUP($AC22,FILL_DATA!$A$4:$X$1004,16,0),"")</f>
        <v>0</v>
      </c>
      <c r="Q22" s="58">
        <f>IFERROR(VLOOKUP($AC22,FILL_DATA!$A$4:$X$1004,17,0),"")</f>
        <v>0</v>
      </c>
      <c r="R22" s="58">
        <f>IFERROR(VLOOKUP($AC22,FILL_DATA!$A$4:$X$1004,18,0),"")</f>
        <v>22</v>
      </c>
      <c r="S22" s="58">
        <f>IFERROR(VLOOKUP($AC22,FILL_DATA!$A$4:$X$1004,19,0),"")</f>
        <v>17</v>
      </c>
      <c r="T22" s="58">
        <f>IFERROR(VLOOKUP($AC22,FILL_DATA!$A$4:$X$1004,20,0),"")</f>
        <v>21</v>
      </c>
      <c r="U22" s="58">
        <f>IFERROR(VLOOKUP($AC22,FILL_DATA!$A$4:$X$1004,21,0),"")</f>
        <v>24</v>
      </c>
      <c r="V22" s="58">
        <f>IFERROR(VLOOKUP($AC22,FILL_DATA!$A$4:$X$1004,22,0),"")</f>
        <v>9</v>
      </c>
      <c r="W22" s="58">
        <f>IFERROR(VLOOKUP($AC22,FILL_DATA!$A$4:$X$1004,23,0),"")</f>
        <v>0</v>
      </c>
      <c r="X22" s="58">
        <f>IFERROR(VLOOKUP($AC22,FILL_DATA!$A$4:$X$1004,24,0),"")</f>
        <v>93</v>
      </c>
      <c r="Y22" s="58">
        <f>IF(SANCTION!$C$6:$C$1006="","",VLOOKUP(SANCTION!$C$6:$C$1006,Sheet1!$B$3:$C$15,2,0))</f>
        <v>15</v>
      </c>
      <c r="Z22" s="57">
        <f t="shared" si="0"/>
        <v>1395</v>
      </c>
      <c r="AB22" s="89">
        <v>17</v>
      </c>
      <c r="AC22" s="89">
        <f>IFERROR(IF($AB$1&gt;=AB22,SMALL(FILL_DATA!$AC$5:$AC$1004,SANCTION!$AB$2+SANCTION!AB22),0),0)</f>
        <v>17</v>
      </c>
      <c r="AE22" s="89">
        <f>IF(SANCTION!$C22&gt;=9,1,0)</f>
        <v>0</v>
      </c>
      <c r="AF22" s="89">
        <f>IFERROR(PRODUCT(SANCTION!$X22,SANCTION!$Y22),"")</f>
        <v>1395</v>
      </c>
      <c r="AG22" s="89">
        <f t="shared" si="1"/>
        <v>1395</v>
      </c>
    </row>
    <row r="23" spans="1:33">
      <c r="A23" s="89" t="str">
        <f>J23&amp;"_"&amp;COUNTIF($J$6:J23,J23)</f>
        <v>PNB RAWLA MANDI_15</v>
      </c>
      <c r="B23" s="58">
        <f>IF(SANCTION!$C23="","",ROWS($B$6:B23))</f>
        <v>18</v>
      </c>
      <c r="C23" s="58">
        <f>IFERROR(VLOOKUP($AC23,FILL_DATA!$A$4:$X$1004,2,0),"")</f>
        <v>6</v>
      </c>
      <c r="D23" s="58">
        <f>IFERROR(VLOOKUP($AC23,FILL_DATA!$A$4:$X$1004,3,0),"")</f>
        <v>584</v>
      </c>
      <c r="E23" s="58" t="str">
        <f>IFERROR(VLOOKUP($AC23,FILL_DATA!$A$4:$X$1004,4,0),"")</f>
        <v>VEENA</v>
      </c>
      <c r="F23" s="58" t="str">
        <f>IFERROR(VLOOKUP($AC23,FILL_DATA!$A$4:$X$1004,5,0),"")</f>
        <v>JASWANT SINGH</v>
      </c>
      <c r="G23" s="58" t="str">
        <f>IFERROR(VLOOKUP($AC23,FILL_DATA!$A$4:$X$1004,6,0),"")</f>
        <v>F</v>
      </c>
      <c r="H23" s="58">
        <f>IFERROR(VLOOKUP($AC23,FILL_DATA!$A$4:$X$1004,7,0),"")</f>
        <v>3</v>
      </c>
      <c r="I23" s="161" t="str">
        <f>IFERROR(VLOOKUP($AC23,FILL_DATA!$A$4:$X$1004,9,0),"")</f>
        <v>11111111113</v>
      </c>
      <c r="J23" s="58" t="str">
        <f>IFERROR(VLOOKUP($AC23,FILL_DATA!$A$4:$X$1004,10,0),"")</f>
        <v>PNB RAWLA MANDI</v>
      </c>
      <c r="K23" s="58" t="str">
        <f>IFERROR(VLOOKUP($AC23,FILL_DATA!$A$4:$X$1004,11,0),"")</f>
        <v>PUNB00000</v>
      </c>
      <c r="L23" s="58">
        <f>IFERROR(VLOOKUP($AC23,FILL_DATA!$A$4:$X$1004,12,0),"")</f>
        <v>0</v>
      </c>
      <c r="M23" s="58">
        <f>IFERROR(VLOOKUP($AC23,FILL_DATA!$A$4:$X$1004,13,0),"")</f>
        <v>0</v>
      </c>
      <c r="N23" s="58">
        <f>IFERROR(VLOOKUP($AC23,FILL_DATA!$A$4:$X$1004,14,0),"")</f>
        <v>0</v>
      </c>
      <c r="O23" s="58">
        <f>IFERROR(VLOOKUP($AC23,FILL_DATA!$A$4:$X$1004,15,0),"")</f>
        <v>0</v>
      </c>
      <c r="P23" s="58">
        <f>IFERROR(VLOOKUP($AC23,FILL_DATA!$A$4:$X$1004,16,0),"")</f>
        <v>0</v>
      </c>
      <c r="Q23" s="58">
        <f>IFERROR(VLOOKUP($AC23,FILL_DATA!$A$4:$X$1004,17,0),"")</f>
        <v>0</v>
      </c>
      <c r="R23" s="58">
        <f>IFERROR(VLOOKUP($AC23,FILL_DATA!$A$4:$X$1004,18,0),"")</f>
        <v>22</v>
      </c>
      <c r="S23" s="58">
        <f>IFERROR(VLOOKUP($AC23,FILL_DATA!$A$4:$X$1004,19,0),"")</f>
        <v>17</v>
      </c>
      <c r="T23" s="58">
        <f>IFERROR(VLOOKUP($AC23,FILL_DATA!$A$4:$X$1004,20,0),"")</f>
        <v>21</v>
      </c>
      <c r="U23" s="58">
        <f>IFERROR(VLOOKUP($AC23,FILL_DATA!$A$4:$X$1004,21,0),"")</f>
        <v>23</v>
      </c>
      <c r="V23" s="58">
        <f>IFERROR(VLOOKUP($AC23,FILL_DATA!$A$4:$X$1004,22,0),"")</f>
        <v>9</v>
      </c>
      <c r="W23" s="58">
        <f>IFERROR(VLOOKUP($AC23,FILL_DATA!$A$4:$X$1004,23,0),"")</f>
        <v>0</v>
      </c>
      <c r="X23" s="58">
        <f>IFERROR(VLOOKUP($AC23,FILL_DATA!$A$4:$X$1004,24,0),"")</f>
        <v>92</v>
      </c>
      <c r="Y23" s="58">
        <f>IF(SANCTION!$C$6:$C$1006="","",VLOOKUP(SANCTION!$C$6:$C$1006,Sheet1!$B$3:$C$15,2,0))</f>
        <v>15</v>
      </c>
      <c r="Z23" s="57">
        <f t="shared" si="0"/>
        <v>1380</v>
      </c>
      <c r="AB23" s="89">
        <v>18</v>
      </c>
      <c r="AC23" s="89">
        <f>IFERROR(IF($AB$1&gt;=AB23,SMALL(FILL_DATA!$AC$5:$AC$1004,SANCTION!$AB$2+SANCTION!AB23),0),0)</f>
        <v>18</v>
      </c>
      <c r="AE23" s="89">
        <f>IF(SANCTION!$C23&gt;=9,1,0)</f>
        <v>0</v>
      </c>
      <c r="AF23" s="89">
        <f>IFERROR(PRODUCT(SANCTION!$X23,SANCTION!$Y23),"")</f>
        <v>1380</v>
      </c>
      <c r="AG23" s="89">
        <f t="shared" si="1"/>
        <v>1380</v>
      </c>
    </row>
    <row r="24" spans="1:33">
      <c r="A24" s="89" t="str">
        <f>J24&amp;"_"&amp;COUNTIF($J$6:J24,J24)</f>
        <v>PNB RAWLA MANDI_16</v>
      </c>
      <c r="B24" s="58">
        <f>IF(SANCTION!$C24="","",ROWS($B$6:B24))</f>
        <v>19</v>
      </c>
      <c r="C24" s="58">
        <f>IFERROR(VLOOKUP($AC24,FILL_DATA!$A$4:$X$1004,2,0),"")</f>
        <v>7</v>
      </c>
      <c r="D24" s="58">
        <f>IFERROR(VLOOKUP($AC24,FILL_DATA!$A$4:$X$1004,3,0),"")</f>
        <v>595</v>
      </c>
      <c r="E24" s="58" t="str">
        <f>IFERROR(VLOOKUP($AC24,FILL_DATA!$A$4:$X$1004,4,0),"")</f>
        <v>MALKEET SINGH</v>
      </c>
      <c r="F24" s="58" t="str">
        <f>IFERROR(VLOOKUP($AC24,FILL_DATA!$A$4:$X$1004,5,0),"")</f>
        <v>VAJEET RAM</v>
      </c>
      <c r="G24" s="58" t="str">
        <f>IFERROR(VLOOKUP($AC24,FILL_DATA!$A$4:$X$1004,6,0),"")</f>
        <v>M</v>
      </c>
      <c r="H24" s="58">
        <f>IFERROR(VLOOKUP($AC24,FILL_DATA!$A$4:$X$1004,7,0),"")</f>
        <v>3</v>
      </c>
      <c r="I24" s="161" t="str">
        <f>IFERROR(VLOOKUP($AC24,FILL_DATA!$A$4:$X$1004,9,0),"")</f>
        <v>11111111111</v>
      </c>
      <c r="J24" s="58" t="str">
        <f>IFERROR(VLOOKUP($AC24,FILL_DATA!$A$4:$X$1004,10,0),"")</f>
        <v>PNB RAWLA MANDI</v>
      </c>
      <c r="K24" s="58" t="str">
        <f>IFERROR(VLOOKUP($AC24,FILL_DATA!$A$4:$X$1004,11,0),"")</f>
        <v>PUNB00000</v>
      </c>
      <c r="L24" s="58">
        <f>IFERROR(VLOOKUP($AC24,FILL_DATA!$A$4:$X$1004,12,0),"")</f>
        <v>0</v>
      </c>
      <c r="M24" s="58">
        <f>IFERROR(VLOOKUP($AC24,FILL_DATA!$A$4:$X$1004,13,0),"")</f>
        <v>0</v>
      </c>
      <c r="N24" s="58">
        <f>IFERROR(VLOOKUP($AC24,FILL_DATA!$A$4:$X$1004,14,0),"")</f>
        <v>0</v>
      </c>
      <c r="O24" s="58">
        <f>IFERROR(VLOOKUP($AC24,FILL_DATA!$A$4:$X$1004,15,0),"")</f>
        <v>0</v>
      </c>
      <c r="P24" s="58">
        <f>IFERROR(VLOOKUP($AC24,FILL_DATA!$A$4:$X$1004,16,0),"")</f>
        <v>0</v>
      </c>
      <c r="Q24" s="58">
        <f>IFERROR(VLOOKUP($AC24,FILL_DATA!$A$4:$X$1004,17,0),"")</f>
        <v>0</v>
      </c>
      <c r="R24" s="58">
        <f>IFERROR(VLOOKUP($AC24,FILL_DATA!$A$4:$X$1004,18,0),"")</f>
        <v>22</v>
      </c>
      <c r="S24" s="58">
        <f>IFERROR(VLOOKUP($AC24,FILL_DATA!$A$4:$X$1004,19,0),"")</f>
        <v>17</v>
      </c>
      <c r="T24" s="58">
        <f>IFERROR(VLOOKUP($AC24,FILL_DATA!$A$4:$X$1004,20,0),"")</f>
        <v>21</v>
      </c>
      <c r="U24" s="58">
        <f>IFERROR(VLOOKUP($AC24,FILL_DATA!$A$4:$X$1004,21,0),"")</f>
        <v>24</v>
      </c>
      <c r="V24" s="58">
        <f>IFERROR(VLOOKUP($AC24,FILL_DATA!$A$4:$X$1004,22,0),"")</f>
        <v>9</v>
      </c>
      <c r="W24" s="58">
        <f>IFERROR(VLOOKUP($AC24,FILL_DATA!$A$4:$X$1004,23,0),"")</f>
        <v>0</v>
      </c>
      <c r="X24" s="58">
        <f>IFERROR(VLOOKUP($AC24,FILL_DATA!$A$4:$X$1004,24,0),"")</f>
        <v>93</v>
      </c>
      <c r="Y24" s="58">
        <f>IF(SANCTION!$C$6:$C$1006="","",VLOOKUP(SANCTION!$C$6:$C$1006,Sheet1!$B$3:$C$15,2,0))</f>
        <v>15</v>
      </c>
      <c r="Z24" s="57">
        <f t="shared" si="0"/>
        <v>1395</v>
      </c>
      <c r="AB24" s="89">
        <v>19</v>
      </c>
      <c r="AC24" s="89">
        <f>IFERROR(IF($AB$1&gt;=AB24,SMALL(FILL_DATA!$AC$5:$AC$1004,SANCTION!$AB$2+SANCTION!AB24),0),0)</f>
        <v>19</v>
      </c>
      <c r="AE24" s="89">
        <f>IF(SANCTION!$C24&gt;=9,1,0)</f>
        <v>0</v>
      </c>
      <c r="AF24" s="89">
        <f>IFERROR(PRODUCT(SANCTION!$X24,SANCTION!$Y24),"")</f>
        <v>1395</v>
      </c>
      <c r="AG24" s="89">
        <f t="shared" si="1"/>
        <v>1395</v>
      </c>
    </row>
    <row r="25" spans="1:33">
      <c r="A25" s="89" t="str">
        <f>J25&amp;"_"&amp;COUNTIF($J$6:J25,J25)</f>
        <v>PNB RAWLA MANDI_17</v>
      </c>
      <c r="B25" s="58">
        <f>IF(SANCTION!$C25="","",ROWS($B$6:B25))</f>
        <v>20</v>
      </c>
      <c r="C25" s="58">
        <f>IFERROR(VLOOKUP($AC25,FILL_DATA!$A$4:$X$1004,2,0),"")</f>
        <v>7</v>
      </c>
      <c r="D25" s="58">
        <f>IFERROR(VLOOKUP($AC25,FILL_DATA!$A$4:$X$1004,3,0),"")</f>
        <v>597</v>
      </c>
      <c r="E25" s="58" t="str">
        <f>IFERROR(VLOOKUP($AC25,FILL_DATA!$A$4:$X$1004,4,0),"")</f>
        <v>RADHA</v>
      </c>
      <c r="F25" s="58" t="str">
        <f>IFERROR(VLOOKUP($AC25,FILL_DATA!$A$4:$X$1004,5,0),"")</f>
        <v>SHYOPAT RAM</v>
      </c>
      <c r="G25" s="58" t="str">
        <f>IFERROR(VLOOKUP($AC25,FILL_DATA!$A$4:$X$1004,6,0),"")</f>
        <v>F</v>
      </c>
      <c r="H25" s="58">
        <f>IFERROR(VLOOKUP($AC25,FILL_DATA!$A$4:$X$1004,7,0),"")</f>
        <v>3</v>
      </c>
      <c r="I25" s="161" t="str">
        <f>IFERROR(VLOOKUP($AC25,FILL_DATA!$A$4:$X$1004,9,0),"")</f>
        <v>11111111112</v>
      </c>
      <c r="J25" s="58" t="str">
        <f>IFERROR(VLOOKUP($AC25,FILL_DATA!$A$4:$X$1004,10,0),"")</f>
        <v>PNB RAWLA MANDI</v>
      </c>
      <c r="K25" s="58" t="str">
        <f>IFERROR(VLOOKUP($AC25,FILL_DATA!$A$4:$X$1004,11,0),"")</f>
        <v>PUNB00000</v>
      </c>
      <c r="L25" s="58">
        <f>IFERROR(VLOOKUP($AC25,FILL_DATA!$A$4:$X$1004,12,0),"")</f>
        <v>0</v>
      </c>
      <c r="M25" s="58">
        <f>IFERROR(VLOOKUP($AC25,FILL_DATA!$A$4:$X$1004,13,0),"")</f>
        <v>0</v>
      </c>
      <c r="N25" s="58">
        <f>IFERROR(VLOOKUP($AC25,FILL_DATA!$A$4:$X$1004,14,0),"")</f>
        <v>0</v>
      </c>
      <c r="O25" s="58">
        <f>IFERROR(VLOOKUP($AC25,FILL_DATA!$A$4:$X$1004,15,0),"")</f>
        <v>0</v>
      </c>
      <c r="P25" s="58">
        <f>IFERROR(VLOOKUP($AC25,FILL_DATA!$A$4:$X$1004,16,0),"")</f>
        <v>0</v>
      </c>
      <c r="Q25" s="58">
        <f>IFERROR(VLOOKUP($AC25,FILL_DATA!$A$4:$X$1004,17,0),"")</f>
        <v>0</v>
      </c>
      <c r="R25" s="58">
        <f>IFERROR(VLOOKUP($AC25,FILL_DATA!$A$4:$X$1004,18,0),"")</f>
        <v>22</v>
      </c>
      <c r="S25" s="58">
        <f>IFERROR(VLOOKUP($AC25,FILL_DATA!$A$4:$X$1004,19,0),"")</f>
        <v>17</v>
      </c>
      <c r="T25" s="58">
        <f>IFERROR(VLOOKUP($AC25,FILL_DATA!$A$4:$X$1004,20,0),"")</f>
        <v>21</v>
      </c>
      <c r="U25" s="58">
        <f>IFERROR(VLOOKUP($AC25,FILL_DATA!$A$4:$X$1004,21,0),"")</f>
        <v>22</v>
      </c>
      <c r="V25" s="58">
        <f>IFERROR(VLOOKUP($AC25,FILL_DATA!$A$4:$X$1004,22,0),"")</f>
        <v>9</v>
      </c>
      <c r="W25" s="58">
        <f>IFERROR(VLOOKUP($AC25,FILL_DATA!$A$4:$X$1004,23,0),"")</f>
        <v>0</v>
      </c>
      <c r="X25" s="58">
        <f>IFERROR(VLOOKUP($AC25,FILL_DATA!$A$4:$X$1004,24,0),"")</f>
        <v>91</v>
      </c>
      <c r="Y25" s="58">
        <f>IF(SANCTION!$C$6:$C$1006="","",VLOOKUP(SANCTION!$C$6:$C$1006,Sheet1!$B$3:$C$15,2,0))</f>
        <v>15</v>
      </c>
      <c r="Z25" s="57">
        <f t="shared" si="0"/>
        <v>1365</v>
      </c>
      <c r="AB25" s="89">
        <v>20</v>
      </c>
      <c r="AC25" s="89">
        <f>IFERROR(IF($AB$1&gt;=AB25,SMALL(FILL_DATA!$AC$5:$AC$1004,SANCTION!$AB$2+SANCTION!AB25),0),0)</f>
        <v>20</v>
      </c>
      <c r="AE25" s="89">
        <f>IF(SANCTION!$C25&gt;=9,1,0)</f>
        <v>0</v>
      </c>
      <c r="AF25" s="89">
        <f>IFERROR(PRODUCT(SANCTION!$X25,SANCTION!$Y25),"")</f>
        <v>1365</v>
      </c>
      <c r="AG25" s="89">
        <f t="shared" si="1"/>
        <v>1365</v>
      </c>
    </row>
    <row r="26" spans="1:33">
      <c r="A26" s="89" t="str">
        <f>J26&amp;"_"&amp;COUNTIF($J$6:J26,J26)</f>
        <v>PNB RAWLA MANDI_18</v>
      </c>
      <c r="B26" s="58">
        <f>IF(SANCTION!$C26="","",ROWS($B$6:B26))</f>
        <v>21</v>
      </c>
      <c r="C26" s="58">
        <f>IFERROR(VLOOKUP($AC26,FILL_DATA!$A$4:$X$1004,2,0),"")</f>
        <v>7</v>
      </c>
      <c r="D26" s="58">
        <f>IFERROR(VLOOKUP($AC26,FILL_DATA!$A$4:$X$1004,3,0),"")</f>
        <v>602</v>
      </c>
      <c r="E26" s="58" t="str">
        <f>IFERROR(VLOOKUP($AC26,FILL_DATA!$A$4:$X$1004,4,0),"")</f>
        <v>ROSHANI</v>
      </c>
      <c r="F26" s="58" t="str">
        <f>IFERROR(VLOOKUP($AC26,FILL_DATA!$A$4:$X$1004,5,0),"")</f>
        <v>HARPAL SINGH</v>
      </c>
      <c r="G26" s="58" t="str">
        <f>IFERROR(VLOOKUP($AC26,FILL_DATA!$A$4:$X$1004,6,0),"")</f>
        <v>F</v>
      </c>
      <c r="H26" s="58">
        <f>IFERROR(VLOOKUP($AC26,FILL_DATA!$A$4:$X$1004,7,0),"")</f>
        <v>4</v>
      </c>
      <c r="I26" s="161" t="str">
        <f>IFERROR(VLOOKUP($AC26,FILL_DATA!$A$4:$X$1004,9,0),"")</f>
        <v>11111111113</v>
      </c>
      <c r="J26" s="58" t="str">
        <f>IFERROR(VLOOKUP($AC26,FILL_DATA!$A$4:$X$1004,10,0),"")</f>
        <v>PNB RAWLA MANDI</v>
      </c>
      <c r="K26" s="58" t="str">
        <f>IFERROR(VLOOKUP($AC26,FILL_DATA!$A$4:$X$1004,11,0),"")</f>
        <v>PUNB00000</v>
      </c>
      <c r="L26" s="58">
        <f>IFERROR(VLOOKUP($AC26,FILL_DATA!$A$4:$X$1004,12,0),"")</f>
        <v>0</v>
      </c>
      <c r="M26" s="58">
        <f>IFERROR(VLOOKUP($AC26,FILL_DATA!$A$4:$X$1004,13,0),"")</f>
        <v>0</v>
      </c>
      <c r="N26" s="58">
        <f>IFERROR(VLOOKUP($AC26,FILL_DATA!$A$4:$X$1004,14,0),"")</f>
        <v>0</v>
      </c>
      <c r="O26" s="58">
        <f>IFERROR(VLOOKUP($AC26,FILL_DATA!$A$4:$X$1004,15,0),"")</f>
        <v>0</v>
      </c>
      <c r="P26" s="58">
        <f>IFERROR(VLOOKUP($AC26,FILL_DATA!$A$4:$X$1004,16,0),"")</f>
        <v>0</v>
      </c>
      <c r="Q26" s="58">
        <f>IFERROR(VLOOKUP($AC26,FILL_DATA!$A$4:$X$1004,17,0),"")</f>
        <v>0</v>
      </c>
      <c r="R26" s="58">
        <f>IFERROR(VLOOKUP($AC26,FILL_DATA!$A$4:$X$1004,18,0),"")</f>
        <v>21</v>
      </c>
      <c r="S26" s="58">
        <f>IFERROR(VLOOKUP($AC26,FILL_DATA!$A$4:$X$1004,19,0),"")</f>
        <v>17</v>
      </c>
      <c r="T26" s="58">
        <f>IFERROR(VLOOKUP($AC26,FILL_DATA!$A$4:$X$1004,20,0),"")</f>
        <v>21</v>
      </c>
      <c r="U26" s="58">
        <f>IFERROR(VLOOKUP($AC26,FILL_DATA!$A$4:$X$1004,21,0),"")</f>
        <v>24</v>
      </c>
      <c r="V26" s="58">
        <f>IFERROR(VLOOKUP($AC26,FILL_DATA!$A$4:$X$1004,22,0),"")</f>
        <v>9</v>
      </c>
      <c r="W26" s="58">
        <f>IFERROR(VLOOKUP($AC26,FILL_DATA!$A$4:$X$1004,23,0),"")</f>
        <v>0</v>
      </c>
      <c r="X26" s="58">
        <f>IFERROR(VLOOKUP($AC26,FILL_DATA!$A$4:$X$1004,24,0),"")</f>
        <v>92</v>
      </c>
      <c r="Y26" s="58">
        <f>IF(SANCTION!$C$6:$C$1006="","",VLOOKUP(SANCTION!$C$6:$C$1006,Sheet1!$B$3:$C$15,2,0))</f>
        <v>15</v>
      </c>
      <c r="Z26" s="57">
        <f t="shared" si="0"/>
        <v>1380</v>
      </c>
      <c r="AB26" s="89">
        <v>21</v>
      </c>
      <c r="AC26" s="89">
        <f>IFERROR(IF($AB$1&gt;=AB26,SMALL(FILL_DATA!$AC$5:$AC$1004,SANCTION!$AB$2+SANCTION!AB26),0),0)</f>
        <v>21</v>
      </c>
      <c r="AE26" s="89">
        <f>IF(SANCTION!$C26&gt;=9,1,0)</f>
        <v>0</v>
      </c>
      <c r="AF26" s="89">
        <f>IFERROR(PRODUCT(SANCTION!$X26,SANCTION!$Y26),"")</f>
        <v>1380</v>
      </c>
      <c r="AG26" s="89">
        <f t="shared" si="1"/>
        <v>1380</v>
      </c>
    </row>
    <row r="27" spans="1:33">
      <c r="A27" s="89" t="str">
        <f>J27&amp;"_"&amp;COUNTIF($J$6:J27,J27)</f>
        <v>PNB RAWLA MANDI_19</v>
      </c>
      <c r="B27" s="58">
        <f>IF(SANCTION!$C27="","",ROWS($B$6:B27))</f>
        <v>22</v>
      </c>
      <c r="C27" s="58">
        <f>IFERROR(VLOOKUP($AC27,FILL_DATA!$A$4:$X$1004,2,0),"")</f>
        <v>8</v>
      </c>
      <c r="D27" s="58">
        <f>IFERROR(VLOOKUP($AC27,FILL_DATA!$A$4:$X$1004,3,0),"")</f>
        <v>605</v>
      </c>
      <c r="E27" s="58" t="str">
        <f>IFERROR(VLOOKUP($AC27,FILL_DATA!$A$4:$X$1004,4,0),"")</f>
        <v>ANKIT</v>
      </c>
      <c r="F27" s="58" t="str">
        <f>IFERROR(VLOOKUP($AC27,FILL_DATA!$A$4:$X$1004,5,0),"")</f>
        <v>RAMNIWAS</v>
      </c>
      <c r="G27" s="58" t="str">
        <f>IFERROR(VLOOKUP($AC27,FILL_DATA!$A$4:$X$1004,6,0),"")</f>
        <v>M</v>
      </c>
      <c r="H27" s="58">
        <f>IFERROR(VLOOKUP($AC27,FILL_DATA!$A$4:$X$1004,7,0),"")</f>
        <v>4</v>
      </c>
      <c r="I27" s="161" t="str">
        <f>IFERROR(VLOOKUP($AC27,FILL_DATA!$A$4:$X$1004,9,0),"")</f>
        <v>11111111111</v>
      </c>
      <c r="J27" s="58" t="str">
        <f>IFERROR(VLOOKUP($AC27,FILL_DATA!$A$4:$X$1004,10,0),"")</f>
        <v>PNB RAWLA MANDI</v>
      </c>
      <c r="K27" s="58" t="str">
        <f>IFERROR(VLOOKUP($AC27,FILL_DATA!$A$4:$X$1004,11,0),"")</f>
        <v>PUNB00000</v>
      </c>
      <c r="L27" s="58">
        <f>IFERROR(VLOOKUP($AC27,FILL_DATA!$A$4:$X$1004,12,0),"")</f>
        <v>0</v>
      </c>
      <c r="M27" s="58">
        <f>IFERROR(VLOOKUP($AC27,FILL_DATA!$A$4:$X$1004,13,0),"")</f>
        <v>0</v>
      </c>
      <c r="N27" s="58">
        <f>IFERROR(VLOOKUP($AC27,FILL_DATA!$A$4:$X$1004,14,0),"")</f>
        <v>0</v>
      </c>
      <c r="O27" s="58">
        <f>IFERROR(VLOOKUP($AC27,FILL_DATA!$A$4:$X$1004,15,0),"")</f>
        <v>0</v>
      </c>
      <c r="P27" s="58">
        <f>IFERROR(VLOOKUP($AC27,FILL_DATA!$A$4:$X$1004,16,0),"")</f>
        <v>0</v>
      </c>
      <c r="Q27" s="58">
        <f>IFERROR(VLOOKUP($AC27,FILL_DATA!$A$4:$X$1004,17,0),"")</f>
        <v>0</v>
      </c>
      <c r="R27" s="58">
        <f>IFERROR(VLOOKUP($AC27,FILL_DATA!$A$4:$X$1004,18,0),"")</f>
        <v>22</v>
      </c>
      <c r="S27" s="58">
        <f>IFERROR(VLOOKUP($AC27,FILL_DATA!$A$4:$X$1004,19,0),"")</f>
        <v>17</v>
      </c>
      <c r="T27" s="58">
        <f>IFERROR(VLOOKUP($AC27,FILL_DATA!$A$4:$X$1004,20,0),"")</f>
        <v>21</v>
      </c>
      <c r="U27" s="58">
        <f>IFERROR(VLOOKUP($AC27,FILL_DATA!$A$4:$X$1004,21,0),"")</f>
        <v>23</v>
      </c>
      <c r="V27" s="58">
        <f>IFERROR(VLOOKUP($AC27,FILL_DATA!$A$4:$X$1004,22,0),"")</f>
        <v>5</v>
      </c>
      <c r="W27" s="58">
        <f>IFERROR(VLOOKUP($AC27,FILL_DATA!$A$4:$X$1004,23,0),"")</f>
        <v>0</v>
      </c>
      <c r="X27" s="58">
        <f>IFERROR(VLOOKUP($AC27,FILL_DATA!$A$4:$X$1004,24,0),"")</f>
        <v>88</v>
      </c>
      <c r="Y27" s="58">
        <f>IF(SANCTION!$C$6:$C$1006="","",VLOOKUP(SANCTION!$C$6:$C$1006,Sheet1!$B$3:$C$15,2,0))</f>
        <v>15</v>
      </c>
      <c r="Z27" s="57">
        <f t="shared" si="0"/>
        <v>1320</v>
      </c>
      <c r="AB27" s="89">
        <v>22</v>
      </c>
      <c r="AC27" s="89">
        <f>IFERROR(IF($AB$1&gt;=AB27,SMALL(FILL_DATA!$AC$5:$AC$1004,SANCTION!$AB$2+SANCTION!AB27),0),0)</f>
        <v>22</v>
      </c>
      <c r="AE27" s="89">
        <f>IF(SANCTION!$C27&gt;=9,1,0)</f>
        <v>0</v>
      </c>
      <c r="AF27" s="89">
        <f>IFERROR(PRODUCT(SANCTION!$X27,SANCTION!$Y27),"")</f>
        <v>1320</v>
      </c>
      <c r="AG27" s="89">
        <f t="shared" si="1"/>
        <v>1320</v>
      </c>
    </row>
    <row r="28" spans="1:33">
      <c r="A28" s="89" t="str">
        <f>J28&amp;"_"&amp;COUNTIF($J$6:J28,J28)</f>
        <v>PNB RAWLA MANDI_20</v>
      </c>
      <c r="B28" s="58">
        <f>IF(SANCTION!$C28="","",ROWS($B$6:B28))</f>
        <v>23</v>
      </c>
      <c r="C28" s="58">
        <f>IFERROR(VLOOKUP($AC28,FILL_DATA!$A$4:$X$1004,2,0),"")</f>
        <v>8</v>
      </c>
      <c r="D28" s="58">
        <f>IFERROR(VLOOKUP($AC28,FILL_DATA!$A$4:$X$1004,3,0),"")</f>
        <v>606</v>
      </c>
      <c r="E28" s="58" t="str">
        <f>IFERROR(VLOOKUP($AC28,FILL_DATA!$A$4:$X$1004,4,0),"")</f>
        <v>ARTI</v>
      </c>
      <c r="F28" s="58" t="str">
        <f>IFERROR(VLOOKUP($AC28,FILL_DATA!$A$4:$X$1004,5,0),"")</f>
        <v>OMPRAKASH</v>
      </c>
      <c r="G28" s="58" t="str">
        <f>IFERROR(VLOOKUP($AC28,FILL_DATA!$A$4:$X$1004,6,0),"")</f>
        <v>F</v>
      </c>
      <c r="H28" s="58">
        <f>IFERROR(VLOOKUP($AC28,FILL_DATA!$A$4:$X$1004,7,0),"")</f>
        <v>4</v>
      </c>
      <c r="I28" s="161" t="str">
        <f>IFERROR(VLOOKUP($AC28,FILL_DATA!$A$4:$X$1004,9,0),"")</f>
        <v>11111111112</v>
      </c>
      <c r="J28" s="58" t="str">
        <f>IFERROR(VLOOKUP($AC28,FILL_DATA!$A$4:$X$1004,10,0),"")</f>
        <v>PNB RAWLA MANDI</v>
      </c>
      <c r="K28" s="58" t="str">
        <f>IFERROR(VLOOKUP($AC28,FILL_DATA!$A$4:$X$1004,11,0),"")</f>
        <v>PUNB00000</v>
      </c>
      <c r="L28" s="58">
        <f>IFERROR(VLOOKUP($AC28,FILL_DATA!$A$4:$X$1004,12,0),"")</f>
        <v>0</v>
      </c>
      <c r="M28" s="58">
        <f>IFERROR(VLOOKUP($AC28,FILL_DATA!$A$4:$X$1004,13,0),"")</f>
        <v>0</v>
      </c>
      <c r="N28" s="58">
        <f>IFERROR(VLOOKUP($AC28,FILL_DATA!$A$4:$X$1004,14,0),"")</f>
        <v>0</v>
      </c>
      <c r="O28" s="58">
        <f>IFERROR(VLOOKUP($AC28,FILL_DATA!$A$4:$X$1004,15,0),"")</f>
        <v>0</v>
      </c>
      <c r="P28" s="58">
        <f>IFERROR(VLOOKUP($AC28,FILL_DATA!$A$4:$X$1004,16,0),"")</f>
        <v>0</v>
      </c>
      <c r="Q28" s="58">
        <f>IFERROR(VLOOKUP($AC28,FILL_DATA!$A$4:$X$1004,17,0),"")</f>
        <v>0</v>
      </c>
      <c r="R28" s="58">
        <f>IFERROR(VLOOKUP($AC28,FILL_DATA!$A$4:$X$1004,18,0),"")</f>
        <v>22</v>
      </c>
      <c r="S28" s="58">
        <f>IFERROR(VLOOKUP($AC28,FILL_DATA!$A$4:$X$1004,19,0),"")</f>
        <v>17</v>
      </c>
      <c r="T28" s="58">
        <f>IFERROR(VLOOKUP($AC28,FILL_DATA!$A$4:$X$1004,20,0),"")</f>
        <v>21</v>
      </c>
      <c r="U28" s="58">
        <f>IFERROR(VLOOKUP($AC28,FILL_DATA!$A$4:$X$1004,21,0),"")</f>
        <v>23</v>
      </c>
      <c r="V28" s="58">
        <f>IFERROR(VLOOKUP($AC28,FILL_DATA!$A$4:$X$1004,22,0),"")</f>
        <v>5</v>
      </c>
      <c r="W28" s="58">
        <f>IFERROR(VLOOKUP($AC28,FILL_DATA!$A$4:$X$1004,23,0),"")</f>
        <v>0</v>
      </c>
      <c r="X28" s="58">
        <f>IFERROR(VLOOKUP($AC28,FILL_DATA!$A$4:$X$1004,24,0),"")</f>
        <v>88</v>
      </c>
      <c r="Y28" s="58">
        <f>IF(SANCTION!$C$6:$C$1006="","",VLOOKUP(SANCTION!$C$6:$C$1006,Sheet1!$B$3:$C$15,2,0))</f>
        <v>15</v>
      </c>
      <c r="Z28" s="57">
        <f t="shared" si="0"/>
        <v>1320</v>
      </c>
      <c r="AB28" s="89">
        <v>23</v>
      </c>
      <c r="AC28" s="89">
        <f>IFERROR(IF($AB$1&gt;=AB28,SMALL(FILL_DATA!$AC$5:$AC$1004,SANCTION!$AB$2+SANCTION!AB28),0),0)</f>
        <v>23</v>
      </c>
      <c r="AE28" s="89">
        <f>IF(SANCTION!$C28&gt;=9,1,0)</f>
        <v>0</v>
      </c>
      <c r="AF28" s="89">
        <f>IFERROR(PRODUCT(SANCTION!$X28,SANCTION!$Y28),"")</f>
        <v>1320</v>
      </c>
      <c r="AG28" s="89">
        <f t="shared" si="1"/>
        <v>1320</v>
      </c>
    </row>
    <row r="29" spans="1:33">
      <c r="A29" s="89" t="str">
        <f>J29&amp;"_"&amp;COUNTIF($J$6:J29,J29)</f>
        <v>PNB RAWLA MANDI_21</v>
      </c>
      <c r="B29" s="58">
        <f>IF(SANCTION!$C29="","",ROWS($B$6:B29))</f>
        <v>24</v>
      </c>
      <c r="C29" s="58">
        <f>IFERROR(VLOOKUP($AC29,FILL_DATA!$A$4:$X$1004,2,0),"")</f>
        <v>8</v>
      </c>
      <c r="D29" s="58">
        <f>IFERROR(VLOOKUP($AC29,FILL_DATA!$A$4:$X$1004,3,0),"")</f>
        <v>609</v>
      </c>
      <c r="E29" s="58" t="str">
        <f>IFERROR(VLOOKUP($AC29,FILL_DATA!$A$4:$X$1004,4,0),"")</f>
        <v>JASVINDER SINGH</v>
      </c>
      <c r="F29" s="58" t="str">
        <f>IFERROR(VLOOKUP($AC29,FILL_DATA!$A$4:$X$1004,5,0),"")</f>
        <v>RAMCHANDER</v>
      </c>
      <c r="G29" s="58" t="str">
        <f>IFERROR(VLOOKUP($AC29,FILL_DATA!$A$4:$X$1004,6,0),"")</f>
        <v>M</v>
      </c>
      <c r="H29" s="58">
        <f>IFERROR(VLOOKUP($AC29,FILL_DATA!$A$4:$X$1004,7,0),"")</f>
        <v>3</v>
      </c>
      <c r="I29" s="161" t="str">
        <f>IFERROR(VLOOKUP($AC29,FILL_DATA!$A$4:$X$1004,9,0),"")</f>
        <v>11111111113</v>
      </c>
      <c r="J29" s="58" t="str">
        <f>IFERROR(VLOOKUP($AC29,FILL_DATA!$A$4:$X$1004,10,0),"")</f>
        <v>PNB RAWLA MANDI</v>
      </c>
      <c r="K29" s="58" t="str">
        <f>IFERROR(VLOOKUP($AC29,FILL_DATA!$A$4:$X$1004,11,0),"")</f>
        <v>PUNB00000</v>
      </c>
      <c r="L29" s="58">
        <f>IFERROR(VLOOKUP($AC29,FILL_DATA!$A$4:$X$1004,12,0),"")</f>
        <v>0</v>
      </c>
      <c r="M29" s="58">
        <f>IFERROR(VLOOKUP($AC29,FILL_DATA!$A$4:$X$1004,13,0),"")</f>
        <v>0</v>
      </c>
      <c r="N29" s="58">
        <f>IFERROR(VLOOKUP($AC29,FILL_DATA!$A$4:$X$1004,14,0),"")</f>
        <v>0</v>
      </c>
      <c r="O29" s="58">
        <f>IFERROR(VLOOKUP($AC29,FILL_DATA!$A$4:$X$1004,15,0),"")</f>
        <v>0</v>
      </c>
      <c r="P29" s="58">
        <f>IFERROR(VLOOKUP($AC29,FILL_DATA!$A$4:$X$1004,16,0),"")</f>
        <v>0</v>
      </c>
      <c r="Q29" s="58">
        <f>IFERROR(VLOOKUP($AC29,FILL_DATA!$A$4:$X$1004,17,0),"")</f>
        <v>0</v>
      </c>
      <c r="R29" s="58">
        <f>IFERROR(VLOOKUP($AC29,FILL_DATA!$A$4:$X$1004,18,0),"")</f>
        <v>22</v>
      </c>
      <c r="S29" s="58">
        <f>IFERROR(VLOOKUP($AC29,FILL_DATA!$A$4:$X$1004,19,0),"")</f>
        <v>17</v>
      </c>
      <c r="T29" s="58">
        <f>IFERROR(VLOOKUP($AC29,FILL_DATA!$A$4:$X$1004,20,0),"")</f>
        <v>21</v>
      </c>
      <c r="U29" s="58">
        <f>IFERROR(VLOOKUP($AC29,FILL_DATA!$A$4:$X$1004,21,0),"")</f>
        <v>23</v>
      </c>
      <c r="V29" s="58">
        <f>IFERROR(VLOOKUP($AC29,FILL_DATA!$A$4:$X$1004,22,0),"")</f>
        <v>5</v>
      </c>
      <c r="W29" s="58">
        <f>IFERROR(VLOOKUP($AC29,FILL_DATA!$A$4:$X$1004,23,0),"")</f>
        <v>0</v>
      </c>
      <c r="X29" s="58">
        <f>IFERROR(VLOOKUP($AC29,FILL_DATA!$A$4:$X$1004,24,0),"")</f>
        <v>88</v>
      </c>
      <c r="Y29" s="58">
        <f>IF(SANCTION!$C$6:$C$1006="","",VLOOKUP(SANCTION!$C$6:$C$1006,Sheet1!$B$3:$C$15,2,0))</f>
        <v>15</v>
      </c>
      <c r="Z29" s="57">
        <f t="shared" si="0"/>
        <v>1320</v>
      </c>
      <c r="AB29" s="89">
        <v>24</v>
      </c>
      <c r="AC29" s="89">
        <f>IFERROR(IF($AB$1&gt;=AB29,SMALL(FILL_DATA!$AC$5:$AC$1004,SANCTION!$AB$2+SANCTION!AB29),0),0)</f>
        <v>24</v>
      </c>
      <c r="AE29" s="89">
        <f>IF(SANCTION!$C29&gt;=9,1,0)</f>
        <v>0</v>
      </c>
      <c r="AF29" s="89">
        <f>IFERROR(PRODUCT(SANCTION!$X29,SANCTION!$Y29),"")</f>
        <v>1320</v>
      </c>
      <c r="AG29" s="89">
        <f t="shared" si="1"/>
        <v>1320</v>
      </c>
    </row>
    <row r="30" spans="1:33">
      <c r="A30" s="89" t="str">
        <f>J30&amp;"_"&amp;COUNTIF($J$6:J30,J30)</f>
        <v>PNB RAWLA MANDI_22</v>
      </c>
      <c r="B30" s="58">
        <f>IF(SANCTION!$C30="","",ROWS($B$6:B30))</f>
        <v>25</v>
      </c>
      <c r="C30" s="58">
        <f>IFERROR(VLOOKUP($AC30,FILL_DATA!$A$4:$X$1004,2,0),"")</f>
        <v>8</v>
      </c>
      <c r="D30" s="58">
        <f>IFERROR(VLOOKUP($AC30,FILL_DATA!$A$4:$X$1004,3,0),"")</f>
        <v>610</v>
      </c>
      <c r="E30" s="58" t="str">
        <f>IFERROR(VLOOKUP($AC30,FILL_DATA!$A$4:$X$1004,4,0),"")</f>
        <v>KAMALDEEP</v>
      </c>
      <c r="F30" s="58" t="str">
        <f>IFERROR(VLOOKUP($AC30,FILL_DATA!$A$4:$X$1004,5,0),"")</f>
        <v>JASKARAN SINGH</v>
      </c>
      <c r="G30" s="58" t="str">
        <f>IFERROR(VLOOKUP($AC30,FILL_DATA!$A$4:$X$1004,6,0),"")</f>
        <v>F</v>
      </c>
      <c r="H30" s="58">
        <f>IFERROR(VLOOKUP($AC30,FILL_DATA!$A$4:$X$1004,7,0),"")</f>
        <v>3</v>
      </c>
      <c r="I30" s="161" t="str">
        <f>IFERROR(VLOOKUP($AC30,FILL_DATA!$A$4:$X$1004,9,0),"")</f>
        <v>11111111111</v>
      </c>
      <c r="J30" s="58" t="str">
        <f>IFERROR(VLOOKUP($AC30,FILL_DATA!$A$4:$X$1004,10,0),"")</f>
        <v>PNB RAWLA MANDI</v>
      </c>
      <c r="K30" s="58" t="str">
        <f>IFERROR(VLOOKUP($AC30,FILL_DATA!$A$4:$X$1004,11,0),"")</f>
        <v>PUNB00000</v>
      </c>
      <c r="L30" s="58">
        <f>IFERROR(VLOOKUP($AC30,FILL_DATA!$A$4:$X$1004,12,0),"")</f>
        <v>0</v>
      </c>
      <c r="M30" s="58">
        <f>IFERROR(VLOOKUP($AC30,FILL_DATA!$A$4:$X$1004,13,0),"")</f>
        <v>0</v>
      </c>
      <c r="N30" s="58">
        <f>IFERROR(VLOOKUP($AC30,FILL_DATA!$A$4:$X$1004,14,0),"")</f>
        <v>0</v>
      </c>
      <c r="O30" s="58">
        <f>IFERROR(VLOOKUP($AC30,FILL_DATA!$A$4:$X$1004,15,0),"")</f>
        <v>0</v>
      </c>
      <c r="P30" s="58">
        <f>IFERROR(VLOOKUP($AC30,FILL_DATA!$A$4:$X$1004,16,0),"")</f>
        <v>0</v>
      </c>
      <c r="Q30" s="58">
        <f>IFERROR(VLOOKUP($AC30,FILL_DATA!$A$4:$X$1004,17,0),"")</f>
        <v>0</v>
      </c>
      <c r="R30" s="58">
        <f>IFERROR(VLOOKUP($AC30,FILL_DATA!$A$4:$X$1004,18,0),"")</f>
        <v>22</v>
      </c>
      <c r="S30" s="58">
        <f>IFERROR(VLOOKUP($AC30,FILL_DATA!$A$4:$X$1004,19,0),"")</f>
        <v>17</v>
      </c>
      <c r="T30" s="58">
        <f>IFERROR(VLOOKUP($AC30,FILL_DATA!$A$4:$X$1004,20,0),"")</f>
        <v>21</v>
      </c>
      <c r="U30" s="58">
        <f>IFERROR(VLOOKUP($AC30,FILL_DATA!$A$4:$X$1004,21,0),"")</f>
        <v>21</v>
      </c>
      <c r="V30" s="58">
        <f>IFERROR(VLOOKUP($AC30,FILL_DATA!$A$4:$X$1004,22,0),"")</f>
        <v>5</v>
      </c>
      <c r="W30" s="58">
        <f>IFERROR(VLOOKUP($AC30,FILL_DATA!$A$4:$X$1004,23,0),"")</f>
        <v>0</v>
      </c>
      <c r="X30" s="58">
        <f>IFERROR(VLOOKUP($AC30,FILL_DATA!$A$4:$X$1004,24,0),"")</f>
        <v>86</v>
      </c>
      <c r="Y30" s="58">
        <f>IF(SANCTION!$C$6:$C$1006="","",VLOOKUP(SANCTION!$C$6:$C$1006,Sheet1!$B$3:$C$15,2,0))</f>
        <v>15</v>
      </c>
      <c r="Z30" s="57">
        <f t="shared" si="0"/>
        <v>1290</v>
      </c>
      <c r="AB30" s="89">
        <v>25</v>
      </c>
      <c r="AC30" s="89">
        <f>IFERROR(IF($AB$1&gt;=AB30,SMALL(FILL_DATA!$AC$5:$AC$1004,SANCTION!$AB$2+SANCTION!AB30),0),0)</f>
        <v>25</v>
      </c>
      <c r="AE30" s="89">
        <f>IF(SANCTION!$C30&gt;=9,1,0)</f>
        <v>0</v>
      </c>
      <c r="AF30" s="89">
        <f>IFERROR(PRODUCT(SANCTION!$X30,SANCTION!$Y30),"")</f>
        <v>1290</v>
      </c>
      <c r="AG30" s="89">
        <f t="shared" si="1"/>
        <v>1290</v>
      </c>
    </row>
    <row r="31" spans="1:33">
      <c r="A31" s="89" t="str">
        <f>J31&amp;"_"&amp;COUNTIF($J$6:J31,J31)</f>
        <v>PNB RAWLA MANDI_23</v>
      </c>
      <c r="B31" s="58">
        <f>IF(SANCTION!$C31="","",ROWS($B$6:B31))</f>
        <v>26</v>
      </c>
      <c r="C31" s="58">
        <f>IFERROR(VLOOKUP($AC31,FILL_DATA!$A$4:$X$1004,2,0),"")</f>
        <v>8</v>
      </c>
      <c r="D31" s="58">
        <f>IFERROR(VLOOKUP($AC31,FILL_DATA!$A$4:$X$1004,3,0),"")</f>
        <v>614</v>
      </c>
      <c r="E31" s="58" t="str">
        <f>IFERROR(VLOOKUP($AC31,FILL_DATA!$A$4:$X$1004,4,0),"")</f>
        <v>MANJU KUMARI</v>
      </c>
      <c r="F31" s="58" t="str">
        <f>IFERROR(VLOOKUP($AC31,FILL_DATA!$A$4:$X$1004,5,0),"")</f>
        <v>SYOPAT RAM</v>
      </c>
      <c r="G31" s="58" t="str">
        <f>IFERROR(VLOOKUP($AC31,FILL_DATA!$A$4:$X$1004,6,0),"")</f>
        <v>F</v>
      </c>
      <c r="H31" s="58">
        <f>IFERROR(VLOOKUP($AC31,FILL_DATA!$A$4:$X$1004,7,0),"")</f>
        <v>3</v>
      </c>
      <c r="I31" s="161" t="str">
        <f>IFERROR(VLOOKUP($AC31,FILL_DATA!$A$4:$X$1004,9,0),"")</f>
        <v>11111111112</v>
      </c>
      <c r="J31" s="58" t="str">
        <f>IFERROR(VLOOKUP($AC31,FILL_DATA!$A$4:$X$1004,10,0),"")</f>
        <v>PNB RAWLA MANDI</v>
      </c>
      <c r="K31" s="58" t="str">
        <f>IFERROR(VLOOKUP($AC31,FILL_DATA!$A$4:$X$1004,11,0),"")</f>
        <v>PUNB00000</v>
      </c>
      <c r="L31" s="58">
        <f>IFERROR(VLOOKUP($AC31,FILL_DATA!$A$4:$X$1004,12,0),"")</f>
        <v>0</v>
      </c>
      <c r="M31" s="58">
        <f>IFERROR(VLOOKUP($AC31,FILL_DATA!$A$4:$X$1004,13,0),"")</f>
        <v>0</v>
      </c>
      <c r="N31" s="58">
        <f>IFERROR(VLOOKUP($AC31,FILL_DATA!$A$4:$X$1004,14,0),"")</f>
        <v>0</v>
      </c>
      <c r="O31" s="58">
        <f>IFERROR(VLOOKUP($AC31,FILL_DATA!$A$4:$X$1004,15,0),"")</f>
        <v>0</v>
      </c>
      <c r="P31" s="58">
        <f>IFERROR(VLOOKUP($AC31,FILL_DATA!$A$4:$X$1004,16,0),"")</f>
        <v>0</v>
      </c>
      <c r="Q31" s="58">
        <f>IFERROR(VLOOKUP($AC31,FILL_DATA!$A$4:$X$1004,17,0),"")</f>
        <v>0</v>
      </c>
      <c r="R31" s="58">
        <f>IFERROR(VLOOKUP($AC31,FILL_DATA!$A$4:$X$1004,18,0),"")</f>
        <v>22</v>
      </c>
      <c r="S31" s="58">
        <f>IFERROR(VLOOKUP($AC31,FILL_DATA!$A$4:$X$1004,19,0),"")</f>
        <v>17</v>
      </c>
      <c r="T31" s="58">
        <f>IFERROR(VLOOKUP($AC31,FILL_DATA!$A$4:$X$1004,20,0),"")</f>
        <v>21</v>
      </c>
      <c r="U31" s="58">
        <f>IFERROR(VLOOKUP($AC31,FILL_DATA!$A$4:$X$1004,21,0),"")</f>
        <v>22</v>
      </c>
      <c r="V31" s="58">
        <f>IFERROR(VLOOKUP($AC31,FILL_DATA!$A$4:$X$1004,22,0),"")</f>
        <v>5</v>
      </c>
      <c r="W31" s="58">
        <f>IFERROR(VLOOKUP($AC31,FILL_DATA!$A$4:$X$1004,23,0),"")</f>
        <v>0</v>
      </c>
      <c r="X31" s="58">
        <f>IFERROR(VLOOKUP($AC31,FILL_DATA!$A$4:$X$1004,24,0),"")</f>
        <v>87</v>
      </c>
      <c r="Y31" s="58">
        <f>IF(SANCTION!$C$6:$C$1006="","",VLOOKUP(SANCTION!$C$6:$C$1006,Sheet1!$B$3:$C$15,2,0))</f>
        <v>15</v>
      </c>
      <c r="Z31" s="57">
        <f t="shared" si="0"/>
        <v>1305</v>
      </c>
      <c r="AB31" s="89">
        <v>26</v>
      </c>
      <c r="AC31" s="89">
        <f>IFERROR(IF($AB$1&gt;=AB31,SMALL(FILL_DATA!$AC$5:$AC$1004,SANCTION!$AB$2+SANCTION!AB31),0),0)</f>
        <v>26</v>
      </c>
      <c r="AE31" s="89">
        <f>IF(SANCTION!$C31&gt;=9,1,0)</f>
        <v>0</v>
      </c>
      <c r="AF31" s="89">
        <f>IFERROR(PRODUCT(SANCTION!$X31,SANCTION!$Y31),"")</f>
        <v>1305</v>
      </c>
      <c r="AG31" s="89">
        <f t="shared" si="1"/>
        <v>1305</v>
      </c>
    </row>
    <row r="32" spans="1:33">
      <c r="A32" s="89" t="str">
        <f>J32&amp;"_"&amp;COUNTIF($J$6:J32,J32)</f>
        <v>PNB RAWLA MANDI_24</v>
      </c>
      <c r="B32" s="58">
        <f>IF(SANCTION!$C32="","",ROWS($B$6:B32))</f>
        <v>27</v>
      </c>
      <c r="C32" s="58">
        <f>IFERROR(VLOOKUP($AC32,FILL_DATA!$A$4:$X$1004,2,0),"")</f>
        <v>8</v>
      </c>
      <c r="D32" s="58">
        <f>IFERROR(VLOOKUP($AC32,FILL_DATA!$A$4:$X$1004,3,0),"")</f>
        <v>619</v>
      </c>
      <c r="E32" s="58" t="str">
        <f>IFERROR(VLOOKUP($AC32,FILL_DATA!$A$4:$X$1004,4,0),"")</f>
        <v>RAJPAL SINGH</v>
      </c>
      <c r="F32" s="58" t="str">
        <f>IFERROR(VLOOKUP($AC32,FILL_DATA!$A$4:$X$1004,5,0),"")</f>
        <v>GURDEEP SINGH</v>
      </c>
      <c r="G32" s="58" t="str">
        <f>IFERROR(VLOOKUP($AC32,FILL_DATA!$A$4:$X$1004,6,0),"")</f>
        <v>M</v>
      </c>
      <c r="H32" s="58">
        <f>IFERROR(VLOOKUP($AC32,FILL_DATA!$A$4:$X$1004,7,0),"")</f>
        <v>3</v>
      </c>
      <c r="I32" s="161" t="str">
        <f>IFERROR(VLOOKUP($AC32,FILL_DATA!$A$4:$X$1004,9,0),"")</f>
        <v>11111111113</v>
      </c>
      <c r="J32" s="58" t="str">
        <f>IFERROR(VLOOKUP($AC32,FILL_DATA!$A$4:$X$1004,10,0),"")</f>
        <v>PNB RAWLA MANDI</v>
      </c>
      <c r="K32" s="58" t="str">
        <f>IFERROR(VLOOKUP($AC32,FILL_DATA!$A$4:$X$1004,11,0),"")</f>
        <v>PUNB00000</v>
      </c>
      <c r="L32" s="58">
        <f>IFERROR(VLOOKUP($AC32,FILL_DATA!$A$4:$X$1004,12,0),"")</f>
        <v>0</v>
      </c>
      <c r="M32" s="58">
        <f>IFERROR(VLOOKUP($AC32,FILL_DATA!$A$4:$X$1004,13,0),"")</f>
        <v>0</v>
      </c>
      <c r="N32" s="58">
        <f>IFERROR(VLOOKUP($AC32,FILL_DATA!$A$4:$X$1004,14,0),"")</f>
        <v>0</v>
      </c>
      <c r="O32" s="58">
        <f>IFERROR(VLOOKUP($AC32,FILL_DATA!$A$4:$X$1004,15,0),"")</f>
        <v>0</v>
      </c>
      <c r="P32" s="58">
        <f>IFERROR(VLOOKUP($AC32,FILL_DATA!$A$4:$X$1004,16,0),"")</f>
        <v>0</v>
      </c>
      <c r="Q32" s="58">
        <f>IFERROR(VLOOKUP($AC32,FILL_DATA!$A$4:$X$1004,17,0),"")</f>
        <v>0</v>
      </c>
      <c r="R32" s="58">
        <f>IFERROR(VLOOKUP($AC32,FILL_DATA!$A$4:$X$1004,18,0),"")</f>
        <v>22</v>
      </c>
      <c r="S32" s="58">
        <f>IFERROR(VLOOKUP($AC32,FILL_DATA!$A$4:$X$1004,19,0),"")</f>
        <v>17</v>
      </c>
      <c r="T32" s="58">
        <f>IFERROR(VLOOKUP($AC32,FILL_DATA!$A$4:$X$1004,20,0),"")</f>
        <v>21</v>
      </c>
      <c r="U32" s="58">
        <f>IFERROR(VLOOKUP($AC32,FILL_DATA!$A$4:$X$1004,21,0),"")</f>
        <v>22</v>
      </c>
      <c r="V32" s="58">
        <f>IFERROR(VLOOKUP($AC32,FILL_DATA!$A$4:$X$1004,22,0),"")</f>
        <v>5</v>
      </c>
      <c r="W32" s="58">
        <f>IFERROR(VLOOKUP($AC32,FILL_DATA!$A$4:$X$1004,23,0),"")</f>
        <v>0</v>
      </c>
      <c r="X32" s="58">
        <f>IFERROR(VLOOKUP($AC32,FILL_DATA!$A$4:$X$1004,24,0),"")</f>
        <v>87</v>
      </c>
      <c r="Y32" s="58">
        <f>IF(SANCTION!$C$6:$C$1006="","",VLOOKUP(SANCTION!$C$6:$C$1006,Sheet1!$B$3:$C$15,2,0))</f>
        <v>15</v>
      </c>
      <c r="Z32" s="57">
        <f t="shared" si="0"/>
        <v>1305</v>
      </c>
      <c r="AB32" s="89">
        <v>27</v>
      </c>
      <c r="AC32" s="89">
        <f>IFERROR(IF($AB$1&gt;=AB32,SMALL(FILL_DATA!$AC$5:$AC$1004,SANCTION!$AB$2+SANCTION!AB32),0),0)</f>
        <v>27</v>
      </c>
      <c r="AE32" s="89">
        <f>IF(SANCTION!$C32&gt;=9,1,0)</f>
        <v>0</v>
      </c>
      <c r="AF32" s="89">
        <f>IFERROR(PRODUCT(SANCTION!$X32,SANCTION!$Y32),"")</f>
        <v>1305</v>
      </c>
      <c r="AG32" s="89">
        <f t="shared" si="1"/>
        <v>1305</v>
      </c>
    </row>
    <row r="33" spans="1:33">
      <c r="A33" s="89" t="str">
        <f>J33&amp;"_"&amp;COUNTIF($J$6:J33,J33)</f>
        <v>PNB RAWLA MANDI_25</v>
      </c>
      <c r="B33" s="58">
        <f>IF(SANCTION!$C33="","",ROWS($B$6:B33))</f>
        <v>28</v>
      </c>
      <c r="C33" s="58">
        <f>IFERROR(VLOOKUP($AC33,FILL_DATA!$A$4:$X$1004,2,0),"")</f>
        <v>8</v>
      </c>
      <c r="D33" s="58">
        <f>IFERROR(VLOOKUP($AC33,FILL_DATA!$A$4:$X$1004,3,0),"")</f>
        <v>621</v>
      </c>
      <c r="E33" s="58" t="str">
        <f>IFERROR(VLOOKUP($AC33,FILL_DATA!$A$4:$X$1004,4,0),"")</f>
        <v>SANDEEP SINGH</v>
      </c>
      <c r="F33" s="58" t="str">
        <f>IFERROR(VLOOKUP($AC33,FILL_DATA!$A$4:$X$1004,5,0),"")</f>
        <v>GURPAL SINGH</v>
      </c>
      <c r="G33" s="58" t="str">
        <f>IFERROR(VLOOKUP($AC33,FILL_DATA!$A$4:$X$1004,6,0),"")</f>
        <v>M</v>
      </c>
      <c r="H33" s="58">
        <f>IFERROR(VLOOKUP($AC33,FILL_DATA!$A$4:$X$1004,7,0),"")</f>
        <v>3</v>
      </c>
      <c r="I33" s="161" t="str">
        <f>IFERROR(VLOOKUP($AC33,FILL_DATA!$A$4:$X$1004,9,0),"")</f>
        <v>11111111111</v>
      </c>
      <c r="J33" s="58" t="str">
        <f>IFERROR(VLOOKUP($AC33,FILL_DATA!$A$4:$X$1004,10,0),"")</f>
        <v>PNB RAWLA MANDI</v>
      </c>
      <c r="K33" s="58" t="str">
        <f>IFERROR(VLOOKUP($AC33,FILL_DATA!$A$4:$X$1004,11,0),"")</f>
        <v>PUNB00000</v>
      </c>
      <c r="L33" s="58">
        <f>IFERROR(VLOOKUP($AC33,FILL_DATA!$A$4:$X$1004,12,0),"")</f>
        <v>0</v>
      </c>
      <c r="M33" s="58">
        <f>IFERROR(VLOOKUP($AC33,FILL_DATA!$A$4:$X$1004,13,0),"")</f>
        <v>0</v>
      </c>
      <c r="N33" s="58">
        <f>IFERROR(VLOOKUP($AC33,FILL_DATA!$A$4:$X$1004,14,0),"")</f>
        <v>0</v>
      </c>
      <c r="O33" s="58">
        <f>IFERROR(VLOOKUP($AC33,FILL_DATA!$A$4:$X$1004,15,0),"")</f>
        <v>0</v>
      </c>
      <c r="P33" s="58">
        <f>IFERROR(VLOOKUP($AC33,FILL_DATA!$A$4:$X$1004,16,0),"")</f>
        <v>0</v>
      </c>
      <c r="Q33" s="58">
        <f>IFERROR(VLOOKUP($AC33,FILL_DATA!$A$4:$X$1004,17,0),"")</f>
        <v>0</v>
      </c>
      <c r="R33" s="58">
        <f>IFERROR(VLOOKUP($AC33,FILL_DATA!$A$4:$X$1004,18,0),"")</f>
        <v>22</v>
      </c>
      <c r="S33" s="58">
        <f>IFERROR(VLOOKUP($AC33,FILL_DATA!$A$4:$X$1004,19,0),"")</f>
        <v>17</v>
      </c>
      <c r="T33" s="58">
        <f>IFERROR(VLOOKUP($AC33,FILL_DATA!$A$4:$X$1004,20,0),"")</f>
        <v>20</v>
      </c>
      <c r="U33" s="58">
        <f>IFERROR(VLOOKUP($AC33,FILL_DATA!$A$4:$X$1004,21,0),"")</f>
        <v>22</v>
      </c>
      <c r="V33" s="58">
        <f>IFERROR(VLOOKUP($AC33,FILL_DATA!$A$4:$X$1004,22,0),"")</f>
        <v>5</v>
      </c>
      <c r="W33" s="58">
        <f>IFERROR(VLOOKUP($AC33,FILL_DATA!$A$4:$X$1004,23,0),"")</f>
        <v>0</v>
      </c>
      <c r="X33" s="58">
        <f>IFERROR(VLOOKUP($AC33,FILL_DATA!$A$4:$X$1004,24,0),"")</f>
        <v>86</v>
      </c>
      <c r="Y33" s="58">
        <f>IF(SANCTION!$C$6:$C$1006="","",VLOOKUP(SANCTION!$C$6:$C$1006,Sheet1!$B$3:$C$15,2,0))</f>
        <v>15</v>
      </c>
      <c r="Z33" s="57">
        <f t="shared" si="0"/>
        <v>1290</v>
      </c>
      <c r="AB33" s="89">
        <v>28</v>
      </c>
      <c r="AC33" s="89">
        <f>IFERROR(IF($AB$1&gt;=AB33,SMALL(FILL_DATA!$AC$5:$AC$1004,SANCTION!$AB$2+SANCTION!AB33),0),0)</f>
        <v>28</v>
      </c>
      <c r="AE33" s="89">
        <f>IF(SANCTION!$C33&gt;=9,1,0)</f>
        <v>0</v>
      </c>
      <c r="AF33" s="89">
        <f>IFERROR(PRODUCT(SANCTION!$X33,SANCTION!$Y33),"")</f>
        <v>1290</v>
      </c>
      <c r="AG33" s="89">
        <f t="shared" si="1"/>
        <v>1290</v>
      </c>
    </row>
    <row r="34" spans="1:33">
      <c r="A34" s="89" t="str">
        <f>J34&amp;"_"&amp;COUNTIF($J$6:J34,J34)</f>
        <v>PNB RAWLA MANDI_26</v>
      </c>
      <c r="B34" s="58">
        <f>IF(SANCTION!$C34="","",ROWS($B$6:B34))</f>
        <v>29</v>
      </c>
      <c r="C34" s="58">
        <f>IFERROR(VLOOKUP($AC34,FILL_DATA!$A$4:$X$1004,2,0),"")</f>
        <v>8</v>
      </c>
      <c r="D34" s="58">
        <f>IFERROR(VLOOKUP($AC34,FILL_DATA!$A$4:$X$1004,3,0),"")</f>
        <v>624</v>
      </c>
      <c r="E34" s="58" t="str">
        <f>IFERROR(VLOOKUP($AC34,FILL_DATA!$A$4:$X$1004,4,0),"")</f>
        <v>SATPAL SINGH</v>
      </c>
      <c r="F34" s="58" t="str">
        <f>IFERROR(VLOOKUP($AC34,FILL_DATA!$A$4:$X$1004,5,0),"")</f>
        <v>HARPAL SINGH</v>
      </c>
      <c r="G34" s="58" t="str">
        <f>IFERROR(VLOOKUP($AC34,FILL_DATA!$A$4:$X$1004,6,0),"")</f>
        <v>M</v>
      </c>
      <c r="H34" s="58">
        <f>IFERROR(VLOOKUP($AC34,FILL_DATA!$A$4:$X$1004,7,0),"")</f>
        <v>4</v>
      </c>
      <c r="I34" s="161" t="str">
        <f>IFERROR(VLOOKUP($AC34,FILL_DATA!$A$4:$X$1004,9,0),"")</f>
        <v>11111111112</v>
      </c>
      <c r="J34" s="58" t="str">
        <f>IFERROR(VLOOKUP($AC34,FILL_DATA!$A$4:$X$1004,10,0),"")</f>
        <v>PNB RAWLA MANDI</v>
      </c>
      <c r="K34" s="58" t="str">
        <f>IFERROR(VLOOKUP($AC34,FILL_DATA!$A$4:$X$1004,11,0),"")</f>
        <v>PUNB00000</v>
      </c>
      <c r="L34" s="58">
        <f>IFERROR(VLOOKUP($AC34,FILL_DATA!$A$4:$X$1004,12,0),"")</f>
        <v>0</v>
      </c>
      <c r="M34" s="58">
        <f>IFERROR(VLOOKUP($AC34,FILL_DATA!$A$4:$X$1004,13,0),"")</f>
        <v>0</v>
      </c>
      <c r="N34" s="58">
        <f>IFERROR(VLOOKUP($AC34,FILL_DATA!$A$4:$X$1004,14,0),"")</f>
        <v>0</v>
      </c>
      <c r="O34" s="58">
        <f>IFERROR(VLOOKUP($AC34,FILL_DATA!$A$4:$X$1004,15,0),"")</f>
        <v>0</v>
      </c>
      <c r="P34" s="58">
        <f>IFERROR(VLOOKUP($AC34,FILL_DATA!$A$4:$X$1004,16,0),"")</f>
        <v>0</v>
      </c>
      <c r="Q34" s="58">
        <f>IFERROR(VLOOKUP($AC34,FILL_DATA!$A$4:$X$1004,17,0),"")</f>
        <v>0</v>
      </c>
      <c r="R34" s="58">
        <f>IFERROR(VLOOKUP($AC34,FILL_DATA!$A$4:$X$1004,18,0),"")</f>
        <v>22</v>
      </c>
      <c r="S34" s="58">
        <f>IFERROR(VLOOKUP($AC34,FILL_DATA!$A$4:$X$1004,19,0),"")</f>
        <v>17</v>
      </c>
      <c r="T34" s="58">
        <f>IFERROR(VLOOKUP($AC34,FILL_DATA!$A$4:$X$1004,20,0),"")</f>
        <v>21</v>
      </c>
      <c r="U34" s="58">
        <f>IFERROR(VLOOKUP($AC34,FILL_DATA!$A$4:$X$1004,21,0),"")</f>
        <v>23</v>
      </c>
      <c r="V34" s="58">
        <f>IFERROR(VLOOKUP($AC34,FILL_DATA!$A$4:$X$1004,22,0),"")</f>
        <v>5</v>
      </c>
      <c r="W34" s="58">
        <f>IFERROR(VLOOKUP($AC34,FILL_DATA!$A$4:$X$1004,23,0),"")</f>
        <v>0</v>
      </c>
      <c r="X34" s="58">
        <f>IFERROR(VLOOKUP($AC34,FILL_DATA!$A$4:$X$1004,24,0),"")</f>
        <v>88</v>
      </c>
      <c r="Y34" s="58">
        <f>IF(SANCTION!$C$6:$C$1006="","",VLOOKUP(SANCTION!$C$6:$C$1006,Sheet1!$B$3:$C$15,2,0))</f>
        <v>15</v>
      </c>
      <c r="Z34" s="57">
        <f t="shared" si="0"/>
        <v>1320</v>
      </c>
      <c r="AB34" s="89">
        <v>29</v>
      </c>
      <c r="AC34" s="89">
        <f>IFERROR(IF($AB$1&gt;=AB34,SMALL(FILL_DATA!$AC$5:$AC$1004,SANCTION!$AB$2+SANCTION!AB34),0),0)</f>
        <v>29</v>
      </c>
      <c r="AE34" s="89">
        <f>IF(SANCTION!$C34&gt;=9,1,0)</f>
        <v>0</v>
      </c>
      <c r="AF34" s="89">
        <f>IFERROR(PRODUCT(SANCTION!$X34,SANCTION!$Y34),"")</f>
        <v>1320</v>
      </c>
      <c r="AG34" s="89">
        <f t="shared" si="1"/>
        <v>1320</v>
      </c>
    </row>
    <row r="35" spans="1:33">
      <c r="A35" s="89" t="str">
        <f>J35&amp;"_"&amp;COUNTIF($J$6:J35,J35)</f>
        <v>SBI RAWLA MANDI_4</v>
      </c>
      <c r="B35" s="58">
        <f>IF(SANCTION!$C35="","",ROWS($B$6:B35))</f>
        <v>30</v>
      </c>
      <c r="C35" s="58">
        <f>IFERROR(VLOOKUP($AC35,FILL_DATA!$A$4:$X$1004,2,0),"")</f>
        <v>8</v>
      </c>
      <c r="D35" s="58">
        <f>IFERROR(VLOOKUP($AC35,FILL_DATA!$A$4:$X$1004,3,0),"")</f>
        <v>626</v>
      </c>
      <c r="E35" s="58" t="str">
        <f>IFERROR(VLOOKUP($AC35,FILL_DATA!$A$4:$X$1004,4,0),"")</f>
        <v>SHARDA</v>
      </c>
      <c r="F35" s="58" t="str">
        <f>IFERROR(VLOOKUP($AC35,FILL_DATA!$A$4:$X$1004,5,0),"")</f>
        <v>DANARAM</v>
      </c>
      <c r="G35" s="58" t="str">
        <f>IFERROR(VLOOKUP($AC35,FILL_DATA!$A$4:$X$1004,6,0),"")</f>
        <v>F</v>
      </c>
      <c r="H35" s="58">
        <f>IFERROR(VLOOKUP($AC35,FILL_DATA!$A$4:$X$1004,7,0),"")</f>
        <v>3</v>
      </c>
      <c r="I35" s="161" t="str">
        <f>IFERROR(VLOOKUP($AC35,FILL_DATA!$A$4:$X$1004,9,0),"")</f>
        <v>11111111113</v>
      </c>
      <c r="J35" s="58" t="str">
        <f>IFERROR(VLOOKUP($AC35,FILL_DATA!$A$4:$X$1004,10,0),"")</f>
        <v>SBI RAWLA MANDI</v>
      </c>
      <c r="K35" s="58" t="str">
        <f>IFERROR(VLOOKUP($AC35,FILL_DATA!$A$4:$X$1004,11,0),"")</f>
        <v>SBIN000000</v>
      </c>
      <c r="L35" s="58">
        <f>IFERROR(VLOOKUP($AC35,FILL_DATA!$A$4:$X$1004,12,0),"")</f>
        <v>0</v>
      </c>
      <c r="M35" s="58">
        <f>IFERROR(VLOOKUP($AC35,FILL_DATA!$A$4:$X$1004,13,0),"")</f>
        <v>0</v>
      </c>
      <c r="N35" s="58">
        <f>IFERROR(VLOOKUP($AC35,FILL_DATA!$A$4:$X$1004,14,0),"")</f>
        <v>0</v>
      </c>
      <c r="O35" s="58">
        <f>IFERROR(VLOOKUP($AC35,FILL_DATA!$A$4:$X$1004,15,0),"")</f>
        <v>0</v>
      </c>
      <c r="P35" s="58">
        <f>IFERROR(VLOOKUP($AC35,FILL_DATA!$A$4:$X$1004,16,0),"")</f>
        <v>0</v>
      </c>
      <c r="Q35" s="58">
        <f>IFERROR(VLOOKUP($AC35,FILL_DATA!$A$4:$X$1004,17,0),"")</f>
        <v>0</v>
      </c>
      <c r="R35" s="58">
        <f>IFERROR(VLOOKUP($AC35,FILL_DATA!$A$4:$X$1004,18,0),"")</f>
        <v>22</v>
      </c>
      <c r="S35" s="58">
        <f>IFERROR(VLOOKUP($AC35,FILL_DATA!$A$4:$X$1004,19,0),"")</f>
        <v>17</v>
      </c>
      <c r="T35" s="58">
        <f>IFERROR(VLOOKUP($AC35,FILL_DATA!$A$4:$X$1004,20,0),"")</f>
        <v>21</v>
      </c>
      <c r="U35" s="58">
        <f>IFERROR(VLOOKUP($AC35,FILL_DATA!$A$4:$X$1004,21,0),"")</f>
        <v>22</v>
      </c>
      <c r="V35" s="58">
        <f>IFERROR(VLOOKUP($AC35,FILL_DATA!$A$4:$X$1004,22,0),"")</f>
        <v>4</v>
      </c>
      <c r="W35" s="58">
        <f>IFERROR(VLOOKUP($AC35,FILL_DATA!$A$4:$X$1004,23,0),"")</f>
        <v>0</v>
      </c>
      <c r="X35" s="58">
        <f>IFERROR(VLOOKUP($AC35,FILL_DATA!$A$4:$X$1004,24,0),"")</f>
        <v>86</v>
      </c>
      <c r="Y35" s="58">
        <f>IF(SANCTION!$C$6:$C$1006="","",VLOOKUP(SANCTION!$C$6:$C$1006,Sheet1!$B$3:$C$15,2,0))</f>
        <v>15</v>
      </c>
      <c r="Z35" s="57">
        <f t="shared" si="0"/>
        <v>1290</v>
      </c>
      <c r="AB35" s="89">
        <v>30</v>
      </c>
      <c r="AC35" s="89">
        <f>IFERROR(IF($AB$1&gt;=AB35,SMALL(FILL_DATA!$AC$5:$AC$1004,SANCTION!$AB$2+SANCTION!AB35),0),0)</f>
        <v>30</v>
      </c>
      <c r="AE35" s="89">
        <f>IF(SANCTION!$C35&gt;=9,1,0)</f>
        <v>0</v>
      </c>
      <c r="AF35" s="89">
        <f>IFERROR(PRODUCT(SANCTION!$X35,SANCTION!$Y35),"")</f>
        <v>1290</v>
      </c>
      <c r="AG35" s="89">
        <f t="shared" si="1"/>
        <v>1290</v>
      </c>
    </row>
    <row r="36" spans="1:33" hidden="1">
      <c r="A36" s="89" t="str">
        <f>J36&amp;"_"&amp;COUNTIF($J$6:J36,J36)</f>
        <v>0_1</v>
      </c>
      <c r="B36" s="58">
        <f>IF(SANCTION!$C36="","",ROWS($B$6:B36))</f>
        <v>31</v>
      </c>
      <c r="C36" s="58">
        <f>IFERROR(VLOOKUP($AC36,FILL_DATA!$A$4:$X$1004,2,0),"")</f>
        <v>9</v>
      </c>
      <c r="D36" s="58">
        <f>IFERROR(VLOOKUP($AC36,FILL_DATA!$A$4:$X$1004,3,0),"")</f>
        <v>640</v>
      </c>
      <c r="E36" s="58" t="str">
        <f>IFERROR(VLOOKUP($AC36,FILL_DATA!$A$4:$X$1004,4,0),"")</f>
        <v>HARMAN DEEP</v>
      </c>
      <c r="F36" s="58" t="str">
        <f>IFERROR(VLOOKUP($AC36,FILL_DATA!$A$4:$X$1004,5,0),"")</f>
        <v>BHOLA SINGH</v>
      </c>
      <c r="G36" s="58" t="str">
        <f>IFERROR(VLOOKUP($AC36,FILL_DATA!$A$4:$X$1004,6,0),"")</f>
        <v>F</v>
      </c>
      <c r="H36" s="58">
        <f>IFERROR(VLOOKUP($AC36,FILL_DATA!$A$4:$X$1004,7,0),"")</f>
        <v>6</v>
      </c>
      <c r="I36" s="161">
        <f>IFERROR(VLOOKUP($AC36,FILL_DATA!$A$4:$X$1004,9,0),"")</f>
        <v>0</v>
      </c>
      <c r="J36" s="58">
        <f>IFERROR(VLOOKUP($AC36,FILL_DATA!$A$4:$X$1004,10,0),"")</f>
        <v>0</v>
      </c>
      <c r="K36" s="58" t="str">
        <f>IFERROR(VLOOKUP($AC36,FILL_DATA!$A$4:$X$1004,11,0),"")</f>
        <v/>
      </c>
      <c r="L36" s="58">
        <f>IFERROR(VLOOKUP($AC36,FILL_DATA!$A$4:$X$1004,12,0),"")</f>
        <v>0</v>
      </c>
      <c r="M36" s="58">
        <f>IFERROR(VLOOKUP($AC36,FILL_DATA!$A$4:$X$1004,13,0),"")</f>
        <v>0</v>
      </c>
      <c r="N36" s="58">
        <f>IFERROR(VLOOKUP($AC36,FILL_DATA!$A$4:$X$1004,14,0),"")</f>
        <v>0</v>
      </c>
      <c r="O36" s="58">
        <f>IFERROR(VLOOKUP($AC36,FILL_DATA!$A$4:$X$1004,15,0),"")</f>
        <v>0</v>
      </c>
      <c r="P36" s="58">
        <f>IFERROR(VLOOKUP($AC36,FILL_DATA!$A$4:$X$1004,16,0),"")</f>
        <v>0</v>
      </c>
      <c r="Q36" s="58">
        <f>IFERROR(VLOOKUP($AC36,FILL_DATA!$A$4:$X$1004,17,0),"")</f>
        <v>0</v>
      </c>
      <c r="R36" s="58">
        <f>IFERROR(VLOOKUP($AC36,FILL_DATA!$A$4:$X$1004,18,0),"")</f>
        <v>0</v>
      </c>
      <c r="S36" s="58">
        <f>IFERROR(VLOOKUP($AC36,FILL_DATA!$A$4:$X$1004,19,0),"")</f>
        <v>0</v>
      </c>
      <c r="T36" s="58">
        <f>IFERROR(VLOOKUP($AC36,FILL_DATA!$A$4:$X$1004,20,0),"")</f>
        <v>0</v>
      </c>
      <c r="U36" s="58">
        <f>IFERROR(VLOOKUP($AC36,FILL_DATA!$A$4:$X$1004,21,0),"")</f>
        <v>0</v>
      </c>
      <c r="V36" s="58">
        <f>IFERROR(VLOOKUP($AC36,FILL_DATA!$A$4:$X$1004,22,0),"")</f>
        <v>0</v>
      </c>
      <c r="W36" s="58">
        <f>IFERROR(VLOOKUP($AC36,FILL_DATA!$A$4:$X$1004,23,0),"")</f>
        <v>0</v>
      </c>
      <c r="X36" s="58">
        <f>IFERROR(VLOOKUP($AC36,FILL_DATA!$A$4:$X$1004,24,0),"")</f>
        <v>0</v>
      </c>
      <c r="Y36" s="58">
        <f>IF(SANCTION!$C$6:$C$1006="","",VLOOKUP(SANCTION!$C$6:$C$1006,Sheet1!$B$3:$C$15,2,0))</f>
        <v>20</v>
      </c>
      <c r="Z36" s="57">
        <f t="shared" si="0"/>
        <v>0</v>
      </c>
      <c r="AB36" s="89">
        <v>31</v>
      </c>
      <c r="AC36" s="89">
        <f>IFERROR(IF($AB$1&gt;=AB36,SMALL(FILL_DATA!$AC$5:$AC$1004,SANCTION!$AB$2+SANCTION!AB36),0),0)</f>
        <v>32</v>
      </c>
      <c r="AE36" s="89">
        <f>IF(SANCTION!$C36&gt;=9,1,0)</f>
        <v>1</v>
      </c>
      <c r="AF36" s="89">
        <f>IFERROR(PRODUCT(SANCTION!$X36,SANCTION!$Y36),"")</f>
        <v>0</v>
      </c>
      <c r="AG36" s="89">
        <f t="shared" si="1"/>
        <v>0</v>
      </c>
    </row>
    <row r="37" spans="1:33" hidden="1">
      <c r="A37" s="89" t="str">
        <f>J37&amp;"_"&amp;COUNTIF($J$6:J37,J37)</f>
        <v>_1</v>
      </c>
      <c r="B37" s="58" t="str">
        <f>IF(SANCTION!$C37="","",ROWS($B$6:B37))</f>
        <v/>
      </c>
      <c r="C37" s="58" t="str">
        <f>IFERROR(VLOOKUP($AC37,FILL_DATA!$A$4:$X$1004,2,0),"")</f>
        <v/>
      </c>
      <c r="D37" s="58" t="str">
        <f>IFERROR(VLOOKUP($AC37,FILL_DATA!$A$4:$X$1004,3,0),"")</f>
        <v/>
      </c>
      <c r="E37" s="58" t="str">
        <f>IFERROR(VLOOKUP($AC37,FILL_DATA!$A$4:$X$1004,4,0),"")</f>
        <v/>
      </c>
      <c r="F37" s="58" t="str">
        <f>IFERROR(VLOOKUP($AC37,FILL_DATA!$A$4:$X$1004,5,0),"")</f>
        <v/>
      </c>
      <c r="G37" s="58" t="str">
        <f>IFERROR(VLOOKUP($AC37,FILL_DATA!$A$4:$X$1004,6,0),"")</f>
        <v/>
      </c>
      <c r="H37" s="58" t="str">
        <f>IFERROR(VLOOKUP($AC37,FILL_DATA!$A$4:$X$1004,7,0),"")</f>
        <v/>
      </c>
      <c r="I37" s="161" t="str">
        <f>IFERROR(VLOOKUP($AC37,FILL_DATA!$A$4:$X$1004,9,0),"")</f>
        <v/>
      </c>
      <c r="J37" s="58" t="str">
        <f>IFERROR(VLOOKUP($AC37,FILL_DATA!$A$4:$X$1004,10,0),"")</f>
        <v/>
      </c>
      <c r="K37" s="58" t="str">
        <f>IFERROR(VLOOKUP($AC37,FILL_DATA!$A$4:$X$1004,11,0),"")</f>
        <v/>
      </c>
      <c r="L37" s="58" t="str">
        <f>IFERROR(VLOOKUP($AC37,FILL_DATA!$A$4:$X$1004,12,0),"")</f>
        <v/>
      </c>
      <c r="M37" s="58" t="str">
        <f>IFERROR(VLOOKUP($AC37,FILL_DATA!$A$4:$X$1004,13,0),"")</f>
        <v/>
      </c>
      <c r="N37" s="58" t="str">
        <f>IFERROR(VLOOKUP($AC37,FILL_DATA!$A$4:$X$1004,14,0),"")</f>
        <v/>
      </c>
      <c r="O37" s="58" t="str">
        <f>IFERROR(VLOOKUP($AC37,FILL_DATA!$A$4:$X$1004,15,0),"")</f>
        <v/>
      </c>
      <c r="P37" s="58" t="str">
        <f>IFERROR(VLOOKUP($AC37,FILL_DATA!$A$4:$X$1004,16,0),"")</f>
        <v/>
      </c>
      <c r="Q37" s="58" t="str">
        <f>IFERROR(VLOOKUP($AC37,FILL_DATA!$A$4:$X$1004,17,0),"")</f>
        <v/>
      </c>
      <c r="R37" s="58" t="str">
        <f>IFERROR(VLOOKUP($AC37,FILL_DATA!$A$4:$X$1004,18,0),"")</f>
        <v/>
      </c>
      <c r="S37" s="58" t="str">
        <f>IFERROR(VLOOKUP($AC37,FILL_DATA!$A$4:$X$1004,19,0),"")</f>
        <v/>
      </c>
      <c r="T37" s="58" t="str">
        <f>IFERROR(VLOOKUP($AC37,FILL_DATA!$A$4:$X$1004,20,0),"")</f>
        <v/>
      </c>
      <c r="U37" s="58" t="str">
        <f>IFERROR(VLOOKUP($AC37,FILL_DATA!$A$4:$X$1004,21,0),"")</f>
        <v/>
      </c>
      <c r="V37" s="58" t="str">
        <f>IFERROR(VLOOKUP($AC37,FILL_DATA!$A$4:$X$1004,22,0),"")</f>
        <v/>
      </c>
      <c r="W37" s="58" t="str">
        <f>IFERROR(VLOOKUP($AC37,FILL_DATA!$A$4:$X$1004,23,0),"")</f>
        <v/>
      </c>
      <c r="X37" s="58" t="str">
        <f>IFERROR(VLOOKUP($AC37,FILL_DATA!$A$4:$X$1004,24,0),"")</f>
        <v/>
      </c>
      <c r="Y37" s="58" t="str">
        <f>IF(SANCTION!$C$6:$C$1006="","",VLOOKUP(SANCTION!$C$6:$C$1006,Sheet1!$B$3:$C$15,2,0))</f>
        <v/>
      </c>
      <c r="Z37" s="57">
        <f t="shared" si="0"/>
        <v>0</v>
      </c>
      <c r="AB37" s="89">
        <v>32</v>
      </c>
      <c r="AC37" s="89">
        <f>IFERROR(IF($AB$1&gt;=AB37,SMALL(FILL_DATA!$AC$5:$AC$1004,SANCTION!$AB$2+SANCTION!AB37),0),0)</f>
        <v>0</v>
      </c>
      <c r="AE37" s="89">
        <f>IF(SANCTION!$C37&gt;=9,1,0)</f>
        <v>1</v>
      </c>
      <c r="AF37" s="89">
        <f>IFERROR(PRODUCT(SANCTION!$X37,SANCTION!$Y37),"")</f>
        <v>0</v>
      </c>
      <c r="AG37" s="89">
        <f t="shared" si="1"/>
        <v>0</v>
      </c>
    </row>
    <row r="38" spans="1:33" hidden="1">
      <c r="A38" s="89" t="str">
        <f>J38&amp;"_"&amp;COUNTIF($J$6:J38,J38)</f>
        <v>_2</v>
      </c>
      <c r="B38" s="58" t="str">
        <f>IF(SANCTION!$C38="","",ROWS($B$6:B38))</f>
        <v/>
      </c>
      <c r="C38" s="58" t="str">
        <f>IFERROR(VLOOKUP($AC38,FILL_DATA!$A$4:$X$1004,2,0),"")</f>
        <v/>
      </c>
      <c r="D38" s="58" t="str">
        <f>IFERROR(VLOOKUP($AC38,FILL_DATA!$A$4:$X$1004,3,0),"")</f>
        <v/>
      </c>
      <c r="E38" s="58" t="str">
        <f>IFERROR(VLOOKUP($AC38,FILL_DATA!$A$4:$X$1004,4,0),"")</f>
        <v/>
      </c>
      <c r="F38" s="58" t="str">
        <f>IFERROR(VLOOKUP($AC38,FILL_DATA!$A$4:$X$1004,5,0),"")</f>
        <v/>
      </c>
      <c r="G38" s="58" t="str">
        <f>IFERROR(VLOOKUP($AC38,FILL_DATA!$A$4:$X$1004,6,0),"")</f>
        <v/>
      </c>
      <c r="H38" s="58" t="str">
        <f>IFERROR(VLOOKUP($AC38,FILL_DATA!$A$4:$X$1004,7,0),"")</f>
        <v/>
      </c>
      <c r="I38" s="161" t="str">
        <f>IFERROR(VLOOKUP($AC38,FILL_DATA!$A$4:$X$1004,9,0),"")</f>
        <v/>
      </c>
      <c r="J38" s="58" t="str">
        <f>IFERROR(VLOOKUP($AC38,FILL_DATA!$A$4:$X$1004,10,0),"")</f>
        <v/>
      </c>
      <c r="K38" s="58" t="str">
        <f>IFERROR(VLOOKUP($AC38,FILL_DATA!$A$4:$X$1004,11,0),"")</f>
        <v/>
      </c>
      <c r="L38" s="58" t="str">
        <f>IFERROR(VLOOKUP($AC38,FILL_DATA!$A$4:$X$1004,12,0),"")</f>
        <v/>
      </c>
      <c r="M38" s="58" t="str">
        <f>IFERROR(VLOOKUP($AC38,FILL_DATA!$A$4:$X$1004,13,0),"")</f>
        <v/>
      </c>
      <c r="N38" s="58" t="str">
        <f>IFERROR(VLOOKUP($AC38,FILL_DATA!$A$4:$X$1004,14,0),"")</f>
        <v/>
      </c>
      <c r="O38" s="58" t="str">
        <f>IFERROR(VLOOKUP($AC38,FILL_DATA!$A$4:$X$1004,15,0),"")</f>
        <v/>
      </c>
      <c r="P38" s="58" t="str">
        <f>IFERROR(VLOOKUP($AC38,FILL_DATA!$A$4:$X$1004,16,0),"")</f>
        <v/>
      </c>
      <c r="Q38" s="58" t="str">
        <f>IFERROR(VLOOKUP($AC38,FILL_DATA!$A$4:$X$1004,17,0),"")</f>
        <v/>
      </c>
      <c r="R38" s="58" t="str">
        <f>IFERROR(VLOOKUP($AC38,FILL_DATA!$A$4:$X$1004,18,0),"")</f>
        <v/>
      </c>
      <c r="S38" s="58" t="str">
        <f>IFERROR(VLOOKUP($AC38,FILL_DATA!$A$4:$X$1004,19,0),"")</f>
        <v/>
      </c>
      <c r="T38" s="58" t="str">
        <f>IFERROR(VLOOKUP($AC38,FILL_DATA!$A$4:$X$1004,20,0),"")</f>
        <v/>
      </c>
      <c r="U38" s="58" t="str">
        <f>IFERROR(VLOOKUP($AC38,FILL_DATA!$A$4:$X$1004,21,0),"")</f>
        <v/>
      </c>
      <c r="V38" s="58" t="str">
        <f>IFERROR(VLOOKUP($AC38,FILL_DATA!$A$4:$X$1004,22,0),"")</f>
        <v/>
      </c>
      <c r="W38" s="58" t="str">
        <f>IFERROR(VLOOKUP($AC38,FILL_DATA!$A$4:$X$1004,23,0),"")</f>
        <v/>
      </c>
      <c r="X38" s="58" t="str">
        <f>IFERROR(VLOOKUP($AC38,FILL_DATA!$A$4:$X$1004,24,0),"")</f>
        <v/>
      </c>
      <c r="Y38" s="58" t="str">
        <f>IF(SANCTION!$C$6:$C$1006="","",VLOOKUP(SANCTION!$C$6:$C$1006,Sheet1!$B$3:$C$15,2,0))</f>
        <v/>
      </c>
      <c r="Z38" s="57">
        <f t="shared" si="0"/>
        <v>0</v>
      </c>
      <c r="AB38" s="89">
        <v>33</v>
      </c>
      <c r="AC38" s="89">
        <f>IFERROR(IF($AB$1&gt;=AB38,SMALL(FILL_DATA!$AC$5:$AC$1004,SANCTION!$AB$2+SANCTION!AB38),0),0)</f>
        <v>0</v>
      </c>
      <c r="AE38" s="89">
        <f>IF(SANCTION!$C38&gt;=9,1,0)</f>
        <v>1</v>
      </c>
      <c r="AF38" s="89">
        <f>IFERROR(PRODUCT(SANCTION!$X38,SANCTION!$Y38),"")</f>
        <v>0</v>
      </c>
      <c r="AG38" s="89">
        <f t="shared" si="1"/>
        <v>0</v>
      </c>
    </row>
    <row r="39" spans="1:33" hidden="1">
      <c r="A39" s="89" t="str">
        <f>J39&amp;"_"&amp;COUNTIF($J$6:J39,J39)</f>
        <v>_3</v>
      </c>
      <c r="B39" s="58" t="str">
        <f>IF(SANCTION!$C39="","",ROWS($B$6:B39))</f>
        <v/>
      </c>
      <c r="C39" s="58" t="str">
        <f>IFERROR(VLOOKUP($AC39,FILL_DATA!$A$4:$X$1004,2,0),"")</f>
        <v/>
      </c>
      <c r="D39" s="58" t="str">
        <f>IFERROR(VLOOKUP($AC39,FILL_DATA!$A$4:$X$1004,3,0),"")</f>
        <v/>
      </c>
      <c r="E39" s="58" t="str">
        <f>IFERROR(VLOOKUP($AC39,FILL_DATA!$A$4:$X$1004,4,0),"")</f>
        <v/>
      </c>
      <c r="F39" s="58" t="str">
        <f>IFERROR(VLOOKUP($AC39,FILL_DATA!$A$4:$X$1004,5,0),"")</f>
        <v/>
      </c>
      <c r="G39" s="58" t="str">
        <f>IFERROR(VLOOKUP($AC39,FILL_DATA!$A$4:$X$1004,6,0),"")</f>
        <v/>
      </c>
      <c r="H39" s="58" t="str">
        <f>IFERROR(VLOOKUP($AC39,FILL_DATA!$A$4:$X$1004,7,0),"")</f>
        <v/>
      </c>
      <c r="I39" s="161" t="str">
        <f>IFERROR(VLOOKUP($AC39,FILL_DATA!$A$4:$X$1004,9,0),"")</f>
        <v/>
      </c>
      <c r="J39" s="58" t="str">
        <f>IFERROR(VLOOKUP($AC39,FILL_DATA!$A$4:$X$1004,10,0),"")</f>
        <v/>
      </c>
      <c r="K39" s="58" t="str">
        <f>IFERROR(VLOOKUP($AC39,FILL_DATA!$A$4:$X$1004,11,0),"")</f>
        <v/>
      </c>
      <c r="L39" s="58" t="str">
        <f>IFERROR(VLOOKUP($AC39,FILL_DATA!$A$4:$X$1004,12,0),"")</f>
        <v/>
      </c>
      <c r="M39" s="58" t="str">
        <f>IFERROR(VLOOKUP($AC39,FILL_DATA!$A$4:$X$1004,13,0),"")</f>
        <v/>
      </c>
      <c r="N39" s="58" t="str">
        <f>IFERROR(VLOOKUP($AC39,FILL_DATA!$A$4:$X$1004,14,0),"")</f>
        <v/>
      </c>
      <c r="O39" s="58" t="str">
        <f>IFERROR(VLOOKUP($AC39,FILL_DATA!$A$4:$X$1004,15,0),"")</f>
        <v/>
      </c>
      <c r="P39" s="58" t="str">
        <f>IFERROR(VLOOKUP($AC39,FILL_DATA!$A$4:$X$1004,16,0),"")</f>
        <v/>
      </c>
      <c r="Q39" s="58" t="str">
        <f>IFERROR(VLOOKUP($AC39,FILL_DATA!$A$4:$X$1004,17,0),"")</f>
        <v/>
      </c>
      <c r="R39" s="58" t="str">
        <f>IFERROR(VLOOKUP($AC39,FILL_DATA!$A$4:$X$1004,18,0),"")</f>
        <v/>
      </c>
      <c r="S39" s="58" t="str">
        <f>IFERROR(VLOOKUP($AC39,FILL_DATA!$A$4:$X$1004,19,0),"")</f>
        <v/>
      </c>
      <c r="T39" s="58" t="str">
        <f>IFERROR(VLOOKUP($AC39,FILL_DATA!$A$4:$X$1004,20,0),"")</f>
        <v/>
      </c>
      <c r="U39" s="58" t="str">
        <f>IFERROR(VLOOKUP($AC39,FILL_DATA!$A$4:$X$1004,21,0),"")</f>
        <v/>
      </c>
      <c r="V39" s="58" t="str">
        <f>IFERROR(VLOOKUP($AC39,FILL_DATA!$A$4:$X$1004,22,0),"")</f>
        <v/>
      </c>
      <c r="W39" s="58" t="str">
        <f>IFERROR(VLOOKUP($AC39,FILL_DATA!$A$4:$X$1004,23,0),"")</f>
        <v/>
      </c>
      <c r="X39" s="58" t="str">
        <f>IFERROR(VLOOKUP($AC39,FILL_DATA!$A$4:$X$1004,24,0),"")</f>
        <v/>
      </c>
      <c r="Y39" s="58" t="str">
        <f>IF(SANCTION!$C$6:$C$1006="","",VLOOKUP(SANCTION!$C$6:$C$1006,Sheet1!$B$3:$C$15,2,0))</f>
        <v/>
      </c>
      <c r="Z39" s="57">
        <f t="shared" si="0"/>
        <v>0</v>
      </c>
      <c r="AB39" s="89">
        <v>34</v>
      </c>
      <c r="AC39" s="89">
        <f>IFERROR(IF($AB$1&gt;=AB39,SMALL(FILL_DATA!$AC$5:$AC$1004,SANCTION!$AB$2+SANCTION!AB39),0),0)</f>
        <v>0</v>
      </c>
      <c r="AE39" s="89">
        <f>IF(SANCTION!$C39&gt;=9,1,0)</f>
        <v>1</v>
      </c>
      <c r="AF39" s="89">
        <f>IFERROR(PRODUCT(SANCTION!$X39,SANCTION!$Y39),"")</f>
        <v>0</v>
      </c>
      <c r="AG39" s="89">
        <f t="shared" si="1"/>
        <v>0</v>
      </c>
    </row>
    <row r="40" spans="1:33" hidden="1">
      <c r="A40" s="89" t="str">
        <f>J40&amp;"_"&amp;COUNTIF($J$6:J40,J40)</f>
        <v>_4</v>
      </c>
      <c r="B40" s="58" t="str">
        <f>IF(SANCTION!$C40="","",ROWS($B$6:B40))</f>
        <v/>
      </c>
      <c r="C40" s="58" t="str">
        <f>IFERROR(VLOOKUP($AC40,FILL_DATA!$A$4:$X$1004,2,0),"")</f>
        <v/>
      </c>
      <c r="D40" s="58" t="str">
        <f>IFERROR(VLOOKUP($AC40,FILL_DATA!$A$4:$X$1004,3,0),"")</f>
        <v/>
      </c>
      <c r="E40" s="58" t="str">
        <f>IFERROR(VLOOKUP($AC40,FILL_DATA!$A$4:$X$1004,4,0),"")</f>
        <v/>
      </c>
      <c r="F40" s="58" t="str">
        <f>IFERROR(VLOOKUP($AC40,FILL_DATA!$A$4:$X$1004,5,0),"")</f>
        <v/>
      </c>
      <c r="G40" s="58" t="str">
        <f>IFERROR(VLOOKUP($AC40,FILL_DATA!$A$4:$X$1004,6,0),"")</f>
        <v/>
      </c>
      <c r="H40" s="58" t="str">
        <f>IFERROR(VLOOKUP($AC40,FILL_DATA!$A$4:$X$1004,7,0),"")</f>
        <v/>
      </c>
      <c r="I40" s="161" t="str">
        <f>IFERROR(VLOOKUP($AC40,FILL_DATA!$A$4:$X$1004,9,0),"")</f>
        <v/>
      </c>
      <c r="J40" s="58" t="str">
        <f>IFERROR(VLOOKUP($AC40,FILL_DATA!$A$4:$X$1004,10,0),"")</f>
        <v/>
      </c>
      <c r="K40" s="58" t="str">
        <f>IFERROR(VLOOKUP($AC40,FILL_DATA!$A$4:$X$1004,11,0),"")</f>
        <v/>
      </c>
      <c r="L40" s="58" t="str">
        <f>IFERROR(VLOOKUP($AC40,FILL_DATA!$A$4:$X$1004,12,0),"")</f>
        <v/>
      </c>
      <c r="M40" s="58" t="str">
        <f>IFERROR(VLOOKUP($AC40,FILL_DATA!$A$4:$X$1004,13,0),"")</f>
        <v/>
      </c>
      <c r="N40" s="58" t="str">
        <f>IFERROR(VLOOKUP($AC40,FILL_DATA!$A$4:$X$1004,14,0),"")</f>
        <v/>
      </c>
      <c r="O40" s="58" t="str">
        <f>IFERROR(VLOOKUP($AC40,FILL_DATA!$A$4:$X$1004,15,0),"")</f>
        <v/>
      </c>
      <c r="P40" s="58" t="str">
        <f>IFERROR(VLOOKUP($AC40,FILL_DATA!$A$4:$X$1004,16,0),"")</f>
        <v/>
      </c>
      <c r="Q40" s="58" t="str">
        <f>IFERROR(VLOOKUP($AC40,FILL_DATA!$A$4:$X$1004,17,0),"")</f>
        <v/>
      </c>
      <c r="R40" s="58" t="str">
        <f>IFERROR(VLOOKUP($AC40,FILL_DATA!$A$4:$X$1004,18,0),"")</f>
        <v/>
      </c>
      <c r="S40" s="58" t="str">
        <f>IFERROR(VLOOKUP($AC40,FILL_DATA!$A$4:$X$1004,19,0),"")</f>
        <v/>
      </c>
      <c r="T40" s="58" t="str">
        <f>IFERROR(VLOOKUP($AC40,FILL_DATA!$A$4:$X$1004,20,0),"")</f>
        <v/>
      </c>
      <c r="U40" s="58" t="str">
        <f>IFERROR(VLOOKUP($AC40,FILL_DATA!$A$4:$X$1004,21,0),"")</f>
        <v/>
      </c>
      <c r="V40" s="58" t="str">
        <f>IFERROR(VLOOKUP($AC40,FILL_DATA!$A$4:$X$1004,22,0),"")</f>
        <v/>
      </c>
      <c r="W40" s="58" t="str">
        <f>IFERROR(VLOOKUP($AC40,FILL_DATA!$A$4:$X$1004,23,0),"")</f>
        <v/>
      </c>
      <c r="X40" s="58" t="str">
        <f>IFERROR(VLOOKUP($AC40,FILL_DATA!$A$4:$X$1004,24,0),"")</f>
        <v/>
      </c>
      <c r="Y40" s="58" t="str">
        <f>IF(SANCTION!$C$6:$C$1006="","",VLOOKUP(SANCTION!$C$6:$C$1006,Sheet1!$B$3:$C$15,2,0))</f>
        <v/>
      </c>
      <c r="Z40" s="57">
        <f t="shared" si="0"/>
        <v>0</v>
      </c>
      <c r="AB40" s="89">
        <v>35</v>
      </c>
      <c r="AC40" s="89">
        <f>IFERROR(IF($AB$1&gt;=AB40,SMALL(FILL_DATA!$AC$5:$AC$1004,SANCTION!$AB$2+SANCTION!AB40),0),0)</f>
        <v>0</v>
      </c>
      <c r="AE40" s="89">
        <f>IF(SANCTION!$C40&gt;=9,1,0)</f>
        <v>1</v>
      </c>
      <c r="AF40" s="89">
        <f>IFERROR(PRODUCT(SANCTION!$X40,SANCTION!$Y40),"")</f>
        <v>0</v>
      </c>
      <c r="AG40" s="89">
        <f t="shared" si="1"/>
        <v>0</v>
      </c>
    </row>
    <row r="41" spans="1:33" hidden="1">
      <c r="A41" s="89" t="str">
        <f>J41&amp;"_"&amp;COUNTIF($J$6:J41,J41)</f>
        <v>_5</v>
      </c>
      <c r="B41" s="58" t="str">
        <f>IF(SANCTION!$C41="","",ROWS($B$6:B41))</f>
        <v/>
      </c>
      <c r="C41" s="58" t="str">
        <f>IFERROR(VLOOKUP($AC41,FILL_DATA!$A$4:$X$1004,2,0),"")</f>
        <v/>
      </c>
      <c r="D41" s="58" t="str">
        <f>IFERROR(VLOOKUP($AC41,FILL_DATA!$A$4:$X$1004,3,0),"")</f>
        <v/>
      </c>
      <c r="E41" s="58" t="str">
        <f>IFERROR(VLOOKUP($AC41,FILL_DATA!$A$4:$X$1004,4,0),"")</f>
        <v/>
      </c>
      <c r="F41" s="58" t="str">
        <f>IFERROR(VLOOKUP($AC41,FILL_DATA!$A$4:$X$1004,5,0),"")</f>
        <v/>
      </c>
      <c r="G41" s="58" t="str">
        <f>IFERROR(VLOOKUP($AC41,FILL_DATA!$A$4:$X$1004,6,0),"")</f>
        <v/>
      </c>
      <c r="H41" s="58" t="str">
        <f>IFERROR(VLOOKUP($AC41,FILL_DATA!$A$4:$X$1004,7,0),"")</f>
        <v/>
      </c>
      <c r="I41" s="161" t="str">
        <f>IFERROR(VLOOKUP($AC41,FILL_DATA!$A$4:$X$1004,9,0),"")</f>
        <v/>
      </c>
      <c r="J41" s="58" t="str">
        <f>IFERROR(VLOOKUP($AC41,FILL_DATA!$A$4:$X$1004,10,0),"")</f>
        <v/>
      </c>
      <c r="K41" s="58" t="str">
        <f>IFERROR(VLOOKUP($AC41,FILL_DATA!$A$4:$X$1004,11,0),"")</f>
        <v/>
      </c>
      <c r="L41" s="58" t="str">
        <f>IFERROR(VLOOKUP($AC41,FILL_DATA!$A$4:$X$1004,12,0),"")</f>
        <v/>
      </c>
      <c r="M41" s="58" t="str">
        <f>IFERROR(VLOOKUP($AC41,FILL_DATA!$A$4:$X$1004,13,0),"")</f>
        <v/>
      </c>
      <c r="N41" s="58" t="str">
        <f>IFERROR(VLOOKUP($AC41,FILL_DATA!$A$4:$X$1004,14,0),"")</f>
        <v/>
      </c>
      <c r="O41" s="58" t="str">
        <f>IFERROR(VLOOKUP($AC41,FILL_DATA!$A$4:$X$1004,15,0),"")</f>
        <v/>
      </c>
      <c r="P41" s="58" t="str">
        <f>IFERROR(VLOOKUP($AC41,FILL_DATA!$A$4:$X$1004,16,0),"")</f>
        <v/>
      </c>
      <c r="Q41" s="58" t="str">
        <f>IFERROR(VLOOKUP($AC41,FILL_DATA!$A$4:$X$1004,17,0),"")</f>
        <v/>
      </c>
      <c r="R41" s="58" t="str">
        <f>IFERROR(VLOOKUP($AC41,FILL_DATA!$A$4:$X$1004,18,0),"")</f>
        <v/>
      </c>
      <c r="S41" s="58" t="str">
        <f>IFERROR(VLOOKUP($AC41,FILL_DATA!$A$4:$X$1004,19,0),"")</f>
        <v/>
      </c>
      <c r="T41" s="58" t="str">
        <f>IFERROR(VLOOKUP($AC41,FILL_DATA!$A$4:$X$1004,20,0),"")</f>
        <v/>
      </c>
      <c r="U41" s="58" t="str">
        <f>IFERROR(VLOOKUP($AC41,FILL_DATA!$A$4:$X$1004,21,0),"")</f>
        <v/>
      </c>
      <c r="V41" s="58" t="str">
        <f>IFERROR(VLOOKUP($AC41,FILL_DATA!$A$4:$X$1004,22,0),"")</f>
        <v/>
      </c>
      <c r="W41" s="58" t="str">
        <f>IFERROR(VLOOKUP($AC41,FILL_DATA!$A$4:$X$1004,23,0),"")</f>
        <v/>
      </c>
      <c r="X41" s="58" t="str">
        <f>IFERROR(VLOOKUP($AC41,FILL_DATA!$A$4:$X$1004,24,0),"")</f>
        <v/>
      </c>
      <c r="Y41" s="58" t="str">
        <f>IF(SANCTION!$C$6:$C$1006="","",VLOOKUP(SANCTION!$C$6:$C$1006,Sheet1!$B$3:$C$15,2,0))</f>
        <v/>
      </c>
      <c r="Z41" s="57">
        <f t="shared" si="0"/>
        <v>0</v>
      </c>
      <c r="AB41" s="89">
        <v>36</v>
      </c>
      <c r="AC41" s="89">
        <f>IFERROR(IF($AB$1&gt;=AB41,SMALL(FILL_DATA!$AC$5:$AC$1004,SANCTION!$AB$2+SANCTION!AB41),0),0)</f>
        <v>0</v>
      </c>
      <c r="AE41" s="89">
        <f>IF(SANCTION!$C41&gt;=9,1,0)</f>
        <v>1</v>
      </c>
      <c r="AF41" s="89">
        <f>IFERROR(PRODUCT(SANCTION!$X41,SANCTION!$Y41),"")</f>
        <v>0</v>
      </c>
      <c r="AG41" s="89">
        <f t="shared" si="1"/>
        <v>0</v>
      </c>
    </row>
    <row r="42" spans="1:33" hidden="1">
      <c r="A42" s="89" t="str">
        <f>J42&amp;"_"&amp;COUNTIF($J$6:J42,J42)</f>
        <v>_6</v>
      </c>
      <c r="B42" s="58" t="str">
        <f>IF(SANCTION!$C42="","",ROWS($B$6:B42))</f>
        <v/>
      </c>
      <c r="C42" s="58" t="str">
        <f>IFERROR(VLOOKUP($AC42,FILL_DATA!$A$4:$X$1004,2,0),"")</f>
        <v/>
      </c>
      <c r="D42" s="58" t="str">
        <f>IFERROR(VLOOKUP($AC42,FILL_DATA!$A$4:$X$1004,3,0),"")</f>
        <v/>
      </c>
      <c r="E42" s="58" t="str">
        <f>IFERROR(VLOOKUP($AC42,FILL_DATA!$A$4:$X$1004,4,0),"")</f>
        <v/>
      </c>
      <c r="F42" s="58" t="str">
        <f>IFERROR(VLOOKUP($AC42,FILL_DATA!$A$4:$X$1004,5,0),"")</f>
        <v/>
      </c>
      <c r="G42" s="58" t="str">
        <f>IFERROR(VLOOKUP($AC42,FILL_DATA!$A$4:$X$1004,6,0),"")</f>
        <v/>
      </c>
      <c r="H42" s="58" t="str">
        <f>IFERROR(VLOOKUP($AC42,FILL_DATA!$A$4:$X$1004,7,0),"")</f>
        <v/>
      </c>
      <c r="I42" s="161" t="str">
        <f>IFERROR(VLOOKUP($AC42,FILL_DATA!$A$4:$X$1004,9,0),"")</f>
        <v/>
      </c>
      <c r="J42" s="58" t="str">
        <f>IFERROR(VLOOKUP($AC42,FILL_DATA!$A$4:$X$1004,10,0),"")</f>
        <v/>
      </c>
      <c r="K42" s="58" t="str">
        <f>IFERROR(VLOOKUP($AC42,FILL_DATA!$A$4:$X$1004,11,0),"")</f>
        <v/>
      </c>
      <c r="L42" s="58" t="str">
        <f>IFERROR(VLOOKUP($AC42,FILL_DATA!$A$4:$X$1004,12,0),"")</f>
        <v/>
      </c>
      <c r="M42" s="58" t="str">
        <f>IFERROR(VLOOKUP($AC42,FILL_DATA!$A$4:$X$1004,13,0),"")</f>
        <v/>
      </c>
      <c r="N42" s="58" t="str">
        <f>IFERROR(VLOOKUP($AC42,FILL_DATA!$A$4:$X$1004,14,0),"")</f>
        <v/>
      </c>
      <c r="O42" s="58" t="str">
        <f>IFERROR(VLOOKUP($AC42,FILL_DATA!$A$4:$X$1004,15,0),"")</f>
        <v/>
      </c>
      <c r="P42" s="58" t="str">
        <f>IFERROR(VLOOKUP($AC42,FILL_DATA!$A$4:$X$1004,16,0),"")</f>
        <v/>
      </c>
      <c r="Q42" s="58" t="str">
        <f>IFERROR(VLOOKUP($AC42,FILL_DATA!$A$4:$X$1004,17,0),"")</f>
        <v/>
      </c>
      <c r="R42" s="58" t="str">
        <f>IFERROR(VLOOKUP($AC42,FILL_DATA!$A$4:$X$1004,18,0),"")</f>
        <v/>
      </c>
      <c r="S42" s="58" t="str">
        <f>IFERROR(VLOOKUP($AC42,FILL_DATA!$A$4:$X$1004,19,0),"")</f>
        <v/>
      </c>
      <c r="T42" s="58" t="str">
        <f>IFERROR(VLOOKUP($AC42,FILL_DATA!$A$4:$X$1004,20,0),"")</f>
        <v/>
      </c>
      <c r="U42" s="58" t="str">
        <f>IFERROR(VLOOKUP($AC42,FILL_DATA!$A$4:$X$1004,21,0),"")</f>
        <v/>
      </c>
      <c r="V42" s="58" t="str">
        <f>IFERROR(VLOOKUP($AC42,FILL_DATA!$A$4:$X$1004,22,0),"")</f>
        <v/>
      </c>
      <c r="W42" s="58" t="str">
        <f>IFERROR(VLOOKUP($AC42,FILL_DATA!$A$4:$X$1004,23,0),"")</f>
        <v/>
      </c>
      <c r="X42" s="58" t="str">
        <f>IFERROR(VLOOKUP($AC42,FILL_DATA!$A$4:$X$1004,24,0),"")</f>
        <v/>
      </c>
      <c r="Y42" s="58" t="str">
        <f>IF(SANCTION!$C$6:$C$1006="","",VLOOKUP(SANCTION!$C$6:$C$1006,Sheet1!$B$3:$C$15,2,0))</f>
        <v/>
      </c>
      <c r="Z42" s="57">
        <f t="shared" si="0"/>
        <v>0</v>
      </c>
      <c r="AB42" s="89">
        <v>37</v>
      </c>
      <c r="AC42" s="89">
        <f>IFERROR(IF($AB$1&gt;=AB42,SMALL(FILL_DATA!$AC$5:$AC$1004,SANCTION!$AB$2+SANCTION!AB42),0),0)</f>
        <v>0</v>
      </c>
      <c r="AE42" s="89">
        <f>IF(SANCTION!$C42&gt;=9,1,0)</f>
        <v>1</v>
      </c>
      <c r="AF42" s="89">
        <f>IFERROR(PRODUCT(SANCTION!$X42,SANCTION!$Y42),"")</f>
        <v>0</v>
      </c>
      <c r="AG42" s="89">
        <f t="shared" si="1"/>
        <v>0</v>
      </c>
    </row>
    <row r="43" spans="1:33" hidden="1">
      <c r="A43" s="89" t="str">
        <f>J43&amp;"_"&amp;COUNTIF($J$6:J43,J43)</f>
        <v>_7</v>
      </c>
      <c r="B43" s="58" t="str">
        <f>IF(SANCTION!$C43="","",ROWS($B$6:B43))</f>
        <v/>
      </c>
      <c r="C43" s="58" t="str">
        <f>IFERROR(VLOOKUP($AC43,FILL_DATA!$A$4:$X$1004,2,0),"")</f>
        <v/>
      </c>
      <c r="D43" s="58" t="str">
        <f>IFERROR(VLOOKUP($AC43,FILL_DATA!$A$4:$X$1004,3,0),"")</f>
        <v/>
      </c>
      <c r="E43" s="58" t="str">
        <f>IFERROR(VLOOKUP($AC43,FILL_DATA!$A$4:$X$1004,4,0),"")</f>
        <v/>
      </c>
      <c r="F43" s="58" t="str">
        <f>IFERROR(VLOOKUP($AC43,FILL_DATA!$A$4:$X$1004,5,0),"")</f>
        <v/>
      </c>
      <c r="G43" s="58" t="str">
        <f>IFERROR(VLOOKUP($AC43,FILL_DATA!$A$4:$X$1004,6,0),"")</f>
        <v/>
      </c>
      <c r="H43" s="58" t="str">
        <f>IFERROR(VLOOKUP($AC43,FILL_DATA!$A$4:$X$1004,7,0),"")</f>
        <v/>
      </c>
      <c r="I43" s="161" t="str">
        <f>IFERROR(VLOOKUP($AC43,FILL_DATA!$A$4:$X$1004,9,0),"")</f>
        <v/>
      </c>
      <c r="J43" s="58" t="str">
        <f>IFERROR(VLOOKUP($AC43,FILL_DATA!$A$4:$X$1004,10,0),"")</f>
        <v/>
      </c>
      <c r="K43" s="58" t="str">
        <f>IFERROR(VLOOKUP($AC43,FILL_DATA!$A$4:$X$1004,11,0),"")</f>
        <v/>
      </c>
      <c r="L43" s="58" t="str">
        <f>IFERROR(VLOOKUP($AC43,FILL_DATA!$A$4:$X$1004,12,0),"")</f>
        <v/>
      </c>
      <c r="M43" s="58" t="str">
        <f>IFERROR(VLOOKUP($AC43,FILL_DATA!$A$4:$X$1004,13,0),"")</f>
        <v/>
      </c>
      <c r="N43" s="58" t="str">
        <f>IFERROR(VLOOKUP($AC43,FILL_DATA!$A$4:$X$1004,14,0),"")</f>
        <v/>
      </c>
      <c r="O43" s="58" t="str">
        <f>IFERROR(VLOOKUP($AC43,FILL_DATA!$A$4:$X$1004,15,0),"")</f>
        <v/>
      </c>
      <c r="P43" s="58" t="str">
        <f>IFERROR(VLOOKUP($AC43,FILL_DATA!$A$4:$X$1004,16,0),"")</f>
        <v/>
      </c>
      <c r="Q43" s="58" t="str">
        <f>IFERROR(VLOOKUP($AC43,FILL_DATA!$A$4:$X$1004,17,0),"")</f>
        <v/>
      </c>
      <c r="R43" s="58" t="str">
        <f>IFERROR(VLOOKUP($AC43,FILL_DATA!$A$4:$X$1004,18,0),"")</f>
        <v/>
      </c>
      <c r="S43" s="58" t="str">
        <f>IFERROR(VLOOKUP($AC43,FILL_DATA!$A$4:$X$1004,19,0),"")</f>
        <v/>
      </c>
      <c r="T43" s="58" t="str">
        <f>IFERROR(VLOOKUP($AC43,FILL_DATA!$A$4:$X$1004,20,0),"")</f>
        <v/>
      </c>
      <c r="U43" s="58" t="str">
        <f>IFERROR(VLOOKUP($AC43,FILL_DATA!$A$4:$X$1004,21,0),"")</f>
        <v/>
      </c>
      <c r="V43" s="58" t="str">
        <f>IFERROR(VLOOKUP($AC43,FILL_DATA!$A$4:$X$1004,22,0),"")</f>
        <v/>
      </c>
      <c r="W43" s="58" t="str">
        <f>IFERROR(VLOOKUP($AC43,FILL_DATA!$A$4:$X$1004,23,0),"")</f>
        <v/>
      </c>
      <c r="X43" s="58" t="str">
        <f>IFERROR(VLOOKUP($AC43,FILL_DATA!$A$4:$X$1004,24,0),"")</f>
        <v/>
      </c>
      <c r="Y43" s="58" t="str">
        <f>IF(SANCTION!$C$6:$C$1006="","",VLOOKUP(SANCTION!$C$6:$C$1006,Sheet1!$B$3:$C$15,2,0))</f>
        <v/>
      </c>
      <c r="Z43" s="57">
        <f t="shared" si="0"/>
        <v>0</v>
      </c>
      <c r="AB43" s="89">
        <v>38</v>
      </c>
      <c r="AC43" s="89">
        <f>IFERROR(IF($AB$1&gt;=AB43,SMALL(FILL_DATA!$AC$5:$AC$1004,SANCTION!$AB$2+SANCTION!AB43),0),0)</f>
        <v>0</v>
      </c>
      <c r="AE43" s="89">
        <f>IF(SANCTION!$C43&gt;=9,1,0)</f>
        <v>1</v>
      </c>
      <c r="AF43" s="89">
        <f>IFERROR(PRODUCT(SANCTION!$X43,SANCTION!$Y43),"")</f>
        <v>0</v>
      </c>
      <c r="AG43" s="89">
        <f t="shared" si="1"/>
        <v>0</v>
      </c>
    </row>
    <row r="44" spans="1:33" hidden="1">
      <c r="A44" s="89" t="str">
        <f>J44&amp;"_"&amp;COUNTIF($J$6:J44,J44)</f>
        <v>_8</v>
      </c>
      <c r="B44" s="58" t="str">
        <f>IF(SANCTION!$C44="","",ROWS($B$6:B44))</f>
        <v/>
      </c>
      <c r="C44" s="58" t="str">
        <f>IFERROR(VLOOKUP($AC44,FILL_DATA!$A$4:$X$1004,2,0),"")</f>
        <v/>
      </c>
      <c r="D44" s="58" t="str">
        <f>IFERROR(VLOOKUP($AC44,FILL_DATA!$A$4:$X$1004,3,0),"")</f>
        <v/>
      </c>
      <c r="E44" s="58" t="str">
        <f>IFERROR(VLOOKUP($AC44,FILL_DATA!$A$4:$X$1004,4,0),"")</f>
        <v/>
      </c>
      <c r="F44" s="58" t="str">
        <f>IFERROR(VLOOKUP($AC44,FILL_DATA!$A$4:$X$1004,5,0),"")</f>
        <v/>
      </c>
      <c r="G44" s="58" t="str">
        <f>IFERROR(VLOOKUP($AC44,FILL_DATA!$A$4:$X$1004,6,0),"")</f>
        <v/>
      </c>
      <c r="H44" s="58" t="str">
        <f>IFERROR(VLOOKUP($AC44,FILL_DATA!$A$4:$X$1004,7,0),"")</f>
        <v/>
      </c>
      <c r="I44" s="161" t="str">
        <f>IFERROR(VLOOKUP($AC44,FILL_DATA!$A$4:$X$1004,9,0),"")</f>
        <v/>
      </c>
      <c r="J44" s="58" t="str">
        <f>IFERROR(VLOOKUP($AC44,FILL_DATA!$A$4:$X$1004,10,0),"")</f>
        <v/>
      </c>
      <c r="K44" s="58" t="str">
        <f>IFERROR(VLOOKUP($AC44,FILL_DATA!$A$4:$X$1004,11,0),"")</f>
        <v/>
      </c>
      <c r="L44" s="58" t="str">
        <f>IFERROR(VLOOKUP($AC44,FILL_DATA!$A$4:$X$1004,12,0),"")</f>
        <v/>
      </c>
      <c r="M44" s="58" t="str">
        <f>IFERROR(VLOOKUP($AC44,FILL_DATA!$A$4:$X$1004,13,0),"")</f>
        <v/>
      </c>
      <c r="N44" s="58" t="str">
        <f>IFERROR(VLOOKUP($AC44,FILL_DATA!$A$4:$X$1004,14,0),"")</f>
        <v/>
      </c>
      <c r="O44" s="58" t="str">
        <f>IFERROR(VLOOKUP($AC44,FILL_DATA!$A$4:$X$1004,15,0),"")</f>
        <v/>
      </c>
      <c r="P44" s="58" t="str">
        <f>IFERROR(VLOOKUP($AC44,FILL_DATA!$A$4:$X$1004,16,0),"")</f>
        <v/>
      </c>
      <c r="Q44" s="58" t="str">
        <f>IFERROR(VLOOKUP($AC44,FILL_DATA!$A$4:$X$1004,17,0),"")</f>
        <v/>
      </c>
      <c r="R44" s="58" t="str">
        <f>IFERROR(VLOOKUP($AC44,FILL_DATA!$A$4:$X$1004,18,0),"")</f>
        <v/>
      </c>
      <c r="S44" s="58" t="str">
        <f>IFERROR(VLOOKUP($AC44,FILL_DATA!$A$4:$X$1004,19,0),"")</f>
        <v/>
      </c>
      <c r="T44" s="58" t="str">
        <f>IFERROR(VLOOKUP($AC44,FILL_DATA!$A$4:$X$1004,20,0),"")</f>
        <v/>
      </c>
      <c r="U44" s="58" t="str">
        <f>IFERROR(VLOOKUP($AC44,FILL_DATA!$A$4:$X$1004,21,0),"")</f>
        <v/>
      </c>
      <c r="V44" s="58" t="str">
        <f>IFERROR(VLOOKUP($AC44,FILL_DATA!$A$4:$X$1004,22,0),"")</f>
        <v/>
      </c>
      <c r="W44" s="58" t="str">
        <f>IFERROR(VLOOKUP($AC44,FILL_DATA!$A$4:$X$1004,23,0),"")</f>
        <v/>
      </c>
      <c r="X44" s="58" t="str">
        <f>IFERROR(VLOOKUP($AC44,FILL_DATA!$A$4:$X$1004,24,0),"")</f>
        <v/>
      </c>
      <c r="Y44" s="58" t="str">
        <f>IF(SANCTION!$C$6:$C$1006="","",VLOOKUP(SANCTION!$C$6:$C$1006,Sheet1!$B$3:$C$15,2,0))</f>
        <v/>
      </c>
      <c r="Z44" s="57">
        <f t="shared" si="0"/>
        <v>0</v>
      </c>
      <c r="AB44" s="89">
        <v>39</v>
      </c>
      <c r="AC44" s="89">
        <f>IFERROR(IF($AB$1&gt;=AB44,SMALL(FILL_DATA!$AC$5:$AC$1004,SANCTION!$AB$2+SANCTION!AB44),0),0)</f>
        <v>0</v>
      </c>
      <c r="AE44" s="89">
        <f>IF(SANCTION!$C44&gt;=9,1,0)</f>
        <v>1</v>
      </c>
      <c r="AF44" s="89">
        <f>IFERROR(PRODUCT(SANCTION!$X44,SANCTION!$Y44),"")</f>
        <v>0</v>
      </c>
      <c r="AG44" s="89">
        <f t="shared" si="1"/>
        <v>0</v>
      </c>
    </row>
    <row r="45" spans="1:33" hidden="1">
      <c r="A45" s="89" t="str">
        <f>J45&amp;"_"&amp;COUNTIF($J$6:J45,J45)</f>
        <v>_9</v>
      </c>
      <c r="B45" s="58" t="str">
        <f>IF(SANCTION!$C45="","",ROWS($B$6:B45))</f>
        <v/>
      </c>
      <c r="C45" s="58" t="str">
        <f>IFERROR(VLOOKUP($AC45,FILL_DATA!$A$4:$X$1004,2,0),"")</f>
        <v/>
      </c>
      <c r="D45" s="58" t="str">
        <f>IFERROR(VLOOKUP($AC45,FILL_DATA!$A$4:$X$1004,3,0),"")</f>
        <v/>
      </c>
      <c r="E45" s="58" t="str">
        <f>IFERROR(VLOOKUP($AC45,FILL_DATA!$A$4:$X$1004,4,0),"")</f>
        <v/>
      </c>
      <c r="F45" s="58" t="str">
        <f>IFERROR(VLOOKUP($AC45,FILL_DATA!$A$4:$X$1004,5,0),"")</f>
        <v/>
      </c>
      <c r="G45" s="58" t="str">
        <f>IFERROR(VLOOKUP($AC45,FILL_DATA!$A$4:$X$1004,6,0),"")</f>
        <v/>
      </c>
      <c r="H45" s="58" t="str">
        <f>IFERROR(VLOOKUP($AC45,FILL_DATA!$A$4:$X$1004,7,0),"")</f>
        <v/>
      </c>
      <c r="I45" s="161" t="str">
        <f>IFERROR(VLOOKUP($AC45,FILL_DATA!$A$4:$X$1004,9,0),"")</f>
        <v/>
      </c>
      <c r="J45" s="58" t="str">
        <f>IFERROR(VLOOKUP($AC45,FILL_DATA!$A$4:$X$1004,10,0),"")</f>
        <v/>
      </c>
      <c r="K45" s="58" t="str">
        <f>IFERROR(VLOOKUP($AC45,FILL_DATA!$A$4:$X$1004,11,0),"")</f>
        <v/>
      </c>
      <c r="L45" s="58" t="str">
        <f>IFERROR(VLOOKUP($AC45,FILL_DATA!$A$4:$X$1004,12,0),"")</f>
        <v/>
      </c>
      <c r="M45" s="58" t="str">
        <f>IFERROR(VLOOKUP($AC45,FILL_DATA!$A$4:$X$1004,13,0),"")</f>
        <v/>
      </c>
      <c r="N45" s="58" t="str">
        <f>IFERROR(VLOOKUP($AC45,FILL_DATA!$A$4:$X$1004,14,0),"")</f>
        <v/>
      </c>
      <c r="O45" s="58" t="str">
        <f>IFERROR(VLOOKUP($AC45,FILL_DATA!$A$4:$X$1004,15,0),"")</f>
        <v/>
      </c>
      <c r="P45" s="58" t="str">
        <f>IFERROR(VLOOKUP($AC45,FILL_DATA!$A$4:$X$1004,16,0),"")</f>
        <v/>
      </c>
      <c r="Q45" s="58" t="str">
        <f>IFERROR(VLOOKUP($AC45,FILL_DATA!$A$4:$X$1004,17,0),"")</f>
        <v/>
      </c>
      <c r="R45" s="58" t="str">
        <f>IFERROR(VLOOKUP($AC45,FILL_DATA!$A$4:$X$1004,18,0),"")</f>
        <v/>
      </c>
      <c r="S45" s="58" t="str">
        <f>IFERROR(VLOOKUP($AC45,FILL_DATA!$A$4:$X$1004,19,0),"")</f>
        <v/>
      </c>
      <c r="T45" s="58" t="str">
        <f>IFERROR(VLOOKUP($AC45,FILL_DATA!$A$4:$X$1004,20,0),"")</f>
        <v/>
      </c>
      <c r="U45" s="58" t="str">
        <f>IFERROR(VLOOKUP($AC45,FILL_DATA!$A$4:$X$1004,21,0),"")</f>
        <v/>
      </c>
      <c r="V45" s="58" t="str">
        <f>IFERROR(VLOOKUP($AC45,FILL_DATA!$A$4:$X$1004,22,0),"")</f>
        <v/>
      </c>
      <c r="W45" s="58" t="str">
        <f>IFERROR(VLOOKUP($AC45,FILL_DATA!$A$4:$X$1004,23,0),"")</f>
        <v/>
      </c>
      <c r="X45" s="58" t="str">
        <f>IFERROR(VLOOKUP($AC45,FILL_DATA!$A$4:$X$1004,24,0),"")</f>
        <v/>
      </c>
      <c r="Y45" s="58" t="str">
        <f>IF(SANCTION!$C$6:$C$1006="","",VLOOKUP(SANCTION!$C$6:$C$1006,Sheet1!$B$3:$C$15,2,0))</f>
        <v/>
      </c>
      <c r="Z45" s="57">
        <f t="shared" si="0"/>
        <v>0</v>
      </c>
      <c r="AB45" s="89">
        <v>40</v>
      </c>
      <c r="AC45" s="89">
        <f>IFERROR(IF($AB$1&gt;=AB45,SMALL(FILL_DATA!$AC$5:$AC$1004,SANCTION!$AB$2+SANCTION!AB45),0),0)</f>
        <v>0</v>
      </c>
      <c r="AE45" s="89">
        <f>IF(SANCTION!$C45&gt;=9,1,0)</f>
        <v>1</v>
      </c>
      <c r="AF45" s="89">
        <f>IFERROR(PRODUCT(SANCTION!$X45,SANCTION!$Y45),"")</f>
        <v>0</v>
      </c>
      <c r="AG45" s="89">
        <f t="shared" si="1"/>
        <v>0</v>
      </c>
    </row>
    <row r="46" spans="1:33" hidden="1">
      <c r="A46" s="89" t="str">
        <f>J46&amp;"_"&amp;COUNTIF($J$6:J46,J46)</f>
        <v>_10</v>
      </c>
      <c r="B46" s="58" t="str">
        <f>IF(SANCTION!$C46="","",ROWS($B$6:B46))</f>
        <v/>
      </c>
      <c r="C46" s="58" t="str">
        <f>IFERROR(VLOOKUP($AC46,FILL_DATA!$A$4:$X$1004,2,0),"")</f>
        <v/>
      </c>
      <c r="D46" s="58" t="str">
        <f>IFERROR(VLOOKUP($AC46,FILL_DATA!$A$4:$X$1004,3,0),"")</f>
        <v/>
      </c>
      <c r="E46" s="58" t="str">
        <f>IFERROR(VLOOKUP($AC46,FILL_DATA!$A$4:$X$1004,4,0),"")</f>
        <v/>
      </c>
      <c r="F46" s="58" t="str">
        <f>IFERROR(VLOOKUP($AC46,FILL_DATA!$A$4:$X$1004,5,0),"")</f>
        <v/>
      </c>
      <c r="G46" s="58" t="str">
        <f>IFERROR(VLOOKUP($AC46,FILL_DATA!$A$4:$X$1004,6,0),"")</f>
        <v/>
      </c>
      <c r="H46" s="58" t="str">
        <f>IFERROR(VLOOKUP($AC46,FILL_DATA!$A$4:$X$1004,7,0),"")</f>
        <v/>
      </c>
      <c r="I46" s="161" t="str">
        <f>IFERROR(VLOOKUP($AC46,FILL_DATA!$A$4:$X$1004,9,0),"")</f>
        <v/>
      </c>
      <c r="J46" s="58" t="str">
        <f>IFERROR(VLOOKUP($AC46,FILL_DATA!$A$4:$X$1004,10,0),"")</f>
        <v/>
      </c>
      <c r="K46" s="58" t="str">
        <f>IFERROR(VLOOKUP($AC46,FILL_DATA!$A$4:$X$1004,11,0),"")</f>
        <v/>
      </c>
      <c r="L46" s="58" t="str">
        <f>IFERROR(VLOOKUP($AC46,FILL_DATA!$A$4:$X$1004,12,0),"")</f>
        <v/>
      </c>
      <c r="M46" s="58" t="str">
        <f>IFERROR(VLOOKUP($AC46,FILL_DATA!$A$4:$X$1004,13,0),"")</f>
        <v/>
      </c>
      <c r="N46" s="58" t="str">
        <f>IFERROR(VLOOKUP($AC46,FILL_DATA!$A$4:$X$1004,14,0),"")</f>
        <v/>
      </c>
      <c r="O46" s="58" t="str">
        <f>IFERROR(VLOOKUP($AC46,FILL_DATA!$A$4:$X$1004,15,0),"")</f>
        <v/>
      </c>
      <c r="P46" s="58" t="str">
        <f>IFERROR(VLOOKUP($AC46,FILL_DATA!$A$4:$X$1004,16,0),"")</f>
        <v/>
      </c>
      <c r="Q46" s="58" t="str">
        <f>IFERROR(VLOOKUP($AC46,FILL_DATA!$A$4:$X$1004,17,0),"")</f>
        <v/>
      </c>
      <c r="R46" s="58" t="str">
        <f>IFERROR(VLOOKUP($AC46,FILL_DATA!$A$4:$X$1004,18,0),"")</f>
        <v/>
      </c>
      <c r="S46" s="58" t="str">
        <f>IFERROR(VLOOKUP($AC46,FILL_DATA!$A$4:$X$1004,19,0),"")</f>
        <v/>
      </c>
      <c r="T46" s="58" t="str">
        <f>IFERROR(VLOOKUP($AC46,FILL_DATA!$A$4:$X$1004,20,0),"")</f>
        <v/>
      </c>
      <c r="U46" s="58" t="str">
        <f>IFERROR(VLOOKUP($AC46,FILL_DATA!$A$4:$X$1004,21,0),"")</f>
        <v/>
      </c>
      <c r="V46" s="58" t="str">
        <f>IFERROR(VLOOKUP($AC46,FILL_DATA!$A$4:$X$1004,22,0),"")</f>
        <v/>
      </c>
      <c r="W46" s="58" t="str">
        <f>IFERROR(VLOOKUP($AC46,FILL_DATA!$A$4:$X$1004,23,0),"")</f>
        <v/>
      </c>
      <c r="X46" s="58" t="str">
        <f>IFERROR(VLOOKUP($AC46,FILL_DATA!$A$4:$X$1004,24,0),"")</f>
        <v/>
      </c>
      <c r="Y46" s="58" t="str">
        <f>IF(SANCTION!$C$6:$C$1006="","",VLOOKUP(SANCTION!$C$6:$C$1006,Sheet1!$B$3:$C$15,2,0))</f>
        <v/>
      </c>
      <c r="Z46" s="57">
        <f t="shared" si="0"/>
        <v>0</v>
      </c>
      <c r="AB46" s="89">
        <v>41</v>
      </c>
      <c r="AC46" s="89">
        <f>IFERROR(IF($AB$1&gt;=AB46,SMALL(FILL_DATA!$AC$5:$AC$1004,SANCTION!$AB$2+SANCTION!AB46),0),0)</f>
        <v>0</v>
      </c>
      <c r="AE46" s="89">
        <f>IF(SANCTION!$C46&gt;=9,1,0)</f>
        <v>1</v>
      </c>
      <c r="AF46" s="89">
        <f>IFERROR(PRODUCT(SANCTION!$X46,SANCTION!$Y46),"")</f>
        <v>0</v>
      </c>
      <c r="AG46" s="89">
        <f t="shared" si="1"/>
        <v>0</v>
      </c>
    </row>
    <row r="47" spans="1:33" hidden="1">
      <c r="A47" s="89" t="str">
        <f>J47&amp;"_"&amp;COUNTIF($J$6:J47,J47)</f>
        <v>_11</v>
      </c>
      <c r="B47" s="58" t="str">
        <f>IF(SANCTION!$C47="","",ROWS($B$6:B47))</f>
        <v/>
      </c>
      <c r="C47" s="58" t="str">
        <f>IFERROR(VLOOKUP($AC47,FILL_DATA!$A$4:$X$1004,2,0),"")</f>
        <v/>
      </c>
      <c r="D47" s="58" t="str">
        <f>IFERROR(VLOOKUP($AC47,FILL_DATA!$A$4:$X$1004,3,0),"")</f>
        <v/>
      </c>
      <c r="E47" s="58" t="str">
        <f>IFERROR(VLOOKUP($AC47,FILL_DATA!$A$4:$X$1004,4,0),"")</f>
        <v/>
      </c>
      <c r="F47" s="58" t="str">
        <f>IFERROR(VLOOKUP($AC47,FILL_DATA!$A$4:$X$1004,5,0),"")</f>
        <v/>
      </c>
      <c r="G47" s="58" t="str">
        <f>IFERROR(VLOOKUP($AC47,FILL_DATA!$A$4:$X$1004,6,0),"")</f>
        <v/>
      </c>
      <c r="H47" s="58" t="str">
        <f>IFERROR(VLOOKUP($AC47,FILL_DATA!$A$4:$X$1004,7,0),"")</f>
        <v/>
      </c>
      <c r="I47" s="161" t="str">
        <f>IFERROR(VLOOKUP($AC47,FILL_DATA!$A$4:$X$1004,9,0),"")</f>
        <v/>
      </c>
      <c r="J47" s="58" t="str">
        <f>IFERROR(VLOOKUP($AC47,FILL_DATA!$A$4:$X$1004,10,0),"")</f>
        <v/>
      </c>
      <c r="K47" s="58" t="str">
        <f>IFERROR(VLOOKUP($AC47,FILL_DATA!$A$4:$X$1004,11,0),"")</f>
        <v/>
      </c>
      <c r="L47" s="58" t="str">
        <f>IFERROR(VLOOKUP($AC47,FILL_DATA!$A$4:$X$1004,12,0),"")</f>
        <v/>
      </c>
      <c r="M47" s="58" t="str">
        <f>IFERROR(VLOOKUP($AC47,FILL_DATA!$A$4:$X$1004,13,0),"")</f>
        <v/>
      </c>
      <c r="N47" s="58" t="str">
        <f>IFERROR(VLOOKUP($AC47,FILL_DATA!$A$4:$X$1004,14,0),"")</f>
        <v/>
      </c>
      <c r="O47" s="58" t="str">
        <f>IFERROR(VLOOKUP($AC47,FILL_DATA!$A$4:$X$1004,15,0),"")</f>
        <v/>
      </c>
      <c r="P47" s="58" t="str">
        <f>IFERROR(VLOOKUP($AC47,FILL_DATA!$A$4:$X$1004,16,0),"")</f>
        <v/>
      </c>
      <c r="Q47" s="58" t="str">
        <f>IFERROR(VLOOKUP($AC47,FILL_DATA!$A$4:$X$1004,17,0),"")</f>
        <v/>
      </c>
      <c r="R47" s="58" t="str">
        <f>IFERROR(VLOOKUP($AC47,FILL_DATA!$A$4:$X$1004,18,0),"")</f>
        <v/>
      </c>
      <c r="S47" s="58" t="str">
        <f>IFERROR(VLOOKUP($AC47,FILL_DATA!$A$4:$X$1004,19,0),"")</f>
        <v/>
      </c>
      <c r="T47" s="58" t="str">
        <f>IFERROR(VLOOKUP($AC47,FILL_DATA!$A$4:$X$1004,20,0),"")</f>
        <v/>
      </c>
      <c r="U47" s="58" t="str">
        <f>IFERROR(VLOOKUP($AC47,FILL_DATA!$A$4:$X$1004,21,0),"")</f>
        <v/>
      </c>
      <c r="V47" s="58" t="str">
        <f>IFERROR(VLOOKUP($AC47,FILL_DATA!$A$4:$X$1004,22,0),"")</f>
        <v/>
      </c>
      <c r="W47" s="58" t="str">
        <f>IFERROR(VLOOKUP($AC47,FILL_DATA!$A$4:$X$1004,23,0),"")</f>
        <v/>
      </c>
      <c r="X47" s="58" t="str">
        <f>IFERROR(VLOOKUP($AC47,FILL_DATA!$A$4:$X$1004,24,0),"")</f>
        <v/>
      </c>
      <c r="Y47" s="58" t="str">
        <f>IF(SANCTION!$C$6:$C$1006="","",VLOOKUP(SANCTION!$C$6:$C$1006,Sheet1!$B$3:$C$15,2,0))</f>
        <v/>
      </c>
      <c r="Z47" s="57">
        <f t="shared" si="0"/>
        <v>0</v>
      </c>
      <c r="AB47" s="89">
        <v>42</v>
      </c>
      <c r="AC47" s="89">
        <f>IFERROR(IF($AB$1&gt;=AB47,SMALL(FILL_DATA!$AC$5:$AC$1004,SANCTION!$AB$2+SANCTION!AB47),0),0)</f>
        <v>0</v>
      </c>
      <c r="AE47" s="89">
        <f>IF(SANCTION!$C47&gt;=9,1,0)</f>
        <v>1</v>
      </c>
      <c r="AF47" s="89">
        <f>IFERROR(PRODUCT(SANCTION!$X47,SANCTION!$Y47),"")</f>
        <v>0</v>
      </c>
      <c r="AG47" s="89">
        <f t="shared" si="1"/>
        <v>0</v>
      </c>
    </row>
    <row r="48" spans="1:33" hidden="1">
      <c r="A48" s="89" t="str">
        <f>J48&amp;"_"&amp;COUNTIF($J$6:J48,J48)</f>
        <v>_12</v>
      </c>
      <c r="B48" s="58" t="str">
        <f>IF(SANCTION!$C48="","",ROWS($B$6:B48))</f>
        <v/>
      </c>
      <c r="C48" s="58" t="str">
        <f>IFERROR(VLOOKUP($AC48,FILL_DATA!$A$4:$X$1004,2,0),"")</f>
        <v/>
      </c>
      <c r="D48" s="58" t="str">
        <f>IFERROR(VLOOKUP($AC48,FILL_DATA!$A$4:$X$1004,3,0),"")</f>
        <v/>
      </c>
      <c r="E48" s="58" t="str">
        <f>IFERROR(VLOOKUP($AC48,FILL_DATA!$A$4:$X$1004,4,0),"")</f>
        <v/>
      </c>
      <c r="F48" s="58" t="str">
        <f>IFERROR(VLOOKUP($AC48,FILL_DATA!$A$4:$X$1004,5,0),"")</f>
        <v/>
      </c>
      <c r="G48" s="58" t="str">
        <f>IFERROR(VLOOKUP($AC48,FILL_DATA!$A$4:$X$1004,6,0),"")</f>
        <v/>
      </c>
      <c r="H48" s="58" t="str">
        <f>IFERROR(VLOOKUP($AC48,FILL_DATA!$A$4:$X$1004,7,0),"")</f>
        <v/>
      </c>
      <c r="I48" s="161" t="str">
        <f>IFERROR(VLOOKUP($AC48,FILL_DATA!$A$4:$X$1004,9,0),"")</f>
        <v/>
      </c>
      <c r="J48" s="58" t="str">
        <f>IFERROR(VLOOKUP($AC48,FILL_DATA!$A$4:$X$1004,10,0),"")</f>
        <v/>
      </c>
      <c r="K48" s="58" t="str">
        <f>IFERROR(VLOOKUP($AC48,FILL_DATA!$A$4:$X$1004,11,0),"")</f>
        <v/>
      </c>
      <c r="L48" s="58" t="str">
        <f>IFERROR(VLOOKUP($AC48,FILL_DATA!$A$4:$X$1004,12,0),"")</f>
        <v/>
      </c>
      <c r="M48" s="58" t="str">
        <f>IFERROR(VLOOKUP($AC48,FILL_DATA!$A$4:$X$1004,13,0),"")</f>
        <v/>
      </c>
      <c r="N48" s="58" t="str">
        <f>IFERROR(VLOOKUP($AC48,FILL_DATA!$A$4:$X$1004,14,0),"")</f>
        <v/>
      </c>
      <c r="O48" s="58" t="str">
        <f>IFERROR(VLOOKUP($AC48,FILL_DATA!$A$4:$X$1004,15,0),"")</f>
        <v/>
      </c>
      <c r="P48" s="58" t="str">
        <f>IFERROR(VLOOKUP($AC48,FILL_DATA!$A$4:$X$1004,16,0),"")</f>
        <v/>
      </c>
      <c r="Q48" s="58" t="str">
        <f>IFERROR(VLOOKUP($AC48,FILL_DATA!$A$4:$X$1004,17,0),"")</f>
        <v/>
      </c>
      <c r="R48" s="58" t="str">
        <f>IFERROR(VLOOKUP($AC48,FILL_DATA!$A$4:$X$1004,18,0),"")</f>
        <v/>
      </c>
      <c r="S48" s="58" t="str">
        <f>IFERROR(VLOOKUP($AC48,FILL_DATA!$A$4:$X$1004,19,0),"")</f>
        <v/>
      </c>
      <c r="T48" s="58" t="str">
        <f>IFERROR(VLOOKUP($AC48,FILL_DATA!$A$4:$X$1004,20,0),"")</f>
        <v/>
      </c>
      <c r="U48" s="58" t="str">
        <f>IFERROR(VLOOKUP($AC48,FILL_DATA!$A$4:$X$1004,21,0),"")</f>
        <v/>
      </c>
      <c r="V48" s="58" t="str">
        <f>IFERROR(VLOOKUP($AC48,FILL_DATA!$A$4:$X$1004,22,0),"")</f>
        <v/>
      </c>
      <c r="W48" s="58" t="str">
        <f>IFERROR(VLOOKUP($AC48,FILL_DATA!$A$4:$X$1004,23,0),"")</f>
        <v/>
      </c>
      <c r="X48" s="58" t="str">
        <f>IFERROR(VLOOKUP($AC48,FILL_DATA!$A$4:$X$1004,24,0),"")</f>
        <v/>
      </c>
      <c r="Y48" s="58" t="str">
        <f>IF(SANCTION!$C$6:$C$1006="","",VLOOKUP(SANCTION!$C$6:$C$1006,Sheet1!$B$3:$C$15,2,0))</f>
        <v/>
      </c>
      <c r="Z48" s="57">
        <f t="shared" si="0"/>
        <v>0</v>
      </c>
      <c r="AB48" s="89">
        <v>43</v>
      </c>
      <c r="AC48" s="89">
        <f>IFERROR(IF($AB$1&gt;=AB48,SMALL(FILL_DATA!$AC$5:$AC$1004,SANCTION!$AB$2+SANCTION!AB48),0),0)</f>
        <v>0</v>
      </c>
      <c r="AE48" s="89">
        <f>IF(SANCTION!$C48&gt;=9,1,0)</f>
        <v>1</v>
      </c>
      <c r="AF48" s="89">
        <f>IFERROR(PRODUCT(SANCTION!$X48,SANCTION!$Y48),"")</f>
        <v>0</v>
      </c>
      <c r="AG48" s="89">
        <f t="shared" si="1"/>
        <v>0</v>
      </c>
    </row>
    <row r="49" spans="1:33" hidden="1">
      <c r="A49" s="89" t="str">
        <f>J49&amp;"_"&amp;COUNTIF($J$6:J49,J49)</f>
        <v>_13</v>
      </c>
      <c r="B49" s="58" t="str">
        <f>IF(SANCTION!$C49="","",ROWS($B$6:B49))</f>
        <v/>
      </c>
      <c r="C49" s="58" t="str">
        <f>IFERROR(VLOOKUP($AC49,FILL_DATA!$A$4:$X$1004,2,0),"")</f>
        <v/>
      </c>
      <c r="D49" s="58" t="str">
        <f>IFERROR(VLOOKUP($AC49,FILL_DATA!$A$4:$X$1004,3,0),"")</f>
        <v/>
      </c>
      <c r="E49" s="58" t="str">
        <f>IFERROR(VLOOKUP($AC49,FILL_DATA!$A$4:$X$1004,4,0),"")</f>
        <v/>
      </c>
      <c r="F49" s="58" t="str">
        <f>IFERROR(VLOOKUP($AC49,FILL_DATA!$A$4:$X$1004,5,0),"")</f>
        <v/>
      </c>
      <c r="G49" s="58" t="str">
        <f>IFERROR(VLOOKUP($AC49,FILL_DATA!$A$4:$X$1004,6,0),"")</f>
        <v/>
      </c>
      <c r="H49" s="58" t="str">
        <f>IFERROR(VLOOKUP($AC49,FILL_DATA!$A$4:$X$1004,7,0),"")</f>
        <v/>
      </c>
      <c r="I49" s="161" t="str">
        <f>IFERROR(VLOOKUP($AC49,FILL_DATA!$A$4:$X$1004,9,0),"")</f>
        <v/>
      </c>
      <c r="J49" s="58" t="str">
        <f>IFERROR(VLOOKUP($AC49,FILL_DATA!$A$4:$X$1004,10,0),"")</f>
        <v/>
      </c>
      <c r="K49" s="58" t="str">
        <f>IFERROR(VLOOKUP($AC49,FILL_DATA!$A$4:$X$1004,11,0),"")</f>
        <v/>
      </c>
      <c r="L49" s="58" t="str">
        <f>IFERROR(VLOOKUP($AC49,FILL_DATA!$A$4:$X$1004,12,0),"")</f>
        <v/>
      </c>
      <c r="M49" s="58" t="str">
        <f>IFERROR(VLOOKUP($AC49,FILL_DATA!$A$4:$X$1004,13,0),"")</f>
        <v/>
      </c>
      <c r="N49" s="58" t="str">
        <f>IFERROR(VLOOKUP($AC49,FILL_DATA!$A$4:$X$1004,14,0),"")</f>
        <v/>
      </c>
      <c r="O49" s="58" t="str">
        <f>IFERROR(VLOOKUP($AC49,FILL_DATA!$A$4:$X$1004,15,0),"")</f>
        <v/>
      </c>
      <c r="P49" s="58" t="str">
        <f>IFERROR(VLOOKUP($AC49,FILL_DATA!$A$4:$X$1004,16,0),"")</f>
        <v/>
      </c>
      <c r="Q49" s="58" t="str">
        <f>IFERROR(VLOOKUP($AC49,FILL_DATA!$A$4:$X$1004,17,0),"")</f>
        <v/>
      </c>
      <c r="R49" s="58" t="str">
        <f>IFERROR(VLOOKUP($AC49,FILL_DATA!$A$4:$X$1004,18,0),"")</f>
        <v/>
      </c>
      <c r="S49" s="58" t="str">
        <f>IFERROR(VLOOKUP($AC49,FILL_DATA!$A$4:$X$1004,19,0),"")</f>
        <v/>
      </c>
      <c r="T49" s="58" t="str">
        <f>IFERROR(VLOOKUP($AC49,FILL_DATA!$A$4:$X$1004,20,0),"")</f>
        <v/>
      </c>
      <c r="U49" s="58" t="str">
        <f>IFERROR(VLOOKUP($AC49,FILL_DATA!$A$4:$X$1004,21,0),"")</f>
        <v/>
      </c>
      <c r="V49" s="58" t="str">
        <f>IFERROR(VLOOKUP($AC49,FILL_DATA!$A$4:$X$1004,22,0),"")</f>
        <v/>
      </c>
      <c r="W49" s="58" t="str">
        <f>IFERROR(VLOOKUP($AC49,FILL_DATA!$A$4:$X$1004,23,0),"")</f>
        <v/>
      </c>
      <c r="X49" s="58" t="str">
        <f>IFERROR(VLOOKUP($AC49,FILL_DATA!$A$4:$X$1004,24,0),"")</f>
        <v/>
      </c>
      <c r="Y49" s="58" t="str">
        <f>IF(SANCTION!$C$6:$C$1006="","",VLOOKUP(SANCTION!$C$6:$C$1006,Sheet1!$B$3:$C$15,2,0))</f>
        <v/>
      </c>
      <c r="Z49" s="57">
        <f t="shared" si="0"/>
        <v>0</v>
      </c>
      <c r="AB49" s="89">
        <v>44</v>
      </c>
      <c r="AC49" s="89">
        <f>IFERROR(IF($AB$1&gt;=AB49,SMALL(FILL_DATA!$AC$5:$AC$1004,SANCTION!$AB$2+SANCTION!AB49),0),0)</f>
        <v>0</v>
      </c>
      <c r="AE49" s="89">
        <f>IF(SANCTION!$C49&gt;=9,1,0)</f>
        <v>1</v>
      </c>
      <c r="AF49" s="89">
        <f>IFERROR(PRODUCT(SANCTION!$X49,SANCTION!$Y49),"")</f>
        <v>0</v>
      </c>
      <c r="AG49" s="89">
        <f t="shared" si="1"/>
        <v>0</v>
      </c>
    </row>
    <row r="50" spans="1:33" hidden="1">
      <c r="A50" s="89" t="str">
        <f>J50&amp;"_"&amp;COUNTIF($J$6:J50,J50)</f>
        <v>_14</v>
      </c>
      <c r="B50" s="58" t="str">
        <f>IF(SANCTION!$C50="","",ROWS($B$6:B50))</f>
        <v/>
      </c>
      <c r="C50" s="58" t="str">
        <f>IFERROR(VLOOKUP($AC50,FILL_DATA!$A$4:$X$1004,2,0),"")</f>
        <v/>
      </c>
      <c r="D50" s="58" t="str">
        <f>IFERROR(VLOOKUP($AC50,FILL_DATA!$A$4:$X$1004,3,0),"")</f>
        <v/>
      </c>
      <c r="E50" s="58" t="str">
        <f>IFERROR(VLOOKUP($AC50,FILL_DATA!$A$4:$X$1004,4,0),"")</f>
        <v/>
      </c>
      <c r="F50" s="58" t="str">
        <f>IFERROR(VLOOKUP($AC50,FILL_DATA!$A$4:$X$1004,5,0),"")</f>
        <v/>
      </c>
      <c r="G50" s="58" t="str">
        <f>IFERROR(VLOOKUP($AC50,FILL_DATA!$A$4:$X$1004,6,0),"")</f>
        <v/>
      </c>
      <c r="H50" s="58" t="str">
        <f>IFERROR(VLOOKUP($AC50,FILL_DATA!$A$4:$X$1004,7,0),"")</f>
        <v/>
      </c>
      <c r="I50" s="161" t="str">
        <f>IFERROR(VLOOKUP($AC50,FILL_DATA!$A$4:$X$1004,9,0),"")</f>
        <v/>
      </c>
      <c r="J50" s="58" t="str">
        <f>IFERROR(VLOOKUP($AC50,FILL_DATA!$A$4:$X$1004,10,0),"")</f>
        <v/>
      </c>
      <c r="K50" s="58" t="str">
        <f>IFERROR(VLOOKUP($AC50,FILL_DATA!$A$4:$X$1004,11,0),"")</f>
        <v/>
      </c>
      <c r="L50" s="58" t="str">
        <f>IFERROR(VLOOKUP($AC50,FILL_DATA!$A$4:$X$1004,12,0),"")</f>
        <v/>
      </c>
      <c r="M50" s="58" t="str">
        <f>IFERROR(VLOOKUP($AC50,FILL_DATA!$A$4:$X$1004,13,0),"")</f>
        <v/>
      </c>
      <c r="N50" s="58" t="str">
        <f>IFERROR(VLOOKUP($AC50,FILL_DATA!$A$4:$X$1004,14,0),"")</f>
        <v/>
      </c>
      <c r="O50" s="58" t="str">
        <f>IFERROR(VLOOKUP($AC50,FILL_DATA!$A$4:$X$1004,15,0),"")</f>
        <v/>
      </c>
      <c r="P50" s="58" t="str">
        <f>IFERROR(VLOOKUP($AC50,FILL_DATA!$A$4:$X$1004,16,0),"")</f>
        <v/>
      </c>
      <c r="Q50" s="58" t="str">
        <f>IFERROR(VLOOKUP($AC50,FILL_DATA!$A$4:$X$1004,17,0),"")</f>
        <v/>
      </c>
      <c r="R50" s="58" t="str">
        <f>IFERROR(VLOOKUP($AC50,FILL_DATA!$A$4:$X$1004,18,0),"")</f>
        <v/>
      </c>
      <c r="S50" s="58" t="str">
        <f>IFERROR(VLOOKUP($AC50,FILL_DATA!$A$4:$X$1004,19,0),"")</f>
        <v/>
      </c>
      <c r="T50" s="58" t="str">
        <f>IFERROR(VLOOKUP($AC50,FILL_DATA!$A$4:$X$1004,20,0),"")</f>
        <v/>
      </c>
      <c r="U50" s="58" t="str">
        <f>IFERROR(VLOOKUP($AC50,FILL_DATA!$A$4:$X$1004,21,0),"")</f>
        <v/>
      </c>
      <c r="V50" s="58" t="str">
        <f>IFERROR(VLOOKUP($AC50,FILL_DATA!$A$4:$X$1004,22,0),"")</f>
        <v/>
      </c>
      <c r="W50" s="58" t="str">
        <f>IFERROR(VLOOKUP($AC50,FILL_DATA!$A$4:$X$1004,23,0),"")</f>
        <v/>
      </c>
      <c r="X50" s="58" t="str">
        <f>IFERROR(VLOOKUP($AC50,FILL_DATA!$A$4:$X$1004,24,0),"")</f>
        <v/>
      </c>
      <c r="Y50" s="58" t="str">
        <f>IF(SANCTION!$C$6:$C$1006="","",VLOOKUP(SANCTION!$C$6:$C$1006,Sheet1!$B$3:$C$15,2,0))</f>
        <v/>
      </c>
      <c r="Z50" s="57">
        <f t="shared" si="0"/>
        <v>0</v>
      </c>
      <c r="AB50" s="89">
        <v>45</v>
      </c>
      <c r="AC50" s="89">
        <f>IFERROR(IF($AB$1&gt;=AB50,SMALL(FILL_DATA!$AC$5:$AC$1004,SANCTION!$AB$2+SANCTION!AB50),0),0)</f>
        <v>0</v>
      </c>
      <c r="AE50" s="89">
        <f>IF(SANCTION!$C50&gt;=9,1,0)</f>
        <v>1</v>
      </c>
      <c r="AF50" s="89">
        <f>IFERROR(PRODUCT(SANCTION!$X50,SANCTION!$Y50),"")</f>
        <v>0</v>
      </c>
      <c r="AG50" s="89">
        <f t="shared" si="1"/>
        <v>0</v>
      </c>
    </row>
    <row r="51" spans="1:33" hidden="1">
      <c r="A51" s="89" t="str">
        <f>J51&amp;"_"&amp;COUNTIF($J$6:J51,J51)</f>
        <v>_15</v>
      </c>
      <c r="B51" s="58" t="str">
        <f>IF(SANCTION!$C51="","",ROWS($B$6:B51))</f>
        <v/>
      </c>
      <c r="C51" s="58" t="str">
        <f>IFERROR(VLOOKUP($AC51,FILL_DATA!$A$4:$X$1004,2,0),"")</f>
        <v/>
      </c>
      <c r="D51" s="58" t="str">
        <f>IFERROR(VLOOKUP($AC51,FILL_DATA!$A$4:$X$1004,3,0),"")</f>
        <v/>
      </c>
      <c r="E51" s="58" t="str">
        <f>IFERROR(VLOOKUP($AC51,FILL_DATA!$A$4:$X$1004,4,0),"")</f>
        <v/>
      </c>
      <c r="F51" s="58" t="str">
        <f>IFERROR(VLOOKUP($AC51,FILL_DATA!$A$4:$X$1004,5,0),"")</f>
        <v/>
      </c>
      <c r="G51" s="58" t="str">
        <f>IFERROR(VLOOKUP($AC51,FILL_DATA!$A$4:$X$1004,6,0),"")</f>
        <v/>
      </c>
      <c r="H51" s="58" t="str">
        <f>IFERROR(VLOOKUP($AC51,FILL_DATA!$A$4:$X$1004,7,0),"")</f>
        <v/>
      </c>
      <c r="I51" s="161" t="str">
        <f>IFERROR(VLOOKUP($AC51,FILL_DATA!$A$4:$X$1004,9,0),"")</f>
        <v/>
      </c>
      <c r="J51" s="58" t="str">
        <f>IFERROR(VLOOKUP($AC51,FILL_DATA!$A$4:$X$1004,10,0),"")</f>
        <v/>
      </c>
      <c r="K51" s="58" t="str">
        <f>IFERROR(VLOOKUP($AC51,FILL_DATA!$A$4:$X$1004,11,0),"")</f>
        <v/>
      </c>
      <c r="L51" s="58" t="str">
        <f>IFERROR(VLOOKUP($AC51,FILL_DATA!$A$4:$X$1004,12,0),"")</f>
        <v/>
      </c>
      <c r="M51" s="58" t="str">
        <f>IFERROR(VLOOKUP($AC51,FILL_DATA!$A$4:$X$1004,13,0),"")</f>
        <v/>
      </c>
      <c r="N51" s="58" t="str">
        <f>IFERROR(VLOOKUP($AC51,FILL_DATA!$A$4:$X$1004,14,0),"")</f>
        <v/>
      </c>
      <c r="O51" s="58" t="str">
        <f>IFERROR(VLOOKUP($AC51,FILL_DATA!$A$4:$X$1004,15,0),"")</f>
        <v/>
      </c>
      <c r="P51" s="58" t="str">
        <f>IFERROR(VLOOKUP($AC51,FILL_DATA!$A$4:$X$1004,16,0),"")</f>
        <v/>
      </c>
      <c r="Q51" s="58" t="str">
        <f>IFERROR(VLOOKUP($AC51,FILL_DATA!$A$4:$X$1004,17,0),"")</f>
        <v/>
      </c>
      <c r="R51" s="58" t="str">
        <f>IFERROR(VLOOKUP($AC51,FILL_DATA!$A$4:$X$1004,18,0),"")</f>
        <v/>
      </c>
      <c r="S51" s="58" t="str">
        <f>IFERROR(VLOOKUP($AC51,FILL_DATA!$A$4:$X$1004,19,0),"")</f>
        <v/>
      </c>
      <c r="T51" s="58" t="str">
        <f>IFERROR(VLOOKUP($AC51,FILL_DATA!$A$4:$X$1004,20,0),"")</f>
        <v/>
      </c>
      <c r="U51" s="58" t="str">
        <f>IFERROR(VLOOKUP($AC51,FILL_DATA!$A$4:$X$1004,21,0),"")</f>
        <v/>
      </c>
      <c r="V51" s="58" t="str">
        <f>IFERROR(VLOOKUP($AC51,FILL_DATA!$A$4:$X$1004,22,0),"")</f>
        <v/>
      </c>
      <c r="W51" s="58" t="str">
        <f>IFERROR(VLOOKUP($AC51,FILL_DATA!$A$4:$X$1004,23,0),"")</f>
        <v/>
      </c>
      <c r="X51" s="58" t="str">
        <f>IFERROR(VLOOKUP($AC51,FILL_DATA!$A$4:$X$1004,24,0),"")</f>
        <v/>
      </c>
      <c r="Y51" s="58" t="str">
        <f>IF(SANCTION!$C$6:$C$1006="","",VLOOKUP(SANCTION!$C$6:$C$1006,Sheet1!$B$3:$C$15,2,0))</f>
        <v/>
      </c>
      <c r="Z51" s="57">
        <f t="shared" si="0"/>
        <v>0</v>
      </c>
      <c r="AB51" s="89">
        <v>46</v>
      </c>
      <c r="AC51" s="89">
        <f>IFERROR(IF($AB$1&gt;=AB51,SMALL(FILL_DATA!$AC$5:$AC$1004,SANCTION!$AB$2+SANCTION!AB51),0),0)</f>
        <v>0</v>
      </c>
      <c r="AE51" s="89">
        <f>IF(SANCTION!$C51&gt;=9,1,0)</f>
        <v>1</v>
      </c>
      <c r="AF51" s="89">
        <f>IFERROR(PRODUCT(SANCTION!$X51,SANCTION!$Y51),"")</f>
        <v>0</v>
      </c>
      <c r="AG51" s="89">
        <f t="shared" si="1"/>
        <v>0</v>
      </c>
    </row>
    <row r="52" spans="1:33" hidden="1">
      <c r="A52" s="89" t="str">
        <f>J52&amp;"_"&amp;COUNTIF($J$6:J52,J52)</f>
        <v>_16</v>
      </c>
      <c r="B52" s="58" t="str">
        <f>IF(SANCTION!$C52="","",ROWS($B$6:B52))</f>
        <v/>
      </c>
      <c r="C52" s="58" t="str">
        <f>IFERROR(VLOOKUP($AC52,FILL_DATA!$A$4:$X$1004,2,0),"")</f>
        <v/>
      </c>
      <c r="D52" s="58" t="str">
        <f>IFERROR(VLOOKUP($AC52,FILL_DATA!$A$4:$X$1004,3,0),"")</f>
        <v/>
      </c>
      <c r="E52" s="58" t="str">
        <f>IFERROR(VLOOKUP($AC52,FILL_DATA!$A$4:$X$1004,4,0),"")</f>
        <v/>
      </c>
      <c r="F52" s="58" t="str">
        <f>IFERROR(VLOOKUP($AC52,FILL_DATA!$A$4:$X$1004,5,0),"")</f>
        <v/>
      </c>
      <c r="G52" s="58" t="str">
        <f>IFERROR(VLOOKUP($AC52,FILL_DATA!$A$4:$X$1004,6,0),"")</f>
        <v/>
      </c>
      <c r="H52" s="58" t="str">
        <f>IFERROR(VLOOKUP($AC52,FILL_DATA!$A$4:$X$1004,7,0),"")</f>
        <v/>
      </c>
      <c r="I52" s="161" t="str">
        <f>IFERROR(VLOOKUP($AC52,FILL_DATA!$A$4:$X$1004,9,0),"")</f>
        <v/>
      </c>
      <c r="J52" s="58" t="str">
        <f>IFERROR(VLOOKUP($AC52,FILL_DATA!$A$4:$X$1004,10,0),"")</f>
        <v/>
      </c>
      <c r="K52" s="58" t="str">
        <f>IFERROR(VLOOKUP($AC52,FILL_DATA!$A$4:$X$1004,11,0),"")</f>
        <v/>
      </c>
      <c r="L52" s="58" t="str">
        <f>IFERROR(VLOOKUP($AC52,FILL_DATA!$A$4:$X$1004,12,0),"")</f>
        <v/>
      </c>
      <c r="M52" s="58" t="str">
        <f>IFERROR(VLOOKUP($AC52,FILL_DATA!$A$4:$X$1004,13,0),"")</f>
        <v/>
      </c>
      <c r="N52" s="58" t="str">
        <f>IFERROR(VLOOKUP($AC52,FILL_DATA!$A$4:$X$1004,14,0),"")</f>
        <v/>
      </c>
      <c r="O52" s="58" t="str">
        <f>IFERROR(VLOOKUP($AC52,FILL_DATA!$A$4:$X$1004,15,0),"")</f>
        <v/>
      </c>
      <c r="P52" s="58" t="str">
        <f>IFERROR(VLOOKUP($AC52,FILL_DATA!$A$4:$X$1004,16,0),"")</f>
        <v/>
      </c>
      <c r="Q52" s="58" t="str">
        <f>IFERROR(VLOOKUP($AC52,FILL_DATA!$A$4:$X$1004,17,0),"")</f>
        <v/>
      </c>
      <c r="R52" s="58" t="str">
        <f>IFERROR(VLOOKUP($AC52,FILL_DATA!$A$4:$X$1004,18,0),"")</f>
        <v/>
      </c>
      <c r="S52" s="58" t="str">
        <f>IFERROR(VLOOKUP($AC52,FILL_DATA!$A$4:$X$1004,19,0),"")</f>
        <v/>
      </c>
      <c r="T52" s="58" t="str">
        <f>IFERROR(VLOOKUP($AC52,FILL_DATA!$A$4:$X$1004,20,0),"")</f>
        <v/>
      </c>
      <c r="U52" s="58" t="str">
        <f>IFERROR(VLOOKUP($AC52,FILL_DATA!$A$4:$X$1004,21,0),"")</f>
        <v/>
      </c>
      <c r="V52" s="58" t="str">
        <f>IFERROR(VLOOKUP($AC52,FILL_DATA!$A$4:$X$1004,22,0),"")</f>
        <v/>
      </c>
      <c r="W52" s="58" t="str">
        <f>IFERROR(VLOOKUP($AC52,FILL_DATA!$A$4:$X$1004,23,0),"")</f>
        <v/>
      </c>
      <c r="X52" s="58" t="str">
        <f>IFERROR(VLOOKUP($AC52,FILL_DATA!$A$4:$X$1004,24,0),"")</f>
        <v/>
      </c>
      <c r="Y52" s="58" t="str">
        <f>IF(SANCTION!$C$6:$C$1006="","",VLOOKUP(SANCTION!$C$6:$C$1006,Sheet1!$B$3:$C$15,2,0))</f>
        <v/>
      </c>
      <c r="Z52" s="57">
        <f t="shared" si="0"/>
        <v>0</v>
      </c>
      <c r="AB52" s="89">
        <v>47</v>
      </c>
      <c r="AC52" s="89">
        <f>IFERROR(IF($AB$1&gt;=AB52,SMALL(FILL_DATA!$AC$5:$AC$1004,SANCTION!$AB$2+SANCTION!AB52),0),0)</f>
        <v>0</v>
      </c>
      <c r="AE52" s="89">
        <f>IF(SANCTION!$C52&gt;=9,1,0)</f>
        <v>1</v>
      </c>
      <c r="AF52" s="89">
        <f>IFERROR(PRODUCT(SANCTION!$X52,SANCTION!$Y52),"")</f>
        <v>0</v>
      </c>
      <c r="AG52" s="89">
        <f t="shared" si="1"/>
        <v>0</v>
      </c>
    </row>
    <row r="53" spans="1:33" hidden="1">
      <c r="A53" s="89" t="str">
        <f>J53&amp;"_"&amp;COUNTIF($J$6:J53,J53)</f>
        <v>_17</v>
      </c>
      <c r="B53" s="58" t="str">
        <f>IF(SANCTION!$C53="","",ROWS($B$6:B53))</f>
        <v/>
      </c>
      <c r="C53" s="58" t="str">
        <f>IFERROR(VLOOKUP($AC53,FILL_DATA!$A$4:$X$1004,2,0),"")</f>
        <v/>
      </c>
      <c r="D53" s="58" t="str">
        <f>IFERROR(VLOOKUP($AC53,FILL_DATA!$A$4:$X$1004,3,0),"")</f>
        <v/>
      </c>
      <c r="E53" s="58" t="str">
        <f>IFERROR(VLOOKUP($AC53,FILL_DATA!$A$4:$X$1004,4,0),"")</f>
        <v/>
      </c>
      <c r="F53" s="58" t="str">
        <f>IFERROR(VLOOKUP($AC53,FILL_DATA!$A$4:$X$1004,5,0),"")</f>
        <v/>
      </c>
      <c r="G53" s="58" t="str">
        <f>IFERROR(VLOOKUP($AC53,FILL_DATA!$A$4:$X$1004,6,0),"")</f>
        <v/>
      </c>
      <c r="H53" s="58" t="str">
        <f>IFERROR(VLOOKUP($AC53,FILL_DATA!$A$4:$X$1004,7,0),"")</f>
        <v/>
      </c>
      <c r="I53" s="161" t="str">
        <f>IFERROR(VLOOKUP($AC53,FILL_DATA!$A$4:$X$1004,9,0),"")</f>
        <v/>
      </c>
      <c r="J53" s="58" t="str">
        <f>IFERROR(VLOOKUP($AC53,FILL_DATA!$A$4:$X$1004,10,0),"")</f>
        <v/>
      </c>
      <c r="K53" s="58" t="str">
        <f>IFERROR(VLOOKUP($AC53,FILL_DATA!$A$4:$X$1004,11,0),"")</f>
        <v/>
      </c>
      <c r="L53" s="58" t="str">
        <f>IFERROR(VLOOKUP($AC53,FILL_DATA!$A$4:$X$1004,12,0),"")</f>
        <v/>
      </c>
      <c r="M53" s="58" t="str">
        <f>IFERROR(VLOOKUP($AC53,FILL_DATA!$A$4:$X$1004,13,0),"")</f>
        <v/>
      </c>
      <c r="N53" s="58" t="str">
        <f>IFERROR(VLOOKUP($AC53,FILL_DATA!$A$4:$X$1004,14,0),"")</f>
        <v/>
      </c>
      <c r="O53" s="58" t="str">
        <f>IFERROR(VLOOKUP($AC53,FILL_DATA!$A$4:$X$1004,15,0),"")</f>
        <v/>
      </c>
      <c r="P53" s="58" t="str">
        <f>IFERROR(VLOOKUP($AC53,FILL_DATA!$A$4:$X$1004,16,0),"")</f>
        <v/>
      </c>
      <c r="Q53" s="58" t="str">
        <f>IFERROR(VLOOKUP($AC53,FILL_DATA!$A$4:$X$1004,17,0),"")</f>
        <v/>
      </c>
      <c r="R53" s="58" t="str">
        <f>IFERROR(VLOOKUP($AC53,FILL_DATA!$A$4:$X$1004,18,0),"")</f>
        <v/>
      </c>
      <c r="S53" s="58" t="str">
        <f>IFERROR(VLOOKUP($AC53,FILL_DATA!$A$4:$X$1004,19,0),"")</f>
        <v/>
      </c>
      <c r="T53" s="58" t="str">
        <f>IFERROR(VLOOKUP($AC53,FILL_DATA!$A$4:$X$1004,20,0),"")</f>
        <v/>
      </c>
      <c r="U53" s="58" t="str">
        <f>IFERROR(VLOOKUP($AC53,FILL_DATA!$A$4:$X$1004,21,0),"")</f>
        <v/>
      </c>
      <c r="V53" s="58" t="str">
        <f>IFERROR(VLOOKUP($AC53,FILL_DATA!$A$4:$X$1004,22,0),"")</f>
        <v/>
      </c>
      <c r="W53" s="58" t="str">
        <f>IFERROR(VLOOKUP($AC53,FILL_DATA!$A$4:$X$1004,23,0),"")</f>
        <v/>
      </c>
      <c r="X53" s="58" t="str">
        <f>IFERROR(VLOOKUP($AC53,FILL_DATA!$A$4:$X$1004,24,0),"")</f>
        <v/>
      </c>
      <c r="Y53" s="58" t="str">
        <f>IF(SANCTION!$C$6:$C$1006="","",VLOOKUP(SANCTION!$C$6:$C$1006,Sheet1!$B$3:$C$15,2,0))</f>
        <v/>
      </c>
      <c r="Z53" s="57">
        <f t="shared" si="0"/>
        <v>0</v>
      </c>
      <c r="AB53" s="89">
        <v>48</v>
      </c>
      <c r="AC53" s="89">
        <f>IFERROR(IF($AB$1&gt;=AB53,SMALL(FILL_DATA!$AC$5:$AC$1004,SANCTION!$AB$2+SANCTION!AB53),0),0)</f>
        <v>0</v>
      </c>
      <c r="AE53" s="89">
        <f>IF(SANCTION!$C53&gt;=9,1,0)</f>
        <v>1</v>
      </c>
      <c r="AF53" s="89">
        <f>IFERROR(PRODUCT(SANCTION!$X53,SANCTION!$Y53),"")</f>
        <v>0</v>
      </c>
      <c r="AG53" s="89">
        <f t="shared" si="1"/>
        <v>0</v>
      </c>
    </row>
    <row r="54" spans="1:33" hidden="1">
      <c r="A54" s="89" t="str">
        <f>J54&amp;"_"&amp;COUNTIF($J$6:J54,J54)</f>
        <v>_18</v>
      </c>
      <c r="B54" s="58" t="str">
        <f>IF(SANCTION!$C54="","",ROWS($B$6:B54))</f>
        <v/>
      </c>
      <c r="C54" s="58" t="str">
        <f>IFERROR(VLOOKUP($AC54,FILL_DATA!$A$4:$X$1004,2,0),"")</f>
        <v/>
      </c>
      <c r="D54" s="58" t="str">
        <f>IFERROR(VLOOKUP($AC54,FILL_DATA!$A$4:$X$1004,3,0),"")</f>
        <v/>
      </c>
      <c r="E54" s="58" t="str">
        <f>IFERROR(VLOOKUP($AC54,FILL_DATA!$A$4:$X$1004,4,0),"")</f>
        <v/>
      </c>
      <c r="F54" s="58" t="str">
        <f>IFERROR(VLOOKUP($AC54,FILL_DATA!$A$4:$X$1004,5,0),"")</f>
        <v/>
      </c>
      <c r="G54" s="58" t="str">
        <f>IFERROR(VLOOKUP($AC54,FILL_DATA!$A$4:$X$1004,6,0),"")</f>
        <v/>
      </c>
      <c r="H54" s="58" t="str">
        <f>IFERROR(VLOOKUP($AC54,FILL_DATA!$A$4:$X$1004,7,0),"")</f>
        <v/>
      </c>
      <c r="I54" s="161" t="str">
        <f>IFERROR(VLOOKUP($AC54,FILL_DATA!$A$4:$X$1004,9,0),"")</f>
        <v/>
      </c>
      <c r="J54" s="58" t="str">
        <f>IFERROR(VLOOKUP($AC54,FILL_DATA!$A$4:$X$1004,10,0),"")</f>
        <v/>
      </c>
      <c r="K54" s="58" t="str">
        <f>IFERROR(VLOOKUP($AC54,FILL_DATA!$A$4:$X$1004,11,0),"")</f>
        <v/>
      </c>
      <c r="L54" s="58" t="str">
        <f>IFERROR(VLOOKUP($AC54,FILL_DATA!$A$4:$X$1004,12,0),"")</f>
        <v/>
      </c>
      <c r="M54" s="58" t="str">
        <f>IFERROR(VLOOKUP($AC54,FILL_DATA!$A$4:$X$1004,13,0),"")</f>
        <v/>
      </c>
      <c r="N54" s="58" t="str">
        <f>IFERROR(VLOOKUP($AC54,FILL_DATA!$A$4:$X$1004,14,0),"")</f>
        <v/>
      </c>
      <c r="O54" s="58" t="str">
        <f>IFERROR(VLOOKUP($AC54,FILL_DATA!$A$4:$X$1004,15,0),"")</f>
        <v/>
      </c>
      <c r="P54" s="58" t="str">
        <f>IFERROR(VLOOKUP($AC54,FILL_DATA!$A$4:$X$1004,16,0),"")</f>
        <v/>
      </c>
      <c r="Q54" s="58" t="str">
        <f>IFERROR(VLOOKUP($AC54,FILL_DATA!$A$4:$X$1004,17,0),"")</f>
        <v/>
      </c>
      <c r="R54" s="58" t="str">
        <f>IFERROR(VLOOKUP($AC54,FILL_DATA!$A$4:$X$1004,18,0),"")</f>
        <v/>
      </c>
      <c r="S54" s="58" t="str">
        <f>IFERROR(VLOOKUP($AC54,FILL_DATA!$A$4:$X$1004,19,0),"")</f>
        <v/>
      </c>
      <c r="T54" s="58" t="str">
        <f>IFERROR(VLOOKUP($AC54,FILL_DATA!$A$4:$X$1004,20,0),"")</f>
        <v/>
      </c>
      <c r="U54" s="58" t="str">
        <f>IFERROR(VLOOKUP($AC54,FILL_DATA!$A$4:$X$1004,21,0),"")</f>
        <v/>
      </c>
      <c r="V54" s="58" t="str">
        <f>IFERROR(VLOOKUP($AC54,FILL_DATA!$A$4:$X$1004,22,0),"")</f>
        <v/>
      </c>
      <c r="W54" s="58" t="str">
        <f>IFERROR(VLOOKUP($AC54,FILL_DATA!$A$4:$X$1004,23,0),"")</f>
        <v/>
      </c>
      <c r="X54" s="58" t="str">
        <f>IFERROR(VLOOKUP($AC54,FILL_DATA!$A$4:$X$1004,24,0),"")</f>
        <v/>
      </c>
      <c r="Y54" s="58" t="str">
        <f>IF(SANCTION!$C$6:$C$1006="","",VLOOKUP(SANCTION!$C$6:$C$1006,Sheet1!$B$3:$C$15,2,0))</f>
        <v/>
      </c>
      <c r="Z54" s="57">
        <f t="shared" si="0"/>
        <v>0</v>
      </c>
      <c r="AB54" s="89">
        <v>49</v>
      </c>
      <c r="AC54" s="89">
        <f>IFERROR(IF($AB$1&gt;=AB54,SMALL(FILL_DATA!$AC$5:$AC$1004,SANCTION!$AB$2+SANCTION!AB54),0),0)</f>
        <v>0</v>
      </c>
      <c r="AE54" s="89">
        <f>IF(SANCTION!$C54&gt;=9,1,0)</f>
        <v>1</v>
      </c>
      <c r="AF54" s="89">
        <f>IFERROR(PRODUCT(SANCTION!$X54,SANCTION!$Y54),"")</f>
        <v>0</v>
      </c>
      <c r="AG54" s="89">
        <f t="shared" si="1"/>
        <v>0</v>
      </c>
    </row>
    <row r="55" spans="1:33" hidden="1">
      <c r="A55" s="89" t="str">
        <f>J55&amp;"_"&amp;COUNTIF($J$6:J55,J55)</f>
        <v>_19</v>
      </c>
      <c r="B55" s="58" t="str">
        <f>IF(SANCTION!$C55="","",ROWS($B$6:B55))</f>
        <v/>
      </c>
      <c r="C55" s="58" t="str">
        <f>IFERROR(VLOOKUP($AC55,FILL_DATA!$A$4:$X$1004,2,0),"")</f>
        <v/>
      </c>
      <c r="D55" s="58" t="str">
        <f>IFERROR(VLOOKUP($AC55,FILL_DATA!$A$4:$X$1004,3,0),"")</f>
        <v/>
      </c>
      <c r="E55" s="58" t="str">
        <f>IFERROR(VLOOKUP($AC55,FILL_DATA!$A$4:$X$1004,4,0),"")</f>
        <v/>
      </c>
      <c r="F55" s="58" t="str">
        <f>IFERROR(VLOOKUP($AC55,FILL_DATA!$A$4:$X$1004,5,0),"")</f>
        <v/>
      </c>
      <c r="G55" s="58" t="str">
        <f>IFERROR(VLOOKUP($AC55,FILL_DATA!$A$4:$X$1004,6,0),"")</f>
        <v/>
      </c>
      <c r="H55" s="58" t="str">
        <f>IFERROR(VLOOKUP($AC55,FILL_DATA!$A$4:$X$1004,7,0),"")</f>
        <v/>
      </c>
      <c r="I55" s="161" t="str">
        <f>IFERROR(VLOOKUP($AC55,FILL_DATA!$A$4:$X$1004,9,0),"")</f>
        <v/>
      </c>
      <c r="J55" s="58" t="str">
        <f>IFERROR(VLOOKUP($AC55,FILL_DATA!$A$4:$X$1004,10,0),"")</f>
        <v/>
      </c>
      <c r="K55" s="58" t="str">
        <f>IFERROR(VLOOKUP($AC55,FILL_DATA!$A$4:$X$1004,11,0),"")</f>
        <v/>
      </c>
      <c r="L55" s="58" t="str">
        <f>IFERROR(VLOOKUP($AC55,FILL_DATA!$A$4:$X$1004,12,0),"")</f>
        <v/>
      </c>
      <c r="M55" s="58" t="str">
        <f>IFERROR(VLOOKUP($AC55,FILL_DATA!$A$4:$X$1004,13,0),"")</f>
        <v/>
      </c>
      <c r="N55" s="58" t="str">
        <f>IFERROR(VLOOKUP($AC55,FILL_DATA!$A$4:$X$1004,14,0),"")</f>
        <v/>
      </c>
      <c r="O55" s="58" t="str">
        <f>IFERROR(VLOOKUP($AC55,FILL_DATA!$A$4:$X$1004,15,0),"")</f>
        <v/>
      </c>
      <c r="P55" s="58" t="str">
        <f>IFERROR(VLOOKUP($AC55,FILL_DATA!$A$4:$X$1004,16,0),"")</f>
        <v/>
      </c>
      <c r="Q55" s="58" t="str">
        <f>IFERROR(VLOOKUP($AC55,FILL_DATA!$A$4:$X$1004,17,0),"")</f>
        <v/>
      </c>
      <c r="R55" s="58" t="str">
        <f>IFERROR(VLOOKUP($AC55,FILL_DATA!$A$4:$X$1004,18,0),"")</f>
        <v/>
      </c>
      <c r="S55" s="58" t="str">
        <f>IFERROR(VLOOKUP($AC55,FILL_DATA!$A$4:$X$1004,19,0),"")</f>
        <v/>
      </c>
      <c r="T55" s="58" t="str">
        <f>IFERROR(VLOOKUP($AC55,FILL_DATA!$A$4:$X$1004,20,0),"")</f>
        <v/>
      </c>
      <c r="U55" s="58" t="str">
        <f>IFERROR(VLOOKUP($AC55,FILL_DATA!$A$4:$X$1004,21,0),"")</f>
        <v/>
      </c>
      <c r="V55" s="58" t="str">
        <f>IFERROR(VLOOKUP($AC55,FILL_DATA!$A$4:$X$1004,22,0),"")</f>
        <v/>
      </c>
      <c r="W55" s="58" t="str">
        <f>IFERROR(VLOOKUP($AC55,FILL_DATA!$A$4:$X$1004,23,0),"")</f>
        <v/>
      </c>
      <c r="X55" s="58" t="str">
        <f>IFERROR(VLOOKUP($AC55,FILL_DATA!$A$4:$X$1004,24,0),"")</f>
        <v/>
      </c>
      <c r="Y55" s="58" t="str">
        <f>IF(SANCTION!$C$6:$C$1006="","",VLOOKUP(SANCTION!$C$6:$C$1006,Sheet1!$B$3:$C$15,2,0))</f>
        <v/>
      </c>
      <c r="Z55" s="57">
        <f t="shared" si="0"/>
        <v>0</v>
      </c>
      <c r="AB55" s="89">
        <v>50</v>
      </c>
      <c r="AC55" s="89">
        <f>IFERROR(IF($AB$1&gt;=AB55,SMALL(FILL_DATA!$AC$5:$AC$1004,SANCTION!$AB$2+SANCTION!AB55),0),0)</f>
        <v>0</v>
      </c>
      <c r="AE55" s="89">
        <f>IF(SANCTION!$C55&gt;=9,1,0)</f>
        <v>1</v>
      </c>
      <c r="AF55" s="89">
        <f>IFERROR(PRODUCT(SANCTION!$X55,SANCTION!$Y55),"")</f>
        <v>0</v>
      </c>
      <c r="AG55" s="89">
        <f t="shared" si="1"/>
        <v>0</v>
      </c>
    </row>
    <row r="56" spans="1:33" hidden="1">
      <c r="A56" s="89" t="str">
        <f>J56&amp;"_"&amp;COUNTIF($J$6:J56,J56)</f>
        <v>_20</v>
      </c>
      <c r="B56" s="58" t="str">
        <f>IF(SANCTION!$C56="","",ROWS($B$6:B56))</f>
        <v/>
      </c>
      <c r="C56" s="58" t="str">
        <f>IFERROR(VLOOKUP($AC56,FILL_DATA!$A$4:$X$1004,2,0),"")</f>
        <v/>
      </c>
      <c r="D56" s="58" t="str">
        <f>IFERROR(VLOOKUP($AC56,FILL_DATA!$A$4:$X$1004,3,0),"")</f>
        <v/>
      </c>
      <c r="E56" s="58" t="str">
        <f>IFERROR(VLOOKUP($AC56,FILL_DATA!$A$4:$X$1004,4,0),"")</f>
        <v/>
      </c>
      <c r="F56" s="58" t="str">
        <f>IFERROR(VLOOKUP($AC56,FILL_DATA!$A$4:$X$1004,5,0),"")</f>
        <v/>
      </c>
      <c r="G56" s="58" t="str">
        <f>IFERROR(VLOOKUP($AC56,FILL_DATA!$A$4:$X$1004,6,0),"")</f>
        <v/>
      </c>
      <c r="H56" s="58" t="str">
        <f>IFERROR(VLOOKUP($AC56,FILL_DATA!$A$4:$X$1004,7,0),"")</f>
        <v/>
      </c>
      <c r="I56" s="161" t="str">
        <f>IFERROR(VLOOKUP($AC56,FILL_DATA!$A$4:$X$1004,9,0),"")</f>
        <v/>
      </c>
      <c r="J56" s="58" t="str">
        <f>IFERROR(VLOOKUP($AC56,FILL_DATA!$A$4:$X$1004,10,0),"")</f>
        <v/>
      </c>
      <c r="K56" s="58" t="str">
        <f>IFERROR(VLOOKUP($AC56,FILL_DATA!$A$4:$X$1004,11,0),"")</f>
        <v/>
      </c>
      <c r="L56" s="58" t="str">
        <f>IFERROR(VLOOKUP($AC56,FILL_DATA!$A$4:$X$1004,12,0),"")</f>
        <v/>
      </c>
      <c r="M56" s="58" t="str">
        <f>IFERROR(VLOOKUP($AC56,FILL_DATA!$A$4:$X$1004,13,0),"")</f>
        <v/>
      </c>
      <c r="N56" s="58" t="str">
        <f>IFERROR(VLOOKUP($AC56,FILL_DATA!$A$4:$X$1004,14,0),"")</f>
        <v/>
      </c>
      <c r="O56" s="58" t="str">
        <f>IFERROR(VLOOKUP($AC56,FILL_DATA!$A$4:$X$1004,15,0),"")</f>
        <v/>
      </c>
      <c r="P56" s="58" t="str">
        <f>IFERROR(VLOOKUP($AC56,FILL_DATA!$A$4:$X$1004,16,0),"")</f>
        <v/>
      </c>
      <c r="Q56" s="58" t="str">
        <f>IFERROR(VLOOKUP($AC56,FILL_DATA!$A$4:$X$1004,17,0),"")</f>
        <v/>
      </c>
      <c r="R56" s="58" t="str">
        <f>IFERROR(VLOOKUP($AC56,FILL_DATA!$A$4:$X$1004,18,0),"")</f>
        <v/>
      </c>
      <c r="S56" s="58" t="str">
        <f>IFERROR(VLOOKUP($AC56,FILL_DATA!$A$4:$X$1004,19,0),"")</f>
        <v/>
      </c>
      <c r="T56" s="58" t="str">
        <f>IFERROR(VLOOKUP($AC56,FILL_DATA!$A$4:$X$1004,20,0),"")</f>
        <v/>
      </c>
      <c r="U56" s="58" t="str">
        <f>IFERROR(VLOOKUP($AC56,FILL_DATA!$A$4:$X$1004,21,0),"")</f>
        <v/>
      </c>
      <c r="V56" s="58" t="str">
        <f>IFERROR(VLOOKUP($AC56,FILL_DATA!$A$4:$X$1004,22,0),"")</f>
        <v/>
      </c>
      <c r="W56" s="58" t="str">
        <f>IFERROR(VLOOKUP($AC56,FILL_DATA!$A$4:$X$1004,23,0),"")</f>
        <v/>
      </c>
      <c r="X56" s="58" t="str">
        <f>IFERROR(VLOOKUP($AC56,FILL_DATA!$A$4:$X$1004,24,0),"")</f>
        <v/>
      </c>
      <c r="Y56" s="58" t="str">
        <f>IF(SANCTION!$C$6:$C$1006="","",VLOOKUP(SANCTION!$C$6:$C$1006,Sheet1!$B$3:$C$15,2,0))</f>
        <v/>
      </c>
      <c r="Z56" s="57">
        <f t="shared" si="0"/>
        <v>0</v>
      </c>
      <c r="AB56" s="89">
        <v>51</v>
      </c>
      <c r="AC56" s="89">
        <f>IFERROR(IF($AB$1&gt;=AB56,SMALL(FILL_DATA!$AC$5:$AC$1004,SANCTION!$AB$2+SANCTION!AB56),0),0)</f>
        <v>0</v>
      </c>
      <c r="AE56" s="89">
        <f>IF(SANCTION!$C56&gt;=9,1,0)</f>
        <v>1</v>
      </c>
      <c r="AF56" s="89">
        <f>IFERROR(PRODUCT(SANCTION!$X56,SANCTION!$Y56),"")</f>
        <v>0</v>
      </c>
      <c r="AG56" s="89">
        <f t="shared" si="1"/>
        <v>0</v>
      </c>
    </row>
    <row r="57" spans="1:33" hidden="1">
      <c r="A57" s="89" t="str">
        <f>J57&amp;"_"&amp;COUNTIF($J$6:J57,J57)</f>
        <v>_21</v>
      </c>
      <c r="B57" s="58" t="str">
        <f>IF(SANCTION!$C57="","",ROWS($B$6:B57))</f>
        <v/>
      </c>
      <c r="C57" s="58" t="str">
        <f>IFERROR(VLOOKUP($AC57,FILL_DATA!$A$4:$X$1004,2,0),"")</f>
        <v/>
      </c>
      <c r="D57" s="58" t="str">
        <f>IFERROR(VLOOKUP($AC57,FILL_DATA!$A$4:$X$1004,3,0),"")</f>
        <v/>
      </c>
      <c r="E57" s="58" t="str">
        <f>IFERROR(VLOOKUP($AC57,FILL_DATA!$A$4:$X$1004,4,0),"")</f>
        <v/>
      </c>
      <c r="F57" s="58" t="str">
        <f>IFERROR(VLOOKUP($AC57,FILL_DATA!$A$4:$X$1004,5,0),"")</f>
        <v/>
      </c>
      <c r="G57" s="58" t="str">
        <f>IFERROR(VLOOKUP($AC57,FILL_DATA!$A$4:$X$1004,6,0),"")</f>
        <v/>
      </c>
      <c r="H57" s="58" t="str">
        <f>IFERROR(VLOOKUP($AC57,FILL_DATA!$A$4:$X$1004,7,0),"")</f>
        <v/>
      </c>
      <c r="I57" s="161" t="str">
        <f>IFERROR(VLOOKUP($AC57,FILL_DATA!$A$4:$X$1004,9,0),"")</f>
        <v/>
      </c>
      <c r="J57" s="58" t="str">
        <f>IFERROR(VLOOKUP($AC57,FILL_DATA!$A$4:$X$1004,10,0),"")</f>
        <v/>
      </c>
      <c r="K57" s="58" t="str">
        <f>IFERROR(VLOOKUP($AC57,FILL_DATA!$A$4:$X$1004,11,0),"")</f>
        <v/>
      </c>
      <c r="L57" s="58" t="str">
        <f>IFERROR(VLOOKUP($AC57,FILL_DATA!$A$4:$X$1004,12,0),"")</f>
        <v/>
      </c>
      <c r="M57" s="58" t="str">
        <f>IFERROR(VLOOKUP($AC57,FILL_DATA!$A$4:$X$1004,13,0),"")</f>
        <v/>
      </c>
      <c r="N57" s="58" t="str">
        <f>IFERROR(VLOOKUP($AC57,FILL_DATA!$A$4:$X$1004,14,0),"")</f>
        <v/>
      </c>
      <c r="O57" s="58" t="str">
        <f>IFERROR(VLOOKUP($AC57,FILL_DATA!$A$4:$X$1004,15,0),"")</f>
        <v/>
      </c>
      <c r="P57" s="58" t="str">
        <f>IFERROR(VLOOKUP($AC57,FILL_DATA!$A$4:$X$1004,16,0),"")</f>
        <v/>
      </c>
      <c r="Q57" s="58" t="str">
        <f>IFERROR(VLOOKUP($AC57,FILL_DATA!$A$4:$X$1004,17,0),"")</f>
        <v/>
      </c>
      <c r="R57" s="58" t="str">
        <f>IFERROR(VLOOKUP($AC57,FILL_DATA!$A$4:$X$1004,18,0),"")</f>
        <v/>
      </c>
      <c r="S57" s="58" t="str">
        <f>IFERROR(VLOOKUP($AC57,FILL_DATA!$A$4:$X$1004,19,0),"")</f>
        <v/>
      </c>
      <c r="T57" s="58" t="str">
        <f>IFERROR(VLOOKUP($AC57,FILL_DATA!$A$4:$X$1004,20,0),"")</f>
        <v/>
      </c>
      <c r="U57" s="58" t="str">
        <f>IFERROR(VLOOKUP($AC57,FILL_DATA!$A$4:$X$1004,21,0),"")</f>
        <v/>
      </c>
      <c r="V57" s="58" t="str">
        <f>IFERROR(VLOOKUP($AC57,FILL_DATA!$A$4:$X$1004,22,0),"")</f>
        <v/>
      </c>
      <c r="W57" s="58" t="str">
        <f>IFERROR(VLOOKUP($AC57,FILL_DATA!$A$4:$X$1004,23,0),"")</f>
        <v/>
      </c>
      <c r="X57" s="58" t="str">
        <f>IFERROR(VLOOKUP($AC57,FILL_DATA!$A$4:$X$1004,24,0),"")</f>
        <v/>
      </c>
      <c r="Y57" s="58" t="str">
        <f>IF(SANCTION!$C$6:$C$1006="","",VLOOKUP(SANCTION!$C$6:$C$1006,Sheet1!$B$3:$C$15,2,0))</f>
        <v/>
      </c>
      <c r="Z57" s="57">
        <f t="shared" si="0"/>
        <v>0</v>
      </c>
      <c r="AB57" s="89">
        <v>52</v>
      </c>
      <c r="AC57" s="89">
        <f>IFERROR(IF($AB$1&gt;=AB57,SMALL(FILL_DATA!$AC$5:$AC$1004,SANCTION!$AB$2+SANCTION!AB57),0),0)</f>
        <v>0</v>
      </c>
      <c r="AE57" s="89">
        <f>IF(SANCTION!$C57&gt;=9,1,0)</f>
        <v>1</v>
      </c>
      <c r="AF57" s="89">
        <f>IFERROR(PRODUCT(SANCTION!$X57,SANCTION!$Y57),"")</f>
        <v>0</v>
      </c>
      <c r="AG57" s="89">
        <f t="shared" si="1"/>
        <v>0</v>
      </c>
    </row>
    <row r="58" spans="1:33" hidden="1">
      <c r="A58" s="89" t="str">
        <f>J58&amp;"_"&amp;COUNTIF($J$6:J58,J58)</f>
        <v>_22</v>
      </c>
      <c r="B58" s="58" t="str">
        <f>IF(SANCTION!$C58="","",ROWS($B$6:B58))</f>
        <v/>
      </c>
      <c r="C58" s="58" t="str">
        <f>IFERROR(VLOOKUP($AC58,FILL_DATA!$A$4:$X$1004,2,0),"")</f>
        <v/>
      </c>
      <c r="D58" s="58" t="str">
        <f>IFERROR(VLOOKUP($AC58,FILL_DATA!$A$4:$X$1004,3,0),"")</f>
        <v/>
      </c>
      <c r="E58" s="58" t="str">
        <f>IFERROR(VLOOKUP($AC58,FILL_DATA!$A$4:$X$1004,4,0),"")</f>
        <v/>
      </c>
      <c r="F58" s="58" t="str">
        <f>IFERROR(VLOOKUP($AC58,FILL_DATA!$A$4:$X$1004,5,0),"")</f>
        <v/>
      </c>
      <c r="G58" s="58" t="str">
        <f>IFERROR(VLOOKUP($AC58,FILL_DATA!$A$4:$X$1004,6,0),"")</f>
        <v/>
      </c>
      <c r="H58" s="58" t="str">
        <f>IFERROR(VLOOKUP($AC58,FILL_DATA!$A$4:$X$1004,7,0),"")</f>
        <v/>
      </c>
      <c r="I58" s="161" t="str">
        <f>IFERROR(VLOOKUP($AC58,FILL_DATA!$A$4:$X$1004,9,0),"")</f>
        <v/>
      </c>
      <c r="J58" s="58" t="str">
        <f>IFERROR(VLOOKUP($AC58,FILL_DATA!$A$4:$X$1004,10,0),"")</f>
        <v/>
      </c>
      <c r="K58" s="58" t="str">
        <f>IFERROR(VLOOKUP($AC58,FILL_DATA!$A$4:$X$1004,11,0),"")</f>
        <v/>
      </c>
      <c r="L58" s="58" t="str">
        <f>IFERROR(VLOOKUP($AC58,FILL_DATA!$A$4:$X$1004,12,0),"")</f>
        <v/>
      </c>
      <c r="M58" s="58" t="str">
        <f>IFERROR(VLOOKUP($AC58,FILL_DATA!$A$4:$X$1004,13,0),"")</f>
        <v/>
      </c>
      <c r="N58" s="58" t="str">
        <f>IFERROR(VLOOKUP($AC58,FILL_DATA!$A$4:$X$1004,14,0),"")</f>
        <v/>
      </c>
      <c r="O58" s="58" t="str">
        <f>IFERROR(VLOOKUP($AC58,FILL_DATA!$A$4:$X$1004,15,0),"")</f>
        <v/>
      </c>
      <c r="P58" s="58" t="str">
        <f>IFERROR(VLOOKUP($AC58,FILL_DATA!$A$4:$X$1004,16,0),"")</f>
        <v/>
      </c>
      <c r="Q58" s="58" t="str">
        <f>IFERROR(VLOOKUP($AC58,FILL_DATA!$A$4:$X$1004,17,0),"")</f>
        <v/>
      </c>
      <c r="R58" s="58" t="str">
        <f>IFERROR(VLOOKUP($AC58,FILL_DATA!$A$4:$X$1004,18,0),"")</f>
        <v/>
      </c>
      <c r="S58" s="58" t="str">
        <f>IFERROR(VLOOKUP($AC58,FILL_DATA!$A$4:$X$1004,19,0),"")</f>
        <v/>
      </c>
      <c r="T58" s="58" t="str">
        <f>IFERROR(VLOOKUP($AC58,FILL_DATA!$A$4:$X$1004,20,0),"")</f>
        <v/>
      </c>
      <c r="U58" s="58" t="str">
        <f>IFERROR(VLOOKUP($AC58,FILL_DATA!$A$4:$X$1004,21,0),"")</f>
        <v/>
      </c>
      <c r="V58" s="58" t="str">
        <f>IFERROR(VLOOKUP($AC58,FILL_DATA!$A$4:$X$1004,22,0),"")</f>
        <v/>
      </c>
      <c r="W58" s="58" t="str">
        <f>IFERROR(VLOOKUP($AC58,FILL_DATA!$A$4:$X$1004,23,0),"")</f>
        <v/>
      </c>
      <c r="X58" s="58" t="str">
        <f>IFERROR(VLOOKUP($AC58,FILL_DATA!$A$4:$X$1004,24,0),"")</f>
        <v/>
      </c>
      <c r="Y58" s="58" t="str">
        <f>IF(SANCTION!$C$6:$C$1006="","",VLOOKUP(SANCTION!$C$6:$C$1006,Sheet1!$B$3:$C$15,2,0))</f>
        <v/>
      </c>
      <c r="Z58" s="57">
        <f t="shared" si="0"/>
        <v>0</v>
      </c>
      <c r="AB58" s="89">
        <v>53</v>
      </c>
      <c r="AC58" s="89">
        <f>IFERROR(IF($AB$1&gt;=AB58,SMALL(FILL_DATA!$AC$5:$AC$1004,SANCTION!$AB$2+SANCTION!AB58),0),0)</f>
        <v>0</v>
      </c>
      <c r="AE58" s="89">
        <f>IF(SANCTION!$C58&gt;=9,1,0)</f>
        <v>1</v>
      </c>
      <c r="AF58" s="89">
        <f>IFERROR(PRODUCT(SANCTION!$X58,SANCTION!$Y58),"")</f>
        <v>0</v>
      </c>
      <c r="AG58" s="89">
        <f t="shared" si="1"/>
        <v>0</v>
      </c>
    </row>
    <row r="59" spans="1:33" hidden="1">
      <c r="A59" s="89" t="str">
        <f>J59&amp;"_"&amp;COUNTIF($J$6:J59,J59)</f>
        <v>_23</v>
      </c>
      <c r="B59" s="58" t="str">
        <f>IF(SANCTION!$C59="","",ROWS($B$6:B59))</f>
        <v/>
      </c>
      <c r="C59" s="58" t="str">
        <f>IFERROR(VLOOKUP($AC59,FILL_DATA!$A$4:$X$1004,2,0),"")</f>
        <v/>
      </c>
      <c r="D59" s="58" t="str">
        <f>IFERROR(VLOOKUP($AC59,FILL_DATA!$A$4:$X$1004,3,0),"")</f>
        <v/>
      </c>
      <c r="E59" s="58" t="str">
        <f>IFERROR(VLOOKUP($AC59,FILL_DATA!$A$4:$X$1004,4,0),"")</f>
        <v/>
      </c>
      <c r="F59" s="58" t="str">
        <f>IFERROR(VLOOKUP($AC59,FILL_DATA!$A$4:$X$1004,5,0),"")</f>
        <v/>
      </c>
      <c r="G59" s="58" t="str">
        <f>IFERROR(VLOOKUP($AC59,FILL_DATA!$A$4:$X$1004,6,0),"")</f>
        <v/>
      </c>
      <c r="H59" s="58" t="str">
        <f>IFERROR(VLOOKUP($AC59,FILL_DATA!$A$4:$X$1004,7,0),"")</f>
        <v/>
      </c>
      <c r="I59" s="161" t="str">
        <f>IFERROR(VLOOKUP($AC59,FILL_DATA!$A$4:$X$1004,9,0),"")</f>
        <v/>
      </c>
      <c r="J59" s="58" t="str">
        <f>IFERROR(VLOOKUP($AC59,FILL_DATA!$A$4:$X$1004,10,0),"")</f>
        <v/>
      </c>
      <c r="K59" s="58" t="str">
        <f>IFERROR(VLOOKUP($AC59,FILL_DATA!$A$4:$X$1004,11,0),"")</f>
        <v/>
      </c>
      <c r="L59" s="58" t="str">
        <f>IFERROR(VLOOKUP($AC59,FILL_DATA!$A$4:$X$1004,12,0),"")</f>
        <v/>
      </c>
      <c r="M59" s="58" t="str">
        <f>IFERROR(VLOOKUP($AC59,FILL_DATA!$A$4:$X$1004,13,0),"")</f>
        <v/>
      </c>
      <c r="N59" s="58" t="str">
        <f>IFERROR(VLOOKUP($AC59,FILL_DATA!$A$4:$X$1004,14,0),"")</f>
        <v/>
      </c>
      <c r="O59" s="58" t="str">
        <f>IFERROR(VLOOKUP($AC59,FILL_DATA!$A$4:$X$1004,15,0),"")</f>
        <v/>
      </c>
      <c r="P59" s="58" t="str">
        <f>IFERROR(VLOOKUP($AC59,FILL_DATA!$A$4:$X$1004,16,0),"")</f>
        <v/>
      </c>
      <c r="Q59" s="58" t="str">
        <f>IFERROR(VLOOKUP($AC59,FILL_DATA!$A$4:$X$1004,17,0),"")</f>
        <v/>
      </c>
      <c r="R59" s="58" t="str">
        <f>IFERROR(VLOOKUP($AC59,FILL_DATA!$A$4:$X$1004,18,0),"")</f>
        <v/>
      </c>
      <c r="S59" s="58" t="str">
        <f>IFERROR(VLOOKUP($AC59,FILL_DATA!$A$4:$X$1004,19,0),"")</f>
        <v/>
      </c>
      <c r="T59" s="58" t="str">
        <f>IFERROR(VLOOKUP($AC59,FILL_DATA!$A$4:$X$1004,20,0),"")</f>
        <v/>
      </c>
      <c r="U59" s="58" t="str">
        <f>IFERROR(VLOOKUP($AC59,FILL_DATA!$A$4:$X$1004,21,0),"")</f>
        <v/>
      </c>
      <c r="V59" s="58" t="str">
        <f>IFERROR(VLOOKUP($AC59,FILL_DATA!$A$4:$X$1004,22,0),"")</f>
        <v/>
      </c>
      <c r="W59" s="58" t="str">
        <f>IFERROR(VLOOKUP($AC59,FILL_DATA!$A$4:$X$1004,23,0),"")</f>
        <v/>
      </c>
      <c r="X59" s="58" t="str">
        <f>IFERROR(VLOOKUP($AC59,FILL_DATA!$A$4:$X$1004,24,0),"")</f>
        <v/>
      </c>
      <c r="Y59" s="58" t="str">
        <f>IF(SANCTION!$C$6:$C$1006="","",VLOOKUP(SANCTION!$C$6:$C$1006,Sheet1!$B$3:$C$15,2,0))</f>
        <v/>
      </c>
      <c r="Z59" s="57">
        <f t="shared" si="0"/>
        <v>0</v>
      </c>
      <c r="AB59" s="89">
        <v>54</v>
      </c>
      <c r="AC59" s="89">
        <f>IFERROR(IF($AB$1&gt;=AB59,SMALL(FILL_DATA!$AC$5:$AC$1004,SANCTION!$AB$2+SANCTION!AB59),0),0)</f>
        <v>0</v>
      </c>
      <c r="AE59" s="89">
        <f>IF(SANCTION!$C59&gt;=9,1,0)</f>
        <v>1</v>
      </c>
      <c r="AF59" s="89">
        <f>IFERROR(PRODUCT(SANCTION!$X59,SANCTION!$Y59),"")</f>
        <v>0</v>
      </c>
      <c r="AG59" s="89">
        <f t="shared" si="1"/>
        <v>0</v>
      </c>
    </row>
    <row r="60" spans="1:33" hidden="1">
      <c r="A60" s="89" t="str">
        <f>J60&amp;"_"&amp;COUNTIF($J$6:J60,J60)</f>
        <v>_24</v>
      </c>
      <c r="B60" s="58" t="str">
        <f>IF(SANCTION!$C60="","",ROWS($B$6:B60))</f>
        <v/>
      </c>
      <c r="C60" s="58" t="str">
        <f>IFERROR(VLOOKUP($AC60,FILL_DATA!$A$4:$X$1004,2,0),"")</f>
        <v/>
      </c>
      <c r="D60" s="58" t="str">
        <f>IFERROR(VLOOKUP($AC60,FILL_DATA!$A$4:$X$1004,3,0),"")</f>
        <v/>
      </c>
      <c r="E60" s="58" t="str">
        <f>IFERROR(VLOOKUP($AC60,FILL_DATA!$A$4:$X$1004,4,0),"")</f>
        <v/>
      </c>
      <c r="F60" s="58" t="str">
        <f>IFERROR(VLOOKUP($AC60,FILL_DATA!$A$4:$X$1004,5,0),"")</f>
        <v/>
      </c>
      <c r="G60" s="58" t="str">
        <f>IFERROR(VLOOKUP($AC60,FILL_DATA!$A$4:$X$1004,6,0),"")</f>
        <v/>
      </c>
      <c r="H60" s="58" t="str">
        <f>IFERROR(VLOOKUP($AC60,FILL_DATA!$A$4:$X$1004,7,0),"")</f>
        <v/>
      </c>
      <c r="I60" s="161" t="str">
        <f>IFERROR(VLOOKUP($AC60,FILL_DATA!$A$4:$X$1004,9,0),"")</f>
        <v/>
      </c>
      <c r="J60" s="58" t="str">
        <f>IFERROR(VLOOKUP($AC60,FILL_DATA!$A$4:$X$1004,10,0),"")</f>
        <v/>
      </c>
      <c r="K60" s="58" t="str">
        <f>IFERROR(VLOOKUP($AC60,FILL_DATA!$A$4:$X$1004,11,0),"")</f>
        <v/>
      </c>
      <c r="L60" s="58" t="str">
        <f>IFERROR(VLOOKUP($AC60,FILL_DATA!$A$4:$X$1004,12,0),"")</f>
        <v/>
      </c>
      <c r="M60" s="58" t="str">
        <f>IFERROR(VLOOKUP($AC60,FILL_DATA!$A$4:$X$1004,13,0),"")</f>
        <v/>
      </c>
      <c r="N60" s="58" t="str">
        <f>IFERROR(VLOOKUP($AC60,FILL_DATA!$A$4:$X$1004,14,0),"")</f>
        <v/>
      </c>
      <c r="O60" s="58" t="str">
        <f>IFERROR(VLOOKUP($AC60,FILL_DATA!$A$4:$X$1004,15,0),"")</f>
        <v/>
      </c>
      <c r="P60" s="58" t="str">
        <f>IFERROR(VLOOKUP($AC60,FILL_DATA!$A$4:$X$1004,16,0),"")</f>
        <v/>
      </c>
      <c r="Q60" s="58" t="str">
        <f>IFERROR(VLOOKUP($AC60,FILL_DATA!$A$4:$X$1004,17,0),"")</f>
        <v/>
      </c>
      <c r="R60" s="58" t="str">
        <f>IFERROR(VLOOKUP($AC60,FILL_DATA!$A$4:$X$1004,18,0),"")</f>
        <v/>
      </c>
      <c r="S60" s="58" t="str">
        <f>IFERROR(VLOOKUP($AC60,FILL_DATA!$A$4:$X$1004,19,0),"")</f>
        <v/>
      </c>
      <c r="T60" s="58" t="str">
        <f>IFERROR(VLOOKUP($AC60,FILL_DATA!$A$4:$X$1004,20,0),"")</f>
        <v/>
      </c>
      <c r="U60" s="58" t="str">
        <f>IFERROR(VLOOKUP($AC60,FILL_DATA!$A$4:$X$1004,21,0),"")</f>
        <v/>
      </c>
      <c r="V60" s="58" t="str">
        <f>IFERROR(VLOOKUP($AC60,FILL_DATA!$A$4:$X$1004,22,0),"")</f>
        <v/>
      </c>
      <c r="W60" s="58" t="str">
        <f>IFERROR(VLOOKUP($AC60,FILL_DATA!$A$4:$X$1004,23,0),"")</f>
        <v/>
      </c>
      <c r="X60" s="58" t="str">
        <f>IFERROR(VLOOKUP($AC60,FILL_DATA!$A$4:$X$1004,24,0),"")</f>
        <v/>
      </c>
      <c r="Y60" s="58" t="str">
        <f>IF(SANCTION!$C$6:$C$1006="","",VLOOKUP(SANCTION!$C$6:$C$1006,Sheet1!$B$3:$C$15,2,0))</f>
        <v/>
      </c>
      <c r="Z60" s="57">
        <f t="shared" si="0"/>
        <v>0</v>
      </c>
      <c r="AB60" s="89">
        <v>55</v>
      </c>
      <c r="AC60" s="89">
        <f>IFERROR(IF($AB$1&gt;=AB60,SMALL(FILL_DATA!$AC$5:$AC$1004,SANCTION!$AB$2+SANCTION!AB60),0),0)</f>
        <v>0</v>
      </c>
      <c r="AE60" s="89">
        <f>IF(SANCTION!$C60&gt;=9,1,0)</f>
        <v>1</v>
      </c>
      <c r="AF60" s="89">
        <f>IFERROR(PRODUCT(SANCTION!$X60,SANCTION!$Y60),"")</f>
        <v>0</v>
      </c>
      <c r="AG60" s="89">
        <f t="shared" si="1"/>
        <v>0</v>
      </c>
    </row>
    <row r="61" spans="1:33" hidden="1">
      <c r="A61" s="89" t="str">
        <f>J61&amp;"_"&amp;COUNTIF($J$6:J61,J61)</f>
        <v>_25</v>
      </c>
      <c r="B61" s="58" t="str">
        <f>IF(SANCTION!$C61="","",ROWS($B$6:B61))</f>
        <v/>
      </c>
      <c r="C61" s="58" t="str">
        <f>IFERROR(VLOOKUP($AC61,FILL_DATA!$A$4:$X$1004,2,0),"")</f>
        <v/>
      </c>
      <c r="D61" s="58" t="str">
        <f>IFERROR(VLOOKUP($AC61,FILL_DATA!$A$4:$X$1004,3,0),"")</f>
        <v/>
      </c>
      <c r="E61" s="58" t="str">
        <f>IFERROR(VLOOKUP($AC61,FILL_DATA!$A$4:$X$1004,4,0),"")</f>
        <v/>
      </c>
      <c r="F61" s="58" t="str">
        <f>IFERROR(VLOOKUP($AC61,FILL_DATA!$A$4:$X$1004,5,0),"")</f>
        <v/>
      </c>
      <c r="G61" s="58" t="str">
        <f>IFERROR(VLOOKUP($AC61,FILL_DATA!$A$4:$X$1004,6,0),"")</f>
        <v/>
      </c>
      <c r="H61" s="58" t="str">
        <f>IFERROR(VLOOKUP($AC61,FILL_DATA!$A$4:$X$1004,7,0),"")</f>
        <v/>
      </c>
      <c r="I61" s="161" t="str">
        <f>IFERROR(VLOOKUP($AC61,FILL_DATA!$A$4:$X$1004,9,0),"")</f>
        <v/>
      </c>
      <c r="J61" s="58" t="str">
        <f>IFERROR(VLOOKUP($AC61,FILL_DATA!$A$4:$X$1004,10,0),"")</f>
        <v/>
      </c>
      <c r="K61" s="58" t="str">
        <f>IFERROR(VLOOKUP($AC61,FILL_DATA!$A$4:$X$1004,11,0),"")</f>
        <v/>
      </c>
      <c r="L61" s="58" t="str">
        <f>IFERROR(VLOOKUP($AC61,FILL_DATA!$A$4:$X$1004,12,0),"")</f>
        <v/>
      </c>
      <c r="M61" s="58" t="str">
        <f>IFERROR(VLOOKUP($AC61,FILL_DATA!$A$4:$X$1004,13,0),"")</f>
        <v/>
      </c>
      <c r="N61" s="58" t="str">
        <f>IFERROR(VLOOKUP($AC61,FILL_DATA!$A$4:$X$1004,14,0),"")</f>
        <v/>
      </c>
      <c r="O61" s="58" t="str">
        <f>IFERROR(VLOOKUP($AC61,FILL_DATA!$A$4:$X$1004,15,0),"")</f>
        <v/>
      </c>
      <c r="P61" s="58" t="str">
        <f>IFERROR(VLOOKUP($AC61,FILL_DATA!$A$4:$X$1004,16,0),"")</f>
        <v/>
      </c>
      <c r="Q61" s="58" t="str">
        <f>IFERROR(VLOOKUP($AC61,FILL_DATA!$A$4:$X$1004,17,0),"")</f>
        <v/>
      </c>
      <c r="R61" s="58" t="str">
        <f>IFERROR(VLOOKUP($AC61,FILL_DATA!$A$4:$X$1004,18,0),"")</f>
        <v/>
      </c>
      <c r="S61" s="58" t="str">
        <f>IFERROR(VLOOKUP($AC61,FILL_DATA!$A$4:$X$1004,19,0),"")</f>
        <v/>
      </c>
      <c r="T61" s="58" t="str">
        <f>IFERROR(VLOOKUP($AC61,FILL_DATA!$A$4:$X$1004,20,0),"")</f>
        <v/>
      </c>
      <c r="U61" s="58" t="str">
        <f>IFERROR(VLOOKUP($AC61,FILL_DATA!$A$4:$X$1004,21,0),"")</f>
        <v/>
      </c>
      <c r="V61" s="58" t="str">
        <f>IFERROR(VLOOKUP($AC61,FILL_DATA!$A$4:$X$1004,22,0),"")</f>
        <v/>
      </c>
      <c r="W61" s="58" t="str">
        <f>IFERROR(VLOOKUP($AC61,FILL_DATA!$A$4:$X$1004,23,0),"")</f>
        <v/>
      </c>
      <c r="X61" s="58" t="str">
        <f>IFERROR(VLOOKUP($AC61,FILL_DATA!$A$4:$X$1004,24,0),"")</f>
        <v/>
      </c>
      <c r="Y61" s="58" t="str">
        <f>IF(SANCTION!$C$6:$C$1006="","",VLOOKUP(SANCTION!$C$6:$C$1006,Sheet1!$B$3:$C$15,2,0))</f>
        <v/>
      </c>
      <c r="Z61" s="57">
        <f t="shared" si="0"/>
        <v>0</v>
      </c>
      <c r="AB61" s="89">
        <v>56</v>
      </c>
      <c r="AC61" s="89">
        <f>IFERROR(IF($AB$1&gt;=AB61,SMALL(FILL_DATA!$AC$5:$AC$1004,SANCTION!$AB$2+SANCTION!AB61),0),0)</f>
        <v>0</v>
      </c>
      <c r="AE61" s="89">
        <f>IF(SANCTION!$C61&gt;=9,1,0)</f>
        <v>1</v>
      </c>
      <c r="AF61" s="89">
        <f>IFERROR(PRODUCT(SANCTION!$X61,SANCTION!$Y61),"")</f>
        <v>0</v>
      </c>
      <c r="AG61" s="89">
        <f t="shared" si="1"/>
        <v>0</v>
      </c>
    </row>
    <row r="62" spans="1:33" hidden="1">
      <c r="A62" s="89" t="str">
        <f>J62&amp;"_"&amp;COUNTIF($J$6:J62,J62)</f>
        <v>_26</v>
      </c>
      <c r="B62" s="58" t="str">
        <f>IF(SANCTION!$C62="","",ROWS($B$6:B62))</f>
        <v/>
      </c>
      <c r="C62" s="58" t="str">
        <f>IFERROR(VLOOKUP($AC62,FILL_DATA!$A$4:$X$1004,2,0),"")</f>
        <v/>
      </c>
      <c r="D62" s="58" t="str">
        <f>IFERROR(VLOOKUP($AC62,FILL_DATA!$A$4:$X$1004,3,0),"")</f>
        <v/>
      </c>
      <c r="E62" s="58" t="str">
        <f>IFERROR(VLOOKUP($AC62,FILL_DATA!$A$4:$X$1004,4,0),"")</f>
        <v/>
      </c>
      <c r="F62" s="58" t="str">
        <f>IFERROR(VLOOKUP($AC62,FILL_DATA!$A$4:$X$1004,5,0),"")</f>
        <v/>
      </c>
      <c r="G62" s="58" t="str">
        <f>IFERROR(VLOOKUP($AC62,FILL_DATA!$A$4:$X$1004,6,0),"")</f>
        <v/>
      </c>
      <c r="H62" s="58" t="str">
        <f>IFERROR(VLOOKUP($AC62,FILL_DATA!$A$4:$X$1004,7,0),"")</f>
        <v/>
      </c>
      <c r="I62" s="161" t="str">
        <f>IFERROR(VLOOKUP($AC62,FILL_DATA!$A$4:$X$1004,9,0),"")</f>
        <v/>
      </c>
      <c r="J62" s="58" t="str">
        <f>IFERROR(VLOOKUP($AC62,FILL_DATA!$A$4:$X$1004,10,0),"")</f>
        <v/>
      </c>
      <c r="K62" s="58" t="str">
        <f>IFERROR(VLOOKUP($AC62,FILL_DATA!$A$4:$X$1004,11,0),"")</f>
        <v/>
      </c>
      <c r="L62" s="58" t="str">
        <f>IFERROR(VLOOKUP($AC62,FILL_DATA!$A$4:$X$1004,12,0),"")</f>
        <v/>
      </c>
      <c r="M62" s="58" t="str">
        <f>IFERROR(VLOOKUP($AC62,FILL_DATA!$A$4:$X$1004,13,0),"")</f>
        <v/>
      </c>
      <c r="N62" s="58" t="str">
        <f>IFERROR(VLOOKUP($AC62,FILL_DATA!$A$4:$X$1004,14,0),"")</f>
        <v/>
      </c>
      <c r="O62" s="58" t="str">
        <f>IFERROR(VLOOKUP($AC62,FILL_DATA!$A$4:$X$1004,15,0),"")</f>
        <v/>
      </c>
      <c r="P62" s="58" t="str">
        <f>IFERROR(VLOOKUP($AC62,FILL_DATA!$A$4:$X$1004,16,0),"")</f>
        <v/>
      </c>
      <c r="Q62" s="58" t="str">
        <f>IFERROR(VLOOKUP($AC62,FILL_DATA!$A$4:$X$1004,17,0),"")</f>
        <v/>
      </c>
      <c r="R62" s="58" t="str">
        <f>IFERROR(VLOOKUP($AC62,FILL_DATA!$A$4:$X$1004,18,0),"")</f>
        <v/>
      </c>
      <c r="S62" s="58" t="str">
        <f>IFERROR(VLOOKUP($AC62,FILL_DATA!$A$4:$X$1004,19,0),"")</f>
        <v/>
      </c>
      <c r="T62" s="58" t="str">
        <f>IFERROR(VLOOKUP($AC62,FILL_DATA!$A$4:$X$1004,20,0),"")</f>
        <v/>
      </c>
      <c r="U62" s="58" t="str">
        <f>IFERROR(VLOOKUP($AC62,FILL_DATA!$A$4:$X$1004,21,0),"")</f>
        <v/>
      </c>
      <c r="V62" s="58" t="str">
        <f>IFERROR(VLOOKUP($AC62,FILL_DATA!$A$4:$X$1004,22,0),"")</f>
        <v/>
      </c>
      <c r="W62" s="58" t="str">
        <f>IFERROR(VLOOKUP($AC62,FILL_DATA!$A$4:$X$1004,23,0),"")</f>
        <v/>
      </c>
      <c r="X62" s="58" t="str">
        <f>IFERROR(VLOOKUP($AC62,FILL_DATA!$A$4:$X$1004,24,0),"")</f>
        <v/>
      </c>
      <c r="Y62" s="58" t="str">
        <f>IF(SANCTION!$C$6:$C$1006="","",VLOOKUP(SANCTION!$C$6:$C$1006,Sheet1!$B$3:$C$15,2,0))</f>
        <v/>
      </c>
      <c r="Z62" s="57">
        <f t="shared" si="0"/>
        <v>0</v>
      </c>
      <c r="AB62" s="89">
        <v>57</v>
      </c>
      <c r="AC62" s="89">
        <f>IFERROR(IF($AB$1&gt;=AB62,SMALL(FILL_DATA!$AC$5:$AC$1004,SANCTION!$AB$2+SANCTION!AB62),0),0)</f>
        <v>0</v>
      </c>
      <c r="AE62" s="89">
        <f>IF(SANCTION!$C62&gt;=9,1,0)</f>
        <v>1</v>
      </c>
      <c r="AF62" s="89">
        <f>IFERROR(PRODUCT(SANCTION!$X62,SANCTION!$Y62),"")</f>
        <v>0</v>
      </c>
      <c r="AG62" s="89">
        <f t="shared" si="1"/>
        <v>0</v>
      </c>
    </row>
    <row r="63" spans="1:33" hidden="1">
      <c r="A63" s="89" t="str">
        <f>J63&amp;"_"&amp;COUNTIF($J$6:J63,J63)</f>
        <v>_27</v>
      </c>
      <c r="B63" s="58" t="str">
        <f>IF(SANCTION!$C63="","",ROWS($B$6:B63))</f>
        <v/>
      </c>
      <c r="C63" s="58" t="str">
        <f>IFERROR(VLOOKUP($AC63,FILL_DATA!$A$4:$X$1004,2,0),"")</f>
        <v/>
      </c>
      <c r="D63" s="58" t="str">
        <f>IFERROR(VLOOKUP($AC63,FILL_DATA!$A$4:$X$1004,3,0),"")</f>
        <v/>
      </c>
      <c r="E63" s="58" t="str">
        <f>IFERROR(VLOOKUP($AC63,FILL_DATA!$A$4:$X$1004,4,0),"")</f>
        <v/>
      </c>
      <c r="F63" s="58" t="str">
        <f>IFERROR(VLOOKUP($AC63,FILL_DATA!$A$4:$X$1004,5,0),"")</f>
        <v/>
      </c>
      <c r="G63" s="58" t="str">
        <f>IFERROR(VLOOKUP($AC63,FILL_DATA!$A$4:$X$1004,6,0),"")</f>
        <v/>
      </c>
      <c r="H63" s="58" t="str">
        <f>IFERROR(VLOOKUP($AC63,FILL_DATA!$A$4:$X$1004,7,0),"")</f>
        <v/>
      </c>
      <c r="I63" s="161" t="str">
        <f>IFERROR(VLOOKUP($AC63,FILL_DATA!$A$4:$X$1004,9,0),"")</f>
        <v/>
      </c>
      <c r="J63" s="58" t="str">
        <f>IFERROR(VLOOKUP($AC63,FILL_DATA!$A$4:$X$1004,10,0),"")</f>
        <v/>
      </c>
      <c r="K63" s="58" t="str">
        <f>IFERROR(VLOOKUP($AC63,FILL_DATA!$A$4:$X$1004,11,0),"")</f>
        <v/>
      </c>
      <c r="L63" s="58" t="str">
        <f>IFERROR(VLOOKUP($AC63,FILL_DATA!$A$4:$X$1004,12,0),"")</f>
        <v/>
      </c>
      <c r="M63" s="58" t="str">
        <f>IFERROR(VLOOKUP($AC63,FILL_DATA!$A$4:$X$1004,13,0),"")</f>
        <v/>
      </c>
      <c r="N63" s="58" t="str">
        <f>IFERROR(VLOOKUP($AC63,FILL_DATA!$A$4:$X$1004,14,0),"")</f>
        <v/>
      </c>
      <c r="O63" s="58" t="str">
        <f>IFERROR(VLOOKUP($AC63,FILL_DATA!$A$4:$X$1004,15,0),"")</f>
        <v/>
      </c>
      <c r="P63" s="58" t="str">
        <f>IFERROR(VLOOKUP($AC63,FILL_DATA!$A$4:$X$1004,16,0),"")</f>
        <v/>
      </c>
      <c r="Q63" s="58" t="str">
        <f>IFERROR(VLOOKUP($AC63,FILL_DATA!$A$4:$X$1004,17,0),"")</f>
        <v/>
      </c>
      <c r="R63" s="58" t="str">
        <f>IFERROR(VLOOKUP($AC63,FILL_DATA!$A$4:$X$1004,18,0),"")</f>
        <v/>
      </c>
      <c r="S63" s="58" t="str">
        <f>IFERROR(VLOOKUP($AC63,FILL_DATA!$A$4:$X$1004,19,0),"")</f>
        <v/>
      </c>
      <c r="T63" s="58" t="str">
        <f>IFERROR(VLOOKUP($AC63,FILL_DATA!$A$4:$X$1004,20,0),"")</f>
        <v/>
      </c>
      <c r="U63" s="58" t="str">
        <f>IFERROR(VLOOKUP($AC63,FILL_DATA!$A$4:$X$1004,21,0),"")</f>
        <v/>
      </c>
      <c r="V63" s="58" t="str">
        <f>IFERROR(VLOOKUP($AC63,FILL_DATA!$A$4:$X$1004,22,0),"")</f>
        <v/>
      </c>
      <c r="W63" s="58" t="str">
        <f>IFERROR(VLOOKUP($AC63,FILL_DATA!$A$4:$X$1004,23,0),"")</f>
        <v/>
      </c>
      <c r="X63" s="58" t="str">
        <f>IFERROR(VLOOKUP($AC63,FILL_DATA!$A$4:$X$1004,24,0),"")</f>
        <v/>
      </c>
      <c r="Y63" s="58" t="str">
        <f>IF(SANCTION!$C$6:$C$1006="","",VLOOKUP(SANCTION!$C$6:$C$1006,Sheet1!$B$3:$C$15,2,0))</f>
        <v/>
      </c>
      <c r="Z63" s="57">
        <f t="shared" si="0"/>
        <v>0</v>
      </c>
      <c r="AB63" s="89">
        <v>58</v>
      </c>
      <c r="AC63" s="89">
        <f>IFERROR(IF($AB$1&gt;=AB63,SMALL(FILL_DATA!$AC$5:$AC$1004,SANCTION!$AB$2+SANCTION!AB63),0),0)</f>
        <v>0</v>
      </c>
      <c r="AE63" s="89">
        <f>IF(SANCTION!$C63&gt;=9,1,0)</f>
        <v>1</v>
      </c>
      <c r="AF63" s="89">
        <f>IFERROR(PRODUCT(SANCTION!$X63,SANCTION!$Y63),"")</f>
        <v>0</v>
      </c>
      <c r="AG63" s="89">
        <f t="shared" si="1"/>
        <v>0</v>
      </c>
    </row>
    <row r="64" spans="1:33" hidden="1">
      <c r="A64" s="89" t="str">
        <f>J64&amp;"_"&amp;COUNTIF($J$6:J64,J64)</f>
        <v>_28</v>
      </c>
      <c r="B64" s="58" t="str">
        <f>IF(SANCTION!$C64="","",ROWS($B$6:B64))</f>
        <v/>
      </c>
      <c r="C64" s="58" t="str">
        <f>IFERROR(VLOOKUP($AC64,FILL_DATA!$A$4:$X$1004,2,0),"")</f>
        <v/>
      </c>
      <c r="D64" s="58" t="str">
        <f>IFERROR(VLOOKUP($AC64,FILL_DATA!$A$4:$X$1004,3,0),"")</f>
        <v/>
      </c>
      <c r="E64" s="58" t="str">
        <f>IFERROR(VLOOKUP($AC64,FILL_DATA!$A$4:$X$1004,4,0),"")</f>
        <v/>
      </c>
      <c r="F64" s="58" t="str">
        <f>IFERROR(VLOOKUP($AC64,FILL_DATA!$A$4:$X$1004,5,0),"")</f>
        <v/>
      </c>
      <c r="G64" s="58" t="str">
        <f>IFERROR(VLOOKUP($AC64,FILL_DATA!$A$4:$X$1004,6,0),"")</f>
        <v/>
      </c>
      <c r="H64" s="58" t="str">
        <f>IFERROR(VLOOKUP($AC64,FILL_DATA!$A$4:$X$1004,7,0),"")</f>
        <v/>
      </c>
      <c r="I64" s="161" t="str">
        <f>IFERROR(VLOOKUP($AC64,FILL_DATA!$A$4:$X$1004,9,0),"")</f>
        <v/>
      </c>
      <c r="J64" s="58" t="str">
        <f>IFERROR(VLOOKUP($AC64,FILL_DATA!$A$4:$X$1004,10,0),"")</f>
        <v/>
      </c>
      <c r="K64" s="58" t="str">
        <f>IFERROR(VLOOKUP($AC64,FILL_DATA!$A$4:$X$1004,11,0),"")</f>
        <v/>
      </c>
      <c r="L64" s="58" t="str">
        <f>IFERROR(VLOOKUP($AC64,FILL_DATA!$A$4:$X$1004,12,0),"")</f>
        <v/>
      </c>
      <c r="M64" s="58" t="str">
        <f>IFERROR(VLOOKUP($AC64,FILL_DATA!$A$4:$X$1004,13,0),"")</f>
        <v/>
      </c>
      <c r="N64" s="58" t="str">
        <f>IFERROR(VLOOKUP($AC64,FILL_DATA!$A$4:$X$1004,14,0),"")</f>
        <v/>
      </c>
      <c r="O64" s="58" t="str">
        <f>IFERROR(VLOOKUP($AC64,FILL_DATA!$A$4:$X$1004,15,0),"")</f>
        <v/>
      </c>
      <c r="P64" s="58" t="str">
        <f>IFERROR(VLOOKUP($AC64,FILL_DATA!$A$4:$X$1004,16,0),"")</f>
        <v/>
      </c>
      <c r="Q64" s="58" t="str">
        <f>IFERROR(VLOOKUP($AC64,FILL_DATA!$A$4:$X$1004,17,0),"")</f>
        <v/>
      </c>
      <c r="R64" s="58" t="str">
        <f>IFERROR(VLOOKUP($AC64,FILL_DATA!$A$4:$X$1004,18,0),"")</f>
        <v/>
      </c>
      <c r="S64" s="58" t="str">
        <f>IFERROR(VLOOKUP($AC64,FILL_DATA!$A$4:$X$1004,19,0),"")</f>
        <v/>
      </c>
      <c r="T64" s="58" t="str">
        <f>IFERROR(VLOOKUP($AC64,FILL_DATA!$A$4:$X$1004,20,0),"")</f>
        <v/>
      </c>
      <c r="U64" s="58" t="str">
        <f>IFERROR(VLOOKUP($AC64,FILL_DATA!$A$4:$X$1004,21,0),"")</f>
        <v/>
      </c>
      <c r="V64" s="58" t="str">
        <f>IFERROR(VLOOKUP($AC64,FILL_DATA!$A$4:$X$1004,22,0),"")</f>
        <v/>
      </c>
      <c r="W64" s="58" t="str">
        <f>IFERROR(VLOOKUP($AC64,FILL_DATA!$A$4:$X$1004,23,0),"")</f>
        <v/>
      </c>
      <c r="X64" s="58" t="str">
        <f>IFERROR(VLOOKUP($AC64,FILL_DATA!$A$4:$X$1004,24,0),"")</f>
        <v/>
      </c>
      <c r="Y64" s="58" t="str">
        <f>IF(SANCTION!$C$6:$C$1006="","",VLOOKUP(SANCTION!$C$6:$C$1006,Sheet1!$B$3:$C$15,2,0))</f>
        <v/>
      </c>
      <c r="Z64" s="57">
        <f t="shared" si="0"/>
        <v>0</v>
      </c>
      <c r="AB64" s="89">
        <v>59</v>
      </c>
      <c r="AC64" s="89">
        <f>IFERROR(IF($AB$1&gt;=AB64,SMALL(FILL_DATA!$AC$5:$AC$1004,SANCTION!$AB$2+SANCTION!AB64),0),0)</f>
        <v>0</v>
      </c>
      <c r="AE64" s="89">
        <f>IF(SANCTION!$C64&gt;=9,1,0)</f>
        <v>1</v>
      </c>
      <c r="AF64" s="89">
        <f>IFERROR(PRODUCT(SANCTION!$X64,SANCTION!$Y64),"")</f>
        <v>0</v>
      </c>
      <c r="AG64" s="89">
        <f t="shared" si="1"/>
        <v>0</v>
      </c>
    </row>
    <row r="65" spans="1:33" hidden="1">
      <c r="A65" s="89" t="str">
        <f>J65&amp;"_"&amp;COUNTIF($J$6:J65,J65)</f>
        <v>_29</v>
      </c>
      <c r="B65" s="58" t="str">
        <f>IF(SANCTION!$C65="","",ROWS($B$6:B65))</f>
        <v/>
      </c>
      <c r="C65" s="58" t="str">
        <f>IFERROR(VLOOKUP($AC65,FILL_DATA!$A$4:$X$1004,2,0),"")</f>
        <v/>
      </c>
      <c r="D65" s="58" t="str">
        <f>IFERROR(VLOOKUP($AC65,FILL_DATA!$A$4:$X$1004,3,0),"")</f>
        <v/>
      </c>
      <c r="E65" s="58" t="str">
        <f>IFERROR(VLOOKUP($AC65,FILL_DATA!$A$4:$X$1004,4,0),"")</f>
        <v/>
      </c>
      <c r="F65" s="58" t="str">
        <f>IFERROR(VLOOKUP($AC65,FILL_DATA!$A$4:$X$1004,5,0),"")</f>
        <v/>
      </c>
      <c r="G65" s="58" t="str">
        <f>IFERROR(VLOOKUP($AC65,FILL_DATA!$A$4:$X$1004,6,0),"")</f>
        <v/>
      </c>
      <c r="H65" s="58" t="str">
        <f>IFERROR(VLOOKUP($AC65,FILL_DATA!$A$4:$X$1004,7,0),"")</f>
        <v/>
      </c>
      <c r="I65" s="161" t="str">
        <f>IFERROR(VLOOKUP($AC65,FILL_DATA!$A$4:$X$1004,9,0),"")</f>
        <v/>
      </c>
      <c r="J65" s="58" t="str">
        <f>IFERROR(VLOOKUP($AC65,FILL_DATA!$A$4:$X$1004,10,0),"")</f>
        <v/>
      </c>
      <c r="K65" s="58" t="str">
        <f>IFERROR(VLOOKUP($AC65,FILL_DATA!$A$4:$X$1004,11,0),"")</f>
        <v/>
      </c>
      <c r="L65" s="58" t="str">
        <f>IFERROR(VLOOKUP($AC65,FILL_DATA!$A$4:$X$1004,12,0),"")</f>
        <v/>
      </c>
      <c r="M65" s="58" t="str">
        <f>IFERROR(VLOOKUP($AC65,FILL_DATA!$A$4:$X$1004,13,0),"")</f>
        <v/>
      </c>
      <c r="N65" s="58" t="str">
        <f>IFERROR(VLOOKUP($AC65,FILL_DATA!$A$4:$X$1004,14,0),"")</f>
        <v/>
      </c>
      <c r="O65" s="58" t="str">
        <f>IFERROR(VLOOKUP($AC65,FILL_DATA!$A$4:$X$1004,15,0),"")</f>
        <v/>
      </c>
      <c r="P65" s="58" t="str">
        <f>IFERROR(VLOOKUP($AC65,FILL_DATA!$A$4:$X$1004,16,0),"")</f>
        <v/>
      </c>
      <c r="Q65" s="58" t="str">
        <f>IFERROR(VLOOKUP($AC65,FILL_DATA!$A$4:$X$1004,17,0),"")</f>
        <v/>
      </c>
      <c r="R65" s="58" t="str">
        <f>IFERROR(VLOOKUP($AC65,FILL_DATA!$A$4:$X$1004,18,0),"")</f>
        <v/>
      </c>
      <c r="S65" s="58" t="str">
        <f>IFERROR(VLOOKUP($AC65,FILL_DATA!$A$4:$X$1004,19,0),"")</f>
        <v/>
      </c>
      <c r="T65" s="58" t="str">
        <f>IFERROR(VLOOKUP($AC65,FILL_DATA!$A$4:$X$1004,20,0),"")</f>
        <v/>
      </c>
      <c r="U65" s="58" t="str">
        <f>IFERROR(VLOOKUP($AC65,FILL_DATA!$A$4:$X$1004,21,0),"")</f>
        <v/>
      </c>
      <c r="V65" s="58" t="str">
        <f>IFERROR(VLOOKUP($AC65,FILL_DATA!$A$4:$X$1004,22,0),"")</f>
        <v/>
      </c>
      <c r="W65" s="58" t="str">
        <f>IFERROR(VLOOKUP($AC65,FILL_DATA!$A$4:$X$1004,23,0),"")</f>
        <v/>
      </c>
      <c r="X65" s="58" t="str">
        <f>IFERROR(VLOOKUP($AC65,FILL_DATA!$A$4:$X$1004,24,0),"")</f>
        <v/>
      </c>
      <c r="Y65" s="58" t="str">
        <f>IF(SANCTION!$C$6:$C$1006="","",VLOOKUP(SANCTION!$C$6:$C$1006,Sheet1!$B$3:$C$15,2,0))</f>
        <v/>
      </c>
      <c r="Z65" s="57">
        <f t="shared" si="0"/>
        <v>0</v>
      </c>
      <c r="AB65" s="89">
        <v>60</v>
      </c>
      <c r="AC65" s="89">
        <f>IFERROR(IF($AB$1&gt;=AB65,SMALL(FILL_DATA!$AC$5:$AC$1004,SANCTION!$AB$2+SANCTION!AB65),0),0)</f>
        <v>0</v>
      </c>
      <c r="AE65" s="89">
        <f>IF(SANCTION!$C65&gt;=9,1,0)</f>
        <v>1</v>
      </c>
      <c r="AF65" s="89">
        <f>IFERROR(PRODUCT(SANCTION!$X65,SANCTION!$Y65),"")</f>
        <v>0</v>
      </c>
      <c r="AG65" s="89">
        <f t="shared" si="1"/>
        <v>0</v>
      </c>
    </row>
    <row r="66" spans="1:33" hidden="1">
      <c r="A66" s="89" t="str">
        <f>J66&amp;"_"&amp;COUNTIF($J$6:J66,J66)</f>
        <v>_30</v>
      </c>
      <c r="B66" s="58" t="str">
        <f>IF(SANCTION!$C66="","",ROWS($B$6:B66))</f>
        <v/>
      </c>
      <c r="C66" s="58" t="str">
        <f>IFERROR(VLOOKUP($AC66,FILL_DATA!$A$4:$X$1004,2,0),"")</f>
        <v/>
      </c>
      <c r="D66" s="58" t="str">
        <f>IFERROR(VLOOKUP($AC66,FILL_DATA!$A$4:$X$1004,3,0),"")</f>
        <v/>
      </c>
      <c r="E66" s="58" t="str">
        <f>IFERROR(VLOOKUP($AC66,FILL_DATA!$A$4:$X$1004,4,0),"")</f>
        <v/>
      </c>
      <c r="F66" s="58" t="str">
        <f>IFERROR(VLOOKUP($AC66,FILL_DATA!$A$4:$X$1004,5,0),"")</f>
        <v/>
      </c>
      <c r="G66" s="58" t="str">
        <f>IFERROR(VLOOKUP($AC66,FILL_DATA!$A$4:$X$1004,6,0),"")</f>
        <v/>
      </c>
      <c r="H66" s="58" t="str">
        <f>IFERROR(VLOOKUP($AC66,FILL_DATA!$A$4:$X$1004,7,0),"")</f>
        <v/>
      </c>
      <c r="I66" s="161" t="str">
        <f>IFERROR(VLOOKUP($AC66,FILL_DATA!$A$4:$X$1004,9,0),"")</f>
        <v/>
      </c>
      <c r="J66" s="58" t="str">
        <f>IFERROR(VLOOKUP($AC66,FILL_DATA!$A$4:$X$1004,10,0),"")</f>
        <v/>
      </c>
      <c r="K66" s="58" t="str">
        <f>IFERROR(VLOOKUP($AC66,FILL_DATA!$A$4:$X$1004,11,0),"")</f>
        <v/>
      </c>
      <c r="L66" s="58" t="str">
        <f>IFERROR(VLOOKUP($AC66,FILL_DATA!$A$4:$X$1004,12,0),"")</f>
        <v/>
      </c>
      <c r="M66" s="58" t="str">
        <f>IFERROR(VLOOKUP($AC66,FILL_DATA!$A$4:$X$1004,13,0),"")</f>
        <v/>
      </c>
      <c r="N66" s="58" t="str">
        <f>IFERROR(VLOOKUP($AC66,FILL_DATA!$A$4:$X$1004,14,0),"")</f>
        <v/>
      </c>
      <c r="O66" s="58" t="str">
        <f>IFERROR(VLOOKUP($AC66,FILL_DATA!$A$4:$X$1004,15,0),"")</f>
        <v/>
      </c>
      <c r="P66" s="58" t="str">
        <f>IFERROR(VLOOKUP($AC66,FILL_DATA!$A$4:$X$1004,16,0),"")</f>
        <v/>
      </c>
      <c r="Q66" s="58" t="str">
        <f>IFERROR(VLOOKUP($AC66,FILL_DATA!$A$4:$X$1004,17,0),"")</f>
        <v/>
      </c>
      <c r="R66" s="58" t="str">
        <f>IFERROR(VLOOKUP($AC66,FILL_DATA!$A$4:$X$1004,18,0),"")</f>
        <v/>
      </c>
      <c r="S66" s="58" t="str">
        <f>IFERROR(VLOOKUP($AC66,FILL_DATA!$A$4:$X$1004,19,0),"")</f>
        <v/>
      </c>
      <c r="T66" s="58" t="str">
        <f>IFERROR(VLOOKUP($AC66,FILL_DATA!$A$4:$X$1004,20,0),"")</f>
        <v/>
      </c>
      <c r="U66" s="58" t="str">
        <f>IFERROR(VLOOKUP($AC66,FILL_DATA!$A$4:$X$1004,21,0),"")</f>
        <v/>
      </c>
      <c r="V66" s="58" t="str">
        <f>IFERROR(VLOOKUP($AC66,FILL_DATA!$A$4:$X$1004,22,0),"")</f>
        <v/>
      </c>
      <c r="W66" s="58" t="str">
        <f>IFERROR(VLOOKUP($AC66,FILL_DATA!$A$4:$X$1004,23,0),"")</f>
        <v/>
      </c>
      <c r="X66" s="58" t="str">
        <f>IFERROR(VLOOKUP($AC66,FILL_DATA!$A$4:$X$1004,24,0),"")</f>
        <v/>
      </c>
      <c r="Y66" s="58" t="str">
        <f>IF(SANCTION!$C$6:$C$1006="","",VLOOKUP(SANCTION!$C$6:$C$1006,Sheet1!$B$3:$C$15,2,0))</f>
        <v/>
      </c>
      <c r="Z66" s="57">
        <f t="shared" si="0"/>
        <v>0</v>
      </c>
      <c r="AB66" s="89">
        <v>61</v>
      </c>
      <c r="AC66" s="89">
        <f>IFERROR(IF($AB$1&gt;=AB66,SMALL(FILL_DATA!$AC$5:$AC$1004,SANCTION!$AB$2+SANCTION!AB66),0),0)</f>
        <v>0</v>
      </c>
      <c r="AE66" s="89">
        <f>IF(SANCTION!$C66&gt;=9,1,0)</f>
        <v>1</v>
      </c>
      <c r="AF66" s="89">
        <f>IFERROR(PRODUCT(SANCTION!$X66,SANCTION!$Y66),"")</f>
        <v>0</v>
      </c>
      <c r="AG66" s="89">
        <f t="shared" si="1"/>
        <v>0</v>
      </c>
    </row>
    <row r="67" spans="1:33" hidden="1">
      <c r="A67" s="89" t="str">
        <f>J67&amp;"_"&amp;COUNTIF($J$6:J67,J67)</f>
        <v>_31</v>
      </c>
      <c r="B67" s="58" t="str">
        <f>IF(SANCTION!$C67="","",ROWS($B$6:B67))</f>
        <v/>
      </c>
      <c r="C67" s="58" t="str">
        <f>IFERROR(VLOOKUP($AC67,FILL_DATA!$A$4:$X$1004,2,0),"")</f>
        <v/>
      </c>
      <c r="D67" s="58" t="str">
        <f>IFERROR(VLOOKUP($AC67,FILL_DATA!$A$4:$X$1004,3,0),"")</f>
        <v/>
      </c>
      <c r="E67" s="58" t="str">
        <f>IFERROR(VLOOKUP($AC67,FILL_DATA!$A$4:$X$1004,4,0),"")</f>
        <v/>
      </c>
      <c r="F67" s="58" t="str">
        <f>IFERROR(VLOOKUP($AC67,FILL_DATA!$A$4:$X$1004,5,0),"")</f>
        <v/>
      </c>
      <c r="G67" s="58" t="str">
        <f>IFERROR(VLOOKUP($AC67,FILL_DATA!$A$4:$X$1004,6,0),"")</f>
        <v/>
      </c>
      <c r="H67" s="58" t="str">
        <f>IFERROR(VLOOKUP($AC67,FILL_DATA!$A$4:$X$1004,7,0),"")</f>
        <v/>
      </c>
      <c r="I67" s="161" t="str">
        <f>IFERROR(VLOOKUP($AC67,FILL_DATA!$A$4:$X$1004,9,0),"")</f>
        <v/>
      </c>
      <c r="J67" s="58" t="str">
        <f>IFERROR(VLOOKUP($AC67,FILL_DATA!$A$4:$X$1004,10,0),"")</f>
        <v/>
      </c>
      <c r="K67" s="58" t="str">
        <f>IFERROR(VLOOKUP($AC67,FILL_DATA!$A$4:$X$1004,11,0),"")</f>
        <v/>
      </c>
      <c r="L67" s="58" t="str">
        <f>IFERROR(VLOOKUP($AC67,FILL_DATA!$A$4:$X$1004,12,0),"")</f>
        <v/>
      </c>
      <c r="M67" s="58" t="str">
        <f>IFERROR(VLOOKUP($AC67,FILL_DATA!$A$4:$X$1004,13,0),"")</f>
        <v/>
      </c>
      <c r="N67" s="58" t="str">
        <f>IFERROR(VLOOKUP($AC67,FILL_DATA!$A$4:$X$1004,14,0),"")</f>
        <v/>
      </c>
      <c r="O67" s="58" t="str">
        <f>IFERROR(VLOOKUP($AC67,FILL_DATA!$A$4:$X$1004,15,0),"")</f>
        <v/>
      </c>
      <c r="P67" s="58" t="str">
        <f>IFERROR(VLOOKUP($AC67,FILL_DATA!$A$4:$X$1004,16,0),"")</f>
        <v/>
      </c>
      <c r="Q67" s="58" t="str">
        <f>IFERROR(VLOOKUP($AC67,FILL_DATA!$A$4:$X$1004,17,0),"")</f>
        <v/>
      </c>
      <c r="R67" s="58" t="str">
        <f>IFERROR(VLOOKUP($AC67,FILL_DATA!$A$4:$X$1004,18,0),"")</f>
        <v/>
      </c>
      <c r="S67" s="58" t="str">
        <f>IFERROR(VLOOKUP($AC67,FILL_DATA!$A$4:$X$1004,19,0),"")</f>
        <v/>
      </c>
      <c r="T67" s="58" t="str">
        <f>IFERROR(VLOOKUP($AC67,FILL_DATA!$A$4:$X$1004,20,0),"")</f>
        <v/>
      </c>
      <c r="U67" s="58" t="str">
        <f>IFERROR(VLOOKUP($AC67,FILL_DATA!$A$4:$X$1004,21,0),"")</f>
        <v/>
      </c>
      <c r="V67" s="58" t="str">
        <f>IFERROR(VLOOKUP($AC67,FILL_DATA!$A$4:$X$1004,22,0),"")</f>
        <v/>
      </c>
      <c r="W67" s="58" t="str">
        <f>IFERROR(VLOOKUP($AC67,FILL_DATA!$A$4:$X$1004,23,0),"")</f>
        <v/>
      </c>
      <c r="X67" s="58" t="str">
        <f>IFERROR(VLOOKUP($AC67,FILL_DATA!$A$4:$X$1004,24,0),"")</f>
        <v/>
      </c>
      <c r="Y67" s="58" t="str">
        <f>IF(SANCTION!$C$6:$C$1006="","",VLOOKUP(SANCTION!$C$6:$C$1006,Sheet1!$B$3:$C$15,2,0))</f>
        <v/>
      </c>
      <c r="Z67" s="57">
        <f t="shared" si="0"/>
        <v>0</v>
      </c>
      <c r="AB67" s="89">
        <v>62</v>
      </c>
      <c r="AC67" s="89">
        <f>IFERROR(IF($AB$1&gt;=AB67,SMALL(FILL_DATA!$AC$5:$AC$1004,SANCTION!$AB$2+SANCTION!AB67),0),0)</f>
        <v>0</v>
      </c>
      <c r="AE67" s="89">
        <f>IF(SANCTION!$C67&gt;=9,1,0)</f>
        <v>1</v>
      </c>
      <c r="AF67" s="89">
        <f>IFERROR(PRODUCT(SANCTION!$X67,SANCTION!$Y67),"")</f>
        <v>0</v>
      </c>
      <c r="AG67" s="89">
        <f t="shared" si="1"/>
        <v>0</v>
      </c>
    </row>
    <row r="68" spans="1:33" hidden="1">
      <c r="A68" s="89" t="str">
        <f>J68&amp;"_"&amp;COUNTIF($J$6:J68,J68)</f>
        <v>_32</v>
      </c>
      <c r="B68" s="58" t="str">
        <f>IF(SANCTION!$C68="","",ROWS($B$6:B68))</f>
        <v/>
      </c>
      <c r="C68" s="58" t="str">
        <f>IFERROR(VLOOKUP($AC68,FILL_DATA!$A$4:$X$1004,2,0),"")</f>
        <v/>
      </c>
      <c r="D68" s="58" t="str">
        <f>IFERROR(VLOOKUP($AC68,FILL_DATA!$A$4:$X$1004,3,0),"")</f>
        <v/>
      </c>
      <c r="E68" s="58" t="str">
        <f>IFERROR(VLOOKUP($AC68,FILL_DATA!$A$4:$X$1004,4,0),"")</f>
        <v/>
      </c>
      <c r="F68" s="58" t="str">
        <f>IFERROR(VLOOKUP($AC68,FILL_DATA!$A$4:$X$1004,5,0),"")</f>
        <v/>
      </c>
      <c r="G68" s="58" t="str">
        <f>IFERROR(VLOOKUP($AC68,FILL_DATA!$A$4:$X$1004,6,0),"")</f>
        <v/>
      </c>
      <c r="H68" s="58" t="str">
        <f>IFERROR(VLOOKUP($AC68,FILL_DATA!$A$4:$X$1004,7,0),"")</f>
        <v/>
      </c>
      <c r="I68" s="161" t="str">
        <f>IFERROR(VLOOKUP($AC68,FILL_DATA!$A$4:$X$1004,9,0),"")</f>
        <v/>
      </c>
      <c r="J68" s="58" t="str">
        <f>IFERROR(VLOOKUP($AC68,FILL_DATA!$A$4:$X$1004,10,0),"")</f>
        <v/>
      </c>
      <c r="K68" s="58" t="str">
        <f>IFERROR(VLOOKUP($AC68,FILL_DATA!$A$4:$X$1004,11,0),"")</f>
        <v/>
      </c>
      <c r="L68" s="58" t="str">
        <f>IFERROR(VLOOKUP($AC68,FILL_DATA!$A$4:$X$1004,12,0),"")</f>
        <v/>
      </c>
      <c r="M68" s="58" t="str">
        <f>IFERROR(VLOOKUP($AC68,FILL_DATA!$A$4:$X$1004,13,0),"")</f>
        <v/>
      </c>
      <c r="N68" s="58" t="str">
        <f>IFERROR(VLOOKUP($AC68,FILL_DATA!$A$4:$X$1004,14,0),"")</f>
        <v/>
      </c>
      <c r="O68" s="58" t="str">
        <f>IFERROR(VLOOKUP($AC68,FILL_DATA!$A$4:$X$1004,15,0),"")</f>
        <v/>
      </c>
      <c r="P68" s="58" t="str">
        <f>IFERROR(VLOOKUP($AC68,FILL_DATA!$A$4:$X$1004,16,0),"")</f>
        <v/>
      </c>
      <c r="Q68" s="58" t="str">
        <f>IFERROR(VLOOKUP($AC68,FILL_DATA!$A$4:$X$1004,17,0),"")</f>
        <v/>
      </c>
      <c r="R68" s="58" t="str">
        <f>IFERROR(VLOOKUP($AC68,FILL_DATA!$A$4:$X$1004,18,0),"")</f>
        <v/>
      </c>
      <c r="S68" s="58" t="str">
        <f>IFERROR(VLOOKUP($AC68,FILL_DATA!$A$4:$X$1004,19,0),"")</f>
        <v/>
      </c>
      <c r="T68" s="58" t="str">
        <f>IFERROR(VLOOKUP($AC68,FILL_DATA!$A$4:$X$1004,20,0),"")</f>
        <v/>
      </c>
      <c r="U68" s="58" t="str">
        <f>IFERROR(VLOOKUP($AC68,FILL_DATA!$A$4:$X$1004,21,0),"")</f>
        <v/>
      </c>
      <c r="V68" s="58" t="str">
        <f>IFERROR(VLOOKUP($AC68,FILL_DATA!$A$4:$X$1004,22,0),"")</f>
        <v/>
      </c>
      <c r="W68" s="58" t="str">
        <f>IFERROR(VLOOKUP($AC68,FILL_DATA!$A$4:$X$1004,23,0),"")</f>
        <v/>
      </c>
      <c r="X68" s="58" t="str">
        <f>IFERROR(VLOOKUP($AC68,FILL_DATA!$A$4:$X$1004,24,0),"")</f>
        <v/>
      </c>
      <c r="Y68" s="58" t="str">
        <f>IF(SANCTION!$C$6:$C$1006="","",VLOOKUP(SANCTION!$C$6:$C$1006,Sheet1!$B$3:$C$15,2,0))</f>
        <v/>
      </c>
      <c r="Z68" s="57">
        <f t="shared" si="0"/>
        <v>0</v>
      </c>
      <c r="AB68" s="89">
        <v>63</v>
      </c>
      <c r="AC68" s="89">
        <f>IFERROR(IF($AB$1&gt;=AB68,SMALL(FILL_DATA!$AC$5:$AC$1004,SANCTION!$AB$2+SANCTION!AB68),0),0)</f>
        <v>0</v>
      </c>
      <c r="AE68" s="89">
        <f>IF(SANCTION!$C68&gt;=9,1,0)</f>
        <v>1</v>
      </c>
      <c r="AF68" s="89">
        <f>IFERROR(PRODUCT(SANCTION!$X68,SANCTION!$Y68),"")</f>
        <v>0</v>
      </c>
      <c r="AG68" s="89">
        <f t="shared" si="1"/>
        <v>0</v>
      </c>
    </row>
    <row r="69" spans="1:33" hidden="1">
      <c r="A69" s="89" t="str">
        <f>J69&amp;"_"&amp;COUNTIF($J$6:J69,J69)</f>
        <v>_33</v>
      </c>
      <c r="B69" s="58" t="str">
        <f>IF(SANCTION!$C69="","",ROWS($B$6:B69))</f>
        <v/>
      </c>
      <c r="C69" s="58" t="str">
        <f>IFERROR(VLOOKUP($AC69,FILL_DATA!$A$4:$X$1004,2,0),"")</f>
        <v/>
      </c>
      <c r="D69" s="58" t="str">
        <f>IFERROR(VLOOKUP($AC69,FILL_DATA!$A$4:$X$1004,3,0),"")</f>
        <v/>
      </c>
      <c r="E69" s="58" t="str">
        <f>IFERROR(VLOOKUP($AC69,FILL_DATA!$A$4:$X$1004,4,0),"")</f>
        <v/>
      </c>
      <c r="F69" s="58" t="str">
        <f>IFERROR(VLOOKUP($AC69,FILL_DATA!$A$4:$X$1004,5,0),"")</f>
        <v/>
      </c>
      <c r="G69" s="58" t="str">
        <f>IFERROR(VLOOKUP($AC69,FILL_DATA!$A$4:$X$1004,6,0),"")</f>
        <v/>
      </c>
      <c r="H69" s="58" t="str">
        <f>IFERROR(VLOOKUP($AC69,FILL_DATA!$A$4:$X$1004,7,0),"")</f>
        <v/>
      </c>
      <c r="I69" s="161" t="str">
        <f>IFERROR(VLOOKUP($AC69,FILL_DATA!$A$4:$X$1004,9,0),"")</f>
        <v/>
      </c>
      <c r="J69" s="58" t="str">
        <f>IFERROR(VLOOKUP($AC69,FILL_DATA!$A$4:$X$1004,10,0),"")</f>
        <v/>
      </c>
      <c r="K69" s="58" t="str">
        <f>IFERROR(VLOOKUP($AC69,FILL_DATA!$A$4:$X$1004,11,0),"")</f>
        <v/>
      </c>
      <c r="L69" s="58" t="str">
        <f>IFERROR(VLOOKUP($AC69,FILL_DATA!$A$4:$X$1004,12,0),"")</f>
        <v/>
      </c>
      <c r="M69" s="58" t="str">
        <f>IFERROR(VLOOKUP($AC69,FILL_DATA!$A$4:$X$1004,13,0),"")</f>
        <v/>
      </c>
      <c r="N69" s="58" t="str">
        <f>IFERROR(VLOOKUP($AC69,FILL_DATA!$A$4:$X$1004,14,0),"")</f>
        <v/>
      </c>
      <c r="O69" s="58" t="str">
        <f>IFERROR(VLOOKUP($AC69,FILL_DATA!$A$4:$X$1004,15,0),"")</f>
        <v/>
      </c>
      <c r="P69" s="58" t="str">
        <f>IFERROR(VLOOKUP($AC69,FILL_DATA!$A$4:$X$1004,16,0),"")</f>
        <v/>
      </c>
      <c r="Q69" s="58" t="str">
        <f>IFERROR(VLOOKUP($AC69,FILL_DATA!$A$4:$X$1004,17,0),"")</f>
        <v/>
      </c>
      <c r="R69" s="58" t="str">
        <f>IFERROR(VLOOKUP($AC69,FILL_DATA!$A$4:$X$1004,18,0),"")</f>
        <v/>
      </c>
      <c r="S69" s="58" t="str">
        <f>IFERROR(VLOOKUP($AC69,FILL_DATA!$A$4:$X$1004,19,0),"")</f>
        <v/>
      </c>
      <c r="T69" s="58" t="str">
        <f>IFERROR(VLOOKUP($AC69,FILL_DATA!$A$4:$X$1004,20,0),"")</f>
        <v/>
      </c>
      <c r="U69" s="58" t="str">
        <f>IFERROR(VLOOKUP($AC69,FILL_DATA!$A$4:$X$1004,21,0),"")</f>
        <v/>
      </c>
      <c r="V69" s="58" t="str">
        <f>IFERROR(VLOOKUP($AC69,FILL_DATA!$A$4:$X$1004,22,0),"")</f>
        <v/>
      </c>
      <c r="W69" s="58" t="str">
        <f>IFERROR(VLOOKUP($AC69,FILL_DATA!$A$4:$X$1004,23,0),"")</f>
        <v/>
      </c>
      <c r="X69" s="58" t="str">
        <f>IFERROR(VLOOKUP($AC69,FILL_DATA!$A$4:$X$1004,24,0),"")</f>
        <v/>
      </c>
      <c r="Y69" s="58" t="str">
        <f>IF(SANCTION!$C$6:$C$1006="","",VLOOKUP(SANCTION!$C$6:$C$1006,Sheet1!$B$3:$C$15,2,0))</f>
        <v/>
      </c>
      <c r="Z69" s="57">
        <f t="shared" si="0"/>
        <v>0</v>
      </c>
      <c r="AB69" s="89">
        <v>64</v>
      </c>
      <c r="AC69" s="89">
        <f>IFERROR(IF($AB$1&gt;=AB69,SMALL(FILL_DATA!$AC$5:$AC$1004,SANCTION!$AB$2+SANCTION!AB69),0),0)</f>
        <v>0</v>
      </c>
      <c r="AE69" s="89">
        <f>IF(SANCTION!$C69&gt;=9,1,0)</f>
        <v>1</v>
      </c>
      <c r="AF69" s="89">
        <f>IFERROR(PRODUCT(SANCTION!$X69,SANCTION!$Y69),"")</f>
        <v>0</v>
      </c>
      <c r="AG69" s="89">
        <f t="shared" si="1"/>
        <v>0</v>
      </c>
    </row>
    <row r="70" spans="1:33" hidden="1">
      <c r="A70" s="89" t="str">
        <f>J70&amp;"_"&amp;COUNTIF($J$6:J70,J70)</f>
        <v>_34</v>
      </c>
      <c r="B70" s="58" t="str">
        <f>IF(SANCTION!$C70="","",ROWS($B$6:B70))</f>
        <v/>
      </c>
      <c r="C70" s="58" t="str">
        <f>IFERROR(VLOOKUP($AC70,FILL_DATA!$A$4:$X$1004,2,0),"")</f>
        <v/>
      </c>
      <c r="D70" s="58" t="str">
        <f>IFERROR(VLOOKUP($AC70,FILL_DATA!$A$4:$X$1004,3,0),"")</f>
        <v/>
      </c>
      <c r="E70" s="58" t="str">
        <f>IFERROR(VLOOKUP($AC70,FILL_DATA!$A$4:$X$1004,4,0),"")</f>
        <v/>
      </c>
      <c r="F70" s="58" t="str">
        <f>IFERROR(VLOOKUP($AC70,FILL_DATA!$A$4:$X$1004,5,0),"")</f>
        <v/>
      </c>
      <c r="G70" s="58" t="str">
        <f>IFERROR(VLOOKUP($AC70,FILL_DATA!$A$4:$X$1004,6,0),"")</f>
        <v/>
      </c>
      <c r="H70" s="58" t="str">
        <f>IFERROR(VLOOKUP($AC70,FILL_DATA!$A$4:$X$1004,7,0),"")</f>
        <v/>
      </c>
      <c r="I70" s="161" t="str">
        <f>IFERROR(VLOOKUP($AC70,FILL_DATA!$A$4:$X$1004,9,0),"")</f>
        <v/>
      </c>
      <c r="J70" s="58" t="str">
        <f>IFERROR(VLOOKUP($AC70,FILL_DATA!$A$4:$X$1004,10,0),"")</f>
        <v/>
      </c>
      <c r="K70" s="58" t="str">
        <f>IFERROR(VLOOKUP($AC70,FILL_DATA!$A$4:$X$1004,11,0),"")</f>
        <v/>
      </c>
      <c r="L70" s="58" t="str">
        <f>IFERROR(VLOOKUP($AC70,FILL_DATA!$A$4:$X$1004,12,0),"")</f>
        <v/>
      </c>
      <c r="M70" s="58" t="str">
        <f>IFERROR(VLOOKUP($AC70,FILL_DATA!$A$4:$X$1004,13,0),"")</f>
        <v/>
      </c>
      <c r="N70" s="58" t="str">
        <f>IFERROR(VLOOKUP($AC70,FILL_DATA!$A$4:$X$1004,14,0),"")</f>
        <v/>
      </c>
      <c r="O70" s="58" t="str">
        <f>IFERROR(VLOOKUP($AC70,FILL_DATA!$A$4:$X$1004,15,0),"")</f>
        <v/>
      </c>
      <c r="P70" s="58" t="str">
        <f>IFERROR(VLOOKUP($AC70,FILL_DATA!$A$4:$X$1004,16,0),"")</f>
        <v/>
      </c>
      <c r="Q70" s="58" t="str">
        <f>IFERROR(VLOOKUP($AC70,FILL_DATA!$A$4:$X$1004,17,0),"")</f>
        <v/>
      </c>
      <c r="R70" s="58" t="str">
        <f>IFERROR(VLOOKUP($AC70,FILL_DATA!$A$4:$X$1004,18,0),"")</f>
        <v/>
      </c>
      <c r="S70" s="58" t="str">
        <f>IFERROR(VLOOKUP($AC70,FILL_DATA!$A$4:$X$1004,19,0),"")</f>
        <v/>
      </c>
      <c r="T70" s="58" t="str">
        <f>IFERROR(VLOOKUP($AC70,FILL_DATA!$A$4:$X$1004,20,0),"")</f>
        <v/>
      </c>
      <c r="U70" s="58" t="str">
        <f>IFERROR(VLOOKUP($AC70,FILL_DATA!$A$4:$X$1004,21,0),"")</f>
        <v/>
      </c>
      <c r="V70" s="58" t="str">
        <f>IFERROR(VLOOKUP($AC70,FILL_DATA!$A$4:$X$1004,22,0),"")</f>
        <v/>
      </c>
      <c r="W70" s="58" t="str">
        <f>IFERROR(VLOOKUP($AC70,FILL_DATA!$A$4:$X$1004,23,0),"")</f>
        <v/>
      </c>
      <c r="X70" s="58" t="str">
        <f>IFERROR(VLOOKUP($AC70,FILL_DATA!$A$4:$X$1004,24,0),"")</f>
        <v/>
      </c>
      <c r="Y70" s="58" t="str">
        <f>IF(SANCTION!$C$6:$C$1006="","",VLOOKUP(SANCTION!$C$6:$C$1006,Sheet1!$B$3:$C$15,2,0))</f>
        <v/>
      </c>
      <c r="Z70" s="57">
        <f t="shared" ref="Z70:Z133" si="2">AG70</f>
        <v>0</v>
      </c>
      <c r="AB70" s="89">
        <v>65</v>
      </c>
      <c r="AC70" s="89">
        <f>IFERROR(IF($AB$1&gt;=AB70,SMALL(FILL_DATA!$AC$5:$AC$1004,SANCTION!$AB$2+SANCTION!AB70),0),0)</f>
        <v>0</v>
      </c>
      <c r="AE70" s="89">
        <f>IF(SANCTION!$C70&gt;=9,1,0)</f>
        <v>1</v>
      </c>
      <c r="AF70" s="89">
        <f>IFERROR(PRODUCT(SANCTION!$X70,SANCTION!$Y70),"")</f>
        <v>0</v>
      </c>
      <c r="AG70" s="89">
        <f t="shared" si="1"/>
        <v>0</v>
      </c>
    </row>
    <row r="71" spans="1:33" hidden="1">
      <c r="A71" s="89" t="str">
        <f>J71&amp;"_"&amp;COUNTIF($J$6:J71,J71)</f>
        <v>_35</v>
      </c>
      <c r="B71" s="58" t="str">
        <f>IF(SANCTION!$C71="","",ROWS($B$6:B71))</f>
        <v/>
      </c>
      <c r="C71" s="58" t="str">
        <f>IFERROR(VLOOKUP($AC71,FILL_DATA!$A$4:$X$1004,2,0),"")</f>
        <v/>
      </c>
      <c r="D71" s="58" t="str">
        <f>IFERROR(VLOOKUP($AC71,FILL_DATA!$A$4:$X$1004,3,0),"")</f>
        <v/>
      </c>
      <c r="E71" s="58" t="str">
        <f>IFERROR(VLOOKUP($AC71,FILL_DATA!$A$4:$X$1004,4,0),"")</f>
        <v/>
      </c>
      <c r="F71" s="58" t="str">
        <f>IFERROR(VLOOKUP($AC71,FILL_DATA!$A$4:$X$1004,5,0),"")</f>
        <v/>
      </c>
      <c r="G71" s="58" t="str">
        <f>IFERROR(VLOOKUP($AC71,FILL_DATA!$A$4:$X$1004,6,0),"")</f>
        <v/>
      </c>
      <c r="H71" s="58" t="str">
        <f>IFERROR(VLOOKUP($AC71,FILL_DATA!$A$4:$X$1004,7,0),"")</f>
        <v/>
      </c>
      <c r="I71" s="161" t="str">
        <f>IFERROR(VLOOKUP($AC71,FILL_DATA!$A$4:$X$1004,9,0),"")</f>
        <v/>
      </c>
      <c r="J71" s="58" t="str">
        <f>IFERROR(VLOOKUP($AC71,FILL_DATA!$A$4:$X$1004,10,0),"")</f>
        <v/>
      </c>
      <c r="K71" s="58" t="str">
        <f>IFERROR(VLOOKUP($AC71,FILL_DATA!$A$4:$X$1004,11,0),"")</f>
        <v/>
      </c>
      <c r="L71" s="58" t="str">
        <f>IFERROR(VLOOKUP($AC71,FILL_DATA!$A$4:$X$1004,12,0),"")</f>
        <v/>
      </c>
      <c r="M71" s="58" t="str">
        <f>IFERROR(VLOOKUP($AC71,FILL_DATA!$A$4:$X$1004,13,0),"")</f>
        <v/>
      </c>
      <c r="N71" s="58" t="str">
        <f>IFERROR(VLOOKUP($AC71,FILL_DATA!$A$4:$X$1004,14,0),"")</f>
        <v/>
      </c>
      <c r="O71" s="58" t="str">
        <f>IFERROR(VLOOKUP($AC71,FILL_DATA!$A$4:$X$1004,15,0),"")</f>
        <v/>
      </c>
      <c r="P71" s="58" t="str">
        <f>IFERROR(VLOOKUP($AC71,FILL_DATA!$A$4:$X$1004,16,0),"")</f>
        <v/>
      </c>
      <c r="Q71" s="58" t="str">
        <f>IFERROR(VLOOKUP($AC71,FILL_DATA!$A$4:$X$1004,17,0),"")</f>
        <v/>
      </c>
      <c r="R71" s="58" t="str">
        <f>IFERROR(VLOOKUP($AC71,FILL_DATA!$A$4:$X$1004,18,0),"")</f>
        <v/>
      </c>
      <c r="S71" s="58" t="str">
        <f>IFERROR(VLOOKUP($AC71,FILL_DATA!$A$4:$X$1004,19,0),"")</f>
        <v/>
      </c>
      <c r="T71" s="58" t="str">
        <f>IFERROR(VLOOKUP($AC71,FILL_DATA!$A$4:$X$1004,20,0),"")</f>
        <v/>
      </c>
      <c r="U71" s="58" t="str">
        <f>IFERROR(VLOOKUP($AC71,FILL_DATA!$A$4:$X$1004,21,0),"")</f>
        <v/>
      </c>
      <c r="V71" s="58" t="str">
        <f>IFERROR(VLOOKUP($AC71,FILL_DATA!$A$4:$X$1004,22,0),"")</f>
        <v/>
      </c>
      <c r="W71" s="58" t="str">
        <f>IFERROR(VLOOKUP($AC71,FILL_DATA!$A$4:$X$1004,23,0),"")</f>
        <v/>
      </c>
      <c r="X71" s="58" t="str">
        <f>IFERROR(VLOOKUP($AC71,FILL_DATA!$A$4:$X$1004,24,0),"")</f>
        <v/>
      </c>
      <c r="Y71" s="58" t="str">
        <f>IF(SANCTION!$C$6:$C$1006="","",VLOOKUP(SANCTION!$C$6:$C$1006,Sheet1!$B$3:$C$15,2,0))</f>
        <v/>
      </c>
      <c r="Z71" s="57">
        <f t="shared" si="2"/>
        <v>0</v>
      </c>
      <c r="AB71" s="89">
        <v>66</v>
      </c>
      <c r="AC71" s="89">
        <f>IFERROR(IF($AB$1&gt;=AB71,SMALL(FILL_DATA!$AC$5:$AC$1004,SANCTION!$AB$2+SANCTION!AB71),0),0)</f>
        <v>0</v>
      </c>
      <c r="AE71" s="89">
        <f>IF(SANCTION!$C71&gt;=9,1,0)</f>
        <v>1</v>
      </c>
      <c r="AF71" s="89">
        <f>IFERROR(PRODUCT(SANCTION!$X71,SANCTION!$Y71),"")</f>
        <v>0</v>
      </c>
      <c r="AG71" s="89">
        <f t="shared" ref="AG71:AG134" si="3">IF(AND(IF(AE71=1,AF71&gt;=5400)),5400,IF(AND(AF71=0,AF71&gt;=3000),3000,AF71))</f>
        <v>0</v>
      </c>
    </row>
    <row r="72" spans="1:33" hidden="1">
      <c r="A72" s="89" t="str">
        <f>J72&amp;"_"&amp;COUNTIF($J$6:J72,J72)</f>
        <v>_36</v>
      </c>
      <c r="B72" s="58" t="str">
        <f>IF(SANCTION!$C72="","",ROWS($B$6:B72))</f>
        <v/>
      </c>
      <c r="C72" s="58" t="str">
        <f>IFERROR(VLOOKUP($AC72,FILL_DATA!$A$4:$X$1004,2,0),"")</f>
        <v/>
      </c>
      <c r="D72" s="58" t="str">
        <f>IFERROR(VLOOKUP($AC72,FILL_DATA!$A$4:$X$1004,3,0),"")</f>
        <v/>
      </c>
      <c r="E72" s="58" t="str">
        <f>IFERROR(VLOOKUP($AC72,FILL_DATA!$A$4:$X$1004,4,0),"")</f>
        <v/>
      </c>
      <c r="F72" s="58" t="str">
        <f>IFERROR(VLOOKUP($AC72,FILL_DATA!$A$4:$X$1004,5,0),"")</f>
        <v/>
      </c>
      <c r="G72" s="58" t="str">
        <f>IFERROR(VLOOKUP($AC72,FILL_DATA!$A$4:$X$1004,6,0),"")</f>
        <v/>
      </c>
      <c r="H72" s="58" t="str">
        <f>IFERROR(VLOOKUP($AC72,FILL_DATA!$A$4:$X$1004,7,0),"")</f>
        <v/>
      </c>
      <c r="I72" s="161" t="str">
        <f>IFERROR(VLOOKUP($AC72,FILL_DATA!$A$4:$X$1004,9,0),"")</f>
        <v/>
      </c>
      <c r="J72" s="58" t="str">
        <f>IFERROR(VLOOKUP($AC72,FILL_DATA!$A$4:$X$1004,10,0),"")</f>
        <v/>
      </c>
      <c r="K72" s="58" t="str">
        <f>IFERROR(VLOOKUP($AC72,FILL_DATA!$A$4:$X$1004,11,0),"")</f>
        <v/>
      </c>
      <c r="L72" s="58" t="str">
        <f>IFERROR(VLOOKUP($AC72,FILL_DATA!$A$4:$X$1004,12,0),"")</f>
        <v/>
      </c>
      <c r="M72" s="58" t="str">
        <f>IFERROR(VLOOKUP($AC72,FILL_DATA!$A$4:$X$1004,13,0),"")</f>
        <v/>
      </c>
      <c r="N72" s="58" t="str">
        <f>IFERROR(VLOOKUP($AC72,FILL_DATA!$A$4:$X$1004,14,0),"")</f>
        <v/>
      </c>
      <c r="O72" s="58" t="str">
        <f>IFERROR(VLOOKUP($AC72,FILL_DATA!$A$4:$X$1004,15,0),"")</f>
        <v/>
      </c>
      <c r="P72" s="58" t="str">
        <f>IFERROR(VLOOKUP($AC72,FILL_DATA!$A$4:$X$1004,16,0),"")</f>
        <v/>
      </c>
      <c r="Q72" s="58" t="str">
        <f>IFERROR(VLOOKUP($AC72,FILL_DATA!$A$4:$X$1004,17,0),"")</f>
        <v/>
      </c>
      <c r="R72" s="58" t="str">
        <f>IFERROR(VLOOKUP($AC72,FILL_DATA!$A$4:$X$1004,18,0),"")</f>
        <v/>
      </c>
      <c r="S72" s="58" t="str">
        <f>IFERROR(VLOOKUP($AC72,FILL_DATA!$A$4:$X$1004,19,0),"")</f>
        <v/>
      </c>
      <c r="T72" s="58" t="str">
        <f>IFERROR(VLOOKUP($AC72,FILL_DATA!$A$4:$X$1004,20,0),"")</f>
        <v/>
      </c>
      <c r="U72" s="58" t="str">
        <f>IFERROR(VLOOKUP($AC72,FILL_DATA!$A$4:$X$1004,21,0),"")</f>
        <v/>
      </c>
      <c r="V72" s="58" t="str">
        <f>IFERROR(VLOOKUP($AC72,FILL_DATA!$A$4:$X$1004,22,0),"")</f>
        <v/>
      </c>
      <c r="W72" s="58" t="str">
        <f>IFERROR(VLOOKUP($AC72,FILL_DATA!$A$4:$X$1004,23,0),"")</f>
        <v/>
      </c>
      <c r="X72" s="58" t="str">
        <f>IFERROR(VLOOKUP($AC72,FILL_DATA!$A$4:$X$1004,24,0),"")</f>
        <v/>
      </c>
      <c r="Y72" s="58" t="str">
        <f>IF(SANCTION!$C$6:$C$1006="","",VLOOKUP(SANCTION!$C$6:$C$1006,Sheet1!$B$3:$C$15,2,0))</f>
        <v/>
      </c>
      <c r="Z72" s="57">
        <f t="shared" si="2"/>
        <v>0</v>
      </c>
      <c r="AB72" s="89">
        <v>67</v>
      </c>
      <c r="AC72" s="89">
        <f>IFERROR(IF($AB$1&gt;=AB72,SMALL(FILL_DATA!$AC$5:$AC$1004,SANCTION!$AB$2+SANCTION!AB72),0),0)</f>
        <v>0</v>
      </c>
      <c r="AE72" s="89">
        <f>IF(SANCTION!$C72&gt;=9,1,0)</f>
        <v>1</v>
      </c>
      <c r="AF72" s="89">
        <f>IFERROR(PRODUCT(SANCTION!$X72,SANCTION!$Y72),"")</f>
        <v>0</v>
      </c>
      <c r="AG72" s="89">
        <f t="shared" si="3"/>
        <v>0</v>
      </c>
    </row>
    <row r="73" spans="1:33" hidden="1">
      <c r="A73" s="89" t="str">
        <f>J73&amp;"_"&amp;COUNTIF($J$6:J73,J73)</f>
        <v>_37</v>
      </c>
      <c r="B73" s="58" t="str">
        <f>IF(SANCTION!$C73="","",ROWS($B$6:B73))</f>
        <v/>
      </c>
      <c r="C73" s="58" t="str">
        <f>IFERROR(VLOOKUP($AC73,FILL_DATA!$A$4:$X$1004,2,0),"")</f>
        <v/>
      </c>
      <c r="D73" s="58" t="str">
        <f>IFERROR(VLOOKUP($AC73,FILL_DATA!$A$4:$X$1004,3,0),"")</f>
        <v/>
      </c>
      <c r="E73" s="58" t="str">
        <f>IFERROR(VLOOKUP($AC73,FILL_DATA!$A$4:$X$1004,4,0),"")</f>
        <v/>
      </c>
      <c r="F73" s="58" t="str">
        <f>IFERROR(VLOOKUP($AC73,FILL_DATA!$A$4:$X$1004,5,0),"")</f>
        <v/>
      </c>
      <c r="G73" s="58" t="str">
        <f>IFERROR(VLOOKUP($AC73,FILL_DATA!$A$4:$X$1004,6,0),"")</f>
        <v/>
      </c>
      <c r="H73" s="58" t="str">
        <f>IFERROR(VLOOKUP($AC73,FILL_DATA!$A$4:$X$1004,7,0),"")</f>
        <v/>
      </c>
      <c r="I73" s="161" t="str">
        <f>IFERROR(VLOOKUP($AC73,FILL_DATA!$A$4:$X$1004,9,0),"")</f>
        <v/>
      </c>
      <c r="J73" s="58" t="str">
        <f>IFERROR(VLOOKUP($AC73,FILL_DATA!$A$4:$X$1004,10,0),"")</f>
        <v/>
      </c>
      <c r="K73" s="58" t="str">
        <f>IFERROR(VLOOKUP($AC73,FILL_DATA!$A$4:$X$1004,11,0),"")</f>
        <v/>
      </c>
      <c r="L73" s="58" t="str">
        <f>IFERROR(VLOOKUP($AC73,FILL_DATA!$A$4:$X$1004,12,0),"")</f>
        <v/>
      </c>
      <c r="M73" s="58" t="str">
        <f>IFERROR(VLOOKUP($AC73,FILL_DATA!$A$4:$X$1004,13,0),"")</f>
        <v/>
      </c>
      <c r="N73" s="58" t="str">
        <f>IFERROR(VLOOKUP($AC73,FILL_DATA!$A$4:$X$1004,14,0),"")</f>
        <v/>
      </c>
      <c r="O73" s="58" t="str">
        <f>IFERROR(VLOOKUP($AC73,FILL_DATA!$A$4:$X$1004,15,0),"")</f>
        <v/>
      </c>
      <c r="P73" s="58" t="str">
        <f>IFERROR(VLOOKUP($AC73,FILL_DATA!$A$4:$X$1004,16,0),"")</f>
        <v/>
      </c>
      <c r="Q73" s="58" t="str">
        <f>IFERROR(VLOOKUP($AC73,FILL_DATA!$A$4:$X$1004,17,0),"")</f>
        <v/>
      </c>
      <c r="R73" s="58" t="str">
        <f>IFERROR(VLOOKUP($AC73,FILL_DATA!$A$4:$X$1004,18,0),"")</f>
        <v/>
      </c>
      <c r="S73" s="58" t="str">
        <f>IFERROR(VLOOKUP($AC73,FILL_DATA!$A$4:$X$1004,19,0),"")</f>
        <v/>
      </c>
      <c r="T73" s="58" t="str">
        <f>IFERROR(VLOOKUP($AC73,FILL_DATA!$A$4:$X$1004,20,0),"")</f>
        <v/>
      </c>
      <c r="U73" s="58" t="str">
        <f>IFERROR(VLOOKUP($AC73,FILL_DATA!$A$4:$X$1004,21,0),"")</f>
        <v/>
      </c>
      <c r="V73" s="58" t="str">
        <f>IFERROR(VLOOKUP($AC73,FILL_DATA!$A$4:$X$1004,22,0),"")</f>
        <v/>
      </c>
      <c r="W73" s="58" t="str">
        <f>IFERROR(VLOOKUP($AC73,FILL_DATA!$A$4:$X$1004,23,0),"")</f>
        <v/>
      </c>
      <c r="X73" s="58" t="str">
        <f>IFERROR(VLOOKUP($AC73,FILL_DATA!$A$4:$X$1004,24,0),"")</f>
        <v/>
      </c>
      <c r="Y73" s="58" t="str">
        <f>IF(SANCTION!$C$6:$C$1006="","",VLOOKUP(SANCTION!$C$6:$C$1006,Sheet1!$B$3:$C$15,2,0))</f>
        <v/>
      </c>
      <c r="Z73" s="57">
        <f t="shared" si="2"/>
        <v>0</v>
      </c>
      <c r="AB73" s="89">
        <v>68</v>
      </c>
      <c r="AC73" s="89">
        <f>IFERROR(IF($AB$1&gt;=AB73,SMALL(FILL_DATA!$AC$5:$AC$1004,SANCTION!$AB$2+SANCTION!AB73),0),0)</f>
        <v>0</v>
      </c>
      <c r="AE73" s="89">
        <f>IF(SANCTION!$C73&gt;=9,1,0)</f>
        <v>1</v>
      </c>
      <c r="AF73" s="89">
        <f>IFERROR(PRODUCT(SANCTION!$X73,SANCTION!$Y73),"")</f>
        <v>0</v>
      </c>
      <c r="AG73" s="89">
        <f t="shared" si="3"/>
        <v>0</v>
      </c>
    </row>
    <row r="74" spans="1:33" hidden="1">
      <c r="A74" s="89" t="str">
        <f>J74&amp;"_"&amp;COUNTIF($J$6:J74,J74)</f>
        <v>_38</v>
      </c>
      <c r="B74" s="58" t="str">
        <f>IF(SANCTION!$C74="","",ROWS($B$6:B74))</f>
        <v/>
      </c>
      <c r="C74" s="58" t="str">
        <f>IFERROR(VLOOKUP($AC74,FILL_DATA!$A$4:$X$1004,2,0),"")</f>
        <v/>
      </c>
      <c r="D74" s="58" t="str">
        <f>IFERROR(VLOOKUP($AC74,FILL_DATA!$A$4:$X$1004,3,0),"")</f>
        <v/>
      </c>
      <c r="E74" s="58" t="str">
        <f>IFERROR(VLOOKUP($AC74,FILL_DATA!$A$4:$X$1004,4,0),"")</f>
        <v/>
      </c>
      <c r="F74" s="58" t="str">
        <f>IFERROR(VLOOKUP($AC74,FILL_DATA!$A$4:$X$1004,5,0),"")</f>
        <v/>
      </c>
      <c r="G74" s="58" t="str">
        <f>IFERROR(VLOOKUP($AC74,FILL_DATA!$A$4:$X$1004,6,0),"")</f>
        <v/>
      </c>
      <c r="H74" s="58" t="str">
        <f>IFERROR(VLOOKUP($AC74,FILL_DATA!$A$4:$X$1004,7,0),"")</f>
        <v/>
      </c>
      <c r="I74" s="161" t="str">
        <f>IFERROR(VLOOKUP($AC74,FILL_DATA!$A$4:$X$1004,9,0),"")</f>
        <v/>
      </c>
      <c r="J74" s="58" t="str">
        <f>IFERROR(VLOOKUP($AC74,FILL_DATA!$A$4:$X$1004,10,0),"")</f>
        <v/>
      </c>
      <c r="K74" s="58" t="str">
        <f>IFERROR(VLOOKUP($AC74,FILL_DATA!$A$4:$X$1004,11,0),"")</f>
        <v/>
      </c>
      <c r="L74" s="58" t="str">
        <f>IFERROR(VLOOKUP($AC74,FILL_DATA!$A$4:$X$1004,12,0),"")</f>
        <v/>
      </c>
      <c r="M74" s="58" t="str">
        <f>IFERROR(VLOOKUP($AC74,FILL_DATA!$A$4:$X$1004,13,0),"")</f>
        <v/>
      </c>
      <c r="N74" s="58" t="str">
        <f>IFERROR(VLOOKUP($AC74,FILL_DATA!$A$4:$X$1004,14,0),"")</f>
        <v/>
      </c>
      <c r="O74" s="58" t="str">
        <f>IFERROR(VLOOKUP($AC74,FILL_DATA!$A$4:$X$1004,15,0),"")</f>
        <v/>
      </c>
      <c r="P74" s="58" t="str">
        <f>IFERROR(VLOOKUP($AC74,FILL_DATA!$A$4:$X$1004,16,0),"")</f>
        <v/>
      </c>
      <c r="Q74" s="58" t="str">
        <f>IFERROR(VLOOKUP($AC74,FILL_DATA!$A$4:$X$1004,17,0),"")</f>
        <v/>
      </c>
      <c r="R74" s="58" t="str">
        <f>IFERROR(VLOOKUP($AC74,FILL_DATA!$A$4:$X$1004,18,0),"")</f>
        <v/>
      </c>
      <c r="S74" s="58" t="str">
        <f>IFERROR(VLOOKUP($AC74,FILL_DATA!$A$4:$X$1004,19,0),"")</f>
        <v/>
      </c>
      <c r="T74" s="58" t="str">
        <f>IFERROR(VLOOKUP($AC74,FILL_DATA!$A$4:$X$1004,20,0),"")</f>
        <v/>
      </c>
      <c r="U74" s="58" t="str">
        <f>IFERROR(VLOOKUP($AC74,FILL_DATA!$A$4:$X$1004,21,0),"")</f>
        <v/>
      </c>
      <c r="V74" s="58" t="str">
        <f>IFERROR(VLOOKUP($AC74,FILL_DATA!$A$4:$X$1004,22,0),"")</f>
        <v/>
      </c>
      <c r="W74" s="58" t="str">
        <f>IFERROR(VLOOKUP($AC74,FILL_DATA!$A$4:$X$1004,23,0),"")</f>
        <v/>
      </c>
      <c r="X74" s="58" t="str">
        <f>IFERROR(VLOOKUP($AC74,FILL_DATA!$A$4:$X$1004,24,0),"")</f>
        <v/>
      </c>
      <c r="Y74" s="58" t="str">
        <f>IF(SANCTION!$C$6:$C$1006="","",VLOOKUP(SANCTION!$C$6:$C$1006,Sheet1!$B$3:$C$15,2,0))</f>
        <v/>
      </c>
      <c r="Z74" s="57">
        <f t="shared" si="2"/>
        <v>0</v>
      </c>
      <c r="AB74" s="89">
        <v>69</v>
      </c>
      <c r="AC74" s="89">
        <f>IFERROR(IF($AB$1&gt;=AB74,SMALL(FILL_DATA!$AC$5:$AC$1004,SANCTION!$AB$2+SANCTION!AB74),0),0)</f>
        <v>0</v>
      </c>
      <c r="AE74" s="89">
        <f>IF(SANCTION!$C74&gt;=9,1,0)</f>
        <v>1</v>
      </c>
      <c r="AF74" s="89">
        <f>IFERROR(PRODUCT(SANCTION!$X74,SANCTION!$Y74),"")</f>
        <v>0</v>
      </c>
      <c r="AG74" s="89">
        <f t="shared" si="3"/>
        <v>0</v>
      </c>
    </row>
    <row r="75" spans="1:33" hidden="1">
      <c r="A75" s="89" t="str">
        <f>J75&amp;"_"&amp;COUNTIF($J$6:J75,J75)</f>
        <v>_39</v>
      </c>
      <c r="B75" s="58" t="str">
        <f>IF(SANCTION!$C75="","",ROWS($B$6:B75))</f>
        <v/>
      </c>
      <c r="C75" s="58" t="str">
        <f>IFERROR(VLOOKUP($AC75,FILL_DATA!$A$4:$X$1004,2,0),"")</f>
        <v/>
      </c>
      <c r="D75" s="58" t="str">
        <f>IFERROR(VLOOKUP($AC75,FILL_DATA!$A$4:$X$1004,3,0),"")</f>
        <v/>
      </c>
      <c r="E75" s="58" t="str">
        <f>IFERROR(VLOOKUP($AC75,FILL_DATA!$A$4:$X$1004,4,0),"")</f>
        <v/>
      </c>
      <c r="F75" s="58" t="str">
        <f>IFERROR(VLOOKUP($AC75,FILL_DATA!$A$4:$X$1004,5,0),"")</f>
        <v/>
      </c>
      <c r="G75" s="58" t="str">
        <f>IFERROR(VLOOKUP($AC75,FILL_DATA!$A$4:$X$1004,6,0),"")</f>
        <v/>
      </c>
      <c r="H75" s="58" t="str">
        <f>IFERROR(VLOOKUP($AC75,FILL_DATA!$A$4:$X$1004,7,0),"")</f>
        <v/>
      </c>
      <c r="I75" s="161" t="str">
        <f>IFERROR(VLOOKUP($AC75,FILL_DATA!$A$4:$X$1004,9,0),"")</f>
        <v/>
      </c>
      <c r="J75" s="58" t="str">
        <f>IFERROR(VLOOKUP($AC75,FILL_DATA!$A$4:$X$1004,10,0),"")</f>
        <v/>
      </c>
      <c r="K75" s="58" t="str">
        <f>IFERROR(VLOOKUP($AC75,FILL_DATA!$A$4:$X$1004,11,0),"")</f>
        <v/>
      </c>
      <c r="L75" s="58" t="str">
        <f>IFERROR(VLOOKUP($AC75,FILL_DATA!$A$4:$X$1004,12,0),"")</f>
        <v/>
      </c>
      <c r="M75" s="58" t="str">
        <f>IFERROR(VLOOKUP($AC75,FILL_DATA!$A$4:$X$1004,13,0),"")</f>
        <v/>
      </c>
      <c r="N75" s="58" t="str">
        <f>IFERROR(VLOOKUP($AC75,FILL_DATA!$A$4:$X$1004,14,0),"")</f>
        <v/>
      </c>
      <c r="O75" s="58" t="str">
        <f>IFERROR(VLOOKUP($AC75,FILL_DATA!$A$4:$X$1004,15,0),"")</f>
        <v/>
      </c>
      <c r="P75" s="58" t="str">
        <f>IFERROR(VLOOKUP($AC75,FILL_DATA!$A$4:$X$1004,16,0),"")</f>
        <v/>
      </c>
      <c r="Q75" s="58" t="str">
        <f>IFERROR(VLOOKUP($AC75,FILL_DATA!$A$4:$X$1004,17,0),"")</f>
        <v/>
      </c>
      <c r="R75" s="58" t="str">
        <f>IFERROR(VLOOKUP($AC75,FILL_DATA!$A$4:$X$1004,18,0),"")</f>
        <v/>
      </c>
      <c r="S75" s="58" t="str">
        <f>IFERROR(VLOOKUP($AC75,FILL_DATA!$A$4:$X$1004,19,0),"")</f>
        <v/>
      </c>
      <c r="T75" s="58" t="str">
        <f>IFERROR(VLOOKUP($AC75,FILL_DATA!$A$4:$X$1004,20,0),"")</f>
        <v/>
      </c>
      <c r="U75" s="58" t="str">
        <f>IFERROR(VLOOKUP($AC75,FILL_DATA!$A$4:$X$1004,21,0),"")</f>
        <v/>
      </c>
      <c r="V75" s="58" t="str">
        <f>IFERROR(VLOOKUP($AC75,FILL_DATA!$A$4:$X$1004,22,0),"")</f>
        <v/>
      </c>
      <c r="W75" s="58" t="str">
        <f>IFERROR(VLOOKUP($AC75,FILL_DATA!$A$4:$X$1004,23,0),"")</f>
        <v/>
      </c>
      <c r="X75" s="58" t="str">
        <f>IFERROR(VLOOKUP($AC75,FILL_DATA!$A$4:$X$1004,24,0),"")</f>
        <v/>
      </c>
      <c r="Y75" s="58" t="str">
        <f>IF(SANCTION!$C$6:$C$1006="","",VLOOKUP(SANCTION!$C$6:$C$1006,Sheet1!$B$3:$C$15,2,0))</f>
        <v/>
      </c>
      <c r="Z75" s="57">
        <f t="shared" si="2"/>
        <v>0</v>
      </c>
      <c r="AB75" s="89">
        <v>70</v>
      </c>
      <c r="AC75" s="89">
        <f>IFERROR(IF($AB$1&gt;=AB75,SMALL(FILL_DATA!$AC$5:$AC$1004,SANCTION!$AB$2+SANCTION!AB75),0),0)</f>
        <v>0</v>
      </c>
      <c r="AE75" s="89">
        <f>IF(SANCTION!$C75&gt;=9,1,0)</f>
        <v>1</v>
      </c>
      <c r="AF75" s="89">
        <f>IFERROR(PRODUCT(SANCTION!$X75,SANCTION!$Y75),"")</f>
        <v>0</v>
      </c>
      <c r="AG75" s="89">
        <f t="shared" si="3"/>
        <v>0</v>
      </c>
    </row>
    <row r="76" spans="1:33" hidden="1">
      <c r="A76" s="89" t="str">
        <f>J76&amp;"_"&amp;COUNTIF($J$6:J76,J76)</f>
        <v>_40</v>
      </c>
      <c r="B76" s="58" t="str">
        <f>IF(SANCTION!$C76="","",ROWS($B$6:B76))</f>
        <v/>
      </c>
      <c r="C76" s="58" t="str">
        <f>IFERROR(VLOOKUP($AC76,FILL_DATA!$A$4:$X$1004,2,0),"")</f>
        <v/>
      </c>
      <c r="D76" s="58" t="str">
        <f>IFERROR(VLOOKUP($AC76,FILL_DATA!$A$4:$X$1004,3,0),"")</f>
        <v/>
      </c>
      <c r="E76" s="58" t="str">
        <f>IFERROR(VLOOKUP($AC76,FILL_DATA!$A$4:$X$1004,4,0),"")</f>
        <v/>
      </c>
      <c r="F76" s="58" t="str">
        <f>IFERROR(VLOOKUP($AC76,FILL_DATA!$A$4:$X$1004,5,0),"")</f>
        <v/>
      </c>
      <c r="G76" s="58" t="str">
        <f>IFERROR(VLOOKUP($AC76,FILL_DATA!$A$4:$X$1004,6,0),"")</f>
        <v/>
      </c>
      <c r="H76" s="58" t="str">
        <f>IFERROR(VLOOKUP($AC76,FILL_DATA!$A$4:$X$1004,7,0),"")</f>
        <v/>
      </c>
      <c r="I76" s="161" t="str">
        <f>IFERROR(VLOOKUP($AC76,FILL_DATA!$A$4:$X$1004,9,0),"")</f>
        <v/>
      </c>
      <c r="J76" s="58" t="str">
        <f>IFERROR(VLOOKUP($AC76,FILL_DATA!$A$4:$X$1004,10,0),"")</f>
        <v/>
      </c>
      <c r="K76" s="58" t="str">
        <f>IFERROR(VLOOKUP($AC76,FILL_DATA!$A$4:$X$1004,11,0),"")</f>
        <v/>
      </c>
      <c r="L76" s="58" t="str">
        <f>IFERROR(VLOOKUP($AC76,FILL_DATA!$A$4:$X$1004,12,0),"")</f>
        <v/>
      </c>
      <c r="M76" s="58" t="str">
        <f>IFERROR(VLOOKUP($AC76,FILL_DATA!$A$4:$X$1004,13,0),"")</f>
        <v/>
      </c>
      <c r="N76" s="58" t="str">
        <f>IFERROR(VLOOKUP($AC76,FILL_DATA!$A$4:$X$1004,14,0),"")</f>
        <v/>
      </c>
      <c r="O76" s="58" t="str">
        <f>IFERROR(VLOOKUP($AC76,FILL_DATA!$A$4:$X$1004,15,0),"")</f>
        <v/>
      </c>
      <c r="P76" s="58" t="str">
        <f>IFERROR(VLOOKUP($AC76,FILL_DATA!$A$4:$X$1004,16,0),"")</f>
        <v/>
      </c>
      <c r="Q76" s="58" t="str">
        <f>IFERROR(VLOOKUP($AC76,FILL_DATA!$A$4:$X$1004,17,0),"")</f>
        <v/>
      </c>
      <c r="R76" s="58" t="str">
        <f>IFERROR(VLOOKUP($AC76,FILL_DATA!$A$4:$X$1004,18,0),"")</f>
        <v/>
      </c>
      <c r="S76" s="58" t="str">
        <f>IFERROR(VLOOKUP($AC76,FILL_DATA!$A$4:$X$1004,19,0),"")</f>
        <v/>
      </c>
      <c r="T76" s="58" t="str">
        <f>IFERROR(VLOOKUP($AC76,FILL_DATA!$A$4:$X$1004,20,0),"")</f>
        <v/>
      </c>
      <c r="U76" s="58" t="str">
        <f>IFERROR(VLOOKUP($AC76,FILL_DATA!$A$4:$X$1004,21,0),"")</f>
        <v/>
      </c>
      <c r="V76" s="58" t="str">
        <f>IFERROR(VLOOKUP($AC76,FILL_DATA!$A$4:$X$1004,22,0),"")</f>
        <v/>
      </c>
      <c r="W76" s="58" t="str">
        <f>IFERROR(VLOOKUP($AC76,FILL_DATA!$A$4:$X$1004,23,0),"")</f>
        <v/>
      </c>
      <c r="X76" s="58" t="str">
        <f>IFERROR(VLOOKUP($AC76,FILL_DATA!$A$4:$X$1004,24,0),"")</f>
        <v/>
      </c>
      <c r="Y76" s="58" t="str">
        <f>IF(SANCTION!$C$6:$C$1006="","",VLOOKUP(SANCTION!$C$6:$C$1006,Sheet1!$B$3:$C$15,2,0))</f>
        <v/>
      </c>
      <c r="Z76" s="57">
        <f t="shared" si="2"/>
        <v>0</v>
      </c>
      <c r="AB76" s="89">
        <v>71</v>
      </c>
      <c r="AC76" s="89">
        <f>IFERROR(IF($AB$1&gt;=AB76,SMALL(FILL_DATA!$AC$5:$AC$1004,SANCTION!$AB$2+SANCTION!AB76),0),0)</f>
        <v>0</v>
      </c>
      <c r="AE76" s="89">
        <f>IF(SANCTION!$C76&gt;=9,1,0)</f>
        <v>1</v>
      </c>
      <c r="AF76" s="89">
        <f>IFERROR(PRODUCT(SANCTION!$X76,SANCTION!$Y76),"")</f>
        <v>0</v>
      </c>
      <c r="AG76" s="89">
        <f t="shared" si="3"/>
        <v>0</v>
      </c>
    </row>
    <row r="77" spans="1:33" hidden="1">
      <c r="A77" s="89" t="str">
        <f>J77&amp;"_"&amp;COUNTIF($J$6:J77,J77)</f>
        <v>_41</v>
      </c>
      <c r="B77" s="58" t="str">
        <f>IF(SANCTION!$C77="","",ROWS($B$6:B77))</f>
        <v/>
      </c>
      <c r="C77" s="58" t="str">
        <f>IFERROR(VLOOKUP($AC77,FILL_DATA!$A$4:$X$1004,2,0),"")</f>
        <v/>
      </c>
      <c r="D77" s="58" t="str">
        <f>IFERROR(VLOOKUP($AC77,FILL_DATA!$A$4:$X$1004,3,0),"")</f>
        <v/>
      </c>
      <c r="E77" s="58" t="str">
        <f>IFERROR(VLOOKUP($AC77,FILL_DATA!$A$4:$X$1004,4,0),"")</f>
        <v/>
      </c>
      <c r="F77" s="58" t="str">
        <f>IFERROR(VLOOKUP($AC77,FILL_DATA!$A$4:$X$1004,5,0),"")</f>
        <v/>
      </c>
      <c r="G77" s="58" t="str">
        <f>IFERROR(VLOOKUP($AC77,FILL_DATA!$A$4:$X$1004,6,0),"")</f>
        <v/>
      </c>
      <c r="H77" s="58" t="str">
        <f>IFERROR(VLOOKUP($AC77,FILL_DATA!$A$4:$X$1004,7,0),"")</f>
        <v/>
      </c>
      <c r="I77" s="161" t="str">
        <f>IFERROR(VLOOKUP($AC77,FILL_DATA!$A$4:$X$1004,9,0),"")</f>
        <v/>
      </c>
      <c r="J77" s="58" t="str">
        <f>IFERROR(VLOOKUP($AC77,FILL_DATA!$A$4:$X$1004,10,0),"")</f>
        <v/>
      </c>
      <c r="K77" s="58" t="str">
        <f>IFERROR(VLOOKUP($AC77,FILL_DATA!$A$4:$X$1004,11,0),"")</f>
        <v/>
      </c>
      <c r="L77" s="58" t="str">
        <f>IFERROR(VLOOKUP($AC77,FILL_DATA!$A$4:$X$1004,12,0),"")</f>
        <v/>
      </c>
      <c r="M77" s="58" t="str">
        <f>IFERROR(VLOOKUP($AC77,FILL_DATA!$A$4:$X$1004,13,0),"")</f>
        <v/>
      </c>
      <c r="N77" s="58" t="str">
        <f>IFERROR(VLOOKUP($AC77,FILL_DATA!$A$4:$X$1004,14,0),"")</f>
        <v/>
      </c>
      <c r="O77" s="58" t="str">
        <f>IFERROR(VLOOKUP($AC77,FILL_DATA!$A$4:$X$1004,15,0),"")</f>
        <v/>
      </c>
      <c r="P77" s="58" t="str">
        <f>IFERROR(VLOOKUP($AC77,FILL_DATA!$A$4:$X$1004,16,0),"")</f>
        <v/>
      </c>
      <c r="Q77" s="58" t="str">
        <f>IFERROR(VLOOKUP($AC77,FILL_DATA!$A$4:$X$1004,17,0),"")</f>
        <v/>
      </c>
      <c r="R77" s="58" t="str">
        <f>IFERROR(VLOOKUP($AC77,FILL_DATA!$A$4:$X$1004,18,0),"")</f>
        <v/>
      </c>
      <c r="S77" s="58" t="str">
        <f>IFERROR(VLOOKUP($AC77,FILL_DATA!$A$4:$X$1004,19,0),"")</f>
        <v/>
      </c>
      <c r="T77" s="58" t="str">
        <f>IFERROR(VLOOKUP($AC77,FILL_DATA!$A$4:$X$1004,20,0),"")</f>
        <v/>
      </c>
      <c r="U77" s="58" t="str">
        <f>IFERROR(VLOOKUP($AC77,FILL_DATA!$A$4:$X$1004,21,0),"")</f>
        <v/>
      </c>
      <c r="V77" s="58" t="str">
        <f>IFERROR(VLOOKUP($AC77,FILL_DATA!$A$4:$X$1004,22,0),"")</f>
        <v/>
      </c>
      <c r="W77" s="58" t="str">
        <f>IFERROR(VLOOKUP($AC77,FILL_DATA!$A$4:$X$1004,23,0),"")</f>
        <v/>
      </c>
      <c r="X77" s="58" t="str">
        <f>IFERROR(VLOOKUP($AC77,FILL_DATA!$A$4:$X$1004,24,0),"")</f>
        <v/>
      </c>
      <c r="Y77" s="58" t="str">
        <f>IF(SANCTION!$C$6:$C$1006="","",VLOOKUP(SANCTION!$C$6:$C$1006,Sheet1!$B$3:$C$15,2,0))</f>
        <v/>
      </c>
      <c r="Z77" s="57">
        <f t="shared" si="2"/>
        <v>0</v>
      </c>
      <c r="AB77" s="89">
        <v>72</v>
      </c>
      <c r="AC77" s="89">
        <f>IFERROR(IF($AB$1&gt;=AB77,SMALL(FILL_DATA!$AC$5:$AC$1004,SANCTION!$AB$2+SANCTION!AB77),0),0)</f>
        <v>0</v>
      </c>
      <c r="AE77" s="89">
        <f>IF(SANCTION!$C77&gt;=9,1,0)</f>
        <v>1</v>
      </c>
      <c r="AF77" s="89">
        <f>IFERROR(PRODUCT(SANCTION!$X77,SANCTION!$Y77),"")</f>
        <v>0</v>
      </c>
      <c r="AG77" s="89">
        <f t="shared" si="3"/>
        <v>0</v>
      </c>
    </row>
    <row r="78" spans="1:33" hidden="1">
      <c r="A78" s="89" t="str">
        <f>J78&amp;"_"&amp;COUNTIF($J$6:J78,J78)</f>
        <v>_42</v>
      </c>
      <c r="B78" s="58" t="str">
        <f>IF(SANCTION!$C78="","",ROWS($B$6:B78))</f>
        <v/>
      </c>
      <c r="C78" s="58" t="str">
        <f>IFERROR(VLOOKUP($AC78,FILL_DATA!$A$4:$X$1004,2,0),"")</f>
        <v/>
      </c>
      <c r="D78" s="58" t="str">
        <f>IFERROR(VLOOKUP($AC78,FILL_DATA!$A$4:$X$1004,3,0),"")</f>
        <v/>
      </c>
      <c r="E78" s="58" t="str">
        <f>IFERROR(VLOOKUP($AC78,FILL_DATA!$A$4:$X$1004,4,0),"")</f>
        <v/>
      </c>
      <c r="F78" s="58" t="str">
        <f>IFERROR(VLOOKUP($AC78,FILL_DATA!$A$4:$X$1004,5,0),"")</f>
        <v/>
      </c>
      <c r="G78" s="58" t="str">
        <f>IFERROR(VLOOKUP($AC78,FILL_DATA!$A$4:$X$1004,6,0),"")</f>
        <v/>
      </c>
      <c r="H78" s="58" t="str">
        <f>IFERROR(VLOOKUP($AC78,FILL_DATA!$A$4:$X$1004,7,0),"")</f>
        <v/>
      </c>
      <c r="I78" s="161" t="str">
        <f>IFERROR(VLOOKUP($AC78,FILL_DATA!$A$4:$X$1004,9,0),"")</f>
        <v/>
      </c>
      <c r="J78" s="58" t="str">
        <f>IFERROR(VLOOKUP($AC78,FILL_DATA!$A$4:$X$1004,10,0),"")</f>
        <v/>
      </c>
      <c r="K78" s="58" t="str">
        <f>IFERROR(VLOOKUP($AC78,FILL_DATA!$A$4:$X$1004,11,0),"")</f>
        <v/>
      </c>
      <c r="L78" s="58" t="str">
        <f>IFERROR(VLOOKUP($AC78,FILL_DATA!$A$4:$X$1004,12,0),"")</f>
        <v/>
      </c>
      <c r="M78" s="58" t="str">
        <f>IFERROR(VLOOKUP($AC78,FILL_DATA!$A$4:$X$1004,13,0),"")</f>
        <v/>
      </c>
      <c r="N78" s="58" t="str">
        <f>IFERROR(VLOOKUP($AC78,FILL_DATA!$A$4:$X$1004,14,0),"")</f>
        <v/>
      </c>
      <c r="O78" s="58" t="str">
        <f>IFERROR(VLOOKUP($AC78,FILL_DATA!$A$4:$X$1004,15,0),"")</f>
        <v/>
      </c>
      <c r="P78" s="58" t="str">
        <f>IFERROR(VLOOKUP($AC78,FILL_DATA!$A$4:$X$1004,16,0),"")</f>
        <v/>
      </c>
      <c r="Q78" s="58" t="str">
        <f>IFERROR(VLOOKUP($AC78,FILL_DATA!$A$4:$X$1004,17,0),"")</f>
        <v/>
      </c>
      <c r="R78" s="58" t="str">
        <f>IFERROR(VLOOKUP($AC78,FILL_DATA!$A$4:$X$1004,18,0),"")</f>
        <v/>
      </c>
      <c r="S78" s="58" t="str">
        <f>IFERROR(VLOOKUP($AC78,FILL_DATA!$A$4:$X$1004,19,0),"")</f>
        <v/>
      </c>
      <c r="T78" s="58" t="str">
        <f>IFERROR(VLOOKUP($AC78,FILL_DATA!$A$4:$X$1004,20,0),"")</f>
        <v/>
      </c>
      <c r="U78" s="58" t="str">
        <f>IFERROR(VLOOKUP($AC78,FILL_DATA!$A$4:$X$1004,21,0),"")</f>
        <v/>
      </c>
      <c r="V78" s="58" t="str">
        <f>IFERROR(VLOOKUP($AC78,FILL_DATA!$A$4:$X$1004,22,0),"")</f>
        <v/>
      </c>
      <c r="W78" s="58" t="str">
        <f>IFERROR(VLOOKUP($AC78,FILL_DATA!$A$4:$X$1004,23,0),"")</f>
        <v/>
      </c>
      <c r="X78" s="58" t="str">
        <f>IFERROR(VLOOKUP($AC78,FILL_DATA!$A$4:$X$1004,24,0),"")</f>
        <v/>
      </c>
      <c r="Y78" s="58" t="str">
        <f>IF(SANCTION!$C$6:$C$1006="","",VLOOKUP(SANCTION!$C$6:$C$1006,Sheet1!$B$3:$C$15,2,0))</f>
        <v/>
      </c>
      <c r="Z78" s="57">
        <f t="shared" si="2"/>
        <v>0</v>
      </c>
      <c r="AB78" s="89">
        <v>73</v>
      </c>
      <c r="AC78" s="89">
        <f>IFERROR(IF($AB$1&gt;=AB78,SMALL(FILL_DATA!$AC$5:$AC$1004,SANCTION!$AB$2+SANCTION!AB78),0),0)</f>
        <v>0</v>
      </c>
      <c r="AE78" s="89">
        <f>IF(SANCTION!$C78&gt;=9,1,0)</f>
        <v>1</v>
      </c>
      <c r="AF78" s="89">
        <f>IFERROR(PRODUCT(SANCTION!$X78,SANCTION!$Y78),"")</f>
        <v>0</v>
      </c>
      <c r="AG78" s="89">
        <f t="shared" si="3"/>
        <v>0</v>
      </c>
    </row>
    <row r="79" spans="1:33" hidden="1">
      <c r="A79" s="89" t="str">
        <f>J79&amp;"_"&amp;COUNTIF($J$6:J79,J79)</f>
        <v>_43</v>
      </c>
      <c r="B79" s="58" t="str">
        <f>IF(SANCTION!$C79="","",ROWS($B$6:B79))</f>
        <v/>
      </c>
      <c r="C79" s="58" t="str">
        <f>IFERROR(VLOOKUP($AC79,FILL_DATA!$A$4:$X$1004,2,0),"")</f>
        <v/>
      </c>
      <c r="D79" s="58" t="str">
        <f>IFERROR(VLOOKUP($AC79,FILL_DATA!$A$4:$X$1004,3,0),"")</f>
        <v/>
      </c>
      <c r="E79" s="58" t="str">
        <f>IFERROR(VLOOKUP($AC79,FILL_DATA!$A$4:$X$1004,4,0),"")</f>
        <v/>
      </c>
      <c r="F79" s="58" t="str">
        <f>IFERROR(VLOOKUP($AC79,FILL_DATA!$A$4:$X$1004,5,0),"")</f>
        <v/>
      </c>
      <c r="G79" s="58" t="str">
        <f>IFERROR(VLOOKUP($AC79,FILL_DATA!$A$4:$X$1004,6,0),"")</f>
        <v/>
      </c>
      <c r="H79" s="58" t="str">
        <f>IFERROR(VLOOKUP($AC79,FILL_DATA!$A$4:$X$1004,7,0),"")</f>
        <v/>
      </c>
      <c r="I79" s="161" t="str">
        <f>IFERROR(VLOOKUP($AC79,FILL_DATA!$A$4:$X$1004,9,0),"")</f>
        <v/>
      </c>
      <c r="J79" s="58" t="str">
        <f>IFERROR(VLOOKUP($AC79,FILL_DATA!$A$4:$X$1004,10,0),"")</f>
        <v/>
      </c>
      <c r="K79" s="58" t="str">
        <f>IFERROR(VLOOKUP($AC79,FILL_DATA!$A$4:$X$1004,11,0),"")</f>
        <v/>
      </c>
      <c r="L79" s="58" t="str">
        <f>IFERROR(VLOOKUP($AC79,FILL_DATA!$A$4:$X$1004,12,0),"")</f>
        <v/>
      </c>
      <c r="M79" s="58" t="str">
        <f>IFERROR(VLOOKUP($AC79,FILL_DATA!$A$4:$X$1004,13,0),"")</f>
        <v/>
      </c>
      <c r="N79" s="58" t="str">
        <f>IFERROR(VLOOKUP($AC79,FILL_DATA!$A$4:$X$1004,14,0),"")</f>
        <v/>
      </c>
      <c r="O79" s="58" t="str">
        <f>IFERROR(VLOOKUP($AC79,FILL_DATA!$A$4:$X$1004,15,0),"")</f>
        <v/>
      </c>
      <c r="P79" s="58" t="str">
        <f>IFERROR(VLOOKUP($AC79,FILL_DATA!$A$4:$X$1004,16,0),"")</f>
        <v/>
      </c>
      <c r="Q79" s="58" t="str">
        <f>IFERROR(VLOOKUP($AC79,FILL_DATA!$A$4:$X$1004,17,0),"")</f>
        <v/>
      </c>
      <c r="R79" s="58" t="str">
        <f>IFERROR(VLOOKUP($AC79,FILL_DATA!$A$4:$X$1004,18,0),"")</f>
        <v/>
      </c>
      <c r="S79" s="58" t="str">
        <f>IFERROR(VLOOKUP($AC79,FILL_DATA!$A$4:$X$1004,19,0),"")</f>
        <v/>
      </c>
      <c r="T79" s="58" t="str">
        <f>IFERROR(VLOOKUP($AC79,FILL_DATA!$A$4:$X$1004,20,0),"")</f>
        <v/>
      </c>
      <c r="U79" s="58" t="str">
        <f>IFERROR(VLOOKUP($AC79,FILL_DATA!$A$4:$X$1004,21,0),"")</f>
        <v/>
      </c>
      <c r="V79" s="58" t="str">
        <f>IFERROR(VLOOKUP($AC79,FILL_DATA!$A$4:$X$1004,22,0),"")</f>
        <v/>
      </c>
      <c r="W79" s="58" t="str">
        <f>IFERROR(VLOOKUP($AC79,FILL_DATA!$A$4:$X$1004,23,0),"")</f>
        <v/>
      </c>
      <c r="X79" s="58" t="str">
        <f>IFERROR(VLOOKUP($AC79,FILL_DATA!$A$4:$X$1004,24,0),"")</f>
        <v/>
      </c>
      <c r="Y79" s="58" t="str">
        <f>IF(SANCTION!$C$6:$C$1006="","",VLOOKUP(SANCTION!$C$6:$C$1006,Sheet1!$B$3:$C$15,2,0))</f>
        <v/>
      </c>
      <c r="Z79" s="57">
        <f t="shared" si="2"/>
        <v>0</v>
      </c>
      <c r="AB79" s="89">
        <v>74</v>
      </c>
      <c r="AC79" s="89">
        <f>IFERROR(IF($AB$1&gt;=AB79,SMALL(FILL_DATA!$AC$5:$AC$1004,SANCTION!$AB$2+SANCTION!AB79),0),0)</f>
        <v>0</v>
      </c>
      <c r="AE79" s="89">
        <f>IF(SANCTION!$C79&gt;=9,1,0)</f>
        <v>1</v>
      </c>
      <c r="AF79" s="89">
        <f>IFERROR(PRODUCT(SANCTION!$X79,SANCTION!$Y79),"")</f>
        <v>0</v>
      </c>
      <c r="AG79" s="89">
        <f t="shared" si="3"/>
        <v>0</v>
      </c>
    </row>
    <row r="80" spans="1:33" hidden="1">
      <c r="A80" s="89" t="str">
        <f>J80&amp;"_"&amp;COUNTIF($J$6:J80,J80)</f>
        <v>_44</v>
      </c>
      <c r="B80" s="58" t="str">
        <f>IF(SANCTION!$C80="","",ROWS($B$6:B80))</f>
        <v/>
      </c>
      <c r="C80" s="58" t="str">
        <f>IFERROR(VLOOKUP($AC80,FILL_DATA!$A$4:$X$1004,2,0),"")</f>
        <v/>
      </c>
      <c r="D80" s="58" t="str">
        <f>IFERROR(VLOOKUP($AC80,FILL_DATA!$A$4:$X$1004,3,0),"")</f>
        <v/>
      </c>
      <c r="E80" s="58" t="str">
        <f>IFERROR(VLOOKUP($AC80,FILL_DATA!$A$4:$X$1004,4,0),"")</f>
        <v/>
      </c>
      <c r="F80" s="58" t="str">
        <f>IFERROR(VLOOKUP($AC80,FILL_DATA!$A$4:$X$1004,5,0),"")</f>
        <v/>
      </c>
      <c r="G80" s="58" t="str">
        <f>IFERROR(VLOOKUP($AC80,FILL_DATA!$A$4:$X$1004,6,0),"")</f>
        <v/>
      </c>
      <c r="H80" s="58" t="str">
        <f>IFERROR(VLOOKUP($AC80,FILL_DATA!$A$4:$X$1004,7,0),"")</f>
        <v/>
      </c>
      <c r="I80" s="161" t="str">
        <f>IFERROR(VLOOKUP($AC80,FILL_DATA!$A$4:$X$1004,9,0),"")</f>
        <v/>
      </c>
      <c r="J80" s="58" t="str">
        <f>IFERROR(VLOOKUP($AC80,FILL_DATA!$A$4:$X$1004,10,0),"")</f>
        <v/>
      </c>
      <c r="K80" s="58" t="str">
        <f>IFERROR(VLOOKUP($AC80,FILL_DATA!$A$4:$X$1004,11,0),"")</f>
        <v/>
      </c>
      <c r="L80" s="58" t="str">
        <f>IFERROR(VLOOKUP($AC80,FILL_DATA!$A$4:$X$1004,12,0),"")</f>
        <v/>
      </c>
      <c r="M80" s="58" t="str">
        <f>IFERROR(VLOOKUP($AC80,FILL_DATA!$A$4:$X$1004,13,0),"")</f>
        <v/>
      </c>
      <c r="N80" s="58" t="str">
        <f>IFERROR(VLOOKUP($AC80,FILL_DATA!$A$4:$X$1004,14,0),"")</f>
        <v/>
      </c>
      <c r="O80" s="58" t="str">
        <f>IFERROR(VLOOKUP($AC80,FILL_DATA!$A$4:$X$1004,15,0),"")</f>
        <v/>
      </c>
      <c r="P80" s="58" t="str">
        <f>IFERROR(VLOOKUP($AC80,FILL_DATA!$A$4:$X$1004,16,0),"")</f>
        <v/>
      </c>
      <c r="Q80" s="58" t="str">
        <f>IFERROR(VLOOKUP($AC80,FILL_DATA!$A$4:$X$1004,17,0),"")</f>
        <v/>
      </c>
      <c r="R80" s="58" t="str">
        <f>IFERROR(VLOOKUP($AC80,FILL_DATA!$A$4:$X$1004,18,0),"")</f>
        <v/>
      </c>
      <c r="S80" s="58" t="str">
        <f>IFERROR(VLOOKUP($AC80,FILL_DATA!$A$4:$X$1004,19,0),"")</f>
        <v/>
      </c>
      <c r="T80" s="58" t="str">
        <f>IFERROR(VLOOKUP($AC80,FILL_DATA!$A$4:$X$1004,20,0),"")</f>
        <v/>
      </c>
      <c r="U80" s="58" t="str">
        <f>IFERROR(VLOOKUP($AC80,FILL_DATA!$A$4:$X$1004,21,0),"")</f>
        <v/>
      </c>
      <c r="V80" s="58" t="str">
        <f>IFERROR(VLOOKUP($AC80,FILL_DATA!$A$4:$X$1004,22,0),"")</f>
        <v/>
      </c>
      <c r="W80" s="58" t="str">
        <f>IFERROR(VLOOKUP($AC80,FILL_DATA!$A$4:$X$1004,23,0),"")</f>
        <v/>
      </c>
      <c r="X80" s="58" t="str">
        <f>IFERROR(VLOOKUP($AC80,FILL_DATA!$A$4:$X$1004,24,0),"")</f>
        <v/>
      </c>
      <c r="Y80" s="58" t="str">
        <f>IF(SANCTION!$C$6:$C$1006="","",VLOOKUP(SANCTION!$C$6:$C$1006,Sheet1!$B$3:$C$15,2,0))</f>
        <v/>
      </c>
      <c r="Z80" s="57">
        <f t="shared" si="2"/>
        <v>0</v>
      </c>
      <c r="AB80" s="89">
        <v>75</v>
      </c>
      <c r="AC80" s="89">
        <f>IFERROR(IF($AB$1&gt;=AB80,SMALL(FILL_DATA!$AC$5:$AC$1004,SANCTION!$AB$2+SANCTION!AB80),0),0)</f>
        <v>0</v>
      </c>
      <c r="AE80" s="89">
        <f>IF(SANCTION!$C80&gt;=9,1,0)</f>
        <v>1</v>
      </c>
      <c r="AF80" s="89">
        <f>IFERROR(PRODUCT(SANCTION!$X80,SANCTION!$Y80),"")</f>
        <v>0</v>
      </c>
      <c r="AG80" s="89">
        <f t="shared" si="3"/>
        <v>0</v>
      </c>
    </row>
    <row r="81" spans="1:33" hidden="1">
      <c r="A81" s="89" t="str">
        <f>J81&amp;"_"&amp;COUNTIF($J$6:J81,J81)</f>
        <v>_45</v>
      </c>
      <c r="B81" s="58" t="str">
        <f>IF(SANCTION!$C81="","",ROWS($B$6:B81))</f>
        <v/>
      </c>
      <c r="C81" s="58" t="str">
        <f>IFERROR(VLOOKUP($AC81,FILL_DATA!$A$4:$X$1004,2,0),"")</f>
        <v/>
      </c>
      <c r="D81" s="58" t="str">
        <f>IFERROR(VLOOKUP($AC81,FILL_DATA!$A$4:$X$1004,3,0),"")</f>
        <v/>
      </c>
      <c r="E81" s="58" t="str">
        <f>IFERROR(VLOOKUP($AC81,FILL_DATA!$A$4:$X$1004,4,0),"")</f>
        <v/>
      </c>
      <c r="F81" s="58" t="str">
        <f>IFERROR(VLOOKUP($AC81,FILL_DATA!$A$4:$X$1004,5,0),"")</f>
        <v/>
      </c>
      <c r="G81" s="58" t="str">
        <f>IFERROR(VLOOKUP($AC81,FILL_DATA!$A$4:$X$1004,6,0),"")</f>
        <v/>
      </c>
      <c r="H81" s="58" t="str">
        <f>IFERROR(VLOOKUP($AC81,FILL_DATA!$A$4:$X$1004,7,0),"")</f>
        <v/>
      </c>
      <c r="I81" s="161" t="str">
        <f>IFERROR(VLOOKUP($AC81,FILL_DATA!$A$4:$X$1004,9,0),"")</f>
        <v/>
      </c>
      <c r="J81" s="58" t="str">
        <f>IFERROR(VLOOKUP($AC81,FILL_DATA!$A$4:$X$1004,10,0),"")</f>
        <v/>
      </c>
      <c r="K81" s="58" t="str">
        <f>IFERROR(VLOOKUP($AC81,FILL_DATA!$A$4:$X$1004,11,0),"")</f>
        <v/>
      </c>
      <c r="L81" s="58" t="str">
        <f>IFERROR(VLOOKUP($AC81,FILL_DATA!$A$4:$X$1004,12,0),"")</f>
        <v/>
      </c>
      <c r="M81" s="58" t="str">
        <f>IFERROR(VLOOKUP($AC81,FILL_DATA!$A$4:$X$1004,13,0),"")</f>
        <v/>
      </c>
      <c r="N81" s="58" t="str">
        <f>IFERROR(VLOOKUP($AC81,FILL_DATA!$A$4:$X$1004,14,0),"")</f>
        <v/>
      </c>
      <c r="O81" s="58" t="str">
        <f>IFERROR(VLOOKUP($AC81,FILL_DATA!$A$4:$X$1004,15,0),"")</f>
        <v/>
      </c>
      <c r="P81" s="58" t="str">
        <f>IFERROR(VLOOKUP($AC81,FILL_DATA!$A$4:$X$1004,16,0),"")</f>
        <v/>
      </c>
      <c r="Q81" s="58" t="str">
        <f>IFERROR(VLOOKUP($AC81,FILL_DATA!$A$4:$X$1004,17,0),"")</f>
        <v/>
      </c>
      <c r="R81" s="58" t="str">
        <f>IFERROR(VLOOKUP($AC81,FILL_DATA!$A$4:$X$1004,18,0),"")</f>
        <v/>
      </c>
      <c r="S81" s="58" t="str">
        <f>IFERROR(VLOOKUP($AC81,FILL_DATA!$A$4:$X$1004,19,0),"")</f>
        <v/>
      </c>
      <c r="T81" s="58" t="str">
        <f>IFERROR(VLOOKUP($AC81,FILL_DATA!$A$4:$X$1004,20,0),"")</f>
        <v/>
      </c>
      <c r="U81" s="58" t="str">
        <f>IFERROR(VLOOKUP($AC81,FILL_DATA!$A$4:$X$1004,21,0),"")</f>
        <v/>
      </c>
      <c r="V81" s="58" t="str">
        <f>IFERROR(VLOOKUP($AC81,FILL_DATA!$A$4:$X$1004,22,0),"")</f>
        <v/>
      </c>
      <c r="W81" s="58" t="str">
        <f>IFERROR(VLOOKUP($AC81,FILL_DATA!$A$4:$X$1004,23,0),"")</f>
        <v/>
      </c>
      <c r="X81" s="58" t="str">
        <f>IFERROR(VLOOKUP($AC81,FILL_DATA!$A$4:$X$1004,24,0),"")</f>
        <v/>
      </c>
      <c r="Y81" s="58" t="str">
        <f>IF(SANCTION!$C$6:$C$1006="","",VLOOKUP(SANCTION!$C$6:$C$1006,Sheet1!$B$3:$C$15,2,0))</f>
        <v/>
      </c>
      <c r="Z81" s="57">
        <f t="shared" si="2"/>
        <v>0</v>
      </c>
      <c r="AB81" s="89">
        <v>76</v>
      </c>
      <c r="AC81" s="89">
        <f>IFERROR(IF($AB$1&gt;=AB81,SMALL(FILL_DATA!$AC$5:$AC$1004,SANCTION!$AB$2+SANCTION!AB81),0),0)</f>
        <v>0</v>
      </c>
      <c r="AE81" s="89">
        <f>IF(SANCTION!$C81&gt;=9,1,0)</f>
        <v>1</v>
      </c>
      <c r="AF81" s="89">
        <f>IFERROR(PRODUCT(SANCTION!$X81,SANCTION!$Y81),"")</f>
        <v>0</v>
      </c>
      <c r="AG81" s="89">
        <f t="shared" si="3"/>
        <v>0</v>
      </c>
    </row>
    <row r="82" spans="1:33" hidden="1">
      <c r="A82" s="89" t="str">
        <f>J82&amp;"_"&amp;COUNTIF($J$6:J82,J82)</f>
        <v>_46</v>
      </c>
      <c r="B82" s="58" t="str">
        <f>IF(SANCTION!$C82="","",ROWS($B$6:B82))</f>
        <v/>
      </c>
      <c r="C82" s="58" t="str">
        <f>IFERROR(VLOOKUP($AC82,FILL_DATA!$A$4:$X$1004,2,0),"")</f>
        <v/>
      </c>
      <c r="D82" s="58" t="str">
        <f>IFERROR(VLOOKUP($AC82,FILL_DATA!$A$4:$X$1004,3,0),"")</f>
        <v/>
      </c>
      <c r="E82" s="58" t="str">
        <f>IFERROR(VLOOKUP($AC82,FILL_DATA!$A$4:$X$1004,4,0),"")</f>
        <v/>
      </c>
      <c r="F82" s="58" t="str">
        <f>IFERROR(VLOOKUP($AC82,FILL_DATA!$A$4:$X$1004,5,0),"")</f>
        <v/>
      </c>
      <c r="G82" s="58" t="str">
        <f>IFERROR(VLOOKUP($AC82,FILL_DATA!$A$4:$X$1004,6,0),"")</f>
        <v/>
      </c>
      <c r="H82" s="58" t="str">
        <f>IFERROR(VLOOKUP($AC82,FILL_DATA!$A$4:$X$1004,7,0),"")</f>
        <v/>
      </c>
      <c r="I82" s="161" t="str">
        <f>IFERROR(VLOOKUP($AC82,FILL_DATA!$A$4:$X$1004,9,0),"")</f>
        <v/>
      </c>
      <c r="J82" s="58" t="str">
        <f>IFERROR(VLOOKUP($AC82,FILL_DATA!$A$4:$X$1004,10,0),"")</f>
        <v/>
      </c>
      <c r="K82" s="58" t="str">
        <f>IFERROR(VLOOKUP($AC82,FILL_DATA!$A$4:$X$1004,11,0),"")</f>
        <v/>
      </c>
      <c r="L82" s="58" t="str">
        <f>IFERROR(VLOOKUP($AC82,FILL_DATA!$A$4:$X$1004,12,0),"")</f>
        <v/>
      </c>
      <c r="M82" s="58" t="str">
        <f>IFERROR(VLOOKUP($AC82,FILL_DATA!$A$4:$X$1004,13,0),"")</f>
        <v/>
      </c>
      <c r="N82" s="58" t="str">
        <f>IFERROR(VLOOKUP($AC82,FILL_DATA!$A$4:$X$1004,14,0),"")</f>
        <v/>
      </c>
      <c r="O82" s="58" t="str">
        <f>IFERROR(VLOOKUP($AC82,FILL_DATA!$A$4:$X$1004,15,0),"")</f>
        <v/>
      </c>
      <c r="P82" s="58" t="str">
        <f>IFERROR(VLOOKUP($AC82,FILL_DATA!$A$4:$X$1004,16,0),"")</f>
        <v/>
      </c>
      <c r="Q82" s="58" t="str">
        <f>IFERROR(VLOOKUP($AC82,FILL_DATA!$A$4:$X$1004,17,0),"")</f>
        <v/>
      </c>
      <c r="R82" s="58" t="str">
        <f>IFERROR(VLOOKUP($AC82,FILL_DATA!$A$4:$X$1004,18,0),"")</f>
        <v/>
      </c>
      <c r="S82" s="58" t="str">
        <f>IFERROR(VLOOKUP($AC82,FILL_DATA!$A$4:$X$1004,19,0),"")</f>
        <v/>
      </c>
      <c r="T82" s="58" t="str">
        <f>IFERROR(VLOOKUP($AC82,FILL_DATA!$A$4:$X$1004,20,0),"")</f>
        <v/>
      </c>
      <c r="U82" s="58" t="str">
        <f>IFERROR(VLOOKUP($AC82,FILL_DATA!$A$4:$X$1004,21,0),"")</f>
        <v/>
      </c>
      <c r="V82" s="58" t="str">
        <f>IFERROR(VLOOKUP($AC82,FILL_DATA!$A$4:$X$1004,22,0),"")</f>
        <v/>
      </c>
      <c r="W82" s="58" t="str">
        <f>IFERROR(VLOOKUP($AC82,FILL_DATA!$A$4:$X$1004,23,0),"")</f>
        <v/>
      </c>
      <c r="X82" s="58" t="str">
        <f>IFERROR(VLOOKUP($AC82,FILL_DATA!$A$4:$X$1004,24,0),"")</f>
        <v/>
      </c>
      <c r="Y82" s="58" t="str">
        <f>IF(SANCTION!$C$6:$C$1006="","",VLOOKUP(SANCTION!$C$6:$C$1006,Sheet1!$B$3:$C$15,2,0))</f>
        <v/>
      </c>
      <c r="Z82" s="57">
        <f t="shared" si="2"/>
        <v>0</v>
      </c>
      <c r="AB82" s="89">
        <v>77</v>
      </c>
      <c r="AC82" s="89">
        <f>IFERROR(IF($AB$1&gt;=AB82,SMALL(FILL_DATA!$AC$5:$AC$1004,SANCTION!$AB$2+SANCTION!AB82),0),0)</f>
        <v>0</v>
      </c>
      <c r="AE82" s="89">
        <f>IF(SANCTION!$C82&gt;=9,1,0)</f>
        <v>1</v>
      </c>
      <c r="AF82" s="89">
        <f>IFERROR(PRODUCT(SANCTION!$X82,SANCTION!$Y82),"")</f>
        <v>0</v>
      </c>
      <c r="AG82" s="89">
        <f t="shared" si="3"/>
        <v>0</v>
      </c>
    </row>
    <row r="83" spans="1:33" hidden="1">
      <c r="A83" s="89" t="str">
        <f>J83&amp;"_"&amp;COUNTIF($J$6:J83,J83)</f>
        <v>_47</v>
      </c>
      <c r="B83" s="58" t="str">
        <f>IF(SANCTION!$C83="","",ROWS($B$6:B83))</f>
        <v/>
      </c>
      <c r="C83" s="58" t="str">
        <f>IFERROR(VLOOKUP($AC83,FILL_DATA!$A$4:$X$1004,2,0),"")</f>
        <v/>
      </c>
      <c r="D83" s="58" t="str">
        <f>IFERROR(VLOOKUP($AC83,FILL_DATA!$A$4:$X$1004,3,0),"")</f>
        <v/>
      </c>
      <c r="E83" s="58" t="str">
        <f>IFERROR(VLOOKUP($AC83,FILL_DATA!$A$4:$X$1004,4,0),"")</f>
        <v/>
      </c>
      <c r="F83" s="58" t="str">
        <f>IFERROR(VLOOKUP($AC83,FILL_DATA!$A$4:$X$1004,5,0),"")</f>
        <v/>
      </c>
      <c r="G83" s="58" t="str">
        <f>IFERROR(VLOOKUP($AC83,FILL_DATA!$A$4:$X$1004,6,0),"")</f>
        <v/>
      </c>
      <c r="H83" s="58" t="str">
        <f>IFERROR(VLOOKUP($AC83,FILL_DATA!$A$4:$X$1004,7,0),"")</f>
        <v/>
      </c>
      <c r="I83" s="161" t="str">
        <f>IFERROR(VLOOKUP($AC83,FILL_DATA!$A$4:$X$1004,9,0),"")</f>
        <v/>
      </c>
      <c r="J83" s="58" t="str">
        <f>IFERROR(VLOOKUP($AC83,FILL_DATA!$A$4:$X$1004,10,0),"")</f>
        <v/>
      </c>
      <c r="K83" s="58" t="str">
        <f>IFERROR(VLOOKUP($AC83,FILL_DATA!$A$4:$X$1004,11,0),"")</f>
        <v/>
      </c>
      <c r="L83" s="58" t="str">
        <f>IFERROR(VLOOKUP($AC83,FILL_DATA!$A$4:$X$1004,12,0),"")</f>
        <v/>
      </c>
      <c r="M83" s="58" t="str">
        <f>IFERROR(VLOOKUP($AC83,FILL_DATA!$A$4:$X$1004,13,0),"")</f>
        <v/>
      </c>
      <c r="N83" s="58" t="str">
        <f>IFERROR(VLOOKUP($AC83,FILL_DATA!$A$4:$X$1004,14,0),"")</f>
        <v/>
      </c>
      <c r="O83" s="58" t="str">
        <f>IFERROR(VLOOKUP($AC83,FILL_DATA!$A$4:$X$1004,15,0),"")</f>
        <v/>
      </c>
      <c r="P83" s="58" t="str">
        <f>IFERROR(VLOOKUP($AC83,FILL_DATA!$A$4:$X$1004,16,0),"")</f>
        <v/>
      </c>
      <c r="Q83" s="58" t="str">
        <f>IFERROR(VLOOKUP($AC83,FILL_DATA!$A$4:$X$1004,17,0),"")</f>
        <v/>
      </c>
      <c r="R83" s="58" t="str">
        <f>IFERROR(VLOOKUP($AC83,FILL_DATA!$A$4:$X$1004,18,0),"")</f>
        <v/>
      </c>
      <c r="S83" s="58" t="str">
        <f>IFERROR(VLOOKUP($AC83,FILL_DATA!$A$4:$X$1004,19,0),"")</f>
        <v/>
      </c>
      <c r="T83" s="58" t="str">
        <f>IFERROR(VLOOKUP($AC83,FILL_DATA!$A$4:$X$1004,20,0),"")</f>
        <v/>
      </c>
      <c r="U83" s="58" t="str">
        <f>IFERROR(VLOOKUP($AC83,FILL_DATA!$A$4:$X$1004,21,0),"")</f>
        <v/>
      </c>
      <c r="V83" s="58" t="str">
        <f>IFERROR(VLOOKUP($AC83,FILL_DATA!$A$4:$X$1004,22,0),"")</f>
        <v/>
      </c>
      <c r="W83" s="58" t="str">
        <f>IFERROR(VLOOKUP($AC83,FILL_DATA!$A$4:$X$1004,23,0),"")</f>
        <v/>
      </c>
      <c r="X83" s="58" t="str">
        <f>IFERROR(VLOOKUP($AC83,FILL_DATA!$A$4:$X$1004,24,0),"")</f>
        <v/>
      </c>
      <c r="Y83" s="58" t="str">
        <f>IF(SANCTION!$C$6:$C$1006="","",VLOOKUP(SANCTION!$C$6:$C$1006,Sheet1!$B$3:$C$15,2,0))</f>
        <v/>
      </c>
      <c r="Z83" s="57">
        <f t="shared" si="2"/>
        <v>0</v>
      </c>
      <c r="AB83" s="89">
        <v>78</v>
      </c>
      <c r="AC83" s="89">
        <f>IFERROR(IF($AB$1&gt;=AB83,SMALL(FILL_DATA!$AC$5:$AC$1004,SANCTION!$AB$2+SANCTION!AB83),0),0)</f>
        <v>0</v>
      </c>
      <c r="AE83" s="89">
        <f>IF(SANCTION!$C83&gt;=9,1,0)</f>
        <v>1</v>
      </c>
      <c r="AF83" s="89">
        <f>IFERROR(PRODUCT(SANCTION!$X83,SANCTION!$Y83),"")</f>
        <v>0</v>
      </c>
      <c r="AG83" s="89">
        <f t="shared" si="3"/>
        <v>0</v>
      </c>
    </row>
    <row r="84" spans="1:33" hidden="1">
      <c r="A84" s="89" t="str">
        <f>J84&amp;"_"&amp;COUNTIF($J$6:J84,J84)</f>
        <v>_48</v>
      </c>
      <c r="B84" s="58" t="str">
        <f>IF(SANCTION!$C84="","",ROWS($B$6:B84))</f>
        <v/>
      </c>
      <c r="C84" s="58" t="str">
        <f>IFERROR(VLOOKUP($AC84,FILL_DATA!$A$4:$X$1004,2,0),"")</f>
        <v/>
      </c>
      <c r="D84" s="58" t="str">
        <f>IFERROR(VLOOKUP($AC84,FILL_DATA!$A$4:$X$1004,3,0),"")</f>
        <v/>
      </c>
      <c r="E84" s="58" t="str">
        <f>IFERROR(VLOOKUP($AC84,FILL_DATA!$A$4:$X$1004,4,0),"")</f>
        <v/>
      </c>
      <c r="F84" s="58" t="str">
        <f>IFERROR(VLOOKUP($AC84,FILL_DATA!$A$4:$X$1004,5,0),"")</f>
        <v/>
      </c>
      <c r="G84" s="58" t="str">
        <f>IFERROR(VLOOKUP($AC84,FILL_DATA!$A$4:$X$1004,6,0),"")</f>
        <v/>
      </c>
      <c r="H84" s="58" t="str">
        <f>IFERROR(VLOOKUP($AC84,FILL_DATA!$A$4:$X$1004,7,0),"")</f>
        <v/>
      </c>
      <c r="I84" s="161" t="str">
        <f>IFERROR(VLOOKUP($AC84,FILL_DATA!$A$4:$X$1004,9,0),"")</f>
        <v/>
      </c>
      <c r="J84" s="58" t="str">
        <f>IFERROR(VLOOKUP($AC84,FILL_DATA!$A$4:$X$1004,10,0),"")</f>
        <v/>
      </c>
      <c r="K84" s="58" t="str">
        <f>IFERROR(VLOOKUP($AC84,FILL_DATA!$A$4:$X$1004,11,0),"")</f>
        <v/>
      </c>
      <c r="L84" s="58" t="str">
        <f>IFERROR(VLOOKUP($AC84,FILL_DATA!$A$4:$X$1004,12,0),"")</f>
        <v/>
      </c>
      <c r="M84" s="58" t="str">
        <f>IFERROR(VLOOKUP($AC84,FILL_DATA!$A$4:$X$1004,13,0),"")</f>
        <v/>
      </c>
      <c r="N84" s="58" t="str">
        <f>IFERROR(VLOOKUP($AC84,FILL_DATA!$A$4:$X$1004,14,0),"")</f>
        <v/>
      </c>
      <c r="O84" s="58" t="str">
        <f>IFERROR(VLOOKUP($AC84,FILL_DATA!$A$4:$X$1004,15,0),"")</f>
        <v/>
      </c>
      <c r="P84" s="58" t="str">
        <f>IFERROR(VLOOKUP($AC84,FILL_DATA!$A$4:$X$1004,16,0),"")</f>
        <v/>
      </c>
      <c r="Q84" s="58" t="str">
        <f>IFERROR(VLOOKUP($AC84,FILL_DATA!$A$4:$X$1004,17,0),"")</f>
        <v/>
      </c>
      <c r="R84" s="58" t="str">
        <f>IFERROR(VLOOKUP($AC84,FILL_DATA!$A$4:$X$1004,18,0),"")</f>
        <v/>
      </c>
      <c r="S84" s="58" t="str">
        <f>IFERROR(VLOOKUP($AC84,FILL_DATA!$A$4:$X$1004,19,0),"")</f>
        <v/>
      </c>
      <c r="T84" s="58" t="str">
        <f>IFERROR(VLOOKUP($AC84,FILL_DATA!$A$4:$X$1004,20,0),"")</f>
        <v/>
      </c>
      <c r="U84" s="58" t="str">
        <f>IFERROR(VLOOKUP($AC84,FILL_DATA!$A$4:$X$1004,21,0),"")</f>
        <v/>
      </c>
      <c r="V84" s="58" t="str">
        <f>IFERROR(VLOOKUP($AC84,FILL_DATA!$A$4:$X$1004,22,0),"")</f>
        <v/>
      </c>
      <c r="W84" s="58" t="str">
        <f>IFERROR(VLOOKUP($AC84,FILL_DATA!$A$4:$X$1004,23,0),"")</f>
        <v/>
      </c>
      <c r="X84" s="58" t="str">
        <f>IFERROR(VLOOKUP($AC84,FILL_DATA!$A$4:$X$1004,24,0),"")</f>
        <v/>
      </c>
      <c r="Y84" s="58" t="str">
        <f>IF(SANCTION!$C$6:$C$1006="","",VLOOKUP(SANCTION!$C$6:$C$1006,Sheet1!$B$3:$C$15,2,0))</f>
        <v/>
      </c>
      <c r="Z84" s="57">
        <f t="shared" si="2"/>
        <v>0</v>
      </c>
      <c r="AB84" s="89">
        <v>79</v>
      </c>
      <c r="AC84" s="89">
        <f>IFERROR(IF($AB$1&gt;=AB84,SMALL(FILL_DATA!$AC$5:$AC$1004,SANCTION!$AB$2+SANCTION!AB84),0),0)</f>
        <v>0</v>
      </c>
      <c r="AE84" s="89">
        <f>IF(SANCTION!$C84&gt;=9,1,0)</f>
        <v>1</v>
      </c>
      <c r="AF84" s="89">
        <f>IFERROR(PRODUCT(SANCTION!$X84,SANCTION!$Y84),"")</f>
        <v>0</v>
      </c>
      <c r="AG84" s="89">
        <f t="shared" si="3"/>
        <v>0</v>
      </c>
    </row>
    <row r="85" spans="1:33" hidden="1">
      <c r="A85" s="89" t="str">
        <f>J85&amp;"_"&amp;COUNTIF($J$6:J85,J85)</f>
        <v>_49</v>
      </c>
      <c r="B85" s="58" t="str">
        <f>IF(SANCTION!$C85="","",ROWS($B$6:B85))</f>
        <v/>
      </c>
      <c r="C85" s="58" t="str">
        <f>IFERROR(VLOOKUP($AC85,FILL_DATA!$A$4:$X$1004,2,0),"")</f>
        <v/>
      </c>
      <c r="D85" s="58" t="str">
        <f>IFERROR(VLOOKUP($AC85,FILL_DATA!$A$4:$X$1004,3,0),"")</f>
        <v/>
      </c>
      <c r="E85" s="58" t="str">
        <f>IFERROR(VLOOKUP($AC85,FILL_DATA!$A$4:$X$1004,4,0),"")</f>
        <v/>
      </c>
      <c r="F85" s="58" t="str">
        <f>IFERROR(VLOOKUP($AC85,FILL_DATA!$A$4:$X$1004,5,0),"")</f>
        <v/>
      </c>
      <c r="G85" s="58" t="str">
        <f>IFERROR(VLOOKUP($AC85,FILL_DATA!$A$4:$X$1004,6,0),"")</f>
        <v/>
      </c>
      <c r="H85" s="58" t="str">
        <f>IFERROR(VLOOKUP($AC85,FILL_DATA!$A$4:$X$1004,7,0),"")</f>
        <v/>
      </c>
      <c r="I85" s="161" t="str">
        <f>IFERROR(VLOOKUP($AC85,FILL_DATA!$A$4:$X$1004,9,0),"")</f>
        <v/>
      </c>
      <c r="J85" s="58" t="str">
        <f>IFERROR(VLOOKUP($AC85,FILL_DATA!$A$4:$X$1004,10,0),"")</f>
        <v/>
      </c>
      <c r="K85" s="58" t="str">
        <f>IFERROR(VLOOKUP($AC85,FILL_DATA!$A$4:$X$1004,11,0),"")</f>
        <v/>
      </c>
      <c r="L85" s="58" t="str">
        <f>IFERROR(VLOOKUP($AC85,FILL_DATA!$A$4:$X$1004,12,0),"")</f>
        <v/>
      </c>
      <c r="M85" s="58" t="str">
        <f>IFERROR(VLOOKUP($AC85,FILL_DATA!$A$4:$X$1004,13,0),"")</f>
        <v/>
      </c>
      <c r="N85" s="58" t="str">
        <f>IFERROR(VLOOKUP($AC85,FILL_DATA!$A$4:$X$1004,14,0),"")</f>
        <v/>
      </c>
      <c r="O85" s="58" t="str">
        <f>IFERROR(VLOOKUP($AC85,FILL_DATA!$A$4:$X$1004,15,0),"")</f>
        <v/>
      </c>
      <c r="P85" s="58" t="str">
        <f>IFERROR(VLOOKUP($AC85,FILL_DATA!$A$4:$X$1004,16,0),"")</f>
        <v/>
      </c>
      <c r="Q85" s="58" t="str">
        <f>IFERROR(VLOOKUP($AC85,FILL_DATA!$A$4:$X$1004,17,0),"")</f>
        <v/>
      </c>
      <c r="R85" s="58" t="str">
        <f>IFERROR(VLOOKUP($AC85,FILL_DATA!$A$4:$X$1004,18,0),"")</f>
        <v/>
      </c>
      <c r="S85" s="58" t="str">
        <f>IFERROR(VLOOKUP($AC85,FILL_DATA!$A$4:$X$1004,19,0),"")</f>
        <v/>
      </c>
      <c r="T85" s="58" t="str">
        <f>IFERROR(VLOOKUP($AC85,FILL_DATA!$A$4:$X$1004,20,0),"")</f>
        <v/>
      </c>
      <c r="U85" s="58" t="str">
        <f>IFERROR(VLOOKUP($AC85,FILL_DATA!$A$4:$X$1004,21,0),"")</f>
        <v/>
      </c>
      <c r="V85" s="58" t="str">
        <f>IFERROR(VLOOKUP($AC85,FILL_DATA!$A$4:$X$1004,22,0),"")</f>
        <v/>
      </c>
      <c r="W85" s="58" t="str">
        <f>IFERROR(VLOOKUP($AC85,FILL_DATA!$A$4:$X$1004,23,0),"")</f>
        <v/>
      </c>
      <c r="X85" s="58" t="str">
        <f>IFERROR(VLOOKUP($AC85,FILL_DATA!$A$4:$X$1004,24,0),"")</f>
        <v/>
      </c>
      <c r="Y85" s="58" t="str">
        <f>IF(SANCTION!$C$6:$C$1006="","",VLOOKUP(SANCTION!$C$6:$C$1006,Sheet1!$B$3:$C$15,2,0))</f>
        <v/>
      </c>
      <c r="Z85" s="57">
        <f t="shared" si="2"/>
        <v>0</v>
      </c>
      <c r="AB85" s="89">
        <v>80</v>
      </c>
      <c r="AC85" s="89">
        <f>IFERROR(IF($AB$1&gt;=AB85,SMALL(FILL_DATA!$AC$5:$AC$1004,SANCTION!$AB$2+SANCTION!AB85),0),0)</f>
        <v>0</v>
      </c>
      <c r="AE85" s="89">
        <f>IF(SANCTION!$C85&gt;=9,1,0)</f>
        <v>1</v>
      </c>
      <c r="AF85" s="89">
        <f>IFERROR(PRODUCT(SANCTION!$X85,SANCTION!$Y85),"")</f>
        <v>0</v>
      </c>
      <c r="AG85" s="89">
        <f t="shared" si="3"/>
        <v>0</v>
      </c>
    </row>
    <row r="86" spans="1:33" hidden="1">
      <c r="A86" s="89" t="str">
        <f>J86&amp;"_"&amp;COUNTIF($J$6:J86,J86)</f>
        <v>_50</v>
      </c>
      <c r="B86" s="58" t="str">
        <f>IF(SANCTION!$C86="","",ROWS($B$6:B86))</f>
        <v/>
      </c>
      <c r="C86" s="58" t="str">
        <f>IFERROR(VLOOKUP($AC86,FILL_DATA!$A$4:$X$1004,2,0),"")</f>
        <v/>
      </c>
      <c r="D86" s="58" t="str">
        <f>IFERROR(VLOOKUP($AC86,FILL_DATA!$A$4:$X$1004,3,0),"")</f>
        <v/>
      </c>
      <c r="E86" s="58" t="str">
        <f>IFERROR(VLOOKUP($AC86,FILL_DATA!$A$4:$X$1004,4,0),"")</f>
        <v/>
      </c>
      <c r="F86" s="58" t="str">
        <f>IFERROR(VLOOKUP($AC86,FILL_DATA!$A$4:$X$1004,5,0),"")</f>
        <v/>
      </c>
      <c r="G86" s="58" t="str">
        <f>IFERROR(VLOOKUP($AC86,FILL_DATA!$A$4:$X$1004,6,0),"")</f>
        <v/>
      </c>
      <c r="H86" s="58" t="str">
        <f>IFERROR(VLOOKUP($AC86,FILL_DATA!$A$4:$X$1004,7,0),"")</f>
        <v/>
      </c>
      <c r="I86" s="161" t="str">
        <f>IFERROR(VLOOKUP($AC86,FILL_DATA!$A$4:$X$1004,9,0),"")</f>
        <v/>
      </c>
      <c r="J86" s="58" t="str">
        <f>IFERROR(VLOOKUP($AC86,FILL_DATA!$A$4:$X$1004,10,0),"")</f>
        <v/>
      </c>
      <c r="K86" s="58" t="str">
        <f>IFERROR(VLOOKUP($AC86,FILL_DATA!$A$4:$X$1004,11,0),"")</f>
        <v/>
      </c>
      <c r="L86" s="58" t="str">
        <f>IFERROR(VLOOKUP($AC86,FILL_DATA!$A$4:$X$1004,12,0),"")</f>
        <v/>
      </c>
      <c r="M86" s="58" t="str">
        <f>IFERROR(VLOOKUP($AC86,FILL_DATA!$A$4:$X$1004,13,0),"")</f>
        <v/>
      </c>
      <c r="N86" s="58" t="str">
        <f>IFERROR(VLOOKUP($AC86,FILL_DATA!$A$4:$X$1004,14,0),"")</f>
        <v/>
      </c>
      <c r="O86" s="58" t="str">
        <f>IFERROR(VLOOKUP($AC86,FILL_DATA!$A$4:$X$1004,15,0),"")</f>
        <v/>
      </c>
      <c r="P86" s="58" t="str">
        <f>IFERROR(VLOOKUP($AC86,FILL_DATA!$A$4:$X$1004,16,0),"")</f>
        <v/>
      </c>
      <c r="Q86" s="58" t="str">
        <f>IFERROR(VLOOKUP($AC86,FILL_DATA!$A$4:$X$1004,17,0),"")</f>
        <v/>
      </c>
      <c r="R86" s="58" t="str">
        <f>IFERROR(VLOOKUP($AC86,FILL_DATA!$A$4:$X$1004,18,0),"")</f>
        <v/>
      </c>
      <c r="S86" s="58" t="str">
        <f>IFERROR(VLOOKUP($AC86,FILL_DATA!$A$4:$X$1004,19,0),"")</f>
        <v/>
      </c>
      <c r="T86" s="58" t="str">
        <f>IFERROR(VLOOKUP($AC86,FILL_DATA!$A$4:$X$1004,20,0),"")</f>
        <v/>
      </c>
      <c r="U86" s="58" t="str">
        <f>IFERROR(VLOOKUP($AC86,FILL_DATA!$A$4:$X$1004,21,0),"")</f>
        <v/>
      </c>
      <c r="V86" s="58" t="str">
        <f>IFERROR(VLOOKUP($AC86,FILL_DATA!$A$4:$X$1004,22,0),"")</f>
        <v/>
      </c>
      <c r="W86" s="58" t="str">
        <f>IFERROR(VLOOKUP($AC86,FILL_DATA!$A$4:$X$1004,23,0),"")</f>
        <v/>
      </c>
      <c r="X86" s="58" t="str">
        <f>IFERROR(VLOOKUP($AC86,FILL_DATA!$A$4:$X$1004,24,0),"")</f>
        <v/>
      </c>
      <c r="Y86" s="58" t="str">
        <f>IF(SANCTION!$C$6:$C$1006="","",VLOOKUP(SANCTION!$C$6:$C$1006,Sheet1!$B$3:$C$15,2,0))</f>
        <v/>
      </c>
      <c r="Z86" s="57">
        <f t="shared" si="2"/>
        <v>0</v>
      </c>
      <c r="AB86" s="89">
        <v>81</v>
      </c>
      <c r="AC86" s="89">
        <f>IFERROR(IF($AB$1&gt;=AB86,SMALL(FILL_DATA!$AC$5:$AC$1004,SANCTION!$AB$2+SANCTION!AB86),0),0)</f>
        <v>0</v>
      </c>
      <c r="AE86" s="89">
        <f>IF(SANCTION!$C86&gt;=9,1,0)</f>
        <v>1</v>
      </c>
      <c r="AF86" s="89">
        <f>IFERROR(PRODUCT(SANCTION!$X86,SANCTION!$Y86),"")</f>
        <v>0</v>
      </c>
      <c r="AG86" s="89">
        <f t="shared" si="3"/>
        <v>0</v>
      </c>
    </row>
    <row r="87" spans="1:33" hidden="1">
      <c r="A87" s="89" t="str">
        <f>J87&amp;"_"&amp;COUNTIF($J$6:J87,J87)</f>
        <v>_51</v>
      </c>
      <c r="B87" s="58" t="str">
        <f>IF(SANCTION!$C87="","",ROWS($B$6:B87))</f>
        <v/>
      </c>
      <c r="C87" s="58" t="str">
        <f>IFERROR(VLOOKUP($AC87,FILL_DATA!$A$4:$X$1004,2,0),"")</f>
        <v/>
      </c>
      <c r="D87" s="58" t="str">
        <f>IFERROR(VLOOKUP($AC87,FILL_DATA!$A$4:$X$1004,3,0),"")</f>
        <v/>
      </c>
      <c r="E87" s="58" t="str">
        <f>IFERROR(VLOOKUP($AC87,FILL_DATA!$A$4:$X$1004,4,0),"")</f>
        <v/>
      </c>
      <c r="F87" s="58" t="str">
        <f>IFERROR(VLOOKUP($AC87,FILL_DATA!$A$4:$X$1004,5,0),"")</f>
        <v/>
      </c>
      <c r="G87" s="58" t="str">
        <f>IFERROR(VLOOKUP($AC87,FILL_DATA!$A$4:$X$1004,6,0),"")</f>
        <v/>
      </c>
      <c r="H87" s="58" t="str">
        <f>IFERROR(VLOOKUP($AC87,FILL_DATA!$A$4:$X$1004,7,0),"")</f>
        <v/>
      </c>
      <c r="I87" s="161" t="str">
        <f>IFERROR(VLOOKUP($AC87,FILL_DATA!$A$4:$X$1004,9,0),"")</f>
        <v/>
      </c>
      <c r="J87" s="58" t="str">
        <f>IFERROR(VLOOKUP($AC87,FILL_DATA!$A$4:$X$1004,10,0),"")</f>
        <v/>
      </c>
      <c r="K87" s="58" t="str">
        <f>IFERROR(VLOOKUP($AC87,FILL_DATA!$A$4:$X$1004,11,0),"")</f>
        <v/>
      </c>
      <c r="L87" s="58" t="str">
        <f>IFERROR(VLOOKUP($AC87,FILL_DATA!$A$4:$X$1004,12,0),"")</f>
        <v/>
      </c>
      <c r="M87" s="58" t="str">
        <f>IFERROR(VLOOKUP($AC87,FILL_DATA!$A$4:$X$1004,13,0),"")</f>
        <v/>
      </c>
      <c r="N87" s="58" t="str">
        <f>IFERROR(VLOOKUP($AC87,FILL_DATA!$A$4:$X$1004,14,0),"")</f>
        <v/>
      </c>
      <c r="O87" s="58" t="str">
        <f>IFERROR(VLOOKUP($AC87,FILL_DATA!$A$4:$X$1004,15,0),"")</f>
        <v/>
      </c>
      <c r="P87" s="58" t="str">
        <f>IFERROR(VLOOKUP($AC87,FILL_DATA!$A$4:$X$1004,16,0),"")</f>
        <v/>
      </c>
      <c r="Q87" s="58" t="str">
        <f>IFERROR(VLOOKUP($AC87,FILL_DATA!$A$4:$X$1004,17,0),"")</f>
        <v/>
      </c>
      <c r="R87" s="58" t="str">
        <f>IFERROR(VLOOKUP($AC87,FILL_DATA!$A$4:$X$1004,18,0),"")</f>
        <v/>
      </c>
      <c r="S87" s="58" t="str">
        <f>IFERROR(VLOOKUP($AC87,FILL_DATA!$A$4:$X$1004,19,0),"")</f>
        <v/>
      </c>
      <c r="T87" s="58" t="str">
        <f>IFERROR(VLOOKUP($AC87,FILL_DATA!$A$4:$X$1004,20,0),"")</f>
        <v/>
      </c>
      <c r="U87" s="58" t="str">
        <f>IFERROR(VLOOKUP($AC87,FILL_DATA!$A$4:$X$1004,21,0),"")</f>
        <v/>
      </c>
      <c r="V87" s="58" t="str">
        <f>IFERROR(VLOOKUP($AC87,FILL_DATA!$A$4:$X$1004,22,0),"")</f>
        <v/>
      </c>
      <c r="W87" s="58" t="str">
        <f>IFERROR(VLOOKUP($AC87,FILL_DATA!$A$4:$X$1004,23,0),"")</f>
        <v/>
      </c>
      <c r="X87" s="58" t="str">
        <f>IFERROR(VLOOKUP($AC87,FILL_DATA!$A$4:$X$1004,24,0),"")</f>
        <v/>
      </c>
      <c r="Y87" s="58" t="str">
        <f>IF(SANCTION!$C$6:$C$1006="","",VLOOKUP(SANCTION!$C$6:$C$1006,Sheet1!$B$3:$C$15,2,0))</f>
        <v/>
      </c>
      <c r="Z87" s="57">
        <f t="shared" si="2"/>
        <v>0</v>
      </c>
      <c r="AB87" s="89">
        <v>82</v>
      </c>
      <c r="AC87" s="89">
        <f>IFERROR(IF($AB$1&gt;=AB87,SMALL(FILL_DATA!$AC$5:$AC$1004,SANCTION!$AB$2+SANCTION!AB87),0),0)</f>
        <v>0</v>
      </c>
      <c r="AE87" s="89">
        <f>IF(SANCTION!$C87&gt;=9,1,0)</f>
        <v>1</v>
      </c>
      <c r="AF87" s="89">
        <f>IFERROR(PRODUCT(SANCTION!$X87,SANCTION!$Y87),"")</f>
        <v>0</v>
      </c>
      <c r="AG87" s="89">
        <f t="shared" si="3"/>
        <v>0</v>
      </c>
    </row>
    <row r="88" spans="1:33" hidden="1">
      <c r="A88" s="89" t="str">
        <f>J88&amp;"_"&amp;COUNTIF($J$6:J88,J88)</f>
        <v>_52</v>
      </c>
      <c r="B88" s="58" t="str">
        <f>IF(SANCTION!$C88="","",ROWS($B$6:B88))</f>
        <v/>
      </c>
      <c r="C88" s="58" t="str">
        <f>IFERROR(VLOOKUP($AC88,FILL_DATA!$A$4:$X$1004,2,0),"")</f>
        <v/>
      </c>
      <c r="D88" s="58" t="str">
        <f>IFERROR(VLOOKUP($AC88,FILL_DATA!$A$4:$X$1004,3,0),"")</f>
        <v/>
      </c>
      <c r="E88" s="58" t="str">
        <f>IFERROR(VLOOKUP($AC88,FILL_DATA!$A$4:$X$1004,4,0),"")</f>
        <v/>
      </c>
      <c r="F88" s="58" t="str">
        <f>IFERROR(VLOOKUP($AC88,FILL_DATA!$A$4:$X$1004,5,0),"")</f>
        <v/>
      </c>
      <c r="G88" s="58" t="str">
        <f>IFERROR(VLOOKUP($AC88,FILL_DATA!$A$4:$X$1004,6,0),"")</f>
        <v/>
      </c>
      <c r="H88" s="58" t="str">
        <f>IFERROR(VLOOKUP($AC88,FILL_DATA!$A$4:$X$1004,7,0),"")</f>
        <v/>
      </c>
      <c r="I88" s="161" t="str">
        <f>IFERROR(VLOOKUP($AC88,FILL_DATA!$A$4:$X$1004,9,0),"")</f>
        <v/>
      </c>
      <c r="J88" s="58" t="str">
        <f>IFERROR(VLOOKUP($AC88,FILL_DATA!$A$4:$X$1004,10,0),"")</f>
        <v/>
      </c>
      <c r="K88" s="58" t="str">
        <f>IFERROR(VLOOKUP($AC88,FILL_DATA!$A$4:$X$1004,11,0),"")</f>
        <v/>
      </c>
      <c r="L88" s="58" t="str">
        <f>IFERROR(VLOOKUP($AC88,FILL_DATA!$A$4:$X$1004,12,0),"")</f>
        <v/>
      </c>
      <c r="M88" s="58" t="str">
        <f>IFERROR(VLOOKUP($AC88,FILL_DATA!$A$4:$X$1004,13,0),"")</f>
        <v/>
      </c>
      <c r="N88" s="58" t="str">
        <f>IFERROR(VLOOKUP($AC88,FILL_DATA!$A$4:$X$1004,14,0),"")</f>
        <v/>
      </c>
      <c r="O88" s="58" t="str">
        <f>IFERROR(VLOOKUP($AC88,FILL_DATA!$A$4:$X$1004,15,0),"")</f>
        <v/>
      </c>
      <c r="P88" s="58" t="str">
        <f>IFERROR(VLOOKUP($AC88,FILL_DATA!$A$4:$X$1004,16,0),"")</f>
        <v/>
      </c>
      <c r="Q88" s="58" t="str">
        <f>IFERROR(VLOOKUP($AC88,FILL_DATA!$A$4:$X$1004,17,0),"")</f>
        <v/>
      </c>
      <c r="R88" s="58" t="str">
        <f>IFERROR(VLOOKUP($AC88,FILL_DATA!$A$4:$X$1004,18,0),"")</f>
        <v/>
      </c>
      <c r="S88" s="58" t="str">
        <f>IFERROR(VLOOKUP($AC88,FILL_DATA!$A$4:$X$1004,19,0),"")</f>
        <v/>
      </c>
      <c r="T88" s="58" t="str">
        <f>IFERROR(VLOOKUP($AC88,FILL_DATA!$A$4:$X$1004,20,0),"")</f>
        <v/>
      </c>
      <c r="U88" s="58" t="str">
        <f>IFERROR(VLOOKUP($AC88,FILL_DATA!$A$4:$X$1004,21,0),"")</f>
        <v/>
      </c>
      <c r="V88" s="58" t="str">
        <f>IFERROR(VLOOKUP($AC88,FILL_DATA!$A$4:$X$1004,22,0),"")</f>
        <v/>
      </c>
      <c r="W88" s="58" t="str">
        <f>IFERROR(VLOOKUP($AC88,FILL_DATA!$A$4:$X$1004,23,0),"")</f>
        <v/>
      </c>
      <c r="X88" s="58" t="str">
        <f>IFERROR(VLOOKUP($AC88,FILL_DATA!$A$4:$X$1004,24,0),"")</f>
        <v/>
      </c>
      <c r="Y88" s="58" t="str">
        <f>IF(SANCTION!$C$6:$C$1006="","",VLOOKUP(SANCTION!$C$6:$C$1006,Sheet1!$B$3:$C$15,2,0))</f>
        <v/>
      </c>
      <c r="Z88" s="57">
        <f t="shared" si="2"/>
        <v>0</v>
      </c>
      <c r="AB88" s="89">
        <v>83</v>
      </c>
      <c r="AC88" s="89">
        <f>IFERROR(IF($AB$1&gt;=AB88,SMALL(FILL_DATA!$AC$5:$AC$1004,SANCTION!$AB$2+SANCTION!AB88),0),0)</f>
        <v>0</v>
      </c>
      <c r="AE88" s="89">
        <f>IF(SANCTION!$C88&gt;=9,1,0)</f>
        <v>1</v>
      </c>
      <c r="AF88" s="89">
        <f>IFERROR(PRODUCT(SANCTION!$X88,SANCTION!$Y88),"")</f>
        <v>0</v>
      </c>
      <c r="AG88" s="89">
        <f t="shared" si="3"/>
        <v>0</v>
      </c>
    </row>
    <row r="89" spans="1:33" hidden="1">
      <c r="A89" s="89" t="str">
        <f>J89&amp;"_"&amp;COUNTIF($J$6:J89,J89)</f>
        <v>_53</v>
      </c>
      <c r="B89" s="58" t="str">
        <f>IF(SANCTION!$C89="","",ROWS($B$6:B89))</f>
        <v/>
      </c>
      <c r="C89" s="58" t="str">
        <f>IFERROR(VLOOKUP($AC89,FILL_DATA!$A$4:$X$1004,2,0),"")</f>
        <v/>
      </c>
      <c r="D89" s="58" t="str">
        <f>IFERROR(VLOOKUP($AC89,FILL_DATA!$A$4:$X$1004,3,0),"")</f>
        <v/>
      </c>
      <c r="E89" s="58" t="str">
        <f>IFERROR(VLOOKUP($AC89,FILL_DATA!$A$4:$X$1004,4,0),"")</f>
        <v/>
      </c>
      <c r="F89" s="58" t="str">
        <f>IFERROR(VLOOKUP($AC89,FILL_DATA!$A$4:$X$1004,5,0),"")</f>
        <v/>
      </c>
      <c r="G89" s="58" t="str">
        <f>IFERROR(VLOOKUP($AC89,FILL_DATA!$A$4:$X$1004,6,0),"")</f>
        <v/>
      </c>
      <c r="H89" s="58" t="str">
        <f>IFERROR(VLOOKUP($AC89,FILL_DATA!$A$4:$X$1004,7,0),"")</f>
        <v/>
      </c>
      <c r="I89" s="161" t="str">
        <f>IFERROR(VLOOKUP($AC89,FILL_DATA!$A$4:$X$1004,9,0),"")</f>
        <v/>
      </c>
      <c r="J89" s="58" t="str">
        <f>IFERROR(VLOOKUP($AC89,FILL_DATA!$A$4:$X$1004,10,0),"")</f>
        <v/>
      </c>
      <c r="K89" s="58" t="str">
        <f>IFERROR(VLOOKUP($AC89,FILL_DATA!$A$4:$X$1004,11,0),"")</f>
        <v/>
      </c>
      <c r="L89" s="58" t="str">
        <f>IFERROR(VLOOKUP($AC89,FILL_DATA!$A$4:$X$1004,12,0),"")</f>
        <v/>
      </c>
      <c r="M89" s="58" t="str">
        <f>IFERROR(VLOOKUP($AC89,FILL_DATA!$A$4:$X$1004,13,0),"")</f>
        <v/>
      </c>
      <c r="N89" s="58" t="str">
        <f>IFERROR(VLOOKUP($AC89,FILL_DATA!$A$4:$X$1004,14,0),"")</f>
        <v/>
      </c>
      <c r="O89" s="58" t="str">
        <f>IFERROR(VLOOKUP($AC89,FILL_DATA!$A$4:$X$1004,15,0),"")</f>
        <v/>
      </c>
      <c r="P89" s="58" t="str">
        <f>IFERROR(VLOOKUP($AC89,FILL_DATA!$A$4:$X$1004,16,0),"")</f>
        <v/>
      </c>
      <c r="Q89" s="58" t="str">
        <f>IFERROR(VLOOKUP($AC89,FILL_DATA!$A$4:$X$1004,17,0),"")</f>
        <v/>
      </c>
      <c r="R89" s="58" t="str">
        <f>IFERROR(VLOOKUP($AC89,FILL_DATA!$A$4:$X$1004,18,0),"")</f>
        <v/>
      </c>
      <c r="S89" s="58" t="str">
        <f>IFERROR(VLOOKUP($AC89,FILL_DATA!$A$4:$X$1004,19,0),"")</f>
        <v/>
      </c>
      <c r="T89" s="58" t="str">
        <f>IFERROR(VLOOKUP($AC89,FILL_DATA!$A$4:$X$1004,20,0),"")</f>
        <v/>
      </c>
      <c r="U89" s="58" t="str">
        <f>IFERROR(VLOOKUP($AC89,FILL_DATA!$A$4:$X$1004,21,0),"")</f>
        <v/>
      </c>
      <c r="V89" s="58" t="str">
        <f>IFERROR(VLOOKUP($AC89,FILL_DATA!$A$4:$X$1004,22,0),"")</f>
        <v/>
      </c>
      <c r="W89" s="58" t="str">
        <f>IFERROR(VLOOKUP($AC89,FILL_DATA!$A$4:$X$1004,23,0),"")</f>
        <v/>
      </c>
      <c r="X89" s="58" t="str">
        <f>IFERROR(VLOOKUP($AC89,FILL_DATA!$A$4:$X$1004,24,0),"")</f>
        <v/>
      </c>
      <c r="Y89" s="58" t="str">
        <f>IF(SANCTION!$C$6:$C$1006="","",VLOOKUP(SANCTION!$C$6:$C$1006,Sheet1!$B$3:$C$15,2,0))</f>
        <v/>
      </c>
      <c r="Z89" s="57">
        <f t="shared" si="2"/>
        <v>0</v>
      </c>
      <c r="AB89" s="89">
        <v>84</v>
      </c>
      <c r="AC89" s="89">
        <f>IFERROR(IF($AB$1&gt;=AB89,SMALL(FILL_DATA!$AC$5:$AC$1004,SANCTION!$AB$2+SANCTION!AB89),0),0)</f>
        <v>0</v>
      </c>
      <c r="AE89" s="89">
        <f>IF(SANCTION!$C89&gt;=9,1,0)</f>
        <v>1</v>
      </c>
      <c r="AF89" s="89">
        <f>IFERROR(PRODUCT(SANCTION!$X89,SANCTION!$Y89),"")</f>
        <v>0</v>
      </c>
      <c r="AG89" s="89">
        <f t="shared" si="3"/>
        <v>0</v>
      </c>
    </row>
    <row r="90" spans="1:33" hidden="1">
      <c r="A90" s="89" t="str">
        <f>J90&amp;"_"&amp;COUNTIF($J$6:J90,J90)</f>
        <v>_54</v>
      </c>
      <c r="B90" s="58" t="str">
        <f>IF(SANCTION!$C90="","",ROWS($B$6:B90))</f>
        <v/>
      </c>
      <c r="C90" s="58" t="str">
        <f>IFERROR(VLOOKUP($AC90,FILL_DATA!$A$4:$X$1004,2,0),"")</f>
        <v/>
      </c>
      <c r="D90" s="58" t="str">
        <f>IFERROR(VLOOKUP($AC90,FILL_DATA!$A$4:$X$1004,3,0),"")</f>
        <v/>
      </c>
      <c r="E90" s="58" t="str">
        <f>IFERROR(VLOOKUP($AC90,FILL_DATA!$A$4:$X$1004,4,0),"")</f>
        <v/>
      </c>
      <c r="F90" s="58" t="str">
        <f>IFERROR(VLOOKUP($AC90,FILL_DATA!$A$4:$X$1004,5,0),"")</f>
        <v/>
      </c>
      <c r="G90" s="58" t="str">
        <f>IFERROR(VLOOKUP($AC90,FILL_DATA!$A$4:$X$1004,6,0),"")</f>
        <v/>
      </c>
      <c r="H90" s="58" t="str">
        <f>IFERROR(VLOOKUP($AC90,FILL_DATA!$A$4:$X$1004,7,0),"")</f>
        <v/>
      </c>
      <c r="I90" s="161" t="str">
        <f>IFERROR(VLOOKUP($AC90,FILL_DATA!$A$4:$X$1004,9,0),"")</f>
        <v/>
      </c>
      <c r="J90" s="58" t="str">
        <f>IFERROR(VLOOKUP($AC90,FILL_DATA!$A$4:$X$1004,10,0),"")</f>
        <v/>
      </c>
      <c r="K90" s="58" t="str">
        <f>IFERROR(VLOOKUP($AC90,FILL_DATA!$A$4:$X$1004,11,0),"")</f>
        <v/>
      </c>
      <c r="L90" s="58" t="str">
        <f>IFERROR(VLOOKUP($AC90,FILL_DATA!$A$4:$X$1004,12,0),"")</f>
        <v/>
      </c>
      <c r="M90" s="58" t="str">
        <f>IFERROR(VLOOKUP($AC90,FILL_DATA!$A$4:$X$1004,13,0),"")</f>
        <v/>
      </c>
      <c r="N90" s="58" t="str">
        <f>IFERROR(VLOOKUP($AC90,FILL_DATA!$A$4:$X$1004,14,0),"")</f>
        <v/>
      </c>
      <c r="O90" s="58" t="str">
        <f>IFERROR(VLOOKUP($AC90,FILL_DATA!$A$4:$X$1004,15,0),"")</f>
        <v/>
      </c>
      <c r="P90" s="58" t="str">
        <f>IFERROR(VLOOKUP($AC90,FILL_DATA!$A$4:$X$1004,16,0),"")</f>
        <v/>
      </c>
      <c r="Q90" s="58" t="str">
        <f>IFERROR(VLOOKUP($AC90,FILL_DATA!$A$4:$X$1004,17,0),"")</f>
        <v/>
      </c>
      <c r="R90" s="58" t="str">
        <f>IFERROR(VLOOKUP($AC90,FILL_DATA!$A$4:$X$1004,18,0),"")</f>
        <v/>
      </c>
      <c r="S90" s="58" t="str">
        <f>IFERROR(VLOOKUP($AC90,FILL_DATA!$A$4:$X$1004,19,0),"")</f>
        <v/>
      </c>
      <c r="T90" s="58" t="str">
        <f>IFERROR(VLOOKUP($AC90,FILL_DATA!$A$4:$X$1004,20,0),"")</f>
        <v/>
      </c>
      <c r="U90" s="58" t="str">
        <f>IFERROR(VLOOKUP($AC90,FILL_DATA!$A$4:$X$1004,21,0),"")</f>
        <v/>
      </c>
      <c r="V90" s="58" t="str">
        <f>IFERROR(VLOOKUP($AC90,FILL_DATA!$A$4:$X$1004,22,0),"")</f>
        <v/>
      </c>
      <c r="W90" s="58" t="str">
        <f>IFERROR(VLOOKUP($AC90,FILL_DATA!$A$4:$X$1004,23,0),"")</f>
        <v/>
      </c>
      <c r="X90" s="58" t="str">
        <f>IFERROR(VLOOKUP($AC90,FILL_DATA!$A$4:$X$1004,24,0),"")</f>
        <v/>
      </c>
      <c r="Y90" s="58" t="str">
        <f>IF(SANCTION!$C$6:$C$1006="","",VLOOKUP(SANCTION!$C$6:$C$1006,Sheet1!$B$3:$C$15,2,0))</f>
        <v/>
      </c>
      <c r="Z90" s="57">
        <f t="shared" si="2"/>
        <v>0</v>
      </c>
      <c r="AB90" s="89">
        <v>85</v>
      </c>
      <c r="AC90" s="89">
        <f>IFERROR(IF($AB$1&gt;=AB90,SMALL(FILL_DATA!$AC$5:$AC$1004,SANCTION!$AB$2+SANCTION!AB90),0),0)</f>
        <v>0</v>
      </c>
      <c r="AE90" s="89">
        <f>IF(SANCTION!$C90&gt;=9,1,0)</f>
        <v>1</v>
      </c>
      <c r="AF90" s="89">
        <f>IFERROR(PRODUCT(SANCTION!$X90,SANCTION!$Y90),"")</f>
        <v>0</v>
      </c>
      <c r="AG90" s="89">
        <f t="shared" si="3"/>
        <v>0</v>
      </c>
    </row>
    <row r="91" spans="1:33" hidden="1">
      <c r="A91" s="89" t="str">
        <f>J91&amp;"_"&amp;COUNTIF($J$6:J91,J91)</f>
        <v>_55</v>
      </c>
      <c r="B91" s="58" t="str">
        <f>IF(SANCTION!$C91="","",ROWS($B$6:B91))</f>
        <v/>
      </c>
      <c r="C91" s="58" t="str">
        <f>IFERROR(VLOOKUP($AC91,FILL_DATA!$A$4:$X$1004,2,0),"")</f>
        <v/>
      </c>
      <c r="D91" s="58" t="str">
        <f>IFERROR(VLOOKUP($AC91,FILL_DATA!$A$4:$X$1004,3,0),"")</f>
        <v/>
      </c>
      <c r="E91" s="58" t="str">
        <f>IFERROR(VLOOKUP($AC91,FILL_DATA!$A$4:$X$1004,4,0),"")</f>
        <v/>
      </c>
      <c r="F91" s="58" t="str">
        <f>IFERROR(VLOOKUP($AC91,FILL_DATA!$A$4:$X$1004,5,0),"")</f>
        <v/>
      </c>
      <c r="G91" s="58" t="str">
        <f>IFERROR(VLOOKUP($AC91,FILL_DATA!$A$4:$X$1004,6,0),"")</f>
        <v/>
      </c>
      <c r="H91" s="58" t="str">
        <f>IFERROR(VLOOKUP($AC91,FILL_DATA!$A$4:$X$1004,7,0),"")</f>
        <v/>
      </c>
      <c r="I91" s="161" t="str">
        <f>IFERROR(VLOOKUP($AC91,FILL_DATA!$A$4:$X$1004,9,0),"")</f>
        <v/>
      </c>
      <c r="J91" s="58" t="str">
        <f>IFERROR(VLOOKUP($AC91,FILL_DATA!$A$4:$X$1004,10,0),"")</f>
        <v/>
      </c>
      <c r="K91" s="58" t="str">
        <f>IFERROR(VLOOKUP($AC91,FILL_DATA!$A$4:$X$1004,11,0),"")</f>
        <v/>
      </c>
      <c r="L91" s="58" t="str">
        <f>IFERROR(VLOOKUP($AC91,FILL_DATA!$A$4:$X$1004,12,0),"")</f>
        <v/>
      </c>
      <c r="M91" s="58" t="str">
        <f>IFERROR(VLOOKUP($AC91,FILL_DATA!$A$4:$X$1004,13,0),"")</f>
        <v/>
      </c>
      <c r="N91" s="58" t="str">
        <f>IFERROR(VLOOKUP($AC91,FILL_DATA!$A$4:$X$1004,14,0),"")</f>
        <v/>
      </c>
      <c r="O91" s="58" t="str">
        <f>IFERROR(VLOOKUP($AC91,FILL_DATA!$A$4:$X$1004,15,0),"")</f>
        <v/>
      </c>
      <c r="P91" s="58" t="str">
        <f>IFERROR(VLOOKUP($AC91,FILL_DATA!$A$4:$X$1004,16,0),"")</f>
        <v/>
      </c>
      <c r="Q91" s="58" t="str">
        <f>IFERROR(VLOOKUP($AC91,FILL_DATA!$A$4:$X$1004,17,0),"")</f>
        <v/>
      </c>
      <c r="R91" s="58" t="str">
        <f>IFERROR(VLOOKUP($AC91,FILL_DATA!$A$4:$X$1004,18,0),"")</f>
        <v/>
      </c>
      <c r="S91" s="58" t="str">
        <f>IFERROR(VLOOKUP($AC91,FILL_DATA!$A$4:$X$1004,19,0),"")</f>
        <v/>
      </c>
      <c r="T91" s="58" t="str">
        <f>IFERROR(VLOOKUP($AC91,FILL_DATA!$A$4:$X$1004,20,0),"")</f>
        <v/>
      </c>
      <c r="U91" s="58" t="str">
        <f>IFERROR(VLOOKUP($AC91,FILL_DATA!$A$4:$X$1004,21,0),"")</f>
        <v/>
      </c>
      <c r="V91" s="58" t="str">
        <f>IFERROR(VLOOKUP($AC91,FILL_DATA!$A$4:$X$1004,22,0),"")</f>
        <v/>
      </c>
      <c r="W91" s="58" t="str">
        <f>IFERROR(VLOOKUP($AC91,FILL_DATA!$A$4:$X$1004,23,0),"")</f>
        <v/>
      </c>
      <c r="X91" s="58" t="str">
        <f>IFERROR(VLOOKUP($AC91,FILL_DATA!$A$4:$X$1004,24,0),"")</f>
        <v/>
      </c>
      <c r="Y91" s="58" t="str">
        <f>IF(SANCTION!$C$6:$C$1006="","",VLOOKUP(SANCTION!$C$6:$C$1006,Sheet1!$B$3:$C$15,2,0))</f>
        <v/>
      </c>
      <c r="Z91" s="57">
        <f t="shared" si="2"/>
        <v>0</v>
      </c>
      <c r="AB91" s="89">
        <v>86</v>
      </c>
      <c r="AC91" s="89">
        <f>IFERROR(IF($AB$1&gt;=AB91,SMALL(FILL_DATA!$AC$5:$AC$1004,SANCTION!$AB$2+SANCTION!AB91),0),0)</f>
        <v>0</v>
      </c>
      <c r="AE91" s="89">
        <f>IF(SANCTION!$C91&gt;=9,1,0)</f>
        <v>1</v>
      </c>
      <c r="AF91" s="89">
        <f>IFERROR(PRODUCT(SANCTION!$X91,SANCTION!$Y91),"")</f>
        <v>0</v>
      </c>
      <c r="AG91" s="89">
        <f t="shared" si="3"/>
        <v>0</v>
      </c>
    </row>
    <row r="92" spans="1:33" hidden="1">
      <c r="A92" s="89" t="str">
        <f>J92&amp;"_"&amp;COUNTIF($J$6:J92,J92)</f>
        <v>_56</v>
      </c>
      <c r="B92" s="58" t="str">
        <f>IF(SANCTION!$C92="","",ROWS($B$6:B92))</f>
        <v/>
      </c>
      <c r="C92" s="58" t="str">
        <f>IFERROR(VLOOKUP($AC92,FILL_DATA!$A$4:$X$1004,2,0),"")</f>
        <v/>
      </c>
      <c r="D92" s="58" t="str">
        <f>IFERROR(VLOOKUP($AC92,FILL_DATA!$A$4:$X$1004,3,0),"")</f>
        <v/>
      </c>
      <c r="E92" s="58" t="str">
        <f>IFERROR(VLOOKUP($AC92,FILL_DATA!$A$4:$X$1004,4,0),"")</f>
        <v/>
      </c>
      <c r="F92" s="58" t="str">
        <f>IFERROR(VLOOKUP($AC92,FILL_DATA!$A$4:$X$1004,5,0),"")</f>
        <v/>
      </c>
      <c r="G92" s="58" t="str">
        <f>IFERROR(VLOOKUP($AC92,FILL_DATA!$A$4:$X$1004,6,0),"")</f>
        <v/>
      </c>
      <c r="H92" s="58" t="str">
        <f>IFERROR(VLOOKUP($AC92,FILL_DATA!$A$4:$X$1004,7,0),"")</f>
        <v/>
      </c>
      <c r="I92" s="161" t="str">
        <f>IFERROR(VLOOKUP($AC92,FILL_DATA!$A$4:$X$1004,9,0),"")</f>
        <v/>
      </c>
      <c r="J92" s="58" t="str">
        <f>IFERROR(VLOOKUP($AC92,FILL_DATA!$A$4:$X$1004,10,0),"")</f>
        <v/>
      </c>
      <c r="K92" s="58" t="str">
        <f>IFERROR(VLOOKUP($AC92,FILL_DATA!$A$4:$X$1004,11,0),"")</f>
        <v/>
      </c>
      <c r="L92" s="58" t="str">
        <f>IFERROR(VLOOKUP($AC92,FILL_DATA!$A$4:$X$1004,12,0),"")</f>
        <v/>
      </c>
      <c r="M92" s="58" t="str">
        <f>IFERROR(VLOOKUP($AC92,FILL_DATA!$A$4:$X$1004,13,0),"")</f>
        <v/>
      </c>
      <c r="N92" s="58" t="str">
        <f>IFERROR(VLOOKUP($AC92,FILL_DATA!$A$4:$X$1004,14,0),"")</f>
        <v/>
      </c>
      <c r="O92" s="58" t="str">
        <f>IFERROR(VLOOKUP($AC92,FILL_DATA!$A$4:$X$1004,15,0),"")</f>
        <v/>
      </c>
      <c r="P92" s="58" t="str">
        <f>IFERROR(VLOOKUP($AC92,FILL_DATA!$A$4:$X$1004,16,0),"")</f>
        <v/>
      </c>
      <c r="Q92" s="58" t="str">
        <f>IFERROR(VLOOKUP($AC92,FILL_DATA!$A$4:$X$1004,17,0),"")</f>
        <v/>
      </c>
      <c r="R92" s="58" t="str">
        <f>IFERROR(VLOOKUP($AC92,FILL_DATA!$A$4:$X$1004,18,0),"")</f>
        <v/>
      </c>
      <c r="S92" s="58" t="str">
        <f>IFERROR(VLOOKUP($AC92,FILL_DATA!$A$4:$X$1004,19,0),"")</f>
        <v/>
      </c>
      <c r="T92" s="58" t="str">
        <f>IFERROR(VLOOKUP($AC92,FILL_DATA!$A$4:$X$1004,20,0),"")</f>
        <v/>
      </c>
      <c r="U92" s="58" t="str">
        <f>IFERROR(VLOOKUP($AC92,FILL_DATA!$A$4:$X$1004,21,0),"")</f>
        <v/>
      </c>
      <c r="V92" s="58" t="str">
        <f>IFERROR(VLOOKUP($AC92,FILL_DATA!$A$4:$X$1004,22,0),"")</f>
        <v/>
      </c>
      <c r="W92" s="58" t="str">
        <f>IFERROR(VLOOKUP($AC92,FILL_DATA!$A$4:$X$1004,23,0),"")</f>
        <v/>
      </c>
      <c r="X92" s="58" t="str">
        <f>IFERROR(VLOOKUP($AC92,FILL_DATA!$A$4:$X$1004,24,0),"")</f>
        <v/>
      </c>
      <c r="Y92" s="58" t="str">
        <f>IF(SANCTION!$C$6:$C$1006="","",VLOOKUP(SANCTION!$C$6:$C$1006,Sheet1!$B$3:$C$15,2,0))</f>
        <v/>
      </c>
      <c r="Z92" s="57">
        <f t="shared" si="2"/>
        <v>0</v>
      </c>
      <c r="AB92" s="89">
        <v>87</v>
      </c>
      <c r="AC92" s="89">
        <f>IFERROR(IF($AB$1&gt;=AB92,SMALL(FILL_DATA!$AC$5:$AC$1004,SANCTION!$AB$2+SANCTION!AB92),0),0)</f>
        <v>0</v>
      </c>
      <c r="AE92" s="89">
        <f>IF(SANCTION!$C92&gt;=9,1,0)</f>
        <v>1</v>
      </c>
      <c r="AF92" s="89">
        <f>IFERROR(PRODUCT(SANCTION!$X92,SANCTION!$Y92),"")</f>
        <v>0</v>
      </c>
      <c r="AG92" s="89">
        <f t="shared" si="3"/>
        <v>0</v>
      </c>
    </row>
    <row r="93" spans="1:33" hidden="1">
      <c r="A93" s="89" t="str">
        <f>J93&amp;"_"&amp;COUNTIF($J$6:J93,J93)</f>
        <v>_57</v>
      </c>
      <c r="B93" s="58" t="str">
        <f>IF(SANCTION!$C93="","",ROWS($B$6:B93))</f>
        <v/>
      </c>
      <c r="C93" s="58" t="str">
        <f>IFERROR(VLOOKUP($AC93,FILL_DATA!$A$4:$X$1004,2,0),"")</f>
        <v/>
      </c>
      <c r="D93" s="58" t="str">
        <f>IFERROR(VLOOKUP($AC93,FILL_DATA!$A$4:$X$1004,3,0),"")</f>
        <v/>
      </c>
      <c r="E93" s="58" t="str">
        <f>IFERROR(VLOOKUP($AC93,FILL_DATA!$A$4:$X$1004,4,0),"")</f>
        <v/>
      </c>
      <c r="F93" s="58" t="str">
        <f>IFERROR(VLOOKUP($AC93,FILL_DATA!$A$4:$X$1004,5,0),"")</f>
        <v/>
      </c>
      <c r="G93" s="58" t="str">
        <f>IFERROR(VLOOKUP($AC93,FILL_DATA!$A$4:$X$1004,6,0),"")</f>
        <v/>
      </c>
      <c r="H93" s="58" t="str">
        <f>IFERROR(VLOOKUP($AC93,FILL_DATA!$A$4:$X$1004,7,0),"")</f>
        <v/>
      </c>
      <c r="I93" s="161" t="str">
        <f>IFERROR(VLOOKUP($AC93,FILL_DATA!$A$4:$X$1004,9,0),"")</f>
        <v/>
      </c>
      <c r="J93" s="58" t="str">
        <f>IFERROR(VLOOKUP($AC93,FILL_DATA!$A$4:$X$1004,10,0),"")</f>
        <v/>
      </c>
      <c r="K93" s="58" t="str">
        <f>IFERROR(VLOOKUP($AC93,FILL_DATA!$A$4:$X$1004,11,0),"")</f>
        <v/>
      </c>
      <c r="L93" s="58" t="str">
        <f>IFERROR(VLOOKUP($AC93,FILL_DATA!$A$4:$X$1004,12,0),"")</f>
        <v/>
      </c>
      <c r="M93" s="58" t="str">
        <f>IFERROR(VLOOKUP($AC93,FILL_DATA!$A$4:$X$1004,13,0),"")</f>
        <v/>
      </c>
      <c r="N93" s="58" t="str">
        <f>IFERROR(VLOOKUP($AC93,FILL_DATA!$A$4:$X$1004,14,0),"")</f>
        <v/>
      </c>
      <c r="O93" s="58" t="str">
        <f>IFERROR(VLOOKUP($AC93,FILL_DATA!$A$4:$X$1004,15,0),"")</f>
        <v/>
      </c>
      <c r="P93" s="58" t="str">
        <f>IFERROR(VLOOKUP($AC93,FILL_DATA!$A$4:$X$1004,16,0),"")</f>
        <v/>
      </c>
      <c r="Q93" s="58" t="str">
        <f>IFERROR(VLOOKUP($AC93,FILL_DATA!$A$4:$X$1004,17,0),"")</f>
        <v/>
      </c>
      <c r="R93" s="58" t="str">
        <f>IFERROR(VLOOKUP($AC93,FILL_DATA!$A$4:$X$1004,18,0),"")</f>
        <v/>
      </c>
      <c r="S93" s="58" t="str">
        <f>IFERROR(VLOOKUP($AC93,FILL_DATA!$A$4:$X$1004,19,0),"")</f>
        <v/>
      </c>
      <c r="T93" s="58" t="str">
        <f>IFERROR(VLOOKUP($AC93,FILL_DATA!$A$4:$X$1004,20,0),"")</f>
        <v/>
      </c>
      <c r="U93" s="58" t="str">
        <f>IFERROR(VLOOKUP($AC93,FILL_DATA!$A$4:$X$1004,21,0),"")</f>
        <v/>
      </c>
      <c r="V93" s="58" t="str">
        <f>IFERROR(VLOOKUP($AC93,FILL_DATA!$A$4:$X$1004,22,0),"")</f>
        <v/>
      </c>
      <c r="W93" s="58" t="str">
        <f>IFERROR(VLOOKUP($AC93,FILL_DATA!$A$4:$X$1004,23,0),"")</f>
        <v/>
      </c>
      <c r="X93" s="58" t="str">
        <f>IFERROR(VLOOKUP($AC93,FILL_DATA!$A$4:$X$1004,24,0),"")</f>
        <v/>
      </c>
      <c r="Y93" s="58" t="str">
        <f>IF(SANCTION!$C$6:$C$1006="","",VLOOKUP(SANCTION!$C$6:$C$1006,Sheet1!$B$3:$C$15,2,0))</f>
        <v/>
      </c>
      <c r="Z93" s="57">
        <f t="shared" si="2"/>
        <v>0</v>
      </c>
      <c r="AB93" s="89">
        <v>88</v>
      </c>
      <c r="AC93" s="89">
        <f>IFERROR(IF($AB$1&gt;=AB93,SMALL(FILL_DATA!$AC$5:$AC$1004,SANCTION!$AB$2+SANCTION!AB93),0),0)</f>
        <v>0</v>
      </c>
      <c r="AE93" s="89">
        <f>IF(SANCTION!$C93&gt;=9,1,0)</f>
        <v>1</v>
      </c>
      <c r="AF93" s="89">
        <f>IFERROR(PRODUCT(SANCTION!$X93,SANCTION!$Y93),"")</f>
        <v>0</v>
      </c>
      <c r="AG93" s="89">
        <f t="shared" si="3"/>
        <v>0</v>
      </c>
    </row>
    <row r="94" spans="1:33" hidden="1">
      <c r="A94" s="89" t="str">
        <f>J94&amp;"_"&amp;COUNTIF($J$6:J94,J94)</f>
        <v>_58</v>
      </c>
      <c r="B94" s="58" t="str">
        <f>IF(SANCTION!$C94="","",ROWS($B$6:B94))</f>
        <v/>
      </c>
      <c r="C94" s="58" t="str">
        <f>IFERROR(VLOOKUP($AC94,FILL_DATA!$A$4:$X$1004,2,0),"")</f>
        <v/>
      </c>
      <c r="D94" s="58" t="str">
        <f>IFERROR(VLOOKUP($AC94,FILL_DATA!$A$4:$X$1004,3,0),"")</f>
        <v/>
      </c>
      <c r="E94" s="58" t="str">
        <f>IFERROR(VLOOKUP($AC94,FILL_DATA!$A$4:$X$1004,4,0),"")</f>
        <v/>
      </c>
      <c r="F94" s="58" t="str">
        <f>IFERROR(VLOOKUP($AC94,FILL_DATA!$A$4:$X$1004,5,0),"")</f>
        <v/>
      </c>
      <c r="G94" s="58" t="str">
        <f>IFERROR(VLOOKUP($AC94,FILL_DATA!$A$4:$X$1004,6,0),"")</f>
        <v/>
      </c>
      <c r="H94" s="58" t="str">
        <f>IFERROR(VLOOKUP($AC94,FILL_DATA!$A$4:$X$1004,7,0),"")</f>
        <v/>
      </c>
      <c r="I94" s="161" t="str">
        <f>IFERROR(VLOOKUP($AC94,FILL_DATA!$A$4:$X$1004,9,0),"")</f>
        <v/>
      </c>
      <c r="J94" s="58" t="str">
        <f>IFERROR(VLOOKUP($AC94,FILL_DATA!$A$4:$X$1004,10,0),"")</f>
        <v/>
      </c>
      <c r="K94" s="58" t="str">
        <f>IFERROR(VLOOKUP($AC94,FILL_DATA!$A$4:$X$1004,11,0),"")</f>
        <v/>
      </c>
      <c r="L94" s="58" t="str">
        <f>IFERROR(VLOOKUP($AC94,FILL_DATA!$A$4:$X$1004,12,0),"")</f>
        <v/>
      </c>
      <c r="M94" s="58" t="str">
        <f>IFERROR(VLOOKUP($AC94,FILL_DATA!$A$4:$X$1004,13,0),"")</f>
        <v/>
      </c>
      <c r="N94" s="58" t="str">
        <f>IFERROR(VLOOKUP($AC94,FILL_DATA!$A$4:$X$1004,14,0),"")</f>
        <v/>
      </c>
      <c r="O94" s="58" t="str">
        <f>IFERROR(VLOOKUP($AC94,FILL_DATA!$A$4:$X$1004,15,0),"")</f>
        <v/>
      </c>
      <c r="P94" s="58" t="str">
        <f>IFERROR(VLOOKUP($AC94,FILL_DATA!$A$4:$X$1004,16,0),"")</f>
        <v/>
      </c>
      <c r="Q94" s="58" t="str">
        <f>IFERROR(VLOOKUP($AC94,FILL_DATA!$A$4:$X$1004,17,0),"")</f>
        <v/>
      </c>
      <c r="R94" s="58" t="str">
        <f>IFERROR(VLOOKUP($AC94,FILL_DATA!$A$4:$X$1004,18,0),"")</f>
        <v/>
      </c>
      <c r="S94" s="58" t="str">
        <f>IFERROR(VLOOKUP($AC94,FILL_DATA!$A$4:$X$1004,19,0),"")</f>
        <v/>
      </c>
      <c r="T94" s="58" t="str">
        <f>IFERROR(VLOOKUP($AC94,FILL_DATA!$A$4:$X$1004,20,0),"")</f>
        <v/>
      </c>
      <c r="U94" s="58" t="str">
        <f>IFERROR(VLOOKUP($AC94,FILL_DATA!$A$4:$X$1004,21,0),"")</f>
        <v/>
      </c>
      <c r="V94" s="58" t="str">
        <f>IFERROR(VLOOKUP($AC94,FILL_DATA!$A$4:$X$1004,22,0),"")</f>
        <v/>
      </c>
      <c r="W94" s="58" t="str">
        <f>IFERROR(VLOOKUP($AC94,FILL_DATA!$A$4:$X$1004,23,0),"")</f>
        <v/>
      </c>
      <c r="X94" s="58" t="str">
        <f>IFERROR(VLOOKUP($AC94,FILL_DATA!$A$4:$X$1004,24,0),"")</f>
        <v/>
      </c>
      <c r="Y94" s="58" t="str">
        <f>IF(SANCTION!$C$6:$C$1006="","",VLOOKUP(SANCTION!$C$6:$C$1006,Sheet1!$B$3:$C$15,2,0))</f>
        <v/>
      </c>
      <c r="Z94" s="57">
        <f t="shared" si="2"/>
        <v>0</v>
      </c>
      <c r="AB94" s="89">
        <v>89</v>
      </c>
      <c r="AC94" s="89">
        <f>IFERROR(IF($AB$1&gt;=AB94,SMALL(FILL_DATA!$AC$5:$AC$1004,SANCTION!$AB$2+SANCTION!AB94),0),0)</f>
        <v>0</v>
      </c>
      <c r="AE94" s="89">
        <f>IF(SANCTION!$C94&gt;=9,1,0)</f>
        <v>1</v>
      </c>
      <c r="AF94" s="89">
        <f>IFERROR(PRODUCT(SANCTION!$X94,SANCTION!$Y94),"")</f>
        <v>0</v>
      </c>
      <c r="AG94" s="89">
        <f t="shared" si="3"/>
        <v>0</v>
      </c>
    </row>
    <row r="95" spans="1:33" hidden="1">
      <c r="A95" s="89" t="str">
        <f>J95&amp;"_"&amp;COUNTIF($J$6:J95,J95)</f>
        <v>_59</v>
      </c>
      <c r="B95" s="58" t="str">
        <f>IF(SANCTION!$C95="","",ROWS($B$6:B95))</f>
        <v/>
      </c>
      <c r="C95" s="58" t="str">
        <f>IFERROR(VLOOKUP($AC95,FILL_DATA!$A$4:$X$1004,2,0),"")</f>
        <v/>
      </c>
      <c r="D95" s="58" t="str">
        <f>IFERROR(VLOOKUP($AC95,FILL_DATA!$A$4:$X$1004,3,0),"")</f>
        <v/>
      </c>
      <c r="E95" s="58" t="str">
        <f>IFERROR(VLOOKUP($AC95,FILL_DATA!$A$4:$X$1004,4,0),"")</f>
        <v/>
      </c>
      <c r="F95" s="58" t="str">
        <f>IFERROR(VLOOKUP($AC95,FILL_DATA!$A$4:$X$1004,5,0),"")</f>
        <v/>
      </c>
      <c r="G95" s="58" t="str">
        <f>IFERROR(VLOOKUP($AC95,FILL_DATA!$A$4:$X$1004,6,0),"")</f>
        <v/>
      </c>
      <c r="H95" s="58" t="str">
        <f>IFERROR(VLOOKUP($AC95,FILL_DATA!$A$4:$X$1004,7,0),"")</f>
        <v/>
      </c>
      <c r="I95" s="161" t="str">
        <f>IFERROR(VLOOKUP($AC95,FILL_DATA!$A$4:$X$1004,9,0),"")</f>
        <v/>
      </c>
      <c r="J95" s="58" t="str">
        <f>IFERROR(VLOOKUP($AC95,FILL_DATA!$A$4:$X$1004,10,0),"")</f>
        <v/>
      </c>
      <c r="K95" s="58" t="str">
        <f>IFERROR(VLOOKUP($AC95,FILL_DATA!$A$4:$X$1004,11,0),"")</f>
        <v/>
      </c>
      <c r="L95" s="58" t="str">
        <f>IFERROR(VLOOKUP($AC95,FILL_DATA!$A$4:$X$1004,12,0),"")</f>
        <v/>
      </c>
      <c r="M95" s="58" t="str">
        <f>IFERROR(VLOOKUP($AC95,FILL_DATA!$A$4:$X$1004,13,0),"")</f>
        <v/>
      </c>
      <c r="N95" s="58" t="str">
        <f>IFERROR(VLOOKUP($AC95,FILL_DATA!$A$4:$X$1004,14,0),"")</f>
        <v/>
      </c>
      <c r="O95" s="58" t="str">
        <f>IFERROR(VLOOKUP($AC95,FILL_DATA!$A$4:$X$1004,15,0),"")</f>
        <v/>
      </c>
      <c r="P95" s="58" t="str">
        <f>IFERROR(VLOOKUP($AC95,FILL_DATA!$A$4:$X$1004,16,0),"")</f>
        <v/>
      </c>
      <c r="Q95" s="58" t="str">
        <f>IFERROR(VLOOKUP($AC95,FILL_DATA!$A$4:$X$1004,17,0),"")</f>
        <v/>
      </c>
      <c r="R95" s="58" t="str">
        <f>IFERROR(VLOOKUP($AC95,FILL_DATA!$A$4:$X$1004,18,0),"")</f>
        <v/>
      </c>
      <c r="S95" s="58" t="str">
        <f>IFERROR(VLOOKUP($AC95,FILL_DATA!$A$4:$X$1004,19,0),"")</f>
        <v/>
      </c>
      <c r="T95" s="58" t="str">
        <f>IFERROR(VLOOKUP($AC95,FILL_DATA!$A$4:$X$1004,20,0),"")</f>
        <v/>
      </c>
      <c r="U95" s="58" t="str">
        <f>IFERROR(VLOOKUP($AC95,FILL_DATA!$A$4:$X$1004,21,0),"")</f>
        <v/>
      </c>
      <c r="V95" s="58" t="str">
        <f>IFERROR(VLOOKUP($AC95,FILL_DATA!$A$4:$X$1004,22,0),"")</f>
        <v/>
      </c>
      <c r="W95" s="58" t="str">
        <f>IFERROR(VLOOKUP($AC95,FILL_DATA!$A$4:$X$1004,23,0),"")</f>
        <v/>
      </c>
      <c r="X95" s="58" t="str">
        <f>IFERROR(VLOOKUP($AC95,FILL_DATA!$A$4:$X$1004,24,0),"")</f>
        <v/>
      </c>
      <c r="Y95" s="58" t="str">
        <f>IF(SANCTION!$C$6:$C$1006="","",VLOOKUP(SANCTION!$C$6:$C$1006,Sheet1!$B$3:$C$15,2,0))</f>
        <v/>
      </c>
      <c r="Z95" s="57">
        <f t="shared" si="2"/>
        <v>0</v>
      </c>
      <c r="AB95" s="89">
        <v>90</v>
      </c>
      <c r="AC95" s="89">
        <f>IFERROR(IF($AB$1&gt;=AB95,SMALL(FILL_DATA!$AC$5:$AC$1004,SANCTION!$AB$2+SANCTION!AB95),0),0)</f>
        <v>0</v>
      </c>
      <c r="AE95" s="89">
        <f>IF(SANCTION!$C95&gt;=9,1,0)</f>
        <v>1</v>
      </c>
      <c r="AF95" s="89">
        <f>IFERROR(PRODUCT(SANCTION!$X95,SANCTION!$Y95),"")</f>
        <v>0</v>
      </c>
      <c r="AG95" s="89">
        <f t="shared" si="3"/>
        <v>0</v>
      </c>
    </row>
    <row r="96" spans="1:33" hidden="1">
      <c r="A96" s="89" t="str">
        <f>J96&amp;"_"&amp;COUNTIF($J$6:J96,J96)</f>
        <v>_60</v>
      </c>
      <c r="B96" s="58" t="str">
        <f>IF(SANCTION!$C96="","",ROWS($B$6:B96))</f>
        <v/>
      </c>
      <c r="C96" s="58" t="str">
        <f>IFERROR(VLOOKUP($AC96,FILL_DATA!$A$4:$X$1004,2,0),"")</f>
        <v/>
      </c>
      <c r="D96" s="58" t="str">
        <f>IFERROR(VLOOKUP($AC96,FILL_DATA!$A$4:$X$1004,3,0),"")</f>
        <v/>
      </c>
      <c r="E96" s="58" t="str">
        <f>IFERROR(VLOOKUP($AC96,FILL_DATA!$A$4:$X$1004,4,0),"")</f>
        <v/>
      </c>
      <c r="F96" s="58" t="str">
        <f>IFERROR(VLOOKUP($AC96,FILL_DATA!$A$4:$X$1004,5,0),"")</f>
        <v/>
      </c>
      <c r="G96" s="58" t="str">
        <f>IFERROR(VLOOKUP($AC96,FILL_DATA!$A$4:$X$1004,6,0),"")</f>
        <v/>
      </c>
      <c r="H96" s="58" t="str">
        <f>IFERROR(VLOOKUP($AC96,FILL_DATA!$A$4:$X$1004,7,0),"")</f>
        <v/>
      </c>
      <c r="I96" s="161" t="str">
        <f>IFERROR(VLOOKUP($AC96,FILL_DATA!$A$4:$X$1004,9,0),"")</f>
        <v/>
      </c>
      <c r="J96" s="58" t="str">
        <f>IFERROR(VLOOKUP($AC96,FILL_DATA!$A$4:$X$1004,10,0),"")</f>
        <v/>
      </c>
      <c r="K96" s="58" t="str">
        <f>IFERROR(VLOOKUP($AC96,FILL_DATA!$A$4:$X$1004,11,0),"")</f>
        <v/>
      </c>
      <c r="L96" s="58" t="str">
        <f>IFERROR(VLOOKUP($AC96,FILL_DATA!$A$4:$X$1004,12,0),"")</f>
        <v/>
      </c>
      <c r="M96" s="58" t="str">
        <f>IFERROR(VLOOKUP($AC96,FILL_DATA!$A$4:$X$1004,13,0),"")</f>
        <v/>
      </c>
      <c r="N96" s="58" t="str">
        <f>IFERROR(VLOOKUP($AC96,FILL_DATA!$A$4:$X$1004,14,0),"")</f>
        <v/>
      </c>
      <c r="O96" s="58" t="str">
        <f>IFERROR(VLOOKUP($AC96,FILL_DATA!$A$4:$X$1004,15,0),"")</f>
        <v/>
      </c>
      <c r="P96" s="58" t="str">
        <f>IFERROR(VLOOKUP($AC96,FILL_DATA!$A$4:$X$1004,16,0),"")</f>
        <v/>
      </c>
      <c r="Q96" s="58" t="str">
        <f>IFERROR(VLOOKUP($AC96,FILL_DATA!$A$4:$X$1004,17,0),"")</f>
        <v/>
      </c>
      <c r="R96" s="58" t="str">
        <f>IFERROR(VLOOKUP($AC96,FILL_DATA!$A$4:$X$1004,18,0),"")</f>
        <v/>
      </c>
      <c r="S96" s="58" t="str">
        <f>IFERROR(VLOOKUP($AC96,FILL_DATA!$A$4:$X$1004,19,0),"")</f>
        <v/>
      </c>
      <c r="T96" s="58" t="str">
        <f>IFERROR(VLOOKUP($AC96,FILL_DATA!$A$4:$X$1004,20,0),"")</f>
        <v/>
      </c>
      <c r="U96" s="58" t="str">
        <f>IFERROR(VLOOKUP($AC96,FILL_DATA!$A$4:$X$1004,21,0),"")</f>
        <v/>
      </c>
      <c r="V96" s="58" t="str">
        <f>IFERROR(VLOOKUP($AC96,FILL_DATA!$A$4:$X$1004,22,0),"")</f>
        <v/>
      </c>
      <c r="W96" s="58" t="str">
        <f>IFERROR(VLOOKUP($AC96,FILL_DATA!$A$4:$X$1004,23,0),"")</f>
        <v/>
      </c>
      <c r="X96" s="58" t="str">
        <f>IFERROR(VLOOKUP($AC96,FILL_DATA!$A$4:$X$1004,24,0),"")</f>
        <v/>
      </c>
      <c r="Y96" s="58" t="str">
        <f>IF(SANCTION!$C$6:$C$1006="","",VLOOKUP(SANCTION!$C$6:$C$1006,Sheet1!$B$3:$C$15,2,0))</f>
        <v/>
      </c>
      <c r="Z96" s="57">
        <f t="shared" si="2"/>
        <v>0</v>
      </c>
      <c r="AB96" s="89">
        <v>91</v>
      </c>
      <c r="AC96" s="89">
        <f>IFERROR(IF($AB$1&gt;=AB96,SMALL(FILL_DATA!$AC$5:$AC$1004,SANCTION!$AB$2+SANCTION!AB96),0),0)</f>
        <v>0</v>
      </c>
      <c r="AE96" s="89">
        <f>IF(SANCTION!$C96&gt;=9,1,0)</f>
        <v>1</v>
      </c>
      <c r="AF96" s="89">
        <f>IFERROR(PRODUCT(SANCTION!$X96,SANCTION!$Y96),"")</f>
        <v>0</v>
      </c>
      <c r="AG96" s="89">
        <f t="shared" si="3"/>
        <v>0</v>
      </c>
    </row>
    <row r="97" spans="1:33" hidden="1">
      <c r="A97" s="89" t="str">
        <f>J97&amp;"_"&amp;COUNTIF($J$6:J97,J97)</f>
        <v>_61</v>
      </c>
      <c r="B97" s="58" t="str">
        <f>IF(SANCTION!$C97="","",ROWS($B$6:B97))</f>
        <v/>
      </c>
      <c r="C97" s="58" t="str">
        <f>IFERROR(VLOOKUP($AC97,FILL_DATA!$A$4:$X$1004,2,0),"")</f>
        <v/>
      </c>
      <c r="D97" s="58" t="str">
        <f>IFERROR(VLOOKUP($AC97,FILL_DATA!$A$4:$X$1004,3,0),"")</f>
        <v/>
      </c>
      <c r="E97" s="58" t="str">
        <f>IFERROR(VLOOKUP($AC97,FILL_DATA!$A$4:$X$1004,4,0),"")</f>
        <v/>
      </c>
      <c r="F97" s="58" t="str">
        <f>IFERROR(VLOOKUP($AC97,FILL_DATA!$A$4:$X$1004,5,0),"")</f>
        <v/>
      </c>
      <c r="G97" s="58" t="str">
        <f>IFERROR(VLOOKUP($AC97,FILL_DATA!$A$4:$X$1004,6,0),"")</f>
        <v/>
      </c>
      <c r="H97" s="58" t="str">
        <f>IFERROR(VLOOKUP($AC97,FILL_DATA!$A$4:$X$1004,7,0),"")</f>
        <v/>
      </c>
      <c r="I97" s="161" t="str">
        <f>IFERROR(VLOOKUP($AC97,FILL_DATA!$A$4:$X$1004,9,0),"")</f>
        <v/>
      </c>
      <c r="J97" s="58" t="str">
        <f>IFERROR(VLOOKUP($AC97,FILL_DATA!$A$4:$X$1004,10,0),"")</f>
        <v/>
      </c>
      <c r="K97" s="58" t="str">
        <f>IFERROR(VLOOKUP($AC97,FILL_DATA!$A$4:$X$1004,11,0),"")</f>
        <v/>
      </c>
      <c r="L97" s="58" t="str">
        <f>IFERROR(VLOOKUP($AC97,FILL_DATA!$A$4:$X$1004,12,0),"")</f>
        <v/>
      </c>
      <c r="M97" s="58" t="str">
        <f>IFERROR(VLOOKUP($AC97,FILL_DATA!$A$4:$X$1004,13,0),"")</f>
        <v/>
      </c>
      <c r="N97" s="58" t="str">
        <f>IFERROR(VLOOKUP($AC97,FILL_DATA!$A$4:$X$1004,14,0),"")</f>
        <v/>
      </c>
      <c r="O97" s="58" t="str">
        <f>IFERROR(VLOOKUP($AC97,FILL_DATA!$A$4:$X$1004,15,0),"")</f>
        <v/>
      </c>
      <c r="P97" s="58" t="str">
        <f>IFERROR(VLOOKUP($AC97,FILL_DATA!$A$4:$X$1004,16,0),"")</f>
        <v/>
      </c>
      <c r="Q97" s="58" t="str">
        <f>IFERROR(VLOOKUP($AC97,FILL_DATA!$A$4:$X$1004,17,0),"")</f>
        <v/>
      </c>
      <c r="R97" s="58" t="str">
        <f>IFERROR(VLOOKUP($AC97,FILL_DATA!$A$4:$X$1004,18,0),"")</f>
        <v/>
      </c>
      <c r="S97" s="58" t="str">
        <f>IFERROR(VLOOKUP($AC97,FILL_DATA!$A$4:$X$1004,19,0),"")</f>
        <v/>
      </c>
      <c r="T97" s="58" t="str">
        <f>IFERROR(VLOOKUP($AC97,FILL_DATA!$A$4:$X$1004,20,0),"")</f>
        <v/>
      </c>
      <c r="U97" s="58" t="str">
        <f>IFERROR(VLOOKUP($AC97,FILL_DATA!$A$4:$X$1004,21,0),"")</f>
        <v/>
      </c>
      <c r="V97" s="58" t="str">
        <f>IFERROR(VLOOKUP($AC97,FILL_DATA!$A$4:$X$1004,22,0),"")</f>
        <v/>
      </c>
      <c r="W97" s="58" t="str">
        <f>IFERROR(VLOOKUP($AC97,FILL_DATA!$A$4:$X$1004,23,0),"")</f>
        <v/>
      </c>
      <c r="X97" s="58" t="str">
        <f>IFERROR(VLOOKUP($AC97,FILL_DATA!$A$4:$X$1004,24,0),"")</f>
        <v/>
      </c>
      <c r="Y97" s="58" t="str">
        <f>IF(SANCTION!$C$6:$C$1006="","",VLOOKUP(SANCTION!$C$6:$C$1006,Sheet1!$B$3:$C$15,2,0))</f>
        <v/>
      </c>
      <c r="Z97" s="57">
        <f t="shared" si="2"/>
        <v>0</v>
      </c>
      <c r="AB97" s="89">
        <v>92</v>
      </c>
      <c r="AC97" s="89">
        <f>IFERROR(IF($AB$1&gt;=AB97,SMALL(FILL_DATA!$AC$5:$AC$1004,SANCTION!$AB$2+SANCTION!AB97),0),0)</f>
        <v>0</v>
      </c>
      <c r="AE97" s="89">
        <f>IF(SANCTION!$C97&gt;=9,1,0)</f>
        <v>1</v>
      </c>
      <c r="AF97" s="89">
        <f>IFERROR(PRODUCT(SANCTION!$X97,SANCTION!$Y97),"")</f>
        <v>0</v>
      </c>
      <c r="AG97" s="89">
        <f t="shared" si="3"/>
        <v>0</v>
      </c>
    </row>
    <row r="98" spans="1:33" hidden="1">
      <c r="A98" s="89" t="str">
        <f>J98&amp;"_"&amp;COUNTIF($J$6:J98,J98)</f>
        <v>_62</v>
      </c>
      <c r="B98" s="58" t="str">
        <f>IF(SANCTION!$C98="","",ROWS($B$6:B98))</f>
        <v/>
      </c>
      <c r="C98" s="58" t="str">
        <f>IFERROR(VLOOKUP($AC98,FILL_DATA!$A$4:$X$1004,2,0),"")</f>
        <v/>
      </c>
      <c r="D98" s="58" t="str">
        <f>IFERROR(VLOOKUP($AC98,FILL_DATA!$A$4:$X$1004,3,0),"")</f>
        <v/>
      </c>
      <c r="E98" s="58" t="str">
        <f>IFERROR(VLOOKUP($AC98,FILL_DATA!$A$4:$X$1004,4,0),"")</f>
        <v/>
      </c>
      <c r="F98" s="58" t="str">
        <f>IFERROR(VLOOKUP($AC98,FILL_DATA!$A$4:$X$1004,5,0),"")</f>
        <v/>
      </c>
      <c r="G98" s="58" t="str">
        <f>IFERROR(VLOOKUP($AC98,FILL_DATA!$A$4:$X$1004,6,0),"")</f>
        <v/>
      </c>
      <c r="H98" s="58" t="str">
        <f>IFERROR(VLOOKUP($AC98,FILL_DATA!$A$4:$X$1004,7,0),"")</f>
        <v/>
      </c>
      <c r="I98" s="161" t="str">
        <f>IFERROR(VLOOKUP($AC98,FILL_DATA!$A$4:$X$1004,9,0),"")</f>
        <v/>
      </c>
      <c r="J98" s="58" t="str">
        <f>IFERROR(VLOOKUP($AC98,FILL_DATA!$A$4:$X$1004,10,0),"")</f>
        <v/>
      </c>
      <c r="K98" s="58" t="str">
        <f>IFERROR(VLOOKUP($AC98,FILL_DATA!$A$4:$X$1004,11,0),"")</f>
        <v/>
      </c>
      <c r="L98" s="58" t="str">
        <f>IFERROR(VLOOKUP($AC98,FILL_DATA!$A$4:$X$1004,12,0),"")</f>
        <v/>
      </c>
      <c r="M98" s="58" t="str">
        <f>IFERROR(VLOOKUP($AC98,FILL_DATA!$A$4:$X$1004,13,0),"")</f>
        <v/>
      </c>
      <c r="N98" s="58" t="str">
        <f>IFERROR(VLOOKUP($AC98,FILL_DATA!$A$4:$X$1004,14,0),"")</f>
        <v/>
      </c>
      <c r="O98" s="58" t="str">
        <f>IFERROR(VLOOKUP($AC98,FILL_DATA!$A$4:$X$1004,15,0),"")</f>
        <v/>
      </c>
      <c r="P98" s="58" t="str">
        <f>IFERROR(VLOOKUP($AC98,FILL_DATA!$A$4:$X$1004,16,0),"")</f>
        <v/>
      </c>
      <c r="Q98" s="58" t="str">
        <f>IFERROR(VLOOKUP($AC98,FILL_DATA!$A$4:$X$1004,17,0),"")</f>
        <v/>
      </c>
      <c r="R98" s="58" t="str">
        <f>IFERROR(VLOOKUP($AC98,FILL_DATA!$A$4:$X$1004,18,0),"")</f>
        <v/>
      </c>
      <c r="S98" s="58" t="str">
        <f>IFERROR(VLOOKUP($AC98,FILL_DATA!$A$4:$X$1004,19,0),"")</f>
        <v/>
      </c>
      <c r="T98" s="58" t="str">
        <f>IFERROR(VLOOKUP($AC98,FILL_DATA!$A$4:$X$1004,20,0),"")</f>
        <v/>
      </c>
      <c r="U98" s="58" t="str">
        <f>IFERROR(VLOOKUP($AC98,FILL_DATA!$A$4:$X$1004,21,0),"")</f>
        <v/>
      </c>
      <c r="V98" s="58" t="str">
        <f>IFERROR(VLOOKUP($AC98,FILL_DATA!$A$4:$X$1004,22,0),"")</f>
        <v/>
      </c>
      <c r="W98" s="58" t="str">
        <f>IFERROR(VLOOKUP($AC98,FILL_DATA!$A$4:$X$1004,23,0),"")</f>
        <v/>
      </c>
      <c r="X98" s="58" t="str">
        <f>IFERROR(VLOOKUP($AC98,FILL_DATA!$A$4:$X$1004,24,0),"")</f>
        <v/>
      </c>
      <c r="Y98" s="58" t="str">
        <f>IF(SANCTION!$C$6:$C$1006="","",VLOOKUP(SANCTION!$C$6:$C$1006,Sheet1!$B$3:$C$15,2,0))</f>
        <v/>
      </c>
      <c r="Z98" s="57">
        <f t="shared" si="2"/>
        <v>0</v>
      </c>
      <c r="AB98" s="89">
        <v>93</v>
      </c>
      <c r="AC98" s="89">
        <f>IFERROR(IF($AB$1&gt;=AB98,SMALL(FILL_DATA!$AC$5:$AC$1004,SANCTION!$AB$2+SANCTION!AB98),0),0)</f>
        <v>0</v>
      </c>
      <c r="AE98" s="89">
        <f>IF(SANCTION!$C98&gt;=9,1,0)</f>
        <v>1</v>
      </c>
      <c r="AF98" s="89">
        <f>IFERROR(PRODUCT(SANCTION!$X98,SANCTION!$Y98),"")</f>
        <v>0</v>
      </c>
      <c r="AG98" s="89">
        <f t="shared" si="3"/>
        <v>0</v>
      </c>
    </row>
    <row r="99" spans="1:33" hidden="1">
      <c r="A99" s="89" t="str">
        <f>J99&amp;"_"&amp;COUNTIF($J$6:J99,J99)</f>
        <v>_63</v>
      </c>
      <c r="B99" s="58" t="str">
        <f>IF(SANCTION!$C99="","",ROWS($B$6:B99))</f>
        <v/>
      </c>
      <c r="C99" s="58" t="str">
        <f>IFERROR(VLOOKUP($AC99,FILL_DATA!$A$4:$X$1004,2,0),"")</f>
        <v/>
      </c>
      <c r="D99" s="58" t="str">
        <f>IFERROR(VLOOKUP($AC99,FILL_DATA!$A$4:$X$1004,3,0),"")</f>
        <v/>
      </c>
      <c r="E99" s="58" t="str">
        <f>IFERROR(VLOOKUP($AC99,FILL_DATA!$A$4:$X$1004,4,0),"")</f>
        <v/>
      </c>
      <c r="F99" s="58" t="str">
        <f>IFERROR(VLOOKUP($AC99,FILL_DATA!$A$4:$X$1004,5,0),"")</f>
        <v/>
      </c>
      <c r="G99" s="58" t="str">
        <f>IFERROR(VLOOKUP($AC99,FILL_DATA!$A$4:$X$1004,6,0),"")</f>
        <v/>
      </c>
      <c r="H99" s="58" t="str">
        <f>IFERROR(VLOOKUP($AC99,FILL_DATA!$A$4:$X$1004,7,0),"")</f>
        <v/>
      </c>
      <c r="I99" s="161" t="str">
        <f>IFERROR(VLOOKUP($AC99,FILL_DATA!$A$4:$X$1004,9,0),"")</f>
        <v/>
      </c>
      <c r="J99" s="58" t="str">
        <f>IFERROR(VLOOKUP($AC99,FILL_DATA!$A$4:$X$1004,10,0),"")</f>
        <v/>
      </c>
      <c r="K99" s="58" t="str">
        <f>IFERROR(VLOOKUP($AC99,FILL_DATA!$A$4:$X$1004,11,0),"")</f>
        <v/>
      </c>
      <c r="L99" s="58" t="str">
        <f>IFERROR(VLOOKUP($AC99,FILL_DATA!$A$4:$X$1004,12,0),"")</f>
        <v/>
      </c>
      <c r="M99" s="58" t="str">
        <f>IFERROR(VLOOKUP($AC99,FILL_DATA!$A$4:$X$1004,13,0),"")</f>
        <v/>
      </c>
      <c r="N99" s="58" t="str">
        <f>IFERROR(VLOOKUP($AC99,FILL_DATA!$A$4:$X$1004,14,0),"")</f>
        <v/>
      </c>
      <c r="O99" s="58" t="str">
        <f>IFERROR(VLOOKUP($AC99,FILL_DATA!$A$4:$X$1004,15,0),"")</f>
        <v/>
      </c>
      <c r="P99" s="58" t="str">
        <f>IFERROR(VLOOKUP($AC99,FILL_DATA!$A$4:$X$1004,16,0),"")</f>
        <v/>
      </c>
      <c r="Q99" s="58" t="str">
        <f>IFERROR(VLOOKUP($AC99,FILL_DATA!$A$4:$X$1004,17,0),"")</f>
        <v/>
      </c>
      <c r="R99" s="58" t="str">
        <f>IFERROR(VLOOKUP($AC99,FILL_DATA!$A$4:$X$1004,18,0),"")</f>
        <v/>
      </c>
      <c r="S99" s="58" t="str">
        <f>IFERROR(VLOOKUP($AC99,FILL_DATA!$A$4:$X$1004,19,0),"")</f>
        <v/>
      </c>
      <c r="T99" s="58" t="str">
        <f>IFERROR(VLOOKUP($AC99,FILL_DATA!$A$4:$X$1004,20,0),"")</f>
        <v/>
      </c>
      <c r="U99" s="58" t="str">
        <f>IFERROR(VLOOKUP($AC99,FILL_DATA!$A$4:$X$1004,21,0),"")</f>
        <v/>
      </c>
      <c r="V99" s="58" t="str">
        <f>IFERROR(VLOOKUP($AC99,FILL_DATA!$A$4:$X$1004,22,0),"")</f>
        <v/>
      </c>
      <c r="W99" s="58" t="str">
        <f>IFERROR(VLOOKUP($AC99,FILL_DATA!$A$4:$X$1004,23,0),"")</f>
        <v/>
      </c>
      <c r="X99" s="58" t="str">
        <f>IFERROR(VLOOKUP($AC99,FILL_DATA!$A$4:$X$1004,24,0),"")</f>
        <v/>
      </c>
      <c r="Y99" s="58" t="str">
        <f>IF(SANCTION!$C$6:$C$1006="","",VLOOKUP(SANCTION!$C$6:$C$1006,Sheet1!$B$3:$C$15,2,0))</f>
        <v/>
      </c>
      <c r="Z99" s="57">
        <f t="shared" si="2"/>
        <v>0</v>
      </c>
      <c r="AB99" s="89">
        <v>94</v>
      </c>
      <c r="AC99" s="89">
        <f>IFERROR(IF($AB$1&gt;=AB99,SMALL(FILL_DATA!$AC$5:$AC$1004,SANCTION!$AB$2+SANCTION!AB99),0),0)</f>
        <v>0</v>
      </c>
      <c r="AE99" s="89">
        <f>IF(SANCTION!$C99&gt;=9,1,0)</f>
        <v>1</v>
      </c>
      <c r="AF99" s="89">
        <f>IFERROR(PRODUCT(SANCTION!$X99,SANCTION!$Y99),"")</f>
        <v>0</v>
      </c>
      <c r="AG99" s="89">
        <f t="shared" si="3"/>
        <v>0</v>
      </c>
    </row>
    <row r="100" spans="1:33" hidden="1">
      <c r="A100" s="89" t="str">
        <f>J100&amp;"_"&amp;COUNTIF($J$6:J100,J100)</f>
        <v>_64</v>
      </c>
      <c r="B100" s="58" t="str">
        <f>IF(SANCTION!$C100="","",ROWS($B$6:B100))</f>
        <v/>
      </c>
      <c r="C100" s="58" t="str">
        <f>IFERROR(VLOOKUP($AC100,FILL_DATA!$A$4:$X$1004,2,0),"")</f>
        <v/>
      </c>
      <c r="D100" s="58" t="str">
        <f>IFERROR(VLOOKUP($AC100,FILL_DATA!$A$4:$X$1004,3,0),"")</f>
        <v/>
      </c>
      <c r="E100" s="58" t="str">
        <f>IFERROR(VLOOKUP($AC100,FILL_DATA!$A$4:$X$1004,4,0),"")</f>
        <v/>
      </c>
      <c r="F100" s="58" t="str">
        <f>IFERROR(VLOOKUP($AC100,FILL_DATA!$A$4:$X$1004,5,0),"")</f>
        <v/>
      </c>
      <c r="G100" s="58" t="str">
        <f>IFERROR(VLOOKUP($AC100,FILL_DATA!$A$4:$X$1004,6,0),"")</f>
        <v/>
      </c>
      <c r="H100" s="58" t="str">
        <f>IFERROR(VLOOKUP($AC100,FILL_DATA!$A$4:$X$1004,7,0),"")</f>
        <v/>
      </c>
      <c r="I100" s="161" t="str">
        <f>IFERROR(VLOOKUP($AC100,FILL_DATA!$A$4:$X$1004,9,0),"")</f>
        <v/>
      </c>
      <c r="J100" s="58" t="str">
        <f>IFERROR(VLOOKUP($AC100,FILL_DATA!$A$4:$X$1004,10,0),"")</f>
        <v/>
      </c>
      <c r="K100" s="58" t="str">
        <f>IFERROR(VLOOKUP($AC100,FILL_DATA!$A$4:$X$1004,11,0),"")</f>
        <v/>
      </c>
      <c r="L100" s="58" t="str">
        <f>IFERROR(VLOOKUP($AC100,FILL_DATA!$A$4:$X$1004,12,0),"")</f>
        <v/>
      </c>
      <c r="M100" s="58" t="str">
        <f>IFERROR(VLOOKUP($AC100,FILL_DATA!$A$4:$X$1004,13,0),"")</f>
        <v/>
      </c>
      <c r="N100" s="58" t="str">
        <f>IFERROR(VLOOKUP($AC100,FILL_DATA!$A$4:$X$1004,14,0),"")</f>
        <v/>
      </c>
      <c r="O100" s="58" t="str">
        <f>IFERROR(VLOOKUP($AC100,FILL_DATA!$A$4:$X$1004,15,0),"")</f>
        <v/>
      </c>
      <c r="P100" s="58" t="str">
        <f>IFERROR(VLOOKUP($AC100,FILL_DATA!$A$4:$X$1004,16,0),"")</f>
        <v/>
      </c>
      <c r="Q100" s="58" t="str">
        <f>IFERROR(VLOOKUP($AC100,FILL_DATA!$A$4:$X$1004,17,0),"")</f>
        <v/>
      </c>
      <c r="R100" s="58" t="str">
        <f>IFERROR(VLOOKUP($AC100,FILL_DATA!$A$4:$X$1004,18,0),"")</f>
        <v/>
      </c>
      <c r="S100" s="58" t="str">
        <f>IFERROR(VLOOKUP($AC100,FILL_DATA!$A$4:$X$1004,19,0),"")</f>
        <v/>
      </c>
      <c r="T100" s="58" t="str">
        <f>IFERROR(VLOOKUP($AC100,FILL_DATA!$A$4:$X$1004,20,0),"")</f>
        <v/>
      </c>
      <c r="U100" s="58" t="str">
        <f>IFERROR(VLOOKUP($AC100,FILL_DATA!$A$4:$X$1004,21,0),"")</f>
        <v/>
      </c>
      <c r="V100" s="58" t="str">
        <f>IFERROR(VLOOKUP($AC100,FILL_DATA!$A$4:$X$1004,22,0),"")</f>
        <v/>
      </c>
      <c r="W100" s="58" t="str">
        <f>IFERROR(VLOOKUP($AC100,FILL_DATA!$A$4:$X$1004,23,0),"")</f>
        <v/>
      </c>
      <c r="X100" s="58" t="str">
        <f>IFERROR(VLOOKUP($AC100,FILL_DATA!$A$4:$X$1004,24,0),"")</f>
        <v/>
      </c>
      <c r="Y100" s="58" t="str">
        <f>IF(SANCTION!$C$6:$C$1006="","",VLOOKUP(SANCTION!$C$6:$C$1006,Sheet1!$B$3:$C$15,2,0))</f>
        <v/>
      </c>
      <c r="Z100" s="57">
        <f t="shared" si="2"/>
        <v>0</v>
      </c>
      <c r="AB100" s="89">
        <v>95</v>
      </c>
      <c r="AC100" s="89">
        <f>IFERROR(IF($AB$1&gt;=AB100,SMALL(FILL_DATA!$AC$5:$AC$1004,SANCTION!$AB$2+SANCTION!AB100),0),0)</f>
        <v>0</v>
      </c>
      <c r="AE100" s="89">
        <f>IF(SANCTION!$C100&gt;=9,1,0)</f>
        <v>1</v>
      </c>
      <c r="AF100" s="89">
        <f>IFERROR(PRODUCT(SANCTION!$X100,SANCTION!$Y100),"")</f>
        <v>0</v>
      </c>
      <c r="AG100" s="89">
        <f t="shared" si="3"/>
        <v>0</v>
      </c>
    </row>
    <row r="101" spans="1:33" hidden="1">
      <c r="A101" s="89" t="str">
        <f>J101&amp;"_"&amp;COUNTIF($J$6:J101,J101)</f>
        <v>_65</v>
      </c>
      <c r="B101" s="58" t="str">
        <f>IF(SANCTION!$C101="","",ROWS($B$6:B101))</f>
        <v/>
      </c>
      <c r="C101" s="58" t="str">
        <f>IFERROR(VLOOKUP($AC101,FILL_DATA!$A$4:$X$1004,2,0),"")</f>
        <v/>
      </c>
      <c r="D101" s="58" t="str">
        <f>IFERROR(VLOOKUP($AC101,FILL_DATA!$A$4:$X$1004,3,0),"")</f>
        <v/>
      </c>
      <c r="E101" s="58" t="str">
        <f>IFERROR(VLOOKUP($AC101,FILL_DATA!$A$4:$X$1004,4,0),"")</f>
        <v/>
      </c>
      <c r="F101" s="58" t="str">
        <f>IFERROR(VLOOKUP($AC101,FILL_DATA!$A$4:$X$1004,5,0),"")</f>
        <v/>
      </c>
      <c r="G101" s="58" t="str">
        <f>IFERROR(VLOOKUP($AC101,FILL_DATA!$A$4:$X$1004,6,0),"")</f>
        <v/>
      </c>
      <c r="H101" s="58" t="str">
        <f>IFERROR(VLOOKUP($AC101,FILL_DATA!$A$4:$X$1004,7,0),"")</f>
        <v/>
      </c>
      <c r="I101" s="161" t="str">
        <f>IFERROR(VLOOKUP($AC101,FILL_DATA!$A$4:$X$1004,9,0),"")</f>
        <v/>
      </c>
      <c r="J101" s="58" t="str">
        <f>IFERROR(VLOOKUP($AC101,FILL_DATA!$A$4:$X$1004,10,0),"")</f>
        <v/>
      </c>
      <c r="K101" s="58" t="str">
        <f>IFERROR(VLOOKUP($AC101,FILL_DATA!$A$4:$X$1004,11,0),"")</f>
        <v/>
      </c>
      <c r="L101" s="58" t="str">
        <f>IFERROR(VLOOKUP($AC101,FILL_DATA!$A$4:$X$1004,12,0),"")</f>
        <v/>
      </c>
      <c r="M101" s="58" t="str">
        <f>IFERROR(VLOOKUP($AC101,FILL_DATA!$A$4:$X$1004,13,0),"")</f>
        <v/>
      </c>
      <c r="N101" s="58" t="str">
        <f>IFERROR(VLOOKUP($AC101,FILL_DATA!$A$4:$X$1004,14,0),"")</f>
        <v/>
      </c>
      <c r="O101" s="58" t="str">
        <f>IFERROR(VLOOKUP($AC101,FILL_DATA!$A$4:$X$1004,15,0),"")</f>
        <v/>
      </c>
      <c r="P101" s="58" t="str">
        <f>IFERROR(VLOOKUP($AC101,FILL_DATA!$A$4:$X$1004,16,0),"")</f>
        <v/>
      </c>
      <c r="Q101" s="58" t="str">
        <f>IFERROR(VLOOKUP($AC101,FILL_DATA!$A$4:$X$1004,17,0),"")</f>
        <v/>
      </c>
      <c r="R101" s="58" t="str">
        <f>IFERROR(VLOOKUP($AC101,FILL_DATA!$A$4:$X$1004,18,0),"")</f>
        <v/>
      </c>
      <c r="S101" s="58" t="str">
        <f>IFERROR(VLOOKUP($AC101,FILL_DATA!$A$4:$X$1004,19,0),"")</f>
        <v/>
      </c>
      <c r="T101" s="58" t="str">
        <f>IFERROR(VLOOKUP($AC101,FILL_DATA!$A$4:$X$1004,20,0),"")</f>
        <v/>
      </c>
      <c r="U101" s="58" t="str">
        <f>IFERROR(VLOOKUP($AC101,FILL_DATA!$A$4:$X$1004,21,0),"")</f>
        <v/>
      </c>
      <c r="V101" s="58" t="str">
        <f>IFERROR(VLOOKUP($AC101,FILL_DATA!$A$4:$X$1004,22,0),"")</f>
        <v/>
      </c>
      <c r="W101" s="58" t="str">
        <f>IFERROR(VLOOKUP($AC101,FILL_DATA!$A$4:$X$1004,23,0),"")</f>
        <v/>
      </c>
      <c r="X101" s="58" t="str">
        <f>IFERROR(VLOOKUP($AC101,FILL_DATA!$A$4:$X$1004,24,0),"")</f>
        <v/>
      </c>
      <c r="Y101" s="58" t="str">
        <f>IF(SANCTION!$C$6:$C$1006="","",VLOOKUP(SANCTION!$C$6:$C$1006,Sheet1!$B$3:$C$15,2,0))</f>
        <v/>
      </c>
      <c r="Z101" s="57">
        <f t="shared" si="2"/>
        <v>0</v>
      </c>
      <c r="AB101" s="89">
        <v>96</v>
      </c>
      <c r="AC101" s="89">
        <f>IFERROR(IF($AB$1&gt;=AB101,SMALL(FILL_DATA!$AC$5:$AC$1004,SANCTION!$AB$2+SANCTION!AB101),0),0)</f>
        <v>0</v>
      </c>
      <c r="AE101" s="89">
        <f>IF(SANCTION!$C101&gt;=9,1,0)</f>
        <v>1</v>
      </c>
      <c r="AF101" s="89">
        <f>IFERROR(PRODUCT(SANCTION!$X101,SANCTION!$Y101),"")</f>
        <v>0</v>
      </c>
      <c r="AG101" s="89">
        <f t="shared" si="3"/>
        <v>0</v>
      </c>
    </row>
    <row r="102" spans="1:33" hidden="1">
      <c r="A102" s="89" t="str">
        <f>J102&amp;"_"&amp;COUNTIF($J$6:J102,J102)</f>
        <v>_66</v>
      </c>
      <c r="B102" s="58" t="str">
        <f>IF(SANCTION!$C102="","",ROWS($B$6:B102))</f>
        <v/>
      </c>
      <c r="C102" s="58" t="str">
        <f>IFERROR(VLOOKUP($AC102,FILL_DATA!$A$4:$X$1004,2,0),"")</f>
        <v/>
      </c>
      <c r="D102" s="58" t="str">
        <f>IFERROR(VLOOKUP($AC102,FILL_DATA!$A$4:$X$1004,3,0),"")</f>
        <v/>
      </c>
      <c r="E102" s="58" t="str">
        <f>IFERROR(VLOOKUP($AC102,FILL_DATA!$A$4:$X$1004,4,0),"")</f>
        <v/>
      </c>
      <c r="F102" s="58" t="str">
        <f>IFERROR(VLOOKUP($AC102,FILL_DATA!$A$4:$X$1004,5,0),"")</f>
        <v/>
      </c>
      <c r="G102" s="58" t="str">
        <f>IFERROR(VLOOKUP($AC102,FILL_DATA!$A$4:$X$1004,6,0),"")</f>
        <v/>
      </c>
      <c r="H102" s="58" t="str">
        <f>IFERROR(VLOOKUP($AC102,FILL_DATA!$A$4:$X$1004,7,0),"")</f>
        <v/>
      </c>
      <c r="I102" s="161" t="str">
        <f>IFERROR(VLOOKUP($AC102,FILL_DATA!$A$4:$X$1004,9,0),"")</f>
        <v/>
      </c>
      <c r="J102" s="58" t="str">
        <f>IFERROR(VLOOKUP($AC102,FILL_DATA!$A$4:$X$1004,10,0),"")</f>
        <v/>
      </c>
      <c r="K102" s="58" t="str">
        <f>IFERROR(VLOOKUP($AC102,FILL_DATA!$A$4:$X$1004,11,0),"")</f>
        <v/>
      </c>
      <c r="L102" s="58" t="str">
        <f>IFERROR(VLOOKUP($AC102,FILL_DATA!$A$4:$X$1004,12,0),"")</f>
        <v/>
      </c>
      <c r="M102" s="58" t="str">
        <f>IFERROR(VLOOKUP($AC102,FILL_DATA!$A$4:$X$1004,13,0),"")</f>
        <v/>
      </c>
      <c r="N102" s="58" t="str">
        <f>IFERROR(VLOOKUP($AC102,FILL_DATA!$A$4:$X$1004,14,0),"")</f>
        <v/>
      </c>
      <c r="O102" s="58" t="str">
        <f>IFERROR(VLOOKUP($AC102,FILL_DATA!$A$4:$X$1004,15,0),"")</f>
        <v/>
      </c>
      <c r="P102" s="58" t="str">
        <f>IFERROR(VLOOKUP($AC102,FILL_DATA!$A$4:$X$1004,16,0),"")</f>
        <v/>
      </c>
      <c r="Q102" s="58" t="str">
        <f>IFERROR(VLOOKUP($AC102,FILL_DATA!$A$4:$X$1004,17,0),"")</f>
        <v/>
      </c>
      <c r="R102" s="58" t="str">
        <f>IFERROR(VLOOKUP($AC102,FILL_DATA!$A$4:$X$1004,18,0),"")</f>
        <v/>
      </c>
      <c r="S102" s="58" t="str">
        <f>IFERROR(VLOOKUP($AC102,FILL_DATA!$A$4:$X$1004,19,0),"")</f>
        <v/>
      </c>
      <c r="T102" s="58" t="str">
        <f>IFERROR(VLOOKUP($AC102,FILL_DATA!$A$4:$X$1004,20,0),"")</f>
        <v/>
      </c>
      <c r="U102" s="58" t="str">
        <f>IFERROR(VLOOKUP($AC102,FILL_DATA!$A$4:$X$1004,21,0),"")</f>
        <v/>
      </c>
      <c r="V102" s="58" t="str">
        <f>IFERROR(VLOOKUP($AC102,FILL_DATA!$A$4:$X$1004,22,0),"")</f>
        <v/>
      </c>
      <c r="W102" s="58" t="str">
        <f>IFERROR(VLOOKUP($AC102,FILL_DATA!$A$4:$X$1004,23,0),"")</f>
        <v/>
      </c>
      <c r="X102" s="58" t="str">
        <f>IFERROR(VLOOKUP($AC102,FILL_DATA!$A$4:$X$1004,24,0),"")</f>
        <v/>
      </c>
      <c r="Y102" s="58" t="str">
        <f>IF(SANCTION!$C$6:$C$1006="","",VLOOKUP(SANCTION!$C$6:$C$1006,Sheet1!$B$3:$C$15,2,0))</f>
        <v/>
      </c>
      <c r="Z102" s="57">
        <f t="shared" si="2"/>
        <v>0</v>
      </c>
      <c r="AB102" s="89">
        <v>97</v>
      </c>
      <c r="AC102" s="89">
        <f>IFERROR(IF($AB$1&gt;=AB102,SMALL(FILL_DATA!$AC$5:$AC$1004,SANCTION!$AB$2+SANCTION!AB102),0),0)</f>
        <v>0</v>
      </c>
      <c r="AE102" s="89">
        <f>IF(SANCTION!$C102&gt;=9,1,0)</f>
        <v>1</v>
      </c>
      <c r="AF102" s="89">
        <f>IFERROR(PRODUCT(SANCTION!$X102,SANCTION!$Y102),"")</f>
        <v>0</v>
      </c>
      <c r="AG102" s="89">
        <f t="shared" si="3"/>
        <v>0</v>
      </c>
    </row>
    <row r="103" spans="1:33" hidden="1">
      <c r="A103" s="89" t="str">
        <f>J103&amp;"_"&amp;COUNTIF($J$6:J103,J103)</f>
        <v>_67</v>
      </c>
      <c r="B103" s="58" t="str">
        <f>IF(SANCTION!$C103="","",ROWS($B$6:B103))</f>
        <v/>
      </c>
      <c r="C103" s="58" t="str">
        <f>IFERROR(VLOOKUP($AC103,FILL_DATA!$A$4:$X$1004,2,0),"")</f>
        <v/>
      </c>
      <c r="D103" s="58" t="str">
        <f>IFERROR(VLOOKUP($AC103,FILL_DATA!$A$4:$X$1004,3,0),"")</f>
        <v/>
      </c>
      <c r="E103" s="58" t="str">
        <f>IFERROR(VLOOKUP($AC103,FILL_DATA!$A$4:$X$1004,4,0),"")</f>
        <v/>
      </c>
      <c r="F103" s="58" t="str">
        <f>IFERROR(VLOOKUP($AC103,FILL_DATA!$A$4:$X$1004,5,0),"")</f>
        <v/>
      </c>
      <c r="G103" s="58" t="str">
        <f>IFERROR(VLOOKUP($AC103,FILL_DATA!$A$4:$X$1004,6,0),"")</f>
        <v/>
      </c>
      <c r="H103" s="58" t="str">
        <f>IFERROR(VLOOKUP($AC103,FILL_DATA!$A$4:$X$1004,7,0),"")</f>
        <v/>
      </c>
      <c r="I103" s="161" t="str">
        <f>IFERROR(VLOOKUP($AC103,FILL_DATA!$A$4:$X$1004,9,0),"")</f>
        <v/>
      </c>
      <c r="J103" s="58" t="str">
        <f>IFERROR(VLOOKUP($AC103,FILL_DATA!$A$4:$X$1004,10,0),"")</f>
        <v/>
      </c>
      <c r="K103" s="58" t="str">
        <f>IFERROR(VLOOKUP($AC103,FILL_DATA!$A$4:$X$1004,11,0),"")</f>
        <v/>
      </c>
      <c r="L103" s="58" t="str">
        <f>IFERROR(VLOOKUP($AC103,FILL_DATA!$A$4:$X$1004,12,0),"")</f>
        <v/>
      </c>
      <c r="M103" s="58" t="str">
        <f>IFERROR(VLOOKUP($AC103,FILL_DATA!$A$4:$X$1004,13,0),"")</f>
        <v/>
      </c>
      <c r="N103" s="58" t="str">
        <f>IFERROR(VLOOKUP($AC103,FILL_DATA!$A$4:$X$1004,14,0),"")</f>
        <v/>
      </c>
      <c r="O103" s="58" t="str">
        <f>IFERROR(VLOOKUP($AC103,FILL_DATA!$A$4:$X$1004,15,0),"")</f>
        <v/>
      </c>
      <c r="P103" s="58" t="str">
        <f>IFERROR(VLOOKUP($AC103,FILL_DATA!$A$4:$X$1004,16,0),"")</f>
        <v/>
      </c>
      <c r="Q103" s="58" t="str">
        <f>IFERROR(VLOOKUP($AC103,FILL_DATA!$A$4:$X$1004,17,0),"")</f>
        <v/>
      </c>
      <c r="R103" s="58" t="str">
        <f>IFERROR(VLOOKUP($AC103,FILL_DATA!$A$4:$X$1004,18,0),"")</f>
        <v/>
      </c>
      <c r="S103" s="58" t="str">
        <f>IFERROR(VLOOKUP($AC103,FILL_DATA!$A$4:$X$1004,19,0),"")</f>
        <v/>
      </c>
      <c r="T103" s="58" t="str">
        <f>IFERROR(VLOOKUP($AC103,FILL_DATA!$A$4:$X$1004,20,0),"")</f>
        <v/>
      </c>
      <c r="U103" s="58" t="str">
        <f>IFERROR(VLOOKUP($AC103,FILL_DATA!$A$4:$X$1004,21,0),"")</f>
        <v/>
      </c>
      <c r="V103" s="58" t="str">
        <f>IFERROR(VLOOKUP($AC103,FILL_DATA!$A$4:$X$1004,22,0),"")</f>
        <v/>
      </c>
      <c r="W103" s="58" t="str">
        <f>IFERROR(VLOOKUP($AC103,FILL_DATA!$A$4:$X$1004,23,0),"")</f>
        <v/>
      </c>
      <c r="X103" s="58" t="str">
        <f>IFERROR(VLOOKUP($AC103,FILL_DATA!$A$4:$X$1004,24,0),"")</f>
        <v/>
      </c>
      <c r="Y103" s="58" t="str">
        <f>IF(SANCTION!$C$6:$C$1006="","",VLOOKUP(SANCTION!$C$6:$C$1006,Sheet1!$B$3:$C$15,2,0))</f>
        <v/>
      </c>
      <c r="Z103" s="57">
        <f t="shared" si="2"/>
        <v>0</v>
      </c>
      <c r="AB103" s="89">
        <v>98</v>
      </c>
      <c r="AC103" s="89">
        <f>IFERROR(IF($AB$1&gt;=AB103,SMALL(FILL_DATA!$AC$5:$AC$1004,SANCTION!$AB$2+SANCTION!AB103),0),0)</f>
        <v>0</v>
      </c>
      <c r="AE103" s="89">
        <f>IF(SANCTION!$C103&gt;=9,1,0)</f>
        <v>1</v>
      </c>
      <c r="AF103" s="89">
        <f>IFERROR(PRODUCT(SANCTION!$X103,SANCTION!$Y103),"")</f>
        <v>0</v>
      </c>
      <c r="AG103" s="89">
        <f t="shared" si="3"/>
        <v>0</v>
      </c>
    </row>
    <row r="104" spans="1:33" hidden="1">
      <c r="A104" s="89" t="str">
        <f>J104&amp;"_"&amp;COUNTIF($J$6:J104,J104)</f>
        <v>_68</v>
      </c>
      <c r="B104" s="58" t="str">
        <f>IF(SANCTION!$C104="","",ROWS($B$6:B104))</f>
        <v/>
      </c>
      <c r="C104" s="58" t="str">
        <f>IFERROR(VLOOKUP($AC104,FILL_DATA!$A$4:$X$1004,2,0),"")</f>
        <v/>
      </c>
      <c r="D104" s="58" t="str">
        <f>IFERROR(VLOOKUP($AC104,FILL_DATA!$A$4:$X$1004,3,0),"")</f>
        <v/>
      </c>
      <c r="E104" s="58" t="str">
        <f>IFERROR(VLOOKUP($AC104,FILL_DATA!$A$4:$X$1004,4,0),"")</f>
        <v/>
      </c>
      <c r="F104" s="58" t="str">
        <f>IFERROR(VLOOKUP($AC104,FILL_DATA!$A$4:$X$1004,5,0),"")</f>
        <v/>
      </c>
      <c r="G104" s="58" t="str">
        <f>IFERROR(VLOOKUP($AC104,FILL_DATA!$A$4:$X$1004,6,0),"")</f>
        <v/>
      </c>
      <c r="H104" s="58" t="str">
        <f>IFERROR(VLOOKUP($AC104,FILL_DATA!$A$4:$X$1004,7,0),"")</f>
        <v/>
      </c>
      <c r="I104" s="161" t="str">
        <f>IFERROR(VLOOKUP($AC104,FILL_DATA!$A$4:$X$1004,9,0),"")</f>
        <v/>
      </c>
      <c r="J104" s="58" t="str">
        <f>IFERROR(VLOOKUP($AC104,FILL_DATA!$A$4:$X$1004,10,0),"")</f>
        <v/>
      </c>
      <c r="K104" s="58" t="str">
        <f>IFERROR(VLOOKUP($AC104,FILL_DATA!$A$4:$X$1004,11,0),"")</f>
        <v/>
      </c>
      <c r="L104" s="58" t="str">
        <f>IFERROR(VLOOKUP($AC104,FILL_DATA!$A$4:$X$1004,12,0),"")</f>
        <v/>
      </c>
      <c r="M104" s="58" t="str">
        <f>IFERROR(VLOOKUP($AC104,FILL_DATA!$A$4:$X$1004,13,0),"")</f>
        <v/>
      </c>
      <c r="N104" s="58" t="str">
        <f>IFERROR(VLOOKUP($AC104,FILL_DATA!$A$4:$X$1004,14,0),"")</f>
        <v/>
      </c>
      <c r="O104" s="58" t="str">
        <f>IFERROR(VLOOKUP($AC104,FILL_DATA!$A$4:$X$1004,15,0),"")</f>
        <v/>
      </c>
      <c r="P104" s="58" t="str">
        <f>IFERROR(VLOOKUP($AC104,FILL_DATA!$A$4:$X$1004,16,0),"")</f>
        <v/>
      </c>
      <c r="Q104" s="58" t="str">
        <f>IFERROR(VLOOKUP($AC104,FILL_DATA!$A$4:$X$1004,17,0),"")</f>
        <v/>
      </c>
      <c r="R104" s="58" t="str">
        <f>IFERROR(VLOOKUP($AC104,FILL_DATA!$A$4:$X$1004,18,0),"")</f>
        <v/>
      </c>
      <c r="S104" s="58" t="str">
        <f>IFERROR(VLOOKUP($AC104,FILL_DATA!$A$4:$X$1004,19,0),"")</f>
        <v/>
      </c>
      <c r="T104" s="58" t="str">
        <f>IFERROR(VLOOKUP($AC104,FILL_DATA!$A$4:$X$1004,20,0),"")</f>
        <v/>
      </c>
      <c r="U104" s="58" t="str">
        <f>IFERROR(VLOOKUP($AC104,FILL_DATA!$A$4:$X$1004,21,0),"")</f>
        <v/>
      </c>
      <c r="V104" s="58" t="str">
        <f>IFERROR(VLOOKUP($AC104,FILL_DATA!$A$4:$X$1004,22,0),"")</f>
        <v/>
      </c>
      <c r="W104" s="58" t="str">
        <f>IFERROR(VLOOKUP($AC104,FILL_DATA!$A$4:$X$1004,23,0),"")</f>
        <v/>
      </c>
      <c r="X104" s="58" t="str">
        <f>IFERROR(VLOOKUP($AC104,FILL_DATA!$A$4:$X$1004,24,0),"")</f>
        <v/>
      </c>
      <c r="Y104" s="58" t="str">
        <f>IF(SANCTION!$C$6:$C$1006="","",VLOOKUP(SANCTION!$C$6:$C$1006,Sheet1!$B$3:$C$15,2,0))</f>
        <v/>
      </c>
      <c r="Z104" s="57">
        <f t="shared" si="2"/>
        <v>0</v>
      </c>
      <c r="AB104" s="89">
        <v>99</v>
      </c>
      <c r="AC104" s="89">
        <f>IFERROR(IF($AB$1&gt;=AB104,SMALL(FILL_DATA!$AC$5:$AC$1004,SANCTION!$AB$2+SANCTION!AB104),0),0)</f>
        <v>0</v>
      </c>
      <c r="AE104" s="89">
        <f>IF(SANCTION!$C104&gt;=9,1,0)</f>
        <v>1</v>
      </c>
      <c r="AF104" s="89">
        <f>IFERROR(PRODUCT(SANCTION!$X104,SANCTION!$Y104),"")</f>
        <v>0</v>
      </c>
      <c r="AG104" s="89">
        <f t="shared" si="3"/>
        <v>0</v>
      </c>
    </row>
    <row r="105" spans="1:33" hidden="1">
      <c r="A105" s="89" t="str">
        <f>J105&amp;"_"&amp;COUNTIF($J$6:J105,J105)</f>
        <v>_69</v>
      </c>
      <c r="B105" s="58" t="str">
        <f>IF(SANCTION!$C105="","",ROWS($B$6:B105))</f>
        <v/>
      </c>
      <c r="C105" s="58" t="str">
        <f>IFERROR(VLOOKUP($AC105,FILL_DATA!$A$4:$X$1004,2,0),"")</f>
        <v/>
      </c>
      <c r="D105" s="58" t="str">
        <f>IFERROR(VLOOKUP($AC105,FILL_DATA!$A$4:$X$1004,3,0),"")</f>
        <v/>
      </c>
      <c r="E105" s="58" t="str">
        <f>IFERROR(VLOOKUP($AC105,FILL_DATA!$A$4:$X$1004,4,0),"")</f>
        <v/>
      </c>
      <c r="F105" s="58" t="str">
        <f>IFERROR(VLOOKUP($AC105,FILL_DATA!$A$4:$X$1004,5,0),"")</f>
        <v/>
      </c>
      <c r="G105" s="58" t="str">
        <f>IFERROR(VLOOKUP($AC105,FILL_DATA!$A$4:$X$1004,6,0),"")</f>
        <v/>
      </c>
      <c r="H105" s="58" t="str">
        <f>IFERROR(VLOOKUP($AC105,FILL_DATA!$A$4:$X$1004,7,0),"")</f>
        <v/>
      </c>
      <c r="I105" s="161" t="str">
        <f>IFERROR(VLOOKUP($AC105,FILL_DATA!$A$4:$X$1004,9,0),"")</f>
        <v/>
      </c>
      <c r="J105" s="58" t="str">
        <f>IFERROR(VLOOKUP($AC105,FILL_DATA!$A$4:$X$1004,10,0),"")</f>
        <v/>
      </c>
      <c r="K105" s="58" t="str">
        <f>IFERROR(VLOOKUP($AC105,FILL_DATA!$A$4:$X$1004,11,0),"")</f>
        <v/>
      </c>
      <c r="L105" s="58" t="str">
        <f>IFERROR(VLOOKUP($AC105,FILL_DATA!$A$4:$X$1004,12,0),"")</f>
        <v/>
      </c>
      <c r="M105" s="58" t="str">
        <f>IFERROR(VLOOKUP($AC105,FILL_DATA!$A$4:$X$1004,13,0),"")</f>
        <v/>
      </c>
      <c r="N105" s="58" t="str">
        <f>IFERROR(VLOOKUP($AC105,FILL_DATA!$A$4:$X$1004,14,0),"")</f>
        <v/>
      </c>
      <c r="O105" s="58" t="str">
        <f>IFERROR(VLOOKUP($AC105,FILL_DATA!$A$4:$X$1004,15,0),"")</f>
        <v/>
      </c>
      <c r="P105" s="58" t="str">
        <f>IFERROR(VLOOKUP($AC105,FILL_DATA!$A$4:$X$1004,16,0),"")</f>
        <v/>
      </c>
      <c r="Q105" s="58" t="str">
        <f>IFERROR(VLOOKUP($AC105,FILL_DATA!$A$4:$X$1004,17,0),"")</f>
        <v/>
      </c>
      <c r="R105" s="58" t="str">
        <f>IFERROR(VLOOKUP($AC105,FILL_DATA!$A$4:$X$1004,18,0),"")</f>
        <v/>
      </c>
      <c r="S105" s="58" t="str">
        <f>IFERROR(VLOOKUP($AC105,FILL_DATA!$A$4:$X$1004,19,0),"")</f>
        <v/>
      </c>
      <c r="T105" s="58" t="str">
        <f>IFERROR(VLOOKUP($AC105,FILL_DATA!$A$4:$X$1004,20,0),"")</f>
        <v/>
      </c>
      <c r="U105" s="58" t="str">
        <f>IFERROR(VLOOKUP($AC105,FILL_DATA!$A$4:$X$1004,21,0),"")</f>
        <v/>
      </c>
      <c r="V105" s="58" t="str">
        <f>IFERROR(VLOOKUP($AC105,FILL_DATA!$A$4:$X$1004,22,0),"")</f>
        <v/>
      </c>
      <c r="W105" s="58" t="str">
        <f>IFERROR(VLOOKUP($AC105,FILL_DATA!$A$4:$X$1004,23,0),"")</f>
        <v/>
      </c>
      <c r="X105" s="58" t="str">
        <f>IFERROR(VLOOKUP($AC105,FILL_DATA!$A$4:$X$1004,24,0),"")</f>
        <v/>
      </c>
      <c r="Y105" s="58" t="str">
        <f>IF(SANCTION!$C$6:$C$1006="","",VLOOKUP(SANCTION!$C$6:$C$1006,Sheet1!$B$3:$C$15,2,0))</f>
        <v/>
      </c>
      <c r="Z105" s="57">
        <f t="shared" si="2"/>
        <v>0</v>
      </c>
      <c r="AB105" s="89">
        <v>100</v>
      </c>
      <c r="AC105" s="89">
        <f>IFERROR(IF($AB$1&gt;=AB105,SMALL(FILL_DATA!$AC$5:$AC$1004,SANCTION!$AB$2+SANCTION!AB105),0),0)</f>
        <v>0</v>
      </c>
      <c r="AE105" s="89">
        <f>IF(SANCTION!$C105&gt;=9,1,0)</f>
        <v>1</v>
      </c>
      <c r="AF105" s="89">
        <f>IFERROR(PRODUCT(SANCTION!$X105,SANCTION!$Y105),"")</f>
        <v>0</v>
      </c>
      <c r="AG105" s="89">
        <f t="shared" si="3"/>
        <v>0</v>
      </c>
    </row>
    <row r="106" spans="1:33" hidden="1">
      <c r="A106" s="89" t="str">
        <f>J106&amp;"_"&amp;COUNTIF($J$6:J106,J106)</f>
        <v>_70</v>
      </c>
      <c r="B106" s="58" t="str">
        <f>IF(SANCTION!$C106="","",ROWS($B$6:B106))</f>
        <v/>
      </c>
      <c r="C106" s="58" t="str">
        <f>IFERROR(VLOOKUP($AC106,FILL_DATA!$A$4:$X$1004,2,0),"")</f>
        <v/>
      </c>
      <c r="D106" s="58" t="str">
        <f>IFERROR(VLOOKUP($AC106,FILL_DATA!$A$4:$X$1004,3,0),"")</f>
        <v/>
      </c>
      <c r="E106" s="58" t="str">
        <f>IFERROR(VLOOKUP($AC106,FILL_DATA!$A$4:$X$1004,4,0),"")</f>
        <v/>
      </c>
      <c r="F106" s="58" t="str">
        <f>IFERROR(VLOOKUP($AC106,FILL_DATA!$A$4:$X$1004,5,0),"")</f>
        <v/>
      </c>
      <c r="G106" s="58" t="str">
        <f>IFERROR(VLOOKUP($AC106,FILL_DATA!$A$4:$X$1004,6,0),"")</f>
        <v/>
      </c>
      <c r="H106" s="58" t="str">
        <f>IFERROR(VLOOKUP($AC106,FILL_DATA!$A$4:$X$1004,7,0),"")</f>
        <v/>
      </c>
      <c r="I106" s="161" t="str">
        <f>IFERROR(VLOOKUP($AC106,FILL_DATA!$A$4:$X$1004,9,0),"")</f>
        <v/>
      </c>
      <c r="J106" s="58" t="str">
        <f>IFERROR(VLOOKUP($AC106,FILL_DATA!$A$4:$X$1004,10,0),"")</f>
        <v/>
      </c>
      <c r="K106" s="58" t="str">
        <f>IFERROR(VLOOKUP($AC106,FILL_DATA!$A$4:$X$1004,11,0),"")</f>
        <v/>
      </c>
      <c r="L106" s="58" t="str">
        <f>IFERROR(VLOOKUP($AC106,FILL_DATA!$A$4:$X$1004,12,0),"")</f>
        <v/>
      </c>
      <c r="M106" s="58" t="str">
        <f>IFERROR(VLOOKUP($AC106,FILL_DATA!$A$4:$X$1004,13,0),"")</f>
        <v/>
      </c>
      <c r="N106" s="58" t="str">
        <f>IFERROR(VLOOKUP($AC106,FILL_DATA!$A$4:$X$1004,14,0),"")</f>
        <v/>
      </c>
      <c r="O106" s="58" t="str">
        <f>IFERROR(VLOOKUP($AC106,FILL_DATA!$A$4:$X$1004,15,0),"")</f>
        <v/>
      </c>
      <c r="P106" s="58" t="str">
        <f>IFERROR(VLOOKUP($AC106,FILL_DATA!$A$4:$X$1004,16,0),"")</f>
        <v/>
      </c>
      <c r="Q106" s="58" t="str">
        <f>IFERROR(VLOOKUP($AC106,FILL_DATA!$A$4:$X$1004,17,0),"")</f>
        <v/>
      </c>
      <c r="R106" s="58" t="str">
        <f>IFERROR(VLOOKUP($AC106,FILL_DATA!$A$4:$X$1004,18,0),"")</f>
        <v/>
      </c>
      <c r="S106" s="58" t="str">
        <f>IFERROR(VLOOKUP($AC106,FILL_DATA!$A$4:$X$1004,19,0),"")</f>
        <v/>
      </c>
      <c r="T106" s="58" t="str">
        <f>IFERROR(VLOOKUP($AC106,FILL_DATA!$A$4:$X$1004,20,0),"")</f>
        <v/>
      </c>
      <c r="U106" s="58" t="str">
        <f>IFERROR(VLOOKUP($AC106,FILL_DATA!$A$4:$X$1004,21,0),"")</f>
        <v/>
      </c>
      <c r="V106" s="58" t="str">
        <f>IFERROR(VLOOKUP($AC106,FILL_DATA!$A$4:$X$1004,22,0),"")</f>
        <v/>
      </c>
      <c r="W106" s="58" t="str">
        <f>IFERROR(VLOOKUP($AC106,FILL_DATA!$A$4:$X$1004,23,0),"")</f>
        <v/>
      </c>
      <c r="X106" s="58" t="str">
        <f>IFERROR(VLOOKUP($AC106,FILL_DATA!$A$4:$X$1004,24,0),"")</f>
        <v/>
      </c>
      <c r="Y106" s="58" t="str">
        <f>IF(SANCTION!$C$6:$C$1006="","",VLOOKUP(SANCTION!$C$6:$C$1006,Sheet1!$B$3:$C$15,2,0))</f>
        <v/>
      </c>
      <c r="Z106" s="57">
        <f t="shared" si="2"/>
        <v>0</v>
      </c>
      <c r="AB106" s="89">
        <v>101</v>
      </c>
      <c r="AC106" s="89">
        <f>IFERROR(IF($AB$1&gt;=AB106,SMALL(FILL_DATA!$AC$5:$AC$1004,SANCTION!$AB$2+SANCTION!AB106),0),0)</f>
        <v>0</v>
      </c>
      <c r="AE106" s="89">
        <f>IF(SANCTION!$C106&gt;=9,1,0)</f>
        <v>1</v>
      </c>
      <c r="AF106" s="89">
        <f>IFERROR(PRODUCT(SANCTION!$X106,SANCTION!$Y106),"")</f>
        <v>0</v>
      </c>
      <c r="AG106" s="89">
        <f t="shared" si="3"/>
        <v>0</v>
      </c>
    </row>
    <row r="107" spans="1:33" hidden="1">
      <c r="A107" s="89" t="str">
        <f>J107&amp;"_"&amp;COUNTIF($J$6:J107,J107)</f>
        <v>_71</v>
      </c>
      <c r="B107" s="58" t="str">
        <f>IF(SANCTION!$C107="","",ROWS($B$6:B107))</f>
        <v/>
      </c>
      <c r="C107" s="58" t="str">
        <f>IFERROR(VLOOKUP($AC107,FILL_DATA!$A$4:$X$1004,2,0),"")</f>
        <v/>
      </c>
      <c r="D107" s="58" t="str">
        <f>IFERROR(VLOOKUP($AC107,FILL_DATA!$A$4:$X$1004,3,0),"")</f>
        <v/>
      </c>
      <c r="E107" s="58" t="str">
        <f>IFERROR(VLOOKUP($AC107,FILL_DATA!$A$4:$X$1004,4,0),"")</f>
        <v/>
      </c>
      <c r="F107" s="58" t="str">
        <f>IFERROR(VLOOKUP($AC107,FILL_DATA!$A$4:$X$1004,5,0),"")</f>
        <v/>
      </c>
      <c r="G107" s="58" t="str">
        <f>IFERROR(VLOOKUP($AC107,FILL_DATA!$A$4:$X$1004,6,0),"")</f>
        <v/>
      </c>
      <c r="H107" s="58" t="str">
        <f>IFERROR(VLOOKUP($AC107,FILL_DATA!$A$4:$X$1004,7,0),"")</f>
        <v/>
      </c>
      <c r="I107" s="161" t="str">
        <f>IFERROR(VLOOKUP($AC107,FILL_DATA!$A$4:$X$1004,9,0),"")</f>
        <v/>
      </c>
      <c r="J107" s="58" t="str">
        <f>IFERROR(VLOOKUP($AC107,FILL_DATA!$A$4:$X$1004,10,0),"")</f>
        <v/>
      </c>
      <c r="K107" s="58" t="str">
        <f>IFERROR(VLOOKUP($AC107,FILL_DATA!$A$4:$X$1004,11,0),"")</f>
        <v/>
      </c>
      <c r="L107" s="58" t="str">
        <f>IFERROR(VLOOKUP($AC107,FILL_DATA!$A$4:$X$1004,12,0),"")</f>
        <v/>
      </c>
      <c r="M107" s="58" t="str">
        <f>IFERROR(VLOOKUP($AC107,FILL_DATA!$A$4:$X$1004,13,0),"")</f>
        <v/>
      </c>
      <c r="N107" s="58" t="str">
        <f>IFERROR(VLOOKUP($AC107,FILL_DATA!$A$4:$X$1004,14,0),"")</f>
        <v/>
      </c>
      <c r="O107" s="58" t="str">
        <f>IFERROR(VLOOKUP($AC107,FILL_DATA!$A$4:$X$1004,15,0),"")</f>
        <v/>
      </c>
      <c r="P107" s="58" t="str">
        <f>IFERROR(VLOOKUP($AC107,FILL_DATA!$A$4:$X$1004,16,0),"")</f>
        <v/>
      </c>
      <c r="Q107" s="58" t="str">
        <f>IFERROR(VLOOKUP($AC107,FILL_DATA!$A$4:$X$1004,17,0),"")</f>
        <v/>
      </c>
      <c r="R107" s="58" t="str">
        <f>IFERROR(VLOOKUP($AC107,FILL_DATA!$A$4:$X$1004,18,0),"")</f>
        <v/>
      </c>
      <c r="S107" s="58" t="str">
        <f>IFERROR(VLOOKUP($AC107,FILL_DATA!$A$4:$X$1004,19,0),"")</f>
        <v/>
      </c>
      <c r="T107" s="58" t="str">
        <f>IFERROR(VLOOKUP($AC107,FILL_DATA!$A$4:$X$1004,20,0),"")</f>
        <v/>
      </c>
      <c r="U107" s="58" t="str">
        <f>IFERROR(VLOOKUP($AC107,FILL_DATA!$A$4:$X$1004,21,0),"")</f>
        <v/>
      </c>
      <c r="V107" s="58" t="str">
        <f>IFERROR(VLOOKUP($AC107,FILL_DATA!$A$4:$X$1004,22,0),"")</f>
        <v/>
      </c>
      <c r="W107" s="58" t="str">
        <f>IFERROR(VLOOKUP($AC107,FILL_DATA!$A$4:$X$1004,23,0),"")</f>
        <v/>
      </c>
      <c r="X107" s="58" t="str">
        <f>IFERROR(VLOOKUP($AC107,FILL_DATA!$A$4:$X$1004,24,0),"")</f>
        <v/>
      </c>
      <c r="Y107" s="58" t="str">
        <f>IF(SANCTION!$C$6:$C$1006="","",VLOOKUP(SANCTION!$C$6:$C$1006,Sheet1!$B$3:$C$15,2,0))</f>
        <v/>
      </c>
      <c r="Z107" s="57">
        <f t="shared" si="2"/>
        <v>0</v>
      </c>
      <c r="AB107" s="89">
        <v>102</v>
      </c>
      <c r="AC107" s="89">
        <f>IFERROR(IF($AB$1&gt;=AB107,SMALL(FILL_DATA!$AC$5:$AC$1004,SANCTION!$AB$2+SANCTION!AB107),0),0)</f>
        <v>0</v>
      </c>
      <c r="AE107" s="89">
        <f>IF(SANCTION!$C107&gt;=9,1,0)</f>
        <v>1</v>
      </c>
      <c r="AF107" s="89">
        <f>IFERROR(PRODUCT(SANCTION!$X107,SANCTION!$Y107),"")</f>
        <v>0</v>
      </c>
      <c r="AG107" s="89">
        <f t="shared" si="3"/>
        <v>0</v>
      </c>
    </row>
    <row r="108" spans="1:33" hidden="1">
      <c r="A108" s="89" t="str">
        <f>J108&amp;"_"&amp;COUNTIF($J$6:J108,J108)</f>
        <v>_72</v>
      </c>
      <c r="B108" s="58" t="str">
        <f>IF(SANCTION!$C108="","",ROWS($B$6:B108))</f>
        <v/>
      </c>
      <c r="C108" s="58" t="str">
        <f>IFERROR(VLOOKUP($AC108,FILL_DATA!$A$4:$X$1004,2,0),"")</f>
        <v/>
      </c>
      <c r="D108" s="58" t="str">
        <f>IFERROR(VLOOKUP($AC108,FILL_DATA!$A$4:$X$1004,3,0),"")</f>
        <v/>
      </c>
      <c r="E108" s="58" t="str">
        <f>IFERROR(VLOOKUP($AC108,FILL_DATA!$A$4:$X$1004,4,0),"")</f>
        <v/>
      </c>
      <c r="F108" s="58" t="str">
        <f>IFERROR(VLOOKUP($AC108,FILL_DATA!$A$4:$X$1004,5,0),"")</f>
        <v/>
      </c>
      <c r="G108" s="58" t="str">
        <f>IFERROR(VLOOKUP($AC108,FILL_DATA!$A$4:$X$1004,6,0),"")</f>
        <v/>
      </c>
      <c r="H108" s="58" t="str">
        <f>IFERROR(VLOOKUP($AC108,FILL_DATA!$A$4:$X$1004,7,0),"")</f>
        <v/>
      </c>
      <c r="I108" s="161" t="str">
        <f>IFERROR(VLOOKUP($AC108,FILL_DATA!$A$4:$X$1004,9,0),"")</f>
        <v/>
      </c>
      <c r="J108" s="58" t="str">
        <f>IFERROR(VLOOKUP($AC108,FILL_DATA!$A$4:$X$1004,10,0),"")</f>
        <v/>
      </c>
      <c r="K108" s="58" t="str">
        <f>IFERROR(VLOOKUP($AC108,FILL_DATA!$A$4:$X$1004,11,0),"")</f>
        <v/>
      </c>
      <c r="L108" s="58" t="str">
        <f>IFERROR(VLOOKUP($AC108,FILL_DATA!$A$4:$X$1004,12,0),"")</f>
        <v/>
      </c>
      <c r="M108" s="58" t="str">
        <f>IFERROR(VLOOKUP($AC108,FILL_DATA!$A$4:$X$1004,13,0),"")</f>
        <v/>
      </c>
      <c r="N108" s="58" t="str">
        <f>IFERROR(VLOOKUP($AC108,FILL_DATA!$A$4:$X$1004,14,0),"")</f>
        <v/>
      </c>
      <c r="O108" s="58" t="str">
        <f>IFERROR(VLOOKUP($AC108,FILL_DATA!$A$4:$X$1004,15,0),"")</f>
        <v/>
      </c>
      <c r="P108" s="58" t="str">
        <f>IFERROR(VLOOKUP($AC108,FILL_DATA!$A$4:$X$1004,16,0),"")</f>
        <v/>
      </c>
      <c r="Q108" s="58" t="str">
        <f>IFERROR(VLOOKUP($AC108,FILL_DATA!$A$4:$X$1004,17,0),"")</f>
        <v/>
      </c>
      <c r="R108" s="58" t="str">
        <f>IFERROR(VLOOKUP($AC108,FILL_DATA!$A$4:$X$1004,18,0),"")</f>
        <v/>
      </c>
      <c r="S108" s="58" t="str">
        <f>IFERROR(VLOOKUP($AC108,FILL_DATA!$A$4:$X$1004,19,0),"")</f>
        <v/>
      </c>
      <c r="T108" s="58" t="str">
        <f>IFERROR(VLOOKUP($AC108,FILL_DATA!$A$4:$X$1004,20,0),"")</f>
        <v/>
      </c>
      <c r="U108" s="58" t="str">
        <f>IFERROR(VLOOKUP($AC108,FILL_DATA!$A$4:$X$1004,21,0),"")</f>
        <v/>
      </c>
      <c r="V108" s="58" t="str">
        <f>IFERROR(VLOOKUP($AC108,FILL_DATA!$A$4:$X$1004,22,0),"")</f>
        <v/>
      </c>
      <c r="W108" s="58" t="str">
        <f>IFERROR(VLOOKUP($AC108,FILL_DATA!$A$4:$X$1004,23,0),"")</f>
        <v/>
      </c>
      <c r="X108" s="58" t="str">
        <f>IFERROR(VLOOKUP($AC108,FILL_DATA!$A$4:$X$1004,24,0),"")</f>
        <v/>
      </c>
      <c r="Y108" s="58" t="str">
        <f>IF(SANCTION!$C$6:$C$1006="","",VLOOKUP(SANCTION!$C$6:$C$1006,Sheet1!$B$3:$C$15,2,0))</f>
        <v/>
      </c>
      <c r="Z108" s="57">
        <f t="shared" si="2"/>
        <v>0</v>
      </c>
      <c r="AB108" s="89">
        <v>103</v>
      </c>
      <c r="AC108" s="89">
        <f>IFERROR(IF($AB$1&gt;=AB108,SMALL(FILL_DATA!$AC$5:$AC$1004,SANCTION!$AB$2+SANCTION!AB108),0),0)</f>
        <v>0</v>
      </c>
      <c r="AE108" s="89">
        <f>IF(SANCTION!$C108&gt;=9,1,0)</f>
        <v>1</v>
      </c>
      <c r="AF108" s="89">
        <f>IFERROR(PRODUCT(SANCTION!$X108,SANCTION!$Y108),"")</f>
        <v>0</v>
      </c>
      <c r="AG108" s="89">
        <f t="shared" si="3"/>
        <v>0</v>
      </c>
    </row>
    <row r="109" spans="1:33" hidden="1">
      <c r="A109" s="89" t="str">
        <f>J109&amp;"_"&amp;COUNTIF($J$6:J109,J109)</f>
        <v>_73</v>
      </c>
      <c r="B109" s="58" t="str">
        <f>IF(SANCTION!$C109="","",ROWS($B$6:B109))</f>
        <v/>
      </c>
      <c r="C109" s="58" t="str">
        <f>IFERROR(VLOOKUP($AC109,FILL_DATA!$A$4:$X$1004,2,0),"")</f>
        <v/>
      </c>
      <c r="D109" s="58" t="str">
        <f>IFERROR(VLOOKUP($AC109,FILL_DATA!$A$4:$X$1004,3,0),"")</f>
        <v/>
      </c>
      <c r="E109" s="58" t="str">
        <f>IFERROR(VLOOKUP($AC109,FILL_DATA!$A$4:$X$1004,4,0),"")</f>
        <v/>
      </c>
      <c r="F109" s="58" t="str">
        <f>IFERROR(VLOOKUP($AC109,FILL_DATA!$A$4:$X$1004,5,0),"")</f>
        <v/>
      </c>
      <c r="G109" s="58" t="str">
        <f>IFERROR(VLOOKUP($AC109,FILL_DATA!$A$4:$X$1004,6,0),"")</f>
        <v/>
      </c>
      <c r="H109" s="58" t="str">
        <f>IFERROR(VLOOKUP($AC109,FILL_DATA!$A$4:$X$1004,7,0),"")</f>
        <v/>
      </c>
      <c r="I109" s="161" t="str">
        <f>IFERROR(VLOOKUP($AC109,FILL_DATA!$A$4:$X$1004,9,0),"")</f>
        <v/>
      </c>
      <c r="J109" s="58" t="str">
        <f>IFERROR(VLOOKUP($AC109,FILL_DATA!$A$4:$X$1004,10,0),"")</f>
        <v/>
      </c>
      <c r="K109" s="58" t="str">
        <f>IFERROR(VLOOKUP($AC109,FILL_DATA!$A$4:$X$1004,11,0),"")</f>
        <v/>
      </c>
      <c r="L109" s="58" t="str">
        <f>IFERROR(VLOOKUP($AC109,FILL_DATA!$A$4:$X$1004,12,0),"")</f>
        <v/>
      </c>
      <c r="M109" s="58" t="str">
        <f>IFERROR(VLOOKUP($AC109,FILL_DATA!$A$4:$X$1004,13,0),"")</f>
        <v/>
      </c>
      <c r="N109" s="58" t="str">
        <f>IFERROR(VLOOKUP($AC109,FILL_DATA!$A$4:$X$1004,14,0),"")</f>
        <v/>
      </c>
      <c r="O109" s="58" t="str">
        <f>IFERROR(VLOOKUP($AC109,FILL_DATA!$A$4:$X$1004,15,0),"")</f>
        <v/>
      </c>
      <c r="P109" s="58" t="str">
        <f>IFERROR(VLOOKUP($AC109,FILL_DATA!$A$4:$X$1004,16,0),"")</f>
        <v/>
      </c>
      <c r="Q109" s="58" t="str">
        <f>IFERROR(VLOOKUP($AC109,FILL_DATA!$A$4:$X$1004,17,0),"")</f>
        <v/>
      </c>
      <c r="R109" s="58" t="str">
        <f>IFERROR(VLOOKUP($AC109,FILL_DATA!$A$4:$X$1004,18,0),"")</f>
        <v/>
      </c>
      <c r="S109" s="58" t="str">
        <f>IFERROR(VLOOKUP($AC109,FILL_DATA!$A$4:$X$1004,19,0),"")</f>
        <v/>
      </c>
      <c r="T109" s="58" t="str">
        <f>IFERROR(VLOOKUP($AC109,FILL_DATA!$A$4:$X$1004,20,0),"")</f>
        <v/>
      </c>
      <c r="U109" s="58" t="str">
        <f>IFERROR(VLOOKUP($AC109,FILL_DATA!$A$4:$X$1004,21,0),"")</f>
        <v/>
      </c>
      <c r="V109" s="58" t="str">
        <f>IFERROR(VLOOKUP($AC109,FILL_DATA!$A$4:$X$1004,22,0),"")</f>
        <v/>
      </c>
      <c r="W109" s="58" t="str">
        <f>IFERROR(VLOOKUP($AC109,FILL_DATA!$A$4:$X$1004,23,0),"")</f>
        <v/>
      </c>
      <c r="X109" s="58" t="str">
        <f>IFERROR(VLOOKUP($AC109,FILL_DATA!$A$4:$X$1004,24,0),"")</f>
        <v/>
      </c>
      <c r="Y109" s="58" t="str">
        <f>IF(SANCTION!$C$6:$C$1006="","",VLOOKUP(SANCTION!$C$6:$C$1006,Sheet1!$B$3:$C$15,2,0))</f>
        <v/>
      </c>
      <c r="Z109" s="57">
        <f t="shared" si="2"/>
        <v>0</v>
      </c>
      <c r="AB109" s="89">
        <v>104</v>
      </c>
      <c r="AC109" s="89">
        <f>IFERROR(IF($AB$1&gt;=AB109,SMALL(FILL_DATA!$AC$5:$AC$1004,SANCTION!$AB$2+SANCTION!AB109),0),0)</f>
        <v>0</v>
      </c>
      <c r="AE109" s="89">
        <f>IF(SANCTION!$C109&gt;=9,1,0)</f>
        <v>1</v>
      </c>
      <c r="AF109" s="89">
        <f>IFERROR(PRODUCT(SANCTION!$X109,SANCTION!$Y109),"")</f>
        <v>0</v>
      </c>
      <c r="AG109" s="89">
        <f t="shared" si="3"/>
        <v>0</v>
      </c>
    </row>
    <row r="110" spans="1:33" hidden="1">
      <c r="A110" s="89" t="str">
        <f>J110&amp;"_"&amp;COUNTIF($J$6:J110,J110)</f>
        <v>_74</v>
      </c>
      <c r="B110" s="58" t="str">
        <f>IF(SANCTION!$C110="","",ROWS($B$6:B110))</f>
        <v/>
      </c>
      <c r="C110" s="58" t="str">
        <f>IFERROR(VLOOKUP($AC110,FILL_DATA!$A$4:$X$1004,2,0),"")</f>
        <v/>
      </c>
      <c r="D110" s="58" t="str">
        <f>IFERROR(VLOOKUP($AC110,FILL_DATA!$A$4:$X$1004,3,0),"")</f>
        <v/>
      </c>
      <c r="E110" s="58" t="str">
        <f>IFERROR(VLOOKUP($AC110,FILL_DATA!$A$4:$X$1004,4,0),"")</f>
        <v/>
      </c>
      <c r="F110" s="58" t="str">
        <f>IFERROR(VLOOKUP($AC110,FILL_DATA!$A$4:$X$1004,5,0),"")</f>
        <v/>
      </c>
      <c r="G110" s="58" t="str">
        <f>IFERROR(VLOOKUP($AC110,FILL_DATA!$A$4:$X$1004,6,0),"")</f>
        <v/>
      </c>
      <c r="H110" s="58" t="str">
        <f>IFERROR(VLOOKUP($AC110,FILL_DATA!$A$4:$X$1004,7,0),"")</f>
        <v/>
      </c>
      <c r="I110" s="161" t="str">
        <f>IFERROR(VLOOKUP($AC110,FILL_DATA!$A$4:$X$1004,9,0),"")</f>
        <v/>
      </c>
      <c r="J110" s="58" t="str">
        <f>IFERROR(VLOOKUP($AC110,FILL_DATA!$A$4:$X$1004,10,0),"")</f>
        <v/>
      </c>
      <c r="K110" s="58" t="str">
        <f>IFERROR(VLOOKUP($AC110,FILL_DATA!$A$4:$X$1004,11,0),"")</f>
        <v/>
      </c>
      <c r="L110" s="58" t="str">
        <f>IFERROR(VLOOKUP($AC110,FILL_DATA!$A$4:$X$1004,12,0),"")</f>
        <v/>
      </c>
      <c r="M110" s="58" t="str">
        <f>IFERROR(VLOOKUP($AC110,FILL_DATA!$A$4:$X$1004,13,0),"")</f>
        <v/>
      </c>
      <c r="N110" s="58" t="str">
        <f>IFERROR(VLOOKUP($AC110,FILL_DATA!$A$4:$X$1004,14,0),"")</f>
        <v/>
      </c>
      <c r="O110" s="58" t="str">
        <f>IFERROR(VLOOKUP($AC110,FILL_DATA!$A$4:$X$1004,15,0),"")</f>
        <v/>
      </c>
      <c r="P110" s="58" t="str">
        <f>IFERROR(VLOOKUP($AC110,FILL_DATA!$A$4:$X$1004,16,0),"")</f>
        <v/>
      </c>
      <c r="Q110" s="58" t="str">
        <f>IFERROR(VLOOKUP($AC110,FILL_DATA!$A$4:$X$1004,17,0),"")</f>
        <v/>
      </c>
      <c r="R110" s="58" t="str">
        <f>IFERROR(VLOOKUP($AC110,FILL_DATA!$A$4:$X$1004,18,0),"")</f>
        <v/>
      </c>
      <c r="S110" s="58" t="str">
        <f>IFERROR(VLOOKUP($AC110,FILL_DATA!$A$4:$X$1004,19,0),"")</f>
        <v/>
      </c>
      <c r="T110" s="58" t="str">
        <f>IFERROR(VLOOKUP($AC110,FILL_DATA!$A$4:$X$1004,20,0),"")</f>
        <v/>
      </c>
      <c r="U110" s="58" t="str">
        <f>IFERROR(VLOOKUP($AC110,FILL_DATA!$A$4:$X$1004,21,0),"")</f>
        <v/>
      </c>
      <c r="V110" s="58" t="str">
        <f>IFERROR(VLOOKUP($AC110,FILL_DATA!$A$4:$X$1004,22,0),"")</f>
        <v/>
      </c>
      <c r="W110" s="58" t="str">
        <f>IFERROR(VLOOKUP($AC110,FILL_DATA!$A$4:$X$1004,23,0),"")</f>
        <v/>
      </c>
      <c r="X110" s="58" t="str">
        <f>IFERROR(VLOOKUP($AC110,FILL_DATA!$A$4:$X$1004,24,0),"")</f>
        <v/>
      </c>
      <c r="Y110" s="58" t="str">
        <f>IF(SANCTION!$C$6:$C$1006="","",VLOOKUP(SANCTION!$C$6:$C$1006,Sheet1!$B$3:$C$15,2,0))</f>
        <v/>
      </c>
      <c r="Z110" s="57">
        <f t="shared" si="2"/>
        <v>0</v>
      </c>
      <c r="AB110" s="89">
        <v>105</v>
      </c>
      <c r="AC110" s="89">
        <f>IFERROR(IF($AB$1&gt;=AB110,SMALL(FILL_DATA!$AC$5:$AC$1004,SANCTION!$AB$2+SANCTION!AB110),0),0)</f>
        <v>0</v>
      </c>
      <c r="AE110" s="89">
        <f>IF(SANCTION!$C110&gt;=9,1,0)</f>
        <v>1</v>
      </c>
      <c r="AF110" s="89">
        <f>IFERROR(PRODUCT(SANCTION!$X110,SANCTION!$Y110),"")</f>
        <v>0</v>
      </c>
      <c r="AG110" s="89">
        <f t="shared" si="3"/>
        <v>0</v>
      </c>
    </row>
    <row r="111" spans="1:33" hidden="1">
      <c r="A111" s="89" t="str">
        <f>J111&amp;"_"&amp;COUNTIF($J$6:J111,J111)</f>
        <v>_75</v>
      </c>
      <c r="B111" s="58" t="str">
        <f>IF(SANCTION!$C111="","",ROWS($B$6:B111))</f>
        <v/>
      </c>
      <c r="C111" s="58" t="str">
        <f>IFERROR(VLOOKUP($AC111,FILL_DATA!$A$4:$X$1004,2,0),"")</f>
        <v/>
      </c>
      <c r="D111" s="58" t="str">
        <f>IFERROR(VLOOKUP($AC111,FILL_DATA!$A$4:$X$1004,3,0),"")</f>
        <v/>
      </c>
      <c r="E111" s="58" t="str">
        <f>IFERROR(VLOOKUP($AC111,FILL_DATA!$A$4:$X$1004,4,0),"")</f>
        <v/>
      </c>
      <c r="F111" s="58" t="str">
        <f>IFERROR(VLOOKUP($AC111,FILL_DATA!$A$4:$X$1004,5,0),"")</f>
        <v/>
      </c>
      <c r="G111" s="58" t="str">
        <f>IFERROR(VLOOKUP($AC111,FILL_DATA!$A$4:$X$1004,6,0),"")</f>
        <v/>
      </c>
      <c r="H111" s="58" t="str">
        <f>IFERROR(VLOOKUP($AC111,FILL_DATA!$A$4:$X$1004,7,0),"")</f>
        <v/>
      </c>
      <c r="I111" s="161" t="str">
        <f>IFERROR(VLOOKUP($AC111,FILL_DATA!$A$4:$X$1004,9,0),"")</f>
        <v/>
      </c>
      <c r="J111" s="58" t="str">
        <f>IFERROR(VLOOKUP($AC111,FILL_DATA!$A$4:$X$1004,10,0),"")</f>
        <v/>
      </c>
      <c r="K111" s="58" t="str">
        <f>IFERROR(VLOOKUP($AC111,FILL_DATA!$A$4:$X$1004,11,0),"")</f>
        <v/>
      </c>
      <c r="L111" s="58" t="str">
        <f>IFERROR(VLOOKUP($AC111,FILL_DATA!$A$4:$X$1004,12,0),"")</f>
        <v/>
      </c>
      <c r="M111" s="58" t="str">
        <f>IFERROR(VLOOKUP($AC111,FILL_DATA!$A$4:$X$1004,13,0),"")</f>
        <v/>
      </c>
      <c r="N111" s="58" t="str">
        <f>IFERROR(VLOOKUP($AC111,FILL_DATA!$A$4:$X$1004,14,0),"")</f>
        <v/>
      </c>
      <c r="O111" s="58" t="str">
        <f>IFERROR(VLOOKUP($AC111,FILL_DATA!$A$4:$X$1004,15,0),"")</f>
        <v/>
      </c>
      <c r="P111" s="58" t="str">
        <f>IFERROR(VLOOKUP($AC111,FILL_DATA!$A$4:$X$1004,16,0),"")</f>
        <v/>
      </c>
      <c r="Q111" s="58" t="str">
        <f>IFERROR(VLOOKUP($AC111,FILL_DATA!$A$4:$X$1004,17,0),"")</f>
        <v/>
      </c>
      <c r="R111" s="58" t="str">
        <f>IFERROR(VLOOKUP($AC111,FILL_DATA!$A$4:$X$1004,18,0),"")</f>
        <v/>
      </c>
      <c r="S111" s="58" t="str">
        <f>IFERROR(VLOOKUP($AC111,FILL_DATA!$A$4:$X$1004,19,0),"")</f>
        <v/>
      </c>
      <c r="T111" s="58" t="str">
        <f>IFERROR(VLOOKUP($AC111,FILL_DATA!$A$4:$X$1004,20,0),"")</f>
        <v/>
      </c>
      <c r="U111" s="58" t="str">
        <f>IFERROR(VLOOKUP($AC111,FILL_DATA!$A$4:$X$1004,21,0),"")</f>
        <v/>
      </c>
      <c r="V111" s="58" t="str">
        <f>IFERROR(VLOOKUP($AC111,FILL_DATA!$A$4:$X$1004,22,0),"")</f>
        <v/>
      </c>
      <c r="W111" s="58" t="str">
        <f>IFERROR(VLOOKUP($AC111,FILL_DATA!$A$4:$X$1004,23,0),"")</f>
        <v/>
      </c>
      <c r="X111" s="58" t="str">
        <f>IFERROR(VLOOKUP($AC111,FILL_DATA!$A$4:$X$1004,24,0),"")</f>
        <v/>
      </c>
      <c r="Y111" s="58" t="str">
        <f>IF(SANCTION!$C$6:$C$1006="","",VLOOKUP(SANCTION!$C$6:$C$1006,Sheet1!$B$3:$C$15,2,0))</f>
        <v/>
      </c>
      <c r="Z111" s="57">
        <f t="shared" si="2"/>
        <v>0</v>
      </c>
      <c r="AB111" s="89">
        <v>106</v>
      </c>
      <c r="AC111" s="89">
        <f>IFERROR(IF($AB$1&gt;=AB111,SMALL(FILL_DATA!$AC$5:$AC$1004,SANCTION!$AB$2+SANCTION!AB111),0),0)</f>
        <v>0</v>
      </c>
      <c r="AE111" s="89">
        <f>IF(SANCTION!$C111&gt;=9,1,0)</f>
        <v>1</v>
      </c>
      <c r="AF111" s="89">
        <f>IFERROR(PRODUCT(SANCTION!$X111,SANCTION!$Y111),"")</f>
        <v>0</v>
      </c>
      <c r="AG111" s="89">
        <f t="shared" si="3"/>
        <v>0</v>
      </c>
    </row>
    <row r="112" spans="1:33" hidden="1">
      <c r="A112" s="89" t="str">
        <f>J112&amp;"_"&amp;COUNTIF($J$6:J112,J112)</f>
        <v>_76</v>
      </c>
      <c r="B112" s="58" t="str">
        <f>IF(SANCTION!$C112="","",ROWS($B$6:B112))</f>
        <v/>
      </c>
      <c r="C112" s="58" t="str">
        <f>IFERROR(VLOOKUP($AC112,FILL_DATA!$A$4:$X$1004,2,0),"")</f>
        <v/>
      </c>
      <c r="D112" s="58" t="str">
        <f>IFERROR(VLOOKUP($AC112,FILL_DATA!$A$4:$X$1004,3,0),"")</f>
        <v/>
      </c>
      <c r="E112" s="58" t="str">
        <f>IFERROR(VLOOKUP($AC112,FILL_DATA!$A$4:$X$1004,4,0),"")</f>
        <v/>
      </c>
      <c r="F112" s="58" t="str">
        <f>IFERROR(VLOOKUP($AC112,FILL_DATA!$A$4:$X$1004,5,0),"")</f>
        <v/>
      </c>
      <c r="G112" s="58" t="str">
        <f>IFERROR(VLOOKUP($AC112,FILL_DATA!$A$4:$X$1004,6,0),"")</f>
        <v/>
      </c>
      <c r="H112" s="58" t="str">
        <f>IFERROR(VLOOKUP($AC112,FILL_DATA!$A$4:$X$1004,7,0),"")</f>
        <v/>
      </c>
      <c r="I112" s="161" t="str">
        <f>IFERROR(VLOOKUP($AC112,FILL_DATA!$A$4:$X$1004,9,0),"")</f>
        <v/>
      </c>
      <c r="J112" s="58" t="str">
        <f>IFERROR(VLOOKUP($AC112,FILL_DATA!$A$4:$X$1004,10,0),"")</f>
        <v/>
      </c>
      <c r="K112" s="58" t="str">
        <f>IFERROR(VLOOKUP($AC112,FILL_DATA!$A$4:$X$1004,11,0),"")</f>
        <v/>
      </c>
      <c r="L112" s="58" t="str">
        <f>IFERROR(VLOOKUP($AC112,FILL_DATA!$A$4:$X$1004,12,0),"")</f>
        <v/>
      </c>
      <c r="M112" s="58" t="str">
        <f>IFERROR(VLOOKUP($AC112,FILL_DATA!$A$4:$X$1004,13,0),"")</f>
        <v/>
      </c>
      <c r="N112" s="58" t="str">
        <f>IFERROR(VLOOKUP($AC112,FILL_DATA!$A$4:$X$1004,14,0),"")</f>
        <v/>
      </c>
      <c r="O112" s="58" t="str">
        <f>IFERROR(VLOOKUP($AC112,FILL_DATA!$A$4:$X$1004,15,0),"")</f>
        <v/>
      </c>
      <c r="P112" s="58" t="str">
        <f>IFERROR(VLOOKUP($AC112,FILL_DATA!$A$4:$X$1004,16,0),"")</f>
        <v/>
      </c>
      <c r="Q112" s="58" t="str">
        <f>IFERROR(VLOOKUP($AC112,FILL_DATA!$A$4:$X$1004,17,0),"")</f>
        <v/>
      </c>
      <c r="R112" s="58" t="str">
        <f>IFERROR(VLOOKUP($AC112,FILL_DATA!$A$4:$X$1004,18,0),"")</f>
        <v/>
      </c>
      <c r="S112" s="58" t="str">
        <f>IFERROR(VLOOKUP($AC112,FILL_DATA!$A$4:$X$1004,19,0),"")</f>
        <v/>
      </c>
      <c r="T112" s="58" t="str">
        <f>IFERROR(VLOOKUP($AC112,FILL_DATA!$A$4:$X$1004,20,0),"")</f>
        <v/>
      </c>
      <c r="U112" s="58" t="str">
        <f>IFERROR(VLOOKUP($AC112,FILL_DATA!$A$4:$X$1004,21,0),"")</f>
        <v/>
      </c>
      <c r="V112" s="58" t="str">
        <f>IFERROR(VLOOKUP($AC112,FILL_DATA!$A$4:$X$1004,22,0),"")</f>
        <v/>
      </c>
      <c r="W112" s="58" t="str">
        <f>IFERROR(VLOOKUP($AC112,FILL_DATA!$A$4:$X$1004,23,0),"")</f>
        <v/>
      </c>
      <c r="X112" s="58" t="str">
        <f>IFERROR(VLOOKUP($AC112,FILL_DATA!$A$4:$X$1004,24,0),"")</f>
        <v/>
      </c>
      <c r="Y112" s="58" t="str">
        <f>IF(SANCTION!$C$6:$C$1006="","",VLOOKUP(SANCTION!$C$6:$C$1006,Sheet1!$B$3:$C$15,2,0))</f>
        <v/>
      </c>
      <c r="Z112" s="57">
        <f t="shared" si="2"/>
        <v>0</v>
      </c>
      <c r="AB112" s="89">
        <v>107</v>
      </c>
      <c r="AC112" s="89">
        <f>IFERROR(IF($AB$1&gt;=AB112,SMALL(FILL_DATA!$AC$5:$AC$1004,SANCTION!$AB$2+SANCTION!AB112),0),0)</f>
        <v>0</v>
      </c>
      <c r="AE112" s="89">
        <f>IF(SANCTION!$C112&gt;=9,1,0)</f>
        <v>1</v>
      </c>
      <c r="AF112" s="89">
        <f>IFERROR(PRODUCT(SANCTION!$X112,SANCTION!$Y112),"")</f>
        <v>0</v>
      </c>
      <c r="AG112" s="89">
        <f t="shared" si="3"/>
        <v>0</v>
      </c>
    </row>
    <row r="113" spans="1:33" hidden="1">
      <c r="A113" s="89" t="str">
        <f>J113&amp;"_"&amp;COUNTIF($J$6:J113,J113)</f>
        <v>_77</v>
      </c>
      <c r="B113" s="58" t="str">
        <f>IF(SANCTION!$C113="","",ROWS($B$6:B113))</f>
        <v/>
      </c>
      <c r="C113" s="58" t="str">
        <f>IFERROR(VLOOKUP($AC113,FILL_DATA!$A$4:$X$1004,2,0),"")</f>
        <v/>
      </c>
      <c r="D113" s="58" t="str">
        <f>IFERROR(VLOOKUP($AC113,FILL_DATA!$A$4:$X$1004,3,0),"")</f>
        <v/>
      </c>
      <c r="E113" s="58" t="str">
        <f>IFERROR(VLOOKUP($AC113,FILL_DATA!$A$4:$X$1004,4,0),"")</f>
        <v/>
      </c>
      <c r="F113" s="58" t="str">
        <f>IFERROR(VLOOKUP($AC113,FILL_DATA!$A$4:$X$1004,5,0),"")</f>
        <v/>
      </c>
      <c r="G113" s="58" t="str">
        <f>IFERROR(VLOOKUP($AC113,FILL_DATA!$A$4:$X$1004,6,0),"")</f>
        <v/>
      </c>
      <c r="H113" s="58" t="str">
        <f>IFERROR(VLOOKUP($AC113,FILL_DATA!$A$4:$X$1004,7,0),"")</f>
        <v/>
      </c>
      <c r="I113" s="161" t="str">
        <f>IFERROR(VLOOKUP($AC113,FILL_DATA!$A$4:$X$1004,9,0),"")</f>
        <v/>
      </c>
      <c r="J113" s="58" t="str">
        <f>IFERROR(VLOOKUP($AC113,FILL_DATA!$A$4:$X$1004,10,0),"")</f>
        <v/>
      </c>
      <c r="K113" s="58" t="str">
        <f>IFERROR(VLOOKUP($AC113,FILL_DATA!$A$4:$X$1004,11,0),"")</f>
        <v/>
      </c>
      <c r="L113" s="58" t="str">
        <f>IFERROR(VLOOKUP($AC113,FILL_DATA!$A$4:$X$1004,12,0),"")</f>
        <v/>
      </c>
      <c r="M113" s="58" t="str">
        <f>IFERROR(VLOOKUP($AC113,FILL_DATA!$A$4:$X$1004,13,0),"")</f>
        <v/>
      </c>
      <c r="N113" s="58" t="str">
        <f>IFERROR(VLOOKUP($AC113,FILL_DATA!$A$4:$X$1004,14,0),"")</f>
        <v/>
      </c>
      <c r="O113" s="58" t="str">
        <f>IFERROR(VLOOKUP($AC113,FILL_DATA!$A$4:$X$1004,15,0),"")</f>
        <v/>
      </c>
      <c r="P113" s="58" t="str">
        <f>IFERROR(VLOOKUP($AC113,FILL_DATA!$A$4:$X$1004,16,0),"")</f>
        <v/>
      </c>
      <c r="Q113" s="58" t="str">
        <f>IFERROR(VLOOKUP($AC113,FILL_DATA!$A$4:$X$1004,17,0),"")</f>
        <v/>
      </c>
      <c r="R113" s="58" t="str">
        <f>IFERROR(VLOOKUP($AC113,FILL_DATA!$A$4:$X$1004,18,0),"")</f>
        <v/>
      </c>
      <c r="S113" s="58" t="str">
        <f>IFERROR(VLOOKUP($AC113,FILL_DATA!$A$4:$X$1004,19,0),"")</f>
        <v/>
      </c>
      <c r="T113" s="58" t="str">
        <f>IFERROR(VLOOKUP($AC113,FILL_DATA!$A$4:$X$1004,20,0),"")</f>
        <v/>
      </c>
      <c r="U113" s="58" t="str">
        <f>IFERROR(VLOOKUP($AC113,FILL_DATA!$A$4:$X$1004,21,0),"")</f>
        <v/>
      </c>
      <c r="V113" s="58" t="str">
        <f>IFERROR(VLOOKUP($AC113,FILL_DATA!$A$4:$X$1004,22,0),"")</f>
        <v/>
      </c>
      <c r="W113" s="58" t="str">
        <f>IFERROR(VLOOKUP($AC113,FILL_DATA!$A$4:$X$1004,23,0),"")</f>
        <v/>
      </c>
      <c r="X113" s="58" t="str">
        <f>IFERROR(VLOOKUP($AC113,FILL_DATA!$A$4:$X$1004,24,0),"")</f>
        <v/>
      </c>
      <c r="Y113" s="58" t="str">
        <f>IF(SANCTION!$C$6:$C$1006="","",VLOOKUP(SANCTION!$C$6:$C$1006,Sheet1!$B$3:$C$15,2,0))</f>
        <v/>
      </c>
      <c r="Z113" s="57">
        <f t="shared" si="2"/>
        <v>0</v>
      </c>
      <c r="AB113" s="89">
        <v>108</v>
      </c>
      <c r="AC113" s="89">
        <f>IFERROR(IF($AB$1&gt;=AB113,SMALL(FILL_DATA!$AC$5:$AC$1004,SANCTION!$AB$2+SANCTION!AB113),0),0)</f>
        <v>0</v>
      </c>
      <c r="AE113" s="89">
        <f>IF(SANCTION!$C113&gt;=9,1,0)</f>
        <v>1</v>
      </c>
      <c r="AF113" s="89">
        <f>IFERROR(PRODUCT(SANCTION!$X113,SANCTION!$Y113),"")</f>
        <v>0</v>
      </c>
      <c r="AG113" s="89">
        <f t="shared" si="3"/>
        <v>0</v>
      </c>
    </row>
    <row r="114" spans="1:33" hidden="1">
      <c r="A114" s="89" t="str">
        <f>J114&amp;"_"&amp;COUNTIF($J$6:J114,J114)</f>
        <v>_78</v>
      </c>
      <c r="B114" s="58" t="str">
        <f>IF(SANCTION!$C114="","",ROWS($B$6:B114))</f>
        <v/>
      </c>
      <c r="C114" s="58" t="str">
        <f>IFERROR(VLOOKUP($AC114,FILL_DATA!$A$4:$X$1004,2,0),"")</f>
        <v/>
      </c>
      <c r="D114" s="58" t="str">
        <f>IFERROR(VLOOKUP($AC114,FILL_DATA!$A$4:$X$1004,3,0),"")</f>
        <v/>
      </c>
      <c r="E114" s="58" t="str">
        <f>IFERROR(VLOOKUP($AC114,FILL_DATA!$A$4:$X$1004,4,0),"")</f>
        <v/>
      </c>
      <c r="F114" s="58" t="str">
        <f>IFERROR(VLOOKUP($AC114,FILL_DATA!$A$4:$X$1004,5,0),"")</f>
        <v/>
      </c>
      <c r="G114" s="58" t="str">
        <f>IFERROR(VLOOKUP($AC114,FILL_DATA!$A$4:$X$1004,6,0),"")</f>
        <v/>
      </c>
      <c r="H114" s="58" t="str">
        <f>IFERROR(VLOOKUP($AC114,FILL_DATA!$A$4:$X$1004,7,0),"")</f>
        <v/>
      </c>
      <c r="I114" s="161" t="str">
        <f>IFERROR(VLOOKUP($AC114,FILL_DATA!$A$4:$X$1004,9,0),"")</f>
        <v/>
      </c>
      <c r="J114" s="58" t="str">
        <f>IFERROR(VLOOKUP($AC114,FILL_DATA!$A$4:$X$1004,10,0),"")</f>
        <v/>
      </c>
      <c r="K114" s="58" t="str">
        <f>IFERROR(VLOOKUP($AC114,FILL_DATA!$A$4:$X$1004,11,0),"")</f>
        <v/>
      </c>
      <c r="L114" s="58" t="str">
        <f>IFERROR(VLOOKUP($AC114,FILL_DATA!$A$4:$X$1004,12,0),"")</f>
        <v/>
      </c>
      <c r="M114" s="58" t="str">
        <f>IFERROR(VLOOKUP($AC114,FILL_DATA!$A$4:$X$1004,13,0),"")</f>
        <v/>
      </c>
      <c r="N114" s="58" t="str">
        <f>IFERROR(VLOOKUP($AC114,FILL_DATA!$A$4:$X$1004,14,0),"")</f>
        <v/>
      </c>
      <c r="O114" s="58" t="str">
        <f>IFERROR(VLOOKUP($AC114,FILL_DATA!$A$4:$X$1004,15,0),"")</f>
        <v/>
      </c>
      <c r="P114" s="58" t="str">
        <f>IFERROR(VLOOKUP($AC114,FILL_DATA!$A$4:$X$1004,16,0),"")</f>
        <v/>
      </c>
      <c r="Q114" s="58" t="str">
        <f>IFERROR(VLOOKUP($AC114,FILL_DATA!$A$4:$X$1004,17,0),"")</f>
        <v/>
      </c>
      <c r="R114" s="58" t="str">
        <f>IFERROR(VLOOKUP($AC114,FILL_DATA!$A$4:$X$1004,18,0),"")</f>
        <v/>
      </c>
      <c r="S114" s="58" t="str">
        <f>IFERROR(VLOOKUP($AC114,FILL_DATA!$A$4:$X$1004,19,0),"")</f>
        <v/>
      </c>
      <c r="T114" s="58" t="str">
        <f>IFERROR(VLOOKUP($AC114,FILL_DATA!$A$4:$X$1004,20,0),"")</f>
        <v/>
      </c>
      <c r="U114" s="58" t="str">
        <f>IFERROR(VLOOKUP($AC114,FILL_DATA!$A$4:$X$1004,21,0),"")</f>
        <v/>
      </c>
      <c r="V114" s="58" t="str">
        <f>IFERROR(VLOOKUP($AC114,FILL_DATA!$A$4:$X$1004,22,0),"")</f>
        <v/>
      </c>
      <c r="W114" s="58" t="str">
        <f>IFERROR(VLOOKUP($AC114,FILL_DATA!$A$4:$X$1004,23,0),"")</f>
        <v/>
      </c>
      <c r="X114" s="58" t="str">
        <f>IFERROR(VLOOKUP($AC114,FILL_DATA!$A$4:$X$1004,24,0),"")</f>
        <v/>
      </c>
      <c r="Y114" s="58" t="str">
        <f>IF(SANCTION!$C$6:$C$1006="","",VLOOKUP(SANCTION!$C$6:$C$1006,Sheet1!$B$3:$C$15,2,0))</f>
        <v/>
      </c>
      <c r="Z114" s="57">
        <f t="shared" si="2"/>
        <v>0</v>
      </c>
      <c r="AB114" s="89">
        <v>109</v>
      </c>
      <c r="AC114" s="89">
        <f>IFERROR(IF($AB$1&gt;=AB114,SMALL(FILL_DATA!$AC$5:$AC$1004,SANCTION!$AB$2+SANCTION!AB114),0),0)</f>
        <v>0</v>
      </c>
      <c r="AE114" s="89">
        <f>IF(SANCTION!$C114&gt;=9,1,0)</f>
        <v>1</v>
      </c>
      <c r="AF114" s="89">
        <f>IFERROR(PRODUCT(SANCTION!$X114,SANCTION!$Y114),"")</f>
        <v>0</v>
      </c>
      <c r="AG114" s="89">
        <f t="shared" si="3"/>
        <v>0</v>
      </c>
    </row>
    <row r="115" spans="1:33" hidden="1">
      <c r="A115" s="89" t="str">
        <f>J115&amp;"_"&amp;COUNTIF($J$6:J115,J115)</f>
        <v>_79</v>
      </c>
      <c r="B115" s="58" t="str">
        <f>IF(SANCTION!$C115="","",ROWS($B$6:B115))</f>
        <v/>
      </c>
      <c r="C115" s="58" t="str">
        <f>IFERROR(VLOOKUP($AC115,FILL_DATA!$A$4:$X$1004,2,0),"")</f>
        <v/>
      </c>
      <c r="D115" s="58" t="str">
        <f>IFERROR(VLOOKUP($AC115,FILL_DATA!$A$4:$X$1004,3,0),"")</f>
        <v/>
      </c>
      <c r="E115" s="58" t="str">
        <f>IFERROR(VLOOKUP($AC115,FILL_DATA!$A$4:$X$1004,4,0),"")</f>
        <v/>
      </c>
      <c r="F115" s="58" t="str">
        <f>IFERROR(VLOOKUP($AC115,FILL_DATA!$A$4:$X$1004,5,0),"")</f>
        <v/>
      </c>
      <c r="G115" s="58" t="str">
        <f>IFERROR(VLOOKUP($AC115,FILL_DATA!$A$4:$X$1004,6,0),"")</f>
        <v/>
      </c>
      <c r="H115" s="58" t="str">
        <f>IFERROR(VLOOKUP($AC115,FILL_DATA!$A$4:$X$1004,7,0),"")</f>
        <v/>
      </c>
      <c r="I115" s="161" t="str">
        <f>IFERROR(VLOOKUP($AC115,FILL_DATA!$A$4:$X$1004,9,0),"")</f>
        <v/>
      </c>
      <c r="J115" s="58" t="str">
        <f>IFERROR(VLOOKUP($AC115,FILL_DATA!$A$4:$X$1004,10,0),"")</f>
        <v/>
      </c>
      <c r="K115" s="58" t="str">
        <f>IFERROR(VLOOKUP($AC115,FILL_DATA!$A$4:$X$1004,11,0),"")</f>
        <v/>
      </c>
      <c r="L115" s="58" t="str">
        <f>IFERROR(VLOOKUP($AC115,FILL_DATA!$A$4:$X$1004,12,0),"")</f>
        <v/>
      </c>
      <c r="M115" s="58" t="str">
        <f>IFERROR(VLOOKUP($AC115,FILL_DATA!$A$4:$X$1004,13,0),"")</f>
        <v/>
      </c>
      <c r="N115" s="58" t="str">
        <f>IFERROR(VLOOKUP($AC115,FILL_DATA!$A$4:$X$1004,14,0),"")</f>
        <v/>
      </c>
      <c r="O115" s="58" t="str">
        <f>IFERROR(VLOOKUP($AC115,FILL_DATA!$A$4:$X$1004,15,0),"")</f>
        <v/>
      </c>
      <c r="P115" s="58" t="str">
        <f>IFERROR(VLOOKUP($AC115,FILL_DATA!$A$4:$X$1004,16,0),"")</f>
        <v/>
      </c>
      <c r="Q115" s="58" t="str">
        <f>IFERROR(VLOOKUP($AC115,FILL_DATA!$A$4:$X$1004,17,0),"")</f>
        <v/>
      </c>
      <c r="R115" s="58" t="str">
        <f>IFERROR(VLOOKUP($AC115,FILL_DATA!$A$4:$X$1004,18,0),"")</f>
        <v/>
      </c>
      <c r="S115" s="58" t="str">
        <f>IFERROR(VLOOKUP($AC115,FILL_DATA!$A$4:$X$1004,19,0),"")</f>
        <v/>
      </c>
      <c r="T115" s="58" t="str">
        <f>IFERROR(VLOOKUP($AC115,FILL_DATA!$A$4:$X$1004,20,0),"")</f>
        <v/>
      </c>
      <c r="U115" s="58" t="str">
        <f>IFERROR(VLOOKUP($AC115,FILL_DATA!$A$4:$X$1004,21,0),"")</f>
        <v/>
      </c>
      <c r="V115" s="58" t="str">
        <f>IFERROR(VLOOKUP($AC115,FILL_DATA!$A$4:$X$1004,22,0),"")</f>
        <v/>
      </c>
      <c r="W115" s="58" t="str">
        <f>IFERROR(VLOOKUP($AC115,FILL_DATA!$A$4:$X$1004,23,0),"")</f>
        <v/>
      </c>
      <c r="X115" s="58" t="str">
        <f>IFERROR(VLOOKUP($AC115,FILL_DATA!$A$4:$X$1004,24,0),"")</f>
        <v/>
      </c>
      <c r="Y115" s="58" t="str">
        <f>IF(SANCTION!$C$6:$C$1006="","",VLOOKUP(SANCTION!$C$6:$C$1006,Sheet1!$B$3:$C$15,2,0))</f>
        <v/>
      </c>
      <c r="Z115" s="57">
        <f t="shared" si="2"/>
        <v>0</v>
      </c>
      <c r="AB115" s="89">
        <v>110</v>
      </c>
      <c r="AC115" s="89">
        <f>IFERROR(IF($AB$1&gt;=AB115,SMALL(FILL_DATA!$AC$5:$AC$1004,SANCTION!$AB$2+SANCTION!AB115),0),0)</f>
        <v>0</v>
      </c>
      <c r="AE115" s="89">
        <f>IF(SANCTION!$C115&gt;=9,1,0)</f>
        <v>1</v>
      </c>
      <c r="AF115" s="89">
        <f>IFERROR(PRODUCT(SANCTION!$X115,SANCTION!$Y115),"")</f>
        <v>0</v>
      </c>
      <c r="AG115" s="89">
        <f t="shared" si="3"/>
        <v>0</v>
      </c>
    </row>
    <row r="116" spans="1:33" hidden="1">
      <c r="A116" s="89" t="str">
        <f>J116&amp;"_"&amp;COUNTIF($J$6:J116,J116)</f>
        <v>_80</v>
      </c>
      <c r="B116" s="58" t="str">
        <f>IF(SANCTION!$C116="","",ROWS($B$6:B116))</f>
        <v/>
      </c>
      <c r="C116" s="58" t="str">
        <f>IFERROR(VLOOKUP($AC116,FILL_DATA!$A$4:$X$1004,2,0),"")</f>
        <v/>
      </c>
      <c r="D116" s="58" t="str">
        <f>IFERROR(VLOOKUP($AC116,FILL_DATA!$A$4:$X$1004,3,0),"")</f>
        <v/>
      </c>
      <c r="E116" s="58" t="str">
        <f>IFERROR(VLOOKUP($AC116,FILL_DATA!$A$4:$X$1004,4,0),"")</f>
        <v/>
      </c>
      <c r="F116" s="58" t="str">
        <f>IFERROR(VLOOKUP($AC116,FILL_DATA!$A$4:$X$1004,5,0),"")</f>
        <v/>
      </c>
      <c r="G116" s="58" t="str">
        <f>IFERROR(VLOOKUP($AC116,FILL_DATA!$A$4:$X$1004,6,0),"")</f>
        <v/>
      </c>
      <c r="H116" s="58" t="str">
        <f>IFERROR(VLOOKUP($AC116,FILL_DATA!$A$4:$X$1004,7,0),"")</f>
        <v/>
      </c>
      <c r="I116" s="161" t="str">
        <f>IFERROR(VLOOKUP($AC116,FILL_DATA!$A$4:$X$1004,9,0),"")</f>
        <v/>
      </c>
      <c r="J116" s="58" t="str">
        <f>IFERROR(VLOOKUP($AC116,FILL_DATA!$A$4:$X$1004,10,0),"")</f>
        <v/>
      </c>
      <c r="K116" s="58" t="str">
        <f>IFERROR(VLOOKUP($AC116,FILL_DATA!$A$4:$X$1004,11,0),"")</f>
        <v/>
      </c>
      <c r="L116" s="58" t="str">
        <f>IFERROR(VLOOKUP($AC116,FILL_DATA!$A$4:$X$1004,12,0),"")</f>
        <v/>
      </c>
      <c r="M116" s="58" t="str">
        <f>IFERROR(VLOOKUP($AC116,FILL_DATA!$A$4:$X$1004,13,0),"")</f>
        <v/>
      </c>
      <c r="N116" s="58" t="str">
        <f>IFERROR(VLOOKUP($AC116,FILL_DATA!$A$4:$X$1004,14,0),"")</f>
        <v/>
      </c>
      <c r="O116" s="58" t="str">
        <f>IFERROR(VLOOKUP($AC116,FILL_DATA!$A$4:$X$1004,15,0),"")</f>
        <v/>
      </c>
      <c r="P116" s="58" t="str">
        <f>IFERROR(VLOOKUP($AC116,FILL_DATA!$A$4:$X$1004,16,0),"")</f>
        <v/>
      </c>
      <c r="Q116" s="58" t="str">
        <f>IFERROR(VLOOKUP($AC116,FILL_DATA!$A$4:$X$1004,17,0),"")</f>
        <v/>
      </c>
      <c r="R116" s="58" t="str">
        <f>IFERROR(VLOOKUP($AC116,FILL_DATA!$A$4:$X$1004,18,0),"")</f>
        <v/>
      </c>
      <c r="S116" s="58" t="str">
        <f>IFERROR(VLOOKUP($AC116,FILL_DATA!$A$4:$X$1004,19,0),"")</f>
        <v/>
      </c>
      <c r="T116" s="58" t="str">
        <f>IFERROR(VLOOKUP($AC116,FILL_DATA!$A$4:$X$1004,20,0),"")</f>
        <v/>
      </c>
      <c r="U116" s="58" t="str">
        <f>IFERROR(VLOOKUP($AC116,FILL_DATA!$A$4:$X$1004,21,0),"")</f>
        <v/>
      </c>
      <c r="V116" s="58" t="str">
        <f>IFERROR(VLOOKUP($AC116,FILL_DATA!$A$4:$X$1004,22,0),"")</f>
        <v/>
      </c>
      <c r="W116" s="58" t="str">
        <f>IFERROR(VLOOKUP($AC116,FILL_DATA!$A$4:$X$1004,23,0),"")</f>
        <v/>
      </c>
      <c r="X116" s="58" t="str">
        <f>IFERROR(VLOOKUP($AC116,FILL_DATA!$A$4:$X$1004,24,0),"")</f>
        <v/>
      </c>
      <c r="Y116" s="58" t="str">
        <f>IF(SANCTION!$C$6:$C$1006="","",VLOOKUP(SANCTION!$C$6:$C$1006,Sheet1!$B$3:$C$15,2,0))</f>
        <v/>
      </c>
      <c r="Z116" s="57">
        <f t="shared" si="2"/>
        <v>0</v>
      </c>
      <c r="AB116" s="89">
        <v>111</v>
      </c>
      <c r="AC116" s="89">
        <f>IFERROR(IF($AB$1&gt;=AB116,SMALL(FILL_DATA!$AC$5:$AC$1004,SANCTION!$AB$2+SANCTION!AB116),0),0)</f>
        <v>0</v>
      </c>
      <c r="AE116" s="89">
        <f>IF(SANCTION!$C116&gt;=9,1,0)</f>
        <v>1</v>
      </c>
      <c r="AF116" s="89">
        <f>IFERROR(PRODUCT(SANCTION!$X116,SANCTION!$Y116),"")</f>
        <v>0</v>
      </c>
      <c r="AG116" s="89">
        <f t="shared" si="3"/>
        <v>0</v>
      </c>
    </row>
    <row r="117" spans="1:33" hidden="1">
      <c r="A117" s="89" t="str">
        <f>J117&amp;"_"&amp;COUNTIF($J$6:J117,J117)</f>
        <v>_81</v>
      </c>
      <c r="B117" s="58" t="str">
        <f>IF(SANCTION!$C117="","",ROWS($B$6:B117))</f>
        <v/>
      </c>
      <c r="C117" s="58" t="str">
        <f>IFERROR(VLOOKUP($AC117,FILL_DATA!$A$4:$X$1004,2,0),"")</f>
        <v/>
      </c>
      <c r="D117" s="58" t="str">
        <f>IFERROR(VLOOKUP($AC117,FILL_DATA!$A$4:$X$1004,3,0),"")</f>
        <v/>
      </c>
      <c r="E117" s="58" t="str">
        <f>IFERROR(VLOOKUP($AC117,FILL_DATA!$A$4:$X$1004,4,0),"")</f>
        <v/>
      </c>
      <c r="F117" s="58" t="str">
        <f>IFERROR(VLOOKUP($AC117,FILL_DATA!$A$4:$X$1004,5,0),"")</f>
        <v/>
      </c>
      <c r="G117" s="58" t="str">
        <f>IFERROR(VLOOKUP($AC117,FILL_DATA!$A$4:$X$1004,6,0),"")</f>
        <v/>
      </c>
      <c r="H117" s="58" t="str">
        <f>IFERROR(VLOOKUP($AC117,FILL_DATA!$A$4:$X$1004,7,0),"")</f>
        <v/>
      </c>
      <c r="I117" s="161" t="str">
        <f>IFERROR(VLOOKUP($AC117,FILL_DATA!$A$4:$X$1004,9,0),"")</f>
        <v/>
      </c>
      <c r="J117" s="58" t="str">
        <f>IFERROR(VLOOKUP($AC117,FILL_DATA!$A$4:$X$1004,10,0),"")</f>
        <v/>
      </c>
      <c r="K117" s="58" t="str">
        <f>IFERROR(VLOOKUP($AC117,FILL_DATA!$A$4:$X$1004,11,0),"")</f>
        <v/>
      </c>
      <c r="L117" s="58" t="str">
        <f>IFERROR(VLOOKUP($AC117,FILL_DATA!$A$4:$X$1004,12,0),"")</f>
        <v/>
      </c>
      <c r="M117" s="58" t="str">
        <f>IFERROR(VLOOKUP($AC117,FILL_DATA!$A$4:$X$1004,13,0),"")</f>
        <v/>
      </c>
      <c r="N117" s="58" t="str">
        <f>IFERROR(VLOOKUP($AC117,FILL_DATA!$A$4:$X$1004,14,0),"")</f>
        <v/>
      </c>
      <c r="O117" s="58" t="str">
        <f>IFERROR(VLOOKUP($AC117,FILL_DATA!$A$4:$X$1004,15,0),"")</f>
        <v/>
      </c>
      <c r="P117" s="58" t="str">
        <f>IFERROR(VLOOKUP($AC117,FILL_DATA!$A$4:$X$1004,16,0),"")</f>
        <v/>
      </c>
      <c r="Q117" s="58" t="str">
        <f>IFERROR(VLOOKUP($AC117,FILL_DATA!$A$4:$X$1004,17,0),"")</f>
        <v/>
      </c>
      <c r="R117" s="58" t="str">
        <f>IFERROR(VLOOKUP($AC117,FILL_DATA!$A$4:$X$1004,18,0),"")</f>
        <v/>
      </c>
      <c r="S117" s="58" t="str">
        <f>IFERROR(VLOOKUP($AC117,FILL_DATA!$A$4:$X$1004,19,0),"")</f>
        <v/>
      </c>
      <c r="T117" s="58" t="str">
        <f>IFERROR(VLOOKUP($AC117,FILL_DATA!$A$4:$X$1004,20,0),"")</f>
        <v/>
      </c>
      <c r="U117" s="58" t="str">
        <f>IFERROR(VLOOKUP($AC117,FILL_DATA!$A$4:$X$1004,21,0),"")</f>
        <v/>
      </c>
      <c r="V117" s="58" t="str">
        <f>IFERROR(VLOOKUP($AC117,FILL_DATA!$A$4:$X$1004,22,0),"")</f>
        <v/>
      </c>
      <c r="W117" s="58" t="str">
        <f>IFERROR(VLOOKUP($AC117,FILL_DATA!$A$4:$X$1004,23,0),"")</f>
        <v/>
      </c>
      <c r="X117" s="58" t="str">
        <f>IFERROR(VLOOKUP($AC117,FILL_DATA!$A$4:$X$1004,24,0),"")</f>
        <v/>
      </c>
      <c r="Y117" s="58" t="str">
        <f>IF(SANCTION!$C$6:$C$1006="","",VLOOKUP(SANCTION!$C$6:$C$1006,Sheet1!$B$3:$C$15,2,0))</f>
        <v/>
      </c>
      <c r="Z117" s="57">
        <f t="shared" si="2"/>
        <v>0</v>
      </c>
      <c r="AB117" s="89">
        <v>112</v>
      </c>
      <c r="AC117" s="89">
        <f>IFERROR(IF($AB$1&gt;=AB117,SMALL(FILL_DATA!$AC$5:$AC$1004,SANCTION!$AB$2+SANCTION!AB117),0),0)</f>
        <v>0</v>
      </c>
      <c r="AE117" s="89">
        <f>IF(SANCTION!$C117&gt;=9,1,0)</f>
        <v>1</v>
      </c>
      <c r="AF117" s="89">
        <f>IFERROR(PRODUCT(SANCTION!$X117,SANCTION!$Y117),"")</f>
        <v>0</v>
      </c>
      <c r="AG117" s="89">
        <f t="shared" si="3"/>
        <v>0</v>
      </c>
    </row>
    <row r="118" spans="1:33" hidden="1">
      <c r="A118" s="89" t="str">
        <f>J118&amp;"_"&amp;COUNTIF($J$6:J118,J118)</f>
        <v>_82</v>
      </c>
      <c r="B118" s="58" t="str">
        <f>IF(SANCTION!$C118="","",ROWS($B$6:B118))</f>
        <v/>
      </c>
      <c r="C118" s="58" t="str">
        <f>IFERROR(VLOOKUP($AC118,FILL_DATA!$A$4:$X$1004,2,0),"")</f>
        <v/>
      </c>
      <c r="D118" s="58" t="str">
        <f>IFERROR(VLOOKUP($AC118,FILL_DATA!$A$4:$X$1004,3,0),"")</f>
        <v/>
      </c>
      <c r="E118" s="58" t="str">
        <f>IFERROR(VLOOKUP($AC118,FILL_DATA!$A$4:$X$1004,4,0),"")</f>
        <v/>
      </c>
      <c r="F118" s="58" t="str">
        <f>IFERROR(VLOOKUP($AC118,FILL_DATA!$A$4:$X$1004,5,0),"")</f>
        <v/>
      </c>
      <c r="G118" s="58" t="str">
        <f>IFERROR(VLOOKUP($AC118,FILL_DATA!$A$4:$X$1004,6,0),"")</f>
        <v/>
      </c>
      <c r="H118" s="58" t="str">
        <f>IFERROR(VLOOKUP($AC118,FILL_DATA!$A$4:$X$1004,7,0),"")</f>
        <v/>
      </c>
      <c r="I118" s="161" t="str">
        <f>IFERROR(VLOOKUP($AC118,FILL_DATA!$A$4:$X$1004,9,0),"")</f>
        <v/>
      </c>
      <c r="J118" s="58" t="str">
        <f>IFERROR(VLOOKUP($AC118,FILL_DATA!$A$4:$X$1004,10,0),"")</f>
        <v/>
      </c>
      <c r="K118" s="58" t="str">
        <f>IFERROR(VLOOKUP($AC118,FILL_DATA!$A$4:$X$1004,11,0),"")</f>
        <v/>
      </c>
      <c r="L118" s="58" t="str">
        <f>IFERROR(VLOOKUP($AC118,FILL_DATA!$A$4:$X$1004,12,0),"")</f>
        <v/>
      </c>
      <c r="M118" s="58" t="str">
        <f>IFERROR(VLOOKUP($AC118,FILL_DATA!$A$4:$X$1004,13,0),"")</f>
        <v/>
      </c>
      <c r="N118" s="58" t="str">
        <f>IFERROR(VLOOKUP($AC118,FILL_DATA!$A$4:$X$1004,14,0),"")</f>
        <v/>
      </c>
      <c r="O118" s="58" t="str">
        <f>IFERROR(VLOOKUP($AC118,FILL_DATA!$A$4:$X$1004,15,0),"")</f>
        <v/>
      </c>
      <c r="P118" s="58" t="str">
        <f>IFERROR(VLOOKUP($AC118,FILL_DATA!$A$4:$X$1004,16,0),"")</f>
        <v/>
      </c>
      <c r="Q118" s="58" t="str">
        <f>IFERROR(VLOOKUP($AC118,FILL_DATA!$A$4:$X$1004,17,0),"")</f>
        <v/>
      </c>
      <c r="R118" s="58" t="str">
        <f>IFERROR(VLOOKUP($AC118,FILL_DATA!$A$4:$X$1004,18,0),"")</f>
        <v/>
      </c>
      <c r="S118" s="58" t="str">
        <f>IFERROR(VLOOKUP($AC118,FILL_DATA!$A$4:$X$1004,19,0),"")</f>
        <v/>
      </c>
      <c r="T118" s="58" t="str">
        <f>IFERROR(VLOOKUP($AC118,FILL_DATA!$A$4:$X$1004,20,0),"")</f>
        <v/>
      </c>
      <c r="U118" s="58" t="str">
        <f>IFERROR(VLOOKUP($AC118,FILL_DATA!$A$4:$X$1004,21,0),"")</f>
        <v/>
      </c>
      <c r="V118" s="58" t="str">
        <f>IFERROR(VLOOKUP($AC118,FILL_DATA!$A$4:$X$1004,22,0),"")</f>
        <v/>
      </c>
      <c r="W118" s="58" t="str">
        <f>IFERROR(VLOOKUP($AC118,FILL_DATA!$A$4:$X$1004,23,0),"")</f>
        <v/>
      </c>
      <c r="X118" s="58" t="str">
        <f>IFERROR(VLOOKUP($AC118,FILL_DATA!$A$4:$X$1004,24,0),"")</f>
        <v/>
      </c>
      <c r="Y118" s="58" t="str">
        <f>IF(SANCTION!$C$6:$C$1006="","",VLOOKUP(SANCTION!$C$6:$C$1006,Sheet1!$B$3:$C$15,2,0))</f>
        <v/>
      </c>
      <c r="Z118" s="57">
        <f t="shared" si="2"/>
        <v>0</v>
      </c>
      <c r="AB118" s="89">
        <v>113</v>
      </c>
      <c r="AC118" s="89">
        <f>IFERROR(IF($AB$1&gt;=AB118,SMALL(FILL_DATA!$AC$5:$AC$1004,SANCTION!$AB$2+SANCTION!AB118),0),0)</f>
        <v>0</v>
      </c>
      <c r="AE118" s="89">
        <f>IF(SANCTION!$C118&gt;=9,1,0)</f>
        <v>1</v>
      </c>
      <c r="AF118" s="89">
        <f>IFERROR(PRODUCT(SANCTION!$X118,SANCTION!$Y118),"")</f>
        <v>0</v>
      </c>
      <c r="AG118" s="89">
        <f t="shared" si="3"/>
        <v>0</v>
      </c>
    </row>
    <row r="119" spans="1:33" hidden="1">
      <c r="A119" s="89" t="str">
        <f>J119&amp;"_"&amp;COUNTIF($J$6:J119,J119)</f>
        <v>_83</v>
      </c>
      <c r="B119" s="58" t="str">
        <f>IF(SANCTION!$C119="","",ROWS($B$6:B119))</f>
        <v/>
      </c>
      <c r="C119" s="58" t="str">
        <f>IFERROR(VLOOKUP($AC119,FILL_DATA!$A$4:$X$1004,2,0),"")</f>
        <v/>
      </c>
      <c r="D119" s="58" t="str">
        <f>IFERROR(VLOOKUP($AC119,FILL_DATA!$A$4:$X$1004,3,0),"")</f>
        <v/>
      </c>
      <c r="E119" s="58" t="str">
        <f>IFERROR(VLOOKUP($AC119,FILL_DATA!$A$4:$X$1004,4,0),"")</f>
        <v/>
      </c>
      <c r="F119" s="58" t="str">
        <f>IFERROR(VLOOKUP($AC119,FILL_DATA!$A$4:$X$1004,5,0),"")</f>
        <v/>
      </c>
      <c r="G119" s="58" t="str">
        <f>IFERROR(VLOOKUP($AC119,FILL_DATA!$A$4:$X$1004,6,0),"")</f>
        <v/>
      </c>
      <c r="H119" s="58" t="str">
        <f>IFERROR(VLOOKUP($AC119,FILL_DATA!$A$4:$X$1004,7,0),"")</f>
        <v/>
      </c>
      <c r="I119" s="161" t="str">
        <f>IFERROR(VLOOKUP($AC119,FILL_DATA!$A$4:$X$1004,9,0),"")</f>
        <v/>
      </c>
      <c r="J119" s="58" t="str">
        <f>IFERROR(VLOOKUP($AC119,FILL_DATA!$A$4:$X$1004,10,0),"")</f>
        <v/>
      </c>
      <c r="K119" s="58" t="str">
        <f>IFERROR(VLOOKUP($AC119,FILL_DATA!$A$4:$X$1004,11,0),"")</f>
        <v/>
      </c>
      <c r="L119" s="58" t="str">
        <f>IFERROR(VLOOKUP($AC119,FILL_DATA!$A$4:$X$1004,12,0),"")</f>
        <v/>
      </c>
      <c r="M119" s="58" t="str">
        <f>IFERROR(VLOOKUP($AC119,FILL_DATA!$A$4:$X$1004,13,0),"")</f>
        <v/>
      </c>
      <c r="N119" s="58" t="str">
        <f>IFERROR(VLOOKUP($AC119,FILL_DATA!$A$4:$X$1004,14,0),"")</f>
        <v/>
      </c>
      <c r="O119" s="58" t="str">
        <f>IFERROR(VLOOKUP($AC119,FILL_DATA!$A$4:$X$1004,15,0),"")</f>
        <v/>
      </c>
      <c r="P119" s="58" t="str">
        <f>IFERROR(VLOOKUP($AC119,FILL_DATA!$A$4:$X$1004,16,0),"")</f>
        <v/>
      </c>
      <c r="Q119" s="58" t="str">
        <f>IFERROR(VLOOKUP($AC119,FILL_DATA!$A$4:$X$1004,17,0),"")</f>
        <v/>
      </c>
      <c r="R119" s="58" t="str">
        <f>IFERROR(VLOOKUP($AC119,FILL_DATA!$A$4:$X$1004,18,0),"")</f>
        <v/>
      </c>
      <c r="S119" s="58" t="str">
        <f>IFERROR(VLOOKUP($AC119,FILL_DATA!$A$4:$X$1004,19,0),"")</f>
        <v/>
      </c>
      <c r="T119" s="58" t="str">
        <f>IFERROR(VLOOKUP($AC119,FILL_DATA!$A$4:$X$1004,20,0),"")</f>
        <v/>
      </c>
      <c r="U119" s="58" t="str">
        <f>IFERROR(VLOOKUP($AC119,FILL_DATA!$A$4:$X$1004,21,0),"")</f>
        <v/>
      </c>
      <c r="V119" s="58" t="str">
        <f>IFERROR(VLOOKUP($AC119,FILL_DATA!$A$4:$X$1004,22,0),"")</f>
        <v/>
      </c>
      <c r="W119" s="58" t="str">
        <f>IFERROR(VLOOKUP($AC119,FILL_DATA!$A$4:$X$1004,23,0),"")</f>
        <v/>
      </c>
      <c r="X119" s="58" t="str">
        <f>IFERROR(VLOOKUP($AC119,FILL_DATA!$A$4:$X$1004,24,0),"")</f>
        <v/>
      </c>
      <c r="Y119" s="58" t="str">
        <f>IF(SANCTION!$C$6:$C$1006="","",VLOOKUP(SANCTION!$C$6:$C$1006,Sheet1!$B$3:$C$15,2,0))</f>
        <v/>
      </c>
      <c r="Z119" s="57">
        <f t="shared" si="2"/>
        <v>0</v>
      </c>
      <c r="AB119" s="89">
        <v>114</v>
      </c>
      <c r="AC119" s="89">
        <f>IFERROR(IF($AB$1&gt;=AB119,SMALL(FILL_DATA!$AC$5:$AC$1004,SANCTION!$AB$2+SANCTION!AB119),0),0)</f>
        <v>0</v>
      </c>
      <c r="AE119" s="89">
        <f>IF(SANCTION!$C119&gt;=9,1,0)</f>
        <v>1</v>
      </c>
      <c r="AF119" s="89">
        <f>IFERROR(PRODUCT(SANCTION!$X119,SANCTION!$Y119),"")</f>
        <v>0</v>
      </c>
      <c r="AG119" s="89">
        <f t="shared" si="3"/>
        <v>0</v>
      </c>
    </row>
    <row r="120" spans="1:33" hidden="1">
      <c r="A120" s="89" t="str">
        <f>J120&amp;"_"&amp;COUNTIF($J$6:J120,J120)</f>
        <v>_84</v>
      </c>
      <c r="B120" s="58" t="str">
        <f>IF(SANCTION!$C120="","",ROWS($B$6:B120))</f>
        <v/>
      </c>
      <c r="C120" s="58" t="str">
        <f>IFERROR(VLOOKUP($AC120,FILL_DATA!$A$4:$X$1004,2,0),"")</f>
        <v/>
      </c>
      <c r="D120" s="58" t="str">
        <f>IFERROR(VLOOKUP($AC120,FILL_DATA!$A$4:$X$1004,3,0),"")</f>
        <v/>
      </c>
      <c r="E120" s="58" t="str">
        <f>IFERROR(VLOOKUP($AC120,FILL_DATA!$A$4:$X$1004,4,0),"")</f>
        <v/>
      </c>
      <c r="F120" s="58" t="str">
        <f>IFERROR(VLOOKUP($AC120,FILL_DATA!$A$4:$X$1004,5,0),"")</f>
        <v/>
      </c>
      <c r="G120" s="58" t="str">
        <f>IFERROR(VLOOKUP($AC120,FILL_DATA!$A$4:$X$1004,6,0),"")</f>
        <v/>
      </c>
      <c r="H120" s="58" t="str">
        <f>IFERROR(VLOOKUP($AC120,FILL_DATA!$A$4:$X$1004,7,0),"")</f>
        <v/>
      </c>
      <c r="I120" s="161" t="str">
        <f>IFERROR(VLOOKUP($AC120,FILL_DATA!$A$4:$X$1004,9,0),"")</f>
        <v/>
      </c>
      <c r="J120" s="58" t="str">
        <f>IFERROR(VLOOKUP($AC120,FILL_DATA!$A$4:$X$1004,10,0),"")</f>
        <v/>
      </c>
      <c r="K120" s="58" t="str">
        <f>IFERROR(VLOOKUP($AC120,FILL_DATA!$A$4:$X$1004,11,0),"")</f>
        <v/>
      </c>
      <c r="L120" s="58" t="str">
        <f>IFERROR(VLOOKUP($AC120,FILL_DATA!$A$4:$X$1004,12,0),"")</f>
        <v/>
      </c>
      <c r="M120" s="58" t="str">
        <f>IFERROR(VLOOKUP($AC120,FILL_DATA!$A$4:$X$1004,13,0),"")</f>
        <v/>
      </c>
      <c r="N120" s="58" t="str">
        <f>IFERROR(VLOOKUP($AC120,FILL_DATA!$A$4:$X$1004,14,0),"")</f>
        <v/>
      </c>
      <c r="O120" s="58" t="str">
        <f>IFERROR(VLOOKUP($AC120,FILL_DATA!$A$4:$X$1004,15,0),"")</f>
        <v/>
      </c>
      <c r="P120" s="58" t="str">
        <f>IFERROR(VLOOKUP($AC120,FILL_DATA!$A$4:$X$1004,16,0),"")</f>
        <v/>
      </c>
      <c r="Q120" s="58" t="str">
        <f>IFERROR(VLOOKUP($AC120,FILL_DATA!$A$4:$X$1004,17,0),"")</f>
        <v/>
      </c>
      <c r="R120" s="58" t="str">
        <f>IFERROR(VLOOKUP($AC120,FILL_DATA!$A$4:$X$1004,18,0),"")</f>
        <v/>
      </c>
      <c r="S120" s="58" t="str">
        <f>IFERROR(VLOOKUP($AC120,FILL_DATA!$A$4:$X$1004,19,0),"")</f>
        <v/>
      </c>
      <c r="T120" s="58" t="str">
        <f>IFERROR(VLOOKUP($AC120,FILL_DATA!$A$4:$X$1004,20,0),"")</f>
        <v/>
      </c>
      <c r="U120" s="58" t="str">
        <f>IFERROR(VLOOKUP($AC120,FILL_DATA!$A$4:$X$1004,21,0),"")</f>
        <v/>
      </c>
      <c r="V120" s="58" t="str">
        <f>IFERROR(VLOOKUP($AC120,FILL_DATA!$A$4:$X$1004,22,0),"")</f>
        <v/>
      </c>
      <c r="W120" s="58" t="str">
        <f>IFERROR(VLOOKUP($AC120,FILL_DATA!$A$4:$X$1004,23,0),"")</f>
        <v/>
      </c>
      <c r="X120" s="58" t="str">
        <f>IFERROR(VLOOKUP($AC120,FILL_DATA!$A$4:$X$1004,24,0),"")</f>
        <v/>
      </c>
      <c r="Y120" s="58" t="str">
        <f>IF(SANCTION!$C$6:$C$1006="","",VLOOKUP(SANCTION!$C$6:$C$1006,Sheet1!$B$3:$C$15,2,0))</f>
        <v/>
      </c>
      <c r="Z120" s="57">
        <f t="shared" si="2"/>
        <v>0</v>
      </c>
      <c r="AB120" s="89">
        <v>115</v>
      </c>
      <c r="AC120" s="89">
        <f>IFERROR(IF($AB$1&gt;=AB120,SMALL(FILL_DATA!$AC$5:$AC$1004,SANCTION!$AB$2+SANCTION!AB120),0),0)</f>
        <v>0</v>
      </c>
      <c r="AE120" s="89">
        <f>IF(SANCTION!$C120&gt;=9,1,0)</f>
        <v>1</v>
      </c>
      <c r="AF120" s="89">
        <f>IFERROR(PRODUCT(SANCTION!$X120,SANCTION!$Y120),"")</f>
        <v>0</v>
      </c>
      <c r="AG120" s="89">
        <f t="shared" si="3"/>
        <v>0</v>
      </c>
    </row>
    <row r="121" spans="1:33" hidden="1">
      <c r="A121" s="89" t="str">
        <f>J121&amp;"_"&amp;COUNTIF($J$6:J121,J121)</f>
        <v>_85</v>
      </c>
      <c r="B121" s="58" t="str">
        <f>IF(SANCTION!$C121="","",ROWS($B$6:B121))</f>
        <v/>
      </c>
      <c r="C121" s="58" t="str">
        <f>IFERROR(VLOOKUP($AC121,FILL_DATA!$A$4:$X$1004,2,0),"")</f>
        <v/>
      </c>
      <c r="D121" s="58" t="str">
        <f>IFERROR(VLOOKUP($AC121,FILL_DATA!$A$4:$X$1004,3,0),"")</f>
        <v/>
      </c>
      <c r="E121" s="58" t="str">
        <f>IFERROR(VLOOKUP($AC121,FILL_DATA!$A$4:$X$1004,4,0),"")</f>
        <v/>
      </c>
      <c r="F121" s="58" t="str">
        <f>IFERROR(VLOOKUP($AC121,FILL_DATA!$A$4:$X$1004,5,0),"")</f>
        <v/>
      </c>
      <c r="G121" s="58" t="str">
        <f>IFERROR(VLOOKUP($AC121,FILL_DATA!$A$4:$X$1004,6,0),"")</f>
        <v/>
      </c>
      <c r="H121" s="58" t="str">
        <f>IFERROR(VLOOKUP($AC121,FILL_DATA!$A$4:$X$1004,7,0),"")</f>
        <v/>
      </c>
      <c r="I121" s="161" t="str">
        <f>IFERROR(VLOOKUP($AC121,FILL_DATA!$A$4:$X$1004,9,0),"")</f>
        <v/>
      </c>
      <c r="J121" s="58" t="str">
        <f>IFERROR(VLOOKUP($AC121,FILL_DATA!$A$4:$X$1004,10,0),"")</f>
        <v/>
      </c>
      <c r="K121" s="58" t="str">
        <f>IFERROR(VLOOKUP($AC121,FILL_DATA!$A$4:$X$1004,11,0),"")</f>
        <v/>
      </c>
      <c r="L121" s="58" t="str">
        <f>IFERROR(VLOOKUP($AC121,FILL_DATA!$A$4:$X$1004,12,0),"")</f>
        <v/>
      </c>
      <c r="M121" s="58" t="str">
        <f>IFERROR(VLOOKUP($AC121,FILL_DATA!$A$4:$X$1004,13,0),"")</f>
        <v/>
      </c>
      <c r="N121" s="58" t="str">
        <f>IFERROR(VLOOKUP($AC121,FILL_DATA!$A$4:$X$1004,14,0),"")</f>
        <v/>
      </c>
      <c r="O121" s="58" t="str">
        <f>IFERROR(VLOOKUP($AC121,FILL_DATA!$A$4:$X$1004,15,0),"")</f>
        <v/>
      </c>
      <c r="P121" s="58" t="str">
        <f>IFERROR(VLOOKUP($AC121,FILL_DATA!$A$4:$X$1004,16,0),"")</f>
        <v/>
      </c>
      <c r="Q121" s="58" t="str">
        <f>IFERROR(VLOOKUP($AC121,FILL_DATA!$A$4:$X$1004,17,0),"")</f>
        <v/>
      </c>
      <c r="R121" s="58" t="str">
        <f>IFERROR(VLOOKUP($AC121,FILL_DATA!$A$4:$X$1004,18,0),"")</f>
        <v/>
      </c>
      <c r="S121" s="58" t="str">
        <f>IFERROR(VLOOKUP($AC121,FILL_DATA!$A$4:$X$1004,19,0),"")</f>
        <v/>
      </c>
      <c r="T121" s="58" t="str">
        <f>IFERROR(VLOOKUP($AC121,FILL_DATA!$A$4:$X$1004,20,0),"")</f>
        <v/>
      </c>
      <c r="U121" s="58" t="str">
        <f>IFERROR(VLOOKUP($AC121,FILL_DATA!$A$4:$X$1004,21,0),"")</f>
        <v/>
      </c>
      <c r="V121" s="58" t="str">
        <f>IFERROR(VLOOKUP($AC121,FILL_DATA!$A$4:$X$1004,22,0),"")</f>
        <v/>
      </c>
      <c r="W121" s="58" t="str">
        <f>IFERROR(VLOOKUP($AC121,FILL_DATA!$A$4:$X$1004,23,0),"")</f>
        <v/>
      </c>
      <c r="X121" s="58" t="str">
        <f>IFERROR(VLOOKUP($AC121,FILL_DATA!$A$4:$X$1004,24,0),"")</f>
        <v/>
      </c>
      <c r="Y121" s="58" t="str">
        <f>IF(SANCTION!$C$6:$C$1006="","",VLOOKUP(SANCTION!$C$6:$C$1006,Sheet1!$B$3:$C$15,2,0))</f>
        <v/>
      </c>
      <c r="Z121" s="57">
        <f t="shared" si="2"/>
        <v>0</v>
      </c>
      <c r="AB121" s="89">
        <v>116</v>
      </c>
      <c r="AC121" s="89">
        <f>IFERROR(IF($AB$1&gt;=AB121,SMALL(FILL_DATA!$AC$5:$AC$1004,SANCTION!$AB$2+SANCTION!AB121),0),0)</f>
        <v>0</v>
      </c>
      <c r="AE121" s="89">
        <f>IF(SANCTION!$C121&gt;=9,1,0)</f>
        <v>1</v>
      </c>
      <c r="AF121" s="89">
        <f>IFERROR(PRODUCT(SANCTION!$X121,SANCTION!$Y121),"")</f>
        <v>0</v>
      </c>
      <c r="AG121" s="89">
        <f t="shared" si="3"/>
        <v>0</v>
      </c>
    </row>
    <row r="122" spans="1:33" hidden="1">
      <c r="A122" s="89" t="str">
        <f>J122&amp;"_"&amp;COUNTIF($J$6:J122,J122)</f>
        <v>_86</v>
      </c>
      <c r="B122" s="58" t="str">
        <f>IF(SANCTION!$C122="","",ROWS($B$6:B122))</f>
        <v/>
      </c>
      <c r="C122" s="58" t="str">
        <f>IFERROR(VLOOKUP($AC122,FILL_DATA!$A$4:$X$1004,2,0),"")</f>
        <v/>
      </c>
      <c r="D122" s="58" t="str">
        <f>IFERROR(VLOOKUP($AC122,FILL_DATA!$A$4:$X$1004,3,0),"")</f>
        <v/>
      </c>
      <c r="E122" s="58" t="str">
        <f>IFERROR(VLOOKUP($AC122,FILL_DATA!$A$4:$X$1004,4,0),"")</f>
        <v/>
      </c>
      <c r="F122" s="58" t="str">
        <f>IFERROR(VLOOKUP($AC122,FILL_DATA!$A$4:$X$1004,5,0),"")</f>
        <v/>
      </c>
      <c r="G122" s="58" t="str">
        <f>IFERROR(VLOOKUP($AC122,FILL_DATA!$A$4:$X$1004,6,0),"")</f>
        <v/>
      </c>
      <c r="H122" s="58" t="str">
        <f>IFERROR(VLOOKUP($AC122,FILL_DATA!$A$4:$X$1004,7,0),"")</f>
        <v/>
      </c>
      <c r="I122" s="161" t="str">
        <f>IFERROR(VLOOKUP($AC122,FILL_DATA!$A$4:$X$1004,9,0),"")</f>
        <v/>
      </c>
      <c r="J122" s="58" t="str">
        <f>IFERROR(VLOOKUP($AC122,FILL_DATA!$A$4:$X$1004,10,0),"")</f>
        <v/>
      </c>
      <c r="K122" s="58" t="str">
        <f>IFERROR(VLOOKUP($AC122,FILL_DATA!$A$4:$X$1004,11,0),"")</f>
        <v/>
      </c>
      <c r="L122" s="58" t="str">
        <f>IFERROR(VLOOKUP($AC122,FILL_DATA!$A$4:$X$1004,12,0),"")</f>
        <v/>
      </c>
      <c r="M122" s="58" t="str">
        <f>IFERROR(VLOOKUP($AC122,FILL_DATA!$A$4:$X$1004,13,0),"")</f>
        <v/>
      </c>
      <c r="N122" s="58" t="str">
        <f>IFERROR(VLOOKUP($AC122,FILL_DATA!$A$4:$X$1004,14,0),"")</f>
        <v/>
      </c>
      <c r="O122" s="58" t="str">
        <f>IFERROR(VLOOKUP($AC122,FILL_DATA!$A$4:$X$1004,15,0),"")</f>
        <v/>
      </c>
      <c r="P122" s="58" t="str">
        <f>IFERROR(VLOOKUP($AC122,FILL_DATA!$A$4:$X$1004,16,0),"")</f>
        <v/>
      </c>
      <c r="Q122" s="58" t="str">
        <f>IFERROR(VLOOKUP($AC122,FILL_DATA!$A$4:$X$1004,17,0),"")</f>
        <v/>
      </c>
      <c r="R122" s="58" t="str">
        <f>IFERROR(VLOOKUP($AC122,FILL_DATA!$A$4:$X$1004,18,0),"")</f>
        <v/>
      </c>
      <c r="S122" s="58" t="str">
        <f>IFERROR(VLOOKUP($AC122,FILL_DATA!$A$4:$X$1004,19,0),"")</f>
        <v/>
      </c>
      <c r="T122" s="58" t="str">
        <f>IFERROR(VLOOKUP($AC122,FILL_DATA!$A$4:$X$1004,20,0),"")</f>
        <v/>
      </c>
      <c r="U122" s="58" t="str">
        <f>IFERROR(VLOOKUP($AC122,FILL_DATA!$A$4:$X$1004,21,0),"")</f>
        <v/>
      </c>
      <c r="V122" s="58" t="str">
        <f>IFERROR(VLOOKUP($AC122,FILL_DATA!$A$4:$X$1004,22,0),"")</f>
        <v/>
      </c>
      <c r="W122" s="58" t="str">
        <f>IFERROR(VLOOKUP($AC122,FILL_DATA!$A$4:$X$1004,23,0),"")</f>
        <v/>
      </c>
      <c r="X122" s="58" t="str">
        <f>IFERROR(VLOOKUP($AC122,FILL_DATA!$A$4:$X$1004,24,0),"")</f>
        <v/>
      </c>
      <c r="Y122" s="58" t="str">
        <f>IF(SANCTION!$C$6:$C$1006="","",VLOOKUP(SANCTION!$C$6:$C$1006,Sheet1!$B$3:$C$15,2,0))</f>
        <v/>
      </c>
      <c r="Z122" s="57">
        <f t="shared" si="2"/>
        <v>0</v>
      </c>
      <c r="AB122" s="89">
        <v>117</v>
      </c>
      <c r="AC122" s="89">
        <f>IFERROR(IF($AB$1&gt;=AB122,SMALL(FILL_DATA!$AC$5:$AC$1004,SANCTION!$AB$2+SANCTION!AB122),0),0)</f>
        <v>0</v>
      </c>
      <c r="AE122" s="89">
        <f>IF(SANCTION!$C122&gt;=9,1,0)</f>
        <v>1</v>
      </c>
      <c r="AF122" s="89">
        <f>IFERROR(PRODUCT(SANCTION!$X122,SANCTION!$Y122),"")</f>
        <v>0</v>
      </c>
      <c r="AG122" s="89">
        <f t="shared" si="3"/>
        <v>0</v>
      </c>
    </row>
    <row r="123" spans="1:33" hidden="1">
      <c r="A123" s="89" t="str">
        <f>J123&amp;"_"&amp;COUNTIF($J$6:J123,J123)</f>
        <v>_87</v>
      </c>
      <c r="B123" s="58" t="str">
        <f>IF(SANCTION!$C123="","",ROWS($B$6:B123))</f>
        <v/>
      </c>
      <c r="C123" s="58" t="str">
        <f>IFERROR(VLOOKUP($AC123,FILL_DATA!$A$4:$X$1004,2,0),"")</f>
        <v/>
      </c>
      <c r="D123" s="58" t="str">
        <f>IFERROR(VLOOKUP($AC123,FILL_DATA!$A$4:$X$1004,3,0),"")</f>
        <v/>
      </c>
      <c r="E123" s="58" t="str">
        <f>IFERROR(VLOOKUP($AC123,FILL_DATA!$A$4:$X$1004,4,0),"")</f>
        <v/>
      </c>
      <c r="F123" s="58" t="str">
        <f>IFERROR(VLOOKUP($AC123,FILL_DATA!$A$4:$X$1004,5,0),"")</f>
        <v/>
      </c>
      <c r="G123" s="58" t="str">
        <f>IFERROR(VLOOKUP($AC123,FILL_DATA!$A$4:$X$1004,6,0),"")</f>
        <v/>
      </c>
      <c r="H123" s="58" t="str">
        <f>IFERROR(VLOOKUP($AC123,FILL_DATA!$A$4:$X$1004,7,0),"")</f>
        <v/>
      </c>
      <c r="I123" s="161" t="str">
        <f>IFERROR(VLOOKUP($AC123,FILL_DATA!$A$4:$X$1004,9,0),"")</f>
        <v/>
      </c>
      <c r="J123" s="58" t="str">
        <f>IFERROR(VLOOKUP($AC123,FILL_DATA!$A$4:$X$1004,10,0),"")</f>
        <v/>
      </c>
      <c r="K123" s="58" t="str">
        <f>IFERROR(VLOOKUP($AC123,FILL_DATA!$A$4:$X$1004,11,0),"")</f>
        <v/>
      </c>
      <c r="L123" s="58" t="str">
        <f>IFERROR(VLOOKUP($AC123,FILL_DATA!$A$4:$X$1004,12,0),"")</f>
        <v/>
      </c>
      <c r="M123" s="58" t="str">
        <f>IFERROR(VLOOKUP($AC123,FILL_DATA!$A$4:$X$1004,13,0),"")</f>
        <v/>
      </c>
      <c r="N123" s="58" t="str">
        <f>IFERROR(VLOOKUP($AC123,FILL_DATA!$A$4:$X$1004,14,0),"")</f>
        <v/>
      </c>
      <c r="O123" s="58" t="str">
        <f>IFERROR(VLOOKUP($AC123,FILL_DATA!$A$4:$X$1004,15,0),"")</f>
        <v/>
      </c>
      <c r="P123" s="58" t="str">
        <f>IFERROR(VLOOKUP($AC123,FILL_DATA!$A$4:$X$1004,16,0),"")</f>
        <v/>
      </c>
      <c r="Q123" s="58" t="str">
        <f>IFERROR(VLOOKUP($AC123,FILL_DATA!$A$4:$X$1004,17,0),"")</f>
        <v/>
      </c>
      <c r="R123" s="58" t="str">
        <f>IFERROR(VLOOKUP($AC123,FILL_DATA!$A$4:$X$1004,18,0),"")</f>
        <v/>
      </c>
      <c r="S123" s="58" t="str">
        <f>IFERROR(VLOOKUP($AC123,FILL_DATA!$A$4:$X$1004,19,0),"")</f>
        <v/>
      </c>
      <c r="T123" s="58" t="str">
        <f>IFERROR(VLOOKUP($AC123,FILL_DATA!$A$4:$X$1004,20,0),"")</f>
        <v/>
      </c>
      <c r="U123" s="58" t="str">
        <f>IFERROR(VLOOKUP($AC123,FILL_DATA!$A$4:$X$1004,21,0),"")</f>
        <v/>
      </c>
      <c r="V123" s="58" t="str">
        <f>IFERROR(VLOOKUP($AC123,FILL_DATA!$A$4:$X$1004,22,0),"")</f>
        <v/>
      </c>
      <c r="W123" s="58" t="str">
        <f>IFERROR(VLOOKUP($AC123,FILL_DATA!$A$4:$X$1004,23,0),"")</f>
        <v/>
      </c>
      <c r="X123" s="58" t="str">
        <f>IFERROR(VLOOKUP($AC123,FILL_DATA!$A$4:$X$1004,24,0),"")</f>
        <v/>
      </c>
      <c r="Y123" s="58" t="str">
        <f>IF(SANCTION!$C$6:$C$1006="","",VLOOKUP(SANCTION!$C$6:$C$1006,Sheet1!$B$3:$C$15,2,0))</f>
        <v/>
      </c>
      <c r="Z123" s="57">
        <f t="shared" si="2"/>
        <v>0</v>
      </c>
      <c r="AB123" s="89">
        <v>118</v>
      </c>
      <c r="AC123" s="89">
        <f>IFERROR(IF($AB$1&gt;=AB123,SMALL(FILL_DATA!$AC$5:$AC$1004,SANCTION!$AB$2+SANCTION!AB123),0),0)</f>
        <v>0</v>
      </c>
      <c r="AE123" s="89">
        <f>IF(SANCTION!$C123&gt;=9,1,0)</f>
        <v>1</v>
      </c>
      <c r="AF123" s="89">
        <f>IFERROR(PRODUCT(SANCTION!$X123,SANCTION!$Y123),"")</f>
        <v>0</v>
      </c>
      <c r="AG123" s="89">
        <f t="shared" si="3"/>
        <v>0</v>
      </c>
    </row>
    <row r="124" spans="1:33" hidden="1">
      <c r="A124" s="89" t="str">
        <f>J124&amp;"_"&amp;COUNTIF($J$6:J124,J124)</f>
        <v>_88</v>
      </c>
      <c r="B124" s="58" t="str">
        <f>IF(SANCTION!$C124="","",ROWS($B$6:B124))</f>
        <v/>
      </c>
      <c r="C124" s="58" t="str">
        <f>IFERROR(VLOOKUP($AC124,FILL_DATA!$A$4:$X$1004,2,0),"")</f>
        <v/>
      </c>
      <c r="D124" s="58" t="str">
        <f>IFERROR(VLOOKUP($AC124,FILL_DATA!$A$4:$X$1004,3,0),"")</f>
        <v/>
      </c>
      <c r="E124" s="58" t="str">
        <f>IFERROR(VLOOKUP($AC124,FILL_DATA!$A$4:$X$1004,4,0),"")</f>
        <v/>
      </c>
      <c r="F124" s="58" t="str">
        <f>IFERROR(VLOOKUP($AC124,FILL_DATA!$A$4:$X$1004,5,0),"")</f>
        <v/>
      </c>
      <c r="G124" s="58" t="str">
        <f>IFERROR(VLOOKUP($AC124,FILL_DATA!$A$4:$X$1004,6,0),"")</f>
        <v/>
      </c>
      <c r="H124" s="58" t="str">
        <f>IFERROR(VLOOKUP($AC124,FILL_DATA!$A$4:$X$1004,7,0),"")</f>
        <v/>
      </c>
      <c r="I124" s="161" t="str">
        <f>IFERROR(VLOOKUP($AC124,FILL_DATA!$A$4:$X$1004,9,0),"")</f>
        <v/>
      </c>
      <c r="J124" s="58" t="str">
        <f>IFERROR(VLOOKUP($AC124,FILL_DATA!$A$4:$X$1004,10,0),"")</f>
        <v/>
      </c>
      <c r="K124" s="58" t="str">
        <f>IFERROR(VLOOKUP($AC124,FILL_DATA!$A$4:$X$1004,11,0),"")</f>
        <v/>
      </c>
      <c r="L124" s="58" t="str">
        <f>IFERROR(VLOOKUP($AC124,FILL_DATA!$A$4:$X$1004,12,0),"")</f>
        <v/>
      </c>
      <c r="M124" s="58" t="str">
        <f>IFERROR(VLOOKUP($AC124,FILL_DATA!$A$4:$X$1004,13,0),"")</f>
        <v/>
      </c>
      <c r="N124" s="58" t="str">
        <f>IFERROR(VLOOKUP($AC124,FILL_DATA!$A$4:$X$1004,14,0),"")</f>
        <v/>
      </c>
      <c r="O124" s="58" t="str">
        <f>IFERROR(VLOOKUP($AC124,FILL_DATA!$A$4:$X$1004,15,0),"")</f>
        <v/>
      </c>
      <c r="P124" s="58" t="str">
        <f>IFERROR(VLOOKUP($AC124,FILL_DATA!$A$4:$X$1004,16,0),"")</f>
        <v/>
      </c>
      <c r="Q124" s="58" t="str">
        <f>IFERROR(VLOOKUP($AC124,FILL_DATA!$A$4:$X$1004,17,0),"")</f>
        <v/>
      </c>
      <c r="R124" s="58" t="str">
        <f>IFERROR(VLOOKUP($AC124,FILL_DATA!$A$4:$X$1004,18,0),"")</f>
        <v/>
      </c>
      <c r="S124" s="58" t="str">
        <f>IFERROR(VLOOKUP($AC124,FILL_DATA!$A$4:$X$1004,19,0),"")</f>
        <v/>
      </c>
      <c r="T124" s="58" t="str">
        <f>IFERROR(VLOOKUP($AC124,FILL_DATA!$A$4:$X$1004,20,0),"")</f>
        <v/>
      </c>
      <c r="U124" s="58" t="str">
        <f>IFERROR(VLOOKUP($AC124,FILL_DATA!$A$4:$X$1004,21,0),"")</f>
        <v/>
      </c>
      <c r="V124" s="58" t="str">
        <f>IFERROR(VLOOKUP($AC124,FILL_DATA!$A$4:$X$1004,22,0),"")</f>
        <v/>
      </c>
      <c r="W124" s="58" t="str">
        <f>IFERROR(VLOOKUP($AC124,FILL_DATA!$A$4:$X$1004,23,0),"")</f>
        <v/>
      </c>
      <c r="X124" s="58" t="str">
        <f>IFERROR(VLOOKUP($AC124,FILL_DATA!$A$4:$X$1004,24,0),"")</f>
        <v/>
      </c>
      <c r="Y124" s="58" t="str">
        <f>IF(SANCTION!$C$6:$C$1006="","",VLOOKUP(SANCTION!$C$6:$C$1006,Sheet1!$B$3:$C$15,2,0))</f>
        <v/>
      </c>
      <c r="Z124" s="57">
        <f t="shared" si="2"/>
        <v>0</v>
      </c>
      <c r="AB124" s="89">
        <v>119</v>
      </c>
      <c r="AC124" s="89">
        <f>IFERROR(IF($AB$1&gt;=AB124,SMALL(FILL_DATA!$AC$5:$AC$1004,SANCTION!$AB$2+SANCTION!AB124),0),0)</f>
        <v>0</v>
      </c>
      <c r="AE124" s="89">
        <f>IF(SANCTION!$C124&gt;=9,1,0)</f>
        <v>1</v>
      </c>
      <c r="AF124" s="89">
        <f>IFERROR(PRODUCT(SANCTION!$X124,SANCTION!$Y124),"")</f>
        <v>0</v>
      </c>
      <c r="AG124" s="89">
        <f t="shared" si="3"/>
        <v>0</v>
      </c>
    </row>
    <row r="125" spans="1:33" hidden="1">
      <c r="A125" s="89" t="str">
        <f>J125&amp;"_"&amp;COUNTIF($J$6:J125,J125)</f>
        <v>_89</v>
      </c>
      <c r="B125" s="58" t="str">
        <f>IF(SANCTION!$C125="","",ROWS($B$6:B125))</f>
        <v/>
      </c>
      <c r="C125" s="58" t="str">
        <f>IFERROR(VLOOKUP($AC125,FILL_DATA!$A$4:$X$1004,2,0),"")</f>
        <v/>
      </c>
      <c r="D125" s="58" t="str">
        <f>IFERROR(VLOOKUP($AC125,FILL_DATA!$A$4:$X$1004,3,0),"")</f>
        <v/>
      </c>
      <c r="E125" s="58" t="str">
        <f>IFERROR(VLOOKUP($AC125,FILL_DATA!$A$4:$X$1004,4,0),"")</f>
        <v/>
      </c>
      <c r="F125" s="58" t="str">
        <f>IFERROR(VLOOKUP($AC125,FILL_DATA!$A$4:$X$1004,5,0),"")</f>
        <v/>
      </c>
      <c r="G125" s="58" t="str">
        <f>IFERROR(VLOOKUP($AC125,FILL_DATA!$A$4:$X$1004,6,0),"")</f>
        <v/>
      </c>
      <c r="H125" s="58" t="str">
        <f>IFERROR(VLOOKUP($AC125,FILL_DATA!$A$4:$X$1004,7,0),"")</f>
        <v/>
      </c>
      <c r="I125" s="161" t="str">
        <f>IFERROR(VLOOKUP($AC125,FILL_DATA!$A$4:$X$1004,9,0),"")</f>
        <v/>
      </c>
      <c r="J125" s="58" t="str">
        <f>IFERROR(VLOOKUP($AC125,FILL_DATA!$A$4:$X$1004,10,0),"")</f>
        <v/>
      </c>
      <c r="K125" s="58" t="str">
        <f>IFERROR(VLOOKUP($AC125,FILL_DATA!$A$4:$X$1004,11,0),"")</f>
        <v/>
      </c>
      <c r="L125" s="58" t="str">
        <f>IFERROR(VLOOKUP($AC125,FILL_DATA!$A$4:$X$1004,12,0),"")</f>
        <v/>
      </c>
      <c r="M125" s="58" t="str">
        <f>IFERROR(VLOOKUP($AC125,FILL_DATA!$A$4:$X$1004,13,0),"")</f>
        <v/>
      </c>
      <c r="N125" s="58" t="str">
        <f>IFERROR(VLOOKUP($AC125,FILL_DATA!$A$4:$X$1004,14,0),"")</f>
        <v/>
      </c>
      <c r="O125" s="58" t="str">
        <f>IFERROR(VLOOKUP($AC125,FILL_DATA!$A$4:$X$1004,15,0),"")</f>
        <v/>
      </c>
      <c r="P125" s="58" t="str">
        <f>IFERROR(VLOOKUP($AC125,FILL_DATA!$A$4:$X$1004,16,0),"")</f>
        <v/>
      </c>
      <c r="Q125" s="58" t="str">
        <f>IFERROR(VLOOKUP($AC125,FILL_DATA!$A$4:$X$1004,17,0),"")</f>
        <v/>
      </c>
      <c r="R125" s="58" t="str">
        <f>IFERROR(VLOOKUP($AC125,FILL_DATA!$A$4:$X$1004,18,0),"")</f>
        <v/>
      </c>
      <c r="S125" s="58" t="str">
        <f>IFERROR(VLOOKUP($AC125,FILL_DATA!$A$4:$X$1004,19,0),"")</f>
        <v/>
      </c>
      <c r="T125" s="58" t="str">
        <f>IFERROR(VLOOKUP($AC125,FILL_DATA!$A$4:$X$1004,20,0),"")</f>
        <v/>
      </c>
      <c r="U125" s="58" t="str">
        <f>IFERROR(VLOOKUP($AC125,FILL_DATA!$A$4:$X$1004,21,0),"")</f>
        <v/>
      </c>
      <c r="V125" s="58" t="str">
        <f>IFERROR(VLOOKUP($AC125,FILL_DATA!$A$4:$X$1004,22,0),"")</f>
        <v/>
      </c>
      <c r="W125" s="58" t="str">
        <f>IFERROR(VLOOKUP($AC125,FILL_DATA!$A$4:$X$1004,23,0),"")</f>
        <v/>
      </c>
      <c r="X125" s="58" t="str">
        <f>IFERROR(VLOOKUP($AC125,FILL_DATA!$A$4:$X$1004,24,0),"")</f>
        <v/>
      </c>
      <c r="Y125" s="58" t="str">
        <f>IF(SANCTION!$C$6:$C$1006="","",VLOOKUP(SANCTION!$C$6:$C$1006,Sheet1!$B$3:$C$15,2,0))</f>
        <v/>
      </c>
      <c r="Z125" s="57">
        <f t="shared" si="2"/>
        <v>0</v>
      </c>
      <c r="AB125" s="89">
        <v>120</v>
      </c>
      <c r="AC125" s="89">
        <f>IFERROR(IF($AB$1&gt;=AB125,SMALL(FILL_DATA!$AC$5:$AC$1004,SANCTION!$AB$2+SANCTION!AB125),0),0)</f>
        <v>0</v>
      </c>
      <c r="AE125" s="89">
        <f>IF(SANCTION!$C125&gt;=9,1,0)</f>
        <v>1</v>
      </c>
      <c r="AF125" s="89">
        <f>IFERROR(PRODUCT(SANCTION!$X125,SANCTION!$Y125),"")</f>
        <v>0</v>
      </c>
      <c r="AG125" s="89">
        <f t="shared" si="3"/>
        <v>0</v>
      </c>
    </row>
    <row r="126" spans="1:33" hidden="1">
      <c r="A126" s="89" t="str">
        <f>J126&amp;"_"&amp;COUNTIF($J$6:J126,J126)</f>
        <v>_90</v>
      </c>
      <c r="B126" s="58" t="str">
        <f>IF(SANCTION!$C126="","",ROWS($B$6:B126))</f>
        <v/>
      </c>
      <c r="C126" s="58" t="str">
        <f>IFERROR(VLOOKUP($AC126,FILL_DATA!$A$4:$X$1004,2,0),"")</f>
        <v/>
      </c>
      <c r="D126" s="58" t="str">
        <f>IFERROR(VLOOKUP($AC126,FILL_DATA!$A$4:$X$1004,3,0),"")</f>
        <v/>
      </c>
      <c r="E126" s="58" t="str">
        <f>IFERROR(VLOOKUP($AC126,FILL_DATA!$A$4:$X$1004,4,0),"")</f>
        <v/>
      </c>
      <c r="F126" s="58" t="str">
        <f>IFERROR(VLOOKUP($AC126,FILL_DATA!$A$4:$X$1004,5,0),"")</f>
        <v/>
      </c>
      <c r="G126" s="58" t="str">
        <f>IFERROR(VLOOKUP($AC126,FILL_DATA!$A$4:$X$1004,6,0),"")</f>
        <v/>
      </c>
      <c r="H126" s="58" t="str">
        <f>IFERROR(VLOOKUP($AC126,FILL_DATA!$A$4:$X$1004,7,0),"")</f>
        <v/>
      </c>
      <c r="I126" s="161" t="str">
        <f>IFERROR(VLOOKUP($AC126,FILL_DATA!$A$4:$X$1004,9,0),"")</f>
        <v/>
      </c>
      <c r="J126" s="58" t="str">
        <f>IFERROR(VLOOKUP($AC126,FILL_DATA!$A$4:$X$1004,10,0),"")</f>
        <v/>
      </c>
      <c r="K126" s="58" t="str">
        <f>IFERROR(VLOOKUP($AC126,FILL_DATA!$A$4:$X$1004,11,0),"")</f>
        <v/>
      </c>
      <c r="L126" s="58" t="str">
        <f>IFERROR(VLOOKUP($AC126,FILL_DATA!$A$4:$X$1004,12,0),"")</f>
        <v/>
      </c>
      <c r="M126" s="58" t="str">
        <f>IFERROR(VLOOKUP($AC126,FILL_DATA!$A$4:$X$1004,13,0),"")</f>
        <v/>
      </c>
      <c r="N126" s="58" t="str">
        <f>IFERROR(VLOOKUP($AC126,FILL_DATA!$A$4:$X$1004,14,0),"")</f>
        <v/>
      </c>
      <c r="O126" s="58" t="str">
        <f>IFERROR(VLOOKUP($AC126,FILL_DATA!$A$4:$X$1004,15,0),"")</f>
        <v/>
      </c>
      <c r="P126" s="58" t="str">
        <f>IFERROR(VLOOKUP($AC126,FILL_DATA!$A$4:$X$1004,16,0),"")</f>
        <v/>
      </c>
      <c r="Q126" s="58" t="str">
        <f>IFERROR(VLOOKUP($AC126,FILL_DATA!$A$4:$X$1004,17,0),"")</f>
        <v/>
      </c>
      <c r="R126" s="58" t="str">
        <f>IFERROR(VLOOKUP($AC126,FILL_DATA!$A$4:$X$1004,18,0),"")</f>
        <v/>
      </c>
      <c r="S126" s="58" t="str">
        <f>IFERROR(VLOOKUP($AC126,FILL_DATA!$A$4:$X$1004,19,0),"")</f>
        <v/>
      </c>
      <c r="T126" s="58" t="str">
        <f>IFERROR(VLOOKUP($AC126,FILL_DATA!$A$4:$X$1004,20,0),"")</f>
        <v/>
      </c>
      <c r="U126" s="58" t="str">
        <f>IFERROR(VLOOKUP($AC126,FILL_DATA!$A$4:$X$1004,21,0),"")</f>
        <v/>
      </c>
      <c r="V126" s="58" t="str">
        <f>IFERROR(VLOOKUP($AC126,FILL_DATA!$A$4:$X$1004,22,0),"")</f>
        <v/>
      </c>
      <c r="W126" s="58" t="str">
        <f>IFERROR(VLOOKUP($AC126,FILL_DATA!$A$4:$X$1004,23,0),"")</f>
        <v/>
      </c>
      <c r="X126" s="58" t="str">
        <f>IFERROR(VLOOKUP($AC126,FILL_DATA!$A$4:$X$1004,24,0),"")</f>
        <v/>
      </c>
      <c r="Y126" s="58" t="str">
        <f>IF(SANCTION!$C$6:$C$1006="","",VLOOKUP(SANCTION!$C$6:$C$1006,Sheet1!$B$3:$C$15,2,0))</f>
        <v/>
      </c>
      <c r="Z126" s="57">
        <f t="shared" si="2"/>
        <v>0</v>
      </c>
      <c r="AB126" s="89">
        <v>121</v>
      </c>
      <c r="AC126" s="89">
        <f>IFERROR(IF($AB$1&gt;=AB126,SMALL(FILL_DATA!$AC$5:$AC$1004,SANCTION!$AB$2+SANCTION!AB126),0),0)</f>
        <v>0</v>
      </c>
      <c r="AE126" s="89">
        <f>IF(SANCTION!$C126&gt;=9,1,0)</f>
        <v>1</v>
      </c>
      <c r="AF126" s="89">
        <f>IFERROR(PRODUCT(SANCTION!$X126,SANCTION!$Y126),"")</f>
        <v>0</v>
      </c>
      <c r="AG126" s="89">
        <f t="shared" si="3"/>
        <v>0</v>
      </c>
    </row>
    <row r="127" spans="1:33" hidden="1">
      <c r="A127" s="89" t="str">
        <f>J127&amp;"_"&amp;COUNTIF($J$6:J127,J127)</f>
        <v>_91</v>
      </c>
      <c r="B127" s="58" t="str">
        <f>IF(SANCTION!$C127="","",ROWS($B$6:B127))</f>
        <v/>
      </c>
      <c r="C127" s="58" t="str">
        <f>IFERROR(VLOOKUP($AC127,FILL_DATA!$A$4:$X$1004,2,0),"")</f>
        <v/>
      </c>
      <c r="D127" s="58" t="str">
        <f>IFERROR(VLOOKUP($AC127,FILL_DATA!$A$4:$X$1004,3,0),"")</f>
        <v/>
      </c>
      <c r="E127" s="58" t="str">
        <f>IFERROR(VLOOKUP($AC127,FILL_DATA!$A$4:$X$1004,4,0),"")</f>
        <v/>
      </c>
      <c r="F127" s="58" t="str">
        <f>IFERROR(VLOOKUP($AC127,FILL_DATA!$A$4:$X$1004,5,0),"")</f>
        <v/>
      </c>
      <c r="G127" s="58" t="str">
        <f>IFERROR(VLOOKUP($AC127,FILL_DATA!$A$4:$X$1004,6,0),"")</f>
        <v/>
      </c>
      <c r="H127" s="58" t="str">
        <f>IFERROR(VLOOKUP($AC127,FILL_DATA!$A$4:$X$1004,7,0),"")</f>
        <v/>
      </c>
      <c r="I127" s="161" t="str">
        <f>IFERROR(VLOOKUP($AC127,FILL_DATA!$A$4:$X$1004,9,0),"")</f>
        <v/>
      </c>
      <c r="J127" s="58" t="str">
        <f>IFERROR(VLOOKUP($AC127,FILL_DATA!$A$4:$X$1004,10,0),"")</f>
        <v/>
      </c>
      <c r="K127" s="58" t="str">
        <f>IFERROR(VLOOKUP($AC127,FILL_DATA!$A$4:$X$1004,11,0),"")</f>
        <v/>
      </c>
      <c r="L127" s="58" t="str">
        <f>IFERROR(VLOOKUP($AC127,FILL_DATA!$A$4:$X$1004,12,0),"")</f>
        <v/>
      </c>
      <c r="M127" s="58" t="str">
        <f>IFERROR(VLOOKUP($AC127,FILL_DATA!$A$4:$X$1004,13,0),"")</f>
        <v/>
      </c>
      <c r="N127" s="58" t="str">
        <f>IFERROR(VLOOKUP($AC127,FILL_DATA!$A$4:$X$1004,14,0),"")</f>
        <v/>
      </c>
      <c r="O127" s="58" t="str">
        <f>IFERROR(VLOOKUP($AC127,FILL_DATA!$A$4:$X$1004,15,0),"")</f>
        <v/>
      </c>
      <c r="P127" s="58" t="str">
        <f>IFERROR(VLOOKUP($AC127,FILL_DATA!$A$4:$X$1004,16,0),"")</f>
        <v/>
      </c>
      <c r="Q127" s="58" t="str">
        <f>IFERROR(VLOOKUP($AC127,FILL_DATA!$A$4:$X$1004,17,0),"")</f>
        <v/>
      </c>
      <c r="R127" s="58" t="str">
        <f>IFERROR(VLOOKUP($AC127,FILL_DATA!$A$4:$X$1004,18,0),"")</f>
        <v/>
      </c>
      <c r="S127" s="58" t="str">
        <f>IFERROR(VLOOKUP($AC127,FILL_DATA!$A$4:$X$1004,19,0),"")</f>
        <v/>
      </c>
      <c r="T127" s="58" t="str">
        <f>IFERROR(VLOOKUP($AC127,FILL_DATA!$A$4:$X$1004,20,0),"")</f>
        <v/>
      </c>
      <c r="U127" s="58" t="str">
        <f>IFERROR(VLOOKUP($AC127,FILL_DATA!$A$4:$X$1004,21,0),"")</f>
        <v/>
      </c>
      <c r="V127" s="58" t="str">
        <f>IFERROR(VLOOKUP($AC127,FILL_DATA!$A$4:$X$1004,22,0),"")</f>
        <v/>
      </c>
      <c r="W127" s="58" t="str">
        <f>IFERROR(VLOOKUP($AC127,FILL_DATA!$A$4:$X$1004,23,0),"")</f>
        <v/>
      </c>
      <c r="X127" s="58" t="str">
        <f>IFERROR(VLOOKUP($AC127,FILL_DATA!$A$4:$X$1004,24,0),"")</f>
        <v/>
      </c>
      <c r="Y127" s="58" t="str">
        <f>IF(SANCTION!$C$6:$C$1006="","",VLOOKUP(SANCTION!$C$6:$C$1006,Sheet1!$B$3:$C$15,2,0))</f>
        <v/>
      </c>
      <c r="Z127" s="57">
        <f t="shared" si="2"/>
        <v>0</v>
      </c>
      <c r="AB127" s="89">
        <v>122</v>
      </c>
      <c r="AC127" s="89">
        <f>IFERROR(IF($AB$1&gt;=AB127,SMALL(FILL_DATA!$AC$5:$AC$1004,SANCTION!$AB$2+SANCTION!AB127),0),0)</f>
        <v>0</v>
      </c>
      <c r="AE127" s="89">
        <f>IF(SANCTION!$C127&gt;=9,1,0)</f>
        <v>1</v>
      </c>
      <c r="AF127" s="89">
        <f>IFERROR(PRODUCT(SANCTION!$X127,SANCTION!$Y127),"")</f>
        <v>0</v>
      </c>
      <c r="AG127" s="89">
        <f t="shared" si="3"/>
        <v>0</v>
      </c>
    </row>
    <row r="128" spans="1:33" hidden="1">
      <c r="A128" s="89" t="str">
        <f>J128&amp;"_"&amp;COUNTIF($J$6:J128,J128)</f>
        <v>_92</v>
      </c>
      <c r="B128" s="58" t="str">
        <f>IF(SANCTION!$C128="","",ROWS($B$6:B128))</f>
        <v/>
      </c>
      <c r="C128" s="58" t="str">
        <f>IFERROR(VLOOKUP($AC128,FILL_DATA!$A$4:$X$1004,2,0),"")</f>
        <v/>
      </c>
      <c r="D128" s="58" t="str">
        <f>IFERROR(VLOOKUP($AC128,FILL_DATA!$A$4:$X$1004,3,0),"")</f>
        <v/>
      </c>
      <c r="E128" s="58" t="str">
        <f>IFERROR(VLOOKUP($AC128,FILL_DATA!$A$4:$X$1004,4,0),"")</f>
        <v/>
      </c>
      <c r="F128" s="58" t="str">
        <f>IFERROR(VLOOKUP($AC128,FILL_DATA!$A$4:$X$1004,5,0),"")</f>
        <v/>
      </c>
      <c r="G128" s="58" t="str">
        <f>IFERROR(VLOOKUP($AC128,FILL_DATA!$A$4:$X$1004,6,0),"")</f>
        <v/>
      </c>
      <c r="H128" s="58" t="str">
        <f>IFERROR(VLOOKUP($AC128,FILL_DATA!$A$4:$X$1004,7,0),"")</f>
        <v/>
      </c>
      <c r="I128" s="161" t="str">
        <f>IFERROR(VLOOKUP($AC128,FILL_DATA!$A$4:$X$1004,9,0),"")</f>
        <v/>
      </c>
      <c r="J128" s="58" t="str">
        <f>IFERROR(VLOOKUP($AC128,FILL_DATA!$A$4:$X$1004,10,0),"")</f>
        <v/>
      </c>
      <c r="K128" s="58" t="str">
        <f>IFERROR(VLOOKUP($AC128,FILL_DATA!$A$4:$X$1004,11,0),"")</f>
        <v/>
      </c>
      <c r="L128" s="58" t="str">
        <f>IFERROR(VLOOKUP($AC128,FILL_DATA!$A$4:$X$1004,12,0),"")</f>
        <v/>
      </c>
      <c r="M128" s="58" t="str">
        <f>IFERROR(VLOOKUP($AC128,FILL_DATA!$A$4:$X$1004,13,0),"")</f>
        <v/>
      </c>
      <c r="N128" s="58" t="str">
        <f>IFERROR(VLOOKUP($AC128,FILL_DATA!$A$4:$X$1004,14,0),"")</f>
        <v/>
      </c>
      <c r="O128" s="58" t="str">
        <f>IFERROR(VLOOKUP($AC128,FILL_DATA!$A$4:$X$1004,15,0),"")</f>
        <v/>
      </c>
      <c r="P128" s="58" t="str">
        <f>IFERROR(VLOOKUP($AC128,FILL_DATA!$A$4:$X$1004,16,0),"")</f>
        <v/>
      </c>
      <c r="Q128" s="58" t="str">
        <f>IFERROR(VLOOKUP($AC128,FILL_DATA!$A$4:$X$1004,17,0),"")</f>
        <v/>
      </c>
      <c r="R128" s="58" t="str">
        <f>IFERROR(VLOOKUP($AC128,FILL_DATA!$A$4:$X$1004,18,0),"")</f>
        <v/>
      </c>
      <c r="S128" s="58" t="str">
        <f>IFERROR(VLOOKUP($AC128,FILL_DATA!$A$4:$X$1004,19,0),"")</f>
        <v/>
      </c>
      <c r="T128" s="58" t="str">
        <f>IFERROR(VLOOKUP($AC128,FILL_DATA!$A$4:$X$1004,20,0),"")</f>
        <v/>
      </c>
      <c r="U128" s="58" t="str">
        <f>IFERROR(VLOOKUP($AC128,FILL_DATA!$A$4:$X$1004,21,0),"")</f>
        <v/>
      </c>
      <c r="V128" s="58" t="str">
        <f>IFERROR(VLOOKUP($AC128,FILL_DATA!$A$4:$X$1004,22,0),"")</f>
        <v/>
      </c>
      <c r="W128" s="58" t="str">
        <f>IFERROR(VLOOKUP($AC128,FILL_DATA!$A$4:$X$1004,23,0),"")</f>
        <v/>
      </c>
      <c r="X128" s="58" t="str">
        <f>IFERROR(VLOOKUP($AC128,FILL_DATA!$A$4:$X$1004,24,0),"")</f>
        <v/>
      </c>
      <c r="Y128" s="58" t="str">
        <f>IF(SANCTION!$C$6:$C$1006="","",VLOOKUP(SANCTION!$C$6:$C$1006,Sheet1!$B$3:$C$15,2,0))</f>
        <v/>
      </c>
      <c r="Z128" s="57">
        <f t="shared" si="2"/>
        <v>0</v>
      </c>
      <c r="AB128" s="89">
        <v>123</v>
      </c>
      <c r="AC128" s="89">
        <f>IFERROR(IF($AB$1&gt;=AB128,SMALL(FILL_DATA!$AC$5:$AC$1004,SANCTION!$AB$2+SANCTION!AB128),0),0)</f>
        <v>0</v>
      </c>
      <c r="AE128" s="89">
        <f>IF(SANCTION!$C128&gt;=9,1,0)</f>
        <v>1</v>
      </c>
      <c r="AF128" s="89">
        <f>IFERROR(PRODUCT(SANCTION!$X128,SANCTION!$Y128),"")</f>
        <v>0</v>
      </c>
      <c r="AG128" s="89">
        <f t="shared" si="3"/>
        <v>0</v>
      </c>
    </row>
    <row r="129" spans="1:33" hidden="1">
      <c r="A129" s="89" t="str">
        <f>J129&amp;"_"&amp;COUNTIF($J$6:J129,J129)</f>
        <v>_93</v>
      </c>
      <c r="B129" s="58" t="str">
        <f>IF(SANCTION!$C129="","",ROWS($B$6:B129))</f>
        <v/>
      </c>
      <c r="C129" s="58" t="str">
        <f>IFERROR(VLOOKUP($AC129,FILL_DATA!$A$4:$X$1004,2,0),"")</f>
        <v/>
      </c>
      <c r="D129" s="58" t="str">
        <f>IFERROR(VLOOKUP($AC129,FILL_DATA!$A$4:$X$1004,3,0),"")</f>
        <v/>
      </c>
      <c r="E129" s="58" t="str">
        <f>IFERROR(VLOOKUP($AC129,FILL_DATA!$A$4:$X$1004,4,0),"")</f>
        <v/>
      </c>
      <c r="F129" s="58" t="str">
        <f>IFERROR(VLOOKUP($AC129,FILL_DATA!$A$4:$X$1004,5,0),"")</f>
        <v/>
      </c>
      <c r="G129" s="58" t="str">
        <f>IFERROR(VLOOKUP($AC129,FILL_DATA!$A$4:$X$1004,6,0),"")</f>
        <v/>
      </c>
      <c r="H129" s="58" t="str">
        <f>IFERROR(VLOOKUP($AC129,FILL_DATA!$A$4:$X$1004,7,0),"")</f>
        <v/>
      </c>
      <c r="I129" s="161" t="str">
        <f>IFERROR(VLOOKUP($AC129,FILL_DATA!$A$4:$X$1004,9,0),"")</f>
        <v/>
      </c>
      <c r="J129" s="58" t="str">
        <f>IFERROR(VLOOKUP($AC129,FILL_DATA!$A$4:$X$1004,10,0),"")</f>
        <v/>
      </c>
      <c r="K129" s="58" t="str">
        <f>IFERROR(VLOOKUP($AC129,FILL_DATA!$A$4:$X$1004,11,0),"")</f>
        <v/>
      </c>
      <c r="L129" s="58" t="str">
        <f>IFERROR(VLOOKUP($AC129,FILL_DATA!$A$4:$X$1004,12,0),"")</f>
        <v/>
      </c>
      <c r="M129" s="58" t="str">
        <f>IFERROR(VLOOKUP($AC129,FILL_DATA!$A$4:$X$1004,13,0),"")</f>
        <v/>
      </c>
      <c r="N129" s="58" t="str">
        <f>IFERROR(VLOOKUP($AC129,FILL_DATA!$A$4:$X$1004,14,0),"")</f>
        <v/>
      </c>
      <c r="O129" s="58" t="str">
        <f>IFERROR(VLOOKUP($AC129,FILL_DATA!$A$4:$X$1004,15,0),"")</f>
        <v/>
      </c>
      <c r="P129" s="58" t="str">
        <f>IFERROR(VLOOKUP($AC129,FILL_DATA!$A$4:$X$1004,16,0),"")</f>
        <v/>
      </c>
      <c r="Q129" s="58" t="str">
        <f>IFERROR(VLOOKUP($AC129,FILL_DATA!$A$4:$X$1004,17,0),"")</f>
        <v/>
      </c>
      <c r="R129" s="58" t="str">
        <f>IFERROR(VLOOKUP($AC129,FILL_DATA!$A$4:$X$1004,18,0),"")</f>
        <v/>
      </c>
      <c r="S129" s="58" t="str">
        <f>IFERROR(VLOOKUP($AC129,FILL_DATA!$A$4:$X$1004,19,0),"")</f>
        <v/>
      </c>
      <c r="T129" s="58" t="str">
        <f>IFERROR(VLOOKUP($AC129,FILL_DATA!$A$4:$X$1004,20,0),"")</f>
        <v/>
      </c>
      <c r="U129" s="58" t="str">
        <f>IFERROR(VLOOKUP($AC129,FILL_DATA!$A$4:$X$1004,21,0),"")</f>
        <v/>
      </c>
      <c r="V129" s="58" t="str">
        <f>IFERROR(VLOOKUP($AC129,FILL_DATA!$A$4:$X$1004,22,0),"")</f>
        <v/>
      </c>
      <c r="W129" s="58" t="str">
        <f>IFERROR(VLOOKUP($AC129,FILL_DATA!$A$4:$X$1004,23,0),"")</f>
        <v/>
      </c>
      <c r="X129" s="58" t="str">
        <f>IFERROR(VLOOKUP($AC129,FILL_DATA!$A$4:$X$1004,24,0),"")</f>
        <v/>
      </c>
      <c r="Y129" s="58" t="str">
        <f>IF(SANCTION!$C$6:$C$1006="","",VLOOKUP(SANCTION!$C$6:$C$1006,Sheet1!$B$3:$C$15,2,0))</f>
        <v/>
      </c>
      <c r="Z129" s="57">
        <f t="shared" si="2"/>
        <v>0</v>
      </c>
      <c r="AB129" s="89">
        <v>124</v>
      </c>
      <c r="AC129" s="89">
        <f>IFERROR(IF($AB$1&gt;=AB129,SMALL(FILL_DATA!$AC$5:$AC$1004,SANCTION!$AB$2+SANCTION!AB129),0),0)</f>
        <v>0</v>
      </c>
      <c r="AE129" s="89">
        <f>IF(SANCTION!$C129&gt;=9,1,0)</f>
        <v>1</v>
      </c>
      <c r="AF129" s="89">
        <f>IFERROR(PRODUCT(SANCTION!$X129,SANCTION!$Y129),"")</f>
        <v>0</v>
      </c>
      <c r="AG129" s="89">
        <f t="shared" si="3"/>
        <v>0</v>
      </c>
    </row>
    <row r="130" spans="1:33" hidden="1">
      <c r="A130" s="89" t="str">
        <f>J130&amp;"_"&amp;COUNTIF($J$6:J130,J130)</f>
        <v>_94</v>
      </c>
      <c r="B130" s="58" t="str">
        <f>IF(SANCTION!$C130="","",ROWS($B$6:B130))</f>
        <v/>
      </c>
      <c r="C130" s="58" t="str">
        <f>IFERROR(VLOOKUP($AC130,FILL_DATA!$A$4:$X$1004,2,0),"")</f>
        <v/>
      </c>
      <c r="D130" s="58" t="str">
        <f>IFERROR(VLOOKUP($AC130,FILL_DATA!$A$4:$X$1004,3,0),"")</f>
        <v/>
      </c>
      <c r="E130" s="58" t="str">
        <f>IFERROR(VLOOKUP($AC130,FILL_DATA!$A$4:$X$1004,4,0),"")</f>
        <v/>
      </c>
      <c r="F130" s="58" t="str">
        <f>IFERROR(VLOOKUP($AC130,FILL_DATA!$A$4:$X$1004,5,0),"")</f>
        <v/>
      </c>
      <c r="G130" s="58" t="str">
        <f>IFERROR(VLOOKUP($AC130,FILL_DATA!$A$4:$X$1004,6,0),"")</f>
        <v/>
      </c>
      <c r="H130" s="58" t="str">
        <f>IFERROR(VLOOKUP($AC130,FILL_DATA!$A$4:$X$1004,7,0),"")</f>
        <v/>
      </c>
      <c r="I130" s="161" t="str">
        <f>IFERROR(VLOOKUP($AC130,FILL_DATA!$A$4:$X$1004,9,0),"")</f>
        <v/>
      </c>
      <c r="J130" s="58" t="str">
        <f>IFERROR(VLOOKUP($AC130,FILL_DATA!$A$4:$X$1004,10,0),"")</f>
        <v/>
      </c>
      <c r="K130" s="58" t="str">
        <f>IFERROR(VLOOKUP($AC130,FILL_DATA!$A$4:$X$1004,11,0),"")</f>
        <v/>
      </c>
      <c r="L130" s="58" t="str">
        <f>IFERROR(VLOOKUP($AC130,FILL_DATA!$A$4:$X$1004,12,0),"")</f>
        <v/>
      </c>
      <c r="M130" s="58" t="str">
        <f>IFERROR(VLOOKUP($AC130,FILL_DATA!$A$4:$X$1004,13,0),"")</f>
        <v/>
      </c>
      <c r="N130" s="58" t="str">
        <f>IFERROR(VLOOKUP($AC130,FILL_DATA!$A$4:$X$1004,14,0),"")</f>
        <v/>
      </c>
      <c r="O130" s="58" t="str">
        <f>IFERROR(VLOOKUP($AC130,FILL_DATA!$A$4:$X$1004,15,0),"")</f>
        <v/>
      </c>
      <c r="P130" s="58" t="str">
        <f>IFERROR(VLOOKUP($AC130,FILL_DATA!$A$4:$X$1004,16,0),"")</f>
        <v/>
      </c>
      <c r="Q130" s="58" t="str">
        <f>IFERROR(VLOOKUP($AC130,FILL_DATA!$A$4:$X$1004,17,0),"")</f>
        <v/>
      </c>
      <c r="R130" s="58" t="str">
        <f>IFERROR(VLOOKUP($AC130,FILL_DATA!$A$4:$X$1004,18,0),"")</f>
        <v/>
      </c>
      <c r="S130" s="58" t="str">
        <f>IFERROR(VLOOKUP($AC130,FILL_DATA!$A$4:$X$1004,19,0),"")</f>
        <v/>
      </c>
      <c r="T130" s="58" t="str">
        <f>IFERROR(VLOOKUP($AC130,FILL_DATA!$A$4:$X$1004,20,0),"")</f>
        <v/>
      </c>
      <c r="U130" s="58" t="str">
        <f>IFERROR(VLOOKUP($AC130,FILL_DATA!$A$4:$X$1004,21,0),"")</f>
        <v/>
      </c>
      <c r="V130" s="58" t="str">
        <f>IFERROR(VLOOKUP($AC130,FILL_DATA!$A$4:$X$1004,22,0),"")</f>
        <v/>
      </c>
      <c r="W130" s="58" t="str">
        <f>IFERROR(VLOOKUP($AC130,FILL_DATA!$A$4:$X$1004,23,0),"")</f>
        <v/>
      </c>
      <c r="X130" s="58" t="str">
        <f>IFERROR(VLOOKUP($AC130,FILL_DATA!$A$4:$X$1004,24,0),"")</f>
        <v/>
      </c>
      <c r="Y130" s="58" t="str">
        <f>IF(SANCTION!$C$6:$C$1006="","",VLOOKUP(SANCTION!$C$6:$C$1006,Sheet1!$B$3:$C$15,2,0))</f>
        <v/>
      </c>
      <c r="Z130" s="57">
        <f t="shared" si="2"/>
        <v>0</v>
      </c>
      <c r="AB130" s="89">
        <v>125</v>
      </c>
      <c r="AC130" s="89">
        <f>IFERROR(IF($AB$1&gt;=AB130,SMALL(FILL_DATA!$AC$5:$AC$1004,SANCTION!$AB$2+SANCTION!AB130),0),0)</f>
        <v>0</v>
      </c>
      <c r="AE130" s="89">
        <f>IF(SANCTION!$C130&gt;=9,1,0)</f>
        <v>1</v>
      </c>
      <c r="AF130" s="89">
        <f>IFERROR(PRODUCT(SANCTION!$X130,SANCTION!$Y130),"")</f>
        <v>0</v>
      </c>
      <c r="AG130" s="89">
        <f t="shared" si="3"/>
        <v>0</v>
      </c>
    </row>
    <row r="131" spans="1:33" hidden="1">
      <c r="A131" s="89" t="str">
        <f>J131&amp;"_"&amp;COUNTIF($J$6:J131,J131)</f>
        <v>_95</v>
      </c>
      <c r="B131" s="58" t="str">
        <f>IF(SANCTION!$C131="","",ROWS($B$6:B131))</f>
        <v/>
      </c>
      <c r="C131" s="58" t="str">
        <f>IFERROR(VLOOKUP($AC131,FILL_DATA!$A$4:$X$1004,2,0),"")</f>
        <v/>
      </c>
      <c r="D131" s="58" t="str">
        <f>IFERROR(VLOOKUP($AC131,FILL_DATA!$A$4:$X$1004,3,0),"")</f>
        <v/>
      </c>
      <c r="E131" s="58" t="str">
        <f>IFERROR(VLOOKUP($AC131,FILL_DATA!$A$4:$X$1004,4,0),"")</f>
        <v/>
      </c>
      <c r="F131" s="58" t="str">
        <f>IFERROR(VLOOKUP($AC131,FILL_DATA!$A$4:$X$1004,5,0),"")</f>
        <v/>
      </c>
      <c r="G131" s="58" t="str">
        <f>IFERROR(VLOOKUP($AC131,FILL_DATA!$A$4:$X$1004,6,0),"")</f>
        <v/>
      </c>
      <c r="H131" s="58" t="str">
        <f>IFERROR(VLOOKUP($AC131,FILL_DATA!$A$4:$X$1004,7,0),"")</f>
        <v/>
      </c>
      <c r="I131" s="161" t="str">
        <f>IFERROR(VLOOKUP($AC131,FILL_DATA!$A$4:$X$1004,9,0),"")</f>
        <v/>
      </c>
      <c r="J131" s="58" t="str">
        <f>IFERROR(VLOOKUP($AC131,FILL_DATA!$A$4:$X$1004,10,0),"")</f>
        <v/>
      </c>
      <c r="K131" s="58" t="str">
        <f>IFERROR(VLOOKUP($AC131,FILL_DATA!$A$4:$X$1004,11,0),"")</f>
        <v/>
      </c>
      <c r="L131" s="58" t="str">
        <f>IFERROR(VLOOKUP($AC131,FILL_DATA!$A$4:$X$1004,12,0),"")</f>
        <v/>
      </c>
      <c r="M131" s="58" t="str">
        <f>IFERROR(VLOOKUP($AC131,FILL_DATA!$A$4:$X$1004,13,0),"")</f>
        <v/>
      </c>
      <c r="N131" s="58" t="str">
        <f>IFERROR(VLOOKUP($AC131,FILL_DATA!$A$4:$X$1004,14,0),"")</f>
        <v/>
      </c>
      <c r="O131" s="58" t="str">
        <f>IFERROR(VLOOKUP($AC131,FILL_DATA!$A$4:$X$1004,15,0),"")</f>
        <v/>
      </c>
      <c r="P131" s="58" t="str">
        <f>IFERROR(VLOOKUP($AC131,FILL_DATA!$A$4:$X$1004,16,0),"")</f>
        <v/>
      </c>
      <c r="Q131" s="58" t="str">
        <f>IFERROR(VLOOKUP($AC131,FILL_DATA!$A$4:$X$1004,17,0),"")</f>
        <v/>
      </c>
      <c r="R131" s="58" t="str">
        <f>IFERROR(VLOOKUP($AC131,FILL_DATA!$A$4:$X$1004,18,0),"")</f>
        <v/>
      </c>
      <c r="S131" s="58" t="str">
        <f>IFERROR(VLOOKUP($AC131,FILL_DATA!$A$4:$X$1004,19,0),"")</f>
        <v/>
      </c>
      <c r="T131" s="58" t="str">
        <f>IFERROR(VLOOKUP($AC131,FILL_DATA!$A$4:$X$1004,20,0),"")</f>
        <v/>
      </c>
      <c r="U131" s="58" t="str">
        <f>IFERROR(VLOOKUP($AC131,FILL_DATA!$A$4:$X$1004,21,0),"")</f>
        <v/>
      </c>
      <c r="V131" s="58" t="str">
        <f>IFERROR(VLOOKUP($AC131,FILL_DATA!$A$4:$X$1004,22,0),"")</f>
        <v/>
      </c>
      <c r="W131" s="58" t="str">
        <f>IFERROR(VLOOKUP($AC131,FILL_DATA!$A$4:$X$1004,23,0),"")</f>
        <v/>
      </c>
      <c r="X131" s="58" t="str">
        <f>IFERROR(VLOOKUP($AC131,FILL_DATA!$A$4:$X$1004,24,0),"")</f>
        <v/>
      </c>
      <c r="Y131" s="58" t="str">
        <f>IF(SANCTION!$C$6:$C$1006="","",VLOOKUP(SANCTION!$C$6:$C$1006,Sheet1!$B$3:$C$15,2,0))</f>
        <v/>
      </c>
      <c r="Z131" s="57">
        <f t="shared" si="2"/>
        <v>0</v>
      </c>
      <c r="AB131" s="89">
        <v>126</v>
      </c>
      <c r="AC131" s="89">
        <f>IFERROR(IF($AB$1&gt;=AB131,SMALL(FILL_DATA!$AC$5:$AC$1004,SANCTION!$AB$2+SANCTION!AB131),0),0)</f>
        <v>0</v>
      </c>
      <c r="AE131" s="89">
        <f>IF(SANCTION!$C131&gt;=9,1,0)</f>
        <v>1</v>
      </c>
      <c r="AF131" s="89">
        <f>IFERROR(PRODUCT(SANCTION!$X131,SANCTION!$Y131),"")</f>
        <v>0</v>
      </c>
      <c r="AG131" s="89">
        <f t="shared" si="3"/>
        <v>0</v>
      </c>
    </row>
    <row r="132" spans="1:33" hidden="1">
      <c r="A132" s="89" t="str">
        <f>J132&amp;"_"&amp;COUNTIF($J$6:J132,J132)</f>
        <v>_96</v>
      </c>
      <c r="B132" s="58" t="str">
        <f>IF(SANCTION!$C132="","",ROWS($B$6:B132))</f>
        <v/>
      </c>
      <c r="C132" s="58" t="str">
        <f>IFERROR(VLOOKUP($AC132,FILL_DATA!$A$4:$X$1004,2,0),"")</f>
        <v/>
      </c>
      <c r="D132" s="58" t="str">
        <f>IFERROR(VLOOKUP($AC132,FILL_DATA!$A$4:$X$1004,3,0),"")</f>
        <v/>
      </c>
      <c r="E132" s="58" t="str">
        <f>IFERROR(VLOOKUP($AC132,FILL_DATA!$A$4:$X$1004,4,0),"")</f>
        <v/>
      </c>
      <c r="F132" s="58" t="str">
        <f>IFERROR(VLOOKUP($AC132,FILL_DATA!$A$4:$X$1004,5,0),"")</f>
        <v/>
      </c>
      <c r="G132" s="58" t="str">
        <f>IFERROR(VLOOKUP($AC132,FILL_DATA!$A$4:$X$1004,6,0),"")</f>
        <v/>
      </c>
      <c r="H132" s="58" t="str">
        <f>IFERROR(VLOOKUP($AC132,FILL_DATA!$A$4:$X$1004,7,0),"")</f>
        <v/>
      </c>
      <c r="I132" s="161" t="str">
        <f>IFERROR(VLOOKUP($AC132,FILL_DATA!$A$4:$X$1004,9,0),"")</f>
        <v/>
      </c>
      <c r="J132" s="58" t="str">
        <f>IFERROR(VLOOKUP($AC132,FILL_DATA!$A$4:$X$1004,10,0),"")</f>
        <v/>
      </c>
      <c r="K132" s="58" t="str">
        <f>IFERROR(VLOOKUP($AC132,FILL_DATA!$A$4:$X$1004,11,0),"")</f>
        <v/>
      </c>
      <c r="L132" s="58" t="str">
        <f>IFERROR(VLOOKUP($AC132,FILL_DATA!$A$4:$X$1004,12,0),"")</f>
        <v/>
      </c>
      <c r="M132" s="58" t="str">
        <f>IFERROR(VLOOKUP($AC132,FILL_DATA!$A$4:$X$1004,13,0),"")</f>
        <v/>
      </c>
      <c r="N132" s="58" t="str">
        <f>IFERROR(VLOOKUP($AC132,FILL_DATA!$A$4:$X$1004,14,0),"")</f>
        <v/>
      </c>
      <c r="O132" s="58" t="str">
        <f>IFERROR(VLOOKUP($AC132,FILL_DATA!$A$4:$X$1004,15,0),"")</f>
        <v/>
      </c>
      <c r="P132" s="58" t="str">
        <f>IFERROR(VLOOKUP($AC132,FILL_DATA!$A$4:$X$1004,16,0),"")</f>
        <v/>
      </c>
      <c r="Q132" s="58" t="str">
        <f>IFERROR(VLOOKUP($AC132,FILL_DATA!$A$4:$X$1004,17,0),"")</f>
        <v/>
      </c>
      <c r="R132" s="58" t="str">
        <f>IFERROR(VLOOKUP($AC132,FILL_DATA!$A$4:$X$1004,18,0),"")</f>
        <v/>
      </c>
      <c r="S132" s="58" t="str">
        <f>IFERROR(VLOOKUP($AC132,FILL_DATA!$A$4:$X$1004,19,0),"")</f>
        <v/>
      </c>
      <c r="T132" s="58" t="str">
        <f>IFERROR(VLOOKUP($AC132,FILL_DATA!$A$4:$X$1004,20,0),"")</f>
        <v/>
      </c>
      <c r="U132" s="58" t="str">
        <f>IFERROR(VLOOKUP($AC132,FILL_DATA!$A$4:$X$1004,21,0),"")</f>
        <v/>
      </c>
      <c r="V132" s="58" t="str">
        <f>IFERROR(VLOOKUP($AC132,FILL_DATA!$A$4:$X$1004,22,0),"")</f>
        <v/>
      </c>
      <c r="W132" s="58" t="str">
        <f>IFERROR(VLOOKUP($AC132,FILL_DATA!$A$4:$X$1004,23,0),"")</f>
        <v/>
      </c>
      <c r="X132" s="58" t="str">
        <f>IFERROR(VLOOKUP($AC132,FILL_DATA!$A$4:$X$1004,24,0),"")</f>
        <v/>
      </c>
      <c r="Y132" s="58" t="str">
        <f>IF(SANCTION!$C$6:$C$1006="","",VLOOKUP(SANCTION!$C$6:$C$1006,Sheet1!$B$3:$C$15,2,0))</f>
        <v/>
      </c>
      <c r="Z132" s="57">
        <f t="shared" si="2"/>
        <v>0</v>
      </c>
      <c r="AB132" s="89">
        <v>127</v>
      </c>
      <c r="AC132" s="89">
        <f>IFERROR(IF($AB$1&gt;=AB132,SMALL(FILL_DATA!$AC$5:$AC$1004,SANCTION!$AB$2+SANCTION!AB132),0),0)</f>
        <v>0</v>
      </c>
      <c r="AE132" s="89">
        <f>IF(SANCTION!$C132&gt;=9,1,0)</f>
        <v>1</v>
      </c>
      <c r="AF132" s="89">
        <f>IFERROR(PRODUCT(SANCTION!$X132,SANCTION!$Y132),"")</f>
        <v>0</v>
      </c>
      <c r="AG132" s="89">
        <f t="shared" si="3"/>
        <v>0</v>
      </c>
    </row>
    <row r="133" spans="1:33" hidden="1">
      <c r="A133" s="89" t="str">
        <f>J133&amp;"_"&amp;COUNTIF($J$6:J133,J133)</f>
        <v>_97</v>
      </c>
      <c r="B133" s="58" t="str">
        <f>IF(SANCTION!$C133="","",ROWS($B$6:B133))</f>
        <v/>
      </c>
      <c r="C133" s="58" t="str">
        <f>IFERROR(VLOOKUP($AC133,FILL_DATA!$A$4:$X$1004,2,0),"")</f>
        <v/>
      </c>
      <c r="D133" s="58" t="str">
        <f>IFERROR(VLOOKUP($AC133,FILL_DATA!$A$4:$X$1004,3,0),"")</f>
        <v/>
      </c>
      <c r="E133" s="58" t="str">
        <f>IFERROR(VLOOKUP($AC133,FILL_DATA!$A$4:$X$1004,4,0),"")</f>
        <v/>
      </c>
      <c r="F133" s="58" t="str">
        <f>IFERROR(VLOOKUP($AC133,FILL_DATA!$A$4:$X$1004,5,0),"")</f>
        <v/>
      </c>
      <c r="G133" s="58" t="str">
        <f>IFERROR(VLOOKUP($AC133,FILL_DATA!$A$4:$X$1004,6,0),"")</f>
        <v/>
      </c>
      <c r="H133" s="58" t="str">
        <f>IFERROR(VLOOKUP($AC133,FILL_DATA!$A$4:$X$1004,7,0),"")</f>
        <v/>
      </c>
      <c r="I133" s="161" t="str">
        <f>IFERROR(VLOOKUP($AC133,FILL_DATA!$A$4:$X$1004,9,0),"")</f>
        <v/>
      </c>
      <c r="J133" s="58" t="str">
        <f>IFERROR(VLOOKUP($AC133,FILL_DATA!$A$4:$X$1004,10,0),"")</f>
        <v/>
      </c>
      <c r="K133" s="58" t="str">
        <f>IFERROR(VLOOKUP($AC133,FILL_DATA!$A$4:$X$1004,11,0),"")</f>
        <v/>
      </c>
      <c r="L133" s="58" t="str">
        <f>IFERROR(VLOOKUP($AC133,FILL_DATA!$A$4:$X$1004,12,0),"")</f>
        <v/>
      </c>
      <c r="M133" s="58" t="str">
        <f>IFERROR(VLOOKUP($AC133,FILL_DATA!$A$4:$X$1004,13,0),"")</f>
        <v/>
      </c>
      <c r="N133" s="58" t="str">
        <f>IFERROR(VLOOKUP($AC133,FILL_DATA!$A$4:$X$1004,14,0),"")</f>
        <v/>
      </c>
      <c r="O133" s="58" t="str">
        <f>IFERROR(VLOOKUP($AC133,FILL_DATA!$A$4:$X$1004,15,0),"")</f>
        <v/>
      </c>
      <c r="P133" s="58" t="str">
        <f>IFERROR(VLOOKUP($AC133,FILL_DATA!$A$4:$X$1004,16,0),"")</f>
        <v/>
      </c>
      <c r="Q133" s="58" t="str">
        <f>IFERROR(VLOOKUP($AC133,FILL_DATA!$A$4:$X$1004,17,0),"")</f>
        <v/>
      </c>
      <c r="R133" s="58" t="str">
        <f>IFERROR(VLOOKUP($AC133,FILL_DATA!$A$4:$X$1004,18,0),"")</f>
        <v/>
      </c>
      <c r="S133" s="58" t="str">
        <f>IFERROR(VLOOKUP($AC133,FILL_DATA!$A$4:$X$1004,19,0),"")</f>
        <v/>
      </c>
      <c r="T133" s="58" t="str">
        <f>IFERROR(VLOOKUP($AC133,FILL_DATA!$A$4:$X$1004,20,0),"")</f>
        <v/>
      </c>
      <c r="U133" s="58" t="str">
        <f>IFERROR(VLOOKUP($AC133,FILL_DATA!$A$4:$X$1004,21,0),"")</f>
        <v/>
      </c>
      <c r="V133" s="58" t="str">
        <f>IFERROR(VLOOKUP($AC133,FILL_DATA!$A$4:$X$1004,22,0),"")</f>
        <v/>
      </c>
      <c r="W133" s="58" t="str">
        <f>IFERROR(VLOOKUP($AC133,FILL_DATA!$A$4:$X$1004,23,0),"")</f>
        <v/>
      </c>
      <c r="X133" s="58" t="str">
        <f>IFERROR(VLOOKUP($AC133,FILL_DATA!$A$4:$X$1004,24,0),"")</f>
        <v/>
      </c>
      <c r="Y133" s="58" t="str">
        <f>IF(SANCTION!$C$6:$C$1006="","",VLOOKUP(SANCTION!$C$6:$C$1006,Sheet1!$B$3:$C$15,2,0))</f>
        <v/>
      </c>
      <c r="Z133" s="57">
        <f t="shared" si="2"/>
        <v>0</v>
      </c>
      <c r="AB133" s="89">
        <v>128</v>
      </c>
      <c r="AC133" s="89">
        <f>IFERROR(IF($AB$1&gt;=AB133,SMALL(FILL_DATA!$AC$5:$AC$1004,SANCTION!$AB$2+SANCTION!AB133),0),0)</f>
        <v>0</v>
      </c>
      <c r="AE133" s="89">
        <f>IF(SANCTION!$C133&gt;=9,1,0)</f>
        <v>1</v>
      </c>
      <c r="AF133" s="89">
        <f>IFERROR(PRODUCT(SANCTION!$X133,SANCTION!$Y133),"")</f>
        <v>0</v>
      </c>
      <c r="AG133" s="89">
        <f t="shared" si="3"/>
        <v>0</v>
      </c>
    </row>
    <row r="134" spans="1:33" hidden="1">
      <c r="A134" s="89" t="str">
        <f>J134&amp;"_"&amp;COUNTIF($J$6:J134,J134)</f>
        <v>_98</v>
      </c>
      <c r="B134" s="58" t="str">
        <f>IF(SANCTION!$C134="","",ROWS($B$6:B134))</f>
        <v/>
      </c>
      <c r="C134" s="58" t="str">
        <f>IFERROR(VLOOKUP($AC134,FILL_DATA!$A$4:$X$1004,2,0),"")</f>
        <v/>
      </c>
      <c r="D134" s="58" t="str">
        <f>IFERROR(VLOOKUP($AC134,FILL_DATA!$A$4:$X$1004,3,0),"")</f>
        <v/>
      </c>
      <c r="E134" s="58" t="str">
        <f>IFERROR(VLOOKUP($AC134,FILL_DATA!$A$4:$X$1004,4,0),"")</f>
        <v/>
      </c>
      <c r="F134" s="58" t="str">
        <f>IFERROR(VLOOKUP($AC134,FILL_DATA!$A$4:$X$1004,5,0),"")</f>
        <v/>
      </c>
      <c r="G134" s="58" t="str">
        <f>IFERROR(VLOOKUP($AC134,FILL_DATA!$A$4:$X$1004,6,0),"")</f>
        <v/>
      </c>
      <c r="H134" s="58" t="str">
        <f>IFERROR(VLOOKUP($AC134,FILL_DATA!$A$4:$X$1004,7,0),"")</f>
        <v/>
      </c>
      <c r="I134" s="161" t="str">
        <f>IFERROR(VLOOKUP($AC134,FILL_DATA!$A$4:$X$1004,9,0),"")</f>
        <v/>
      </c>
      <c r="J134" s="58" t="str">
        <f>IFERROR(VLOOKUP($AC134,FILL_DATA!$A$4:$X$1004,10,0),"")</f>
        <v/>
      </c>
      <c r="K134" s="58" t="str">
        <f>IFERROR(VLOOKUP($AC134,FILL_DATA!$A$4:$X$1004,11,0),"")</f>
        <v/>
      </c>
      <c r="L134" s="58" t="str">
        <f>IFERROR(VLOOKUP($AC134,FILL_DATA!$A$4:$X$1004,12,0),"")</f>
        <v/>
      </c>
      <c r="M134" s="58" t="str">
        <f>IFERROR(VLOOKUP($AC134,FILL_DATA!$A$4:$X$1004,13,0),"")</f>
        <v/>
      </c>
      <c r="N134" s="58" t="str">
        <f>IFERROR(VLOOKUP($AC134,FILL_DATA!$A$4:$X$1004,14,0),"")</f>
        <v/>
      </c>
      <c r="O134" s="58" t="str">
        <f>IFERROR(VLOOKUP($AC134,FILL_DATA!$A$4:$X$1004,15,0),"")</f>
        <v/>
      </c>
      <c r="P134" s="58" t="str">
        <f>IFERROR(VLOOKUP($AC134,FILL_DATA!$A$4:$X$1004,16,0),"")</f>
        <v/>
      </c>
      <c r="Q134" s="58" t="str">
        <f>IFERROR(VLOOKUP($AC134,FILL_DATA!$A$4:$X$1004,17,0),"")</f>
        <v/>
      </c>
      <c r="R134" s="58" t="str">
        <f>IFERROR(VLOOKUP($AC134,FILL_DATA!$A$4:$X$1004,18,0),"")</f>
        <v/>
      </c>
      <c r="S134" s="58" t="str">
        <f>IFERROR(VLOOKUP($AC134,FILL_DATA!$A$4:$X$1004,19,0),"")</f>
        <v/>
      </c>
      <c r="T134" s="58" t="str">
        <f>IFERROR(VLOOKUP($AC134,FILL_DATA!$A$4:$X$1004,20,0),"")</f>
        <v/>
      </c>
      <c r="U134" s="58" t="str">
        <f>IFERROR(VLOOKUP($AC134,FILL_DATA!$A$4:$X$1004,21,0),"")</f>
        <v/>
      </c>
      <c r="V134" s="58" t="str">
        <f>IFERROR(VLOOKUP($AC134,FILL_DATA!$A$4:$X$1004,22,0),"")</f>
        <v/>
      </c>
      <c r="W134" s="58" t="str">
        <f>IFERROR(VLOOKUP($AC134,FILL_DATA!$A$4:$X$1004,23,0),"")</f>
        <v/>
      </c>
      <c r="X134" s="58" t="str">
        <f>IFERROR(VLOOKUP($AC134,FILL_DATA!$A$4:$X$1004,24,0),"")</f>
        <v/>
      </c>
      <c r="Y134" s="58" t="str">
        <f>IF(SANCTION!$C$6:$C$1006="","",VLOOKUP(SANCTION!$C$6:$C$1006,Sheet1!$B$3:$C$15,2,0))</f>
        <v/>
      </c>
      <c r="Z134" s="57">
        <f t="shared" ref="Z134:Z197" si="4">AG134</f>
        <v>0</v>
      </c>
      <c r="AB134" s="89">
        <v>129</v>
      </c>
      <c r="AC134" s="89">
        <f>IFERROR(IF($AB$1&gt;=AB134,SMALL(FILL_DATA!$AC$5:$AC$1004,SANCTION!$AB$2+SANCTION!AB134),0),0)</f>
        <v>0</v>
      </c>
      <c r="AE134" s="89">
        <f>IF(SANCTION!$C134&gt;=9,1,0)</f>
        <v>1</v>
      </c>
      <c r="AF134" s="89">
        <f>IFERROR(PRODUCT(SANCTION!$X134,SANCTION!$Y134),"")</f>
        <v>0</v>
      </c>
      <c r="AG134" s="89">
        <f t="shared" si="3"/>
        <v>0</v>
      </c>
    </row>
    <row r="135" spans="1:33" hidden="1">
      <c r="A135" s="89" t="str">
        <f>J135&amp;"_"&amp;COUNTIF($J$6:J135,J135)</f>
        <v>_99</v>
      </c>
      <c r="B135" s="58" t="str">
        <f>IF(SANCTION!$C135="","",ROWS($B$6:B135))</f>
        <v/>
      </c>
      <c r="C135" s="58" t="str">
        <f>IFERROR(VLOOKUP($AC135,FILL_DATA!$A$4:$X$1004,2,0),"")</f>
        <v/>
      </c>
      <c r="D135" s="58" t="str">
        <f>IFERROR(VLOOKUP($AC135,FILL_DATA!$A$4:$X$1004,3,0),"")</f>
        <v/>
      </c>
      <c r="E135" s="58" t="str">
        <f>IFERROR(VLOOKUP($AC135,FILL_DATA!$A$4:$X$1004,4,0),"")</f>
        <v/>
      </c>
      <c r="F135" s="58" t="str">
        <f>IFERROR(VLOOKUP($AC135,FILL_DATA!$A$4:$X$1004,5,0),"")</f>
        <v/>
      </c>
      <c r="G135" s="58" t="str">
        <f>IFERROR(VLOOKUP($AC135,FILL_DATA!$A$4:$X$1004,6,0),"")</f>
        <v/>
      </c>
      <c r="H135" s="58" t="str">
        <f>IFERROR(VLOOKUP($AC135,FILL_DATA!$A$4:$X$1004,7,0),"")</f>
        <v/>
      </c>
      <c r="I135" s="161" t="str">
        <f>IFERROR(VLOOKUP($AC135,FILL_DATA!$A$4:$X$1004,9,0),"")</f>
        <v/>
      </c>
      <c r="J135" s="58" t="str">
        <f>IFERROR(VLOOKUP($AC135,FILL_DATA!$A$4:$X$1004,10,0),"")</f>
        <v/>
      </c>
      <c r="K135" s="58" t="str">
        <f>IFERROR(VLOOKUP($AC135,FILL_DATA!$A$4:$X$1004,11,0),"")</f>
        <v/>
      </c>
      <c r="L135" s="58" t="str">
        <f>IFERROR(VLOOKUP($AC135,FILL_DATA!$A$4:$X$1004,12,0),"")</f>
        <v/>
      </c>
      <c r="M135" s="58" t="str">
        <f>IFERROR(VLOOKUP($AC135,FILL_DATA!$A$4:$X$1004,13,0),"")</f>
        <v/>
      </c>
      <c r="N135" s="58" t="str">
        <f>IFERROR(VLOOKUP($AC135,FILL_DATA!$A$4:$X$1004,14,0),"")</f>
        <v/>
      </c>
      <c r="O135" s="58" t="str">
        <f>IFERROR(VLOOKUP($AC135,FILL_DATA!$A$4:$X$1004,15,0),"")</f>
        <v/>
      </c>
      <c r="P135" s="58" t="str">
        <f>IFERROR(VLOOKUP($AC135,FILL_DATA!$A$4:$X$1004,16,0),"")</f>
        <v/>
      </c>
      <c r="Q135" s="58" t="str">
        <f>IFERROR(VLOOKUP($AC135,FILL_DATA!$A$4:$X$1004,17,0),"")</f>
        <v/>
      </c>
      <c r="R135" s="58" t="str">
        <f>IFERROR(VLOOKUP($AC135,FILL_DATA!$A$4:$X$1004,18,0),"")</f>
        <v/>
      </c>
      <c r="S135" s="58" t="str">
        <f>IFERROR(VLOOKUP($AC135,FILL_DATA!$A$4:$X$1004,19,0),"")</f>
        <v/>
      </c>
      <c r="T135" s="58" t="str">
        <f>IFERROR(VLOOKUP($AC135,FILL_DATA!$A$4:$X$1004,20,0),"")</f>
        <v/>
      </c>
      <c r="U135" s="58" t="str">
        <f>IFERROR(VLOOKUP($AC135,FILL_DATA!$A$4:$X$1004,21,0),"")</f>
        <v/>
      </c>
      <c r="V135" s="58" t="str">
        <f>IFERROR(VLOOKUP($AC135,FILL_DATA!$A$4:$X$1004,22,0),"")</f>
        <v/>
      </c>
      <c r="W135" s="58" t="str">
        <f>IFERROR(VLOOKUP($AC135,FILL_DATA!$A$4:$X$1004,23,0),"")</f>
        <v/>
      </c>
      <c r="X135" s="58" t="str">
        <f>IFERROR(VLOOKUP($AC135,FILL_DATA!$A$4:$X$1004,24,0),"")</f>
        <v/>
      </c>
      <c r="Y135" s="58" t="str">
        <f>IF(SANCTION!$C$6:$C$1006="","",VLOOKUP(SANCTION!$C$6:$C$1006,Sheet1!$B$3:$C$15,2,0))</f>
        <v/>
      </c>
      <c r="Z135" s="57">
        <f t="shared" si="4"/>
        <v>0</v>
      </c>
      <c r="AB135" s="89">
        <v>130</v>
      </c>
      <c r="AC135" s="89">
        <f>IFERROR(IF($AB$1&gt;=AB135,SMALL(FILL_DATA!$AC$5:$AC$1004,SANCTION!$AB$2+SANCTION!AB135),0),0)</f>
        <v>0</v>
      </c>
      <c r="AE135" s="89">
        <f>IF(SANCTION!$C135&gt;=9,1,0)</f>
        <v>1</v>
      </c>
      <c r="AF135" s="89">
        <f>IFERROR(PRODUCT(SANCTION!$X135,SANCTION!$Y135),"")</f>
        <v>0</v>
      </c>
      <c r="AG135" s="89">
        <f t="shared" ref="AG135:AG198" si="5">IF(AND(IF(AE135=1,AF135&gt;=5400)),5400,IF(AND(AF135=0,AF135&gt;=3000),3000,AF135))</f>
        <v>0</v>
      </c>
    </row>
    <row r="136" spans="1:33" hidden="1">
      <c r="A136" s="89" t="str">
        <f>J136&amp;"_"&amp;COUNTIF($J$6:J136,J136)</f>
        <v>_100</v>
      </c>
      <c r="B136" s="58" t="str">
        <f>IF(SANCTION!$C136="","",ROWS($B$6:B136))</f>
        <v/>
      </c>
      <c r="C136" s="58" t="str">
        <f>IFERROR(VLOOKUP($AC136,FILL_DATA!$A$4:$X$1004,2,0),"")</f>
        <v/>
      </c>
      <c r="D136" s="58" t="str">
        <f>IFERROR(VLOOKUP($AC136,FILL_DATA!$A$4:$X$1004,3,0),"")</f>
        <v/>
      </c>
      <c r="E136" s="58" t="str">
        <f>IFERROR(VLOOKUP($AC136,FILL_DATA!$A$4:$X$1004,4,0),"")</f>
        <v/>
      </c>
      <c r="F136" s="58" t="str">
        <f>IFERROR(VLOOKUP($AC136,FILL_DATA!$A$4:$X$1004,5,0),"")</f>
        <v/>
      </c>
      <c r="G136" s="58" t="str">
        <f>IFERROR(VLOOKUP($AC136,FILL_DATA!$A$4:$X$1004,6,0),"")</f>
        <v/>
      </c>
      <c r="H136" s="58" t="str">
        <f>IFERROR(VLOOKUP($AC136,FILL_DATA!$A$4:$X$1004,7,0),"")</f>
        <v/>
      </c>
      <c r="I136" s="161" t="str">
        <f>IFERROR(VLOOKUP($AC136,FILL_DATA!$A$4:$X$1004,9,0),"")</f>
        <v/>
      </c>
      <c r="J136" s="58" t="str">
        <f>IFERROR(VLOOKUP($AC136,FILL_DATA!$A$4:$X$1004,10,0),"")</f>
        <v/>
      </c>
      <c r="K136" s="58" t="str">
        <f>IFERROR(VLOOKUP($AC136,FILL_DATA!$A$4:$X$1004,11,0),"")</f>
        <v/>
      </c>
      <c r="L136" s="58" t="str">
        <f>IFERROR(VLOOKUP($AC136,FILL_DATA!$A$4:$X$1004,12,0),"")</f>
        <v/>
      </c>
      <c r="M136" s="58" t="str">
        <f>IFERROR(VLOOKUP($AC136,FILL_DATA!$A$4:$X$1004,13,0),"")</f>
        <v/>
      </c>
      <c r="N136" s="58" t="str">
        <f>IFERROR(VLOOKUP($AC136,FILL_DATA!$A$4:$X$1004,14,0),"")</f>
        <v/>
      </c>
      <c r="O136" s="58" t="str">
        <f>IFERROR(VLOOKUP($AC136,FILL_DATA!$A$4:$X$1004,15,0),"")</f>
        <v/>
      </c>
      <c r="P136" s="58" t="str">
        <f>IFERROR(VLOOKUP($AC136,FILL_DATA!$A$4:$X$1004,16,0),"")</f>
        <v/>
      </c>
      <c r="Q136" s="58" t="str">
        <f>IFERROR(VLOOKUP($AC136,FILL_DATA!$A$4:$X$1004,17,0),"")</f>
        <v/>
      </c>
      <c r="R136" s="58" t="str">
        <f>IFERROR(VLOOKUP($AC136,FILL_DATA!$A$4:$X$1004,18,0),"")</f>
        <v/>
      </c>
      <c r="S136" s="58" t="str">
        <f>IFERROR(VLOOKUP($AC136,FILL_DATA!$A$4:$X$1004,19,0),"")</f>
        <v/>
      </c>
      <c r="T136" s="58" t="str">
        <f>IFERROR(VLOOKUP($AC136,FILL_DATA!$A$4:$X$1004,20,0),"")</f>
        <v/>
      </c>
      <c r="U136" s="58" t="str">
        <f>IFERROR(VLOOKUP($AC136,FILL_DATA!$A$4:$X$1004,21,0),"")</f>
        <v/>
      </c>
      <c r="V136" s="58" t="str">
        <f>IFERROR(VLOOKUP($AC136,FILL_DATA!$A$4:$X$1004,22,0),"")</f>
        <v/>
      </c>
      <c r="W136" s="58" t="str">
        <f>IFERROR(VLOOKUP($AC136,FILL_DATA!$A$4:$X$1004,23,0),"")</f>
        <v/>
      </c>
      <c r="X136" s="58" t="str">
        <f>IFERROR(VLOOKUP($AC136,FILL_DATA!$A$4:$X$1004,24,0),"")</f>
        <v/>
      </c>
      <c r="Y136" s="58" t="str">
        <f>IF(SANCTION!$C$6:$C$1006="","",VLOOKUP(SANCTION!$C$6:$C$1006,Sheet1!$B$3:$C$15,2,0))</f>
        <v/>
      </c>
      <c r="Z136" s="57">
        <f t="shared" si="4"/>
        <v>0</v>
      </c>
      <c r="AB136" s="89">
        <v>131</v>
      </c>
      <c r="AC136" s="89">
        <f>IFERROR(IF($AB$1&gt;=AB136,SMALL(FILL_DATA!$AC$5:$AC$1004,SANCTION!$AB$2+SANCTION!AB136),0),0)</f>
        <v>0</v>
      </c>
      <c r="AE136" s="89">
        <f>IF(SANCTION!$C136&gt;=9,1,0)</f>
        <v>1</v>
      </c>
      <c r="AF136" s="89">
        <f>IFERROR(PRODUCT(SANCTION!$X136,SANCTION!$Y136),"")</f>
        <v>0</v>
      </c>
      <c r="AG136" s="89">
        <f t="shared" si="5"/>
        <v>0</v>
      </c>
    </row>
    <row r="137" spans="1:33" hidden="1">
      <c r="A137" s="89" t="str">
        <f>J137&amp;"_"&amp;COUNTIF($J$6:J137,J137)</f>
        <v>_101</v>
      </c>
      <c r="B137" s="58" t="str">
        <f>IF(SANCTION!$C137="","",ROWS($B$6:B137))</f>
        <v/>
      </c>
      <c r="C137" s="58" t="str">
        <f>IFERROR(VLOOKUP($AC137,FILL_DATA!$A$4:$X$1004,2,0),"")</f>
        <v/>
      </c>
      <c r="D137" s="58" t="str">
        <f>IFERROR(VLOOKUP($AC137,FILL_DATA!$A$4:$X$1004,3,0),"")</f>
        <v/>
      </c>
      <c r="E137" s="58" t="str">
        <f>IFERROR(VLOOKUP($AC137,FILL_DATA!$A$4:$X$1004,4,0),"")</f>
        <v/>
      </c>
      <c r="F137" s="58" t="str">
        <f>IFERROR(VLOOKUP($AC137,FILL_DATA!$A$4:$X$1004,5,0),"")</f>
        <v/>
      </c>
      <c r="G137" s="58" t="str">
        <f>IFERROR(VLOOKUP($AC137,FILL_DATA!$A$4:$X$1004,6,0),"")</f>
        <v/>
      </c>
      <c r="H137" s="58" t="str">
        <f>IFERROR(VLOOKUP($AC137,FILL_DATA!$A$4:$X$1004,7,0),"")</f>
        <v/>
      </c>
      <c r="I137" s="161" t="str">
        <f>IFERROR(VLOOKUP($AC137,FILL_DATA!$A$4:$X$1004,9,0),"")</f>
        <v/>
      </c>
      <c r="J137" s="58" t="str">
        <f>IFERROR(VLOOKUP($AC137,FILL_DATA!$A$4:$X$1004,10,0),"")</f>
        <v/>
      </c>
      <c r="K137" s="58" t="str">
        <f>IFERROR(VLOOKUP($AC137,FILL_DATA!$A$4:$X$1004,11,0),"")</f>
        <v/>
      </c>
      <c r="L137" s="58" t="str">
        <f>IFERROR(VLOOKUP($AC137,FILL_DATA!$A$4:$X$1004,12,0),"")</f>
        <v/>
      </c>
      <c r="M137" s="58" t="str">
        <f>IFERROR(VLOOKUP($AC137,FILL_DATA!$A$4:$X$1004,13,0),"")</f>
        <v/>
      </c>
      <c r="N137" s="58" t="str">
        <f>IFERROR(VLOOKUP($AC137,FILL_DATA!$A$4:$X$1004,14,0),"")</f>
        <v/>
      </c>
      <c r="O137" s="58" t="str">
        <f>IFERROR(VLOOKUP($AC137,FILL_DATA!$A$4:$X$1004,15,0),"")</f>
        <v/>
      </c>
      <c r="P137" s="58" t="str">
        <f>IFERROR(VLOOKUP($AC137,FILL_DATA!$A$4:$X$1004,16,0),"")</f>
        <v/>
      </c>
      <c r="Q137" s="58" t="str">
        <f>IFERROR(VLOOKUP($AC137,FILL_DATA!$A$4:$X$1004,17,0),"")</f>
        <v/>
      </c>
      <c r="R137" s="58" t="str">
        <f>IFERROR(VLOOKUP($AC137,FILL_DATA!$A$4:$X$1004,18,0),"")</f>
        <v/>
      </c>
      <c r="S137" s="58" t="str">
        <f>IFERROR(VLOOKUP($AC137,FILL_DATA!$A$4:$X$1004,19,0),"")</f>
        <v/>
      </c>
      <c r="T137" s="58" t="str">
        <f>IFERROR(VLOOKUP($AC137,FILL_DATA!$A$4:$X$1004,20,0),"")</f>
        <v/>
      </c>
      <c r="U137" s="58" t="str">
        <f>IFERROR(VLOOKUP($AC137,FILL_DATA!$A$4:$X$1004,21,0),"")</f>
        <v/>
      </c>
      <c r="V137" s="58" t="str">
        <f>IFERROR(VLOOKUP($AC137,FILL_DATA!$A$4:$X$1004,22,0),"")</f>
        <v/>
      </c>
      <c r="W137" s="58" t="str">
        <f>IFERROR(VLOOKUP($AC137,FILL_DATA!$A$4:$X$1004,23,0),"")</f>
        <v/>
      </c>
      <c r="X137" s="58" t="str">
        <f>IFERROR(VLOOKUP($AC137,FILL_DATA!$A$4:$X$1004,24,0),"")</f>
        <v/>
      </c>
      <c r="Y137" s="58" t="str">
        <f>IF(SANCTION!$C$6:$C$1006="","",VLOOKUP(SANCTION!$C$6:$C$1006,Sheet1!$B$3:$C$15,2,0))</f>
        <v/>
      </c>
      <c r="Z137" s="57">
        <f t="shared" si="4"/>
        <v>0</v>
      </c>
      <c r="AB137" s="89">
        <v>132</v>
      </c>
      <c r="AC137" s="89">
        <f>IFERROR(IF($AB$1&gt;=AB137,SMALL(FILL_DATA!$AC$5:$AC$1004,SANCTION!$AB$2+SANCTION!AB137),0),0)</f>
        <v>0</v>
      </c>
      <c r="AE137" s="89">
        <f>IF(SANCTION!$C137&gt;=9,1,0)</f>
        <v>1</v>
      </c>
      <c r="AF137" s="89">
        <f>IFERROR(PRODUCT(SANCTION!$X137,SANCTION!$Y137),"")</f>
        <v>0</v>
      </c>
      <c r="AG137" s="89">
        <f t="shared" si="5"/>
        <v>0</v>
      </c>
    </row>
    <row r="138" spans="1:33" hidden="1">
      <c r="A138" s="89" t="str">
        <f>J138&amp;"_"&amp;COUNTIF($J$6:J138,J138)</f>
        <v>_102</v>
      </c>
      <c r="B138" s="58" t="str">
        <f>IF(SANCTION!$C138="","",ROWS($B$6:B138))</f>
        <v/>
      </c>
      <c r="C138" s="58" t="str">
        <f>IFERROR(VLOOKUP($AC138,FILL_DATA!$A$4:$X$1004,2,0),"")</f>
        <v/>
      </c>
      <c r="D138" s="58" t="str">
        <f>IFERROR(VLOOKUP($AC138,FILL_DATA!$A$4:$X$1004,3,0),"")</f>
        <v/>
      </c>
      <c r="E138" s="58" t="str">
        <f>IFERROR(VLOOKUP($AC138,FILL_DATA!$A$4:$X$1004,4,0),"")</f>
        <v/>
      </c>
      <c r="F138" s="58" t="str">
        <f>IFERROR(VLOOKUP($AC138,FILL_DATA!$A$4:$X$1004,5,0),"")</f>
        <v/>
      </c>
      <c r="G138" s="58" t="str">
        <f>IFERROR(VLOOKUP($AC138,FILL_DATA!$A$4:$X$1004,6,0),"")</f>
        <v/>
      </c>
      <c r="H138" s="58" t="str">
        <f>IFERROR(VLOOKUP($AC138,FILL_DATA!$A$4:$X$1004,7,0),"")</f>
        <v/>
      </c>
      <c r="I138" s="161" t="str">
        <f>IFERROR(VLOOKUP($AC138,FILL_DATA!$A$4:$X$1004,9,0),"")</f>
        <v/>
      </c>
      <c r="J138" s="58" t="str">
        <f>IFERROR(VLOOKUP($AC138,FILL_DATA!$A$4:$X$1004,10,0),"")</f>
        <v/>
      </c>
      <c r="K138" s="58" t="str">
        <f>IFERROR(VLOOKUP($AC138,FILL_DATA!$A$4:$X$1004,11,0),"")</f>
        <v/>
      </c>
      <c r="L138" s="58" t="str">
        <f>IFERROR(VLOOKUP($AC138,FILL_DATA!$A$4:$X$1004,12,0),"")</f>
        <v/>
      </c>
      <c r="M138" s="58" t="str">
        <f>IFERROR(VLOOKUP($AC138,FILL_DATA!$A$4:$X$1004,13,0),"")</f>
        <v/>
      </c>
      <c r="N138" s="58" t="str">
        <f>IFERROR(VLOOKUP($AC138,FILL_DATA!$A$4:$X$1004,14,0),"")</f>
        <v/>
      </c>
      <c r="O138" s="58" t="str">
        <f>IFERROR(VLOOKUP($AC138,FILL_DATA!$A$4:$X$1004,15,0),"")</f>
        <v/>
      </c>
      <c r="P138" s="58" t="str">
        <f>IFERROR(VLOOKUP($AC138,FILL_DATA!$A$4:$X$1004,16,0),"")</f>
        <v/>
      </c>
      <c r="Q138" s="58" t="str">
        <f>IFERROR(VLOOKUP($AC138,FILL_DATA!$A$4:$X$1004,17,0),"")</f>
        <v/>
      </c>
      <c r="R138" s="58" t="str">
        <f>IFERROR(VLOOKUP($AC138,FILL_DATA!$A$4:$X$1004,18,0),"")</f>
        <v/>
      </c>
      <c r="S138" s="58" t="str">
        <f>IFERROR(VLOOKUP($AC138,FILL_DATA!$A$4:$X$1004,19,0),"")</f>
        <v/>
      </c>
      <c r="T138" s="58" t="str">
        <f>IFERROR(VLOOKUP($AC138,FILL_DATA!$A$4:$X$1004,20,0),"")</f>
        <v/>
      </c>
      <c r="U138" s="58" t="str">
        <f>IFERROR(VLOOKUP($AC138,FILL_DATA!$A$4:$X$1004,21,0),"")</f>
        <v/>
      </c>
      <c r="V138" s="58" t="str">
        <f>IFERROR(VLOOKUP($AC138,FILL_DATA!$A$4:$X$1004,22,0),"")</f>
        <v/>
      </c>
      <c r="W138" s="58" t="str">
        <f>IFERROR(VLOOKUP($AC138,FILL_DATA!$A$4:$X$1004,23,0),"")</f>
        <v/>
      </c>
      <c r="X138" s="58" t="str">
        <f>IFERROR(VLOOKUP($AC138,FILL_DATA!$A$4:$X$1004,24,0),"")</f>
        <v/>
      </c>
      <c r="Y138" s="58" t="str">
        <f>IF(SANCTION!$C$6:$C$1006="","",VLOOKUP(SANCTION!$C$6:$C$1006,Sheet1!$B$3:$C$15,2,0))</f>
        <v/>
      </c>
      <c r="Z138" s="57">
        <f t="shared" si="4"/>
        <v>0</v>
      </c>
      <c r="AB138" s="89">
        <v>133</v>
      </c>
      <c r="AC138" s="89">
        <f>IFERROR(IF($AB$1&gt;=AB138,SMALL(FILL_DATA!$AC$5:$AC$1004,SANCTION!$AB$2+SANCTION!AB138),0),0)</f>
        <v>0</v>
      </c>
      <c r="AE138" s="89">
        <f>IF(SANCTION!$C138&gt;=9,1,0)</f>
        <v>1</v>
      </c>
      <c r="AF138" s="89">
        <f>IFERROR(PRODUCT(SANCTION!$X138,SANCTION!$Y138),"")</f>
        <v>0</v>
      </c>
      <c r="AG138" s="89">
        <f t="shared" si="5"/>
        <v>0</v>
      </c>
    </row>
    <row r="139" spans="1:33" hidden="1">
      <c r="A139" s="89" t="str">
        <f>J139&amp;"_"&amp;COUNTIF($J$6:J139,J139)</f>
        <v>_103</v>
      </c>
      <c r="B139" s="58" t="str">
        <f>IF(SANCTION!$C139="","",ROWS($B$6:B139))</f>
        <v/>
      </c>
      <c r="C139" s="58" t="str">
        <f>IFERROR(VLOOKUP($AC139,FILL_DATA!$A$4:$X$1004,2,0),"")</f>
        <v/>
      </c>
      <c r="D139" s="58" t="str">
        <f>IFERROR(VLOOKUP($AC139,FILL_DATA!$A$4:$X$1004,3,0),"")</f>
        <v/>
      </c>
      <c r="E139" s="58" t="str">
        <f>IFERROR(VLOOKUP($AC139,FILL_DATA!$A$4:$X$1004,4,0),"")</f>
        <v/>
      </c>
      <c r="F139" s="58" t="str">
        <f>IFERROR(VLOOKUP($AC139,FILL_DATA!$A$4:$X$1004,5,0),"")</f>
        <v/>
      </c>
      <c r="G139" s="58" t="str">
        <f>IFERROR(VLOOKUP($AC139,FILL_DATA!$A$4:$X$1004,6,0),"")</f>
        <v/>
      </c>
      <c r="H139" s="58" t="str">
        <f>IFERROR(VLOOKUP($AC139,FILL_DATA!$A$4:$X$1004,7,0),"")</f>
        <v/>
      </c>
      <c r="I139" s="161" t="str">
        <f>IFERROR(VLOOKUP($AC139,FILL_DATA!$A$4:$X$1004,9,0),"")</f>
        <v/>
      </c>
      <c r="J139" s="58" t="str">
        <f>IFERROR(VLOOKUP($AC139,FILL_DATA!$A$4:$X$1004,10,0),"")</f>
        <v/>
      </c>
      <c r="K139" s="58" t="str">
        <f>IFERROR(VLOOKUP($AC139,FILL_DATA!$A$4:$X$1004,11,0),"")</f>
        <v/>
      </c>
      <c r="L139" s="58" t="str">
        <f>IFERROR(VLOOKUP($AC139,FILL_DATA!$A$4:$X$1004,12,0),"")</f>
        <v/>
      </c>
      <c r="M139" s="58" t="str">
        <f>IFERROR(VLOOKUP($AC139,FILL_DATA!$A$4:$X$1004,13,0),"")</f>
        <v/>
      </c>
      <c r="N139" s="58" t="str">
        <f>IFERROR(VLOOKUP($AC139,FILL_DATA!$A$4:$X$1004,14,0),"")</f>
        <v/>
      </c>
      <c r="O139" s="58" t="str">
        <f>IFERROR(VLOOKUP($AC139,FILL_DATA!$A$4:$X$1004,15,0),"")</f>
        <v/>
      </c>
      <c r="P139" s="58" t="str">
        <f>IFERROR(VLOOKUP($AC139,FILL_DATA!$A$4:$X$1004,16,0),"")</f>
        <v/>
      </c>
      <c r="Q139" s="58" t="str">
        <f>IFERROR(VLOOKUP($AC139,FILL_DATA!$A$4:$X$1004,17,0),"")</f>
        <v/>
      </c>
      <c r="R139" s="58" t="str">
        <f>IFERROR(VLOOKUP($AC139,FILL_DATA!$A$4:$X$1004,18,0),"")</f>
        <v/>
      </c>
      <c r="S139" s="58" t="str">
        <f>IFERROR(VLOOKUP($AC139,FILL_DATA!$A$4:$X$1004,19,0),"")</f>
        <v/>
      </c>
      <c r="T139" s="58" t="str">
        <f>IFERROR(VLOOKUP($AC139,FILL_DATA!$A$4:$X$1004,20,0),"")</f>
        <v/>
      </c>
      <c r="U139" s="58" t="str">
        <f>IFERROR(VLOOKUP($AC139,FILL_DATA!$A$4:$X$1004,21,0),"")</f>
        <v/>
      </c>
      <c r="V139" s="58" t="str">
        <f>IFERROR(VLOOKUP($AC139,FILL_DATA!$A$4:$X$1004,22,0),"")</f>
        <v/>
      </c>
      <c r="W139" s="58" t="str">
        <f>IFERROR(VLOOKUP($AC139,FILL_DATA!$A$4:$X$1004,23,0),"")</f>
        <v/>
      </c>
      <c r="X139" s="58" t="str">
        <f>IFERROR(VLOOKUP($AC139,FILL_DATA!$A$4:$X$1004,24,0),"")</f>
        <v/>
      </c>
      <c r="Y139" s="58" t="str">
        <f>IF(SANCTION!$C$6:$C$1006="","",VLOOKUP(SANCTION!$C$6:$C$1006,Sheet1!$B$3:$C$15,2,0))</f>
        <v/>
      </c>
      <c r="Z139" s="57">
        <f t="shared" si="4"/>
        <v>0</v>
      </c>
      <c r="AB139" s="89">
        <v>134</v>
      </c>
      <c r="AC139" s="89">
        <f>IFERROR(IF($AB$1&gt;=AB139,SMALL(FILL_DATA!$AC$5:$AC$1004,SANCTION!$AB$2+SANCTION!AB139),0),0)</f>
        <v>0</v>
      </c>
      <c r="AE139" s="89">
        <f>IF(SANCTION!$C139&gt;=9,1,0)</f>
        <v>1</v>
      </c>
      <c r="AF139" s="89">
        <f>IFERROR(PRODUCT(SANCTION!$X139,SANCTION!$Y139),"")</f>
        <v>0</v>
      </c>
      <c r="AG139" s="89">
        <f t="shared" si="5"/>
        <v>0</v>
      </c>
    </row>
    <row r="140" spans="1:33" hidden="1">
      <c r="A140" s="89" t="str">
        <f>J140&amp;"_"&amp;COUNTIF($J$6:J140,J140)</f>
        <v>_104</v>
      </c>
      <c r="B140" s="58" t="str">
        <f>IF(SANCTION!$C140="","",ROWS($B$6:B140))</f>
        <v/>
      </c>
      <c r="C140" s="58" t="str">
        <f>IFERROR(VLOOKUP($AC140,FILL_DATA!$A$4:$X$1004,2,0),"")</f>
        <v/>
      </c>
      <c r="D140" s="58" t="str">
        <f>IFERROR(VLOOKUP($AC140,FILL_DATA!$A$4:$X$1004,3,0),"")</f>
        <v/>
      </c>
      <c r="E140" s="58" t="str">
        <f>IFERROR(VLOOKUP($AC140,FILL_DATA!$A$4:$X$1004,4,0),"")</f>
        <v/>
      </c>
      <c r="F140" s="58" t="str">
        <f>IFERROR(VLOOKUP($AC140,FILL_DATA!$A$4:$X$1004,5,0),"")</f>
        <v/>
      </c>
      <c r="G140" s="58" t="str">
        <f>IFERROR(VLOOKUP($AC140,FILL_DATA!$A$4:$X$1004,6,0),"")</f>
        <v/>
      </c>
      <c r="H140" s="58" t="str">
        <f>IFERROR(VLOOKUP($AC140,FILL_DATA!$A$4:$X$1004,7,0),"")</f>
        <v/>
      </c>
      <c r="I140" s="161" t="str">
        <f>IFERROR(VLOOKUP($AC140,FILL_DATA!$A$4:$X$1004,9,0),"")</f>
        <v/>
      </c>
      <c r="J140" s="58" t="str">
        <f>IFERROR(VLOOKUP($AC140,FILL_DATA!$A$4:$X$1004,10,0),"")</f>
        <v/>
      </c>
      <c r="K140" s="58" t="str">
        <f>IFERROR(VLOOKUP($AC140,FILL_DATA!$A$4:$X$1004,11,0),"")</f>
        <v/>
      </c>
      <c r="L140" s="58" t="str">
        <f>IFERROR(VLOOKUP($AC140,FILL_DATA!$A$4:$X$1004,12,0),"")</f>
        <v/>
      </c>
      <c r="M140" s="58" t="str">
        <f>IFERROR(VLOOKUP($AC140,FILL_DATA!$A$4:$X$1004,13,0),"")</f>
        <v/>
      </c>
      <c r="N140" s="58" t="str">
        <f>IFERROR(VLOOKUP($AC140,FILL_DATA!$A$4:$X$1004,14,0),"")</f>
        <v/>
      </c>
      <c r="O140" s="58" t="str">
        <f>IFERROR(VLOOKUP($AC140,FILL_DATA!$A$4:$X$1004,15,0),"")</f>
        <v/>
      </c>
      <c r="P140" s="58" t="str">
        <f>IFERROR(VLOOKUP($AC140,FILL_DATA!$A$4:$X$1004,16,0),"")</f>
        <v/>
      </c>
      <c r="Q140" s="58" t="str">
        <f>IFERROR(VLOOKUP($AC140,FILL_DATA!$A$4:$X$1004,17,0),"")</f>
        <v/>
      </c>
      <c r="R140" s="58" t="str">
        <f>IFERROR(VLOOKUP($AC140,FILL_DATA!$A$4:$X$1004,18,0),"")</f>
        <v/>
      </c>
      <c r="S140" s="58" t="str">
        <f>IFERROR(VLOOKUP($AC140,FILL_DATA!$A$4:$X$1004,19,0),"")</f>
        <v/>
      </c>
      <c r="T140" s="58" t="str">
        <f>IFERROR(VLOOKUP($AC140,FILL_DATA!$A$4:$X$1004,20,0),"")</f>
        <v/>
      </c>
      <c r="U140" s="58" t="str">
        <f>IFERROR(VLOOKUP($AC140,FILL_DATA!$A$4:$X$1004,21,0),"")</f>
        <v/>
      </c>
      <c r="V140" s="58" t="str">
        <f>IFERROR(VLOOKUP($AC140,FILL_DATA!$A$4:$X$1004,22,0),"")</f>
        <v/>
      </c>
      <c r="W140" s="58" t="str">
        <f>IFERROR(VLOOKUP($AC140,FILL_DATA!$A$4:$X$1004,23,0),"")</f>
        <v/>
      </c>
      <c r="X140" s="58" t="str">
        <f>IFERROR(VLOOKUP($AC140,FILL_DATA!$A$4:$X$1004,24,0),"")</f>
        <v/>
      </c>
      <c r="Y140" s="58" t="str">
        <f>IF(SANCTION!$C$6:$C$1006="","",VLOOKUP(SANCTION!$C$6:$C$1006,Sheet1!$B$3:$C$15,2,0))</f>
        <v/>
      </c>
      <c r="Z140" s="57">
        <f t="shared" si="4"/>
        <v>0</v>
      </c>
      <c r="AB140" s="89">
        <v>135</v>
      </c>
      <c r="AC140" s="89">
        <f>IFERROR(IF($AB$1&gt;=AB140,SMALL(FILL_DATA!$AC$5:$AC$1004,SANCTION!$AB$2+SANCTION!AB140),0),0)</f>
        <v>0</v>
      </c>
      <c r="AE140" s="89">
        <f>IF(SANCTION!$C140&gt;=9,1,0)</f>
        <v>1</v>
      </c>
      <c r="AF140" s="89">
        <f>IFERROR(PRODUCT(SANCTION!$X140,SANCTION!$Y140),"")</f>
        <v>0</v>
      </c>
      <c r="AG140" s="89">
        <f t="shared" si="5"/>
        <v>0</v>
      </c>
    </row>
    <row r="141" spans="1:33" hidden="1">
      <c r="A141" s="89" t="str">
        <f>J141&amp;"_"&amp;COUNTIF($J$6:J141,J141)</f>
        <v>_105</v>
      </c>
      <c r="B141" s="58" t="str">
        <f>IF(SANCTION!$C141="","",ROWS($B$6:B141))</f>
        <v/>
      </c>
      <c r="C141" s="58" t="str">
        <f>IFERROR(VLOOKUP($AC141,FILL_DATA!$A$4:$X$1004,2,0),"")</f>
        <v/>
      </c>
      <c r="D141" s="58" t="str">
        <f>IFERROR(VLOOKUP($AC141,FILL_DATA!$A$4:$X$1004,3,0),"")</f>
        <v/>
      </c>
      <c r="E141" s="58" t="str">
        <f>IFERROR(VLOOKUP($AC141,FILL_DATA!$A$4:$X$1004,4,0),"")</f>
        <v/>
      </c>
      <c r="F141" s="58" t="str">
        <f>IFERROR(VLOOKUP($AC141,FILL_DATA!$A$4:$X$1004,5,0),"")</f>
        <v/>
      </c>
      <c r="G141" s="58" t="str">
        <f>IFERROR(VLOOKUP($AC141,FILL_DATA!$A$4:$X$1004,6,0),"")</f>
        <v/>
      </c>
      <c r="H141" s="58" t="str">
        <f>IFERROR(VLOOKUP($AC141,FILL_DATA!$A$4:$X$1004,7,0),"")</f>
        <v/>
      </c>
      <c r="I141" s="161" t="str">
        <f>IFERROR(VLOOKUP($AC141,FILL_DATA!$A$4:$X$1004,9,0),"")</f>
        <v/>
      </c>
      <c r="J141" s="58" t="str">
        <f>IFERROR(VLOOKUP($AC141,FILL_DATA!$A$4:$X$1004,10,0),"")</f>
        <v/>
      </c>
      <c r="K141" s="58" t="str">
        <f>IFERROR(VLOOKUP($AC141,FILL_DATA!$A$4:$X$1004,11,0),"")</f>
        <v/>
      </c>
      <c r="L141" s="58" t="str">
        <f>IFERROR(VLOOKUP($AC141,FILL_DATA!$A$4:$X$1004,12,0),"")</f>
        <v/>
      </c>
      <c r="M141" s="58" t="str">
        <f>IFERROR(VLOOKUP($AC141,FILL_DATA!$A$4:$X$1004,13,0),"")</f>
        <v/>
      </c>
      <c r="N141" s="58" t="str">
        <f>IFERROR(VLOOKUP($AC141,FILL_DATA!$A$4:$X$1004,14,0),"")</f>
        <v/>
      </c>
      <c r="O141" s="58" t="str">
        <f>IFERROR(VLOOKUP($AC141,FILL_DATA!$A$4:$X$1004,15,0),"")</f>
        <v/>
      </c>
      <c r="P141" s="58" t="str">
        <f>IFERROR(VLOOKUP($AC141,FILL_DATA!$A$4:$X$1004,16,0),"")</f>
        <v/>
      </c>
      <c r="Q141" s="58" t="str">
        <f>IFERROR(VLOOKUP($AC141,FILL_DATA!$A$4:$X$1004,17,0),"")</f>
        <v/>
      </c>
      <c r="R141" s="58" t="str">
        <f>IFERROR(VLOOKUP($AC141,FILL_DATA!$A$4:$X$1004,18,0),"")</f>
        <v/>
      </c>
      <c r="S141" s="58" t="str">
        <f>IFERROR(VLOOKUP($AC141,FILL_DATA!$A$4:$X$1004,19,0),"")</f>
        <v/>
      </c>
      <c r="T141" s="58" t="str">
        <f>IFERROR(VLOOKUP($AC141,FILL_DATA!$A$4:$X$1004,20,0),"")</f>
        <v/>
      </c>
      <c r="U141" s="58" t="str">
        <f>IFERROR(VLOOKUP($AC141,FILL_DATA!$A$4:$X$1004,21,0),"")</f>
        <v/>
      </c>
      <c r="V141" s="58" t="str">
        <f>IFERROR(VLOOKUP($AC141,FILL_DATA!$A$4:$X$1004,22,0),"")</f>
        <v/>
      </c>
      <c r="W141" s="58" t="str">
        <f>IFERROR(VLOOKUP($AC141,FILL_DATA!$A$4:$X$1004,23,0),"")</f>
        <v/>
      </c>
      <c r="X141" s="58" t="str">
        <f>IFERROR(VLOOKUP($AC141,FILL_DATA!$A$4:$X$1004,24,0),"")</f>
        <v/>
      </c>
      <c r="Y141" s="58" t="str">
        <f>IF(SANCTION!$C$6:$C$1006="","",VLOOKUP(SANCTION!$C$6:$C$1006,Sheet1!$B$3:$C$15,2,0))</f>
        <v/>
      </c>
      <c r="Z141" s="57">
        <f t="shared" si="4"/>
        <v>0</v>
      </c>
      <c r="AB141" s="89">
        <v>136</v>
      </c>
      <c r="AC141" s="89">
        <f>IFERROR(IF($AB$1&gt;=AB141,SMALL(FILL_DATA!$AC$5:$AC$1004,SANCTION!$AB$2+SANCTION!AB141),0),0)</f>
        <v>0</v>
      </c>
      <c r="AE141" s="89">
        <f>IF(SANCTION!$C141&gt;=9,1,0)</f>
        <v>1</v>
      </c>
      <c r="AF141" s="89">
        <f>IFERROR(PRODUCT(SANCTION!$X141,SANCTION!$Y141),"")</f>
        <v>0</v>
      </c>
      <c r="AG141" s="89">
        <f t="shared" si="5"/>
        <v>0</v>
      </c>
    </row>
    <row r="142" spans="1:33" hidden="1">
      <c r="A142" s="89" t="str">
        <f>J142&amp;"_"&amp;COUNTIF($J$6:J142,J142)</f>
        <v>_106</v>
      </c>
      <c r="B142" s="58" t="str">
        <f>IF(SANCTION!$C142="","",ROWS($B$6:B142))</f>
        <v/>
      </c>
      <c r="C142" s="58" t="str">
        <f>IFERROR(VLOOKUP($AC142,FILL_DATA!$A$4:$X$1004,2,0),"")</f>
        <v/>
      </c>
      <c r="D142" s="58" t="str">
        <f>IFERROR(VLOOKUP($AC142,FILL_DATA!$A$4:$X$1004,3,0),"")</f>
        <v/>
      </c>
      <c r="E142" s="58" t="str">
        <f>IFERROR(VLOOKUP($AC142,FILL_DATA!$A$4:$X$1004,4,0),"")</f>
        <v/>
      </c>
      <c r="F142" s="58" t="str">
        <f>IFERROR(VLOOKUP($AC142,FILL_DATA!$A$4:$X$1004,5,0),"")</f>
        <v/>
      </c>
      <c r="G142" s="58" t="str">
        <f>IFERROR(VLOOKUP($AC142,FILL_DATA!$A$4:$X$1004,6,0),"")</f>
        <v/>
      </c>
      <c r="H142" s="58" t="str">
        <f>IFERROR(VLOOKUP($AC142,FILL_DATA!$A$4:$X$1004,7,0),"")</f>
        <v/>
      </c>
      <c r="I142" s="161" t="str">
        <f>IFERROR(VLOOKUP($AC142,FILL_DATA!$A$4:$X$1004,9,0),"")</f>
        <v/>
      </c>
      <c r="J142" s="58" t="str">
        <f>IFERROR(VLOOKUP($AC142,FILL_DATA!$A$4:$X$1004,10,0),"")</f>
        <v/>
      </c>
      <c r="K142" s="58" t="str">
        <f>IFERROR(VLOOKUP($AC142,FILL_DATA!$A$4:$X$1004,11,0),"")</f>
        <v/>
      </c>
      <c r="L142" s="58" t="str">
        <f>IFERROR(VLOOKUP($AC142,FILL_DATA!$A$4:$X$1004,12,0),"")</f>
        <v/>
      </c>
      <c r="M142" s="58" t="str">
        <f>IFERROR(VLOOKUP($AC142,FILL_DATA!$A$4:$X$1004,13,0),"")</f>
        <v/>
      </c>
      <c r="N142" s="58" t="str">
        <f>IFERROR(VLOOKUP($AC142,FILL_DATA!$A$4:$X$1004,14,0),"")</f>
        <v/>
      </c>
      <c r="O142" s="58" t="str">
        <f>IFERROR(VLOOKUP($AC142,FILL_DATA!$A$4:$X$1004,15,0),"")</f>
        <v/>
      </c>
      <c r="P142" s="58" t="str">
        <f>IFERROR(VLOOKUP($AC142,FILL_DATA!$A$4:$X$1004,16,0),"")</f>
        <v/>
      </c>
      <c r="Q142" s="58" t="str">
        <f>IFERROR(VLOOKUP($AC142,FILL_DATA!$A$4:$X$1004,17,0),"")</f>
        <v/>
      </c>
      <c r="R142" s="58" t="str">
        <f>IFERROR(VLOOKUP($AC142,FILL_DATA!$A$4:$X$1004,18,0),"")</f>
        <v/>
      </c>
      <c r="S142" s="58" t="str">
        <f>IFERROR(VLOOKUP($AC142,FILL_DATA!$A$4:$X$1004,19,0),"")</f>
        <v/>
      </c>
      <c r="T142" s="58" t="str">
        <f>IFERROR(VLOOKUP($AC142,FILL_DATA!$A$4:$X$1004,20,0),"")</f>
        <v/>
      </c>
      <c r="U142" s="58" t="str">
        <f>IFERROR(VLOOKUP($AC142,FILL_DATA!$A$4:$X$1004,21,0),"")</f>
        <v/>
      </c>
      <c r="V142" s="58" t="str">
        <f>IFERROR(VLOOKUP($AC142,FILL_DATA!$A$4:$X$1004,22,0),"")</f>
        <v/>
      </c>
      <c r="W142" s="58" t="str">
        <f>IFERROR(VLOOKUP($AC142,FILL_DATA!$A$4:$X$1004,23,0),"")</f>
        <v/>
      </c>
      <c r="X142" s="58" t="str">
        <f>IFERROR(VLOOKUP($AC142,FILL_DATA!$A$4:$X$1004,24,0),"")</f>
        <v/>
      </c>
      <c r="Y142" s="58" t="str">
        <f>IF(SANCTION!$C$6:$C$1006="","",VLOOKUP(SANCTION!$C$6:$C$1006,Sheet1!$B$3:$C$15,2,0))</f>
        <v/>
      </c>
      <c r="Z142" s="57">
        <f t="shared" si="4"/>
        <v>0</v>
      </c>
      <c r="AB142" s="89">
        <v>137</v>
      </c>
      <c r="AC142" s="89">
        <f>IFERROR(IF($AB$1&gt;=AB142,SMALL(FILL_DATA!$AC$5:$AC$1004,SANCTION!$AB$2+SANCTION!AB142),0),0)</f>
        <v>0</v>
      </c>
      <c r="AE142" s="89">
        <f>IF(SANCTION!$C142&gt;=9,1,0)</f>
        <v>1</v>
      </c>
      <c r="AF142" s="89">
        <f>IFERROR(PRODUCT(SANCTION!$X142,SANCTION!$Y142),"")</f>
        <v>0</v>
      </c>
      <c r="AG142" s="89">
        <f t="shared" si="5"/>
        <v>0</v>
      </c>
    </row>
    <row r="143" spans="1:33" hidden="1">
      <c r="A143" s="89" t="str">
        <f>J143&amp;"_"&amp;COUNTIF($J$6:J143,J143)</f>
        <v>_107</v>
      </c>
      <c r="B143" s="58" t="str">
        <f>IF(SANCTION!$C143="","",ROWS($B$6:B143))</f>
        <v/>
      </c>
      <c r="C143" s="58" t="str">
        <f>IFERROR(VLOOKUP($AC143,FILL_DATA!$A$4:$X$1004,2,0),"")</f>
        <v/>
      </c>
      <c r="D143" s="58" t="str">
        <f>IFERROR(VLOOKUP($AC143,FILL_DATA!$A$4:$X$1004,3,0),"")</f>
        <v/>
      </c>
      <c r="E143" s="58" t="str">
        <f>IFERROR(VLOOKUP($AC143,FILL_DATA!$A$4:$X$1004,4,0),"")</f>
        <v/>
      </c>
      <c r="F143" s="58" t="str">
        <f>IFERROR(VLOOKUP($AC143,FILL_DATA!$A$4:$X$1004,5,0),"")</f>
        <v/>
      </c>
      <c r="G143" s="58" t="str">
        <f>IFERROR(VLOOKUP($AC143,FILL_DATA!$A$4:$X$1004,6,0),"")</f>
        <v/>
      </c>
      <c r="H143" s="58" t="str">
        <f>IFERROR(VLOOKUP($AC143,FILL_DATA!$A$4:$X$1004,7,0),"")</f>
        <v/>
      </c>
      <c r="I143" s="161" t="str">
        <f>IFERROR(VLOOKUP($AC143,FILL_DATA!$A$4:$X$1004,9,0),"")</f>
        <v/>
      </c>
      <c r="J143" s="58" t="str">
        <f>IFERROR(VLOOKUP($AC143,FILL_DATA!$A$4:$X$1004,10,0),"")</f>
        <v/>
      </c>
      <c r="K143" s="58" t="str">
        <f>IFERROR(VLOOKUP($AC143,FILL_DATA!$A$4:$X$1004,11,0),"")</f>
        <v/>
      </c>
      <c r="L143" s="58" t="str">
        <f>IFERROR(VLOOKUP($AC143,FILL_DATA!$A$4:$X$1004,12,0),"")</f>
        <v/>
      </c>
      <c r="M143" s="58" t="str">
        <f>IFERROR(VLOOKUP($AC143,FILL_DATA!$A$4:$X$1004,13,0),"")</f>
        <v/>
      </c>
      <c r="N143" s="58" t="str">
        <f>IFERROR(VLOOKUP($AC143,FILL_DATA!$A$4:$X$1004,14,0),"")</f>
        <v/>
      </c>
      <c r="O143" s="58" t="str">
        <f>IFERROR(VLOOKUP($AC143,FILL_DATA!$A$4:$X$1004,15,0),"")</f>
        <v/>
      </c>
      <c r="P143" s="58" t="str">
        <f>IFERROR(VLOOKUP($AC143,FILL_DATA!$A$4:$X$1004,16,0),"")</f>
        <v/>
      </c>
      <c r="Q143" s="58" t="str">
        <f>IFERROR(VLOOKUP($AC143,FILL_DATA!$A$4:$X$1004,17,0),"")</f>
        <v/>
      </c>
      <c r="R143" s="58" t="str">
        <f>IFERROR(VLOOKUP($AC143,FILL_DATA!$A$4:$X$1004,18,0),"")</f>
        <v/>
      </c>
      <c r="S143" s="58" t="str">
        <f>IFERROR(VLOOKUP($AC143,FILL_DATA!$A$4:$X$1004,19,0),"")</f>
        <v/>
      </c>
      <c r="T143" s="58" t="str">
        <f>IFERROR(VLOOKUP($AC143,FILL_DATA!$A$4:$X$1004,20,0),"")</f>
        <v/>
      </c>
      <c r="U143" s="58" t="str">
        <f>IFERROR(VLOOKUP($AC143,FILL_DATA!$A$4:$X$1004,21,0),"")</f>
        <v/>
      </c>
      <c r="V143" s="58" t="str">
        <f>IFERROR(VLOOKUP($AC143,FILL_DATA!$A$4:$X$1004,22,0),"")</f>
        <v/>
      </c>
      <c r="W143" s="58" t="str">
        <f>IFERROR(VLOOKUP($AC143,FILL_DATA!$A$4:$X$1004,23,0),"")</f>
        <v/>
      </c>
      <c r="X143" s="58" t="str">
        <f>IFERROR(VLOOKUP($AC143,FILL_DATA!$A$4:$X$1004,24,0),"")</f>
        <v/>
      </c>
      <c r="Y143" s="58" t="str">
        <f>IF(SANCTION!$C$6:$C$1006="","",VLOOKUP(SANCTION!$C$6:$C$1006,Sheet1!$B$3:$C$15,2,0))</f>
        <v/>
      </c>
      <c r="Z143" s="57">
        <f t="shared" si="4"/>
        <v>0</v>
      </c>
      <c r="AB143" s="89">
        <v>138</v>
      </c>
      <c r="AC143" s="89">
        <f>IFERROR(IF($AB$1&gt;=AB143,SMALL(FILL_DATA!$AC$5:$AC$1004,SANCTION!$AB$2+SANCTION!AB143),0),0)</f>
        <v>0</v>
      </c>
      <c r="AE143" s="89">
        <f>IF(SANCTION!$C143&gt;=9,1,0)</f>
        <v>1</v>
      </c>
      <c r="AF143" s="89">
        <f>IFERROR(PRODUCT(SANCTION!$X143,SANCTION!$Y143),"")</f>
        <v>0</v>
      </c>
      <c r="AG143" s="89">
        <f t="shared" si="5"/>
        <v>0</v>
      </c>
    </row>
    <row r="144" spans="1:33" hidden="1">
      <c r="A144" s="89" t="str">
        <f>J144&amp;"_"&amp;COUNTIF($J$6:J144,J144)</f>
        <v>_108</v>
      </c>
      <c r="B144" s="58" t="str">
        <f>IF(SANCTION!$C144="","",ROWS($B$6:B144))</f>
        <v/>
      </c>
      <c r="C144" s="58" t="str">
        <f>IFERROR(VLOOKUP($AC144,FILL_DATA!$A$4:$X$1004,2,0),"")</f>
        <v/>
      </c>
      <c r="D144" s="58" t="str">
        <f>IFERROR(VLOOKUP($AC144,FILL_DATA!$A$4:$X$1004,3,0),"")</f>
        <v/>
      </c>
      <c r="E144" s="58" t="str">
        <f>IFERROR(VLOOKUP($AC144,FILL_DATA!$A$4:$X$1004,4,0),"")</f>
        <v/>
      </c>
      <c r="F144" s="58" t="str">
        <f>IFERROR(VLOOKUP($AC144,FILL_DATA!$A$4:$X$1004,5,0),"")</f>
        <v/>
      </c>
      <c r="G144" s="58" t="str">
        <f>IFERROR(VLOOKUP($AC144,FILL_DATA!$A$4:$X$1004,6,0),"")</f>
        <v/>
      </c>
      <c r="H144" s="58" t="str">
        <f>IFERROR(VLOOKUP($AC144,FILL_DATA!$A$4:$X$1004,7,0),"")</f>
        <v/>
      </c>
      <c r="I144" s="161" t="str">
        <f>IFERROR(VLOOKUP($AC144,FILL_DATA!$A$4:$X$1004,9,0),"")</f>
        <v/>
      </c>
      <c r="J144" s="58" t="str">
        <f>IFERROR(VLOOKUP($AC144,FILL_DATA!$A$4:$X$1004,10,0),"")</f>
        <v/>
      </c>
      <c r="K144" s="58" t="str">
        <f>IFERROR(VLOOKUP($AC144,FILL_DATA!$A$4:$X$1004,11,0),"")</f>
        <v/>
      </c>
      <c r="L144" s="58" t="str">
        <f>IFERROR(VLOOKUP($AC144,FILL_DATA!$A$4:$X$1004,12,0),"")</f>
        <v/>
      </c>
      <c r="M144" s="58" t="str">
        <f>IFERROR(VLOOKUP($AC144,FILL_DATA!$A$4:$X$1004,13,0),"")</f>
        <v/>
      </c>
      <c r="N144" s="58" t="str">
        <f>IFERROR(VLOOKUP($AC144,FILL_DATA!$A$4:$X$1004,14,0),"")</f>
        <v/>
      </c>
      <c r="O144" s="58" t="str">
        <f>IFERROR(VLOOKUP($AC144,FILL_DATA!$A$4:$X$1004,15,0),"")</f>
        <v/>
      </c>
      <c r="P144" s="58" t="str">
        <f>IFERROR(VLOOKUP($AC144,FILL_DATA!$A$4:$X$1004,16,0),"")</f>
        <v/>
      </c>
      <c r="Q144" s="58" t="str">
        <f>IFERROR(VLOOKUP($AC144,FILL_DATA!$A$4:$X$1004,17,0),"")</f>
        <v/>
      </c>
      <c r="R144" s="58" t="str">
        <f>IFERROR(VLOOKUP($AC144,FILL_DATA!$A$4:$X$1004,18,0),"")</f>
        <v/>
      </c>
      <c r="S144" s="58" t="str">
        <f>IFERROR(VLOOKUP($AC144,FILL_DATA!$A$4:$X$1004,19,0),"")</f>
        <v/>
      </c>
      <c r="T144" s="58" t="str">
        <f>IFERROR(VLOOKUP($AC144,FILL_DATA!$A$4:$X$1004,20,0),"")</f>
        <v/>
      </c>
      <c r="U144" s="58" t="str">
        <f>IFERROR(VLOOKUP($AC144,FILL_DATA!$A$4:$X$1004,21,0),"")</f>
        <v/>
      </c>
      <c r="V144" s="58" t="str">
        <f>IFERROR(VLOOKUP($AC144,FILL_DATA!$A$4:$X$1004,22,0),"")</f>
        <v/>
      </c>
      <c r="W144" s="58" t="str">
        <f>IFERROR(VLOOKUP($AC144,FILL_DATA!$A$4:$X$1004,23,0),"")</f>
        <v/>
      </c>
      <c r="X144" s="58" t="str">
        <f>IFERROR(VLOOKUP($AC144,FILL_DATA!$A$4:$X$1004,24,0),"")</f>
        <v/>
      </c>
      <c r="Y144" s="58" t="str">
        <f>IF(SANCTION!$C$6:$C$1006="","",VLOOKUP(SANCTION!$C$6:$C$1006,Sheet1!$B$3:$C$15,2,0))</f>
        <v/>
      </c>
      <c r="Z144" s="57">
        <f t="shared" si="4"/>
        <v>0</v>
      </c>
      <c r="AB144" s="89">
        <v>139</v>
      </c>
      <c r="AC144" s="89">
        <f>IFERROR(IF($AB$1&gt;=AB144,SMALL(FILL_DATA!$AC$5:$AC$1004,SANCTION!$AB$2+SANCTION!AB144),0),0)</f>
        <v>0</v>
      </c>
      <c r="AE144" s="89">
        <f>IF(SANCTION!$C144&gt;=9,1,0)</f>
        <v>1</v>
      </c>
      <c r="AF144" s="89">
        <f>IFERROR(PRODUCT(SANCTION!$X144,SANCTION!$Y144),"")</f>
        <v>0</v>
      </c>
      <c r="AG144" s="89">
        <f t="shared" si="5"/>
        <v>0</v>
      </c>
    </row>
    <row r="145" spans="1:33" hidden="1">
      <c r="A145" s="89" t="str">
        <f>J145&amp;"_"&amp;COUNTIF($J$6:J145,J145)</f>
        <v>_109</v>
      </c>
      <c r="B145" s="58" t="str">
        <f>IF(SANCTION!$C145="","",ROWS($B$6:B145))</f>
        <v/>
      </c>
      <c r="C145" s="58" t="str">
        <f>IFERROR(VLOOKUP($AC145,FILL_DATA!$A$4:$X$1004,2,0),"")</f>
        <v/>
      </c>
      <c r="D145" s="58" t="str">
        <f>IFERROR(VLOOKUP($AC145,FILL_DATA!$A$4:$X$1004,3,0),"")</f>
        <v/>
      </c>
      <c r="E145" s="58" t="str">
        <f>IFERROR(VLOOKUP($AC145,FILL_DATA!$A$4:$X$1004,4,0),"")</f>
        <v/>
      </c>
      <c r="F145" s="58" t="str">
        <f>IFERROR(VLOOKUP($AC145,FILL_DATA!$A$4:$X$1004,5,0),"")</f>
        <v/>
      </c>
      <c r="G145" s="58" t="str">
        <f>IFERROR(VLOOKUP($AC145,FILL_DATA!$A$4:$X$1004,6,0),"")</f>
        <v/>
      </c>
      <c r="H145" s="58" t="str">
        <f>IFERROR(VLOOKUP($AC145,FILL_DATA!$A$4:$X$1004,7,0),"")</f>
        <v/>
      </c>
      <c r="I145" s="161" t="str">
        <f>IFERROR(VLOOKUP($AC145,FILL_DATA!$A$4:$X$1004,9,0),"")</f>
        <v/>
      </c>
      <c r="J145" s="58" t="str">
        <f>IFERROR(VLOOKUP($AC145,FILL_DATA!$A$4:$X$1004,10,0),"")</f>
        <v/>
      </c>
      <c r="K145" s="58" t="str">
        <f>IFERROR(VLOOKUP($AC145,FILL_DATA!$A$4:$X$1004,11,0),"")</f>
        <v/>
      </c>
      <c r="L145" s="58" t="str">
        <f>IFERROR(VLOOKUP($AC145,FILL_DATA!$A$4:$X$1004,12,0),"")</f>
        <v/>
      </c>
      <c r="M145" s="58" t="str">
        <f>IFERROR(VLOOKUP($AC145,FILL_DATA!$A$4:$X$1004,13,0),"")</f>
        <v/>
      </c>
      <c r="N145" s="58" t="str">
        <f>IFERROR(VLOOKUP($AC145,FILL_DATA!$A$4:$X$1004,14,0),"")</f>
        <v/>
      </c>
      <c r="O145" s="58" t="str">
        <f>IFERROR(VLOOKUP($AC145,FILL_DATA!$A$4:$X$1004,15,0),"")</f>
        <v/>
      </c>
      <c r="P145" s="58" t="str">
        <f>IFERROR(VLOOKUP($AC145,FILL_DATA!$A$4:$X$1004,16,0),"")</f>
        <v/>
      </c>
      <c r="Q145" s="58" t="str">
        <f>IFERROR(VLOOKUP($AC145,FILL_DATA!$A$4:$X$1004,17,0),"")</f>
        <v/>
      </c>
      <c r="R145" s="58" t="str">
        <f>IFERROR(VLOOKUP($AC145,FILL_DATA!$A$4:$X$1004,18,0),"")</f>
        <v/>
      </c>
      <c r="S145" s="58" t="str">
        <f>IFERROR(VLOOKUP($AC145,FILL_DATA!$A$4:$X$1004,19,0),"")</f>
        <v/>
      </c>
      <c r="T145" s="58" t="str">
        <f>IFERROR(VLOOKUP($AC145,FILL_DATA!$A$4:$X$1004,20,0),"")</f>
        <v/>
      </c>
      <c r="U145" s="58" t="str">
        <f>IFERROR(VLOOKUP($AC145,FILL_DATA!$A$4:$X$1004,21,0),"")</f>
        <v/>
      </c>
      <c r="V145" s="58" t="str">
        <f>IFERROR(VLOOKUP($AC145,FILL_DATA!$A$4:$X$1004,22,0),"")</f>
        <v/>
      </c>
      <c r="W145" s="58" t="str">
        <f>IFERROR(VLOOKUP($AC145,FILL_DATA!$A$4:$X$1004,23,0),"")</f>
        <v/>
      </c>
      <c r="X145" s="58" t="str">
        <f>IFERROR(VLOOKUP($AC145,FILL_DATA!$A$4:$X$1004,24,0),"")</f>
        <v/>
      </c>
      <c r="Y145" s="58" t="str">
        <f>IF(SANCTION!$C$6:$C$1006="","",VLOOKUP(SANCTION!$C$6:$C$1006,Sheet1!$B$3:$C$15,2,0))</f>
        <v/>
      </c>
      <c r="Z145" s="57">
        <f t="shared" si="4"/>
        <v>0</v>
      </c>
      <c r="AB145" s="89">
        <v>140</v>
      </c>
      <c r="AC145" s="89">
        <f>IFERROR(IF($AB$1&gt;=AB145,SMALL(FILL_DATA!$AC$5:$AC$1004,SANCTION!$AB$2+SANCTION!AB145),0),0)</f>
        <v>0</v>
      </c>
      <c r="AE145" s="89">
        <f>IF(SANCTION!$C145&gt;=9,1,0)</f>
        <v>1</v>
      </c>
      <c r="AF145" s="89">
        <f>IFERROR(PRODUCT(SANCTION!$X145,SANCTION!$Y145),"")</f>
        <v>0</v>
      </c>
      <c r="AG145" s="89">
        <f t="shared" si="5"/>
        <v>0</v>
      </c>
    </row>
    <row r="146" spans="1:33" hidden="1">
      <c r="A146" s="89" t="str">
        <f>J146&amp;"_"&amp;COUNTIF($J$6:J146,J146)</f>
        <v>_110</v>
      </c>
      <c r="B146" s="58" t="str">
        <f>IF(SANCTION!$C146="","",ROWS($B$6:B146))</f>
        <v/>
      </c>
      <c r="C146" s="58" t="str">
        <f>IFERROR(VLOOKUP($AC146,FILL_DATA!$A$4:$X$1004,2,0),"")</f>
        <v/>
      </c>
      <c r="D146" s="58" t="str">
        <f>IFERROR(VLOOKUP($AC146,FILL_DATA!$A$4:$X$1004,3,0),"")</f>
        <v/>
      </c>
      <c r="E146" s="58" t="str">
        <f>IFERROR(VLOOKUP($AC146,FILL_DATA!$A$4:$X$1004,4,0),"")</f>
        <v/>
      </c>
      <c r="F146" s="58" t="str">
        <f>IFERROR(VLOOKUP($AC146,FILL_DATA!$A$4:$X$1004,5,0),"")</f>
        <v/>
      </c>
      <c r="G146" s="58" t="str">
        <f>IFERROR(VLOOKUP($AC146,FILL_DATA!$A$4:$X$1004,6,0),"")</f>
        <v/>
      </c>
      <c r="H146" s="58" t="str">
        <f>IFERROR(VLOOKUP($AC146,FILL_DATA!$A$4:$X$1004,7,0),"")</f>
        <v/>
      </c>
      <c r="I146" s="161" t="str">
        <f>IFERROR(VLOOKUP($AC146,FILL_DATA!$A$4:$X$1004,9,0),"")</f>
        <v/>
      </c>
      <c r="J146" s="58" t="str">
        <f>IFERROR(VLOOKUP($AC146,FILL_DATA!$A$4:$X$1004,10,0),"")</f>
        <v/>
      </c>
      <c r="K146" s="58" t="str">
        <f>IFERROR(VLOOKUP($AC146,FILL_DATA!$A$4:$X$1004,11,0),"")</f>
        <v/>
      </c>
      <c r="L146" s="58" t="str">
        <f>IFERROR(VLOOKUP($AC146,FILL_DATA!$A$4:$X$1004,12,0),"")</f>
        <v/>
      </c>
      <c r="M146" s="58" t="str">
        <f>IFERROR(VLOOKUP($AC146,FILL_DATA!$A$4:$X$1004,13,0),"")</f>
        <v/>
      </c>
      <c r="N146" s="58" t="str">
        <f>IFERROR(VLOOKUP($AC146,FILL_DATA!$A$4:$X$1004,14,0),"")</f>
        <v/>
      </c>
      <c r="O146" s="58" t="str">
        <f>IFERROR(VLOOKUP($AC146,FILL_DATA!$A$4:$X$1004,15,0),"")</f>
        <v/>
      </c>
      <c r="P146" s="58" t="str">
        <f>IFERROR(VLOOKUP($AC146,FILL_DATA!$A$4:$X$1004,16,0),"")</f>
        <v/>
      </c>
      <c r="Q146" s="58" t="str">
        <f>IFERROR(VLOOKUP($AC146,FILL_DATA!$A$4:$X$1004,17,0),"")</f>
        <v/>
      </c>
      <c r="R146" s="58" t="str">
        <f>IFERROR(VLOOKUP($AC146,FILL_DATA!$A$4:$X$1004,18,0),"")</f>
        <v/>
      </c>
      <c r="S146" s="58" t="str">
        <f>IFERROR(VLOOKUP($AC146,FILL_DATA!$A$4:$X$1004,19,0),"")</f>
        <v/>
      </c>
      <c r="T146" s="58" t="str">
        <f>IFERROR(VLOOKUP($AC146,FILL_DATA!$A$4:$X$1004,20,0),"")</f>
        <v/>
      </c>
      <c r="U146" s="58" t="str">
        <f>IFERROR(VLOOKUP($AC146,FILL_DATA!$A$4:$X$1004,21,0),"")</f>
        <v/>
      </c>
      <c r="V146" s="58" t="str">
        <f>IFERROR(VLOOKUP($AC146,FILL_DATA!$A$4:$X$1004,22,0),"")</f>
        <v/>
      </c>
      <c r="W146" s="58" t="str">
        <f>IFERROR(VLOOKUP($AC146,FILL_DATA!$A$4:$X$1004,23,0),"")</f>
        <v/>
      </c>
      <c r="X146" s="58" t="str">
        <f>IFERROR(VLOOKUP($AC146,FILL_DATA!$A$4:$X$1004,24,0),"")</f>
        <v/>
      </c>
      <c r="Y146" s="58" t="str">
        <f>IF(SANCTION!$C$6:$C$1006="","",VLOOKUP(SANCTION!$C$6:$C$1006,Sheet1!$B$3:$C$15,2,0))</f>
        <v/>
      </c>
      <c r="Z146" s="57">
        <f t="shared" si="4"/>
        <v>0</v>
      </c>
      <c r="AB146" s="89">
        <v>141</v>
      </c>
      <c r="AC146" s="89">
        <f>IFERROR(IF($AB$1&gt;=AB146,SMALL(FILL_DATA!$AC$5:$AC$1004,SANCTION!$AB$2+SANCTION!AB146),0),0)</f>
        <v>0</v>
      </c>
      <c r="AE146" s="89">
        <f>IF(SANCTION!$C146&gt;=9,1,0)</f>
        <v>1</v>
      </c>
      <c r="AF146" s="89">
        <f>IFERROR(PRODUCT(SANCTION!$X146,SANCTION!$Y146),"")</f>
        <v>0</v>
      </c>
      <c r="AG146" s="89">
        <f t="shared" si="5"/>
        <v>0</v>
      </c>
    </row>
    <row r="147" spans="1:33" hidden="1">
      <c r="A147" s="89" t="str">
        <f>J147&amp;"_"&amp;COUNTIF($J$6:J147,J147)</f>
        <v>_111</v>
      </c>
      <c r="B147" s="58" t="str">
        <f>IF(SANCTION!$C147="","",ROWS($B$6:B147))</f>
        <v/>
      </c>
      <c r="C147" s="58" t="str">
        <f>IFERROR(VLOOKUP($AC147,FILL_DATA!$A$4:$X$1004,2,0),"")</f>
        <v/>
      </c>
      <c r="D147" s="58" t="str">
        <f>IFERROR(VLOOKUP($AC147,FILL_DATA!$A$4:$X$1004,3,0),"")</f>
        <v/>
      </c>
      <c r="E147" s="58" t="str">
        <f>IFERROR(VLOOKUP($AC147,FILL_DATA!$A$4:$X$1004,4,0),"")</f>
        <v/>
      </c>
      <c r="F147" s="58" t="str">
        <f>IFERROR(VLOOKUP($AC147,FILL_DATA!$A$4:$X$1004,5,0),"")</f>
        <v/>
      </c>
      <c r="G147" s="58" t="str">
        <f>IFERROR(VLOOKUP($AC147,FILL_DATA!$A$4:$X$1004,6,0),"")</f>
        <v/>
      </c>
      <c r="H147" s="58" t="str">
        <f>IFERROR(VLOOKUP($AC147,FILL_DATA!$A$4:$X$1004,7,0),"")</f>
        <v/>
      </c>
      <c r="I147" s="161" t="str">
        <f>IFERROR(VLOOKUP($AC147,FILL_DATA!$A$4:$X$1004,9,0),"")</f>
        <v/>
      </c>
      <c r="J147" s="58" t="str">
        <f>IFERROR(VLOOKUP($AC147,FILL_DATA!$A$4:$X$1004,10,0),"")</f>
        <v/>
      </c>
      <c r="K147" s="58" t="str">
        <f>IFERROR(VLOOKUP($AC147,FILL_DATA!$A$4:$X$1004,11,0),"")</f>
        <v/>
      </c>
      <c r="L147" s="58" t="str">
        <f>IFERROR(VLOOKUP($AC147,FILL_DATA!$A$4:$X$1004,12,0),"")</f>
        <v/>
      </c>
      <c r="M147" s="58" t="str">
        <f>IFERROR(VLOOKUP($AC147,FILL_DATA!$A$4:$X$1004,13,0),"")</f>
        <v/>
      </c>
      <c r="N147" s="58" t="str">
        <f>IFERROR(VLOOKUP($AC147,FILL_DATA!$A$4:$X$1004,14,0),"")</f>
        <v/>
      </c>
      <c r="O147" s="58" t="str">
        <f>IFERROR(VLOOKUP($AC147,FILL_DATA!$A$4:$X$1004,15,0),"")</f>
        <v/>
      </c>
      <c r="P147" s="58" t="str">
        <f>IFERROR(VLOOKUP($AC147,FILL_DATA!$A$4:$X$1004,16,0),"")</f>
        <v/>
      </c>
      <c r="Q147" s="58" t="str">
        <f>IFERROR(VLOOKUP($AC147,FILL_DATA!$A$4:$X$1004,17,0),"")</f>
        <v/>
      </c>
      <c r="R147" s="58" t="str">
        <f>IFERROR(VLOOKUP($AC147,FILL_DATA!$A$4:$X$1004,18,0),"")</f>
        <v/>
      </c>
      <c r="S147" s="58" t="str">
        <f>IFERROR(VLOOKUP($AC147,FILL_DATA!$A$4:$X$1004,19,0),"")</f>
        <v/>
      </c>
      <c r="T147" s="58" t="str">
        <f>IFERROR(VLOOKUP($AC147,FILL_DATA!$A$4:$X$1004,20,0),"")</f>
        <v/>
      </c>
      <c r="U147" s="58" t="str">
        <f>IFERROR(VLOOKUP($AC147,FILL_DATA!$A$4:$X$1004,21,0),"")</f>
        <v/>
      </c>
      <c r="V147" s="58" t="str">
        <f>IFERROR(VLOOKUP($AC147,FILL_DATA!$A$4:$X$1004,22,0),"")</f>
        <v/>
      </c>
      <c r="W147" s="58" t="str">
        <f>IFERROR(VLOOKUP($AC147,FILL_DATA!$A$4:$X$1004,23,0),"")</f>
        <v/>
      </c>
      <c r="X147" s="58" t="str">
        <f>IFERROR(VLOOKUP($AC147,FILL_DATA!$A$4:$X$1004,24,0),"")</f>
        <v/>
      </c>
      <c r="Y147" s="58" t="str">
        <f>IF(SANCTION!$C$6:$C$1006="","",VLOOKUP(SANCTION!$C$6:$C$1006,Sheet1!$B$3:$C$15,2,0))</f>
        <v/>
      </c>
      <c r="Z147" s="57">
        <f t="shared" si="4"/>
        <v>0</v>
      </c>
      <c r="AB147" s="89">
        <v>142</v>
      </c>
      <c r="AC147" s="89">
        <f>IFERROR(IF($AB$1&gt;=AB147,SMALL(FILL_DATA!$AC$5:$AC$1004,SANCTION!$AB$2+SANCTION!AB147),0),0)</f>
        <v>0</v>
      </c>
      <c r="AE147" s="89">
        <f>IF(SANCTION!$C147&gt;=9,1,0)</f>
        <v>1</v>
      </c>
      <c r="AF147" s="89">
        <f>IFERROR(PRODUCT(SANCTION!$X147,SANCTION!$Y147),"")</f>
        <v>0</v>
      </c>
      <c r="AG147" s="89">
        <f t="shared" si="5"/>
        <v>0</v>
      </c>
    </row>
    <row r="148" spans="1:33" hidden="1">
      <c r="A148" s="89" t="str">
        <f>J148&amp;"_"&amp;COUNTIF($J$6:J148,J148)</f>
        <v>_112</v>
      </c>
      <c r="B148" s="58" t="str">
        <f>IF(SANCTION!$C148="","",ROWS($B$6:B148))</f>
        <v/>
      </c>
      <c r="C148" s="58" t="str">
        <f>IFERROR(VLOOKUP($AC148,FILL_DATA!$A$4:$X$1004,2,0),"")</f>
        <v/>
      </c>
      <c r="D148" s="58" t="str">
        <f>IFERROR(VLOOKUP($AC148,FILL_DATA!$A$4:$X$1004,3,0),"")</f>
        <v/>
      </c>
      <c r="E148" s="58" t="str">
        <f>IFERROR(VLOOKUP($AC148,FILL_DATA!$A$4:$X$1004,4,0),"")</f>
        <v/>
      </c>
      <c r="F148" s="58" t="str">
        <f>IFERROR(VLOOKUP($AC148,FILL_DATA!$A$4:$X$1004,5,0),"")</f>
        <v/>
      </c>
      <c r="G148" s="58" t="str">
        <f>IFERROR(VLOOKUP($AC148,FILL_DATA!$A$4:$X$1004,6,0),"")</f>
        <v/>
      </c>
      <c r="H148" s="58" t="str">
        <f>IFERROR(VLOOKUP($AC148,FILL_DATA!$A$4:$X$1004,7,0),"")</f>
        <v/>
      </c>
      <c r="I148" s="161" t="str">
        <f>IFERROR(VLOOKUP($AC148,FILL_DATA!$A$4:$X$1004,9,0),"")</f>
        <v/>
      </c>
      <c r="J148" s="58" t="str">
        <f>IFERROR(VLOOKUP($AC148,FILL_DATA!$A$4:$X$1004,10,0),"")</f>
        <v/>
      </c>
      <c r="K148" s="58" t="str">
        <f>IFERROR(VLOOKUP($AC148,FILL_DATA!$A$4:$X$1004,11,0),"")</f>
        <v/>
      </c>
      <c r="L148" s="58" t="str">
        <f>IFERROR(VLOOKUP($AC148,FILL_DATA!$A$4:$X$1004,12,0),"")</f>
        <v/>
      </c>
      <c r="M148" s="58" t="str">
        <f>IFERROR(VLOOKUP($AC148,FILL_DATA!$A$4:$X$1004,13,0),"")</f>
        <v/>
      </c>
      <c r="N148" s="58" t="str">
        <f>IFERROR(VLOOKUP($AC148,FILL_DATA!$A$4:$X$1004,14,0),"")</f>
        <v/>
      </c>
      <c r="O148" s="58" t="str">
        <f>IFERROR(VLOOKUP($AC148,FILL_DATA!$A$4:$X$1004,15,0),"")</f>
        <v/>
      </c>
      <c r="P148" s="58" t="str">
        <f>IFERROR(VLOOKUP($AC148,FILL_DATA!$A$4:$X$1004,16,0),"")</f>
        <v/>
      </c>
      <c r="Q148" s="58" t="str">
        <f>IFERROR(VLOOKUP($AC148,FILL_DATA!$A$4:$X$1004,17,0),"")</f>
        <v/>
      </c>
      <c r="R148" s="58" t="str">
        <f>IFERROR(VLOOKUP($AC148,FILL_DATA!$A$4:$X$1004,18,0),"")</f>
        <v/>
      </c>
      <c r="S148" s="58" t="str">
        <f>IFERROR(VLOOKUP($AC148,FILL_DATA!$A$4:$X$1004,19,0),"")</f>
        <v/>
      </c>
      <c r="T148" s="58" t="str">
        <f>IFERROR(VLOOKUP($AC148,FILL_DATA!$A$4:$X$1004,20,0),"")</f>
        <v/>
      </c>
      <c r="U148" s="58" t="str">
        <f>IFERROR(VLOOKUP($AC148,FILL_DATA!$A$4:$X$1004,21,0),"")</f>
        <v/>
      </c>
      <c r="V148" s="58" t="str">
        <f>IFERROR(VLOOKUP($AC148,FILL_DATA!$A$4:$X$1004,22,0),"")</f>
        <v/>
      </c>
      <c r="W148" s="58" t="str">
        <f>IFERROR(VLOOKUP($AC148,FILL_DATA!$A$4:$X$1004,23,0),"")</f>
        <v/>
      </c>
      <c r="X148" s="58" t="str">
        <f>IFERROR(VLOOKUP($AC148,FILL_DATA!$A$4:$X$1004,24,0),"")</f>
        <v/>
      </c>
      <c r="Y148" s="58" t="str">
        <f>IF(SANCTION!$C$6:$C$1006="","",VLOOKUP(SANCTION!$C$6:$C$1006,Sheet1!$B$3:$C$15,2,0))</f>
        <v/>
      </c>
      <c r="Z148" s="57">
        <f t="shared" si="4"/>
        <v>0</v>
      </c>
      <c r="AB148" s="89">
        <v>143</v>
      </c>
      <c r="AC148" s="89">
        <f>IFERROR(IF($AB$1&gt;=AB148,SMALL(FILL_DATA!$AC$5:$AC$1004,SANCTION!$AB$2+SANCTION!AB148),0),0)</f>
        <v>0</v>
      </c>
      <c r="AE148" s="89">
        <f>IF(SANCTION!$C148&gt;=9,1,0)</f>
        <v>1</v>
      </c>
      <c r="AF148" s="89">
        <f>IFERROR(PRODUCT(SANCTION!$X148,SANCTION!$Y148),"")</f>
        <v>0</v>
      </c>
      <c r="AG148" s="89">
        <f t="shared" si="5"/>
        <v>0</v>
      </c>
    </row>
    <row r="149" spans="1:33" hidden="1">
      <c r="A149" s="89" t="str">
        <f>J149&amp;"_"&amp;COUNTIF($J$6:J149,J149)</f>
        <v>_113</v>
      </c>
      <c r="B149" s="58" t="str">
        <f>IF(SANCTION!$C149="","",ROWS($B$6:B149))</f>
        <v/>
      </c>
      <c r="C149" s="58" t="str">
        <f>IFERROR(VLOOKUP($AC149,FILL_DATA!$A$4:$X$1004,2,0),"")</f>
        <v/>
      </c>
      <c r="D149" s="58" t="str">
        <f>IFERROR(VLOOKUP($AC149,FILL_DATA!$A$4:$X$1004,3,0),"")</f>
        <v/>
      </c>
      <c r="E149" s="58" t="str">
        <f>IFERROR(VLOOKUP($AC149,FILL_DATA!$A$4:$X$1004,4,0),"")</f>
        <v/>
      </c>
      <c r="F149" s="58" t="str">
        <f>IFERROR(VLOOKUP($AC149,FILL_DATA!$A$4:$X$1004,5,0),"")</f>
        <v/>
      </c>
      <c r="G149" s="58" t="str">
        <f>IFERROR(VLOOKUP($AC149,FILL_DATA!$A$4:$X$1004,6,0),"")</f>
        <v/>
      </c>
      <c r="H149" s="58" t="str">
        <f>IFERROR(VLOOKUP($AC149,FILL_DATA!$A$4:$X$1004,7,0),"")</f>
        <v/>
      </c>
      <c r="I149" s="161" t="str">
        <f>IFERROR(VLOOKUP($AC149,FILL_DATA!$A$4:$X$1004,9,0),"")</f>
        <v/>
      </c>
      <c r="J149" s="58" t="str">
        <f>IFERROR(VLOOKUP($AC149,FILL_DATA!$A$4:$X$1004,10,0),"")</f>
        <v/>
      </c>
      <c r="K149" s="58" t="str">
        <f>IFERROR(VLOOKUP($AC149,FILL_DATA!$A$4:$X$1004,11,0),"")</f>
        <v/>
      </c>
      <c r="L149" s="58" t="str">
        <f>IFERROR(VLOOKUP($AC149,FILL_DATA!$A$4:$X$1004,12,0),"")</f>
        <v/>
      </c>
      <c r="M149" s="58" t="str">
        <f>IFERROR(VLOOKUP($AC149,FILL_DATA!$A$4:$X$1004,13,0),"")</f>
        <v/>
      </c>
      <c r="N149" s="58" t="str">
        <f>IFERROR(VLOOKUP($AC149,FILL_DATA!$A$4:$X$1004,14,0),"")</f>
        <v/>
      </c>
      <c r="O149" s="58" t="str">
        <f>IFERROR(VLOOKUP($AC149,FILL_DATA!$A$4:$X$1004,15,0),"")</f>
        <v/>
      </c>
      <c r="P149" s="58" t="str">
        <f>IFERROR(VLOOKUP($AC149,FILL_DATA!$A$4:$X$1004,16,0),"")</f>
        <v/>
      </c>
      <c r="Q149" s="58" t="str">
        <f>IFERROR(VLOOKUP($AC149,FILL_DATA!$A$4:$X$1004,17,0),"")</f>
        <v/>
      </c>
      <c r="R149" s="58" t="str">
        <f>IFERROR(VLOOKUP($AC149,FILL_DATA!$A$4:$X$1004,18,0),"")</f>
        <v/>
      </c>
      <c r="S149" s="58" t="str">
        <f>IFERROR(VLOOKUP($AC149,FILL_DATA!$A$4:$X$1004,19,0),"")</f>
        <v/>
      </c>
      <c r="T149" s="58" t="str">
        <f>IFERROR(VLOOKUP($AC149,FILL_DATA!$A$4:$X$1004,20,0),"")</f>
        <v/>
      </c>
      <c r="U149" s="58" t="str">
        <f>IFERROR(VLOOKUP($AC149,FILL_DATA!$A$4:$X$1004,21,0),"")</f>
        <v/>
      </c>
      <c r="V149" s="58" t="str">
        <f>IFERROR(VLOOKUP($AC149,FILL_DATA!$A$4:$X$1004,22,0),"")</f>
        <v/>
      </c>
      <c r="W149" s="58" t="str">
        <f>IFERROR(VLOOKUP($AC149,FILL_DATA!$A$4:$X$1004,23,0),"")</f>
        <v/>
      </c>
      <c r="X149" s="58" t="str">
        <f>IFERROR(VLOOKUP($AC149,FILL_DATA!$A$4:$X$1004,24,0),"")</f>
        <v/>
      </c>
      <c r="Y149" s="58" t="str">
        <f>IF(SANCTION!$C$6:$C$1006="","",VLOOKUP(SANCTION!$C$6:$C$1006,Sheet1!$B$3:$C$15,2,0))</f>
        <v/>
      </c>
      <c r="Z149" s="57">
        <f t="shared" si="4"/>
        <v>0</v>
      </c>
      <c r="AB149" s="89">
        <v>144</v>
      </c>
      <c r="AC149" s="89">
        <f>IFERROR(IF($AB$1&gt;=AB149,SMALL(FILL_DATA!$AC$5:$AC$1004,SANCTION!$AB$2+SANCTION!AB149),0),0)</f>
        <v>0</v>
      </c>
      <c r="AE149" s="89">
        <f>IF(SANCTION!$C149&gt;=9,1,0)</f>
        <v>1</v>
      </c>
      <c r="AF149" s="89">
        <f>IFERROR(PRODUCT(SANCTION!$X149,SANCTION!$Y149),"")</f>
        <v>0</v>
      </c>
      <c r="AG149" s="89">
        <f t="shared" si="5"/>
        <v>0</v>
      </c>
    </row>
    <row r="150" spans="1:33" hidden="1">
      <c r="A150" s="89" t="str">
        <f>J150&amp;"_"&amp;COUNTIF($J$6:J150,J150)</f>
        <v>_114</v>
      </c>
      <c r="B150" s="58" t="str">
        <f>IF(SANCTION!$C150="","",ROWS($B$6:B150))</f>
        <v/>
      </c>
      <c r="C150" s="58" t="str">
        <f>IFERROR(VLOOKUP($AC150,FILL_DATA!$A$4:$X$1004,2,0),"")</f>
        <v/>
      </c>
      <c r="D150" s="58" t="str">
        <f>IFERROR(VLOOKUP($AC150,FILL_DATA!$A$4:$X$1004,3,0),"")</f>
        <v/>
      </c>
      <c r="E150" s="58" t="str">
        <f>IFERROR(VLOOKUP($AC150,FILL_DATA!$A$4:$X$1004,4,0),"")</f>
        <v/>
      </c>
      <c r="F150" s="58" t="str">
        <f>IFERROR(VLOOKUP($AC150,FILL_DATA!$A$4:$X$1004,5,0),"")</f>
        <v/>
      </c>
      <c r="G150" s="58" t="str">
        <f>IFERROR(VLOOKUP($AC150,FILL_DATA!$A$4:$X$1004,6,0),"")</f>
        <v/>
      </c>
      <c r="H150" s="58" t="str">
        <f>IFERROR(VLOOKUP($AC150,FILL_DATA!$A$4:$X$1004,7,0),"")</f>
        <v/>
      </c>
      <c r="I150" s="161" t="str">
        <f>IFERROR(VLOOKUP($AC150,FILL_DATA!$A$4:$X$1004,9,0),"")</f>
        <v/>
      </c>
      <c r="J150" s="58" t="str">
        <f>IFERROR(VLOOKUP($AC150,FILL_DATA!$A$4:$X$1004,10,0),"")</f>
        <v/>
      </c>
      <c r="K150" s="58" t="str">
        <f>IFERROR(VLOOKUP($AC150,FILL_DATA!$A$4:$X$1004,11,0),"")</f>
        <v/>
      </c>
      <c r="L150" s="58" t="str">
        <f>IFERROR(VLOOKUP($AC150,FILL_DATA!$A$4:$X$1004,12,0),"")</f>
        <v/>
      </c>
      <c r="M150" s="58" t="str">
        <f>IFERROR(VLOOKUP($AC150,FILL_DATA!$A$4:$X$1004,13,0),"")</f>
        <v/>
      </c>
      <c r="N150" s="58" t="str">
        <f>IFERROR(VLOOKUP($AC150,FILL_DATA!$A$4:$X$1004,14,0),"")</f>
        <v/>
      </c>
      <c r="O150" s="58" t="str">
        <f>IFERROR(VLOOKUP($AC150,FILL_DATA!$A$4:$X$1004,15,0),"")</f>
        <v/>
      </c>
      <c r="P150" s="58" t="str">
        <f>IFERROR(VLOOKUP($AC150,FILL_DATA!$A$4:$X$1004,16,0),"")</f>
        <v/>
      </c>
      <c r="Q150" s="58" t="str">
        <f>IFERROR(VLOOKUP($AC150,FILL_DATA!$A$4:$X$1004,17,0),"")</f>
        <v/>
      </c>
      <c r="R150" s="58" t="str">
        <f>IFERROR(VLOOKUP($AC150,FILL_DATA!$A$4:$X$1004,18,0),"")</f>
        <v/>
      </c>
      <c r="S150" s="58" t="str">
        <f>IFERROR(VLOOKUP($AC150,FILL_DATA!$A$4:$X$1004,19,0),"")</f>
        <v/>
      </c>
      <c r="T150" s="58" t="str">
        <f>IFERROR(VLOOKUP($AC150,FILL_DATA!$A$4:$X$1004,20,0),"")</f>
        <v/>
      </c>
      <c r="U150" s="58" t="str">
        <f>IFERROR(VLOOKUP($AC150,FILL_DATA!$A$4:$X$1004,21,0),"")</f>
        <v/>
      </c>
      <c r="V150" s="58" t="str">
        <f>IFERROR(VLOOKUP($AC150,FILL_DATA!$A$4:$X$1004,22,0),"")</f>
        <v/>
      </c>
      <c r="W150" s="58" t="str">
        <f>IFERROR(VLOOKUP($AC150,FILL_DATA!$A$4:$X$1004,23,0),"")</f>
        <v/>
      </c>
      <c r="X150" s="58" t="str">
        <f>IFERROR(VLOOKUP($AC150,FILL_DATA!$A$4:$X$1004,24,0),"")</f>
        <v/>
      </c>
      <c r="Y150" s="58" t="str">
        <f>IF(SANCTION!$C$6:$C$1006="","",VLOOKUP(SANCTION!$C$6:$C$1006,Sheet1!$B$3:$C$15,2,0))</f>
        <v/>
      </c>
      <c r="Z150" s="57">
        <f t="shared" si="4"/>
        <v>0</v>
      </c>
      <c r="AB150" s="89">
        <v>145</v>
      </c>
      <c r="AC150" s="89">
        <f>IFERROR(IF($AB$1&gt;=AB150,SMALL(FILL_DATA!$AC$5:$AC$1004,SANCTION!$AB$2+SANCTION!AB150),0),0)</f>
        <v>0</v>
      </c>
      <c r="AE150" s="89">
        <f>IF(SANCTION!$C150&gt;=9,1,0)</f>
        <v>1</v>
      </c>
      <c r="AF150" s="89">
        <f>IFERROR(PRODUCT(SANCTION!$X150,SANCTION!$Y150),"")</f>
        <v>0</v>
      </c>
      <c r="AG150" s="89">
        <f t="shared" si="5"/>
        <v>0</v>
      </c>
    </row>
    <row r="151" spans="1:33" hidden="1">
      <c r="A151" s="89" t="str">
        <f>J151&amp;"_"&amp;COUNTIF($J$6:J151,J151)</f>
        <v>_115</v>
      </c>
      <c r="B151" s="58" t="str">
        <f>IF(SANCTION!$C151="","",ROWS($B$6:B151))</f>
        <v/>
      </c>
      <c r="C151" s="58" t="str">
        <f>IFERROR(VLOOKUP($AC151,FILL_DATA!$A$4:$X$1004,2,0),"")</f>
        <v/>
      </c>
      <c r="D151" s="58" t="str">
        <f>IFERROR(VLOOKUP($AC151,FILL_DATA!$A$4:$X$1004,3,0),"")</f>
        <v/>
      </c>
      <c r="E151" s="58" t="str">
        <f>IFERROR(VLOOKUP($AC151,FILL_DATA!$A$4:$X$1004,4,0),"")</f>
        <v/>
      </c>
      <c r="F151" s="58" t="str">
        <f>IFERROR(VLOOKUP($AC151,FILL_DATA!$A$4:$X$1004,5,0),"")</f>
        <v/>
      </c>
      <c r="G151" s="58" t="str">
        <f>IFERROR(VLOOKUP($AC151,FILL_DATA!$A$4:$X$1004,6,0),"")</f>
        <v/>
      </c>
      <c r="H151" s="58" t="str">
        <f>IFERROR(VLOOKUP($AC151,FILL_DATA!$A$4:$X$1004,7,0),"")</f>
        <v/>
      </c>
      <c r="I151" s="161" t="str">
        <f>IFERROR(VLOOKUP($AC151,FILL_DATA!$A$4:$X$1004,9,0),"")</f>
        <v/>
      </c>
      <c r="J151" s="58" t="str">
        <f>IFERROR(VLOOKUP($AC151,FILL_DATA!$A$4:$X$1004,10,0),"")</f>
        <v/>
      </c>
      <c r="K151" s="58" t="str">
        <f>IFERROR(VLOOKUP($AC151,FILL_DATA!$A$4:$X$1004,11,0),"")</f>
        <v/>
      </c>
      <c r="L151" s="58" t="str">
        <f>IFERROR(VLOOKUP($AC151,FILL_DATA!$A$4:$X$1004,12,0),"")</f>
        <v/>
      </c>
      <c r="M151" s="58" t="str">
        <f>IFERROR(VLOOKUP($AC151,FILL_DATA!$A$4:$X$1004,13,0),"")</f>
        <v/>
      </c>
      <c r="N151" s="58" t="str">
        <f>IFERROR(VLOOKUP($AC151,FILL_DATA!$A$4:$X$1004,14,0),"")</f>
        <v/>
      </c>
      <c r="O151" s="58" t="str">
        <f>IFERROR(VLOOKUP($AC151,FILL_DATA!$A$4:$X$1004,15,0),"")</f>
        <v/>
      </c>
      <c r="P151" s="58" t="str">
        <f>IFERROR(VLOOKUP($AC151,FILL_DATA!$A$4:$X$1004,16,0),"")</f>
        <v/>
      </c>
      <c r="Q151" s="58" t="str">
        <f>IFERROR(VLOOKUP($AC151,FILL_DATA!$A$4:$X$1004,17,0),"")</f>
        <v/>
      </c>
      <c r="R151" s="58" t="str">
        <f>IFERROR(VLOOKUP($AC151,FILL_DATA!$A$4:$X$1004,18,0),"")</f>
        <v/>
      </c>
      <c r="S151" s="58" t="str">
        <f>IFERROR(VLOOKUP($AC151,FILL_DATA!$A$4:$X$1004,19,0),"")</f>
        <v/>
      </c>
      <c r="T151" s="58" t="str">
        <f>IFERROR(VLOOKUP($AC151,FILL_DATA!$A$4:$X$1004,20,0),"")</f>
        <v/>
      </c>
      <c r="U151" s="58" t="str">
        <f>IFERROR(VLOOKUP($AC151,FILL_DATA!$A$4:$X$1004,21,0),"")</f>
        <v/>
      </c>
      <c r="V151" s="58" t="str">
        <f>IFERROR(VLOOKUP($AC151,FILL_DATA!$A$4:$X$1004,22,0),"")</f>
        <v/>
      </c>
      <c r="W151" s="58" t="str">
        <f>IFERROR(VLOOKUP($AC151,FILL_DATA!$A$4:$X$1004,23,0),"")</f>
        <v/>
      </c>
      <c r="X151" s="58" t="str">
        <f>IFERROR(VLOOKUP($AC151,FILL_DATA!$A$4:$X$1004,24,0),"")</f>
        <v/>
      </c>
      <c r="Y151" s="58" t="str">
        <f>IF(SANCTION!$C$6:$C$1006="","",VLOOKUP(SANCTION!$C$6:$C$1006,Sheet1!$B$3:$C$15,2,0))</f>
        <v/>
      </c>
      <c r="Z151" s="57">
        <f t="shared" si="4"/>
        <v>0</v>
      </c>
      <c r="AB151" s="89">
        <v>146</v>
      </c>
      <c r="AC151" s="89">
        <f>IFERROR(IF($AB$1&gt;=AB151,SMALL(FILL_DATA!$AC$5:$AC$1004,SANCTION!$AB$2+SANCTION!AB151),0),0)</f>
        <v>0</v>
      </c>
      <c r="AE151" s="89">
        <f>IF(SANCTION!$C151&gt;=9,1,0)</f>
        <v>1</v>
      </c>
      <c r="AF151" s="89">
        <f>IFERROR(PRODUCT(SANCTION!$X151,SANCTION!$Y151),"")</f>
        <v>0</v>
      </c>
      <c r="AG151" s="89">
        <f t="shared" si="5"/>
        <v>0</v>
      </c>
    </row>
    <row r="152" spans="1:33" hidden="1">
      <c r="A152" s="89" t="str">
        <f>J152&amp;"_"&amp;COUNTIF($J$6:J152,J152)</f>
        <v>_116</v>
      </c>
      <c r="B152" s="58" t="str">
        <f>IF(SANCTION!$C152="","",ROWS($B$6:B152))</f>
        <v/>
      </c>
      <c r="C152" s="58" t="str">
        <f>IFERROR(VLOOKUP($AC152,FILL_DATA!$A$4:$X$1004,2,0),"")</f>
        <v/>
      </c>
      <c r="D152" s="58" t="str">
        <f>IFERROR(VLOOKUP($AC152,FILL_DATA!$A$4:$X$1004,3,0),"")</f>
        <v/>
      </c>
      <c r="E152" s="58" t="str">
        <f>IFERROR(VLOOKUP($AC152,FILL_DATA!$A$4:$X$1004,4,0),"")</f>
        <v/>
      </c>
      <c r="F152" s="58" t="str">
        <f>IFERROR(VLOOKUP($AC152,FILL_DATA!$A$4:$X$1004,5,0),"")</f>
        <v/>
      </c>
      <c r="G152" s="58" t="str">
        <f>IFERROR(VLOOKUP($AC152,FILL_DATA!$A$4:$X$1004,6,0),"")</f>
        <v/>
      </c>
      <c r="H152" s="58" t="str">
        <f>IFERROR(VLOOKUP($AC152,FILL_DATA!$A$4:$X$1004,7,0),"")</f>
        <v/>
      </c>
      <c r="I152" s="161" t="str">
        <f>IFERROR(VLOOKUP($AC152,FILL_DATA!$A$4:$X$1004,9,0),"")</f>
        <v/>
      </c>
      <c r="J152" s="58" t="str">
        <f>IFERROR(VLOOKUP($AC152,FILL_DATA!$A$4:$X$1004,10,0),"")</f>
        <v/>
      </c>
      <c r="K152" s="58" t="str">
        <f>IFERROR(VLOOKUP($AC152,FILL_DATA!$A$4:$X$1004,11,0),"")</f>
        <v/>
      </c>
      <c r="L152" s="58" t="str">
        <f>IFERROR(VLOOKUP($AC152,FILL_DATA!$A$4:$X$1004,12,0),"")</f>
        <v/>
      </c>
      <c r="M152" s="58" t="str">
        <f>IFERROR(VLOOKUP($AC152,FILL_DATA!$A$4:$X$1004,13,0),"")</f>
        <v/>
      </c>
      <c r="N152" s="58" t="str">
        <f>IFERROR(VLOOKUP($AC152,FILL_DATA!$A$4:$X$1004,14,0),"")</f>
        <v/>
      </c>
      <c r="O152" s="58" t="str">
        <f>IFERROR(VLOOKUP($AC152,FILL_DATA!$A$4:$X$1004,15,0),"")</f>
        <v/>
      </c>
      <c r="P152" s="58" t="str">
        <f>IFERROR(VLOOKUP($AC152,FILL_DATA!$A$4:$X$1004,16,0),"")</f>
        <v/>
      </c>
      <c r="Q152" s="58" t="str">
        <f>IFERROR(VLOOKUP($AC152,FILL_DATA!$A$4:$X$1004,17,0),"")</f>
        <v/>
      </c>
      <c r="R152" s="58" t="str">
        <f>IFERROR(VLOOKUP($AC152,FILL_DATA!$A$4:$X$1004,18,0),"")</f>
        <v/>
      </c>
      <c r="S152" s="58" t="str">
        <f>IFERROR(VLOOKUP($AC152,FILL_DATA!$A$4:$X$1004,19,0),"")</f>
        <v/>
      </c>
      <c r="T152" s="58" t="str">
        <f>IFERROR(VLOOKUP($AC152,FILL_DATA!$A$4:$X$1004,20,0),"")</f>
        <v/>
      </c>
      <c r="U152" s="58" t="str">
        <f>IFERROR(VLOOKUP($AC152,FILL_DATA!$A$4:$X$1004,21,0),"")</f>
        <v/>
      </c>
      <c r="V152" s="58" t="str">
        <f>IFERROR(VLOOKUP($AC152,FILL_DATA!$A$4:$X$1004,22,0),"")</f>
        <v/>
      </c>
      <c r="W152" s="58" t="str">
        <f>IFERROR(VLOOKUP($AC152,FILL_DATA!$A$4:$X$1004,23,0),"")</f>
        <v/>
      </c>
      <c r="X152" s="58" t="str">
        <f>IFERROR(VLOOKUP($AC152,FILL_DATA!$A$4:$X$1004,24,0),"")</f>
        <v/>
      </c>
      <c r="Y152" s="58" t="str">
        <f>IF(SANCTION!$C$6:$C$1006="","",VLOOKUP(SANCTION!$C$6:$C$1006,Sheet1!$B$3:$C$15,2,0))</f>
        <v/>
      </c>
      <c r="Z152" s="57">
        <f t="shared" si="4"/>
        <v>0</v>
      </c>
      <c r="AB152" s="89">
        <v>147</v>
      </c>
      <c r="AC152" s="89">
        <f>IFERROR(IF($AB$1&gt;=AB152,SMALL(FILL_DATA!$AC$5:$AC$1004,SANCTION!$AB$2+SANCTION!AB152),0),0)</f>
        <v>0</v>
      </c>
      <c r="AE152" s="89">
        <f>IF(SANCTION!$C152&gt;=9,1,0)</f>
        <v>1</v>
      </c>
      <c r="AF152" s="89">
        <f>IFERROR(PRODUCT(SANCTION!$X152,SANCTION!$Y152),"")</f>
        <v>0</v>
      </c>
      <c r="AG152" s="89">
        <f t="shared" si="5"/>
        <v>0</v>
      </c>
    </row>
    <row r="153" spans="1:33" hidden="1">
      <c r="A153" s="89" t="str">
        <f>J153&amp;"_"&amp;COUNTIF($J$6:J153,J153)</f>
        <v>_117</v>
      </c>
      <c r="B153" s="58" t="str">
        <f>IF(SANCTION!$C153="","",ROWS($B$6:B153))</f>
        <v/>
      </c>
      <c r="C153" s="58" t="str">
        <f>IFERROR(VLOOKUP($AC153,FILL_DATA!$A$4:$X$1004,2,0),"")</f>
        <v/>
      </c>
      <c r="D153" s="58" t="str">
        <f>IFERROR(VLOOKUP($AC153,FILL_DATA!$A$4:$X$1004,3,0),"")</f>
        <v/>
      </c>
      <c r="E153" s="58" t="str">
        <f>IFERROR(VLOOKUP($AC153,FILL_DATA!$A$4:$X$1004,4,0),"")</f>
        <v/>
      </c>
      <c r="F153" s="58" t="str">
        <f>IFERROR(VLOOKUP($AC153,FILL_DATA!$A$4:$X$1004,5,0),"")</f>
        <v/>
      </c>
      <c r="G153" s="58" t="str">
        <f>IFERROR(VLOOKUP($AC153,FILL_DATA!$A$4:$X$1004,6,0),"")</f>
        <v/>
      </c>
      <c r="H153" s="58" t="str">
        <f>IFERROR(VLOOKUP($AC153,FILL_DATA!$A$4:$X$1004,7,0),"")</f>
        <v/>
      </c>
      <c r="I153" s="161" t="str">
        <f>IFERROR(VLOOKUP($AC153,FILL_DATA!$A$4:$X$1004,9,0),"")</f>
        <v/>
      </c>
      <c r="J153" s="58" t="str">
        <f>IFERROR(VLOOKUP($AC153,FILL_DATA!$A$4:$X$1004,10,0),"")</f>
        <v/>
      </c>
      <c r="K153" s="58" t="str">
        <f>IFERROR(VLOOKUP($AC153,FILL_DATA!$A$4:$X$1004,11,0),"")</f>
        <v/>
      </c>
      <c r="L153" s="58" t="str">
        <f>IFERROR(VLOOKUP($AC153,FILL_DATA!$A$4:$X$1004,12,0),"")</f>
        <v/>
      </c>
      <c r="M153" s="58" t="str">
        <f>IFERROR(VLOOKUP($AC153,FILL_DATA!$A$4:$X$1004,13,0),"")</f>
        <v/>
      </c>
      <c r="N153" s="58" t="str">
        <f>IFERROR(VLOOKUP($AC153,FILL_DATA!$A$4:$X$1004,14,0),"")</f>
        <v/>
      </c>
      <c r="O153" s="58" t="str">
        <f>IFERROR(VLOOKUP($AC153,FILL_DATA!$A$4:$X$1004,15,0),"")</f>
        <v/>
      </c>
      <c r="P153" s="58" t="str">
        <f>IFERROR(VLOOKUP($AC153,FILL_DATA!$A$4:$X$1004,16,0),"")</f>
        <v/>
      </c>
      <c r="Q153" s="58" t="str">
        <f>IFERROR(VLOOKUP($AC153,FILL_DATA!$A$4:$X$1004,17,0),"")</f>
        <v/>
      </c>
      <c r="R153" s="58" t="str">
        <f>IFERROR(VLOOKUP($AC153,FILL_DATA!$A$4:$X$1004,18,0),"")</f>
        <v/>
      </c>
      <c r="S153" s="58" t="str">
        <f>IFERROR(VLOOKUP($AC153,FILL_DATA!$A$4:$X$1004,19,0),"")</f>
        <v/>
      </c>
      <c r="T153" s="58" t="str">
        <f>IFERROR(VLOOKUP($AC153,FILL_DATA!$A$4:$X$1004,20,0),"")</f>
        <v/>
      </c>
      <c r="U153" s="58" t="str">
        <f>IFERROR(VLOOKUP($AC153,FILL_DATA!$A$4:$X$1004,21,0),"")</f>
        <v/>
      </c>
      <c r="V153" s="58" t="str">
        <f>IFERROR(VLOOKUP($AC153,FILL_DATA!$A$4:$X$1004,22,0),"")</f>
        <v/>
      </c>
      <c r="W153" s="58" t="str">
        <f>IFERROR(VLOOKUP($AC153,FILL_DATA!$A$4:$X$1004,23,0),"")</f>
        <v/>
      </c>
      <c r="X153" s="58" t="str">
        <f>IFERROR(VLOOKUP($AC153,FILL_DATA!$A$4:$X$1004,24,0),"")</f>
        <v/>
      </c>
      <c r="Y153" s="58" t="str">
        <f>IF(SANCTION!$C$6:$C$1006="","",VLOOKUP(SANCTION!$C$6:$C$1006,Sheet1!$B$3:$C$15,2,0))</f>
        <v/>
      </c>
      <c r="Z153" s="57">
        <f t="shared" si="4"/>
        <v>0</v>
      </c>
      <c r="AB153" s="89">
        <v>148</v>
      </c>
      <c r="AC153" s="89">
        <f>IFERROR(IF($AB$1&gt;=AB153,SMALL(FILL_DATA!$AC$5:$AC$1004,SANCTION!$AB$2+SANCTION!AB153),0),0)</f>
        <v>0</v>
      </c>
      <c r="AE153" s="89">
        <f>IF(SANCTION!$C153&gt;=9,1,0)</f>
        <v>1</v>
      </c>
      <c r="AF153" s="89">
        <f>IFERROR(PRODUCT(SANCTION!$X153,SANCTION!$Y153),"")</f>
        <v>0</v>
      </c>
      <c r="AG153" s="89">
        <f t="shared" si="5"/>
        <v>0</v>
      </c>
    </row>
    <row r="154" spans="1:33" hidden="1">
      <c r="A154" s="89" t="str">
        <f>J154&amp;"_"&amp;COUNTIF($J$6:J154,J154)</f>
        <v>_118</v>
      </c>
      <c r="B154" s="58" t="str">
        <f>IF(SANCTION!$C154="","",ROWS($B$6:B154))</f>
        <v/>
      </c>
      <c r="C154" s="58" t="str">
        <f>IFERROR(VLOOKUP($AC154,FILL_DATA!$A$4:$X$1004,2,0),"")</f>
        <v/>
      </c>
      <c r="D154" s="58" t="str">
        <f>IFERROR(VLOOKUP($AC154,FILL_DATA!$A$4:$X$1004,3,0),"")</f>
        <v/>
      </c>
      <c r="E154" s="58" t="str">
        <f>IFERROR(VLOOKUP($AC154,FILL_DATA!$A$4:$X$1004,4,0),"")</f>
        <v/>
      </c>
      <c r="F154" s="58" t="str">
        <f>IFERROR(VLOOKUP($AC154,FILL_DATA!$A$4:$X$1004,5,0),"")</f>
        <v/>
      </c>
      <c r="G154" s="58" t="str">
        <f>IFERROR(VLOOKUP($AC154,FILL_DATA!$A$4:$X$1004,6,0),"")</f>
        <v/>
      </c>
      <c r="H154" s="58" t="str">
        <f>IFERROR(VLOOKUP($AC154,FILL_DATA!$A$4:$X$1004,7,0),"")</f>
        <v/>
      </c>
      <c r="I154" s="161" t="str">
        <f>IFERROR(VLOOKUP($AC154,FILL_DATA!$A$4:$X$1004,9,0),"")</f>
        <v/>
      </c>
      <c r="J154" s="58" t="str">
        <f>IFERROR(VLOOKUP($AC154,FILL_DATA!$A$4:$X$1004,10,0),"")</f>
        <v/>
      </c>
      <c r="K154" s="58" t="str">
        <f>IFERROR(VLOOKUP($AC154,FILL_DATA!$A$4:$X$1004,11,0),"")</f>
        <v/>
      </c>
      <c r="L154" s="58" t="str">
        <f>IFERROR(VLOOKUP($AC154,FILL_DATA!$A$4:$X$1004,12,0),"")</f>
        <v/>
      </c>
      <c r="M154" s="58" t="str">
        <f>IFERROR(VLOOKUP($AC154,FILL_DATA!$A$4:$X$1004,13,0),"")</f>
        <v/>
      </c>
      <c r="N154" s="58" t="str">
        <f>IFERROR(VLOOKUP($AC154,FILL_DATA!$A$4:$X$1004,14,0),"")</f>
        <v/>
      </c>
      <c r="O154" s="58" t="str">
        <f>IFERROR(VLOOKUP($AC154,FILL_DATA!$A$4:$X$1004,15,0),"")</f>
        <v/>
      </c>
      <c r="P154" s="58" t="str">
        <f>IFERROR(VLOOKUP($AC154,FILL_DATA!$A$4:$X$1004,16,0),"")</f>
        <v/>
      </c>
      <c r="Q154" s="58" t="str">
        <f>IFERROR(VLOOKUP($AC154,FILL_DATA!$A$4:$X$1004,17,0),"")</f>
        <v/>
      </c>
      <c r="R154" s="58" t="str">
        <f>IFERROR(VLOOKUP($AC154,FILL_DATA!$A$4:$X$1004,18,0),"")</f>
        <v/>
      </c>
      <c r="S154" s="58" t="str">
        <f>IFERROR(VLOOKUP($AC154,FILL_DATA!$A$4:$X$1004,19,0),"")</f>
        <v/>
      </c>
      <c r="T154" s="58" t="str">
        <f>IFERROR(VLOOKUP($AC154,FILL_DATA!$A$4:$X$1004,20,0),"")</f>
        <v/>
      </c>
      <c r="U154" s="58" t="str">
        <f>IFERROR(VLOOKUP($AC154,FILL_DATA!$A$4:$X$1004,21,0),"")</f>
        <v/>
      </c>
      <c r="V154" s="58" t="str">
        <f>IFERROR(VLOOKUP($AC154,FILL_DATA!$A$4:$X$1004,22,0),"")</f>
        <v/>
      </c>
      <c r="W154" s="58" t="str">
        <f>IFERROR(VLOOKUP($AC154,FILL_DATA!$A$4:$X$1004,23,0),"")</f>
        <v/>
      </c>
      <c r="X154" s="58" t="str">
        <f>IFERROR(VLOOKUP($AC154,FILL_DATA!$A$4:$X$1004,24,0),"")</f>
        <v/>
      </c>
      <c r="Y154" s="58" t="str">
        <f>IF(SANCTION!$C$6:$C$1006="","",VLOOKUP(SANCTION!$C$6:$C$1006,Sheet1!$B$3:$C$15,2,0))</f>
        <v/>
      </c>
      <c r="Z154" s="57">
        <f t="shared" si="4"/>
        <v>0</v>
      </c>
      <c r="AB154" s="89">
        <v>149</v>
      </c>
      <c r="AC154" s="89">
        <f>IFERROR(IF($AB$1&gt;=AB154,SMALL(FILL_DATA!$AC$5:$AC$1004,SANCTION!$AB$2+SANCTION!AB154),0),0)</f>
        <v>0</v>
      </c>
      <c r="AE154" s="89">
        <f>IF(SANCTION!$C154&gt;=9,1,0)</f>
        <v>1</v>
      </c>
      <c r="AF154" s="89">
        <f>IFERROR(PRODUCT(SANCTION!$X154,SANCTION!$Y154),"")</f>
        <v>0</v>
      </c>
      <c r="AG154" s="89">
        <f t="shared" si="5"/>
        <v>0</v>
      </c>
    </row>
    <row r="155" spans="1:33" hidden="1">
      <c r="A155" s="89" t="str">
        <f>J155&amp;"_"&amp;COUNTIF($J$6:J155,J155)</f>
        <v>_119</v>
      </c>
      <c r="B155" s="58" t="str">
        <f>IF(SANCTION!$C155="","",ROWS($B$6:B155))</f>
        <v/>
      </c>
      <c r="C155" s="58" t="str">
        <f>IFERROR(VLOOKUP($AC155,FILL_DATA!$A$4:$X$1004,2,0),"")</f>
        <v/>
      </c>
      <c r="D155" s="58" t="str">
        <f>IFERROR(VLOOKUP($AC155,FILL_DATA!$A$4:$X$1004,3,0),"")</f>
        <v/>
      </c>
      <c r="E155" s="58" t="str">
        <f>IFERROR(VLOOKUP($AC155,FILL_DATA!$A$4:$X$1004,4,0),"")</f>
        <v/>
      </c>
      <c r="F155" s="58" t="str">
        <f>IFERROR(VLOOKUP($AC155,FILL_DATA!$A$4:$X$1004,5,0),"")</f>
        <v/>
      </c>
      <c r="G155" s="58" t="str">
        <f>IFERROR(VLOOKUP($AC155,FILL_DATA!$A$4:$X$1004,6,0),"")</f>
        <v/>
      </c>
      <c r="H155" s="58" t="str">
        <f>IFERROR(VLOOKUP($AC155,FILL_DATA!$A$4:$X$1004,7,0),"")</f>
        <v/>
      </c>
      <c r="I155" s="161" t="str">
        <f>IFERROR(VLOOKUP($AC155,FILL_DATA!$A$4:$X$1004,9,0),"")</f>
        <v/>
      </c>
      <c r="J155" s="58" t="str">
        <f>IFERROR(VLOOKUP($AC155,FILL_DATA!$A$4:$X$1004,10,0),"")</f>
        <v/>
      </c>
      <c r="K155" s="58" t="str">
        <f>IFERROR(VLOOKUP($AC155,FILL_DATA!$A$4:$X$1004,11,0),"")</f>
        <v/>
      </c>
      <c r="L155" s="58" t="str">
        <f>IFERROR(VLOOKUP($AC155,FILL_DATA!$A$4:$X$1004,12,0),"")</f>
        <v/>
      </c>
      <c r="M155" s="58" t="str">
        <f>IFERROR(VLOOKUP($AC155,FILL_DATA!$A$4:$X$1004,13,0),"")</f>
        <v/>
      </c>
      <c r="N155" s="58" t="str">
        <f>IFERROR(VLOOKUP($AC155,FILL_DATA!$A$4:$X$1004,14,0),"")</f>
        <v/>
      </c>
      <c r="O155" s="58" t="str">
        <f>IFERROR(VLOOKUP($AC155,FILL_DATA!$A$4:$X$1004,15,0),"")</f>
        <v/>
      </c>
      <c r="P155" s="58" t="str">
        <f>IFERROR(VLOOKUP($AC155,FILL_DATA!$A$4:$X$1004,16,0),"")</f>
        <v/>
      </c>
      <c r="Q155" s="58" t="str">
        <f>IFERROR(VLOOKUP($AC155,FILL_DATA!$A$4:$X$1004,17,0),"")</f>
        <v/>
      </c>
      <c r="R155" s="58" t="str">
        <f>IFERROR(VLOOKUP($AC155,FILL_DATA!$A$4:$X$1004,18,0),"")</f>
        <v/>
      </c>
      <c r="S155" s="58" t="str">
        <f>IFERROR(VLOOKUP($AC155,FILL_DATA!$A$4:$X$1004,19,0),"")</f>
        <v/>
      </c>
      <c r="T155" s="58" t="str">
        <f>IFERROR(VLOOKUP($AC155,FILL_DATA!$A$4:$X$1004,20,0),"")</f>
        <v/>
      </c>
      <c r="U155" s="58" t="str">
        <f>IFERROR(VLOOKUP($AC155,FILL_DATA!$A$4:$X$1004,21,0),"")</f>
        <v/>
      </c>
      <c r="V155" s="58" t="str">
        <f>IFERROR(VLOOKUP($AC155,FILL_DATA!$A$4:$X$1004,22,0),"")</f>
        <v/>
      </c>
      <c r="W155" s="58" t="str">
        <f>IFERROR(VLOOKUP($AC155,FILL_DATA!$A$4:$X$1004,23,0),"")</f>
        <v/>
      </c>
      <c r="X155" s="58" t="str">
        <f>IFERROR(VLOOKUP($AC155,FILL_DATA!$A$4:$X$1004,24,0),"")</f>
        <v/>
      </c>
      <c r="Y155" s="58" t="str">
        <f>IF(SANCTION!$C$6:$C$1006="","",VLOOKUP(SANCTION!$C$6:$C$1006,Sheet1!$B$3:$C$15,2,0))</f>
        <v/>
      </c>
      <c r="Z155" s="57">
        <f t="shared" si="4"/>
        <v>0</v>
      </c>
      <c r="AB155" s="89">
        <v>150</v>
      </c>
      <c r="AC155" s="89">
        <f>IFERROR(IF($AB$1&gt;=AB155,SMALL(FILL_DATA!$AC$5:$AC$1004,SANCTION!$AB$2+SANCTION!AB155),0),0)</f>
        <v>0</v>
      </c>
      <c r="AE155" s="89">
        <f>IF(SANCTION!$C155&gt;=9,1,0)</f>
        <v>1</v>
      </c>
      <c r="AF155" s="89">
        <f>IFERROR(PRODUCT(SANCTION!$X155,SANCTION!$Y155),"")</f>
        <v>0</v>
      </c>
      <c r="AG155" s="89">
        <f t="shared" si="5"/>
        <v>0</v>
      </c>
    </row>
    <row r="156" spans="1:33" hidden="1">
      <c r="A156" s="89" t="str">
        <f>J156&amp;"_"&amp;COUNTIF($J$6:J156,J156)</f>
        <v>_120</v>
      </c>
      <c r="B156" s="58" t="str">
        <f>IF(SANCTION!$C156="","",ROWS($B$6:B156))</f>
        <v/>
      </c>
      <c r="C156" s="58" t="str">
        <f>IFERROR(VLOOKUP($AC156,FILL_DATA!$A$4:$X$1004,2,0),"")</f>
        <v/>
      </c>
      <c r="D156" s="58" t="str">
        <f>IFERROR(VLOOKUP($AC156,FILL_DATA!$A$4:$X$1004,3,0),"")</f>
        <v/>
      </c>
      <c r="E156" s="58" t="str">
        <f>IFERROR(VLOOKUP($AC156,FILL_DATA!$A$4:$X$1004,4,0),"")</f>
        <v/>
      </c>
      <c r="F156" s="58" t="str">
        <f>IFERROR(VLOOKUP($AC156,FILL_DATA!$A$4:$X$1004,5,0),"")</f>
        <v/>
      </c>
      <c r="G156" s="58" t="str">
        <f>IFERROR(VLOOKUP($AC156,FILL_DATA!$A$4:$X$1004,6,0),"")</f>
        <v/>
      </c>
      <c r="H156" s="58" t="str">
        <f>IFERROR(VLOOKUP($AC156,FILL_DATA!$A$4:$X$1004,7,0),"")</f>
        <v/>
      </c>
      <c r="I156" s="161" t="str">
        <f>IFERROR(VLOOKUP($AC156,FILL_DATA!$A$4:$X$1004,9,0),"")</f>
        <v/>
      </c>
      <c r="J156" s="58" t="str">
        <f>IFERROR(VLOOKUP($AC156,FILL_DATA!$A$4:$X$1004,10,0),"")</f>
        <v/>
      </c>
      <c r="K156" s="58" t="str">
        <f>IFERROR(VLOOKUP($AC156,FILL_DATA!$A$4:$X$1004,11,0),"")</f>
        <v/>
      </c>
      <c r="L156" s="58" t="str">
        <f>IFERROR(VLOOKUP($AC156,FILL_DATA!$A$4:$X$1004,12,0),"")</f>
        <v/>
      </c>
      <c r="M156" s="58" t="str">
        <f>IFERROR(VLOOKUP($AC156,FILL_DATA!$A$4:$X$1004,13,0),"")</f>
        <v/>
      </c>
      <c r="N156" s="58" t="str">
        <f>IFERROR(VLOOKUP($AC156,FILL_DATA!$A$4:$X$1004,14,0),"")</f>
        <v/>
      </c>
      <c r="O156" s="58" t="str">
        <f>IFERROR(VLOOKUP($AC156,FILL_DATA!$A$4:$X$1004,15,0),"")</f>
        <v/>
      </c>
      <c r="P156" s="58" t="str">
        <f>IFERROR(VLOOKUP($AC156,FILL_DATA!$A$4:$X$1004,16,0),"")</f>
        <v/>
      </c>
      <c r="Q156" s="58" t="str">
        <f>IFERROR(VLOOKUP($AC156,FILL_DATA!$A$4:$X$1004,17,0),"")</f>
        <v/>
      </c>
      <c r="R156" s="58" t="str">
        <f>IFERROR(VLOOKUP($AC156,FILL_DATA!$A$4:$X$1004,18,0),"")</f>
        <v/>
      </c>
      <c r="S156" s="58" t="str">
        <f>IFERROR(VLOOKUP($AC156,FILL_DATA!$A$4:$X$1004,19,0),"")</f>
        <v/>
      </c>
      <c r="T156" s="58" t="str">
        <f>IFERROR(VLOOKUP($AC156,FILL_DATA!$A$4:$X$1004,20,0),"")</f>
        <v/>
      </c>
      <c r="U156" s="58" t="str">
        <f>IFERROR(VLOOKUP($AC156,FILL_DATA!$A$4:$X$1004,21,0),"")</f>
        <v/>
      </c>
      <c r="V156" s="58" t="str">
        <f>IFERROR(VLOOKUP($AC156,FILL_DATA!$A$4:$X$1004,22,0),"")</f>
        <v/>
      </c>
      <c r="W156" s="58" t="str">
        <f>IFERROR(VLOOKUP($AC156,FILL_DATA!$A$4:$X$1004,23,0),"")</f>
        <v/>
      </c>
      <c r="X156" s="58" t="str">
        <f>IFERROR(VLOOKUP($AC156,FILL_DATA!$A$4:$X$1004,24,0),"")</f>
        <v/>
      </c>
      <c r="Y156" s="58" t="str">
        <f>IF(SANCTION!$C$6:$C$1006="","",VLOOKUP(SANCTION!$C$6:$C$1006,Sheet1!$B$3:$C$15,2,0))</f>
        <v/>
      </c>
      <c r="Z156" s="57">
        <f t="shared" si="4"/>
        <v>0</v>
      </c>
      <c r="AB156" s="89">
        <v>151</v>
      </c>
      <c r="AC156" s="89">
        <f>IFERROR(IF($AB$1&gt;=AB156,SMALL(FILL_DATA!$AC$5:$AC$1004,SANCTION!$AB$2+SANCTION!AB156),0),0)</f>
        <v>0</v>
      </c>
      <c r="AE156" s="89">
        <f>IF(SANCTION!$C156&gt;=9,1,0)</f>
        <v>1</v>
      </c>
      <c r="AF156" s="89">
        <f>IFERROR(PRODUCT(SANCTION!$X156,SANCTION!$Y156),"")</f>
        <v>0</v>
      </c>
      <c r="AG156" s="89">
        <f t="shared" si="5"/>
        <v>0</v>
      </c>
    </row>
    <row r="157" spans="1:33" hidden="1">
      <c r="A157" s="89" t="str">
        <f>J157&amp;"_"&amp;COUNTIF($J$6:J157,J157)</f>
        <v>_121</v>
      </c>
      <c r="B157" s="58" t="str">
        <f>IF(SANCTION!$C157="","",ROWS($B$6:B157))</f>
        <v/>
      </c>
      <c r="C157" s="58" t="str">
        <f>IFERROR(VLOOKUP($AC157,FILL_DATA!$A$4:$X$1004,2,0),"")</f>
        <v/>
      </c>
      <c r="D157" s="58" t="str">
        <f>IFERROR(VLOOKUP($AC157,FILL_DATA!$A$4:$X$1004,3,0),"")</f>
        <v/>
      </c>
      <c r="E157" s="58" t="str">
        <f>IFERROR(VLOOKUP($AC157,FILL_DATA!$A$4:$X$1004,4,0),"")</f>
        <v/>
      </c>
      <c r="F157" s="58" t="str">
        <f>IFERROR(VLOOKUP($AC157,FILL_DATA!$A$4:$X$1004,5,0),"")</f>
        <v/>
      </c>
      <c r="G157" s="58" t="str">
        <f>IFERROR(VLOOKUP($AC157,FILL_DATA!$A$4:$X$1004,6,0),"")</f>
        <v/>
      </c>
      <c r="H157" s="58" t="str">
        <f>IFERROR(VLOOKUP($AC157,FILL_DATA!$A$4:$X$1004,7,0),"")</f>
        <v/>
      </c>
      <c r="I157" s="161" t="str">
        <f>IFERROR(VLOOKUP($AC157,FILL_DATA!$A$4:$X$1004,9,0),"")</f>
        <v/>
      </c>
      <c r="J157" s="58" t="str">
        <f>IFERROR(VLOOKUP($AC157,FILL_DATA!$A$4:$X$1004,10,0),"")</f>
        <v/>
      </c>
      <c r="K157" s="58" t="str">
        <f>IFERROR(VLOOKUP($AC157,FILL_DATA!$A$4:$X$1004,11,0),"")</f>
        <v/>
      </c>
      <c r="L157" s="58" t="str">
        <f>IFERROR(VLOOKUP($AC157,FILL_DATA!$A$4:$X$1004,12,0),"")</f>
        <v/>
      </c>
      <c r="M157" s="58" t="str">
        <f>IFERROR(VLOOKUP($AC157,FILL_DATA!$A$4:$X$1004,13,0),"")</f>
        <v/>
      </c>
      <c r="N157" s="58" t="str">
        <f>IFERROR(VLOOKUP($AC157,FILL_DATA!$A$4:$X$1004,14,0),"")</f>
        <v/>
      </c>
      <c r="O157" s="58" t="str">
        <f>IFERROR(VLOOKUP($AC157,FILL_DATA!$A$4:$X$1004,15,0),"")</f>
        <v/>
      </c>
      <c r="P157" s="58" t="str">
        <f>IFERROR(VLOOKUP($AC157,FILL_DATA!$A$4:$X$1004,16,0),"")</f>
        <v/>
      </c>
      <c r="Q157" s="58" t="str">
        <f>IFERROR(VLOOKUP($AC157,FILL_DATA!$A$4:$X$1004,17,0),"")</f>
        <v/>
      </c>
      <c r="R157" s="58" t="str">
        <f>IFERROR(VLOOKUP($AC157,FILL_DATA!$A$4:$X$1004,18,0),"")</f>
        <v/>
      </c>
      <c r="S157" s="58" t="str">
        <f>IFERROR(VLOOKUP($AC157,FILL_DATA!$A$4:$X$1004,19,0),"")</f>
        <v/>
      </c>
      <c r="T157" s="58" t="str">
        <f>IFERROR(VLOOKUP($AC157,FILL_DATA!$A$4:$X$1004,20,0),"")</f>
        <v/>
      </c>
      <c r="U157" s="58" t="str">
        <f>IFERROR(VLOOKUP($AC157,FILL_DATA!$A$4:$X$1004,21,0),"")</f>
        <v/>
      </c>
      <c r="V157" s="58" t="str">
        <f>IFERROR(VLOOKUP($AC157,FILL_DATA!$A$4:$X$1004,22,0),"")</f>
        <v/>
      </c>
      <c r="W157" s="58" t="str">
        <f>IFERROR(VLOOKUP($AC157,FILL_DATA!$A$4:$X$1004,23,0),"")</f>
        <v/>
      </c>
      <c r="X157" s="58" t="str">
        <f>IFERROR(VLOOKUP($AC157,FILL_DATA!$A$4:$X$1004,24,0),"")</f>
        <v/>
      </c>
      <c r="Y157" s="58" t="str">
        <f>IF(SANCTION!$C$6:$C$1006="","",VLOOKUP(SANCTION!$C$6:$C$1006,Sheet1!$B$3:$C$15,2,0))</f>
        <v/>
      </c>
      <c r="Z157" s="57">
        <f t="shared" si="4"/>
        <v>0</v>
      </c>
      <c r="AB157" s="89">
        <v>152</v>
      </c>
      <c r="AC157" s="89">
        <f>IFERROR(IF($AB$1&gt;=AB157,SMALL(FILL_DATA!$AC$5:$AC$1004,SANCTION!$AB$2+SANCTION!AB157),0),0)</f>
        <v>0</v>
      </c>
      <c r="AE157" s="89">
        <f>IF(SANCTION!$C157&gt;=9,1,0)</f>
        <v>1</v>
      </c>
      <c r="AF157" s="89">
        <f>IFERROR(PRODUCT(SANCTION!$X157,SANCTION!$Y157),"")</f>
        <v>0</v>
      </c>
      <c r="AG157" s="89">
        <f t="shared" si="5"/>
        <v>0</v>
      </c>
    </row>
    <row r="158" spans="1:33" hidden="1">
      <c r="A158" s="89" t="str">
        <f>J158&amp;"_"&amp;COUNTIF($J$6:J158,J158)</f>
        <v>_122</v>
      </c>
      <c r="B158" s="58" t="str">
        <f>IF(SANCTION!$C158="","",ROWS($B$6:B158))</f>
        <v/>
      </c>
      <c r="C158" s="58" t="str">
        <f>IFERROR(VLOOKUP($AC158,FILL_DATA!$A$4:$X$1004,2,0),"")</f>
        <v/>
      </c>
      <c r="D158" s="58" t="str">
        <f>IFERROR(VLOOKUP($AC158,FILL_DATA!$A$4:$X$1004,3,0),"")</f>
        <v/>
      </c>
      <c r="E158" s="58" t="str">
        <f>IFERROR(VLOOKUP($AC158,FILL_DATA!$A$4:$X$1004,4,0),"")</f>
        <v/>
      </c>
      <c r="F158" s="58" t="str">
        <f>IFERROR(VLOOKUP($AC158,FILL_DATA!$A$4:$X$1004,5,0),"")</f>
        <v/>
      </c>
      <c r="G158" s="58" t="str">
        <f>IFERROR(VLOOKUP($AC158,FILL_DATA!$A$4:$X$1004,6,0),"")</f>
        <v/>
      </c>
      <c r="H158" s="58" t="str">
        <f>IFERROR(VLOOKUP($AC158,FILL_DATA!$A$4:$X$1004,7,0),"")</f>
        <v/>
      </c>
      <c r="I158" s="161" t="str">
        <f>IFERROR(VLOOKUP($AC158,FILL_DATA!$A$4:$X$1004,9,0),"")</f>
        <v/>
      </c>
      <c r="J158" s="58" t="str">
        <f>IFERROR(VLOOKUP($AC158,FILL_DATA!$A$4:$X$1004,10,0),"")</f>
        <v/>
      </c>
      <c r="K158" s="58" t="str">
        <f>IFERROR(VLOOKUP($AC158,FILL_DATA!$A$4:$X$1004,11,0),"")</f>
        <v/>
      </c>
      <c r="L158" s="58" t="str">
        <f>IFERROR(VLOOKUP($AC158,FILL_DATA!$A$4:$X$1004,12,0),"")</f>
        <v/>
      </c>
      <c r="M158" s="58" t="str">
        <f>IFERROR(VLOOKUP($AC158,FILL_DATA!$A$4:$X$1004,13,0),"")</f>
        <v/>
      </c>
      <c r="N158" s="58" t="str">
        <f>IFERROR(VLOOKUP($AC158,FILL_DATA!$A$4:$X$1004,14,0),"")</f>
        <v/>
      </c>
      <c r="O158" s="58" t="str">
        <f>IFERROR(VLOOKUP($AC158,FILL_DATA!$A$4:$X$1004,15,0),"")</f>
        <v/>
      </c>
      <c r="P158" s="58" t="str">
        <f>IFERROR(VLOOKUP($AC158,FILL_DATA!$A$4:$X$1004,16,0),"")</f>
        <v/>
      </c>
      <c r="Q158" s="58" t="str">
        <f>IFERROR(VLOOKUP($AC158,FILL_DATA!$A$4:$X$1004,17,0),"")</f>
        <v/>
      </c>
      <c r="R158" s="58" t="str">
        <f>IFERROR(VLOOKUP($AC158,FILL_DATA!$A$4:$X$1004,18,0),"")</f>
        <v/>
      </c>
      <c r="S158" s="58" t="str">
        <f>IFERROR(VLOOKUP($AC158,FILL_DATA!$A$4:$X$1004,19,0),"")</f>
        <v/>
      </c>
      <c r="T158" s="58" t="str">
        <f>IFERROR(VLOOKUP($AC158,FILL_DATA!$A$4:$X$1004,20,0),"")</f>
        <v/>
      </c>
      <c r="U158" s="58" t="str">
        <f>IFERROR(VLOOKUP($AC158,FILL_DATA!$A$4:$X$1004,21,0),"")</f>
        <v/>
      </c>
      <c r="V158" s="58" t="str">
        <f>IFERROR(VLOOKUP($AC158,FILL_DATA!$A$4:$X$1004,22,0),"")</f>
        <v/>
      </c>
      <c r="W158" s="58" t="str">
        <f>IFERROR(VLOOKUP($AC158,FILL_DATA!$A$4:$X$1004,23,0),"")</f>
        <v/>
      </c>
      <c r="X158" s="58" t="str">
        <f>IFERROR(VLOOKUP($AC158,FILL_DATA!$A$4:$X$1004,24,0),"")</f>
        <v/>
      </c>
      <c r="Y158" s="58" t="str">
        <f>IF(SANCTION!$C$6:$C$1006="","",VLOOKUP(SANCTION!$C$6:$C$1006,Sheet1!$B$3:$C$15,2,0))</f>
        <v/>
      </c>
      <c r="Z158" s="57">
        <f t="shared" si="4"/>
        <v>0</v>
      </c>
      <c r="AB158" s="89">
        <v>153</v>
      </c>
      <c r="AC158" s="89">
        <f>IFERROR(IF($AB$1&gt;=AB158,SMALL(FILL_DATA!$AC$5:$AC$1004,SANCTION!$AB$2+SANCTION!AB158),0),0)</f>
        <v>0</v>
      </c>
      <c r="AE158" s="89">
        <f>IF(SANCTION!$C158&gt;=9,1,0)</f>
        <v>1</v>
      </c>
      <c r="AF158" s="89">
        <f>IFERROR(PRODUCT(SANCTION!$X158,SANCTION!$Y158),"")</f>
        <v>0</v>
      </c>
      <c r="AG158" s="89">
        <f t="shared" si="5"/>
        <v>0</v>
      </c>
    </row>
    <row r="159" spans="1:33" hidden="1">
      <c r="A159" s="89" t="str">
        <f>J159&amp;"_"&amp;COUNTIF($J$6:J159,J159)</f>
        <v>_123</v>
      </c>
      <c r="B159" s="58" t="str">
        <f>IF(SANCTION!$C159="","",ROWS($B$6:B159))</f>
        <v/>
      </c>
      <c r="C159" s="58" t="str">
        <f>IFERROR(VLOOKUP($AC159,FILL_DATA!$A$4:$X$1004,2,0),"")</f>
        <v/>
      </c>
      <c r="D159" s="58" t="str">
        <f>IFERROR(VLOOKUP($AC159,FILL_DATA!$A$4:$X$1004,3,0),"")</f>
        <v/>
      </c>
      <c r="E159" s="58" t="str">
        <f>IFERROR(VLOOKUP($AC159,FILL_DATA!$A$4:$X$1004,4,0),"")</f>
        <v/>
      </c>
      <c r="F159" s="58" t="str">
        <f>IFERROR(VLOOKUP($AC159,FILL_DATA!$A$4:$X$1004,5,0),"")</f>
        <v/>
      </c>
      <c r="G159" s="58" t="str">
        <f>IFERROR(VLOOKUP($AC159,FILL_DATA!$A$4:$X$1004,6,0),"")</f>
        <v/>
      </c>
      <c r="H159" s="58" t="str">
        <f>IFERROR(VLOOKUP($AC159,FILL_DATA!$A$4:$X$1004,7,0),"")</f>
        <v/>
      </c>
      <c r="I159" s="161" t="str">
        <f>IFERROR(VLOOKUP($AC159,FILL_DATA!$A$4:$X$1004,9,0),"")</f>
        <v/>
      </c>
      <c r="J159" s="58" t="str">
        <f>IFERROR(VLOOKUP($AC159,FILL_DATA!$A$4:$X$1004,10,0),"")</f>
        <v/>
      </c>
      <c r="K159" s="58" t="str">
        <f>IFERROR(VLOOKUP($AC159,FILL_DATA!$A$4:$X$1004,11,0),"")</f>
        <v/>
      </c>
      <c r="L159" s="58" t="str">
        <f>IFERROR(VLOOKUP($AC159,FILL_DATA!$A$4:$X$1004,12,0),"")</f>
        <v/>
      </c>
      <c r="M159" s="58" t="str">
        <f>IFERROR(VLOOKUP($AC159,FILL_DATA!$A$4:$X$1004,13,0),"")</f>
        <v/>
      </c>
      <c r="N159" s="58" t="str">
        <f>IFERROR(VLOOKUP($AC159,FILL_DATA!$A$4:$X$1004,14,0),"")</f>
        <v/>
      </c>
      <c r="O159" s="58" t="str">
        <f>IFERROR(VLOOKUP($AC159,FILL_DATA!$A$4:$X$1004,15,0),"")</f>
        <v/>
      </c>
      <c r="P159" s="58" t="str">
        <f>IFERROR(VLOOKUP($AC159,FILL_DATA!$A$4:$X$1004,16,0),"")</f>
        <v/>
      </c>
      <c r="Q159" s="58" t="str">
        <f>IFERROR(VLOOKUP($AC159,FILL_DATA!$A$4:$X$1004,17,0),"")</f>
        <v/>
      </c>
      <c r="R159" s="58" t="str">
        <f>IFERROR(VLOOKUP($AC159,FILL_DATA!$A$4:$X$1004,18,0),"")</f>
        <v/>
      </c>
      <c r="S159" s="58" t="str">
        <f>IFERROR(VLOOKUP($AC159,FILL_DATA!$A$4:$X$1004,19,0),"")</f>
        <v/>
      </c>
      <c r="T159" s="58" t="str">
        <f>IFERROR(VLOOKUP($AC159,FILL_DATA!$A$4:$X$1004,20,0),"")</f>
        <v/>
      </c>
      <c r="U159" s="58" t="str">
        <f>IFERROR(VLOOKUP($AC159,FILL_DATA!$A$4:$X$1004,21,0),"")</f>
        <v/>
      </c>
      <c r="V159" s="58" t="str">
        <f>IFERROR(VLOOKUP($AC159,FILL_DATA!$A$4:$X$1004,22,0),"")</f>
        <v/>
      </c>
      <c r="W159" s="58" t="str">
        <f>IFERROR(VLOOKUP($AC159,FILL_DATA!$A$4:$X$1004,23,0),"")</f>
        <v/>
      </c>
      <c r="X159" s="58" t="str">
        <f>IFERROR(VLOOKUP($AC159,FILL_DATA!$A$4:$X$1004,24,0),"")</f>
        <v/>
      </c>
      <c r="Y159" s="58" t="str">
        <f>IF(SANCTION!$C$6:$C$1006="","",VLOOKUP(SANCTION!$C$6:$C$1006,Sheet1!$B$3:$C$15,2,0))</f>
        <v/>
      </c>
      <c r="Z159" s="57">
        <f t="shared" si="4"/>
        <v>0</v>
      </c>
      <c r="AB159" s="89">
        <v>154</v>
      </c>
      <c r="AC159" s="89">
        <f>IFERROR(IF($AB$1&gt;=AB159,SMALL(FILL_DATA!$AC$5:$AC$1004,SANCTION!$AB$2+SANCTION!AB159),0),0)</f>
        <v>0</v>
      </c>
      <c r="AE159" s="89">
        <f>IF(SANCTION!$C159&gt;=9,1,0)</f>
        <v>1</v>
      </c>
      <c r="AF159" s="89">
        <f>IFERROR(PRODUCT(SANCTION!$X159,SANCTION!$Y159),"")</f>
        <v>0</v>
      </c>
      <c r="AG159" s="89">
        <f t="shared" si="5"/>
        <v>0</v>
      </c>
    </row>
    <row r="160" spans="1:33" hidden="1">
      <c r="A160" s="89" t="str">
        <f>J160&amp;"_"&amp;COUNTIF($J$6:J160,J160)</f>
        <v>_124</v>
      </c>
      <c r="B160" s="58" t="str">
        <f>IF(SANCTION!$C160="","",ROWS($B$6:B160))</f>
        <v/>
      </c>
      <c r="C160" s="58" t="str">
        <f>IFERROR(VLOOKUP($AC160,FILL_DATA!$A$4:$X$1004,2,0),"")</f>
        <v/>
      </c>
      <c r="D160" s="58" t="str">
        <f>IFERROR(VLOOKUP($AC160,FILL_DATA!$A$4:$X$1004,3,0),"")</f>
        <v/>
      </c>
      <c r="E160" s="58" t="str">
        <f>IFERROR(VLOOKUP($AC160,FILL_DATA!$A$4:$X$1004,4,0),"")</f>
        <v/>
      </c>
      <c r="F160" s="58" t="str">
        <f>IFERROR(VLOOKUP($AC160,FILL_DATA!$A$4:$X$1004,5,0),"")</f>
        <v/>
      </c>
      <c r="G160" s="58" t="str">
        <f>IFERROR(VLOOKUP($AC160,FILL_DATA!$A$4:$X$1004,6,0),"")</f>
        <v/>
      </c>
      <c r="H160" s="58" t="str">
        <f>IFERROR(VLOOKUP($AC160,FILL_DATA!$A$4:$X$1004,7,0),"")</f>
        <v/>
      </c>
      <c r="I160" s="161" t="str">
        <f>IFERROR(VLOOKUP($AC160,FILL_DATA!$A$4:$X$1004,9,0),"")</f>
        <v/>
      </c>
      <c r="J160" s="58" t="str">
        <f>IFERROR(VLOOKUP($AC160,FILL_DATA!$A$4:$X$1004,10,0),"")</f>
        <v/>
      </c>
      <c r="K160" s="58" t="str">
        <f>IFERROR(VLOOKUP($AC160,FILL_DATA!$A$4:$X$1004,11,0),"")</f>
        <v/>
      </c>
      <c r="L160" s="58" t="str">
        <f>IFERROR(VLOOKUP($AC160,FILL_DATA!$A$4:$X$1004,12,0),"")</f>
        <v/>
      </c>
      <c r="M160" s="58" t="str">
        <f>IFERROR(VLOOKUP($AC160,FILL_DATA!$A$4:$X$1004,13,0),"")</f>
        <v/>
      </c>
      <c r="N160" s="58" t="str">
        <f>IFERROR(VLOOKUP($AC160,FILL_DATA!$A$4:$X$1004,14,0),"")</f>
        <v/>
      </c>
      <c r="O160" s="58" t="str">
        <f>IFERROR(VLOOKUP($AC160,FILL_DATA!$A$4:$X$1004,15,0),"")</f>
        <v/>
      </c>
      <c r="P160" s="58" t="str">
        <f>IFERROR(VLOOKUP($AC160,FILL_DATA!$A$4:$X$1004,16,0),"")</f>
        <v/>
      </c>
      <c r="Q160" s="58" t="str">
        <f>IFERROR(VLOOKUP($AC160,FILL_DATA!$A$4:$X$1004,17,0),"")</f>
        <v/>
      </c>
      <c r="R160" s="58" t="str">
        <f>IFERROR(VLOOKUP($AC160,FILL_DATA!$A$4:$X$1004,18,0),"")</f>
        <v/>
      </c>
      <c r="S160" s="58" t="str">
        <f>IFERROR(VLOOKUP($AC160,FILL_DATA!$A$4:$X$1004,19,0),"")</f>
        <v/>
      </c>
      <c r="T160" s="58" t="str">
        <f>IFERROR(VLOOKUP($AC160,FILL_DATA!$A$4:$X$1004,20,0),"")</f>
        <v/>
      </c>
      <c r="U160" s="58" t="str">
        <f>IFERROR(VLOOKUP($AC160,FILL_DATA!$A$4:$X$1004,21,0),"")</f>
        <v/>
      </c>
      <c r="V160" s="58" t="str">
        <f>IFERROR(VLOOKUP($AC160,FILL_DATA!$A$4:$X$1004,22,0),"")</f>
        <v/>
      </c>
      <c r="W160" s="58" t="str">
        <f>IFERROR(VLOOKUP($AC160,FILL_DATA!$A$4:$X$1004,23,0),"")</f>
        <v/>
      </c>
      <c r="X160" s="58" t="str">
        <f>IFERROR(VLOOKUP($AC160,FILL_DATA!$A$4:$X$1004,24,0),"")</f>
        <v/>
      </c>
      <c r="Y160" s="58" t="str">
        <f>IF(SANCTION!$C$6:$C$1006="","",VLOOKUP(SANCTION!$C$6:$C$1006,Sheet1!$B$3:$C$15,2,0))</f>
        <v/>
      </c>
      <c r="Z160" s="57">
        <f t="shared" si="4"/>
        <v>0</v>
      </c>
      <c r="AB160" s="89">
        <v>155</v>
      </c>
      <c r="AC160" s="89">
        <f>IFERROR(IF($AB$1&gt;=AB160,SMALL(FILL_DATA!$AC$5:$AC$1004,SANCTION!$AB$2+SANCTION!AB160),0),0)</f>
        <v>0</v>
      </c>
      <c r="AE160" s="89">
        <f>IF(SANCTION!$C160&gt;=9,1,0)</f>
        <v>1</v>
      </c>
      <c r="AF160" s="89">
        <f>IFERROR(PRODUCT(SANCTION!$X160,SANCTION!$Y160),"")</f>
        <v>0</v>
      </c>
      <c r="AG160" s="89">
        <f t="shared" si="5"/>
        <v>0</v>
      </c>
    </row>
    <row r="161" spans="1:33" hidden="1">
      <c r="A161" s="89" t="str">
        <f>J161&amp;"_"&amp;COUNTIF($J$6:J161,J161)</f>
        <v>_125</v>
      </c>
      <c r="B161" s="58" t="str">
        <f>IF(SANCTION!$C161="","",ROWS($B$6:B161))</f>
        <v/>
      </c>
      <c r="C161" s="58" t="str">
        <f>IFERROR(VLOOKUP($AC161,FILL_DATA!$A$4:$X$1004,2,0),"")</f>
        <v/>
      </c>
      <c r="D161" s="58" t="str">
        <f>IFERROR(VLOOKUP($AC161,FILL_DATA!$A$4:$X$1004,3,0),"")</f>
        <v/>
      </c>
      <c r="E161" s="58" t="str">
        <f>IFERROR(VLOOKUP($AC161,FILL_DATA!$A$4:$X$1004,4,0),"")</f>
        <v/>
      </c>
      <c r="F161" s="58" t="str">
        <f>IFERROR(VLOOKUP($AC161,FILL_DATA!$A$4:$X$1004,5,0),"")</f>
        <v/>
      </c>
      <c r="G161" s="58" t="str">
        <f>IFERROR(VLOOKUP($AC161,FILL_DATA!$A$4:$X$1004,6,0),"")</f>
        <v/>
      </c>
      <c r="H161" s="58" t="str">
        <f>IFERROR(VLOOKUP($AC161,FILL_DATA!$A$4:$X$1004,7,0),"")</f>
        <v/>
      </c>
      <c r="I161" s="161" t="str">
        <f>IFERROR(VLOOKUP($AC161,FILL_DATA!$A$4:$X$1004,9,0),"")</f>
        <v/>
      </c>
      <c r="J161" s="58" t="str">
        <f>IFERROR(VLOOKUP($AC161,FILL_DATA!$A$4:$X$1004,10,0),"")</f>
        <v/>
      </c>
      <c r="K161" s="58" t="str">
        <f>IFERROR(VLOOKUP($AC161,FILL_DATA!$A$4:$X$1004,11,0),"")</f>
        <v/>
      </c>
      <c r="L161" s="58" t="str">
        <f>IFERROR(VLOOKUP($AC161,FILL_DATA!$A$4:$X$1004,12,0),"")</f>
        <v/>
      </c>
      <c r="M161" s="58" t="str">
        <f>IFERROR(VLOOKUP($AC161,FILL_DATA!$A$4:$X$1004,13,0),"")</f>
        <v/>
      </c>
      <c r="N161" s="58" t="str">
        <f>IFERROR(VLOOKUP($AC161,FILL_DATA!$A$4:$X$1004,14,0),"")</f>
        <v/>
      </c>
      <c r="O161" s="58" t="str">
        <f>IFERROR(VLOOKUP($AC161,FILL_DATA!$A$4:$X$1004,15,0),"")</f>
        <v/>
      </c>
      <c r="P161" s="58" t="str">
        <f>IFERROR(VLOOKUP($AC161,FILL_DATA!$A$4:$X$1004,16,0),"")</f>
        <v/>
      </c>
      <c r="Q161" s="58" t="str">
        <f>IFERROR(VLOOKUP($AC161,FILL_DATA!$A$4:$X$1004,17,0),"")</f>
        <v/>
      </c>
      <c r="R161" s="58" t="str">
        <f>IFERROR(VLOOKUP($AC161,FILL_DATA!$A$4:$X$1004,18,0),"")</f>
        <v/>
      </c>
      <c r="S161" s="58" t="str">
        <f>IFERROR(VLOOKUP($AC161,FILL_DATA!$A$4:$X$1004,19,0),"")</f>
        <v/>
      </c>
      <c r="T161" s="58" t="str">
        <f>IFERROR(VLOOKUP($AC161,FILL_DATA!$A$4:$X$1004,20,0),"")</f>
        <v/>
      </c>
      <c r="U161" s="58" t="str">
        <f>IFERROR(VLOOKUP($AC161,FILL_DATA!$A$4:$X$1004,21,0),"")</f>
        <v/>
      </c>
      <c r="V161" s="58" t="str">
        <f>IFERROR(VLOOKUP($AC161,FILL_DATA!$A$4:$X$1004,22,0),"")</f>
        <v/>
      </c>
      <c r="W161" s="58" t="str">
        <f>IFERROR(VLOOKUP($AC161,FILL_DATA!$A$4:$X$1004,23,0),"")</f>
        <v/>
      </c>
      <c r="X161" s="58" t="str">
        <f>IFERROR(VLOOKUP($AC161,FILL_DATA!$A$4:$X$1004,24,0),"")</f>
        <v/>
      </c>
      <c r="Y161" s="58" t="str">
        <f>IF(SANCTION!$C$6:$C$1006="","",VLOOKUP(SANCTION!$C$6:$C$1006,Sheet1!$B$3:$C$15,2,0))</f>
        <v/>
      </c>
      <c r="Z161" s="57">
        <f t="shared" si="4"/>
        <v>0</v>
      </c>
      <c r="AB161" s="89">
        <v>156</v>
      </c>
      <c r="AC161" s="89">
        <f>IFERROR(IF($AB$1&gt;=AB161,SMALL(FILL_DATA!$AC$5:$AC$1004,SANCTION!$AB$2+SANCTION!AB161),0),0)</f>
        <v>0</v>
      </c>
      <c r="AE161" s="89">
        <f>IF(SANCTION!$C161&gt;=9,1,0)</f>
        <v>1</v>
      </c>
      <c r="AF161" s="89">
        <f>IFERROR(PRODUCT(SANCTION!$X161,SANCTION!$Y161),"")</f>
        <v>0</v>
      </c>
      <c r="AG161" s="89">
        <f t="shared" si="5"/>
        <v>0</v>
      </c>
    </row>
    <row r="162" spans="1:33" hidden="1">
      <c r="A162" s="89" t="str">
        <f>J162&amp;"_"&amp;COUNTIF($J$6:J162,J162)</f>
        <v>_126</v>
      </c>
      <c r="B162" s="58" t="str">
        <f>IF(SANCTION!$C162="","",ROWS($B$6:B162))</f>
        <v/>
      </c>
      <c r="C162" s="58" t="str">
        <f>IFERROR(VLOOKUP($AC162,FILL_DATA!$A$4:$X$1004,2,0),"")</f>
        <v/>
      </c>
      <c r="D162" s="58" t="str">
        <f>IFERROR(VLOOKUP($AC162,FILL_DATA!$A$4:$X$1004,3,0),"")</f>
        <v/>
      </c>
      <c r="E162" s="58" t="str">
        <f>IFERROR(VLOOKUP($AC162,FILL_DATA!$A$4:$X$1004,4,0),"")</f>
        <v/>
      </c>
      <c r="F162" s="58" t="str">
        <f>IFERROR(VLOOKUP($AC162,FILL_DATA!$A$4:$X$1004,5,0),"")</f>
        <v/>
      </c>
      <c r="G162" s="58" t="str">
        <f>IFERROR(VLOOKUP($AC162,FILL_DATA!$A$4:$X$1004,6,0),"")</f>
        <v/>
      </c>
      <c r="H162" s="58" t="str">
        <f>IFERROR(VLOOKUP($AC162,FILL_DATA!$A$4:$X$1004,7,0),"")</f>
        <v/>
      </c>
      <c r="I162" s="161" t="str">
        <f>IFERROR(VLOOKUP($AC162,FILL_DATA!$A$4:$X$1004,9,0),"")</f>
        <v/>
      </c>
      <c r="J162" s="58" t="str">
        <f>IFERROR(VLOOKUP($AC162,FILL_DATA!$A$4:$X$1004,10,0),"")</f>
        <v/>
      </c>
      <c r="K162" s="58" t="str">
        <f>IFERROR(VLOOKUP($AC162,FILL_DATA!$A$4:$X$1004,11,0),"")</f>
        <v/>
      </c>
      <c r="L162" s="58" t="str">
        <f>IFERROR(VLOOKUP($AC162,FILL_DATA!$A$4:$X$1004,12,0),"")</f>
        <v/>
      </c>
      <c r="M162" s="58" t="str">
        <f>IFERROR(VLOOKUP($AC162,FILL_DATA!$A$4:$X$1004,13,0),"")</f>
        <v/>
      </c>
      <c r="N162" s="58" t="str">
        <f>IFERROR(VLOOKUP($AC162,FILL_DATA!$A$4:$X$1004,14,0),"")</f>
        <v/>
      </c>
      <c r="O162" s="58" t="str">
        <f>IFERROR(VLOOKUP($AC162,FILL_DATA!$A$4:$X$1004,15,0),"")</f>
        <v/>
      </c>
      <c r="P162" s="58" t="str">
        <f>IFERROR(VLOOKUP($AC162,FILL_DATA!$A$4:$X$1004,16,0),"")</f>
        <v/>
      </c>
      <c r="Q162" s="58" t="str">
        <f>IFERROR(VLOOKUP($AC162,FILL_DATA!$A$4:$X$1004,17,0),"")</f>
        <v/>
      </c>
      <c r="R162" s="58" t="str">
        <f>IFERROR(VLOOKUP($AC162,FILL_DATA!$A$4:$X$1004,18,0),"")</f>
        <v/>
      </c>
      <c r="S162" s="58" t="str">
        <f>IFERROR(VLOOKUP($AC162,FILL_DATA!$A$4:$X$1004,19,0),"")</f>
        <v/>
      </c>
      <c r="T162" s="58" t="str">
        <f>IFERROR(VLOOKUP($AC162,FILL_DATA!$A$4:$X$1004,20,0),"")</f>
        <v/>
      </c>
      <c r="U162" s="58" t="str">
        <f>IFERROR(VLOOKUP($AC162,FILL_DATA!$A$4:$X$1004,21,0),"")</f>
        <v/>
      </c>
      <c r="V162" s="58" t="str">
        <f>IFERROR(VLOOKUP($AC162,FILL_DATA!$A$4:$X$1004,22,0),"")</f>
        <v/>
      </c>
      <c r="W162" s="58" t="str">
        <f>IFERROR(VLOOKUP($AC162,FILL_DATA!$A$4:$X$1004,23,0),"")</f>
        <v/>
      </c>
      <c r="X162" s="58" t="str">
        <f>IFERROR(VLOOKUP($AC162,FILL_DATA!$A$4:$X$1004,24,0),"")</f>
        <v/>
      </c>
      <c r="Y162" s="58" t="str">
        <f>IF(SANCTION!$C$6:$C$1006="","",VLOOKUP(SANCTION!$C$6:$C$1006,Sheet1!$B$3:$C$15,2,0))</f>
        <v/>
      </c>
      <c r="Z162" s="57">
        <f t="shared" si="4"/>
        <v>0</v>
      </c>
      <c r="AB162" s="89">
        <v>157</v>
      </c>
      <c r="AC162" s="89">
        <f>IFERROR(IF($AB$1&gt;=AB162,SMALL(FILL_DATA!$AC$5:$AC$1004,SANCTION!$AB$2+SANCTION!AB162),0),0)</f>
        <v>0</v>
      </c>
      <c r="AE162" s="89">
        <f>IF(SANCTION!$C162&gt;=9,1,0)</f>
        <v>1</v>
      </c>
      <c r="AF162" s="89">
        <f>IFERROR(PRODUCT(SANCTION!$X162,SANCTION!$Y162),"")</f>
        <v>0</v>
      </c>
      <c r="AG162" s="89">
        <f t="shared" si="5"/>
        <v>0</v>
      </c>
    </row>
    <row r="163" spans="1:33" hidden="1">
      <c r="A163" s="89" t="str">
        <f>J163&amp;"_"&amp;COUNTIF($J$6:J163,J163)</f>
        <v>_127</v>
      </c>
      <c r="B163" s="58" t="str">
        <f>IF(SANCTION!$C163="","",ROWS($B$6:B163))</f>
        <v/>
      </c>
      <c r="C163" s="58" t="str">
        <f>IFERROR(VLOOKUP($AC163,FILL_DATA!$A$4:$X$1004,2,0),"")</f>
        <v/>
      </c>
      <c r="D163" s="58" t="str">
        <f>IFERROR(VLOOKUP($AC163,FILL_DATA!$A$4:$X$1004,3,0),"")</f>
        <v/>
      </c>
      <c r="E163" s="58" t="str">
        <f>IFERROR(VLOOKUP($AC163,FILL_DATA!$A$4:$X$1004,4,0),"")</f>
        <v/>
      </c>
      <c r="F163" s="58" t="str">
        <f>IFERROR(VLOOKUP($AC163,FILL_DATA!$A$4:$X$1004,5,0),"")</f>
        <v/>
      </c>
      <c r="G163" s="58" t="str">
        <f>IFERROR(VLOOKUP($AC163,FILL_DATA!$A$4:$X$1004,6,0),"")</f>
        <v/>
      </c>
      <c r="H163" s="58" t="str">
        <f>IFERROR(VLOOKUP($AC163,FILL_DATA!$A$4:$X$1004,7,0),"")</f>
        <v/>
      </c>
      <c r="I163" s="161" t="str">
        <f>IFERROR(VLOOKUP($AC163,FILL_DATA!$A$4:$X$1004,9,0),"")</f>
        <v/>
      </c>
      <c r="J163" s="58" t="str">
        <f>IFERROR(VLOOKUP($AC163,FILL_DATA!$A$4:$X$1004,10,0),"")</f>
        <v/>
      </c>
      <c r="K163" s="58" t="str">
        <f>IFERROR(VLOOKUP($AC163,FILL_DATA!$A$4:$X$1004,11,0),"")</f>
        <v/>
      </c>
      <c r="L163" s="58" t="str">
        <f>IFERROR(VLOOKUP($AC163,FILL_DATA!$A$4:$X$1004,12,0),"")</f>
        <v/>
      </c>
      <c r="M163" s="58" t="str">
        <f>IFERROR(VLOOKUP($AC163,FILL_DATA!$A$4:$X$1004,13,0),"")</f>
        <v/>
      </c>
      <c r="N163" s="58" t="str">
        <f>IFERROR(VLOOKUP($AC163,FILL_DATA!$A$4:$X$1004,14,0),"")</f>
        <v/>
      </c>
      <c r="O163" s="58" t="str">
        <f>IFERROR(VLOOKUP($AC163,FILL_DATA!$A$4:$X$1004,15,0),"")</f>
        <v/>
      </c>
      <c r="P163" s="58" t="str">
        <f>IFERROR(VLOOKUP($AC163,FILL_DATA!$A$4:$X$1004,16,0),"")</f>
        <v/>
      </c>
      <c r="Q163" s="58" t="str">
        <f>IFERROR(VLOOKUP($AC163,FILL_DATA!$A$4:$X$1004,17,0),"")</f>
        <v/>
      </c>
      <c r="R163" s="58" t="str">
        <f>IFERROR(VLOOKUP($AC163,FILL_DATA!$A$4:$X$1004,18,0),"")</f>
        <v/>
      </c>
      <c r="S163" s="58" t="str">
        <f>IFERROR(VLOOKUP($AC163,FILL_DATA!$A$4:$X$1004,19,0),"")</f>
        <v/>
      </c>
      <c r="T163" s="58" t="str">
        <f>IFERROR(VLOOKUP($AC163,FILL_DATA!$A$4:$X$1004,20,0),"")</f>
        <v/>
      </c>
      <c r="U163" s="58" t="str">
        <f>IFERROR(VLOOKUP($AC163,FILL_DATA!$A$4:$X$1004,21,0),"")</f>
        <v/>
      </c>
      <c r="V163" s="58" t="str">
        <f>IFERROR(VLOOKUP($AC163,FILL_DATA!$A$4:$X$1004,22,0),"")</f>
        <v/>
      </c>
      <c r="W163" s="58" t="str">
        <f>IFERROR(VLOOKUP($AC163,FILL_DATA!$A$4:$X$1004,23,0),"")</f>
        <v/>
      </c>
      <c r="X163" s="58" t="str">
        <f>IFERROR(VLOOKUP($AC163,FILL_DATA!$A$4:$X$1004,24,0),"")</f>
        <v/>
      </c>
      <c r="Y163" s="58" t="str">
        <f>IF(SANCTION!$C$6:$C$1006="","",VLOOKUP(SANCTION!$C$6:$C$1006,Sheet1!$B$3:$C$15,2,0))</f>
        <v/>
      </c>
      <c r="Z163" s="57">
        <f t="shared" si="4"/>
        <v>0</v>
      </c>
      <c r="AB163" s="89">
        <v>158</v>
      </c>
      <c r="AC163" s="89">
        <f>IFERROR(IF($AB$1&gt;=AB163,SMALL(FILL_DATA!$AC$5:$AC$1004,SANCTION!$AB$2+SANCTION!AB163),0),0)</f>
        <v>0</v>
      </c>
      <c r="AE163" s="89">
        <f>IF(SANCTION!$C163&gt;=9,1,0)</f>
        <v>1</v>
      </c>
      <c r="AF163" s="89">
        <f>IFERROR(PRODUCT(SANCTION!$X163,SANCTION!$Y163),"")</f>
        <v>0</v>
      </c>
      <c r="AG163" s="89">
        <f t="shared" si="5"/>
        <v>0</v>
      </c>
    </row>
    <row r="164" spans="1:33" hidden="1">
      <c r="A164" s="89" t="str">
        <f>J164&amp;"_"&amp;COUNTIF($J$6:J164,J164)</f>
        <v>_128</v>
      </c>
      <c r="B164" s="58" t="str">
        <f>IF(SANCTION!$C164="","",ROWS($B$6:B164))</f>
        <v/>
      </c>
      <c r="C164" s="58" t="str">
        <f>IFERROR(VLOOKUP($AC164,FILL_DATA!$A$4:$X$1004,2,0),"")</f>
        <v/>
      </c>
      <c r="D164" s="58" t="str">
        <f>IFERROR(VLOOKUP($AC164,FILL_DATA!$A$4:$X$1004,3,0),"")</f>
        <v/>
      </c>
      <c r="E164" s="58" t="str">
        <f>IFERROR(VLOOKUP($AC164,FILL_DATA!$A$4:$X$1004,4,0),"")</f>
        <v/>
      </c>
      <c r="F164" s="58" t="str">
        <f>IFERROR(VLOOKUP($AC164,FILL_DATA!$A$4:$X$1004,5,0),"")</f>
        <v/>
      </c>
      <c r="G164" s="58" t="str">
        <f>IFERROR(VLOOKUP($AC164,FILL_DATA!$A$4:$X$1004,6,0),"")</f>
        <v/>
      </c>
      <c r="H164" s="58" t="str">
        <f>IFERROR(VLOOKUP($AC164,FILL_DATA!$A$4:$X$1004,7,0),"")</f>
        <v/>
      </c>
      <c r="I164" s="161" t="str">
        <f>IFERROR(VLOOKUP($AC164,FILL_DATA!$A$4:$X$1004,9,0),"")</f>
        <v/>
      </c>
      <c r="J164" s="58" t="str">
        <f>IFERROR(VLOOKUP($AC164,FILL_DATA!$A$4:$X$1004,10,0),"")</f>
        <v/>
      </c>
      <c r="K164" s="58" t="str">
        <f>IFERROR(VLOOKUP($AC164,FILL_DATA!$A$4:$X$1004,11,0),"")</f>
        <v/>
      </c>
      <c r="L164" s="58" t="str">
        <f>IFERROR(VLOOKUP($AC164,FILL_DATA!$A$4:$X$1004,12,0),"")</f>
        <v/>
      </c>
      <c r="M164" s="58" t="str">
        <f>IFERROR(VLOOKUP($AC164,FILL_DATA!$A$4:$X$1004,13,0),"")</f>
        <v/>
      </c>
      <c r="N164" s="58" t="str">
        <f>IFERROR(VLOOKUP($AC164,FILL_DATA!$A$4:$X$1004,14,0),"")</f>
        <v/>
      </c>
      <c r="O164" s="58" t="str">
        <f>IFERROR(VLOOKUP($AC164,FILL_DATA!$A$4:$X$1004,15,0),"")</f>
        <v/>
      </c>
      <c r="P164" s="58" t="str">
        <f>IFERROR(VLOOKUP($AC164,FILL_DATA!$A$4:$X$1004,16,0),"")</f>
        <v/>
      </c>
      <c r="Q164" s="58" t="str">
        <f>IFERROR(VLOOKUP($AC164,FILL_DATA!$A$4:$X$1004,17,0),"")</f>
        <v/>
      </c>
      <c r="R164" s="58" t="str">
        <f>IFERROR(VLOOKUP($AC164,FILL_DATA!$A$4:$X$1004,18,0),"")</f>
        <v/>
      </c>
      <c r="S164" s="58" t="str">
        <f>IFERROR(VLOOKUP($AC164,FILL_DATA!$A$4:$X$1004,19,0),"")</f>
        <v/>
      </c>
      <c r="T164" s="58" t="str">
        <f>IFERROR(VLOOKUP($AC164,FILL_DATA!$A$4:$X$1004,20,0),"")</f>
        <v/>
      </c>
      <c r="U164" s="58" t="str">
        <f>IFERROR(VLOOKUP($AC164,FILL_DATA!$A$4:$X$1004,21,0),"")</f>
        <v/>
      </c>
      <c r="V164" s="58" t="str">
        <f>IFERROR(VLOOKUP($AC164,FILL_DATA!$A$4:$X$1004,22,0),"")</f>
        <v/>
      </c>
      <c r="W164" s="58" t="str">
        <f>IFERROR(VLOOKUP($AC164,FILL_DATA!$A$4:$X$1004,23,0),"")</f>
        <v/>
      </c>
      <c r="X164" s="58" t="str">
        <f>IFERROR(VLOOKUP($AC164,FILL_DATA!$A$4:$X$1004,24,0),"")</f>
        <v/>
      </c>
      <c r="Y164" s="58" t="str">
        <f>IF(SANCTION!$C$6:$C$1006="","",VLOOKUP(SANCTION!$C$6:$C$1006,Sheet1!$B$3:$C$15,2,0))</f>
        <v/>
      </c>
      <c r="Z164" s="57">
        <f t="shared" si="4"/>
        <v>0</v>
      </c>
      <c r="AB164" s="89">
        <v>159</v>
      </c>
      <c r="AC164" s="89">
        <f>IFERROR(IF($AB$1&gt;=AB164,SMALL(FILL_DATA!$AC$5:$AC$1004,SANCTION!$AB$2+SANCTION!AB164),0),0)</f>
        <v>0</v>
      </c>
      <c r="AE164" s="89">
        <f>IF(SANCTION!$C164&gt;=9,1,0)</f>
        <v>1</v>
      </c>
      <c r="AF164" s="89">
        <f>IFERROR(PRODUCT(SANCTION!$X164,SANCTION!$Y164),"")</f>
        <v>0</v>
      </c>
      <c r="AG164" s="89">
        <f t="shared" si="5"/>
        <v>0</v>
      </c>
    </row>
    <row r="165" spans="1:33" hidden="1">
      <c r="A165" s="89" t="str">
        <f>J165&amp;"_"&amp;COUNTIF($J$6:J165,J165)</f>
        <v>_129</v>
      </c>
      <c r="B165" s="58" t="str">
        <f>IF(SANCTION!$C165="","",ROWS($B$6:B165))</f>
        <v/>
      </c>
      <c r="C165" s="58" t="str">
        <f>IFERROR(VLOOKUP($AC165,FILL_DATA!$A$4:$X$1004,2,0),"")</f>
        <v/>
      </c>
      <c r="D165" s="58" t="str">
        <f>IFERROR(VLOOKUP($AC165,FILL_DATA!$A$4:$X$1004,3,0),"")</f>
        <v/>
      </c>
      <c r="E165" s="58" t="str">
        <f>IFERROR(VLOOKUP($AC165,FILL_DATA!$A$4:$X$1004,4,0),"")</f>
        <v/>
      </c>
      <c r="F165" s="58" t="str">
        <f>IFERROR(VLOOKUP($AC165,FILL_DATA!$A$4:$X$1004,5,0),"")</f>
        <v/>
      </c>
      <c r="G165" s="58" t="str">
        <f>IFERROR(VLOOKUP($AC165,FILL_DATA!$A$4:$X$1004,6,0),"")</f>
        <v/>
      </c>
      <c r="H165" s="58" t="str">
        <f>IFERROR(VLOOKUP($AC165,FILL_DATA!$A$4:$X$1004,7,0),"")</f>
        <v/>
      </c>
      <c r="I165" s="161" t="str">
        <f>IFERROR(VLOOKUP($AC165,FILL_DATA!$A$4:$X$1004,9,0),"")</f>
        <v/>
      </c>
      <c r="J165" s="58" t="str">
        <f>IFERROR(VLOOKUP($AC165,FILL_DATA!$A$4:$X$1004,10,0),"")</f>
        <v/>
      </c>
      <c r="K165" s="58" t="str">
        <f>IFERROR(VLOOKUP($AC165,FILL_DATA!$A$4:$X$1004,11,0),"")</f>
        <v/>
      </c>
      <c r="L165" s="58" t="str">
        <f>IFERROR(VLOOKUP($AC165,FILL_DATA!$A$4:$X$1004,12,0),"")</f>
        <v/>
      </c>
      <c r="M165" s="58" t="str">
        <f>IFERROR(VLOOKUP($AC165,FILL_DATA!$A$4:$X$1004,13,0),"")</f>
        <v/>
      </c>
      <c r="N165" s="58" t="str">
        <f>IFERROR(VLOOKUP($AC165,FILL_DATA!$A$4:$X$1004,14,0),"")</f>
        <v/>
      </c>
      <c r="O165" s="58" t="str">
        <f>IFERROR(VLOOKUP($AC165,FILL_DATA!$A$4:$X$1004,15,0),"")</f>
        <v/>
      </c>
      <c r="P165" s="58" t="str">
        <f>IFERROR(VLOOKUP($AC165,FILL_DATA!$A$4:$X$1004,16,0),"")</f>
        <v/>
      </c>
      <c r="Q165" s="58" t="str">
        <f>IFERROR(VLOOKUP($AC165,FILL_DATA!$A$4:$X$1004,17,0),"")</f>
        <v/>
      </c>
      <c r="R165" s="58" t="str">
        <f>IFERROR(VLOOKUP($AC165,FILL_DATA!$A$4:$X$1004,18,0),"")</f>
        <v/>
      </c>
      <c r="S165" s="58" t="str">
        <f>IFERROR(VLOOKUP($AC165,FILL_DATA!$A$4:$X$1004,19,0),"")</f>
        <v/>
      </c>
      <c r="T165" s="58" t="str">
        <f>IFERROR(VLOOKUP($AC165,FILL_DATA!$A$4:$X$1004,20,0),"")</f>
        <v/>
      </c>
      <c r="U165" s="58" t="str">
        <f>IFERROR(VLOOKUP($AC165,FILL_DATA!$A$4:$X$1004,21,0),"")</f>
        <v/>
      </c>
      <c r="V165" s="58" t="str">
        <f>IFERROR(VLOOKUP($AC165,FILL_DATA!$A$4:$X$1004,22,0),"")</f>
        <v/>
      </c>
      <c r="W165" s="58" t="str">
        <f>IFERROR(VLOOKUP($AC165,FILL_DATA!$A$4:$X$1004,23,0),"")</f>
        <v/>
      </c>
      <c r="X165" s="58" t="str">
        <f>IFERROR(VLOOKUP($AC165,FILL_DATA!$A$4:$X$1004,24,0),"")</f>
        <v/>
      </c>
      <c r="Y165" s="58" t="str">
        <f>IF(SANCTION!$C$6:$C$1006="","",VLOOKUP(SANCTION!$C$6:$C$1006,Sheet1!$B$3:$C$15,2,0))</f>
        <v/>
      </c>
      <c r="Z165" s="57">
        <f t="shared" si="4"/>
        <v>0</v>
      </c>
      <c r="AB165" s="89">
        <v>160</v>
      </c>
      <c r="AC165" s="89">
        <f>IFERROR(IF($AB$1&gt;=AB165,SMALL(FILL_DATA!$AC$5:$AC$1004,SANCTION!$AB$2+SANCTION!AB165),0),0)</f>
        <v>0</v>
      </c>
      <c r="AE165" s="89">
        <f>IF(SANCTION!$C165&gt;=9,1,0)</f>
        <v>1</v>
      </c>
      <c r="AF165" s="89">
        <f>IFERROR(PRODUCT(SANCTION!$X165,SANCTION!$Y165),"")</f>
        <v>0</v>
      </c>
      <c r="AG165" s="89">
        <f t="shared" si="5"/>
        <v>0</v>
      </c>
    </row>
    <row r="166" spans="1:33" hidden="1">
      <c r="A166" s="89" t="str">
        <f>J166&amp;"_"&amp;COUNTIF($J$6:J166,J166)</f>
        <v>_130</v>
      </c>
      <c r="B166" s="58" t="str">
        <f>IF(SANCTION!$C166="","",ROWS($B$6:B166))</f>
        <v/>
      </c>
      <c r="C166" s="58" t="str">
        <f>IFERROR(VLOOKUP($AC166,FILL_DATA!$A$4:$X$1004,2,0),"")</f>
        <v/>
      </c>
      <c r="D166" s="58" t="str">
        <f>IFERROR(VLOOKUP($AC166,FILL_DATA!$A$4:$X$1004,3,0),"")</f>
        <v/>
      </c>
      <c r="E166" s="58" t="str">
        <f>IFERROR(VLOOKUP($AC166,FILL_DATA!$A$4:$X$1004,4,0),"")</f>
        <v/>
      </c>
      <c r="F166" s="58" t="str">
        <f>IFERROR(VLOOKUP($AC166,FILL_DATA!$A$4:$X$1004,5,0),"")</f>
        <v/>
      </c>
      <c r="G166" s="58" t="str">
        <f>IFERROR(VLOOKUP($AC166,FILL_DATA!$A$4:$X$1004,6,0),"")</f>
        <v/>
      </c>
      <c r="H166" s="58" t="str">
        <f>IFERROR(VLOOKUP($AC166,FILL_DATA!$A$4:$X$1004,7,0),"")</f>
        <v/>
      </c>
      <c r="I166" s="161" t="str">
        <f>IFERROR(VLOOKUP($AC166,FILL_DATA!$A$4:$X$1004,9,0),"")</f>
        <v/>
      </c>
      <c r="J166" s="58" t="str">
        <f>IFERROR(VLOOKUP($AC166,FILL_DATA!$A$4:$X$1004,10,0),"")</f>
        <v/>
      </c>
      <c r="K166" s="58" t="str">
        <f>IFERROR(VLOOKUP($AC166,FILL_DATA!$A$4:$X$1004,11,0),"")</f>
        <v/>
      </c>
      <c r="L166" s="58" t="str">
        <f>IFERROR(VLOOKUP($AC166,FILL_DATA!$A$4:$X$1004,12,0),"")</f>
        <v/>
      </c>
      <c r="M166" s="58" t="str">
        <f>IFERROR(VLOOKUP($AC166,FILL_DATA!$A$4:$X$1004,13,0),"")</f>
        <v/>
      </c>
      <c r="N166" s="58" t="str">
        <f>IFERROR(VLOOKUP($AC166,FILL_DATA!$A$4:$X$1004,14,0),"")</f>
        <v/>
      </c>
      <c r="O166" s="58" t="str">
        <f>IFERROR(VLOOKUP($AC166,FILL_DATA!$A$4:$X$1004,15,0),"")</f>
        <v/>
      </c>
      <c r="P166" s="58" t="str">
        <f>IFERROR(VLOOKUP($AC166,FILL_DATA!$A$4:$X$1004,16,0),"")</f>
        <v/>
      </c>
      <c r="Q166" s="58" t="str">
        <f>IFERROR(VLOOKUP($AC166,FILL_DATA!$A$4:$X$1004,17,0),"")</f>
        <v/>
      </c>
      <c r="R166" s="58" t="str">
        <f>IFERROR(VLOOKUP($AC166,FILL_DATA!$A$4:$X$1004,18,0),"")</f>
        <v/>
      </c>
      <c r="S166" s="58" t="str">
        <f>IFERROR(VLOOKUP($AC166,FILL_DATA!$A$4:$X$1004,19,0),"")</f>
        <v/>
      </c>
      <c r="T166" s="58" t="str">
        <f>IFERROR(VLOOKUP($AC166,FILL_DATA!$A$4:$X$1004,20,0),"")</f>
        <v/>
      </c>
      <c r="U166" s="58" t="str">
        <f>IFERROR(VLOOKUP($AC166,FILL_DATA!$A$4:$X$1004,21,0),"")</f>
        <v/>
      </c>
      <c r="V166" s="58" t="str">
        <f>IFERROR(VLOOKUP($AC166,FILL_DATA!$A$4:$X$1004,22,0),"")</f>
        <v/>
      </c>
      <c r="W166" s="58" t="str">
        <f>IFERROR(VLOOKUP($AC166,FILL_DATA!$A$4:$X$1004,23,0),"")</f>
        <v/>
      </c>
      <c r="X166" s="58" t="str">
        <f>IFERROR(VLOOKUP($AC166,FILL_DATA!$A$4:$X$1004,24,0),"")</f>
        <v/>
      </c>
      <c r="Y166" s="58" t="str">
        <f>IF(SANCTION!$C$6:$C$1006="","",VLOOKUP(SANCTION!$C$6:$C$1006,Sheet1!$B$3:$C$15,2,0))</f>
        <v/>
      </c>
      <c r="Z166" s="57">
        <f t="shared" si="4"/>
        <v>0</v>
      </c>
      <c r="AB166" s="89">
        <v>161</v>
      </c>
      <c r="AC166" s="89">
        <f>IFERROR(IF($AB$1&gt;=AB166,SMALL(FILL_DATA!$AC$5:$AC$1004,SANCTION!$AB$2+SANCTION!AB166),0),0)</f>
        <v>0</v>
      </c>
      <c r="AE166" s="89">
        <f>IF(SANCTION!$C166&gt;=9,1,0)</f>
        <v>1</v>
      </c>
      <c r="AF166" s="89">
        <f>IFERROR(PRODUCT(SANCTION!$X166,SANCTION!$Y166),"")</f>
        <v>0</v>
      </c>
      <c r="AG166" s="89">
        <f t="shared" si="5"/>
        <v>0</v>
      </c>
    </row>
    <row r="167" spans="1:33" hidden="1">
      <c r="A167" s="89" t="str">
        <f>J167&amp;"_"&amp;COUNTIF($J$6:J167,J167)</f>
        <v>_131</v>
      </c>
      <c r="B167" s="58" t="str">
        <f>IF(SANCTION!$C167="","",ROWS($B$6:B167))</f>
        <v/>
      </c>
      <c r="C167" s="58" t="str">
        <f>IFERROR(VLOOKUP($AC167,FILL_DATA!$A$4:$X$1004,2,0),"")</f>
        <v/>
      </c>
      <c r="D167" s="58" t="str">
        <f>IFERROR(VLOOKUP($AC167,FILL_DATA!$A$4:$X$1004,3,0),"")</f>
        <v/>
      </c>
      <c r="E167" s="58" t="str">
        <f>IFERROR(VLOOKUP($AC167,FILL_DATA!$A$4:$X$1004,4,0),"")</f>
        <v/>
      </c>
      <c r="F167" s="58" t="str">
        <f>IFERROR(VLOOKUP($AC167,FILL_DATA!$A$4:$X$1004,5,0),"")</f>
        <v/>
      </c>
      <c r="G167" s="58" t="str">
        <f>IFERROR(VLOOKUP($AC167,FILL_DATA!$A$4:$X$1004,6,0),"")</f>
        <v/>
      </c>
      <c r="H167" s="58" t="str">
        <f>IFERROR(VLOOKUP($AC167,FILL_DATA!$A$4:$X$1004,7,0),"")</f>
        <v/>
      </c>
      <c r="I167" s="161" t="str">
        <f>IFERROR(VLOOKUP($AC167,FILL_DATA!$A$4:$X$1004,9,0),"")</f>
        <v/>
      </c>
      <c r="J167" s="58" t="str">
        <f>IFERROR(VLOOKUP($AC167,FILL_DATA!$A$4:$X$1004,10,0),"")</f>
        <v/>
      </c>
      <c r="K167" s="58" t="str">
        <f>IFERROR(VLOOKUP($AC167,FILL_DATA!$A$4:$X$1004,11,0),"")</f>
        <v/>
      </c>
      <c r="L167" s="58" t="str">
        <f>IFERROR(VLOOKUP($AC167,FILL_DATA!$A$4:$X$1004,12,0),"")</f>
        <v/>
      </c>
      <c r="M167" s="58" t="str">
        <f>IFERROR(VLOOKUP($AC167,FILL_DATA!$A$4:$X$1004,13,0),"")</f>
        <v/>
      </c>
      <c r="N167" s="58" t="str">
        <f>IFERROR(VLOOKUP($AC167,FILL_DATA!$A$4:$X$1004,14,0),"")</f>
        <v/>
      </c>
      <c r="O167" s="58" t="str">
        <f>IFERROR(VLOOKUP($AC167,FILL_DATA!$A$4:$X$1004,15,0),"")</f>
        <v/>
      </c>
      <c r="P167" s="58" t="str">
        <f>IFERROR(VLOOKUP($AC167,FILL_DATA!$A$4:$X$1004,16,0),"")</f>
        <v/>
      </c>
      <c r="Q167" s="58" t="str">
        <f>IFERROR(VLOOKUP($AC167,FILL_DATA!$A$4:$X$1004,17,0),"")</f>
        <v/>
      </c>
      <c r="R167" s="58" t="str">
        <f>IFERROR(VLOOKUP($AC167,FILL_DATA!$A$4:$X$1004,18,0),"")</f>
        <v/>
      </c>
      <c r="S167" s="58" t="str">
        <f>IFERROR(VLOOKUP($AC167,FILL_DATA!$A$4:$X$1004,19,0),"")</f>
        <v/>
      </c>
      <c r="T167" s="58" t="str">
        <f>IFERROR(VLOOKUP($AC167,FILL_DATA!$A$4:$X$1004,20,0),"")</f>
        <v/>
      </c>
      <c r="U167" s="58" t="str">
        <f>IFERROR(VLOOKUP($AC167,FILL_DATA!$A$4:$X$1004,21,0),"")</f>
        <v/>
      </c>
      <c r="V167" s="58" t="str">
        <f>IFERROR(VLOOKUP($AC167,FILL_DATA!$A$4:$X$1004,22,0),"")</f>
        <v/>
      </c>
      <c r="W167" s="58" t="str">
        <f>IFERROR(VLOOKUP($AC167,FILL_DATA!$A$4:$X$1004,23,0),"")</f>
        <v/>
      </c>
      <c r="X167" s="58" t="str">
        <f>IFERROR(VLOOKUP($AC167,FILL_DATA!$A$4:$X$1004,24,0),"")</f>
        <v/>
      </c>
      <c r="Y167" s="58" t="str">
        <f>IF(SANCTION!$C$6:$C$1006="","",VLOOKUP(SANCTION!$C$6:$C$1006,Sheet1!$B$3:$C$15,2,0))</f>
        <v/>
      </c>
      <c r="Z167" s="57">
        <f t="shared" si="4"/>
        <v>0</v>
      </c>
      <c r="AB167" s="89">
        <v>162</v>
      </c>
      <c r="AC167" s="89">
        <f>IFERROR(IF($AB$1&gt;=AB167,SMALL(FILL_DATA!$AC$5:$AC$1004,SANCTION!$AB$2+SANCTION!AB167),0),0)</f>
        <v>0</v>
      </c>
      <c r="AE167" s="89">
        <f>IF(SANCTION!$C167&gt;=9,1,0)</f>
        <v>1</v>
      </c>
      <c r="AF167" s="89">
        <f>IFERROR(PRODUCT(SANCTION!$X167,SANCTION!$Y167),"")</f>
        <v>0</v>
      </c>
      <c r="AG167" s="89">
        <f t="shared" si="5"/>
        <v>0</v>
      </c>
    </row>
    <row r="168" spans="1:33" hidden="1">
      <c r="A168" s="89" t="str">
        <f>J168&amp;"_"&amp;COUNTIF($J$6:J168,J168)</f>
        <v>_132</v>
      </c>
      <c r="B168" s="58" t="str">
        <f>IF(SANCTION!$C168="","",ROWS($B$6:B168))</f>
        <v/>
      </c>
      <c r="C168" s="58" t="str">
        <f>IFERROR(VLOOKUP($AC168,FILL_DATA!$A$4:$X$1004,2,0),"")</f>
        <v/>
      </c>
      <c r="D168" s="58" t="str">
        <f>IFERROR(VLOOKUP($AC168,FILL_DATA!$A$4:$X$1004,3,0),"")</f>
        <v/>
      </c>
      <c r="E168" s="58" t="str">
        <f>IFERROR(VLOOKUP($AC168,FILL_DATA!$A$4:$X$1004,4,0),"")</f>
        <v/>
      </c>
      <c r="F168" s="58" t="str">
        <f>IFERROR(VLOOKUP($AC168,FILL_DATA!$A$4:$X$1004,5,0),"")</f>
        <v/>
      </c>
      <c r="G168" s="58" t="str">
        <f>IFERROR(VLOOKUP($AC168,FILL_DATA!$A$4:$X$1004,6,0),"")</f>
        <v/>
      </c>
      <c r="H168" s="58" t="str">
        <f>IFERROR(VLOOKUP($AC168,FILL_DATA!$A$4:$X$1004,7,0),"")</f>
        <v/>
      </c>
      <c r="I168" s="161" t="str">
        <f>IFERROR(VLOOKUP($AC168,FILL_DATA!$A$4:$X$1004,9,0),"")</f>
        <v/>
      </c>
      <c r="J168" s="58" t="str">
        <f>IFERROR(VLOOKUP($AC168,FILL_DATA!$A$4:$X$1004,10,0),"")</f>
        <v/>
      </c>
      <c r="K168" s="58" t="str">
        <f>IFERROR(VLOOKUP($AC168,FILL_DATA!$A$4:$X$1004,11,0),"")</f>
        <v/>
      </c>
      <c r="L168" s="58" t="str">
        <f>IFERROR(VLOOKUP($AC168,FILL_DATA!$A$4:$X$1004,12,0),"")</f>
        <v/>
      </c>
      <c r="M168" s="58" t="str">
        <f>IFERROR(VLOOKUP($AC168,FILL_DATA!$A$4:$X$1004,13,0),"")</f>
        <v/>
      </c>
      <c r="N168" s="58" t="str">
        <f>IFERROR(VLOOKUP($AC168,FILL_DATA!$A$4:$X$1004,14,0),"")</f>
        <v/>
      </c>
      <c r="O168" s="58" t="str">
        <f>IFERROR(VLOOKUP($AC168,FILL_DATA!$A$4:$X$1004,15,0),"")</f>
        <v/>
      </c>
      <c r="P168" s="58" t="str">
        <f>IFERROR(VLOOKUP($AC168,FILL_DATA!$A$4:$X$1004,16,0),"")</f>
        <v/>
      </c>
      <c r="Q168" s="58" t="str">
        <f>IFERROR(VLOOKUP($AC168,FILL_DATA!$A$4:$X$1004,17,0),"")</f>
        <v/>
      </c>
      <c r="R168" s="58" t="str">
        <f>IFERROR(VLOOKUP($AC168,FILL_DATA!$A$4:$X$1004,18,0),"")</f>
        <v/>
      </c>
      <c r="S168" s="58" t="str">
        <f>IFERROR(VLOOKUP($AC168,FILL_DATA!$A$4:$X$1004,19,0),"")</f>
        <v/>
      </c>
      <c r="T168" s="58" t="str">
        <f>IFERROR(VLOOKUP($AC168,FILL_DATA!$A$4:$X$1004,20,0),"")</f>
        <v/>
      </c>
      <c r="U168" s="58" t="str">
        <f>IFERROR(VLOOKUP($AC168,FILL_DATA!$A$4:$X$1004,21,0),"")</f>
        <v/>
      </c>
      <c r="V168" s="58" t="str">
        <f>IFERROR(VLOOKUP($AC168,FILL_DATA!$A$4:$X$1004,22,0),"")</f>
        <v/>
      </c>
      <c r="W168" s="58" t="str">
        <f>IFERROR(VLOOKUP($AC168,FILL_DATA!$A$4:$X$1004,23,0),"")</f>
        <v/>
      </c>
      <c r="X168" s="58" t="str">
        <f>IFERROR(VLOOKUP($AC168,FILL_DATA!$A$4:$X$1004,24,0),"")</f>
        <v/>
      </c>
      <c r="Y168" s="58" t="str">
        <f>IF(SANCTION!$C$6:$C$1006="","",VLOOKUP(SANCTION!$C$6:$C$1006,Sheet1!$B$3:$C$15,2,0))</f>
        <v/>
      </c>
      <c r="Z168" s="57">
        <f t="shared" si="4"/>
        <v>0</v>
      </c>
      <c r="AB168" s="89">
        <v>163</v>
      </c>
      <c r="AC168" s="89">
        <f>IFERROR(IF($AB$1&gt;=AB168,SMALL(FILL_DATA!$AC$5:$AC$1004,SANCTION!$AB$2+SANCTION!AB168),0),0)</f>
        <v>0</v>
      </c>
      <c r="AE168" s="89">
        <f>IF(SANCTION!$C168&gt;=9,1,0)</f>
        <v>1</v>
      </c>
      <c r="AF168" s="89">
        <f>IFERROR(PRODUCT(SANCTION!$X168,SANCTION!$Y168),"")</f>
        <v>0</v>
      </c>
      <c r="AG168" s="89">
        <f t="shared" si="5"/>
        <v>0</v>
      </c>
    </row>
    <row r="169" spans="1:33" hidden="1">
      <c r="A169" s="89" t="str">
        <f>J169&amp;"_"&amp;COUNTIF($J$6:J169,J169)</f>
        <v>_133</v>
      </c>
      <c r="B169" s="58" t="str">
        <f>IF(SANCTION!$C169="","",ROWS($B$6:B169))</f>
        <v/>
      </c>
      <c r="C169" s="58" t="str">
        <f>IFERROR(VLOOKUP($AC169,FILL_DATA!$A$4:$X$1004,2,0),"")</f>
        <v/>
      </c>
      <c r="D169" s="58" t="str">
        <f>IFERROR(VLOOKUP($AC169,FILL_DATA!$A$4:$X$1004,3,0),"")</f>
        <v/>
      </c>
      <c r="E169" s="58" t="str">
        <f>IFERROR(VLOOKUP($AC169,FILL_DATA!$A$4:$X$1004,4,0),"")</f>
        <v/>
      </c>
      <c r="F169" s="58" t="str">
        <f>IFERROR(VLOOKUP($AC169,FILL_DATA!$A$4:$X$1004,5,0),"")</f>
        <v/>
      </c>
      <c r="G169" s="58" t="str">
        <f>IFERROR(VLOOKUP($AC169,FILL_DATA!$A$4:$X$1004,6,0),"")</f>
        <v/>
      </c>
      <c r="H169" s="58" t="str">
        <f>IFERROR(VLOOKUP($AC169,FILL_DATA!$A$4:$X$1004,7,0),"")</f>
        <v/>
      </c>
      <c r="I169" s="161" t="str">
        <f>IFERROR(VLOOKUP($AC169,FILL_DATA!$A$4:$X$1004,9,0),"")</f>
        <v/>
      </c>
      <c r="J169" s="58" t="str">
        <f>IFERROR(VLOOKUP($AC169,FILL_DATA!$A$4:$X$1004,10,0),"")</f>
        <v/>
      </c>
      <c r="K169" s="58" t="str">
        <f>IFERROR(VLOOKUP($AC169,FILL_DATA!$A$4:$X$1004,11,0),"")</f>
        <v/>
      </c>
      <c r="L169" s="58" t="str">
        <f>IFERROR(VLOOKUP($AC169,FILL_DATA!$A$4:$X$1004,12,0),"")</f>
        <v/>
      </c>
      <c r="M169" s="58" t="str">
        <f>IFERROR(VLOOKUP($AC169,FILL_DATA!$A$4:$X$1004,13,0),"")</f>
        <v/>
      </c>
      <c r="N169" s="58" t="str">
        <f>IFERROR(VLOOKUP($AC169,FILL_DATA!$A$4:$X$1004,14,0),"")</f>
        <v/>
      </c>
      <c r="O169" s="58" t="str">
        <f>IFERROR(VLOOKUP($AC169,FILL_DATA!$A$4:$X$1004,15,0),"")</f>
        <v/>
      </c>
      <c r="P169" s="58" t="str">
        <f>IFERROR(VLOOKUP($AC169,FILL_DATA!$A$4:$X$1004,16,0),"")</f>
        <v/>
      </c>
      <c r="Q169" s="58" t="str">
        <f>IFERROR(VLOOKUP($AC169,FILL_DATA!$A$4:$X$1004,17,0),"")</f>
        <v/>
      </c>
      <c r="R169" s="58" t="str">
        <f>IFERROR(VLOOKUP($AC169,FILL_DATA!$A$4:$X$1004,18,0),"")</f>
        <v/>
      </c>
      <c r="S169" s="58" t="str">
        <f>IFERROR(VLOOKUP($AC169,FILL_DATA!$A$4:$X$1004,19,0),"")</f>
        <v/>
      </c>
      <c r="T169" s="58" t="str">
        <f>IFERROR(VLOOKUP($AC169,FILL_DATA!$A$4:$X$1004,20,0),"")</f>
        <v/>
      </c>
      <c r="U169" s="58" t="str">
        <f>IFERROR(VLOOKUP($AC169,FILL_DATA!$A$4:$X$1004,21,0),"")</f>
        <v/>
      </c>
      <c r="V169" s="58" t="str">
        <f>IFERROR(VLOOKUP($AC169,FILL_DATA!$A$4:$X$1004,22,0),"")</f>
        <v/>
      </c>
      <c r="W169" s="58" t="str">
        <f>IFERROR(VLOOKUP($AC169,FILL_DATA!$A$4:$X$1004,23,0),"")</f>
        <v/>
      </c>
      <c r="X169" s="58" t="str">
        <f>IFERROR(VLOOKUP($AC169,FILL_DATA!$A$4:$X$1004,24,0),"")</f>
        <v/>
      </c>
      <c r="Y169" s="58" t="str">
        <f>IF(SANCTION!$C$6:$C$1006="","",VLOOKUP(SANCTION!$C$6:$C$1006,Sheet1!$B$3:$C$15,2,0))</f>
        <v/>
      </c>
      <c r="Z169" s="57">
        <f t="shared" si="4"/>
        <v>0</v>
      </c>
      <c r="AB169" s="89">
        <v>164</v>
      </c>
      <c r="AC169" s="89">
        <f>IFERROR(IF($AB$1&gt;=AB169,SMALL(FILL_DATA!$AC$5:$AC$1004,SANCTION!$AB$2+SANCTION!AB169),0),0)</f>
        <v>0</v>
      </c>
      <c r="AE169" s="89">
        <f>IF(SANCTION!$C169&gt;=9,1,0)</f>
        <v>1</v>
      </c>
      <c r="AF169" s="89">
        <f>IFERROR(PRODUCT(SANCTION!$X169,SANCTION!$Y169),"")</f>
        <v>0</v>
      </c>
      <c r="AG169" s="89">
        <f t="shared" si="5"/>
        <v>0</v>
      </c>
    </row>
    <row r="170" spans="1:33" hidden="1">
      <c r="A170" s="89" t="str">
        <f>J170&amp;"_"&amp;COUNTIF($J$6:J170,J170)</f>
        <v>_134</v>
      </c>
      <c r="B170" s="58" t="str">
        <f>IF(SANCTION!$C170="","",ROWS($B$6:B170))</f>
        <v/>
      </c>
      <c r="C170" s="58" t="str">
        <f>IFERROR(VLOOKUP($AC170,FILL_DATA!$A$4:$X$1004,2,0),"")</f>
        <v/>
      </c>
      <c r="D170" s="58" t="str">
        <f>IFERROR(VLOOKUP($AC170,FILL_DATA!$A$4:$X$1004,3,0),"")</f>
        <v/>
      </c>
      <c r="E170" s="58" t="str">
        <f>IFERROR(VLOOKUP($AC170,FILL_DATA!$A$4:$X$1004,4,0),"")</f>
        <v/>
      </c>
      <c r="F170" s="58" t="str">
        <f>IFERROR(VLOOKUP($AC170,FILL_DATA!$A$4:$X$1004,5,0),"")</f>
        <v/>
      </c>
      <c r="G170" s="58" t="str">
        <f>IFERROR(VLOOKUP($AC170,FILL_DATA!$A$4:$X$1004,6,0),"")</f>
        <v/>
      </c>
      <c r="H170" s="58" t="str">
        <f>IFERROR(VLOOKUP($AC170,FILL_DATA!$A$4:$X$1004,7,0),"")</f>
        <v/>
      </c>
      <c r="I170" s="161" t="str">
        <f>IFERROR(VLOOKUP($AC170,FILL_DATA!$A$4:$X$1004,9,0),"")</f>
        <v/>
      </c>
      <c r="J170" s="58" t="str">
        <f>IFERROR(VLOOKUP($AC170,FILL_DATA!$A$4:$X$1004,10,0),"")</f>
        <v/>
      </c>
      <c r="K170" s="58" t="str">
        <f>IFERROR(VLOOKUP($AC170,FILL_DATA!$A$4:$X$1004,11,0),"")</f>
        <v/>
      </c>
      <c r="L170" s="58" t="str">
        <f>IFERROR(VLOOKUP($AC170,FILL_DATA!$A$4:$X$1004,12,0),"")</f>
        <v/>
      </c>
      <c r="M170" s="58" t="str">
        <f>IFERROR(VLOOKUP($AC170,FILL_DATA!$A$4:$X$1004,13,0),"")</f>
        <v/>
      </c>
      <c r="N170" s="58" t="str">
        <f>IFERROR(VLOOKUP($AC170,FILL_DATA!$A$4:$X$1004,14,0),"")</f>
        <v/>
      </c>
      <c r="O170" s="58" t="str">
        <f>IFERROR(VLOOKUP($AC170,FILL_DATA!$A$4:$X$1004,15,0),"")</f>
        <v/>
      </c>
      <c r="P170" s="58" t="str">
        <f>IFERROR(VLOOKUP($AC170,FILL_DATA!$A$4:$X$1004,16,0),"")</f>
        <v/>
      </c>
      <c r="Q170" s="58" t="str">
        <f>IFERROR(VLOOKUP($AC170,FILL_DATA!$A$4:$X$1004,17,0),"")</f>
        <v/>
      </c>
      <c r="R170" s="58" t="str">
        <f>IFERROR(VLOOKUP($AC170,FILL_DATA!$A$4:$X$1004,18,0),"")</f>
        <v/>
      </c>
      <c r="S170" s="58" t="str">
        <f>IFERROR(VLOOKUP($AC170,FILL_DATA!$A$4:$X$1004,19,0),"")</f>
        <v/>
      </c>
      <c r="T170" s="58" t="str">
        <f>IFERROR(VLOOKUP($AC170,FILL_DATA!$A$4:$X$1004,20,0),"")</f>
        <v/>
      </c>
      <c r="U170" s="58" t="str">
        <f>IFERROR(VLOOKUP($AC170,FILL_DATA!$A$4:$X$1004,21,0),"")</f>
        <v/>
      </c>
      <c r="V170" s="58" t="str">
        <f>IFERROR(VLOOKUP($AC170,FILL_DATA!$A$4:$X$1004,22,0),"")</f>
        <v/>
      </c>
      <c r="W170" s="58" t="str">
        <f>IFERROR(VLOOKUP($AC170,FILL_DATA!$A$4:$X$1004,23,0),"")</f>
        <v/>
      </c>
      <c r="X170" s="58" t="str">
        <f>IFERROR(VLOOKUP($AC170,FILL_DATA!$A$4:$X$1004,24,0),"")</f>
        <v/>
      </c>
      <c r="Y170" s="58" t="str">
        <f>IF(SANCTION!$C$6:$C$1006="","",VLOOKUP(SANCTION!$C$6:$C$1006,Sheet1!$B$3:$C$15,2,0))</f>
        <v/>
      </c>
      <c r="Z170" s="57">
        <f t="shared" si="4"/>
        <v>0</v>
      </c>
      <c r="AB170" s="89">
        <v>165</v>
      </c>
      <c r="AC170" s="89">
        <f>IFERROR(IF($AB$1&gt;=AB170,SMALL(FILL_DATA!$AC$5:$AC$1004,SANCTION!$AB$2+SANCTION!AB170),0),0)</f>
        <v>0</v>
      </c>
      <c r="AE170" s="89">
        <f>IF(SANCTION!$C170&gt;=9,1,0)</f>
        <v>1</v>
      </c>
      <c r="AF170" s="89">
        <f>IFERROR(PRODUCT(SANCTION!$X170,SANCTION!$Y170),"")</f>
        <v>0</v>
      </c>
      <c r="AG170" s="89">
        <f t="shared" si="5"/>
        <v>0</v>
      </c>
    </row>
    <row r="171" spans="1:33" hidden="1">
      <c r="A171" s="89" t="str">
        <f>J171&amp;"_"&amp;COUNTIF($J$6:J171,J171)</f>
        <v>_135</v>
      </c>
      <c r="B171" s="58" t="str">
        <f>IF(SANCTION!$C171="","",ROWS($B$6:B171))</f>
        <v/>
      </c>
      <c r="C171" s="58" t="str">
        <f>IFERROR(VLOOKUP($AC171,FILL_DATA!$A$4:$X$1004,2,0),"")</f>
        <v/>
      </c>
      <c r="D171" s="58" t="str">
        <f>IFERROR(VLOOKUP($AC171,FILL_DATA!$A$4:$X$1004,3,0),"")</f>
        <v/>
      </c>
      <c r="E171" s="58" t="str">
        <f>IFERROR(VLOOKUP($AC171,FILL_DATA!$A$4:$X$1004,4,0),"")</f>
        <v/>
      </c>
      <c r="F171" s="58" t="str">
        <f>IFERROR(VLOOKUP($AC171,FILL_DATA!$A$4:$X$1004,5,0),"")</f>
        <v/>
      </c>
      <c r="G171" s="58" t="str">
        <f>IFERROR(VLOOKUP($AC171,FILL_DATA!$A$4:$X$1004,6,0),"")</f>
        <v/>
      </c>
      <c r="H171" s="58" t="str">
        <f>IFERROR(VLOOKUP($AC171,FILL_DATA!$A$4:$X$1004,7,0),"")</f>
        <v/>
      </c>
      <c r="I171" s="161" t="str">
        <f>IFERROR(VLOOKUP($AC171,FILL_DATA!$A$4:$X$1004,9,0),"")</f>
        <v/>
      </c>
      <c r="J171" s="58" t="str">
        <f>IFERROR(VLOOKUP($AC171,FILL_DATA!$A$4:$X$1004,10,0),"")</f>
        <v/>
      </c>
      <c r="K171" s="58" t="str">
        <f>IFERROR(VLOOKUP($AC171,FILL_DATA!$A$4:$X$1004,11,0),"")</f>
        <v/>
      </c>
      <c r="L171" s="58" t="str">
        <f>IFERROR(VLOOKUP($AC171,FILL_DATA!$A$4:$X$1004,12,0),"")</f>
        <v/>
      </c>
      <c r="M171" s="58" t="str">
        <f>IFERROR(VLOOKUP($AC171,FILL_DATA!$A$4:$X$1004,13,0),"")</f>
        <v/>
      </c>
      <c r="N171" s="58" t="str">
        <f>IFERROR(VLOOKUP($AC171,FILL_DATA!$A$4:$X$1004,14,0),"")</f>
        <v/>
      </c>
      <c r="O171" s="58" t="str">
        <f>IFERROR(VLOOKUP($AC171,FILL_DATA!$A$4:$X$1004,15,0),"")</f>
        <v/>
      </c>
      <c r="P171" s="58" t="str">
        <f>IFERROR(VLOOKUP($AC171,FILL_DATA!$A$4:$X$1004,16,0),"")</f>
        <v/>
      </c>
      <c r="Q171" s="58" t="str">
        <f>IFERROR(VLOOKUP($AC171,FILL_DATA!$A$4:$X$1004,17,0),"")</f>
        <v/>
      </c>
      <c r="R171" s="58" t="str">
        <f>IFERROR(VLOOKUP($AC171,FILL_DATA!$A$4:$X$1004,18,0),"")</f>
        <v/>
      </c>
      <c r="S171" s="58" t="str">
        <f>IFERROR(VLOOKUP($AC171,FILL_DATA!$A$4:$X$1004,19,0),"")</f>
        <v/>
      </c>
      <c r="T171" s="58" t="str">
        <f>IFERROR(VLOOKUP($AC171,FILL_DATA!$A$4:$X$1004,20,0),"")</f>
        <v/>
      </c>
      <c r="U171" s="58" t="str">
        <f>IFERROR(VLOOKUP($AC171,FILL_DATA!$A$4:$X$1004,21,0),"")</f>
        <v/>
      </c>
      <c r="V171" s="58" t="str">
        <f>IFERROR(VLOOKUP($AC171,FILL_DATA!$A$4:$X$1004,22,0),"")</f>
        <v/>
      </c>
      <c r="W171" s="58" t="str">
        <f>IFERROR(VLOOKUP($AC171,FILL_DATA!$A$4:$X$1004,23,0),"")</f>
        <v/>
      </c>
      <c r="X171" s="58" t="str">
        <f>IFERROR(VLOOKUP($AC171,FILL_DATA!$A$4:$X$1004,24,0),"")</f>
        <v/>
      </c>
      <c r="Y171" s="58" t="str">
        <f>IF(SANCTION!$C$6:$C$1006="","",VLOOKUP(SANCTION!$C$6:$C$1006,Sheet1!$B$3:$C$15,2,0))</f>
        <v/>
      </c>
      <c r="Z171" s="57">
        <f t="shared" si="4"/>
        <v>0</v>
      </c>
      <c r="AB171" s="89">
        <v>166</v>
      </c>
      <c r="AC171" s="89">
        <f>IFERROR(IF($AB$1&gt;=AB171,SMALL(FILL_DATA!$AC$5:$AC$1004,SANCTION!$AB$2+SANCTION!AB171),0),0)</f>
        <v>0</v>
      </c>
      <c r="AE171" s="89">
        <f>IF(SANCTION!$C171&gt;=9,1,0)</f>
        <v>1</v>
      </c>
      <c r="AF171" s="89">
        <f>IFERROR(PRODUCT(SANCTION!$X171,SANCTION!$Y171),"")</f>
        <v>0</v>
      </c>
      <c r="AG171" s="89">
        <f t="shared" si="5"/>
        <v>0</v>
      </c>
    </row>
    <row r="172" spans="1:33" hidden="1">
      <c r="A172" s="89" t="str">
        <f>J172&amp;"_"&amp;COUNTIF($J$6:J172,J172)</f>
        <v>_136</v>
      </c>
      <c r="B172" s="58" t="str">
        <f>IF(SANCTION!$C172="","",ROWS($B$6:B172))</f>
        <v/>
      </c>
      <c r="C172" s="58" t="str">
        <f>IFERROR(VLOOKUP($AC172,FILL_DATA!$A$4:$X$1004,2,0),"")</f>
        <v/>
      </c>
      <c r="D172" s="58" t="str">
        <f>IFERROR(VLOOKUP($AC172,FILL_DATA!$A$4:$X$1004,3,0),"")</f>
        <v/>
      </c>
      <c r="E172" s="58" t="str">
        <f>IFERROR(VLOOKUP($AC172,FILL_DATA!$A$4:$X$1004,4,0),"")</f>
        <v/>
      </c>
      <c r="F172" s="58" t="str">
        <f>IFERROR(VLOOKUP($AC172,FILL_DATA!$A$4:$X$1004,5,0),"")</f>
        <v/>
      </c>
      <c r="G172" s="58" t="str">
        <f>IFERROR(VLOOKUP($AC172,FILL_DATA!$A$4:$X$1004,6,0),"")</f>
        <v/>
      </c>
      <c r="H172" s="58" t="str">
        <f>IFERROR(VLOOKUP($AC172,FILL_DATA!$A$4:$X$1004,7,0),"")</f>
        <v/>
      </c>
      <c r="I172" s="161" t="str">
        <f>IFERROR(VLOOKUP($AC172,FILL_DATA!$A$4:$X$1004,9,0),"")</f>
        <v/>
      </c>
      <c r="J172" s="58" t="str">
        <f>IFERROR(VLOOKUP($AC172,FILL_DATA!$A$4:$X$1004,10,0),"")</f>
        <v/>
      </c>
      <c r="K172" s="58" t="str">
        <f>IFERROR(VLOOKUP($AC172,FILL_DATA!$A$4:$X$1004,11,0),"")</f>
        <v/>
      </c>
      <c r="L172" s="58" t="str">
        <f>IFERROR(VLOOKUP($AC172,FILL_DATA!$A$4:$X$1004,12,0),"")</f>
        <v/>
      </c>
      <c r="M172" s="58" t="str">
        <f>IFERROR(VLOOKUP($AC172,FILL_DATA!$A$4:$X$1004,13,0),"")</f>
        <v/>
      </c>
      <c r="N172" s="58" t="str">
        <f>IFERROR(VLOOKUP($AC172,FILL_DATA!$A$4:$X$1004,14,0),"")</f>
        <v/>
      </c>
      <c r="O172" s="58" t="str">
        <f>IFERROR(VLOOKUP($AC172,FILL_DATA!$A$4:$X$1004,15,0),"")</f>
        <v/>
      </c>
      <c r="P172" s="58" t="str">
        <f>IFERROR(VLOOKUP($AC172,FILL_DATA!$A$4:$X$1004,16,0),"")</f>
        <v/>
      </c>
      <c r="Q172" s="58" t="str">
        <f>IFERROR(VLOOKUP($AC172,FILL_DATA!$A$4:$X$1004,17,0),"")</f>
        <v/>
      </c>
      <c r="R172" s="58" t="str">
        <f>IFERROR(VLOOKUP($AC172,FILL_DATA!$A$4:$X$1004,18,0),"")</f>
        <v/>
      </c>
      <c r="S172" s="58" t="str">
        <f>IFERROR(VLOOKUP($AC172,FILL_DATA!$A$4:$X$1004,19,0),"")</f>
        <v/>
      </c>
      <c r="T172" s="58" t="str">
        <f>IFERROR(VLOOKUP($AC172,FILL_DATA!$A$4:$X$1004,20,0),"")</f>
        <v/>
      </c>
      <c r="U172" s="58" t="str">
        <f>IFERROR(VLOOKUP($AC172,FILL_DATA!$A$4:$X$1004,21,0),"")</f>
        <v/>
      </c>
      <c r="V172" s="58" t="str">
        <f>IFERROR(VLOOKUP($AC172,FILL_DATA!$A$4:$X$1004,22,0),"")</f>
        <v/>
      </c>
      <c r="W172" s="58" t="str">
        <f>IFERROR(VLOOKUP($AC172,FILL_DATA!$A$4:$X$1004,23,0),"")</f>
        <v/>
      </c>
      <c r="X172" s="58" t="str">
        <f>IFERROR(VLOOKUP($AC172,FILL_DATA!$A$4:$X$1004,24,0),"")</f>
        <v/>
      </c>
      <c r="Y172" s="58" t="str">
        <f>IF(SANCTION!$C$6:$C$1006="","",VLOOKUP(SANCTION!$C$6:$C$1006,Sheet1!$B$3:$C$15,2,0))</f>
        <v/>
      </c>
      <c r="Z172" s="57">
        <f t="shared" si="4"/>
        <v>0</v>
      </c>
      <c r="AB172" s="89">
        <v>167</v>
      </c>
      <c r="AC172" s="89">
        <f>IFERROR(IF($AB$1&gt;=AB172,SMALL(FILL_DATA!$AC$5:$AC$1004,SANCTION!$AB$2+SANCTION!AB172),0),0)</f>
        <v>0</v>
      </c>
      <c r="AE172" s="89">
        <f>IF(SANCTION!$C172&gt;=9,1,0)</f>
        <v>1</v>
      </c>
      <c r="AF172" s="89">
        <f>IFERROR(PRODUCT(SANCTION!$X172,SANCTION!$Y172),"")</f>
        <v>0</v>
      </c>
      <c r="AG172" s="89">
        <f t="shared" si="5"/>
        <v>0</v>
      </c>
    </row>
    <row r="173" spans="1:33" hidden="1">
      <c r="A173" s="89" t="str">
        <f>J173&amp;"_"&amp;COUNTIF($J$6:J173,J173)</f>
        <v>_137</v>
      </c>
      <c r="B173" s="58" t="str">
        <f>IF(SANCTION!$C173="","",ROWS($B$6:B173))</f>
        <v/>
      </c>
      <c r="C173" s="58" t="str">
        <f>IFERROR(VLOOKUP($AC173,FILL_DATA!$A$4:$X$1004,2,0),"")</f>
        <v/>
      </c>
      <c r="D173" s="58" t="str">
        <f>IFERROR(VLOOKUP($AC173,FILL_DATA!$A$4:$X$1004,3,0),"")</f>
        <v/>
      </c>
      <c r="E173" s="58" t="str">
        <f>IFERROR(VLOOKUP($AC173,FILL_DATA!$A$4:$X$1004,4,0),"")</f>
        <v/>
      </c>
      <c r="F173" s="58" t="str">
        <f>IFERROR(VLOOKUP($AC173,FILL_DATA!$A$4:$X$1004,5,0),"")</f>
        <v/>
      </c>
      <c r="G173" s="58" t="str">
        <f>IFERROR(VLOOKUP($AC173,FILL_DATA!$A$4:$X$1004,6,0),"")</f>
        <v/>
      </c>
      <c r="H173" s="58" t="str">
        <f>IFERROR(VLOOKUP($AC173,FILL_DATA!$A$4:$X$1004,7,0),"")</f>
        <v/>
      </c>
      <c r="I173" s="161" t="str">
        <f>IFERROR(VLOOKUP($AC173,FILL_DATA!$A$4:$X$1004,9,0),"")</f>
        <v/>
      </c>
      <c r="J173" s="58" t="str">
        <f>IFERROR(VLOOKUP($AC173,FILL_DATA!$A$4:$X$1004,10,0),"")</f>
        <v/>
      </c>
      <c r="K173" s="58" t="str">
        <f>IFERROR(VLOOKUP($AC173,FILL_DATA!$A$4:$X$1004,11,0),"")</f>
        <v/>
      </c>
      <c r="L173" s="58" t="str">
        <f>IFERROR(VLOOKUP($AC173,FILL_DATA!$A$4:$X$1004,12,0),"")</f>
        <v/>
      </c>
      <c r="M173" s="58" t="str">
        <f>IFERROR(VLOOKUP($AC173,FILL_DATA!$A$4:$X$1004,13,0),"")</f>
        <v/>
      </c>
      <c r="N173" s="58" t="str">
        <f>IFERROR(VLOOKUP($AC173,FILL_DATA!$A$4:$X$1004,14,0),"")</f>
        <v/>
      </c>
      <c r="O173" s="58" t="str">
        <f>IFERROR(VLOOKUP($AC173,FILL_DATA!$A$4:$X$1004,15,0),"")</f>
        <v/>
      </c>
      <c r="P173" s="58" t="str">
        <f>IFERROR(VLOOKUP($AC173,FILL_DATA!$A$4:$X$1004,16,0),"")</f>
        <v/>
      </c>
      <c r="Q173" s="58" t="str">
        <f>IFERROR(VLOOKUP($AC173,FILL_DATA!$A$4:$X$1004,17,0),"")</f>
        <v/>
      </c>
      <c r="R173" s="58" t="str">
        <f>IFERROR(VLOOKUP($AC173,FILL_DATA!$A$4:$X$1004,18,0),"")</f>
        <v/>
      </c>
      <c r="S173" s="58" t="str">
        <f>IFERROR(VLOOKUP($AC173,FILL_DATA!$A$4:$X$1004,19,0),"")</f>
        <v/>
      </c>
      <c r="T173" s="58" t="str">
        <f>IFERROR(VLOOKUP($AC173,FILL_DATA!$A$4:$X$1004,20,0),"")</f>
        <v/>
      </c>
      <c r="U173" s="58" t="str">
        <f>IFERROR(VLOOKUP($AC173,FILL_DATA!$A$4:$X$1004,21,0),"")</f>
        <v/>
      </c>
      <c r="V173" s="58" t="str">
        <f>IFERROR(VLOOKUP($AC173,FILL_DATA!$A$4:$X$1004,22,0),"")</f>
        <v/>
      </c>
      <c r="W173" s="58" t="str">
        <f>IFERROR(VLOOKUP($AC173,FILL_DATA!$A$4:$X$1004,23,0),"")</f>
        <v/>
      </c>
      <c r="X173" s="58" t="str">
        <f>IFERROR(VLOOKUP($AC173,FILL_DATA!$A$4:$X$1004,24,0),"")</f>
        <v/>
      </c>
      <c r="Y173" s="58" t="str">
        <f>IF(SANCTION!$C$6:$C$1006="","",VLOOKUP(SANCTION!$C$6:$C$1006,Sheet1!$B$3:$C$15,2,0))</f>
        <v/>
      </c>
      <c r="Z173" s="57">
        <f t="shared" si="4"/>
        <v>0</v>
      </c>
      <c r="AB173" s="89">
        <v>168</v>
      </c>
      <c r="AC173" s="89">
        <f>IFERROR(IF($AB$1&gt;=AB173,SMALL(FILL_DATA!$AC$5:$AC$1004,SANCTION!$AB$2+SANCTION!AB173),0),0)</f>
        <v>0</v>
      </c>
      <c r="AE173" s="89">
        <f>IF(SANCTION!$C173&gt;=9,1,0)</f>
        <v>1</v>
      </c>
      <c r="AF173" s="89">
        <f>IFERROR(PRODUCT(SANCTION!$X173,SANCTION!$Y173),"")</f>
        <v>0</v>
      </c>
      <c r="AG173" s="89">
        <f t="shared" si="5"/>
        <v>0</v>
      </c>
    </row>
    <row r="174" spans="1:33" hidden="1">
      <c r="A174" s="89" t="str">
        <f>J174&amp;"_"&amp;COUNTIF($J$6:J174,J174)</f>
        <v>_138</v>
      </c>
      <c r="B174" s="58" t="str">
        <f>IF(SANCTION!$C174="","",ROWS($B$6:B174))</f>
        <v/>
      </c>
      <c r="C174" s="58" t="str">
        <f>IFERROR(VLOOKUP($AC174,FILL_DATA!$A$4:$X$1004,2,0),"")</f>
        <v/>
      </c>
      <c r="D174" s="58" t="str">
        <f>IFERROR(VLOOKUP($AC174,FILL_DATA!$A$4:$X$1004,3,0),"")</f>
        <v/>
      </c>
      <c r="E174" s="58" t="str">
        <f>IFERROR(VLOOKUP($AC174,FILL_DATA!$A$4:$X$1004,4,0),"")</f>
        <v/>
      </c>
      <c r="F174" s="58" t="str">
        <f>IFERROR(VLOOKUP($AC174,FILL_DATA!$A$4:$X$1004,5,0),"")</f>
        <v/>
      </c>
      <c r="G174" s="58" t="str">
        <f>IFERROR(VLOOKUP($AC174,FILL_DATA!$A$4:$X$1004,6,0),"")</f>
        <v/>
      </c>
      <c r="H174" s="58" t="str">
        <f>IFERROR(VLOOKUP($AC174,FILL_DATA!$A$4:$X$1004,7,0),"")</f>
        <v/>
      </c>
      <c r="I174" s="161" t="str">
        <f>IFERROR(VLOOKUP($AC174,FILL_DATA!$A$4:$X$1004,9,0),"")</f>
        <v/>
      </c>
      <c r="J174" s="58" t="str">
        <f>IFERROR(VLOOKUP($AC174,FILL_DATA!$A$4:$X$1004,10,0),"")</f>
        <v/>
      </c>
      <c r="K174" s="58" t="str">
        <f>IFERROR(VLOOKUP($AC174,FILL_DATA!$A$4:$X$1004,11,0),"")</f>
        <v/>
      </c>
      <c r="L174" s="58" t="str">
        <f>IFERROR(VLOOKUP($AC174,FILL_DATA!$A$4:$X$1004,12,0),"")</f>
        <v/>
      </c>
      <c r="M174" s="58" t="str">
        <f>IFERROR(VLOOKUP($AC174,FILL_DATA!$A$4:$X$1004,13,0),"")</f>
        <v/>
      </c>
      <c r="N174" s="58" t="str">
        <f>IFERROR(VLOOKUP($AC174,FILL_DATA!$A$4:$X$1004,14,0),"")</f>
        <v/>
      </c>
      <c r="O174" s="58" t="str">
        <f>IFERROR(VLOOKUP($AC174,FILL_DATA!$A$4:$X$1004,15,0),"")</f>
        <v/>
      </c>
      <c r="P174" s="58" t="str">
        <f>IFERROR(VLOOKUP($AC174,FILL_DATA!$A$4:$X$1004,16,0),"")</f>
        <v/>
      </c>
      <c r="Q174" s="58" t="str">
        <f>IFERROR(VLOOKUP($AC174,FILL_DATA!$A$4:$X$1004,17,0),"")</f>
        <v/>
      </c>
      <c r="R174" s="58" t="str">
        <f>IFERROR(VLOOKUP($AC174,FILL_DATA!$A$4:$X$1004,18,0),"")</f>
        <v/>
      </c>
      <c r="S174" s="58" t="str">
        <f>IFERROR(VLOOKUP($AC174,FILL_DATA!$A$4:$X$1004,19,0),"")</f>
        <v/>
      </c>
      <c r="T174" s="58" t="str">
        <f>IFERROR(VLOOKUP($AC174,FILL_DATA!$A$4:$X$1004,20,0),"")</f>
        <v/>
      </c>
      <c r="U174" s="58" t="str">
        <f>IFERROR(VLOOKUP($AC174,FILL_DATA!$A$4:$X$1004,21,0),"")</f>
        <v/>
      </c>
      <c r="V174" s="58" t="str">
        <f>IFERROR(VLOOKUP($AC174,FILL_DATA!$A$4:$X$1004,22,0),"")</f>
        <v/>
      </c>
      <c r="W174" s="58" t="str">
        <f>IFERROR(VLOOKUP($AC174,FILL_DATA!$A$4:$X$1004,23,0),"")</f>
        <v/>
      </c>
      <c r="X174" s="58" t="str">
        <f>IFERROR(VLOOKUP($AC174,FILL_DATA!$A$4:$X$1004,24,0),"")</f>
        <v/>
      </c>
      <c r="Y174" s="58" t="str">
        <f>IF(SANCTION!$C$6:$C$1006="","",VLOOKUP(SANCTION!$C$6:$C$1006,Sheet1!$B$3:$C$15,2,0))</f>
        <v/>
      </c>
      <c r="Z174" s="57">
        <f t="shared" si="4"/>
        <v>0</v>
      </c>
      <c r="AB174" s="89">
        <v>169</v>
      </c>
      <c r="AC174" s="89">
        <f>IFERROR(IF($AB$1&gt;=AB174,SMALL(FILL_DATA!$AC$5:$AC$1004,SANCTION!$AB$2+SANCTION!AB174),0),0)</f>
        <v>0</v>
      </c>
      <c r="AE174" s="89">
        <f>IF(SANCTION!$C174&gt;=9,1,0)</f>
        <v>1</v>
      </c>
      <c r="AF174" s="89">
        <f>IFERROR(PRODUCT(SANCTION!$X174,SANCTION!$Y174),"")</f>
        <v>0</v>
      </c>
      <c r="AG174" s="89">
        <f t="shared" si="5"/>
        <v>0</v>
      </c>
    </row>
    <row r="175" spans="1:33" hidden="1">
      <c r="A175" s="89" t="str">
        <f>J175&amp;"_"&amp;COUNTIF($J$6:J175,J175)</f>
        <v>_139</v>
      </c>
      <c r="B175" s="58" t="str">
        <f>IF(SANCTION!$C175="","",ROWS($B$6:B175))</f>
        <v/>
      </c>
      <c r="C175" s="58" t="str">
        <f>IFERROR(VLOOKUP($AC175,FILL_DATA!$A$4:$X$1004,2,0),"")</f>
        <v/>
      </c>
      <c r="D175" s="58" t="str">
        <f>IFERROR(VLOOKUP($AC175,FILL_DATA!$A$4:$X$1004,3,0),"")</f>
        <v/>
      </c>
      <c r="E175" s="58" t="str">
        <f>IFERROR(VLOOKUP($AC175,FILL_DATA!$A$4:$X$1004,4,0),"")</f>
        <v/>
      </c>
      <c r="F175" s="58" t="str">
        <f>IFERROR(VLOOKUP($AC175,FILL_DATA!$A$4:$X$1004,5,0),"")</f>
        <v/>
      </c>
      <c r="G175" s="58" t="str">
        <f>IFERROR(VLOOKUP($AC175,FILL_DATA!$A$4:$X$1004,6,0),"")</f>
        <v/>
      </c>
      <c r="H175" s="58" t="str">
        <f>IFERROR(VLOOKUP($AC175,FILL_DATA!$A$4:$X$1004,7,0),"")</f>
        <v/>
      </c>
      <c r="I175" s="161" t="str">
        <f>IFERROR(VLOOKUP($AC175,FILL_DATA!$A$4:$X$1004,9,0),"")</f>
        <v/>
      </c>
      <c r="J175" s="58" t="str">
        <f>IFERROR(VLOOKUP($AC175,FILL_DATA!$A$4:$X$1004,10,0),"")</f>
        <v/>
      </c>
      <c r="K175" s="58" t="str">
        <f>IFERROR(VLOOKUP($AC175,FILL_DATA!$A$4:$X$1004,11,0),"")</f>
        <v/>
      </c>
      <c r="L175" s="58" t="str">
        <f>IFERROR(VLOOKUP($AC175,FILL_DATA!$A$4:$X$1004,12,0),"")</f>
        <v/>
      </c>
      <c r="M175" s="58" t="str">
        <f>IFERROR(VLOOKUP($AC175,FILL_DATA!$A$4:$X$1004,13,0),"")</f>
        <v/>
      </c>
      <c r="N175" s="58" t="str">
        <f>IFERROR(VLOOKUP($AC175,FILL_DATA!$A$4:$X$1004,14,0),"")</f>
        <v/>
      </c>
      <c r="O175" s="58" t="str">
        <f>IFERROR(VLOOKUP($AC175,FILL_DATA!$A$4:$X$1004,15,0),"")</f>
        <v/>
      </c>
      <c r="P175" s="58" t="str">
        <f>IFERROR(VLOOKUP($AC175,FILL_DATA!$A$4:$X$1004,16,0),"")</f>
        <v/>
      </c>
      <c r="Q175" s="58" t="str">
        <f>IFERROR(VLOOKUP($AC175,FILL_DATA!$A$4:$X$1004,17,0),"")</f>
        <v/>
      </c>
      <c r="R175" s="58" t="str">
        <f>IFERROR(VLOOKUP($AC175,FILL_DATA!$A$4:$X$1004,18,0),"")</f>
        <v/>
      </c>
      <c r="S175" s="58" t="str">
        <f>IFERROR(VLOOKUP($AC175,FILL_DATA!$A$4:$X$1004,19,0),"")</f>
        <v/>
      </c>
      <c r="T175" s="58" t="str">
        <f>IFERROR(VLOOKUP($AC175,FILL_DATA!$A$4:$X$1004,20,0),"")</f>
        <v/>
      </c>
      <c r="U175" s="58" t="str">
        <f>IFERROR(VLOOKUP($AC175,FILL_DATA!$A$4:$X$1004,21,0),"")</f>
        <v/>
      </c>
      <c r="V175" s="58" t="str">
        <f>IFERROR(VLOOKUP($AC175,FILL_DATA!$A$4:$X$1004,22,0),"")</f>
        <v/>
      </c>
      <c r="W175" s="58" t="str">
        <f>IFERROR(VLOOKUP($AC175,FILL_DATA!$A$4:$X$1004,23,0),"")</f>
        <v/>
      </c>
      <c r="X175" s="58" t="str">
        <f>IFERROR(VLOOKUP($AC175,FILL_DATA!$A$4:$X$1004,24,0),"")</f>
        <v/>
      </c>
      <c r="Y175" s="58" t="str">
        <f>IF(SANCTION!$C$6:$C$1006="","",VLOOKUP(SANCTION!$C$6:$C$1006,Sheet1!$B$3:$C$15,2,0))</f>
        <v/>
      </c>
      <c r="Z175" s="57">
        <f t="shared" si="4"/>
        <v>0</v>
      </c>
      <c r="AB175" s="89">
        <v>170</v>
      </c>
      <c r="AC175" s="89">
        <f>IFERROR(IF($AB$1&gt;=AB175,SMALL(FILL_DATA!$AC$5:$AC$1004,SANCTION!$AB$2+SANCTION!AB175),0),0)</f>
        <v>0</v>
      </c>
      <c r="AE175" s="89">
        <f>IF(SANCTION!$C175&gt;=9,1,0)</f>
        <v>1</v>
      </c>
      <c r="AF175" s="89">
        <f>IFERROR(PRODUCT(SANCTION!$X175,SANCTION!$Y175),"")</f>
        <v>0</v>
      </c>
      <c r="AG175" s="89">
        <f t="shared" si="5"/>
        <v>0</v>
      </c>
    </row>
    <row r="176" spans="1:33" hidden="1">
      <c r="A176" s="89" t="str">
        <f>J176&amp;"_"&amp;COUNTIF($J$6:J176,J176)</f>
        <v>_140</v>
      </c>
      <c r="B176" s="58" t="str">
        <f>IF(SANCTION!$C176="","",ROWS($B$6:B176))</f>
        <v/>
      </c>
      <c r="C176" s="58" t="str">
        <f>IFERROR(VLOOKUP($AC176,FILL_DATA!$A$4:$X$1004,2,0),"")</f>
        <v/>
      </c>
      <c r="D176" s="58" t="str">
        <f>IFERROR(VLOOKUP($AC176,FILL_DATA!$A$4:$X$1004,3,0),"")</f>
        <v/>
      </c>
      <c r="E176" s="58" t="str">
        <f>IFERROR(VLOOKUP($AC176,FILL_DATA!$A$4:$X$1004,4,0),"")</f>
        <v/>
      </c>
      <c r="F176" s="58" t="str">
        <f>IFERROR(VLOOKUP($AC176,FILL_DATA!$A$4:$X$1004,5,0),"")</f>
        <v/>
      </c>
      <c r="G176" s="58" t="str">
        <f>IFERROR(VLOOKUP($AC176,FILL_DATA!$A$4:$X$1004,6,0),"")</f>
        <v/>
      </c>
      <c r="H176" s="58" t="str">
        <f>IFERROR(VLOOKUP($AC176,FILL_DATA!$A$4:$X$1004,7,0),"")</f>
        <v/>
      </c>
      <c r="I176" s="161" t="str">
        <f>IFERROR(VLOOKUP($AC176,FILL_DATA!$A$4:$X$1004,9,0),"")</f>
        <v/>
      </c>
      <c r="J176" s="58" t="str">
        <f>IFERROR(VLOOKUP($AC176,FILL_DATA!$A$4:$X$1004,10,0),"")</f>
        <v/>
      </c>
      <c r="K176" s="58" t="str">
        <f>IFERROR(VLOOKUP($AC176,FILL_DATA!$A$4:$X$1004,11,0),"")</f>
        <v/>
      </c>
      <c r="L176" s="58" t="str">
        <f>IFERROR(VLOOKUP($AC176,FILL_DATA!$A$4:$X$1004,12,0),"")</f>
        <v/>
      </c>
      <c r="M176" s="58" t="str">
        <f>IFERROR(VLOOKUP($AC176,FILL_DATA!$A$4:$X$1004,13,0),"")</f>
        <v/>
      </c>
      <c r="N176" s="58" t="str">
        <f>IFERROR(VLOOKUP($AC176,FILL_DATA!$A$4:$X$1004,14,0),"")</f>
        <v/>
      </c>
      <c r="O176" s="58" t="str">
        <f>IFERROR(VLOOKUP($AC176,FILL_DATA!$A$4:$X$1004,15,0),"")</f>
        <v/>
      </c>
      <c r="P176" s="58" t="str">
        <f>IFERROR(VLOOKUP($AC176,FILL_DATA!$A$4:$X$1004,16,0),"")</f>
        <v/>
      </c>
      <c r="Q176" s="58" t="str">
        <f>IFERROR(VLOOKUP($AC176,FILL_DATA!$A$4:$X$1004,17,0),"")</f>
        <v/>
      </c>
      <c r="R176" s="58" t="str">
        <f>IFERROR(VLOOKUP($AC176,FILL_DATA!$A$4:$X$1004,18,0),"")</f>
        <v/>
      </c>
      <c r="S176" s="58" t="str">
        <f>IFERROR(VLOOKUP($AC176,FILL_DATA!$A$4:$X$1004,19,0),"")</f>
        <v/>
      </c>
      <c r="T176" s="58" t="str">
        <f>IFERROR(VLOOKUP($AC176,FILL_DATA!$A$4:$X$1004,20,0),"")</f>
        <v/>
      </c>
      <c r="U176" s="58" t="str">
        <f>IFERROR(VLOOKUP($AC176,FILL_DATA!$A$4:$X$1004,21,0),"")</f>
        <v/>
      </c>
      <c r="V176" s="58" t="str">
        <f>IFERROR(VLOOKUP($AC176,FILL_DATA!$A$4:$X$1004,22,0),"")</f>
        <v/>
      </c>
      <c r="W176" s="58" t="str">
        <f>IFERROR(VLOOKUP($AC176,FILL_DATA!$A$4:$X$1004,23,0),"")</f>
        <v/>
      </c>
      <c r="X176" s="58" t="str">
        <f>IFERROR(VLOOKUP($AC176,FILL_DATA!$A$4:$X$1004,24,0),"")</f>
        <v/>
      </c>
      <c r="Y176" s="58" t="str">
        <f>IF(SANCTION!$C$6:$C$1006="","",VLOOKUP(SANCTION!$C$6:$C$1006,Sheet1!$B$3:$C$15,2,0))</f>
        <v/>
      </c>
      <c r="Z176" s="57">
        <f t="shared" si="4"/>
        <v>0</v>
      </c>
      <c r="AB176" s="89">
        <v>171</v>
      </c>
      <c r="AC176" s="89">
        <f>IFERROR(IF($AB$1&gt;=AB176,SMALL(FILL_DATA!$AC$5:$AC$1004,SANCTION!$AB$2+SANCTION!AB176),0),0)</f>
        <v>0</v>
      </c>
      <c r="AE176" s="89">
        <f>IF(SANCTION!$C176&gt;=9,1,0)</f>
        <v>1</v>
      </c>
      <c r="AF176" s="89">
        <f>IFERROR(PRODUCT(SANCTION!$X176,SANCTION!$Y176),"")</f>
        <v>0</v>
      </c>
      <c r="AG176" s="89">
        <f t="shared" si="5"/>
        <v>0</v>
      </c>
    </row>
    <row r="177" spans="1:33" hidden="1">
      <c r="A177" s="89" t="str">
        <f>J177&amp;"_"&amp;COUNTIF($J$6:J177,J177)</f>
        <v>_141</v>
      </c>
      <c r="B177" s="58" t="str">
        <f>IF(SANCTION!$C177="","",ROWS($B$6:B177))</f>
        <v/>
      </c>
      <c r="C177" s="58" t="str">
        <f>IFERROR(VLOOKUP($AC177,FILL_DATA!$A$4:$X$1004,2,0),"")</f>
        <v/>
      </c>
      <c r="D177" s="58" t="str">
        <f>IFERROR(VLOOKUP($AC177,FILL_DATA!$A$4:$X$1004,3,0),"")</f>
        <v/>
      </c>
      <c r="E177" s="58" t="str">
        <f>IFERROR(VLOOKUP($AC177,FILL_DATA!$A$4:$X$1004,4,0),"")</f>
        <v/>
      </c>
      <c r="F177" s="58" t="str">
        <f>IFERROR(VLOOKUP($AC177,FILL_DATA!$A$4:$X$1004,5,0),"")</f>
        <v/>
      </c>
      <c r="G177" s="58" t="str">
        <f>IFERROR(VLOOKUP($AC177,FILL_DATA!$A$4:$X$1004,6,0),"")</f>
        <v/>
      </c>
      <c r="H177" s="58" t="str">
        <f>IFERROR(VLOOKUP($AC177,FILL_DATA!$A$4:$X$1004,7,0),"")</f>
        <v/>
      </c>
      <c r="I177" s="161" t="str">
        <f>IFERROR(VLOOKUP($AC177,FILL_DATA!$A$4:$X$1004,9,0),"")</f>
        <v/>
      </c>
      <c r="J177" s="58" t="str">
        <f>IFERROR(VLOOKUP($AC177,FILL_DATA!$A$4:$X$1004,10,0),"")</f>
        <v/>
      </c>
      <c r="K177" s="58" t="str">
        <f>IFERROR(VLOOKUP($AC177,FILL_DATA!$A$4:$X$1004,11,0),"")</f>
        <v/>
      </c>
      <c r="L177" s="58" t="str">
        <f>IFERROR(VLOOKUP($AC177,FILL_DATA!$A$4:$X$1004,12,0),"")</f>
        <v/>
      </c>
      <c r="M177" s="58" t="str">
        <f>IFERROR(VLOOKUP($AC177,FILL_DATA!$A$4:$X$1004,13,0),"")</f>
        <v/>
      </c>
      <c r="N177" s="58" t="str">
        <f>IFERROR(VLOOKUP($AC177,FILL_DATA!$A$4:$X$1004,14,0),"")</f>
        <v/>
      </c>
      <c r="O177" s="58" t="str">
        <f>IFERROR(VLOOKUP($AC177,FILL_DATA!$A$4:$X$1004,15,0),"")</f>
        <v/>
      </c>
      <c r="P177" s="58" t="str">
        <f>IFERROR(VLOOKUP($AC177,FILL_DATA!$A$4:$X$1004,16,0),"")</f>
        <v/>
      </c>
      <c r="Q177" s="58" t="str">
        <f>IFERROR(VLOOKUP($AC177,FILL_DATA!$A$4:$X$1004,17,0),"")</f>
        <v/>
      </c>
      <c r="R177" s="58" t="str">
        <f>IFERROR(VLOOKUP($AC177,FILL_DATA!$A$4:$X$1004,18,0),"")</f>
        <v/>
      </c>
      <c r="S177" s="58" t="str">
        <f>IFERROR(VLOOKUP($AC177,FILL_DATA!$A$4:$X$1004,19,0),"")</f>
        <v/>
      </c>
      <c r="T177" s="58" t="str">
        <f>IFERROR(VLOOKUP($AC177,FILL_DATA!$A$4:$X$1004,20,0),"")</f>
        <v/>
      </c>
      <c r="U177" s="58" t="str">
        <f>IFERROR(VLOOKUP($AC177,FILL_DATA!$A$4:$X$1004,21,0),"")</f>
        <v/>
      </c>
      <c r="V177" s="58" t="str">
        <f>IFERROR(VLOOKUP($AC177,FILL_DATA!$A$4:$X$1004,22,0),"")</f>
        <v/>
      </c>
      <c r="W177" s="58" t="str">
        <f>IFERROR(VLOOKUP($AC177,FILL_DATA!$A$4:$X$1004,23,0),"")</f>
        <v/>
      </c>
      <c r="X177" s="58" t="str">
        <f>IFERROR(VLOOKUP($AC177,FILL_DATA!$A$4:$X$1004,24,0),"")</f>
        <v/>
      </c>
      <c r="Y177" s="58" t="str">
        <f>IF(SANCTION!$C$6:$C$1006="","",VLOOKUP(SANCTION!$C$6:$C$1006,Sheet1!$B$3:$C$15,2,0))</f>
        <v/>
      </c>
      <c r="Z177" s="57">
        <f t="shared" si="4"/>
        <v>0</v>
      </c>
      <c r="AB177" s="89">
        <v>172</v>
      </c>
      <c r="AC177" s="89">
        <f>IFERROR(IF($AB$1&gt;=AB177,SMALL(FILL_DATA!$AC$5:$AC$1004,SANCTION!$AB$2+SANCTION!AB177),0),0)</f>
        <v>0</v>
      </c>
      <c r="AE177" s="89">
        <f>IF(SANCTION!$C177&gt;=9,1,0)</f>
        <v>1</v>
      </c>
      <c r="AF177" s="89">
        <f>IFERROR(PRODUCT(SANCTION!$X177,SANCTION!$Y177),"")</f>
        <v>0</v>
      </c>
      <c r="AG177" s="89">
        <f t="shared" si="5"/>
        <v>0</v>
      </c>
    </row>
    <row r="178" spans="1:33" hidden="1">
      <c r="A178" s="89" t="str">
        <f>J178&amp;"_"&amp;COUNTIF($J$6:J178,J178)</f>
        <v>_142</v>
      </c>
      <c r="B178" s="58" t="str">
        <f>IF(SANCTION!$C178="","",ROWS($B$6:B178))</f>
        <v/>
      </c>
      <c r="C178" s="58" t="str">
        <f>IFERROR(VLOOKUP($AC178,FILL_DATA!$A$4:$X$1004,2,0),"")</f>
        <v/>
      </c>
      <c r="D178" s="58" t="str">
        <f>IFERROR(VLOOKUP($AC178,FILL_DATA!$A$4:$X$1004,3,0),"")</f>
        <v/>
      </c>
      <c r="E178" s="58" t="str">
        <f>IFERROR(VLOOKUP($AC178,FILL_DATA!$A$4:$X$1004,4,0),"")</f>
        <v/>
      </c>
      <c r="F178" s="58" t="str">
        <f>IFERROR(VLOOKUP($AC178,FILL_DATA!$A$4:$X$1004,5,0),"")</f>
        <v/>
      </c>
      <c r="G178" s="58" t="str">
        <f>IFERROR(VLOOKUP($AC178,FILL_DATA!$A$4:$X$1004,6,0),"")</f>
        <v/>
      </c>
      <c r="H178" s="58" t="str">
        <f>IFERROR(VLOOKUP($AC178,FILL_DATA!$A$4:$X$1004,7,0),"")</f>
        <v/>
      </c>
      <c r="I178" s="161" t="str">
        <f>IFERROR(VLOOKUP($AC178,FILL_DATA!$A$4:$X$1004,9,0),"")</f>
        <v/>
      </c>
      <c r="J178" s="58" t="str">
        <f>IFERROR(VLOOKUP($AC178,FILL_DATA!$A$4:$X$1004,10,0),"")</f>
        <v/>
      </c>
      <c r="K178" s="58" t="str">
        <f>IFERROR(VLOOKUP($AC178,FILL_DATA!$A$4:$X$1004,11,0),"")</f>
        <v/>
      </c>
      <c r="L178" s="58" t="str">
        <f>IFERROR(VLOOKUP($AC178,FILL_DATA!$A$4:$X$1004,12,0),"")</f>
        <v/>
      </c>
      <c r="M178" s="58" t="str">
        <f>IFERROR(VLOOKUP($AC178,FILL_DATA!$A$4:$X$1004,13,0),"")</f>
        <v/>
      </c>
      <c r="N178" s="58" t="str">
        <f>IFERROR(VLOOKUP($AC178,FILL_DATA!$A$4:$X$1004,14,0),"")</f>
        <v/>
      </c>
      <c r="O178" s="58" t="str">
        <f>IFERROR(VLOOKUP($AC178,FILL_DATA!$A$4:$X$1004,15,0),"")</f>
        <v/>
      </c>
      <c r="P178" s="58" t="str">
        <f>IFERROR(VLOOKUP($AC178,FILL_DATA!$A$4:$X$1004,16,0),"")</f>
        <v/>
      </c>
      <c r="Q178" s="58" t="str">
        <f>IFERROR(VLOOKUP($AC178,FILL_DATA!$A$4:$X$1004,17,0),"")</f>
        <v/>
      </c>
      <c r="R178" s="58" t="str">
        <f>IFERROR(VLOOKUP($AC178,FILL_DATA!$A$4:$X$1004,18,0),"")</f>
        <v/>
      </c>
      <c r="S178" s="58" t="str">
        <f>IFERROR(VLOOKUP($AC178,FILL_DATA!$A$4:$X$1004,19,0),"")</f>
        <v/>
      </c>
      <c r="T178" s="58" t="str">
        <f>IFERROR(VLOOKUP($AC178,FILL_DATA!$A$4:$X$1004,20,0),"")</f>
        <v/>
      </c>
      <c r="U178" s="58" t="str">
        <f>IFERROR(VLOOKUP($AC178,FILL_DATA!$A$4:$X$1004,21,0),"")</f>
        <v/>
      </c>
      <c r="V178" s="58" t="str">
        <f>IFERROR(VLOOKUP($AC178,FILL_DATA!$A$4:$X$1004,22,0),"")</f>
        <v/>
      </c>
      <c r="W178" s="58" t="str">
        <f>IFERROR(VLOOKUP($AC178,FILL_DATA!$A$4:$X$1004,23,0),"")</f>
        <v/>
      </c>
      <c r="X178" s="58" t="str">
        <f>IFERROR(VLOOKUP($AC178,FILL_DATA!$A$4:$X$1004,24,0),"")</f>
        <v/>
      </c>
      <c r="Y178" s="58" t="str">
        <f>IF(SANCTION!$C$6:$C$1006="","",VLOOKUP(SANCTION!$C$6:$C$1006,Sheet1!$B$3:$C$15,2,0))</f>
        <v/>
      </c>
      <c r="Z178" s="57">
        <f t="shared" si="4"/>
        <v>0</v>
      </c>
      <c r="AB178" s="89">
        <v>173</v>
      </c>
      <c r="AC178" s="89">
        <f>IFERROR(IF($AB$1&gt;=AB178,SMALL(FILL_DATA!$AC$5:$AC$1004,SANCTION!$AB$2+SANCTION!AB178),0),0)</f>
        <v>0</v>
      </c>
      <c r="AE178" s="89">
        <f>IF(SANCTION!$C178&gt;=9,1,0)</f>
        <v>1</v>
      </c>
      <c r="AF178" s="89">
        <f>IFERROR(PRODUCT(SANCTION!$X178,SANCTION!$Y178),"")</f>
        <v>0</v>
      </c>
      <c r="AG178" s="89">
        <f t="shared" si="5"/>
        <v>0</v>
      </c>
    </row>
    <row r="179" spans="1:33" hidden="1">
      <c r="A179" s="89" t="str">
        <f>J179&amp;"_"&amp;COUNTIF($J$6:J179,J179)</f>
        <v>_143</v>
      </c>
      <c r="B179" s="58" t="str">
        <f>IF(SANCTION!$C179="","",ROWS($B$6:B179))</f>
        <v/>
      </c>
      <c r="C179" s="58" t="str">
        <f>IFERROR(VLOOKUP($AC179,FILL_DATA!$A$4:$X$1004,2,0),"")</f>
        <v/>
      </c>
      <c r="D179" s="58" t="str">
        <f>IFERROR(VLOOKUP($AC179,FILL_DATA!$A$4:$X$1004,3,0),"")</f>
        <v/>
      </c>
      <c r="E179" s="58" t="str">
        <f>IFERROR(VLOOKUP($AC179,FILL_DATA!$A$4:$X$1004,4,0),"")</f>
        <v/>
      </c>
      <c r="F179" s="58" t="str">
        <f>IFERROR(VLOOKUP($AC179,FILL_DATA!$A$4:$X$1004,5,0),"")</f>
        <v/>
      </c>
      <c r="G179" s="58" t="str">
        <f>IFERROR(VLOOKUP($AC179,FILL_DATA!$A$4:$X$1004,6,0),"")</f>
        <v/>
      </c>
      <c r="H179" s="58" t="str">
        <f>IFERROR(VLOOKUP($AC179,FILL_DATA!$A$4:$X$1004,7,0),"")</f>
        <v/>
      </c>
      <c r="I179" s="161" t="str">
        <f>IFERROR(VLOOKUP($AC179,FILL_DATA!$A$4:$X$1004,9,0),"")</f>
        <v/>
      </c>
      <c r="J179" s="58" t="str">
        <f>IFERROR(VLOOKUP($AC179,FILL_DATA!$A$4:$X$1004,10,0),"")</f>
        <v/>
      </c>
      <c r="K179" s="58" t="str">
        <f>IFERROR(VLOOKUP($AC179,FILL_DATA!$A$4:$X$1004,11,0),"")</f>
        <v/>
      </c>
      <c r="L179" s="58" t="str">
        <f>IFERROR(VLOOKUP($AC179,FILL_DATA!$A$4:$X$1004,12,0),"")</f>
        <v/>
      </c>
      <c r="M179" s="58" t="str">
        <f>IFERROR(VLOOKUP($AC179,FILL_DATA!$A$4:$X$1004,13,0),"")</f>
        <v/>
      </c>
      <c r="N179" s="58" t="str">
        <f>IFERROR(VLOOKUP($AC179,FILL_DATA!$A$4:$X$1004,14,0),"")</f>
        <v/>
      </c>
      <c r="O179" s="58" t="str">
        <f>IFERROR(VLOOKUP($AC179,FILL_DATA!$A$4:$X$1004,15,0),"")</f>
        <v/>
      </c>
      <c r="P179" s="58" t="str">
        <f>IFERROR(VLOOKUP($AC179,FILL_DATA!$A$4:$X$1004,16,0),"")</f>
        <v/>
      </c>
      <c r="Q179" s="58" t="str">
        <f>IFERROR(VLOOKUP($AC179,FILL_DATA!$A$4:$X$1004,17,0),"")</f>
        <v/>
      </c>
      <c r="R179" s="58" t="str">
        <f>IFERROR(VLOOKUP($AC179,FILL_DATA!$A$4:$X$1004,18,0),"")</f>
        <v/>
      </c>
      <c r="S179" s="58" t="str">
        <f>IFERROR(VLOOKUP($AC179,FILL_DATA!$A$4:$X$1004,19,0),"")</f>
        <v/>
      </c>
      <c r="T179" s="58" t="str">
        <f>IFERROR(VLOOKUP($AC179,FILL_DATA!$A$4:$X$1004,20,0),"")</f>
        <v/>
      </c>
      <c r="U179" s="58" t="str">
        <f>IFERROR(VLOOKUP($AC179,FILL_DATA!$A$4:$X$1004,21,0),"")</f>
        <v/>
      </c>
      <c r="V179" s="58" t="str">
        <f>IFERROR(VLOOKUP($AC179,FILL_DATA!$A$4:$X$1004,22,0),"")</f>
        <v/>
      </c>
      <c r="W179" s="58" t="str">
        <f>IFERROR(VLOOKUP($AC179,FILL_DATA!$A$4:$X$1004,23,0),"")</f>
        <v/>
      </c>
      <c r="X179" s="58" t="str">
        <f>IFERROR(VLOOKUP($AC179,FILL_DATA!$A$4:$X$1004,24,0),"")</f>
        <v/>
      </c>
      <c r="Y179" s="58" t="str">
        <f>IF(SANCTION!$C$6:$C$1006="","",VLOOKUP(SANCTION!$C$6:$C$1006,Sheet1!$B$3:$C$15,2,0))</f>
        <v/>
      </c>
      <c r="Z179" s="57">
        <f t="shared" si="4"/>
        <v>0</v>
      </c>
      <c r="AB179" s="89">
        <v>174</v>
      </c>
      <c r="AC179" s="89">
        <f>IFERROR(IF($AB$1&gt;=AB179,SMALL(FILL_DATA!$AC$5:$AC$1004,SANCTION!$AB$2+SANCTION!AB179),0),0)</f>
        <v>0</v>
      </c>
      <c r="AE179" s="89">
        <f>IF(SANCTION!$C179&gt;=9,1,0)</f>
        <v>1</v>
      </c>
      <c r="AF179" s="89">
        <f>IFERROR(PRODUCT(SANCTION!$X179,SANCTION!$Y179),"")</f>
        <v>0</v>
      </c>
      <c r="AG179" s="89">
        <f t="shared" si="5"/>
        <v>0</v>
      </c>
    </row>
    <row r="180" spans="1:33" hidden="1">
      <c r="A180" s="89" t="str">
        <f>J180&amp;"_"&amp;COUNTIF($J$6:J180,J180)</f>
        <v>_144</v>
      </c>
      <c r="B180" s="58" t="str">
        <f>IF(SANCTION!$C180="","",ROWS($B$6:B180))</f>
        <v/>
      </c>
      <c r="C180" s="58" t="str">
        <f>IFERROR(VLOOKUP($AC180,FILL_DATA!$A$4:$X$1004,2,0),"")</f>
        <v/>
      </c>
      <c r="D180" s="58" t="str">
        <f>IFERROR(VLOOKUP($AC180,FILL_DATA!$A$4:$X$1004,3,0),"")</f>
        <v/>
      </c>
      <c r="E180" s="58" t="str">
        <f>IFERROR(VLOOKUP($AC180,FILL_DATA!$A$4:$X$1004,4,0),"")</f>
        <v/>
      </c>
      <c r="F180" s="58" t="str">
        <f>IFERROR(VLOOKUP($AC180,FILL_DATA!$A$4:$X$1004,5,0),"")</f>
        <v/>
      </c>
      <c r="G180" s="58" t="str">
        <f>IFERROR(VLOOKUP($AC180,FILL_DATA!$A$4:$X$1004,6,0),"")</f>
        <v/>
      </c>
      <c r="H180" s="58" t="str">
        <f>IFERROR(VLOOKUP($AC180,FILL_DATA!$A$4:$X$1004,7,0),"")</f>
        <v/>
      </c>
      <c r="I180" s="161" t="str">
        <f>IFERROR(VLOOKUP($AC180,FILL_DATA!$A$4:$X$1004,9,0),"")</f>
        <v/>
      </c>
      <c r="J180" s="58" t="str">
        <f>IFERROR(VLOOKUP($AC180,FILL_DATA!$A$4:$X$1004,10,0),"")</f>
        <v/>
      </c>
      <c r="K180" s="58" t="str">
        <f>IFERROR(VLOOKUP($AC180,FILL_DATA!$A$4:$X$1004,11,0),"")</f>
        <v/>
      </c>
      <c r="L180" s="58" t="str">
        <f>IFERROR(VLOOKUP($AC180,FILL_DATA!$A$4:$X$1004,12,0),"")</f>
        <v/>
      </c>
      <c r="M180" s="58" t="str">
        <f>IFERROR(VLOOKUP($AC180,FILL_DATA!$A$4:$X$1004,13,0),"")</f>
        <v/>
      </c>
      <c r="N180" s="58" t="str">
        <f>IFERROR(VLOOKUP($AC180,FILL_DATA!$A$4:$X$1004,14,0),"")</f>
        <v/>
      </c>
      <c r="O180" s="58" t="str">
        <f>IFERROR(VLOOKUP($AC180,FILL_DATA!$A$4:$X$1004,15,0),"")</f>
        <v/>
      </c>
      <c r="P180" s="58" t="str">
        <f>IFERROR(VLOOKUP($AC180,FILL_DATA!$A$4:$X$1004,16,0),"")</f>
        <v/>
      </c>
      <c r="Q180" s="58" t="str">
        <f>IFERROR(VLOOKUP($AC180,FILL_DATA!$A$4:$X$1004,17,0),"")</f>
        <v/>
      </c>
      <c r="R180" s="58" t="str">
        <f>IFERROR(VLOOKUP($AC180,FILL_DATA!$A$4:$X$1004,18,0),"")</f>
        <v/>
      </c>
      <c r="S180" s="58" t="str">
        <f>IFERROR(VLOOKUP($AC180,FILL_DATA!$A$4:$X$1004,19,0),"")</f>
        <v/>
      </c>
      <c r="T180" s="58" t="str">
        <f>IFERROR(VLOOKUP($AC180,FILL_DATA!$A$4:$X$1004,20,0),"")</f>
        <v/>
      </c>
      <c r="U180" s="58" t="str">
        <f>IFERROR(VLOOKUP($AC180,FILL_DATA!$A$4:$X$1004,21,0),"")</f>
        <v/>
      </c>
      <c r="V180" s="58" t="str">
        <f>IFERROR(VLOOKUP($AC180,FILL_DATA!$A$4:$X$1004,22,0),"")</f>
        <v/>
      </c>
      <c r="W180" s="58" t="str">
        <f>IFERROR(VLOOKUP($AC180,FILL_DATA!$A$4:$X$1004,23,0),"")</f>
        <v/>
      </c>
      <c r="X180" s="58" t="str">
        <f>IFERROR(VLOOKUP($AC180,FILL_DATA!$A$4:$X$1004,24,0),"")</f>
        <v/>
      </c>
      <c r="Y180" s="58" t="str">
        <f>IF(SANCTION!$C$6:$C$1006="","",VLOOKUP(SANCTION!$C$6:$C$1006,Sheet1!$B$3:$C$15,2,0))</f>
        <v/>
      </c>
      <c r="Z180" s="57">
        <f t="shared" si="4"/>
        <v>0</v>
      </c>
      <c r="AB180" s="89">
        <v>175</v>
      </c>
      <c r="AC180" s="89">
        <f>IFERROR(IF($AB$1&gt;=AB180,SMALL(FILL_DATA!$AC$5:$AC$1004,SANCTION!$AB$2+SANCTION!AB180),0),0)</f>
        <v>0</v>
      </c>
      <c r="AE180" s="89">
        <f>IF(SANCTION!$C180&gt;=9,1,0)</f>
        <v>1</v>
      </c>
      <c r="AF180" s="89">
        <f>IFERROR(PRODUCT(SANCTION!$X180,SANCTION!$Y180),"")</f>
        <v>0</v>
      </c>
      <c r="AG180" s="89">
        <f t="shared" si="5"/>
        <v>0</v>
      </c>
    </row>
    <row r="181" spans="1:33" hidden="1">
      <c r="A181" s="89" t="str">
        <f>J181&amp;"_"&amp;COUNTIF($J$6:J181,J181)</f>
        <v>_145</v>
      </c>
      <c r="B181" s="58" t="str">
        <f>IF(SANCTION!$C181="","",ROWS($B$6:B181))</f>
        <v/>
      </c>
      <c r="C181" s="58" t="str">
        <f>IFERROR(VLOOKUP($AC181,FILL_DATA!$A$4:$X$1004,2,0),"")</f>
        <v/>
      </c>
      <c r="D181" s="58" t="str">
        <f>IFERROR(VLOOKUP($AC181,FILL_DATA!$A$4:$X$1004,3,0),"")</f>
        <v/>
      </c>
      <c r="E181" s="58" t="str">
        <f>IFERROR(VLOOKUP($AC181,FILL_DATA!$A$4:$X$1004,4,0),"")</f>
        <v/>
      </c>
      <c r="F181" s="58" t="str">
        <f>IFERROR(VLOOKUP($AC181,FILL_DATA!$A$4:$X$1004,5,0),"")</f>
        <v/>
      </c>
      <c r="G181" s="58" t="str">
        <f>IFERROR(VLOOKUP($AC181,FILL_DATA!$A$4:$X$1004,6,0),"")</f>
        <v/>
      </c>
      <c r="H181" s="58" t="str">
        <f>IFERROR(VLOOKUP($AC181,FILL_DATA!$A$4:$X$1004,7,0),"")</f>
        <v/>
      </c>
      <c r="I181" s="161" t="str">
        <f>IFERROR(VLOOKUP($AC181,FILL_DATA!$A$4:$X$1004,9,0),"")</f>
        <v/>
      </c>
      <c r="J181" s="58" t="str">
        <f>IFERROR(VLOOKUP($AC181,FILL_DATA!$A$4:$X$1004,10,0),"")</f>
        <v/>
      </c>
      <c r="K181" s="58" t="str">
        <f>IFERROR(VLOOKUP($AC181,FILL_DATA!$A$4:$X$1004,11,0),"")</f>
        <v/>
      </c>
      <c r="L181" s="58" t="str">
        <f>IFERROR(VLOOKUP($AC181,FILL_DATA!$A$4:$X$1004,12,0),"")</f>
        <v/>
      </c>
      <c r="M181" s="58" t="str">
        <f>IFERROR(VLOOKUP($AC181,FILL_DATA!$A$4:$X$1004,13,0),"")</f>
        <v/>
      </c>
      <c r="N181" s="58" t="str">
        <f>IFERROR(VLOOKUP($AC181,FILL_DATA!$A$4:$X$1004,14,0),"")</f>
        <v/>
      </c>
      <c r="O181" s="58" t="str">
        <f>IFERROR(VLOOKUP($AC181,FILL_DATA!$A$4:$X$1004,15,0),"")</f>
        <v/>
      </c>
      <c r="P181" s="58" t="str">
        <f>IFERROR(VLOOKUP($AC181,FILL_DATA!$A$4:$X$1004,16,0),"")</f>
        <v/>
      </c>
      <c r="Q181" s="58" t="str">
        <f>IFERROR(VLOOKUP($AC181,FILL_DATA!$A$4:$X$1004,17,0),"")</f>
        <v/>
      </c>
      <c r="R181" s="58" t="str">
        <f>IFERROR(VLOOKUP($AC181,FILL_DATA!$A$4:$X$1004,18,0),"")</f>
        <v/>
      </c>
      <c r="S181" s="58" t="str">
        <f>IFERROR(VLOOKUP($AC181,FILL_DATA!$A$4:$X$1004,19,0),"")</f>
        <v/>
      </c>
      <c r="T181" s="58" t="str">
        <f>IFERROR(VLOOKUP($AC181,FILL_DATA!$A$4:$X$1004,20,0),"")</f>
        <v/>
      </c>
      <c r="U181" s="58" t="str">
        <f>IFERROR(VLOOKUP($AC181,FILL_DATA!$A$4:$X$1004,21,0),"")</f>
        <v/>
      </c>
      <c r="V181" s="58" t="str">
        <f>IFERROR(VLOOKUP($AC181,FILL_DATA!$A$4:$X$1004,22,0),"")</f>
        <v/>
      </c>
      <c r="W181" s="58" t="str">
        <f>IFERROR(VLOOKUP($AC181,FILL_DATA!$A$4:$X$1004,23,0),"")</f>
        <v/>
      </c>
      <c r="X181" s="58" t="str">
        <f>IFERROR(VLOOKUP($AC181,FILL_DATA!$A$4:$X$1004,24,0),"")</f>
        <v/>
      </c>
      <c r="Y181" s="58" t="str">
        <f>IF(SANCTION!$C$6:$C$1006="","",VLOOKUP(SANCTION!$C$6:$C$1006,Sheet1!$B$3:$C$15,2,0))</f>
        <v/>
      </c>
      <c r="Z181" s="57">
        <f t="shared" si="4"/>
        <v>0</v>
      </c>
      <c r="AB181" s="89">
        <v>176</v>
      </c>
      <c r="AC181" s="89">
        <f>IFERROR(IF($AB$1&gt;=AB181,SMALL(FILL_DATA!$AC$5:$AC$1004,SANCTION!$AB$2+SANCTION!AB181),0),0)</f>
        <v>0</v>
      </c>
      <c r="AE181" s="89">
        <f>IF(SANCTION!$C181&gt;=9,1,0)</f>
        <v>1</v>
      </c>
      <c r="AF181" s="89">
        <f>IFERROR(PRODUCT(SANCTION!$X181,SANCTION!$Y181),"")</f>
        <v>0</v>
      </c>
      <c r="AG181" s="89">
        <f t="shared" si="5"/>
        <v>0</v>
      </c>
    </row>
    <row r="182" spans="1:33" hidden="1">
      <c r="A182" s="89" t="str">
        <f>J182&amp;"_"&amp;COUNTIF($J$6:J182,J182)</f>
        <v>_146</v>
      </c>
      <c r="B182" s="58" t="str">
        <f>IF(SANCTION!$C182="","",ROWS($B$6:B182))</f>
        <v/>
      </c>
      <c r="C182" s="58" t="str">
        <f>IFERROR(VLOOKUP($AC182,FILL_DATA!$A$4:$X$1004,2,0),"")</f>
        <v/>
      </c>
      <c r="D182" s="58" t="str">
        <f>IFERROR(VLOOKUP($AC182,FILL_DATA!$A$4:$X$1004,3,0),"")</f>
        <v/>
      </c>
      <c r="E182" s="58" t="str">
        <f>IFERROR(VLOOKUP($AC182,FILL_DATA!$A$4:$X$1004,4,0),"")</f>
        <v/>
      </c>
      <c r="F182" s="58" t="str">
        <f>IFERROR(VLOOKUP($AC182,FILL_DATA!$A$4:$X$1004,5,0),"")</f>
        <v/>
      </c>
      <c r="G182" s="58" t="str">
        <f>IFERROR(VLOOKUP($AC182,FILL_DATA!$A$4:$X$1004,6,0),"")</f>
        <v/>
      </c>
      <c r="H182" s="58" t="str">
        <f>IFERROR(VLOOKUP($AC182,FILL_DATA!$A$4:$X$1004,7,0),"")</f>
        <v/>
      </c>
      <c r="I182" s="161" t="str">
        <f>IFERROR(VLOOKUP($AC182,FILL_DATA!$A$4:$X$1004,9,0),"")</f>
        <v/>
      </c>
      <c r="J182" s="58" t="str">
        <f>IFERROR(VLOOKUP($AC182,FILL_DATA!$A$4:$X$1004,10,0),"")</f>
        <v/>
      </c>
      <c r="K182" s="58" t="str">
        <f>IFERROR(VLOOKUP($AC182,FILL_DATA!$A$4:$X$1004,11,0),"")</f>
        <v/>
      </c>
      <c r="L182" s="58" t="str">
        <f>IFERROR(VLOOKUP($AC182,FILL_DATA!$A$4:$X$1004,12,0),"")</f>
        <v/>
      </c>
      <c r="M182" s="58" t="str">
        <f>IFERROR(VLOOKUP($AC182,FILL_DATA!$A$4:$X$1004,13,0),"")</f>
        <v/>
      </c>
      <c r="N182" s="58" t="str">
        <f>IFERROR(VLOOKUP($AC182,FILL_DATA!$A$4:$X$1004,14,0),"")</f>
        <v/>
      </c>
      <c r="O182" s="58" t="str">
        <f>IFERROR(VLOOKUP($AC182,FILL_DATA!$A$4:$X$1004,15,0),"")</f>
        <v/>
      </c>
      <c r="P182" s="58" t="str">
        <f>IFERROR(VLOOKUP($AC182,FILL_DATA!$A$4:$X$1004,16,0),"")</f>
        <v/>
      </c>
      <c r="Q182" s="58" t="str">
        <f>IFERROR(VLOOKUP($AC182,FILL_DATA!$A$4:$X$1004,17,0),"")</f>
        <v/>
      </c>
      <c r="R182" s="58" t="str">
        <f>IFERROR(VLOOKUP($AC182,FILL_DATA!$A$4:$X$1004,18,0),"")</f>
        <v/>
      </c>
      <c r="S182" s="58" t="str">
        <f>IFERROR(VLOOKUP($AC182,FILL_DATA!$A$4:$X$1004,19,0),"")</f>
        <v/>
      </c>
      <c r="T182" s="58" t="str">
        <f>IFERROR(VLOOKUP($AC182,FILL_DATA!$A$4:$X$1004,20,0),"")</f>
        <v/>
      </c>
      <c r="U182" s="58" t="str">
        <f>IFERROR(VLOOKUP($AC182,FILL_DATA!$A$4:$X$1004,21,0),"")</f>
        <v/>
      </c>
      <c r="V182" s="58" t="str">
        <f>IFERROR(VLOOKUP($AC182,FILL_DATA!$A$4:$X$1004,22,0),"")</f>
        <v/>
      </c>
      <c r="W182" s="58" t="str">
        <f>IFERROR(VLOOKUP($AC182,FILL_DATA!$A$4:$X$1004,23,0),"")</f>
        <v/>
      </c>
      <c r="X182" s="58" t="str">
        <f>IFERROR(VLOOKUP($AC182,FILL_DATA!$A$4:$X$1004,24,0),"")</f>
        <v/>
      </c>
      <c r="Y182" s="58" t="str">
        <f>IF(SANCTION!$C$6:$C$1006="","",VLOOKUP(SANCTION!$C$6:$C$1006,Sheet1!$B$3:$C$15,2,0))</f>
        <v/>
      </c>
      <c r="Z182" s="57">
        <f t="shared" si="4"/>
        <v>0</v>
      </c>
      <c r="AB182" s="89">
        <v>177</v>
      </c>
      <c r="AC182" s="89">
        <f>IFERROR(IF($AB$1&gt;=AB182,SMALL(FILL_DATA!$AC$5:$AC$1004,SANCTION!$AB$2+SANCTION!AB182),0),0)</f>
        <v>0</v>
      </c>
      <c r="AE182" s="89">
        <f>IF(SANCTION!$C182&gt;=9,1,0)</f>
        <v>1</v>
      </c>
      <c r="AF182" s="89">
        <f>IFERROR(PRODUCT(SANCTION!$X182,SANCTION!$Y182),"")</f>
        <v>0</v>
      </c>
      <c r="AG182" s="89">
        <f t="shared" si="5"/>
        <v>0</v>
      </c>
    </row>
    <row r="183" spans="1:33" hidden="1">
      <c r="A183" s="89" t="str">
        <f>J183&amp;"_"&amp;COUNTIF($J$6:J183,J183)</f>
        <v>_147</v>
      </c>
      <c r="B183" s="58" t="str">
        <f>IF(SANCTION!$C183="","",ROWS($B$6:B183))</f>
        <v/>
      </c>
      <c r="C183" s="58" t="str">
        <f>IFERROR(VLOOKUP($AC183,FILL_DATA!$A$4:$X$1004,2,0),"")</f>
        <v/>
      </c>
      <c r="D183" s="58" t="str">
        <f>IFERROR(VLOOKUP($AC183,FILL_DATA!$A$4:$X$1004,3,0),"")</f>
        <v/>
      </c>
      <c r="E183" s="58" t="str">
        <f>IFERROR(VLOOKUP($AC183,FILL_DATA!$A$4:$X$1004,4,0),"")</f>
        <v/>
      </c>
      <c r="F183" s="58" t="str">
        <f>IFERROR(VLOOKUP($AC183,FILL_DATA!$A$4:$X$1004,5,0),"")</f>
        <v/>
      </c>
      <c r="G183" s="58" t="str">
        <f>IFERROR(VLOOKUP($AC183,FILL_DATA!$A$4:$X$1004,6,0),"")</f>
        <v/>
      </c>
      <c r="H183" s="58" t="str">
        <f>IFERROR(VLOOKUP($AC183,FILL_DATA!$A$4:$X$1004,7,0),"")</f>
        <v/>
      </c>
      <c r="I183" s="161" t="str">
        <f>IFERROR(VLOOKUP($AC183,FILL_DATA!$A$4:$X$1004,9,0),"")</f>
        <v/>
      </c>
      <c r="J183" s="58" t="str">
        <f>IFERROR(VLOOKUP($AC183,FILL_DATA!$A$4:$X$1004,10,0),"")</f>
        <v/>
      </c>
      <c r="K183" s="58" t="str">
        <f>IFERROR(VLOOKUP($AC183,FILL_DATA!$A$4:$X$1004,11,0),"")</f>
        <v/>
      </c>
      <c r="L183" s="58" t="str">
        <f>IFERROR(VLOOKUP($AC183,FILL_DATA!$A$4:$X$1004,12,0),"")</f>
        <v/>
      </c>
      <c r="M183" s="58" t="str">
        <f>IFERROR(VLOOKUP($AC183,FILL_DATA!$A$4:$X$1004,13,0),"")</f>
        <v/>
      </c>
      <c r="N183" s="58" t="str">
        <f>IFERROR(VLOOKUP($AC183,FILL_DATA!$A$4:$X$1004,14,0),"")</f>
        <v/>
      </c>
      <c r="O183" s="58" t="str">
        <f>IFERROR(VLOOKUP($AC183,FILL_DATA!$A$4:$X$1004,15,0),"")</f>
        <v/>
      </c>
      <c r="P183" s="58" t="str">
        <f>IFERROR(VLOOKUP($AC183,FILL_DATA!$A$4:$X$1004,16,0),"")</f>
        <v/>
      </c>
      <c r="Q183" s="58" t="str">
        <f>IFERROR(VLOOKUP($AC183,FILL_DATA!$A$4:$X$1004,17,0),"")</f>
        <v/>
      </c>
      <c r="R183" s="58" t="str">
        <f>IFERROR(VLOOKUP($AC183,FILL_DATA!$A$4:$X$1004,18,0),"")</f>
        <v/>
      </c>
      <c r="S183" s="58" t="str">
        <f>IFERROR(VLOOKUP($AC183,FILL_DATA!$A$4:$X$1004,19,0),"")</f>
        <v/>
      </c>
      <c r="T183" s="58" t="str">
        <f>IFERROR(VLOOKUP($AC183,FILL_DATA!$A$4:$X$1004,20,0),"")</f>
        <v/>
      </c>
      <c r="U183" s="58" t="str">
        <f>IFERROR(VLOOKUP($AC183,FILL_DATA!$A$4:$X$1004,21,0),"")</f>
        <v/>
      </c>
      <c r="V183" s="58" t="str">
        <f>IFERROR(VLOOKUP($AC183,FILL_DATA!$A$4:$X$1004,22,0),"")</f>
        <v/>
      </c>
      <c r="W183" s="58" t="str">
        <f>IFERROR(VLOOKUP($AC183,FILL_DATA!$A$4:$X$1004,23,0),"")</f>
        <v/>
      </c>
      <c r="X183" s="58" t="str">
        <f>IFERROR(VLOOKUP($AC183,FILL_DATA!$A$4:$X$1004,24,0),"")</f>
        <v/>
      </c>
      <c r="Y183" s="58" t="str">
        <f>IF(SANCTION!$C$6:$C$1006="","",VLOOKUP(SANCTION!$C$6:$C$1006,Sheet1!$B$3:$C$15,2,0))</f>
        <v/>
      </c>
      <c r="Z183" s="57">
        <f t="shared" si="4"/>
        <v>0</v>
      </c>
      <c r="AB183" s="89">
        <v>178</v>
      </c>
      <c r="AC183" s="89">
        <f>IFERROR(IF($AB$1&gt;=AB183,SMALL(FILL_DATA!$AC$5:$AC$1004,SANCTION!$AB$2+SANCTION!AB183),0),0)</f>
        <v>0</v>
      </c>
      <c r="AE183" s="89">
        <f>IF(SANCTION!$C183&gt;=9,1,0)</f>
        <v>1</v>
      </c>
      <c r="AF183" s="89">
        <f>IFERROR(PRODUCT(SANCTION!$X183,SANCTION!$Y183),"")</f>
        <v>0</v>
      </c>
      <c r="AG183" s="89">
        <f t="shared" si="5"/>
        <v>0</v>
      </c>
    </row>
    <row r="184" spans="1:33" hidden="1">
      <c r="A184" s="89" t="str">
        <f>J184&amp;"_"&amp;COUNTIF($J$6:J184,J184)</f>
        <v>_148</v>
      </c>
      <c r="B184" s="58" t="str">
        <f>IF(SANCTION!$C184="","",ROWS($B$6:B184))</f>
        <v/>
      </c>
      <c r="C184" s="58" t="str">
        <f>IFERROR(VLOOKUP($AC184,FILL_DATA!$A$4:$X$1004,2,0),"")</f>
        <v/>
      </c>
      <c r="D184" s="58" t="str">
        <f>IFERROR(VLOOKUP($AC184,FILL_DATA!$A$4:$X$1004,3,0),"")</f>
        <v/>
      </c>
      <c r="E184" s="58" t="str">
        <f>IFERROR(VLOOKUP($AC184,FILL_DATA!$A$4:$X$1004,4,0),"")</f>
        <v/>
      </c>
      <c r="F184" s="58" t="str">
        <f>IFERROR(VLOOKUP($AC184,FILL_DATA!$A$4:$X$1004,5,0),"")</f>
        <v/>
      </c>
      <c r="G184" s="58" t="str">
        <f>IFERROR(VLOOKUP($AC184,FILL_DATA!$A$4:$X$1004,6,0),"")</f>
        <v/>
      </c>
      <c r="H184" s="58" t="str">
        <f>IFERROR(VLOOKUP($AC184,FILL_DATA!$A$4:$X$1004,7,0),"")</f>
        <v/>
      </c>
      <c r="I184" s="161" t="str">
        <f>IFERROR(VLOOKUP($AC184,FILL_DATA!$A$4:$X$1004,9,0),"")</f>
        <v/>
      </c>
      <c r="J184" s="58" t="str">
        <f>IFERROR(VLOOKUP($AC184,FILL_DATA!$A$4:$X$1004,10,0),"")</f>
        <v/>
      </c>
      <c r="K184" s="58" t="str">
        <f>IFERROR(VLOOKUP($AC184,FILL_DATA!$A$4:$X$1004,11,0),"")</f>
        <v/>
      </c>
      <c r="L184" s="58" t="str">
        <f>IFERROR(VLOOKUP($AC184,FILL_DATA!$A$4:$X$1004,12,0),"")</f>
        <v/>
      </c>
      <c r="M184" s="58" t="str">
        <f>IFERROR(VLOOKUP($AC184,FILL_DATA!$A$4:$X$1004,13,0),"")</f>
        <v/>
      </c>
      <c r="N184" s="58" t="str">
        <f>IFERROR(VLOOKUP($AC184,FILL_DATA!$A$4:$X$1004,14,0),"")</f>
        <v/>
      </c>
      <c r="O184" s="58" t="str">
        <f>IFERROR(VLOOKUP($AC184,FILL_DATA!$A$4:$X$1004,15,0),"")</f>
        <v/>
      </c>
      <c r="P184" s="58" t="str">
        <f>IFERROR(VLOOKUP($AC184,FILL_DATA!$A$4:$X$1004,16,0),"")</f>
        <v/>
      </c>
      <c r="Q184" s="58" t="str">
        <f>IFERROR(VLOOKUP($AC184,FILL_DATA!$A$4:$X$1004,17,0),"")</f>
        <v/>
      </c>
      <c r="R184" s="58" t="str">
        <f>IFERROR(VLOOKUP($AC184,FILL_DATA!$A$4:$X$1004,18,0),"")</f>
        <v/>
      </c>
      <c r="S184" s="58" t="str">
        <f>IFERROR(VLOOKUP($AC184,FILL_DATA!$A$4:$X$1004,19,0),"")</f>
        <v/>
      </c>
      <c r="T184" s="58" t="str">
        <f>IFERROR(VLOOKUP($AC184,FILL_DATA!$A$4:$X$1004,20,0),"")</f>
        <v/>
      </c>
      <c r="U184" s="58" t="str">
        <f>IFERROR(VLOOKUP($AC184,FILL_DATA!$A$4:$X$1004,21,0),"")</f>
        <v/>
      </c>
      <c r="V184" s="58" t="str">
        <f>IFERROR(VLOOKUP($AC184,FILL_DATA!$A$4:$X$1004,22,0),"")</f>
        <v/>
      </c>
      <c r="W184" s="58" t="str">
        <f>IFERROR(VLOOKUP($AC184,FILL_DATA!$A$4:$X$1004,23,0),"")</f>
        <v/>
      </c>
      <c r="X184" s="58" t="str">
        <f>IFERROR(VLOOKUP($AC184,FILL_DATA!$A$4:$X$1004,24,0),"")</f>
        <v/>
      </c>
      <c r="Y184" s="58" t="str">
        <f>IF(SANCTION!$C$6:$C$1006="","",VLOOKUP(SANCTION!$C$6:$C$1006,Sheet1!$B$3:$C$15,2,0))</f>
        <v/>
      </c>
      <c r="Z184" s="57">
        <f t="shared" si="4"/>
        <v>0</v>
      </c>
      <c r="AB184" s="89">
        <v>179</v>
      </c>
      <c r="AC184" s="89">
        <f>IFERROR(IF($AB$1&gt;=AB184,SMALL(FILL_DATA!$AC$5:$AC$1004,SANCTION!$AB$2+SANCTION!AB184),0),0)</f>
        <v>0</v>
      </c>
      <c r="AE184" s="89">
        <f>IF(SANCTION!$C184&gt;=9,1,0)</f>
        <v>1</v>
      </c>
      <c r="AF184" s="89">
        <f>IFERROR(PRODUCT(SANCTION!$X184,SANCTION!$Y184),"")</f>
        <v>0</v>
      </c>
      <c r="AG184" s="89">
        <f t="shared" si="5"/>
        <v>0</v>
      </c>
    </row>
    <row r="185" spans="1:33" hidden="1">
      <c r="A185" s="89" t="str">
        <f>J185&amp;"_"&amp;COUNTIF($J$6:J185,J185)</f>
        <v>_149</v>
      </c>
      <c r="B185" s="58" t="str">
        <f>IF(SANCTION!$C185="","",ROWS($B$6:B185))</f>
        <v/>
      </c>
      <c r="C185" s="58" t="str">
        <f>IFERROR(VLOOKUP($AC185,FILL_DATA!$A$4:$X$1004,2,0),"")</f>
        <v/>
      </c>
      <c r="D185" s="58" t="str">
        <f>IFERROR(VLOOKUP($AC185,FILL_DATA!$A$4:$X$1004,3,0),"")</f>
        <v/>
      </c>
      <c r="E185" s="58" t="str">
        <f>IFERROR(VLOOKUP($AC185,FILL_DATA!$A$4:$X$1004,4,0),"")</f>
        <v/>
      </c>
      <c r="F185" s="58" t="str">
        <f>IFERROR(VLOOKUP($AC185,FILL_DATA!$A$4:$X$1004,5,0),"")</f>
        <v/>
      </c>
      <c r="G185" s="58" t="str">
        <f>IFERROR(VLOOKUP($AC185,FILL_DATA!$A$4:$X$1004,6,0),"")</f>
        <v/>
      </c>
      <c r="H185" s="58" t="str">
        <f>IFERROR(VLOOKUP($AC185,FILL_DATA!$A$4:$X$1004,7,0),"")</f>
        <v/>
      </c>
      <c r="I185" s="161" t="str">
        <f>IFERROR(VLOOKUP($AC185,FILL_DATA!$A$4:$X$1004,9,0),"")</f>
        <v/>
      </c>
      <c r="J185" s="58" t="str">
        <f>IFERROR(VLOOKUP($AC185,FILL_DATA!$A$4:$X$1004,10,0),"")</f>
        <v/>
      </c>
      <c r="K185" s="58" t="str">
        <f>IFERROR(VLOOKUP($AC185,FILL_DATA!$A$4:$X$1004,11,0),"")</f>
        <v/>
      </c>
      <c r="L185" s="58" t="str">
        <f>IFERROR(VLOOKUP($AC185,FILL_DATA!$A$4:$X$1004,12,0),"")</f>
        <v/>
      </c>
      <c r="M185" s="58" t="str">
        <f>IFERROR(VLOOKUP($AC185,FILL_DATA!$A$4:$X$1004,13,0),"")</f>
        <v/>
      </c>
      <c r="N185" s="58" t="str">
        <f>IFERROR(VLOOKUP($AC185,FILL_DATA!$A$4:$X$1004,14,0),"")</f>
        <v/>
      </c>
      <c r="O185" s="58" t="str">
        <f>IFERROR(VLOOKUP($AC185,FILL_DATA!$A$4:$X$1004,15,0),"")</f>
        <v/>
      </c>
      <c r="P185" s="58" t="str">
        <f>IFERROR(VLOOKUP($AC185,FILL_DATA!$A$4:$X$1004,16,0),"")</f>
        <v/>
      </c>
      <c r="Q185" s="58" t="str">
        <f>IFERROR(VLOOKUP($AC185,FILL_DATA!$A$4:$X$1004,17,0),"")</f>
        <v/>
      </c>
      <c r="R185" s="58" t="str">
        <f>IFERROR(VLOOKUP($AC185,FILL_DATA!$A$4:$X$1004,18,0),"")</f>
        <v/>
      </c>
      <c r="S185" s="58" t="str">
        <f>IFERROR(VLOOKUP($AC185,FILL_DATA!$A$4:$X$1004,19,0),"")</f>
        <v/>
      </c>
      <c r="T185" s="58" t="str">
        <f>IFERROR(VLOOKUP($AC185,FILL_DATA!$A$4:$X$1004,20,0),"")</f>
        <v/>
      </c>
      <c r="U185" s="58" t="str">
        <f>IFERROR(VLOOKUP($AC185,FILL_DATA!$A$4:$X$1004,21,0),"")</f>
        <v/>
      </c>
      <c r="V185" s="58" t="str">
        <f>IFERROR(VLOOKUP($AC185,FILL_DATA!$A$4:$X$1004,22,0),"")</f>
        <v/>
      </c>
      <c r="W185" s="58" t="str">
        <f>IFERROR(VLOOKUP($AC185,FILL_DATA!$A$4:$X$1004,23,0),"")</f>
        <v/>
      </c>
      <c r="X185" s="58" t="str">
        <f>IFERROR(VLOOKUP($AC185,FILL_DATA!$A$4:$X$1004,24,0),"")</f>
        <v/>
      </c>
      <c r="Y185" s="58" t="str">
        <f>IF(SANCTION!$C$6:$C$1006="","",VLOOKUP(SANCTION!$C$6:$C$1006,Sheet1!$B$3:$C$15,2,0))</f>
        <v/>
      </c>
      <c r="Z185" s="57">
        <f t="shared" si="4"/>
        <v>0</v>
      </c>
      <c r="AB185" s="89">
        <v>180</v>
      </c>
      <c r="AC185" s="89">
        <f>IFERROR(IF($AB$1&gt;=AB185,SMALL(FILL_DATA!$AC$5:$AC$1004,SANCTION!$AB$2+SANCTION!AB185),0),0)</f>
        <v>0</v>
      </c>
      <c r="AE185" s="89">
        <f>IF(SANCTION!$C185&gt;=9,1,0)</f>
        <v>1</v>
      </c>
      <c r="AF185" s="89">
        <f>IFERROR(PRODUCT(SANCTION!$X185,SANCTION!$Y185),"")</f>
        <v>0</v>
      </c>
      <c r="AG185" s="89">
        <f t="shared" si="5"/>
        <v>0</v>
      </c>
    </row>
    <row r="186" spans="1:33" hidden="1">
      <c r="A186" s="89" t="str">
        <f>J186&amp;"_"&amp;COUNTIF($J$6:J186,J186)</f>
        <v>_150</v>
      </c>
      <c r="B186" s="58" t="str">
        <f>IF(SANCTION!$C186="","",ROWS($B$6:B186))</f>
        <v/>
      </c>
      <c r="C186" s="58" t="str">
        <f>IFERROR(VLOOKUP($AC186,FILL_DATA!$A$4:$X$1004,2,0),"")</f>
        <v/>
      </c>
      <c r="D186" s="58" t="str">
        <f>IFERROR(VLOOKUP($AC186,FILL_DATA!$A$4:$X$1004,3,0),"")</f>
        <v/>
      </c>
      <c r="E186" s="58" t="str">
        <f>IFERROR(VLOOKUP($AC186,FILL_DATA!$A$4:$X$1004,4,0),"")</f>
        <v/>
      </c>
      <c r="F186" s="58" t="str">
        <f>IFERROR(VLOOKUP($AC186,FILL_DATA!$A$4:$X$1004,5,0),"")</f>
        <v/>
      </c>
      <c r="G186" s="58" t="str">
        <f>IFERROR(VLOOKUP($AC186,FILL_DATA!$A$4:$X$1004,6,0),"")</f>
        <v/>
      </c>
      <c r="H186" s="58" t="str">
        <f>IFERROR(VLOOKUP($AC186,FILL_DATA!$A$4:$X$1004,7,0),"")</f>
        <v/>
      </c>
      <c r="I186" s="161" t="str">
        <f>IFERROR(VLOOKUP($AC186,FILL_DATA!$A$4:$X$1004,9,0),"")</f>
        <v/>
      </c>
      <c r="J186" s="58" t="str">
        <f>IFERROR(VLOOKUP($AC186,FILL_DATA!$A$4:$X$1004,10,0),"")</f>
        <v/>
      </c>
      <c r="K186" s="58" t="str">
        <f>IFERROR(VLOOKUP($AC186,FILL_DATA!$A$4:$X$1004,11,0),"")</f>
        <v/>
      </c>
      <c r="L186" s="58" t="str">
        <f>IFERROR(VLOOKUP($AC186,FILL_DATA!$A$4:$X$1004,12,0),"")</f>
        <v/>
      </c>
      <c r="M186" s="58" t="str">
        <f>IFERROR(VLOOKUP($AC186,FILL_DATA!$A$4:$X$1004,13,0),"")</f>
        <v/>
      </c>
      <c r="N186" s="58" t="str">
        <f>IFERROR(VLOOKUP($AC186,FILL_DATA!$A$4:$X$1004,14,0),"")</f>
        <v/>
      </c>
      <c r="O186" s="58" t="str">
        <f>IFERROR(VLOOKUP($AC186,FILL_DATA!$A$4:$X$1004,15,0),"")</f>
        <v/>
      </c>
      <c r="P186" s="58" t="str">
        <f>IFERROR(VLOOKUP($AC186,FILL_DATA!$A$4:$X$1004,16,0),"")</f>
        <v/>
      </c>
      <c r="Q186" s="58" t="str">
        <f>IFERROR(VLOOKUP($AC186,FILL_DATA!$A$4:$X$1004,17,0),"")</f>
        <v/>
      </c>
      <c r="R186" s="58" t="str">
        <f>IFERROR(VLOOKUP($AC186,FILL_DATA!$A$4:$X$1004,18,0),"")</f>
        <v/>
      </c>
      <c r="S186" s="58" t="str">
        <f>IFERROR(VLOOKUP($AC186,FILL_DATA!$A$4:$X$1004,19,0),"")</f>
        <v/>
      </c>
      <c r="T186" s="58" t="str">
        <f>IFERROR(VLOOKUP($AC186,FILL_DATA!$A$4:$X$1004,20,0),"")</f>
        <v/>
      </c>
      <c r="U186" s="58" t="str">
        <f>IFERROR(VLOOKUP($AC186,FILL_DATA!$A$4:$X$1004,21,0),"")</f>
        <v/>
      </c>
      <c r="V186" s="58" t="str">
        <f>IFERROR(VLOOKUP($AC186,FILL_DATA!$A$4:$X$1004,22,0),"")</f>
        <v/>
      </c>
      <c r="W186" s="58" t="str">
        <f>IFERROR(VLOOKUP($AC186,FILL_DATA!$A$4:$X$1004,23,0),"")</f>
        <v/>
      </c>
      <c r="X186" s="58" t="str">
        <f>IFERROR(VLOOKUP($AC186,FILL_DATA!$A$4:$X$1004,24,0),"")</f>
        <v/>
      </c>
      <c r="Y186" s="58" t="str">
        <f>IF(SANCTION!$C$6:$C$1006="","",VLOOKUP(SANCTION!$C$6:$C$1006,Sheet1!$B$3:$C$15,2,0))</f>
        <v/>
      </c>
      <c r="Z186" s="57">
        <f t="shared" si="4"/>
        <v>0</v>
      </c>
      <c r="AB186" s="89">
        <v>181</v>
      </c>
      <c r="AC186" s="89">
        <f>IFERROR(IF($AB$1&gt;=AB186,SMALL(FILL_DATA!$AC$5:$AC$1004,SANCTION!$AB$2+SANCTION!AB186),0),0)</f>
        <v>0</v>
      </c>
      <c r="AE186" s="89">
        <f>IF(SANCTION!$C186&gt;=9,1,0)</f>
        <v>1</v>
      </c>
      <c r="AF186" s="89">
        <f>IFERROR(PRODUCT(SANCTION!$X186,SANCTION!$Y186),"")</f>
        <v>0</v>
      </c>
      <c r="AG186" s="89">
        <f t="shared" si="5"/>
        <v>0</v>
      </c>
    </row>
    <row r="187" spans="1:33" hidden="1">
      <c r="A187" s="89" t="str">
        <f>J187&amp;"_"&amp;COUNTIF($J$6:J187,J187)</f>
        <v>_151</v>
      </c>
      <c r="B187" s="58" t="str">
        <f>IF(SANCTION!$C187="","",ROWS($B$6:B187))</f>
        <v/>
      </c>
      <c r="C187" s="58" t="str">
        <f>IFERROR(VLOOKUP($AC187,FILL_DATA!$A$4:$X$1004,2,0),"")</f>
        <v/>
      </c>
      <c r="D187" s="58" t="str">
        <f>IFERROR(VLOOKUP($AC187,FILL_DATA!$A$4:$X$1004,3,0),"")</f>
        <v/>
      </c>
      <c r="E187" s="58" t="str">
        <f>IFERROR(VLOOKUP($AC187,FILL_DATA!$A$4:$X$1004,4,0),"")</f>
        <v/>
      </c>
      <c r="F187" s="58" t="str">
        <f>IFERROR(VLOOKUP($AC187,FILL_DATA!$A$4:$X$1004,5,0),"")</f>
        <v/>
      </c>
      <c r="G187" s="58" t="str">
        <f>IFERROR(VLOOKUP($AC187,FILL_DATA!$A$4:$X$1004,6,0),"")</f>
        <v/>
      </c>
      <c r="H187" s="58" t="str">
        <f>IFERROR(VLOOKUP($AC187,FILL_DATA!$A$4:$X$1004,7,0),"")</f>
        <v/>
      </c>
      <c r="I187" s="161" t="str">
        <f>IFERROR(VLOOKUP($AC187,FILL_DATA!$A$4:$X$1004,9,0),"")</f>
        <v/>
      </c>
      <c r="J187" s="58" t="str">
        <f>IFERROR(VLOOKUP($AC187,FILL_DATA!$A$4:$X$1004,10,0),"")</f>
        <v/>
      </c>
      <c r="K187" s="58" t="str">
        <f>IFERROR(VLOOKUP($AC187,FILL_DATA!$A$4:$X$1004,11,0),"")</f>
        <v/>
      </c>
      <c r="L187" s="58" t="str">
        <f>IFERROR(VLOOKUP($AC187,FILL_DATA!$A$4:$X$1004,12,0),"")</f>
        <v/>
      </c>
      <c r="M187" s="58" t="str">
        <f>IFERROR(VLOOKUP($AC187,FILL_DATA!$A$4:$X$1004,13,0),"")</f>
        <v/>
      </c>
      <c r="N187" s="58" t="str">
        <f>IFERROR(VLOOKUP($AC187,FILL_DATA!$A$4:$X$1004,14,0),"")</f>
        <v/>
      </c>
      <c r="O187" s="58" t="str">
        <f>IFERROR(VLOOKUP($AC187,FILL_DATA!$A$4:$X$1004,15,0),"")</f>
        <v/>
      </c>
      <c r="P187" s="58" t="str">
        <f>IFERROR(VLOOKUP($AC187,FILL_DATA!$A$4:$X$1004,16,0),"")</f>
        <v/>
      </c>
      <c r="Q187" s="58" t="str">
        <f>IFERROR(VLOOKUP($AC187,FILL_DATA!$A$4:$X$1004,17,0),"")</f>
        <v/>
      </c>
      <c r="R187" s="58" t="str">
        <f>IFERROR(VLOOKUP($AC187,FILL_DATA!$A$4:$X$1004,18,0),"")</f>
        <v/>
      </c>
      <c r="S187" s="58" t="str">
        <f>IFERROR(VLOOKUP($AC187,FILL_DATA!$A$4:$X$1004,19,0),"")</f>
        <v/>
      </c>
      <c r="T187" s="58" t="str">
        <f>IFERROR(VLOOKUP($AC187,FILL_DATA!$A$4:$X$1004,20,0),"")</f>
        <v/>
      </c>
      <c r="U187" s="58" t="str">
        <f>IFERROR(VLOOKUP($AC187,FILL_DATA!$A$4:$X$1004,21,0),"")</f>
        <v/>
      </c>
      <c r="V187" s="58" t="str">
        <f>IFERROR(VLOOKUP($AC187,FILL_DATA!$A$4:$X$1004,22,0),"")</f>
        <v/>
      </c>
      <c r="W187" s="58" t="str">
        <f>IFERROR(VLOOKUP($AC187,FILL_DATA!$A$4:$X$1004,23,0),"")</f>
        <v/>
      </c>
      <c r="X187" s="58" t="str">
        <f>IFERROR(VLOOKUP($AC187,FILL_DATA!$A$4:$X$1004,24,0),"")</f>
        <v/>
      </c>
      <c r="Y187" s="58" t="str">
        <f>IF(SANCTION!$C$6:$C$1006="","",VLOOKUP(SANCTION!$C$6:$C$1006,Sheet1!$B$3:$C$15,2,0))</f>
        <v/>
      </c>
      <c r="Z187" s="57">
        <f t="shared" si="4"/>
        <v>0</v>
      </c>
      <c r="AB187" s="89">
        <v>182</v>
      </c>
      <c r="AC187" s="89">
        <f>IFERROR(IF($AB$1&gt;=AB187,SMALL(FILL_DATA!$AC$5:$AC$1004,SANCTION!$AB$2+SANCTION!AB187),0),0)</f>
        <v>0</v>
      </c>
      <c r="AE187" s="89">
        <f>IF(SANCTION!$C187&gt;=9,1,0)</f>
        <v>1</v>
      </c>
      <c r="AF187" s="89">
        <f>IFERROR(PRODUCT(SANCTION!$X187,SANCTION!$Y187),"")</f>
        <v>0</v>
      </c>
      <c r="AG187" s="89">
        <f t="shared" si="5"/>
        <v>0</v>
      </c>
    </row>
    <row r="188" spans="1:33" hidden="1">
      <c r="A188" s="89" t="str">
        <f>J188&amp;"_"&amp;COUNTIF($J$6:J188,J188)</f>
        <v>_152</v>
      </c>
      <c r="B188" s="58" t="str">
        <f>IF(SANCTION!$C188="","",ROWS($B$6:B188))</f>
        <v/>
      </c>
      <c r="C188" s="58" t="str">
        <f>IFERROR(VLOOKUP($AC188,FILL_DATA!$A$4:$X$1004,2,0),"")</f>
        <v/>
      </c>
      <c r="D188" s="58" t="str">
        <f>IFERROR(VLOOKUP($AC188,FILL_DATA!$A$4:$X$1004,3,0),"")</f>
        <v/>
      </c>
      <c r="E188" s="58" t="str">
        <f>IFERROR(VLOOKUP($AC188,FILL_DATA!$A$4:$X$1004,4,0),"")</f>
        <v/>
      </c>
      <c r="F188" s="58" t="str">
        <f>IFERROR(VLOOKUP($AC188,FILL_DATA!$A$4:$X$1004,5,0),"")</f>
        <v/>
      </c>
      <c r="G188" s="58" t="str">
        <f>IFERROR(VLOOKUP($AC188,FILL_DATA!$A$4:$X$1004,6,0),"")</f>
        <v/>
      </c>
      <c r="H188" s="58" t="str">
        <f>IFERROR(VLOOKUP($AC188,FILL_DATA!$A$4:$X$1004,7,0),"")</f>
        <v/>
      </c>
      <c r="I188" s="161" t="str">
        <f>IFERROR(VLOOKUP($AC188,FILL_DATA!$A$4:$X$1004,9,0),"")</f>
        <v/>
      </c>
      <c r="J188" s="58" t="str">
        <f>IFERROR(VLOOKUP($AC188,FILL_DATA!$A$4:$X$1004,10,0),"")</f>
        <v/>
      </c>
      <c r="K188" s="58" t="str">
        <f>IFERROR(VLOOKUP($AC188,FILL_DATA!$A$4:$X$1004,11,0),"")</f>
        <v/>
      </c>
      <c r="L188" s="58" t="str">
        <f>IFERROR(VLOOKUP($AC188,FILL_DATA!$A$4:$X$1004,12,0),"")</f>
        <v/>
      </c>
      <c r="M188" s="58" t="str">
        <f>IFERROR(VLOOKUP($AC188,FILL_DATA!$A$4:$X$1004,13,0),"")</f>
        <v/>
      </c>
      <c r="N188" s="58" t="str">
        <f>IFERROR(VLOOKUP($AC188,FILL_DATA!$A$4:$X$1004,14,0),"")</f>
        <v/>
      </c>
      <c r="O188" s="58" t="str">
        <f>IFERROR(VLOOKUP($AC188,FILL_DATA!$A$4:$X$1004,15,0),"")</f>
        <v/>
      </c>
      <c r="P188" s="58" t="str">
        <f>IFERROR(VLOOKUP($AC188,FILL_DATA!$A$4:$X$1004,16,0),"")</f>
        <v/>
      </c>
      <c r="Q188" s="58" t="str">
        <f>IFERROR(VLOOKUP($AC188,FILL_DATA!$A$4:$X$1004,17,0),"")</f>
        <v/>
      </c>
      <c r="R188" s="58" t="str">
        <f>IFERROR(VLOOKUP($AC188,FILL_DATA!$A$4:$X$1004,18,0),"")</f>
        <v/>
      </c>
      <c r="S188" s="58" t="str">
        <f>IFERROR(VLOOKUP($AC188,FILL_DATA!$A$4:$X$1004,19,0),"")</f>
        <v/>
      </c>
      <c r="T188" s="58" t="str">
        <f>IFERROR(VLOOKUP($AC188,FILL_DATA!$A$4:$X$1004,20,0),"")</f>
        <v/>
      </c>
      <c r="U188" s="58" t="str">
        <f>IFERROR(VLOOKUP($AC188,FILL_DATA!$A$4:$X$1004,21,0),"")</f>
        <v/>
      </c>
      <c r="V188" s="58" t="str">
        <f>IFERROR(VLOOKUP($AC188,FILL_DATA!$A$4:$X$1004,22,0),"")</f>
        <v/>
      </c>
      <c r="W188" s="58" t="str">
        <f>IFERROR(VLOOKUP($AC188,FILL_DATA!$A$4:$X$1004,23,0),"")</f>
        <v/>
      </c>
      <c r="X188" s="58" t="str">
        <f>IFERROR(VLOOKUP($AC188,FILL_DATA!$A$4:$X$1004,24,0),"")</f>
        <v/>
      </c>
      <c r="Y188" s="58" t="str">
        <f>IF(SANCTION!$C$6:$C$1006="","",VLOOKUP(SANCTION!$C$6:$C$1006,Sheet1!$B$3:$C$15,2,0))</f>
        <v/>
      </c>
      <c r="Z188" s="57">
        <f t="shared" si="4"/>
        <v>0</v>
      </c>
      <c r="AB188" s="89">
        <v>183</v>
      </c>
      <c r="AC188" s="89">
        <f>IFERROR(IF($AB$1&gt;=AB188,SMALL(FILL_DATA!$AC$5:$AC$1004,SANCTION!$AB$2+SANCTION!AB188),0),0)</f>
        <v>0</v>
      </c>
      <c r="AE188" s="89">
        <f>IF(SANCTION!$C188&gt;=9,1,0)</f>
        <v>1</v>
      </c>
      <c r="AF188" s="89">
        <f>IFERROR(PRODUCT(SANCTION!$X188,SANCTION!$Y188),"")</f>
        <v>0</v>
      </c>
      <c r="AG188" s="89">
        <f t="shared" si="5"/>
        <v>0</v>
      </c>
    </row>
    <row r="189" spans="1:33" hidden="1">
      <c r="A189" s="89" t="str">
        <f>J189&amp;"_"&amp;COUNTIF($J$6:J189,J189)</f>
        <v>_153</v>
      </c>
      <c r="B189" s="58" t="str">
        <f>IF(SANCTION!$C189="","",ROWS($B$6:B189))</f>
        <v/>
      </c>
      <c r="C189" s="58" t="str">
        <f>IFERROR(VLOOKUP($AC189,FILL_DATA!$A$4:$X$1004,2,0),"")</f>
        <v/>
      </c>
      <c r="D189" s="58" t="str">
        <f>IFERROR(VLOOKUP($AC189,FILL_DATA!$A$4:$X$1004,3,0),"")</f>
        <v/>
      </c>
      <c r="E189" s="58" t="str">
        <f>IFERROR(VLOOKUP($AC189,FILL_DATA!$A$4:$X$1004,4,0),"")</f>
        <v/>
      </c>
      <c r="F189" s="58" t="str">
        <f>IFERROR(VLOOKUP($AC189,FILL_DATA!$A$4:$X$1004,5,0),"")</f>
        <v/>
      </c>
      <c r="G189" s="58" t="str">
        <f>IFERROR(VLOOKUP($AC189,FILL_DATA!$A$4:$X$1004,6,0),"")</f>
        <v/>
      </c>
      <c r="H189" s="58" t="str">
        <f>IFERROR(VLOOKUP($AC189,FILL_DATA!$A$4:$X$1004,7,0),"")</f>
        <v/>
      </c>
      <c r="I189" s="161" t="str">
        <f>IFERROR(VLOOKUP($AC189,FILL_DATA!$A$4:$X$1004,9,0),"")</f>
        <v/>
      </c>
      <c r="J189" s="58" t="str">
        <f>IFERROR(VLOOKUP($AC189,FILL_DATA!$A$4:$X$1004,10,0),"")</f>
        <v/>
      </c>
      <c r="K189" s="58" t="str">
        <f>IFERROR(VLOOKUP($AC189,FILL_DATA!$A$4:$X$1004,11,0),"")</f>
        <v/>
      </c>
      <c r="L189" s="58" t="str">
        <f>IFERROR(VLOOKUP($AC189,FILL_DATA!$A$4:$X$1004,12,0),"")</f>
        <v/>
      </c>
      <c r="M189" s="58" t="str">
        <f>IFERROR(VLOOKUP($AC189,FILL_DATA!$A$4:$X$1004,13,0),"")</f>
        <v/>
      </c>
      <c r="N189" s="58" t="str">
        <f>IFERROR(VLOOKUP($AC189,FILL_DATA!$A$4:$X$1004,14,0),"")</f>
        <v/>
      </c>
      <c r="O189" s="58" t="str">
        <f>IFERROR(VLOOKUP($AC189,FILL_DATA!$A$4:$X$1004,15,0),"")</f>
        <v/>
      </c>
      <c r="P189" s="58" t="str">
        <f>IFERROR(VLOOKUP($AC189,FILL_DATA!$A$4:$X$1004,16,0),"")</f>
        <v/>
      </c>
      <c r="Q189" s="58" t="str">
        <f>IFERROR(VLOOKUP($AC189,FILL_DATA!$A$4:$X$1004,17,0),"")</f>
        <v/>
      </c>
      <c r="R189" s="58" t="str">
        <f>IFERROR(VLOOKUP($AC189,FILL_DATA!$A$4:$X$1004,18,0),"")</f>
        <v/>
      </c>
      <c r="S189" s="58" t="str">
        <f>IFERROR(VLOOKUP($AC189,FILL_DATA!$A$4:$X$1004,19,0),"")</f>
        <v/>
      </c>
      <c r="T189" s="58" t="str">
        <f>IFERROR(VLOOKUP($AC189,FILL_DATA!$A$4:$X$1004,20,0),"")</f>
        <v/>
      </c>
      <c r="U189" s="58" t="str">
        <f>IFERROR(VLOOKUP($AC189,FILL_DATA!$A$4:$X$1004,21,0),"")</f>
        <v/>
      </c>
      <c r="V189" s="58" t="str">
        <f>IFERROR(VLOOKUP($AC189,FILL_DATA!$A$4:$X$1004,22,0),"")</f>
        <v/>
      </c>
      <c r="W189" s="58" t="str">
        <f>IFERROR(VLOOKUP($AC189,FILL_DATA!$A$4:$X$1004,23,0),"")</f>
        <v/>
      </c>
      <c r="X189" s="58" t="str">
        <f>IFERROR(VLOOKUP($AC189,FILL_DATA!$A$4:$X$1004,24,0),"")</f>
        <v/>
      </c>
      <c r="Y189" s="58" t="str">
        <f>IF(SANCTION!$C$6:$C$1006="","",VLOOKUP(SANCTION!$C$6:$C$1006,Sheet1!$B$3:$C$15,2,0))</f>
        <v/>
      </c>
      <c r="Z189" s="57">
        <f t="shared" si="4"/>
        <v>0</v>
      </c>
      <c r="AB189" s="89">
        <v>184</v>
      </c>
      <c r="AC189" s="89">
        <f>IFERROR(IF($AB$1&gt;=AB189,SMALL(FILL_DATA!$AC$5:$AC$1004,SANCTION!$AB$2+SANCTION!AB189),0),0)</f>
        <v>0</v>
      </c>
      <c r="AE189" s="89">
        <f>IF(SANCTION!$C189&gt;=9,1,0)</f>
        <v>1</v>
      </c>
      <c r="AF189" s="89">
        <f>IFERROR(PRODUCT(SANCTION!$X189,SANCTION!$Y189),"")</f>
        <v>0</v>
      </c>
      <c r="AG189" s="89">
        <f t="shared" si="5"/>
        <v>0</v>
      </c>
    </row>
    <row r="190" spans="1:33" hidden="1">
      <c r="A190" s="89" t="str">
        <f>J190&amp;"_"&amp;COUNTIF($J$6:J190,J190)</f>
        <v>_154</v>
      </c>
      <c r="B190" s="58" t="str">
        <f>IF(SANCTION!$C190="","",ROWS($B$6:B190))</f>
        <v/>
      </c>
      <c r="C190" s="58" t="str">
        <f>IFERROR(VLOOKUP($AC190,FILL_DATA!$A$4:$X$1004,2,0),"")</f>
        <v/>
      </c>
      <c r="D190" s="58" t="str">
        <f>IFERROR(VLOOKUP($AC190,FILL_DATA!$A$4:$X$1004,3,0),"")</f>
        <v/>
      </c>
      <c r="E190" s="58" t="str">
        <f>IFERROR(VLOOKUP($AC190,FILL_DATA!$A$4:$X$1004,4,0),"")</f>
        <v/>
      </c>
      <c r="F190" s="58" t="str">
        <f>IFERROR(VLOOKUP($AC190,FILL_DATA!$A$4:$X$1004,5,0),"")</f>
        <v/>
      </c>
      <c r="G190" s="58" t="str">
        <f>IFERROR(VLOOKUP($AC190,FILL_DATA!$A$4:$X$1004,6,0),"")</f>
        <v/>
      </c>
      <c r="H190" s="58" t="str">
        <f>IFERROR(VLOOKUP($AC190,FILL_DATA!$A$4:$X$1004,7,0),"")</f>
        <v/>
      </c>
      <c r="I190" s="161" t="str">
        <f>IFERROR(VLOOKUP($AC190,FILL_DATA!$A$4:$X$1004,9,0),"")</f>
        <v/>
      </c>
      <c r="J190" s="58" t="str">
        <f>IFERROR(VLOOKUP($AC190,FILL_DATA!$A$4:$X$1004,10,0),"")</f>
        <v/>
      </c>
      <c r="K190" s="58" t="str">
        <f>IFERROR(VLOOKUP($AC190,FILL_DATA!$A$4:$X$1004,11,0),"")</f>
        <v/>
      </c>
      <c r="L190" s="58" t="str">
        <f>IFERROR(VLOOKUP($AC190,FILL_DATA!$A$4:$X$1004,12,0),"")</f>
        <v/>
      </c>
      <c r="M190" s="58" t="str">
        <f>IFERROR(VLOOKUP($AC190,FILL_DATA!$A$4:$X$1004,13,0),"")</f>
        <v/>
      </c>
      <c r="N190" s="58" t="str">
        <f>IFERROR(VLOOKUP($AC190,FILL_DATA!$A$4:$X$1004,14,0),"")</f>
        <v/>
      </c>
      <c r="O190" s="58" t="str">
        <f>IFERROR(VLOOKUP($AC190,FILL_DATA!$A$4:$X$1004,15,0),"")</f>
        <v/>
      </c>
      <c r="P190" s="58" t="str">
        <f>IFERROR(VLOOKUP($AC190,FILL_DATA!$A$4:$X$1004,16,0),"")</f>
        <v/>
      </c>
      <c r="Q190" s="58" t="str">
        <f>IFERROR(VLOOKUP($AC190,FILL_DATA!$A$4:$X$1004,17,0),"")</f>
        <v/>
      </c>
      <c r="R190" s="58" t="str">
        <f>IFERROR(VLOOKUP($AC190,FILL_DATA!$A$4:$X$1004,18,0),"")</f>
        <v/>
      </c>
      <c r="S190" s="58" t="str">
        <f>IFERROR(VLOOKUP($AC190,FILL_DATA!$A$4:$X$1004,19,0),"")</f>
        <v/>
      </c>
      <c r="T190" s="58" t="str">
        <f>IFERROR(VLOOKUP($AC190,FILL_DATA!$A$4:$X$1004,20,0),"")</f>
        <v/>
      </c>
      <c r="U190" s="58" t="str">
        <f>IFERROR(VLOOKUP($AC190,FILL_DATA!$A$4:$X$1004,21,0),"")</f>
        <v/>
      </c>
      <c r="V190" s="58" t="str">
        <f>IFERROR(VLOOKUP($AC190,FILL_DATA!$A$4:$X$1004,22,0),"")</f>
        <v/>
      </c>
      <c r="W190" s="58" t="str">
        <f>IFERROR(VLOOKUP($AC190,FILL_DATA!$A$4:$X$1004,23,0),"")</f>
        <v/>
      </c>
      <c r="X190" s="58" t="str">
        <f>IFERROR(VLOOKUP($AC190,FILL_DATA!$A$4:$X$1004,24,0),"")</f>
        <v/>
      </c>
      <c r="Y190" s="58" t="str">
        <f>IF(SANCTION!$C$6:$C$1006="","",VLOOKUP(SANCTION!$C$6:$C$1006,Sheet1!$B$3:$C$15,2,0))</f>
        <v/>
      </c>
      <c r="Z190" s="57">
        <f t="shared" si="4"/>
        <v>0</v>
      </c>
      <c r="AB190" s="89">
        <v>185</v>
      </c>
      <c r="AC190" s="89">
        <f>IFERROR(IF($AB$1&gt;=AB190,SMALL(FILL_DATA!$AC$5:$AC$1004,SANCTION!$AB$2+SANCTION!AB190),0),0)</f>
        <v>0</v>
      </c>
      <c r="AE190" s="89">
        <f>IF(SANCTION!$C190&gt;=9,1,0)</f>
        <v>1</v>
      </c>
      <c r="AF190" s="89">
        <f>IFERROR(PRODUCT(SANCTION!$X190,SANCTION!$Y190),"")</f>
        <v>0</v>
      </c>
      <c r="AG190" s="89">
        <f t="shared" si="5"/>
        <v>0</v>
      </c>
    </row>
    <row r="191" spans="1:33" hidden="1">
      <c r="A191" s="89" t="str">
        <f>J191&amp;"_"&amp;COUNTIF($J$6:J191,J191)</f>
        <v>_155</v>
      </c>
      <c r="B191" s="58" t="str">
        <f>IF(SANCTION!$C191="","",ROWS($B$6:B191))</f>
        <v/>
      </c>
      <c r="C191" s="58" t="str">
        <f>IFERROR(VLOOKUP($AC191,FILL_DATA!$A$4:$X$1004,2,0),"")</f>
        <v/>
      </c>
      <c r="D191" s="58" t="str">
        <f>IFERROR(VLOOKUP($AC191,FILL_DATA!$A$4:$X$1004,3,0),"")</f>
        <v/>
      </c>
      <c r="E191" s="58" t="str">
        <f>IFERROR(VLOOKUP($AC191,FILL_DATA!$A$4:$X$1004,4,0),"")</f>
        <v/>
      </c>
      <c r="F191" s="58" t="str">
        <f>IFERROR(VLOOKUP($AC191,FILL_DATA!$A$4:$X$1004,5,0),"")</f>
        <v/>
      </c>
      <c r="G191" s="58" t="str">
        <f>IFERROR(VLOOKUP($AC191,FILL_DATA!$A$4:$X$1004,6,0),"")</f>
        <v/>
      </c>
      <c r="H191" s="58" t="str">
        <f>IFERROR(VLOOKUP($AC191,FILL_DATA!$A$4:$X$1004,7,0),"")</f>
        <v/>
      </c>
      <c r="I191" s="161" t="str">
        <f>IFERROR(VLOOKUP($AC191,FILL_DATA!$A$4:$X$1004,9,0),"")</f>
        <v/>
      </c>
      <c r="J191" s="58" t="str">
        <f>IFERROR(VLOOKUP($AC191,FILL_DATA!$A$4:$X$1004,10,0),"")</f>
        <v/>
      </c>
      <c r="K191" s="58" t="str">
        <f>IFERROR(VLOOKUP($AC191,FILL_DATA!$A$4:$X$1004,11,0),"")</f>
        <v/>
      </c>
      <c r="L191" s="58" t="str">
        <f>IFERROR(VLOOKUP($AC191,FILL_DATA!$A$4:$X$1004,12,0),"")</f>
        <v/>
      </c>
      <c r="M191" s="58" t="str">
        <f>IFERROR(VLOOKUP($AC191,FILL_DATA!$A$4:$X$1004,13,0),"")</f>
        <v/>
      </c>
      <c r="N191" s="58" t="str">
        <f>IFERROR(VLOOKUP($AC191,FILL_DATA!$A$4:$X$1004,14,0),"")</f>
        <v/>
      </c>
      <c r="O191" s="58" t="str">
        <f>IFERROR(VLOOKUP($AC191,FILL_DATA!$A$4:$X$1004,15,0),"")</f>
        <v/>
      </c>
      <c r="P191" s="58" t="str">
        <f>IFERROR(VLOOKUP($AC191,FILL_DATA!$A$4:$X$1004,16,0),"")</f>
        <v/>
      </c>
      <c r="Q191" s="58" t="str">
        <f>IFERROR(VLOOKUP($AC191,FILL_DATA!$A$4:$X$1004,17,0),"")</f>
        <v/>
      </c>
      <c r="R191" s="58" t="str">
        <f>IFERROR(VLOOKUP($AC191,FILL_DATA!$A$4:$X$1004,18,0),"")</f>
        <v/>
      </c>
      <c r="S191" s="58" t="str">
        <f>IFERROR(VLOOKUP($AC191,FILL_DATA!$A$4:$X$1004,19,0),"")</f>
        <v/>
      </c>
      <c r="T191" s="58" t="str">
        <f>IFERROR(VLOOKUP($AC191,FILL_DATA!$A$4:$X$1004,20,0),"")</f>
        <v/>
      </c>
      <c r="U191" s="58" t="str">
        <f>IFERROR(VLOOKUP($AC191,FILL_DATA!$A$4:$X$1004,21,0),"")</f>
        <v/>
      </c>
      <c r="V191" s="58" t="str">
        <f>IFERROR(VLOOKUP($AC191,FILL_DATA!$A$4:$X$1004,22,0),"")</f>
        <v/>
      </c>
      <c r="W191" s="58" t="str">
        <f>IFERROR(VLOOKUP($AC191,FILL_DATA!$A$4:$X$1004,23,0),"")</f>
        <v/>
      </c>
      <c r="X191" s="58" t="str">
        <f>IFERROR(VLOOKUP($AC191,FILL_DATA!$A$4:$X$1004,24,0),"")</f>
        <v/>
      </c>
      <c r="Y191" s="58" t="str">
        <f>IF(SANCTION!$C$6:$C$1006="","",VLOOKUP(SANCTION!$C$6:$C$1006,Sheet1!$B$3:$C$15,2,0))</f>
        <v/>
      </c>
      <c r="Z191" s="57">
        <f t="shared" si="4"/>
        <v>0</v>
      </c>
      <c r="AB191" s="89">
        <v>186</v>
      </c>
      <c r="AC191" s="89">
        <f>IFERROR(IF($AB$1&gt;=AB191,SMALL(FILL_DATA!$AC$5:$AC$1004,SANCTION!$AB$2+SANCTION!AB191),0),0)</f>
        <v>0</v>
      </c>
      <c r="AE191" s="89">
        <f>IF(SANCTION!$C191&gt;=9,1,0)</f>
        <v>1</v>
      </c>
      <c r="AF191" s="89">
        <f>IFERROR(PRODUCT(SANCTION!$X191,SANCTION!$Y191),"")</f>
        <v>0</v>
      </c>
      <c r="AG191" s="89">
        <f t="shared" si="5"/>
        <v>0</v>
      </c>
    </row>
    <row r="192" spans="1:33" hidden="1">
      <c r="A192" s="89" t="str">
        <f>J192&amp;"_"&amp;COUNTIF($J$6:J192,J192)</f>
        <v>_156</v>
      </c>
      <c r="B192" s="58" t="str">
        <f>IF(SANCTION!$C192="","",ROWS($B$6:B192))</f>
        <v/>
      </c>
      <c r="C192" s="58" t="str">
        <f>IFERROR(VLOOKUP($AC192,FILL_DATA!$A$4:$X$1004,2,0),"")</f>
        <v/>
      </c>
      <c r="D192" s="58" t="str">
        <f>IFERROR(VLOOKUP($AC192,FILL_DATA!$A$4:$X$1004,3,0),"")</f>
        <v/>
      </c>
      <c r="E192" s="58" t="str">
        <f>IFERROR(VLOOKUP($AC192,FILL_DATA!$A$4:$X$1004,4,0),"")</f>
        <v/>
      </c>
      <c r="F192" s="58" t="str">
        <f>IFERROR(VLOOKUP($AC192,FILL_DATA!$A$4:$X$1004,5,0),"")</f>
        <v/>
      </c>
      <c r="G192" s="58" t="str">
        <f>IFERROR(VLOOKUP($AC192,FILL_DATA!$A$4:$X$1004,6,0),"")</f>
        <v/>
      </c>
      <c r="H192" s="58" t="str">
        <f>IFERROR(VLOOKUP($AC192,FILL_DATA!$A$4:$X$1004,7,0),"")</f>
        <v/>
      </c>
      <c r="I192" s="161" t="str">
        <f>IFERROR(VLOOKUP($AC192,FILL_DATA!$A$4:$X$1004,9,0),"")</f>
        <v/>
      </c>
      <c r="J192" s="58" t="str">
        <f>IFERROR(VLOOKUP($AC192,FILL_DATA!$A$4:$X$1004,10,0),"")</f>
        <v/>
      </c>
      <c r="K192" s="58" t="str">
        <f>IFERROR(VLOOKUP($AC192,FILL_DATA!$A$4:$X$1004,11,0),"")</f>
        <v/>
      </c>
      <c r="L192" s="58" t="str">
        <f>IFERROR(VLOOKUP($AC192,FILL_DATA!$A$4:$X$1004,12,0),"")</f>
        <v/>
      </c>
      <c r="M192" s="58" t="str">
        <f>IFERROR(VLOOKUP($AC192,FILL_DATA!$A$4:$X$1004,13,0),"")</f>
        <v/>
      </c>
      <c r="N192" s="58" t="str">
        <f>IFERROR(VLOOKUP($AC192,FILL_DATA!$A$4:$X$1004,14,0),"")</f>
        <v/>
      </c>
      <c r="O192" s="58" t="str">
        <f>IFERROR(VLOOKUP($AC192,FILL_DATA!$A$4:$X$1004,15,0),"")</f>
        <v/>
      </c>
      <c r="P192" s="58" t="str">
        <f>IFERROR(VLOOKUP($AC192,FILL_DATA!$A$4:$X$1004,16,0),"")</f>
        <v/>
      </c>
      <c r="Q192" s="58" t="str">
        <f>IFERROR(VLOOKUP($AC192,FILL_DATA!$A$4:$X$1004,17,0),"")</f>
        <v/>
      </c>
      <c r="R192" s="58" t="str">
        <f>IFERROR(VLOOKUP($AC192,FILL_DATA!$A$4:$X$1004,18,0),"")</f>
        <v/>
      </c>
      <c r="S192" s="58" t="str">
        <f>IFERROR(VLOOKUP($AC192,FILL_DATA!$A$4:$X$1004,19,0),"")</f>
        <v/>
      </c>
      <c r="T192" s="58" t="str">
        <f>IFERROR(VLOOKUP($AC192,FILL_DATA!$A$4:$X$1004,20,0),"")</f>
        <v/>
      </c>
      <c r="U192" s="58" t="str">
        <f>IFERROR(VLOOKUP($AC192,FILL_DATA!$A$4:$X$1004,21,0),"")</f>
        <v/>
      </c>
      <c r="V192" s="58" t="str">
        <f>IFERROR(VLOOKUP($AC192,FILL_DATA!$A$4:$X$1004,22,0),"")</f>
        <v/>
      </c>
      <c r="W192" s="58" t="str">
        <f>IFERROR(VLOOKUP($AC192,FILL_DATA!$A$4:$X$1004,23,0),"")</f>
        <v/>
      </c>
      <c r="X192" s="58" t="str">
        <f>IFERROR(VLOOKUP($AC192,FILL_DATA!$A$4:$X$1004,24,0),"")</f>
        <v/>
      </c>
      <c r="Y192" s="58" t="str">
        <f>IF(SANCTION!$C$6:$C$1006="","",VLOOKUP(SANCTION!$C$6:$C$1006,Sheet1!$B$3:$C$15,2,0))</f>
        <v/>
      </c>
      <c r="Z192" s="57">
        <f t="shared" si="4"/>
        <v>0</v>
      </c>
      <c r="AB192" s="89">
        <v>187</v>
      </c>
      <c r="AC192" s="89">
        <f>IFERROR(IF($AB$1&gt;=AB192,SMALL(FILL_DATA!$AC$5:$AC$1004,SANCTION!$AB$2+SANCTION!AB192),0),0)</f>
        <v>0</v>
      </c>
      <c r="AE192" s="89">
        <f>IF(SANCTION!$C192&gt;=9,1,0)</f>
        <v>1</v>
      </c>
      <c r="AF192" s="89">
        <f>IFERROR(PRODUCT(SANCTION!$X192,SANCTION!$Y192),"")</f>
        <v>0</v>
      </c>
      <c r="AG192" s="89">
        <f t="shared" si="5"/>
        <v>0</v>
      </c>
    </row>
    <row r="193" spans="1:33" hidden="1">
      <c r="A193" s="89" t="str">
        <f>J193&amp;"_"&amp;COUNTIF($J$6:J193,J193)</f>
        <v>_157</v>
      </c>
      <c r="B193" s="58" t="str">
        <f>IF(SANCTION!$C193="","",ROWS($B$6:B193))</f>
        <v/>
      </c>
      <c r="C193" s="58" t="str">
        <f>IFERROR(VLOOKUP($AC193,FILL_DATA!$A$4:$X$1004,2,0),"")</f>
        <v/>
      </c>
      <c r="D193" s="58" t="str">
        <f>IFERROR(VLOOKUP($AC193,FILL_DATA!$A$4:$X$1004,3,0),"")</f>
        <v/>
      </c>
      <c r="E193" s="58" t="str">
        <f>IFERROR(VLOOKUP($AC193,FILL_DATA!$A$4:$X$1004,4,0),"")</f>
        <v/>
      </c>
      <c r="F193" s="58" t="str">
        <f>IFERROR(VLOOKUP($AC193,FILL_DATA!$A$4:$X$1004,5,0),"")</f>
        <v/>
      </c>
      <c r="G193" s="58" t="str">
        <f>IFERROR(VLOOKUP($AC193,FILL_DATA!$A$4:$X$1004,6,0),"")</f>
        <v/>
      </c>
      <c r="H193" s="58" t="str">
        <f>IFERROR(VLOOKUP($AC193,FILL_DATA!$A$4:$X$1004,7,0),"")</f>
        <v/>
      </c>
      <c r="I193" s="161" t="str">
        <f>IFERROR(VLOOKUP($AC193,FILL_DATA!$A$4:$X$1004,9,0),"")</f>
        <v/>
      </c>
      <c r="J193" s="58" t="str">
        <f>IFERROR(VLOOKUP($AC193,FILL_DATA!$A$4:$X$1004,10,0),"")</f>
        <v/>
      </c>
      <c r="K193" s="58" t="str">
        <f>IFERROR(VLOOKUP($AC193,FILL_DATA!$A$4:$X$1004,11,0),"")</f>
        <v/>
      </c>
      <c r="L193" s="58" t="str">
        <f>IFERROR(VLOOKUP($AC193,FILL_DATA!$A$4:$X$1004,12,0),"")</f>
        <v/>
      </c>
      <c r="M193" s="58" t="str">
        <f>IFERROR(VLOOKUP($AC193,FILL_DATA!$A$4:$X$1004,13,0),"")</f>
        <v/>
      </c>
      <c r="N193" s="58" t="str">
        <f>IFERROR(VLOOKUP($AC193,FILL_DATA!$A$4:$X$1004,14,0),"")</f>
        <v/>
      </c>
      <c r="O193" s="58" t="str">
        <f>IFERROR(VLOOKUP($AC193,FILL_DATA!$A$4:$X$1004,15,0),"")</f>
        <v/>
      </c>
      <c r="P193" s="58" t="str">
        <f>IFERROR(VLOOKUP($AC193,FILL_DATA!$A$4:$X$1004,16,0),"")</f>
        <v/>
      </c>
      <c r="Q193" s="58" t="str">
        <f>IFERROR(VLOOKUP($AC193,FILL_DATA!$A$4:$X$1004,17,0),"")</f>
        <v/>
      </c>
      <c r="R193" s="58" t="str">
        <f>IFERROR(VLOOKUP($AC193,FILL_DATA!$A$4:$X$1004,18,0),"")</f>
        <v/>
      </c>
      <c r="S193" s="58" t="str">
        <f>IFERROR(VLOOKUP($AC193,FILL_DATA!$A$4:$X$1004,19,0),"")</f>
        <v/>
      </c>
      <c r="T193" s="58" t="str">
        <f>IFERROR(VLOOKUP($AC193,FILL_DATA!$A$4:$X$1004,20,0),"")</f>
        <v/>
      </c>
      <c r="U193" s="58" t="str">
        <f>IFERROR(VLOOKUP($AC193,FILL_DATA!$A$4:$X$1004,21,0),"")</f>
        <v/>
      </c>
      <c r="V193" s="58" t="str">
        <f>IFERROR(VLOOKUP($AC193,FILL_DATA!$A$4:$X$1004,22,0),"")</f>
        <v/>
      </c>
      <c r="W193" s="58" t="str">
        <f>IFERROR(VLOOKUP($AC193,FILL_DATA!$A$4:$X$1004,23,0),"")</f>
        <v/>
      </c>
      <c r="X193" s="58" t="str">
        <f>IFERROR(VLOOKUP($AC193,FILL_DATA!$A$4:$X$1004,24,0),"")</f>
        <v/>
      </c>
      <c r="Y193" s="58" t="str">
        <f>IF(SANCTION!$C$6:$C$1006="","",VLOOKUP(SANCTION!$C$6:$C$1006,Sheet1!$B$3:$C$15,2,0))</f>
        <v/>
      </c>
      <c r="Z193" s="57">
        <f t="shared" si="4"/>
        <v>0</v>
      </c>
      <c r="AB193" s="89">
        <v>188</v>
      </c>
      <c r="AC193" s="89">
        <f>IFERROR(IF($AB$1&gt;=AB193,SMALL(FILL_DATA!$AC$5:$AC$1004,SANCTION!$AB$2+SANCTION!AB193),0),0)</f>
        <v>0</v>
      </c>
      <c r="AE193" s="89">
        <f>IF(SANCTION!$C193&gt;=9,1,0)</f>
        <v>1</v>
      </c>
      <c r="AF193" s="89">
        <f>IFERROR(PRODUCT(SANCTION!$X193,SANCTION!$Y193),"")</f>
        <v>0</v>
      </c>
      <c r="AG193" s="89">
        <f t="shared" si="5"/>
        <v>0</v>
      </c>
    </row>
    <row r="194" spans="1:33" hidden="1">
      <c r="A194" s="89" t="str">
        <f>J194&amp;"_"&amp;COUNTIF($J$6:J194,J194)</f>
        <v>_158</v>
      </c>
      <c r="B194" s="58" t="str">
        <f>IF(SANCTION!$C194="","",ROWS($B$6:B194))</f>
        <v/>
      </c>
      <c r="C194" s="58" t="str">
        <f>IFERROR(VLOOKUP($AC194,FILL_DATA!$A$4:$X$1004,2,0),"")</f>
        <v/>
      </c>
      <c r="D194" s="58" t="str">
        <f>IFERROR(VLOOKUP($AC194,FILL_DATA!$A$4:$X$1004,3,0),"")</f>
        <v/>
      </c>
      <c r="E194" s="58" t="str">
        <f>IFERROR(VLOOKUP($AC194,FILL_DATA!$A$4:$X$1004,4,0),"")</f>
        <v/>
      </c>
      <c r="F194" s="58" t="str">
        <f>IFERROR(VLOOKUP($AC194,FILL_DATA!$A$4:$X$1004,5,0),"")</f>
        <v/>
      </c>
      <c r="G194" s="58" t="str">
        <f>IFERROR(VLOOKUP($AC194,FILL_DATA!$A$4:$X$1004,6,0),"")</f>
        <v/>
      </c>
      <c r="H194" s="58" t="str">
        <f>IFERROR(VLOOKUP($AC194,FILL_DATA!$A$4:$X$1004,7,0),"")</f>
        <v/>
      </c>
      <c r="I194" s="161" t="str">
        <f>IFERROR(VLOOKUP($AC194,FILL_DATA!$A$4:$X$1004,9,0),"")</f>
        <v/>
      </c>
      <c r="J194" s="58" t="str">
        <f>IFERROR(VLOOKUP($AC194,FILL_DATA!$A$4:$X$1004,10,0),"")</f>
        <v/>
      </c>
      <c r="K194" s="58" t="str">
        <f>IFERROR(VLOOKUP($AC194,FILL_DATA!$A$4:$X$1004,11,0),"")</f>
        <v/>
      </c>
      <c r="L194" s="58" t="str">
        <f>IFERROR(VLOOKUP($AC194,FILL_DATA!$A$4:$X$1004,12,0),"")</f>
        <v/>
      </c>
      <c r="M194" s="58" t="str">
        <f>IFERROR(VLOOKUP($AC194,FILL_DATA!$A$4:$X$1004,13,0),"")</f>
        <v/>
      </c>
      <c r="N194" s="58" t="str">
        <f>IFERROR(VLOOKUP($AC194,FILL_DATA!$A$4:$X$1004,14,0),"")</f>
        <v/>
      </c>
      <c r="O194" s="58" t="str">
        <f>IFERROR(VLOOKUP($AC194,FILL_DATA!$A$4:$X$1004,15,0),"")</f>
        <v/>
      </c>
      <c r="P194" s="58" t="str">
        <f>IFERROR(VLOOKUP($AC194,FILL_DATA!$A$4:$X$1004,16,0),"")</f>
        <v/>
      </c>
      <c r="Q194" s="58" t="str">
        <f>IFERROR(VLOOKUP($AC194,FILL_DATA!$A$4:$X$1004,17,0),"")</f>
        <v/>
      </c>
      <c r="R194" s="58" t="str">
        <f>IFERROR(VLOOKUP($AC194,FILL_DATA!$A$4:$X$1004,18,0),"")</f>
        <v/>
      </c>
      <c r="S194" s="58" t="str">
        <f>IFERROR(VLOOKUP($AC194,FILL_DATA!$A$4:$X$1004,19,0),"")</f>
        <v/>
      </c>
      <c r="T194" s="58" t="str">
        <f>IFERROR(VLOOKUP($AC194,FILL_DATA!$A$4:$X$1004,20,0),"")</f>
        <v/>
      </c>
      <c r="U194" s="58" t="str">
        <f>IFERROR(VLOOKUP($AC194,FILL_DATA!$A$4:$X$1004,21,0),"")</f>
        <v/>
      </c>
      <c r="V194" s="58" t="str">
        <f>IFERROR(VLOOKUP($AC194,FILL_DATA!$A$4:$X$1004,22,0),"")</f>
        <v/>
      </c>
      <c r="W194" s="58" t="str">
        <f>IFERROR(VLOOKUP($AC194,FILL_DATA!$A$4:$X$1004,23,0),"")</f>
        <v/>
      </c>
      <c r="X194" s="58" t="str">
        <f>IFERROR(VLOOKUP($AC194,FILL_DATA!$A$4:$X$1004,24,0),"")</f>
        <v/>
      </c>
      <c r="Y194" s="58" t="str">
        <f>IF(SANCTION!$C$6:$C$1006="","",VLOOKUP(SANCTION!$C$6:$C$1006,Sheet1!$B$3:$C$15,2,0))</f>
        <v/>
      </c>
      <c r="Z194" s="57">
        <f t="shared" si="4"/>
        <v>0</v>
      </c>
      <c r="AB194" s="89">
        <v>189</v>
      </c>
      <c r="AC194" s="89">
        <f>IFERROR(IF($AB$1&gt;=AB194,SMALL(FILL_DATA!$AC$5:$AC$1004,SANCTION!$AB$2+SANCTION!AB194),0),0)</f>
        <v>0</v>
      </c>
      <c r="AE194" s="89">
        <f>IF(SANCTION!$C194&gt;=9,1,0)</f>
        <v>1</v>
      </c>
      <c r="AF194" s="89">
        <f>IFERROR(PRODUCT(SANCTION!$X194,SANCTION!$Y194),"")</f>
        <v>0</v>
      </c>
      <c r="AG194" s="89">
        <f t="shared" si="5"/>
        <v>0</v>
      </c>
    </row>
    <row r="195" spans="1:33" hidden="1">
      <c r="A195" s="89" t="str">
        <f>J195&amp;"_"&amp;COUNTIF($J$6:J195,J195)</f>
        <v>_159</v>
      </c>
      <c r="B195" s="58" t="str">
        <f>IF(SANCTION!$C195="","",ROWS($B$6:B195))</f>
        <v/>
      </c>
      <c r="C195" s="58" t="str">
        <f>IFERROR(VLOOKUP($AC195,FILL_DATA!$A$4:$X$1004,2,0),"")</f>
        <v/>
      </c>
      <c r="D195" s="58" t="str">
        <f>IFERROR(VLOOKUP($AC195,FILL_DATA!$A$4:$X$1004,3,0),"")</f>
        <v/>
      </c>
      <c r="E195" s="58" t="str">
        <f>IFERROR(VLOOKUP($AC195,FILL_DATA!$A$4:$X$1004,4,0),"")</f>
        <v/>
      </c>
      <c r="F195" s="58" t="str">
        <f>IFERROR(VLOOKUP($AC195,FILL_DATA!$A$4:$X$1004,5,0),"")</f>
        <v/>
      </c>
      <c r="G195" s="58" t="str">
        <f>IFERROR(VLOOKUP($AC195,FILL_DATA!$A$4:$X$1004,6,0),"")</f>
        <v/>
      </c>
      <c r="H195" s="58" t="str">
        <f>IFERROR(VLOOKUP($AC195,FILL_DATA!$A$4:$X$1004,7,0),"")</f>
        <v/>
      </c>
      <c r="I195" s="161" t="str">
        <f>IFERROR(VLOOKUP($AC195,FILL_DATA!$A$4:$X$1004,9,0),"")</f>
        <v/>
      </c>
      <c r="J195" s="58" t="str">
        <f>IFERROR(VLOOKUP($AC195,FILL_DATA!$A$4:$X$1004,10,0),"")</f>
        <v/>
      </c>
      <c r="K195" s="58" t="str">
        <f>IFERROR(VLOOKUP($AC195,FILL_DATA!$A$4:$X$1004,11,0),"")</f>
        <v/>
      </c>
      <c r="L195" s="58" t="str">
        <f>IFERROR(VLOOKUP($AC195,FILL_DATA!$A$4:$X$1004,12,0),"")</f>
        <v/>
      </c>
      <c r="M195" s="58" t="str">
        <f>IFERROR(VLOOKUP($AC195,FILL_DATA!$A$4:$X$1004,13,0),"")</f>
        <v/>
      </c>
      <c r="N195" s="58" t="str">
        <f>IFERROR(VLOOKUP($AC195,FILL_DATA!$A$4:$X$1004,14,0),"")</f>
        <v/>
      </c>
      <c r="O195" s="58" t="str">
        <f>IFERROR(VLOOKUP($AC195,FILL_DATA!$A$4:$X$1004,15,0),"")</f>
        <v/>
      </c>
      <c r="P195" s="58" t="str">
        <f>IFERROR(VLOOKUP($AC195,FILL_DATA!$A$4:$X$1004,16,0),"")</f>
        <v/>
      </c>
      <c r="Q195" s="58" t="str">
        <f>IFERROR(VLOOKUP($AC195,FILL_DATA!$A$4:$X$1004,17,0),"")</f>
        <v/>
      </c>
      <c r="R195" s="58" t="str">
        <f>IFERROR(VLOOKUP($AC195,FILL_DATA!$A$4:$X$1004,18,0),"")</f>
        <v/>
      </c>
      <c r="S195" s="58" t="str">
        <f>IFERROR(VLOOKUP($AC195,FILL_DATA!$A$4:$X$1004,19,0),"")</f>
        <v/>
      </c>
      <c r="T195" s="58" t="str">
        <f>IFERROR(VLOOKUP($AC195,FILL_DATA!$A$4:$X$1004,20,0),"")</f>
        <v/>
      </c>
      <c r="U195" s="58" t="str">
        <f>IFERROR(VLOOKUP($AC195,FILL_DATA!$A$4:$X$1004,21,0),"")</f>
        <v/>
      </c>
      <c r="V195" s="58" t="str">
        <f>IFERROR(VLOOKUP($AC195,FILL_DATA!$A$4:$X$1004,22,0),"")</f>
        <v/>
      </c>
      <c r="W195" s="58" t="str">
        <f>IFERROR(VLOOKUP($AC195,FILL_DATA!$A$4:$X$1004,23,0),"")</f>
        <v/>
      </c>
      <c r="X195" s="58" t="str">
        <f>IFERROR(VLOOKUP($AC195,FILL_DATA!$A$4:$X$1004,24,0),"")</f>
        <v/>
      </c>
      <c r="Y195" s="58" t="str">
        <f>IF(SANCTION!$C$6:$C$1006="","",VLOOKUP(SANCTION!$C$6:$C$1006,Sheet1!$B$3:$C$15,2,0))</f>
        <v/>
      </c>
      <c r="Z195" s="57">
        <f t="shared" si="4"/>
        <v>0</v>
      </c>
      <c r="AB195" s="89">
        <v>190</v>
      </c>
      <c r="AC195" s="89">
        <f>IFERROR(IF($AB$1&gt;=AB195,SMALL(FILL_DATA!$AC$5:$AC$1004,SANCTION!$AB$2+SANCTION!AB195),0),0)</f>
        <v>0</v>
      </c>
      <c r="AE195" s="89">
        <f>IF(SANCTION!$C195&gt;=9,1,0)</f>
        <v>1</v>
      </c>
      <c r="AF195" s="89">
        <f>IFERROR(PRODUCT(SANCTION!$X195,SANCTION!$Y195),"")</f>
        <v>0</v>
      </c>
      <c r="AG195" s="89">
        <f t="shared" si="5"/>
        <v>0</v>
      </c>
    </row>
    <row r="196" spans="1:33" hidden="1">
      <c r="A196" s="89" t="str">
        <f>J196&amp;"_"&amp;COUNTIF($J$6:J196,J196)</f>
        <v>_160</v>
      </c>
      <c r="B196" s="58" t="str">
        <f>IF(SANCTION!$C196="","",ROWS($B$6:B196))</f>
        <v/>
      </c>
      <c r="C196" s="58" t="str">
        <f>IFERROR(VLOOKUP($AC196,FILL_DATA!$A$4:$X$1004,2,0),"")</f>
        <v/>
      </c>
      <c r="D196" s="58" t="str">
        <f>IFERROR(VLOOKUP($AC196,FILL_DATA!$A$4:$X$1004,3,0),"")</f>
        <v/>
      </c>
      <c r="E196" s="58" t="str">
        <f>IFERROR(VLOOKUP($AC196,FILL_DATA!$A$4:$X$1004,4,0),"")</f>
        <v/>
      </c>
      <c r="F196" s="58" t="str">
        <f>IFERROR(VLOOKUP($AC196,FILL_DATA!$A$4:$X$1004,5,0),"")</f>
        <v/>
      </c>
      <c r="G196" s="58" t="str">
        <f>IFERROR(VLOOKUP($AC196,FILL_DATA!$A$4:$X$1004,6,0),"")</f>
        <v/>
      </c>
      <c r="H196" s="58" t="str">
        <f>IFERROR(VLOOKUP($AC196,FILL_DATA!$A$4:$X$1004,7,0),"")</f>
        <v/>
      </c>
      <c r="I196" s="161" t="str">
        <f>IFERROR(VLOOKUP($AC196,FILL_DATA!$A$4:$X$1004,9,0),"")</f>
        <v/>
      </c>
      <c r="J196" s="58" t="str">
        <f>IFERROR(VLOOKUP($AC196,FILL_DATA!$A$4:$X$1004,10,0),"")</f>
        <v/>
      </c>
      <c r="K196" s="58" t="str">
        <f>IFERROR(VLOOKUP($AC196,FILL_DATA!$A$4:$X$1004,11,0),"")</f>
        <v/>
      </c>
      <c r="L196" s="58" t="str">
        <f>IFERROR(VLOOKUP($AC196,FILL_DATA!$A$4:$X$1004,12,0),"")</f>
        <v/>
      </c>
      <c r="M196" s="58" t="str">
        <f>IFERROR(VLOOKUP($AC196,FILL_DATA!$A$4:$X$1004,13,0),"")</f>
        <v/>
      </c>
      <c r="N196" s="58" t="str">
        <f>IFERROR(VLOOKUP($AC196,FILL_DATA!$A$4:$X$1004,14,0),"")</f>
        <v/>
      </c>
      <c r="O196" s="58" t="str">
        <f>IFERROR(VLOOKUP($AC196,FILL_DATA!$A$4:$X$1004,15,0),"")</f>
        <v/>
      </c>
      <c r="P196" s="58" t="str">
        <f>IFERROR(VLOOKUP($AC196,FILL_DATA!$A$4:$X$1004,16,0),"")</f>
        <v/>
      </c>
      <c r="Q196" s="58" t="str">
        <f>IFERROR(VLOOKUP($AC196,FILL_DATA!$A$4:$X$1004,17,0),"")</f>
        <v/>
      </c>
      <c r="R196" s="58" t="str">
        <f>IFERROR(VLOOKUP($AC196,FILL_DATA!$A$4:$X$1004,18,0),"")</f>
        <v/>
      </c>
      <c r="S196" s="58" t="str">
        <f>IFERROR(VLOOKUP($AC196,FILL_DATA!$A$4:$X$1004,19,0),"")</f>
        <v/>
      </c>
      <c r="T196" s="58" t="str">
        <f>IFERROR(VLOOKUP($AC196,FILL_DATA!$A$4:$X$1004,20,0),"")</f>
        <v/>
      </c>
      <c r="U196" s="58" t="str">
        <f>IFERROR(VLOOKUP($AC196,FILL_DATA!$A$4:$X$1004,21,0),"")</f>
        <v/>
      </c>
      <c r="V196" s="58" t="str">
        <f>IFERROR(VLOOKUP($AC196,FILL_DATA!$A$4:$X$1004,22,0),"")</f>
        <v/>
      </c>
      <c r="W196" s="58" t="str">
        <f>IFERROR(VLOOKUP($AC196,FILL_DATA!$A$4:$X$1004,23,0),"")</f>
        <v/>
      </c>
      <c r="X196" s="58" t="str">
        <f>IFERROR(VLOOKUP($AC196,FILL_DATA!$A$4:$X$1004,24,0),"")</f>
        <v/>
      </c>
      <c r="Y196" s="58" t="str">
        <f>IF(SANCTION!$C$6:$C$1006="","",VLOOKUP(SANCTION!$C$6:$C$1006,Sheet1!$B$3:$C$15,2,0))</f>
        <v/>
      </c>
      <c r="Z196" s="57">
        <f t="shared" si="4"/>
        <v>0</v>
      </c>
      <c r="AB196" s="89">
        <v>191</v>
      </c>
      <c r="AC196" s="89">
        <f>IFERROR(IF($AB$1&gt;=AB196,SMALL(FILL_DATA!$AC$5:$AC$1004,SANCTION!$AB$2+SANCTION!AB196),0),0)</f>
        <v>0</v>
      </c>
      <c r="AE196" s="89">
        <f>IF(SANCTION!$C196&gt;=9,1,0)</f>
        <v>1</v>
      </c>
      <c r="AF196" s="89">
        <f>IFERROR(PRODUCT(SANCTION!$X196,SANCTION!$Y196),"")</f>
        <v>0</v>
      </c>
      <c r="AG196" s="89">
        <f t="shared" si="5"/>
        <v>0</v>
      </c>
    </row>
    <row r="197" spans="1:33" hidden="1">
      <c r="A197" s="89" t="str">
        <f>J197&amp;"_"&amp;COUNTIF($J$6:J197,J197)</f>
        <v>_161</v>
      </c>
      <c r="B197" s="58" t="str">
        <f>IF(SANCTION!$C197="","",ROWS($B$6:B197))</f>
        <v/>
      </c>
      <c r="C197" s="58" t="str">
        <f>IFERROR(VLOOKUP($AC197,FILL_DATA!$A$4:$X$1004,2,0),"")</f>
        <v/>
      </c>
      <c r="D197" s="58" t="str">
        <f>IFERROR(VLOOKUP($AC197,FILL_DATA!$A$4:$X$1004,3,0),"")</f>
        <v/>
      </c>
      <c r="E197" s="58" t="str">
        <f>IFERROR(VLOOKUP($AC197,FILL_DATA!$A$4:$X$1004,4,0),"")</f>
        <v/>
      </c>
      <c r="F197" s="58" t="str">
        <f>IFERROR(VLOOKUP($AC197,FILL_DATA!$A$4:$X$1004,5,0),"")</f>
        <v/>
      </c>
      <c r="G197" s="58" t="str">
        <f>IFERROR(VLOOKUP($AC197,FILL_DATA!$A$4:$X$1004,6,0),"")</f>
        <v/>
      </c>
      <c r="H197" s="58" t="str">
        <f>IFERROR(VLOOKUP($AC197,FILL_DATA!$A$4:$X$1004,7,0),"")</f>
        <v/>
      </c>
      <c r="I197" s="161" t="str">
        <f>IFERROR(VLOOKUP($AC197,FILL_DATA!$A$4:$X$1004,9,0),"")</f>
        <v/>
      </c>
      <c r="J197" s="58" t="str">
        <f>IFERROR(VLOOKUP($AC197,FILL_DATA!$A$4:$X$1004,10,0),"")</f>
        <v/>
      </c>
      <c r="K197" s="58" t="str">
        <f>IFERROR(VLOOKUP($AC197,FILL_DATA!$A$4:$X$1004,11,0),"")</f>
        <v/>
      </c>
      <c r="L197" s="58" t="str">
        <f>IFERROR(VLOOKUP($AC197,FILL_DATA!$A$4:$X$1004,12,0),"")</f>
        <v/>
      </c>
      <c r="M197" s="58" t="str">
        <f>IFERROR(VLOOKUP($AC197,FILL_DATA!$A$4:$X$1004,13,0),"")</f>
        <v/>
      </c>
      <c r="N197" s="58" t="str">
        <f>IFERROR(VLOOKUP($AC197,FILL_DATA!$A$4:$X$1004,14,0),"")</f>
        <v/>
      </c>
      <c r="O197" s="58" t="str">
        <f>IFERROR(VLOOKUP($AC197,FILL_DATA!$A$4:$X$1004,15,0),"")</f>
        <v/>
      </c>
      <c r="P197" s="58" t="str">
        <f>IFERROR(VLOOKUP($AC197,FILL_DATA!$A$4:$X$1004,16,0),"")</f>
        <v/>
      </c>
      <c r="Q197" s="58" t="str">
        <f>IFERROR(VLOOKUP($AC197,FILL_DATA!$A$4:$X$1004,17,0),"")</f>
        <v/>
      </c>
      <c r="R197" s="58" t="str">
        <f>IFERROR(VLOOKUP($AC197,FILL_DATA!$A$4:$X$1004,18,0),"")</f>
        <v/>
      </c>
      <c r="S197" s="58" t="str">
        <f>IFERROR(VLOOKUP($AC197,FILL_DATA!$A$4:$X$1004,19,0),"")</f>
        <v/>
      </c>
      <c r="T197" s="58" t="str">
        <f>IFERROR(VLOOKUP($AC197,FILL_DATA!$A$4:$X$1004,20,0),"")</f>
        <v/>
      </c>
      <c r="U197" s="58" t="str">
        <f>IFERROR(VLOOKUP($AC197,FILL_DATA!$A$4:$X$1004,21,0),"")</f>
        <v/>
      </c>
      <c r="V197" s="58" t="str">
        <f>IFERROR(VLOOKUP($AC197,FILL_DATA!$A$4:$X$1004,22,0),"")</f>
        <v/>
      </c>
      <c r="W197" s="58" t="str">
        <f>IFERROR(VLOOKUP($AC197,FILL_DATA!$A$4:$X$1004,23,0),"")</f>
        <v/>
      </c>
      <c r="X197" s="58" t="str">
        <f>IFERROR(VLOOKUP($AC197,FILL_DATA!$A$4:$X$1004,24,0),"")</f>
        <v/>
      </c>
      <c r="Y197" s="58" t="str">
        <f>IF(SANCTION!$C$6:$C$1006="","",VLOOKUP(SANCTION!$C$6:$C$1006,Sheet1!$B$3:$C$15,2,0))</f>
        <v/>
      </c>
      <c r="Z197" s="57">
        <f t="shared" si="4"/>
        <v>0</v>
      </c>
      <c r="AB197" s="89">
        <v>192</v>
      </c>
      <c r="AC197" s="89">
        <f>IFERROR(IF($AB$1&gt;=AB197,SMALL(FILL_DATA!$AC$5:$AC$1004,SANCTION!$AB$2+SANCTION!AB197),0),0)</f>
        <v>0</v>
      </c>
      <c r="AE197" s="89">
        <f>IF(SANCTION!$C197&gt;=9,1,0)</f>
        <v>1</v>
      </c>
      <c r="AF197" s="89">
        <f>IFERROR(PRODUCT(SANCTION!$X197,SANCTION!$Y197),"")</f>
        <v>0</v>
      </c>
      <c r="AG197" s="89">
        <f t="shared" si="5"/>
        <v>0</v>
      </c>
    </row>
    <row r="198" spans="1:33" hidden="1">
      <c r="A198" s="89" t="str">
        <f>J198&amp;"_"&amp;COUNTIF($J$6:J198,J198)</f>
        <v>_162</v>
      </c>
      <c r="B198" s="58" t="str">
        <f>IF(SANCTION!$C198="","",ROWS($B$6:B198))</f>
        <v/>
      </c>
      <c r="C198" s="58" t="str">
        <f>IFERROR(VLOOKUP($AC198,FILL_DATA!$A$4:$X$1004,2,0),"")</f>
        <v/>
      </c>
      <c r="D198" s="58" t="str">
        <f>IFERROR(VLOOKUP($AC198,FILL_DATA!$A$4:$X$1004,3,0),"")</f>
        <v/>
      </c>
      <c r="E198" s="58" t="str">
        <f>IFERROR(VLOOKUP($AC198,FILL_DATA!$A$4:$X$1004,4,0),"")</f>
        <v/>
      </c>
      <c r="F198" s="58" t="str">
        <f>IFERROR(VLOOKUP($AC198,FILL_DATA!$A$4:$X$1004,5,0),"")</f>
        <v/>
      </c>
      <c r="G198" s="58" t="str">
        <f>IFERROR(VLOOKUP($AC198,FILL_DATA!$A$4:$X$1004,6,0),"")</f>
        <v/>
      </c>
      <c r="H198" s="58" t="str">
        <f>IFERROR(VLOOKUP($AC198,FILL_DATA!$A$4:$X$1004,7,0),"")</f>
        <v/>
      </c>
      <c r="I198" s="161" t="str">
        <f>IFERROR(VLOOKUP($AC198,FILL_DATA!$A$4:$X$1004,9,0),"")</f>
        <v/>
      </c>
      <c r="J198" s="58" t="str">
        <f>IFERROR(VLOOKUP($AC198,FILL_DATA!$A$4:$X$1004,10,0),"")</f>
        <v/>
      </c>
      <c r="K198" s="58" t="str">
        <f>IFERROR(VLOOKUP($AC198,FILL_DATA!$A$4:$X$1004,11,0),"")</f>
        <v/>
      </c>
      <c r="L198" s="58" t="str">
        <f>IFERROR(VLOOKUP($AC198,FILL_DATA!$A$4:$X$1004,12,0),"")</f>
        <v/>
      </c>
      <c r="M198" s="58" t="str">
        <f>IFERROR(VLOOKUP($AC198,FILL_DATA!$A$4:$X$1004,13,0),"")</f>
        <v/>
      </c>
      <c r="N198" s="58" t="str">
        <f>IFERROR(VLOOKUP($AC198,FILL_DATA!$A$4:$X$1004,14,0),"")</f>
        <v/>
      </c>
      <c r="O198" s="58" t="str">
        <f>IFERROR(VLOOKUP($AC198,FILL_DATA!$A$4:$X$1004,15,0),"")</f>
        <v/>
      </c>
      <c r="P198" s="58" t="str">
        <f>IFERROR(VLOOKUP($AC198,FILL_DATA!$A$4:$X$1004,16,0),"")</f>
        <v/>
      </c>
      <c r="Q198" s="58" t="str">
        <f>IFERROR(VLOOKUP($AC198,FILL_DATA!$A$4:$X$1004,17,0),"")</f>
        <v/>
      </c>
      <c r="R198" s="58" t="str">
        <f>IFERROR(VLOOKUP($AC198,FILL_DATA!$A$4:$X$1004,18,0),"")</f>
        <v/>
      </c>
      <c r="S198" s="58" t="str">
        <f>IFERROR(VLOOKUP($AC198,FILL_DATA!$A$4:$X$1004,19,0),"")</f>
        <v/>
      </c>
      <c r="T198" s="58" t="str">
        <f>IFERROR(VLOOKUP($AC198,FILL_DATA!$A$4:$X$1004,20,0),"")</f>
        <v/>
      </c>
      <c r="U198" s="58" t="str">
        <f>IFERROR(VLOOKUP($AC198,FILL_DATA!$A$4:$X$1004,21,0),"")</f>
        <v/>
      </c>
      <c r="V198" s="58" t="str">
        <f>IFERROR(VLOOKUP($AC198,FILL_DATA!$A$4:$X$1004,22,0),"")</f>
        <v/>
      </c>
      <c r="W198" s="58" t="str">
        <f>IFERROR(VLOOKUP($AC198,FILL_DATA!$A$4:$X$1004,23,0),"")</f>
        <v/>
      </c>
      <c r="X198" s="58" t="str">
        <f>IFERROR(VLOOKUP($AC198,FILL_DATA!$A$4:$X$1004,24,0),"")</f>
        <v/>
      </c>
      <c r="Y198" s="58" t="str">
        <f>IF(SANCTION!$C$6:$C$1006="","",VLOOKUP(SANCTION!$C$6:$C$1006,Sheet1!$B$3:$C$15,2,0))</f>
        <v/>
      </c>
      <c r="Z198" s="57">
        <f t="shared" ref="Z198:Z261" si="6">AG198</f>
        <v>0</v>
      </c>
      <c r="AB198" s="89">
        <v>193</v>
      </c>
      <c r="AC198" s="89">
        <f>IFERROR(IF($AB$1&gt;=AB198,SMALL(FILL_DATA!$AC$5:$AC$1004,SANCTION!$AB$2+SANCTION!AB198),0),0)</f>
        <v>0</v>
      </c>
      <c r="AE198" s="89">
        <f>IF(SANCTION!$C198&gt;=9,1,0)</f>
        <v>1</v>
      </c>
      <c r="AF198" s="89">
        <f>IFERROR(PRODUCT(SANCTION!$X198,SANCTION!$Y198),"")</f>
        <v>0</v>
      </c>
      <c r="AG198" s="89">
        <f t="shared" si="5"/>
        <v>0</v>
      </c>
    </row>
    <row r="199" spans="1:33" hidden="1">
      <c r="A199" s="89" t="str">
        <f>J199&amp;"_"&amp;COUNTIF($J$6:J199,J199)</f>
        <v>_163</v>
      </c>
      <c r="B199" s="58" t="str">
        <f>IF(SANCTION!$C199="","",ROWS($B$6:B199))</f>
        <v/>
      </c>
      <c r="C199" s="58" t="str">
        <f>IFERROR(VLOOKUP($AC199,FILL_DATA!$A$4:$X$1004,2,0),"")</f>
        <v/>
      </c>
      <c r="D199" s="58" t="str">
        <f>IFERROR(VLOOKUP($AC199,FILL_DATA!$A$4:$X$1004,3,0),"")</f>
        <v/>
      </c>
      <c r="E199" s="58" t="str">
        <f>IFERROR(VLOOKUP($AC199,FILL_DATA!$A$4:$X$1004,4,0),"")</f>
        <v/>
      </c>
      <c r="F199" s="58" t="str">
        <f>IFERROR(VLOOKUP($AC199,FILL_DATA!$A$4:$X$1004,5,0),"")</f>
        <v/>
      </c>
      <c r="G199" s="58" t="str">
        <f>IFERROR(VLOOKUP($AC199,FILL_DATA!$A$4:$X$1004,6,0),"")</f>
        <v/>
      </c>
      <c r="H199" s="58" t="str">
        <f>IFERROR(VLOOKUP($AC199,FILL_DATA!$A$4:$X$1004,7,0),"")</f>
        <v/>
      </c>
      <c r="I199" s="161" t="str">
        <f>IFERROR(VLOOKUP($AC199,FILL_DATA!$A$4:$X$1004,9,0),"")</f>
        <v/>
      </c>
      <c r="J199" s="58" t="str">
        <f>IFERROR(VLOOKUP($AC199,FILL_DATA!$A$4:$X$1004,10,0),"")</f>
        <v/>
      </c>
      <c r="K199" s="58" t="str">
        <f>IFERROR(VLOOKUP($AC199,FILL_DATA!$A$4:$X$1004,11,0),"")</f>
        <v/>
      </c>
      <c r="L199" s="58" t="str">
        <f>IFERROR(VLOOKUP($AC199,FILL_DATA!$A$4:$X$1004,12,0),"")</f>
        <v/>
      </c>
      <c r="M199" s="58" t="str">
        <f>IFERROR(VLOOKUP($AC199,FILL_DATA!$A$4:$X$1004,13,0),"")</f>
        <v/>
      </c>
      <c r="N199" s="58" t="str">
        <f>IFERROR(VLOOKUP($AC199,FILL_DATA!$A$4:$X$1004,14,0),"")</f>
        <v/>
      </c>
      <c r="O199" s="58" t="str">
        <f>IFERROR(VLOOKUP($AC199,FILL_DATA!$A$4:$X$1004,15,0),"")</f>
        <v/>
      </c>
      <c r="P199" s="58" t="str">
        <f>IFERROR(VLOOKUP($AC199,FILL_DATA!$A$4:$X$1004,16,0),"")</f>
        <v/>
      </c>
      <c r="Q199" s="58" t="str">
        <f>IFERROR(VLOOKUP($AC199,FILL_DATA!$A$4:$X$1004,17,0),"")</f>
        <v/>
      </c>
      <c r="R199" s="58" t="str">
        <f>IFERROR(VLOOKUP($AC199,FILL_DATA!$A$4:$X$1004,18,0),"")</f>
        <v/>
      </c>
      <c r="S199" s="58" t="str">
        <f>IFERROR(VLOOKUP($AC199,FILL_DATA!$A$4:$X$1004,19,0),"")</f>
        <v/>
      </c>
      <c r="T199" s="58" t="str">
        <f>IFERROR(VLOOKUP($AC199,FILL_DATA!$A$4:$X$1004,20,0),"")</f>
        <v/>
      </c>
      <c r="U199" s="58" t="str">
        <f>IFERROR(VLOOKUP($AC199,FILL_DATA!$A$4:$X$1004,21,0),"")</f>
        <v/>
      </c>
      <c r="V199" s="58" t="str">
        <f>IFERROR(VLOOKUP($AC199,FILL_DATA!$A$4:$X$1004,22,0),"")</f>
        <v/>
      </c>
      <c r="W199" s="58" t="str">
        <f>IFERROR(VLOOKUP($AC199,FILL_DATA!$A$4:$X$1004,23,0),"")</f>
        <v/>
      </c>
      <c r="X199" s="58" t="str">
        <f>IFERROR(VLOOKUP($AC199,FILL_DATA!$A$4:$X$1004,24,0),"")</f>
        <v/>
      </c>
      <c r="Y199" s="58" t="str">
        <f>IF(SANCTION!$C$6:$C$1006="","",VLOOKUP(SANCTION!$C$6:$C$1006,Sheet1!$B$3:$C$15,2,0))</f>
        <v/>
      </c>
      <c r="Z199" s="57">
        <f t="shared" si="6"/>
        <v>0</v>
      </c>
      <c r="AB199" s="89">
        <v>194</v>
      </c>
      <c r="AC199" s="89">
        <f>IFERROR(IF($AB$1&gt;=AB199,SMALL(FILL_DATA!$AC$5:$AC$1004,SANCTION!$AB$2+SANCTION!AB199),0),0)</f>
        <v>0</v>
      </c>
      <c r="AE199" s="89">
        <f>IF(SANCTION!$C199&gt;=9,1,0)</f>
        <v>1</v>
      </c>
      <c r="AF199" s="89">
        <f>IFERROR(PRODUCT(SANCTION!$X199,SANCTION!$Y199),"")</f>
        <v>0</v>
      </c>
      <c r="AG199" s="89">
        <f t="shared" ref="AG199:AG262" si="7">IF(AND(IF(AE199=1,AF199&gt;=5400)),5400,IF(AND(AF199=0,AF199&gt;=3000),3000,AF199))</f>
        <v>0</v>
      </c>
    </row>
    <row r="200" spans="1:33" hidden="1">
      <c r="A200" s="89" t="str">
        <f>J200&amp;"_"&amp;COUNTIF($J$6:J200,J200)</f>
        <v>_164</v>
      </c>
      <c r="B200" s="58" t="str">
        <f>IF(SANCTION!$C200="","",ROWS($B$6:B200))</f>
        <v/>
      </c>
      <c r="C200" s="58" t="str">
        <f>IFERROR(VLOOKUP($AC200,FILL_DATA!$A$4:$X$1004,2,0),"")</f>
        <v/>
      </c>
      <c r="D200" s="58" t="str">
        <f>IFERROR(VLOOKUP($AC200,FILL_DATA!$A$4:$X$1004,3,0),"")</f>
        <v/>
      </c>
      <c r="E200" s="58" t="str">
        <f>IFERROR(VLOOKUP($AC200,FILL_DATA!$A$4:$X$1004,4,0),"")</f>
        <v/>
      </c>
      <c r="F200" s="58" t="str">
        <f>IFERROR(VLOOKUP($AC200,FILL_DATA!$A$4:$X$1004,5,0),"")</f>
        <v/>
      </c>
      <c r="G200" s="58" t="str">
        <f>IFERROR(VLOOKUP($AC200,FILL_DATA!$A$4:$X$1004,6,0),"")</f>
        <v/>
      </c>
      <c r="H200" s="58" t="str">
        <f>IFERROR(VLOOKUP($AC200,FILL_DATA!$A$4:$X$1004,7,0),"")</f>
        <v/>
      </c>
      <c r="I200" s="161" t="str">
        <f>IFERROR(VLOOKUP($AC200,FILL_DATA!$A$4:$X$1004,9,0),"")</f>
        <v/>
      </c>
      <c r="J200" s="58" t="str">
        <f>IFERROR(VLOOKUP($AC200,FILL_DATA!$A$4:$X$1004,10,0),"")</f>
        <v/>
      </c>
      <c r="K200" s="58" t="str">
        <f>IFERROR(VLOOKUP($AC200,FILL_DATA!$A$4:$X$1004,11,0),"")</f>
        <v/>
      </c>
      <c r="L200" s="58" t="str">
        <f>IFERROR(VLOOKUP($AC200,FILL_DATA!$A$4:$X$1004,12,0),"")</f>
        <v/>
      </c>
      <c r="M200" s="58" t="str">
        <f>IFERROR(VLOOKUP($AC200,FILL_DATA!$A$4:$X$1004,13,0),"")</f>
        <v/>
      </c>
      <c r="N200" s="58" t="str">
        <f>IFERROR(VLOOKUP($AC200,FILL_DATA!$A$4:$X$1004,14,0),"")</f>
        <v/>
      </c>
      <c r="O200" s="58" t="str">
        <f>IFERROR(VLOOKUP($AC200,FILL_DATA!$A$4:$X$1004,15,0),"")</f>
        <v/>
      </c>
      <c r="P200" s="58" t="str">
        <f>IFERROR(VLOOKUP($AC200,FILL_DATA!$A$4:$X$1004,16,0),"")</f>
        <v/>
      </c>
      <c r="Q200" s="58" t="str">
        <f>IFERROR(VLOOKUP($AC200,FILL_DATA!$A$4:$X$1004,17,0),"")</f>
        <v/>
      </c>
      <c r="R200" s="58" t="str">
        <f>IFERROR(VLOOKUP($AC200,FILL_DATA!$A$4:$X$1004,18,0),"")</f>
        <v/>
      </c>
      <c r="S200" s="58" t="str">
        <f>IFERROR(VLOOKUP($AC200,FILL_DATA!$A$4:$X$1004,19,0),"")</f>
        <v/>
      </c>
      <c r="T200" s="58" t="str">
        <f>IFERROR(VLOOKUP($AC200,FILL_DATA!$A$4:$X$1004,20,0),"")</f>
        <v/>
      </c>
      <c r="U200" s="58" t="str">
        <f>IFERROR(VLOOKUP($AC200,FILL_DATA!$A$4:$X$1004,21,0),"")</f>
        <v/>
      </c>
      <c r="V200" s="58" t="str">
        <f>IFERROR(VLOOKUP($AC200,FILL_DATA!$A$4:$X$1004,22,0),"")</f>
        <v/>
      </c>
      <c r="W200" s="58" t="str">
        <f>IFERROR(VLOOKUP($AC200,FILL_DATA!$A$4:$X$1004,23,0),"")</f>
        <v/>
      </c>
      <c r="X200" s="58" t="str">
        <f>IFERROR(VLOOKUP($AC200,FILL_DATA!$A$4:$X$1004,24,0),"")</f>
        <v/>
      </c>
      <c r="Y200" s="58" t="str">
        <f>IF(SANCTION!$C$6:$C$1006="","",VLOOKUP(SANCTION!$C$6:$C$1006,Sheet1!$B$3:$C$15,2,0))</f>
        <v/>
      </c>
      <c r="Z200" s="57">
        <f t="shared" si="6"/>
        <v>0</v>
      </c>
      <c r="AB200" s="89">
        <v>195</v>
      </c>
      <c r="AC200" s="89">
        <f>IFERROR(IF($AB$1&gt;=AB200,SMALL(FILL_DATA!$AC$5:$AC$1004,SANCTION!$AB$2+SANCTION!AB200),0),0)</f>
        <v>0</v>
      </c>
      <c r="AE200" s="89">
        <f>IF(SANCTION!$C200&gt;=9,1,0)</f>
        <v>1</v>
      </c>
      <c r="AF200" s="89">
        <f>IFERROR(PRODUCT(SANCTION!$X200,SANCTION!$Y200),"")</f>
        <v>0</v>
      </c>
      <c r="AG200" s="89">
        <f t="shared" si="7"/>
        <v>0</v>
      </c>
    </row>
    <row r="201" spans="1:33" hidden="1">
      <c r="A201" s="89" t="str">
        <f>J201&amp;"_"&amp;COUNTIF($J$6:J201,J201)</f>
        <v>_165</v>
      </c>
      <c r="B201" s="58" t="str">
        <f>IF(SANCTION!$C201="","",ROWS($B$6:B201))</f>
        <v/>
      </c>
      <c r="C201" s="58" t="str">
        <f>IFERROR(VLOOKUP($AC201,FILL_DATA!$A$4:$X$1004,2,0),"")</f>
        <v/>
      </c>
      <c r="D201" s="58" t="str">
        <f>IFERROR(VLOOKUP($AC201,FILL_DATA!$A$4:$X$1004,3,0),"")</f>
        <v/>
      </c>
      <c r="E201" s="58" t="str">
        <f>IFERROR(VLOOKUP($AC201,FILL_DATA!$A$4:$X$1004,4,0),"")</f>
        <v/>
      </c>
      <c r="F201" s="58" t="str">
        <f>IFERROR(VLOOKUP($AC201,FILL_DATA!$A$4:$X$1004,5,0),"")</f>
        <v/>
      </c>
      <c r="G201" s="58" t="str">
        <f>IFERROR(VLOOKUP($AC201,FILL_DATA!$A$4:$X$1004,6,0),"")</f>
        <v/>
      </c>
      <c r="H201" s="58" t="str">
        <f>IFERROR(VLOOKUP($AC201,FILL_DATA!$A$4:$X$1004,7,0),"")</f>
        <v/>
      </c>
      <c r="I201" s="161" t="str">
        <f>IFERROR(VLOOKUP($AC201,FILL_DATA!$A$4:$X$1004,9,0),"")</f>
        <v/>
      </c>
      <c r="J201" s="58" t="str">
        <f>IFERROR(VLOOKUP($AC201,FILL_DATA!$A$4:$X$1004,10,0),"")</f>
        <v/>
      </c>
      <c r="K201" s="58" t="str">
        <f>IFERROR(VLOOKUP($AC201,FILL_DATA!$A$4:$X$1004,11,0),"")</f>
        <v/>
      </c>
      <c r="L201" s="58" t="str">
        <f>IFERROR(VLOOKUP($AC201,FILL_DATA!$A$4:$X$1004,12,0),"")</f>
        <v/>
      </c>
      <c r="M201" s="58" t="str">
        <f>IFERROR(VLOOKUP($AC201,FILL_DATA!$A$4:$X$1004,13,0),"")</f>
        <v/>
      </c>
      <c r="N201" s="58" t="str">
        <f>IFERROR(VLOOKUP($AC201,FILL_DATA!$A$4:$X$1004,14,0),"")</f>
        <v/>
      </c>
      <c r="O201" s="58" t="str">
        <f>IFERROR(VLOOKUP($AC201,FILL_DATA!$A$4:$X$1004,15,0),"")</f>
        <v/>
      </c>
      <c r="P201" s="58" t="str">
        <f>IFERROR(VLOOKUP($AC201,FILL_DATA!$A$4:$X$1004,16,0),"")</f>
        <v/>
      </c>
      <c r="Q201" s="58" t="str">
        <f>IFERROR(VLOOKUP($AC201,FILL_DATA!$A$4:$X$1004,17,0),"")</f>
        <v/>
      </c>
      <c r="R201" s="58" t="str">
        <f>IFERROR(VLOOKUP($AC201,FILL_DATA!$A$4:$X$1004,18,0),"")</f>
        <v/>
      </c>
      <c r="S201" s="58" t="str">
        <f>IFERROR(VLOOKUP($AC201,FILL_DATA!$A$4:$X$1004,19,0),"")</f>
        <v/>
      </c>
      <c r="T201" s="58" t="str">
        <f>IFERROR(VLOOKUP($AC201,FILL_DATA!$A$4:$X$1004,20,0),"")</f>
        <v/>
      </c>
      <c r="U201" s="58" t="str">
        <f>IFERROR(VLOOKUP($AC201,FILL_DATA!$A$4:$X$1004,21,0),"")</f>
        <v/>
      </c>
      <c r="V201" s="58" t="str">
        <f>IFERROR(VLOOKUP($AC201,FILL_DATA!$A$4:$X$1004,22,0),"")</f>
        <v/>
      </c>
      <c r="W201" s="58" t="str">
        <f>IFERROR(VLOOKUP($AC201,FILL_DATA!$A$4:$X$1004,23,0),"")</f>
        <v/>
      </c>
      <c r="X201" s="58" t="str">
        <f>IFERROR(VLOOKUP($AC201,FILL_DATA!$A$4:$X$1004,24,0),"")</f>
        <v/>
      </c>
      <c r="Y201" s="58" t="str">
        <f>IF(SANCTION!$C$6:$C$1006="","",VLOOKUP(SANCTION!$C$6:$C$1006,Sheet1!$B$3:$C$15,2,0))</f>
        <v/>
      </c>
      <c r="Z201" s="57">
        <f t="shared" si="6"/>
        <v>0</v>
      </c>
      <c r="AB201" s="89">
        <v>196</v>
      </c>
      <c r="AC201" s="89">
        <f>IFERROR(IF($AB$1&gt;=AB201,SMALL(FILL_DATA!$AC$5:$AC$1004,SANCTION!$AB$2+SANCTION!AB201),0),0)</f>
        <v>0</v>
      </c>
      <c r="AE201" s="89">
        <f>IF(SANCTION!$C201&gt;=9,1,0)</f>
        <v>1</v>
      </c>
      <c r="AF201" s="89">
        <f>IFERROR(PRODUCT(SANCTION!$X201,SANCTION!$Y201),"")</f>
        <v>0</v>
      </c>
      <c r="AG201" s="89">
        <f t="shared" si="7"/>
        <v>0</v>
      </c>
    </row>
    <row r="202" spans="1:33" hidden="1">
      <c r="A202" s="89" t="str">
        <f>J202&amp;"_"&amp;COUNTIF($J$6:J202,J202)</f>
        <v>_166</v>
      </c>
      <c r="B202" s="58" t="str">
        <f>IF(SANCTION!$C202="","",ROWS($B$6:B202))</f>
        <v/>
      </c>
      <c r="C202" s="58" t="str">
        <f>IFERROR(VLOOKUP($AC202,FILL_DATA!$A$4:$X$1004,2,0),"")</f>
        <v/>
      </c>
      <c r="D202" s="58" t="str">
        <f>IFERROR(VLOOKUP($AC202,FILL_DATA!$A$4:$X$1004,3,0),"")</f>
        <v/>
      </c>
      <c r="E202" s="58" t="str">
        <f>IFERROR(VLOOKUP($AC202,FILL_DATA!$A$4:$X$1004,4,0),"")</f>
        <v/>
      </c>
      <c r="F202" s="58" t="str">
        <f>IFERROR(VLOOKUP($AC202,FILL_DATA!$A$4:$X$1004,5,0),"")</f>
        <v/>
      </c>
      <c r="G202" s="58" t="str">
        <f>IFERROR(VLOOKUP($AC202,FILL_DATA!$A$4:$X$1004,6,0),"")</f>
        <v/>
      </c>
      <c r="H202" s="58" t="str">
        <f>IFERROR(VLOOKUP($AC202,FILL_DATA!$A$4:$X$1004,7,0),"")</f>
        <v/>
      </c>
      <c r="I202" s="161" t="str">
        <f>IFERROR(VLOOKUP($AC202,FILL_DATA!$A$4:$X$1004,9,0),"")</f>
        <v/>
      </c>
      <c r="J202" s="58" t="str">
        <f>IFERROR(VLOOKUP($AC202,FILL_DATA!$A$4:$X$1004,10,0),"")</f>
        <v/>
      </c>
      <c r="K202" s="58" t="str">
        <f>IFERROR(VLOOKUP($AC202,FILL_DATA!$A$4:$X$1004,11,0),"")</f>
        <v/>
      </c>
      <c r="L202" s="58" t="str">
        <f>IFERROR(VLOOKUP($AC202,FILL_DATA!$A$4:$X$1004,12,0),"")</f>
        <v/>
      </c>
      <c r="M202" s="58" t="str">
        <f>IFERROR(VLOOKUP($AC202,FILL_DATA!$A$4:$X$1004,13,0),"")</f>
        <v/>
      </c>
      <c r="N202" s="58" t="str">
        <f>IFERROR(VLOOKUP($AC202,FILL_DATA!$A$4:$X$1004,14,0),"")</f>
        <v/>
      </c>
      <c r="O202" s="58" t="str">
        <f>IFERROR(VLOOKUP($AC202,FILL_DATA!$A$4:$X$1004,15,0),"")</f>
        <v/>
      </c>
      <c r="P202" s="58" t="str">
        <f>IFERROR(VLOOKUP($AC202,FILL_DATA!$A$4:$X$1004,16,0),"")</f>
        <v/>
      </c>
      <c r="Q202" s="58" t="str">
        <f>IFERROR(VLOOKUP($AC202,FILL_DATA!$A$4:$X$1004,17,0),"")</f>
        <v/>
      </c>
      <c r="R202" s="58" t="str">
        <f>IFERROR(VLOOKUP($AC202,FILL_DATA!$A$4:$X$1004,18,0),"")</f>
        <v/>
      </c>
      <c r="S202" s="58" t="str">
        <f>IFERROR(VLOOKUP($AC202,FILL_DATA!$A$4:$X$1004,19,0),"")</f>
        <v/>
      </c>
      <c r="T202" s="58" t="str">
        <f>IFERROR(VLOOKUP($AC202,FILL_DATA!$A$4:$X$1004,20,0),"")</f>
        <v/>
      </c>
      <c r="U202" s="58" t="str">
        <f>IFERROR(VLOOKUP($AC202,FILL_DATA!$A$4:$X$1004,21,0),"")</f>
        <v/>
      </c>
      <c r="V202" s="58" t="str">
        <f>IFERROR(VLOOKUP($AC202,FILL_DATA!$A$4:$X$1004,22,0),"")</f>
        <v/>
      </c>
      <c r="W202" s="58" t="str">
        <f>IFERROR(VLOOKUP($AC202,FILL_DATA!$A$4:$X$1004,23,0),"")</f>
        <v/>
      </c>
      <c r="X202" s="58" t="str">
        <f>IFERROR(VLOOKUP($AC202,FILL_DATA!$A$4:$X$1004,24,0),"")</f>
        <v/>
      </c>
      <c r="Y202" s="58" t="str">
        <f>IF(SANCTION!$C$6:$C$1006="","",VLOOKUP(SANCTION!$C$6:$C$1006,Sheet1!$B$3:$C$15,2,0))</f>
        <v/>
      </c>
      <c r="Z202" s="57">
        <f t="shared" si="6"/>
        <v>0</v>
      </c>
      <c r="AB202" s="89">
        <v>197</v>
      </c>
      <c r="AC202" s="89">
        <f>IFERROR(IF($AB$1&gt;=AB202,SMALL(FILL_DATA!$AC$5:$AC$1004,SANCTION!$AB$2+SANCTION!AB202),0),0)</f>
        <v>0</v>
      </c>
      <c r="AE202" s="89">
        <f>IF(SANCTION!$C202&gt;=9,1,0)</f>
        <v>1</v>
      </c>
      <c r="AF202" s="89">
        <f>IFERROR(PRODUCT(SANCTION!$X202,SANCTION!$Y202),"")</f>
        <v>0</v>
      </c>
      <c r="AG202" s="89">
        <f t="shared" si="7"/>
        <v>0</v>
      </c>
    </row>
    <row r="203" spans="1:33" hidden="1">
      <c r="A203" s="89" t="str">
        <f>J203&amp;"_"&amp;COUNTIF($J$6:J203,J203)</f>
        <v>_167</v>
      </c>
      <c r="B203" s="58" t="str">
        <f>IF(SANCTION!$C203="","",ROWS($B$6:B203))</f>
        <v/>
      </c>
      <c r="C203" s="58" t="str">
        <f>IFERROR(VLOOKUP($AC203,FILL_DATA!$A$4:$X$1004,2,0),"")</f>
        <v/>
      </c>
      <c r="D203" s="58" t="str">
        <f>IFERROR(VLOOKUP($AC203,FILL_DATA!$A$4:$X$1004,3,0),"")</f>
        <v/>
      </c>
      <c r="E203" s="58" t="str">
        <f>IFERROR(VLOOKUP($AC203,FILL_DATA!$A$4:$X$1004,4,0),"")</f>
        <v/>
      </c>
      <c r="F203" s="58" t="str">
        <f>IFERROR(VLOOKUP($AC203,FILL_DATA!$A$4:$X$1004,5,0),"")</f>
        <v/>
      </c>
      <c r="G203" s="58" t="str">
        <f>IFERROR(VLOOKUP($AC203,FILL_DATA!$A$4:$X$1004,6,0),"")</f>
        <v/>
      </c>
      <c r="H203" s="58" t="str">
        <f>IFERROR(VLOOKUP($AC203,FILL_DATA!$A$4:$X$1004,7,0),"")</f>
        <v/>
      </c>
      <c r="I203" s="161" t="str">
        <f>IFERROR(VLOOKUP($AC203,FILL_DATA!$A$4:$X$1004,9,0),"")</f>
        <v/>
      </c>
      <c r="J203" s="58" t="str">
        <f>IFERROR(VLOOKUP($AC203,FILL_DATA!$A$4:$X$1004,10,0),"")</f>
        <v/>
      </c>
      <c r="K203" s="58" t="str">
        <f>IFERROR(VLOOKUP($AC203,FILL_DATA!$A$4:$X$1004,11,0),"")</f>
        <v/>
      </c>
      <c r="L203" s="58" t="str">
        <f>IFERROR(VLOOKUP($AC203,FILL_DATA!$A$4:$X$1004,12,0),"")</f>
        <v/>
      </c>
      <c r="M203" s="58" t="str">
        <f>IFERROR(VLOOKUP($AC203,FILL_DATA!$A$4:$X$1004,13,0),"")</f>
        <v/>
      </c>
      <c r="N203" s="58" t="str">
        <f>IFERROR(VLOOKUP($AC203,FILL_DATA!$A$4:$X$1004,14,0),"")</f>
        <v/>
      </c>
      <c r="O203" s="58" t="str">
        <f>IFERROR(VLOOKUP($AC203,FILL_DATA!$A$4:$X$1004,15,0),"")</f>
        <v/>
      </c>
      <c r="P203" s="58" t="str">
        <f>IFERROR(VLOOKUP($AC203,FILL_DATA!$A$4:$X$1004,16,0),"")</f>
        <v/>
      </c>
      <c r="Q203" s="58" t="str">
        <f>IFERROR(VLOOKUP($AC203,FILL_DATA!$A$4:$X$1004,17,0),"")</f>
        <v/>
      </c>
      <c r="R203" s="58" t="str">
        <f>IFERROR(VLOOKUP($AC203,FILL_DATA!$A$4:$X$1004,18,0),"")</f>
        <v/>
      </c>
      <c r="S203" s="58" t="str">
        <f>IFERROR(VLOOKUP($AC203,FILL_DATA!$A$4:$X$1004,19,0),"")</f>
        <v/>
      </c>
      <c r="T203" s="58" t="str">
        <f>IFERROR(VLOOKUP($AC203,FILL_DATA!$A$4:$X$1004,20,0),"")</f>
        <v/>
      </c>
      <c r="U203" s="58" t="str">
        <f>IFERROR(VLOOKUP($AC203,FILL_DATA!$A$4:$X$1004,21,0),"")</f>
        <v/>
      </c>
      <c r="V203" s="58" t="str">
        <f>IFERROR(VLOOKUP($AC203,FILL_DATA!$A$4:$X$1004,22,0),"")</f>
        <v/>
      </c>
      <c r="W203" s="58" t="str">
        <f>IFERROR(VLOOKUP($AC203,FILL_DATA!$A$4:$X$1004,23,0),"")</f>
        <v/>
      </c>
      <c r="X203" s="58" t="str">
        <f>IFERROR(VLOOKUP($AC203,FILL_DATA!$A$4:$X$1004,24,0),"")</f>
        <v/>
      </c>
      <c r="Y203" s="58" t="str">
        <f>IF(SANCTION!$C$6:$C$1006="","",VLOOKUP(SANCTION!$C$6:$C$1006,Sheet1!$B$3:$C$15,2,0))</f>
        <v/>
      </c>
      <c r="Z203" s="57">
        <f t="shared" si="6"/>
        <v>0</v>
      </c>
      <c r="AB203" s="89">
        <v>198</v>
      </c>
      <c r="AC203" s="89">
        <f>IFERROR(IF($AB$1&gt;=AB203,SMALL(FILL_DATA!$AC$5:$AC$1004,SANCTION!$AB$2+SANCTION!AB203),0),0)</f>
        <v>0</v>
      </c>
      <c r="AE203" s="89">
        <f>IF(SANCTION!$C203&gt;=9,1,0)</f>
        <v>1</v>
      </c>
      <c r="AF203" s="89">
        <f>IFERROR(PRODUCT(SANCTION!$X203,SANCTION!$Y203),"")</f>
        <v>0</v>
      </c>
      <c r="AG203" s="89">
        <f t="shared" si="7"/>
        <v>0</v>
      </c>
    </row>
    <row r="204" spans="1:33" hidden="1">
      <c r="A204" s="89" t="str">
        <f>J204&amp;"_"&amp;COUNTIF($J$6:J204,J204)</f>
        <v>_168</v>
      </c>
      <c r="B204" s="58" t="str">
        <f>IF(SANCTION!$C204="","",ROWS($B$6:B204))</f>
        <v/>
      </c>
      <c r="C204" s="58" t="str">
        <f>IFERROR(VLOOKUP($AC204,FILL_DATA!$A$4:$X$1004,2,0),"")</f>
        <v/>
      </c>
      <c r="D204" s="58" t="str">
        <f>IFERROR(VLOOKUP($AC204,FILL_DATA!$A$4:$X$1004,3,0),"")</f>
        <v/>
      </c>
      <c r="E204" s="58" t="str">
        <f>IFERROR(VLOOKUP($AC204,FILL_DATA!$A$4:$X$1004,4,0),"")</f>
        <v/>
      </c>
      <c r="F204" s="58" t="str">
        <f>IFERROR(VLOOKUP($AC204,FILL_DATA!$A$4:$X$1004,5,0),"")</f>
        <v/>
      </c>
      <c r="G204" s="58" t="str">
        <f>IFERROR(VLOOKUP($AC204,FILL_DATA!$A$4:$X$1004,6,0),"")</f>
        <v/>
      </c>
      <c r="H204" s="58" t="str">
        <f>IFERROR(VLOOKUP($AC204,FILL_DATA!$A$4:$X$1004,7,0),"")</f>
        <v/>
      </c>
      <c r="I204" s="161" t="str">
        <f>IFERROR(VLOOKUP($AC204,FILL_DATA!$A$4:$X$1004,9,0),"")</f>
        <v/>
      </c>
      <c r="J204" s="58" t="str">
        <f>IFERROR(VLOOKUP($AC204,FILL_DATA!$A$4:$X$1004,10,0),"")</f>
        <v/>
      </c>
      <c r="K204" s="58" t="str">
        <f>IFERROR(VLOOKUP($AC204,FILL_DATA!$A$4:$X$1004,11,0),"")</f>
        <v/>
      </c>
      <c r="L204" s="58" t="str">
        <f>IFERROR(VLOOKUP($AC204,FILL_DATA!$A$4:$X$1004,12,0),"")</f>
        <v/>
      </c>
      <c r="M204" s="58" t="str">
        <f>IFERROR(VLOOKUP($AC204,FILL_DATA!$A$4:$X$1004,13,0),"")</f>
        <v/>
      </c>
      <c r="N204" s="58" t="str">
        <f>IFERROR(VLOOKUP($AC204,FILL_DATA!$A$4:$X$1004,14,0),"")</f>
        <v/>
      </c>
      <c r="O204" s="58" t="str">
        <f>IFERROR(VLOOKUP($AC204,FILL_DATA!$A$4:$X$1004,15,0),"")</f>
        <v/>
      </c>
      <c r="P204" s="58" t="str">
        <f>IFERROR(VLOOKUP($AC204,FILL_DATA!$A$4:$X$1004,16,0),"")</f>
        <v/>
      </c>
      <c r="Q204" s="58" t="str">
        <f>IFERROR(VLOOKUP($AC204,FILL_DATA!$A$4:$X$1004,17,0),"")</f>
        <v/>
      </c>
      <c r="R204" s="58" t="str">
        <f>IFERROR(VLOOKUP($AC204,FILL_DATA!$A$4:$X$1004,18,0),"")</f>
        <v/>
      </c>
      <c r="S204" s="58" t="str">
        <f>IFERROR(VLOOKUP($AC204,FILL_DATA!$A$4:$X$1004,19,0),"")</f>
        <v/>
      </c>
      <c r="T204" s="58" t="str">
        <f>IFERROR(VLOOKUP($AC204,FILL_DATA!$A$4:$X$1004,20,0),"")</f>
        <v/>
      </c>
      <c r="U204" s="58" t="str">
        <f>IFERROR(VLOOKUP($AC204,FILL_DATA!$A$4:$X$1004,21,0),"")</f>
        <v/>
      </c>
      <c r="V204" s="58" t="str">
        <f>IFERROR(VLOOKUP($AC204,FILL_DATA!$A$4:$X$1004,22,0),"")</f>
        <v/>
      </c>
      <c r="W204" s="58" t="str">
        <f>IFERROR(VLOOKUP($AC204,FILL_DATA!$A$4:$X$1004,23,0),"")</f>
        <v/>
      </c>
      <c r="X204" s="58" t="str">
        <f>IFERROR(VLOOKUP($AC204,FILL_DATA!$A$4:$X$1004,24,0),"")</f>
        <v/>
      </c>
      <c r="Y204" s="58" t="str">
        <f>IF(SANCTION!$C$6:$C$1006="","",VLOOKUP(SANCTION!$C$6:$C$1006,Sheet1!$B$3:$C$15,2,0))</f>
        <v/>
      </c>
      <c r="Z204" s="57">
        <f t="shared" si="6"/>
        <v>0</v>
      </c>
      <c r="AB204" s="89">
        <v>199</v>
      </c>
      <c r="AC204" s="89">
        <f>IFERROR(IF($AB$1&gt;=AB204,SMALL(FILL_DATA!$AC$5:$AC$1004,SANCTION!$AB$2+SANCTION!AB204),0),0)</f>
        <v>0</v>
      </c>
      <c r="AE204" s="89">
        <f>IF(SANCTION!$C204&gt;=9,1,0)</f>
        <v>1</v>
      </c>
      <c r="AF204" s="89">
        <f>IFERROR(PRODUCT(SANCTION!$X204,SANCTION!$Y204),"")</f>
        <v>0</v>
      </c>
      <c r="AG204" s="89">
        <f t="shared" si="7"/>
        <v>0</v>
      </c>
    </row>
    <row r="205" spans="1:33" hidden="1">
      <c r="A205" s="89" t="str">
        <f>J205&amp;"_"&amp;COUNTIF($J$6:J205,J205)</f>
        <v>_169</v>
      </c>
      <c r="B205" s="58" t="str">
        <f>IF(SANCTION!$C205="","",ROWS($B$6:B205))</f>
        <v/>
      </c>
      <c r="C205" s="58" t="str">
        <f>IFERROR(VLOOKUP($AC205,FILL_DATA!$A$4:$X$1004,2,0),"")</f>
        <v/>
      </c>
      <c r="D205" s="58" t="str">
        <f>IFERROR(VLOOKUP($AC205,FILL_DATA!$A$4:$X$1004,3,0),"")</f>
        <v/>
      </c>
      <c r="E205" s="58" t="str">
        <f>IFERROR(VLOOKUP($AC205,FILL_DATA!$A$4:$X$1004,4,0),"")</f>
        <v/>
      </c>
      <c r="F205" s="58" t="str">
        <f>IFERROR(VLOOKUP($AC205,FILL_DATA!$A$4:$X$1004,5,0),"")</f>
        <v/>
      </c>
      <c r="G205" s="58" t="str">
        <f>IFERROR(VLOOKUP($AC205,FILL_DATA!$A$4:$X$1004,6,0),"")</f>
        <v/>
      </c>
      <c r="H205" s="58" t="str">
        <f>IFERROR(VLOOKUP($AC205,FILL_DATA!$A$4:$X$1004,7,0),"")</f>
        <v/>
      </c>
      <c r="I205" s="161" t="str">
        <f>IFERROR(VLOOKUP($AC205,FILL_DATA!$A$4:$X$1004,9,0),"")</f>
        <v/>
      </c>
      <c r="J205" s="58" t="str">
        <f>IFERROR(VLOOKUP($AC205,FILL_DATA!$A$4:$X$1004,10,0),"")</f>
        <v/>
      </c>
      <c r="K205" s="58" t="str">
        <f>IFERROR(VLOOKUP($AC205,FILL_DATA!$A$4:$X$1004,11,0),"")</f>
        <v/>
      </c>
      <c r="L205" s="58" t="str">
        <f>IFERROR(VLOOKUP($AC205,FILL_DATA!$A$4:$X$1004,12,0),"")</f>
        <v/>
      </c>
      <c r="M205" s="58" t="str">
        <f>IFERROR(VLOOKUP($AC205,FILL_DATA!$A$4:$X$1004,13,0),"")</f>
        <v/>
      </c>
      <c r="N205" s="58" t="str">
        <f>IFERROR(VLOOKUP($AC205,FILL_DATA!$A$4:$X$1004,14,0),"")</f>
        <v/>
      </c>
      <c r="O205" s="58" t="str">
        <f>IFERROR(VLOOKUP($AC205,FILL_DATA!$A$4:$X$1004,15,0),"")</f>
        <v/>
      </c>
      <c r="P205" s="58" t="str">
        <f>IFERROR(VLOOKUP($AC205,FILL_DATA!$A$4:$X$1004,16,0),"")</f>
        <v/>
      </c>
      <c r="Q205" s="58" t="str">
        <f>IFERROR(VLOOKUP($AC205,FILL_DATA!$A$4:$X$1004,17,0),"")</f>
        <v/>
      </c>
      <c r="R205" s="58" t="str">
        <f>IFERROR(VLOOKUP($AC205,FILL_DATA!$A$4:$X$1004,18,0),"")</f>
        <v/>
      </c>
      <c r="S205" s="58" t="str">
        <f>IFERROR(VLOOKUP($AC205,FILL_DATA!$A$4:$X$1004,19,0),"")</f>
        <v/>
      </c>
      <c r="T205" s="58" t="str">
        <f>IFERROR(VLOOKUP($AC205,FILL_DATA!$A$4:$X$1004,20,0),"")</f>
        <v/>
      </c>
      <c r="U205" s="58" t="str">
        <f>IFERROR(VLOOKUP($AC205,FILL_DATA!$A$4:$X$1004,21,0),"")</f>
        <v/>
      </c>
      <c r="V205" s="58" t="str">
        <f>IFERROR(VLOOKUP($AC205,FILL_DATA!$A$4:$X$1004,22,0),"")</f>
        <v/>
      </c>
      <c r="W205" s="58" t="str">
        <f>IFERROR(VLOOKUP($AC205,FILL_DATA!$A$4:$X$1004,23,0),"")</f>
        <v/>
      </c>
      <c r="X205" s="58" t="str">
        <f>IFERROR(VLOOKUP($AC205,FILL_DATA!$A$4:$X$1004,24,0),"")</f>
        <v/>
      </c>
      <c r="Y205" s="58" t="str">
        <f>IF(SANCTION!$C$6:$C$1006="","",VLOOKUP(SANCTION!$C$6:$C$1006,Sheet1!$B$3:$C$15,2,0))</f>
        <v/>
      </c>
      <c r="Z205" s="57">
        <f t="shared" si="6"/>
        <v>0</v>
      </c>
      <c r="AB205" s="89">
        <v>200</v>
      </c>
      <c r="AC205" s="89">
        <f>IFERROR(IF($AB$1&gt;=AB205,SMALL(FILL_DATA!$AC$5:$AC$1004,SANCTION!$AB$2+SANCTION!AB205),0),0)</f>
        <v>0</v>
      </c>
      <c r="AE205" s="89">
        <f>IF(SANCTION!$C205&gt;=9,1,0)</f>
        <v>1</v>
      </c>
      <c r="AF205" s="89">
        <f>IFERROR(PRODUCT(SANCTION!$X205,SANCTION!$Y205),"")</f>
        <v>0</v>
      </c>
      <c r="AG205" s="89">
        <f t="shared" si="7"/>
        <v>0</v>
      </c>
    </row>
    <row r="206" spans="1:33" hidden="1">
      <c r="A206" s="89" t="str">
        <f>J206&amp;"_"&amp;COUNTIF($J$6:J206,J206)</f>
        <v>_170</v>
      </c>
      <c r="B206" s="58" t="str">
        <f>IF(SANCTION!$C206="","",ROWS($B$6:B206))</f>
        <v/>
      </c>
      <c r="C206" s="58" t="str">
        <f>IFERROR(VLOOKUP($AC206,FILL_DATA!$A$4:$X$1004,2,0),"")</f>
        <v/>
      </c>
      <c r="D206" s="58" t="str">
        <f>IFERROR(VLOOKUP($AC206,FILL_DATA!$A$4:$X$1004,3,0),"")</f>
        <v/>
      </c>
      <c r="E206" s="58" t="str">
        <f>IFERROR(VLOOKUP($AC206,FILL_DATA!$A$4:$X$1004,4,0),"")</f>
        <v/>
      </c>
      <c r="F206" s="58" t="str">
        <f>IFERROR(VLOOKUP($AC206,FILL_DATA!$A$4:$X$1004,5,0),"")</f>
        <v/>
      </c>
      <c r="G206" s="58" t="str">
        <f>IFERROR(VLOOKUP($AC206,FILL_DATA!$A$4:$X$1004,6,0),"")</f>
        <v/>
      </c>
      <c r="H206" s="58" t="str">
        <f>IFERROR(VLOOKUP($AC206,FILL_DATA!$A$4:$X$1004,7,0),"")</f>
        <v/>
      </c>
      <c r="I206" s="161" t="str">
        <f>IFERROR(VLOOKUP($AC206,FILL_DATA!$A$4:$X$1004,9,0),"")</f>
        <v/>
      </c>
      <c r="J206" s="58" t="str">
        <f>IFERROR(VLOOKUP($AC206,FILL_DATA!$A$4:$X$1004,10,0),"")</f>
        <v/>
      </c>
      <c r="K206" s="58" t="str">
        <f>IFERROR(VLOOKUP($AC206,FILL_DATA!$A$4:$X$1004,11,0),"")</f>
        <v/>
      </c>
      <c r="L206" s="58" t="str">
        <f>IFERROR(VLOOKUP($AC206,FILL_DATA!$A$4:$X$1004,12,0),"")</f>
        <v/>
      </c>
      <c r="M206" s="58" t="str">
        <f>IFERROR(VLOOKUP($AC206,FILL_DATA!$A$4:$X$1004,13,0),"")</f>
        <v/>
      </c>
      <c r="N206" s="58" t="str">
        <f>IFERROR(VLOOKUP($AC206,FILL_DATA!$A$4:$X$1004,14,0),"")</f>
        <v/>
      </c>
      <c r="O206" s="58" t="str">
        <f>IFERROR(VLOOKUP($AC206,FILL_DATA!$A$4:$X$1004,15,0),"")</f>
        <v/>
      </c>
      <c r="P206" s="58" t="str">
        <f>IFERROR(VLOOKUP($AC206,FILL_DATA!$A$4:$X$1004,16,0),"")</f>
        <v/>
      </c>
      <c r="Q206" s="58" t="str">
        <f>IFERROR(VLOOKUP($AC206,FILL_DATA!$A$4:$X$1004,17,0),"")</f>
        <v/>
      </c>
      <c r="R206" s="58" t="str">
        <f>IFERROR(VLOOKUP($AC206,FILL_DATA!$A$4:$X$1004,18,0),"")</f>
        <v/>
      </c>
      <c r="S206" s="58" t="str">
        <f>IFERROR(VLOOKUP($AC206,FILL_DATA!$A$4:$X$1004,19,0),"")</f>
        <v/>
      </c>
      <c r="T206" s="58" t="str">
        <f>IFERROR(VLOOKUP($AC206,FILL_DATA!$A$4:$X$1004,20,0),"")</f>
        <v/>
      </c>
      <c r="U206" s="58" t="str">
        <f>IFERROR(VLOOKUP($AC206,FILL_DATA!$A$4:$X$1004,21,0),"")</f>
        <v/>
      </c>
      <c r="V206" s="58" t="str">
        <f>IFERROR(VLOOKUP($AC206,FILL_DATA!$A$4:$X$1004,22,0),"")</f>
        <v/>
      </c>
      <c r="W206" s="58" t="str">
        <f>IFERROR(VLOOKUP($AC206,FILL_DATA!$A$4:$X$1004,23,0),"")</f>
        <v/>
      </c>
      <c r="X206" s="58" t="str">
        <f>IFERROR(VLOOKUP($AC206,FILL_DATA!$A$4:$X$1004,24,0),"")</f>
        <v/>
      </c>
      <c r="Y206" s="58" t="str">
        <f>IF(SANCTION!$C$6:$C$1006="","",VLOOKUP(SANCTION!$C$6:$C$1006,Sheet1!$B$3:$C$15,2,0))</f>
        <v/>
      </c>
      <c r="Z206" s="57">
        <f t="shared" si="6"/>
        <v>0</v>
      </c>
      <c r="AB206" s="89">
        <v>201</v>
      </c>
      <c r="AC206" s="89">
        <f>IFERROR(IF($AB$1&gt;=AB206,SMALL(FILL_DATA!$AC$5:$AC$1004,SANCTION!$AB$2+SANCTION!AB206),0),0)</f>
        <v>0</v>
      </c>
      <c r="AE206" s="89">
        <f>IF(SANCTION!$C206&gt;=9,1,0)</f>
        <v>1</v>
      </c>
      <c r="AF206" s="89">
        <f>IFERROR(PRODUCT(SANCTION!$X206,SANCTION!$Y206),"")</f>
        <v>0</v>
      </c>
      <c r="AG206" s="89">
        <f t="shared" si="7"/>
        <v>0</v>
      </c>
    </row>
    <row r="207" spans="1:33" hidden="1">
      <c r="A207" s="89" t="str">
        <f>J207&amp;"_"&amp;COUNTIF($J$6:J207,J207)</f>
        <v>_171</v>
      </c>
      <c r="B207" s="58" t="str">
        <f>IF(SANCTION!$C207="","",ROWS($B$6:B207))</f>
        <v/>
      </c>
      <c r="C207" s="58" t="str">
        <f>IFERROR(VLOOKUP($AC207,FILL_DATA!$A$4:$X$1004,2,0),"")</f>
        <v/>
      </c>
      <c r="D207" s="58" t="str">
        <f>IFERROR(VLOOKUP($AC207,FILL_DATA!$A$4:$X$1004,3,0),"")</f>
        <v/>
      </c>
      <c r="E207" s="58" t="str">
        <f>IFERROR(VLOOKUP($AC207,FILL_DATA!$A$4:$X$1004,4,0),"")</f>
        <v/>
      </c>
      <c r="F207" s="58" t="str">
        <f>IFERROR(VLOOKUP($AC207,FILL_DATA!$A$4:$X$1004,5,0),"")</f>
        <v/>
      </c>
      <c r="G207" s="58" t="str">
        <f>IFERROR(VLOOKUP($AC207,FILL_DATA!$A$4:$X$1004,6,0),"")</f>
        <v/>
      </c>
      <c r="H207" s="58" t="str">
        <f>IFERROR(VLOOKUP($AC207,FILL_DATA!$A$4:$X$1004,7,0),"")</f>
        <v/>
      </c>
      <c r="I207" s="161" t="str">
        <f>IFERROR(VLOOKUP($AC207,FILL_DATA!$A$4:$X$1004,9,0),"")</f>
        <v/>
      </c>
      <c r="J207" s="58" t="str">
        <f>IFERROR(VLOOKUP($AC207,FILL_DATA!$A$4:$X$1004,10,0),"")</f>
        <v/>
      </c>
      <c r="K207" s="58" t="str">
        <f>IFERROR(VLOOKUP($AC207,FILL_DATA!$A$4:$X$1004,11,0),"")</f>
        <v/>
      </c>
      <c r="L207" s="58" t="str">
        <f>IFERROR(VLOOKUP($AC207,FILL_DATA!$A$4:$X$1004,12,0),"")</f>
        <v/>
      </c>
      <c r="M207" s="58" t="str">
        <f>IFERROR(VLOOKUP($AC207,FILL_DATA!$A$4:$X$1004,13,0),"")</f>
        <v/>
      </c>
      <c r="N207" s="58" t="str">
        <f>IFERROR(VLOOKUP($AC207,FILL_DATA!$A$4:$X$1004,14,0),"")</f>
        <v/>
      </c>
      <c r="O207" s="58" t="str">
        <f>IFERROR(VLOOKUP($AC207,FILL_DATA!$A$4:$X$1004,15,0),"")</f>
        <v/>
      </c>
      <c r="P207" s="58" t="str">
        <f>IFERROR(VLOOKUP($AC207,FILL_DATA!$A$4:$X$1004,16,0),"")</f>
        <v/>
      </c>
      <c r="Q207" s="58" t="str">
        <f>IFERROR(VLOOKUP($AC207,FILL_DATA!$A$4:$X$1004,17,0),"")</f>
        <v/>
      </c>
      <c r="R207" s="58" t="str">
        <f>IFERROR(VLOOKUP($AC207,FILL_DATA!$A$4:$X$1004,18,0),"")</f>
        <v/>
      </c>
      <c r="S207" s="58" t="str">
        <f>IFERROR(VLOOKUP($AC207,FILL_DATA!$A$4:$X$1004,19,0),"")</f>
        <v/>
      </c>
      <c r="T207" s="58" t="str">
        <f>IFERROR(VLOOKUP($AC207,FILL_DATA!$A$4:$X$1004,20,0),"")</f>
        <v/>
      </c>
      <c r="U207" s="58" t="str">
        <f>IFERROR(VLOOKUP($AC207,FILL_DATA!$A$4:$X$1004,21,0),"")</f>
        <v/>
      </c>
      <c r="V207" s="58" t="str">
        <f>IFERROR(VLOOKUP($AC207,FILL_DATA!$A$4:$X$1004,22,0),"")</f>
        <v/>
      </c>
      <c r="W207" s="58" t="str">
        <f>IFERROR(VLOOKUP($AC207,FILL_DATA!$A$4:$X$1004,23,0),"")</f>
        <v/>
      </c>
      <c r="X207" s="58" t="str">
        <f>IFERROR(VLOOKUP($AC207,FILL_DATA!$A$4:$X$1004,24,0),"")</f>
        <v/>
      </c>
      <c r="Y207" s="58" t="str">
        <f>IF(SANCTION!$C$6:$C$1006="","",VLOOKUP(SANCTION!$C$6:$C$1006,Sheet1!$B$3:$C$15,2,0))</f>
        <v/>
      </c>
      <c r="Z207" s="57">
        <f t="shared" si="6"/>
        <v>0</v>
      </c>
      <c r="AB207" s="89">
        <v>202</v>
      </c>
      <c r="AC207" s="89">
        <f>IFERROR(IF($AB$1&gt;=AB207,SMALL(FILL_DATA!$AC$5:$AC$1004,SANCTION!$AB$2+SANCTION!AB207),0),0)</f>
        <v>0</v>
      </c>
      <c r="AE207" s="89">
        <f>IF(SANCTION!$C207&gt;=9,1,0)</f>
        <v>1</v>
      </c>
      <c r="AF207" s="89">
        <f>IFERROR(PRODUCT(SANCTION!$X207,SANCTION!$Y207),"")</f>
        <v>0</v>
      </c>
      <c r="AG207" s="89">
        <f t="shared" si="7"/>
        <v>0</v>
      </c>
    </row>
    <row r="208" spans="1:33" hidden="1">
      <c r="A208" s="89" t="str">
        <f>J208&amp;"_"&amp;COUNTIF($J$6:J208,J208)</f>
        <v>_172</v>
      </c>
      <c r="B208" s="58" t="str">
        <f>IF(SANCTION!$C208="","",ROWS($B$6:B208))</f>
        <v/>
      </c>
      <c r="C208" s="58" t="str">
        <f>IFERROR(VLOOKUP($AC208,FILL_DATA!$A$4:$X$1004,2,0),"")</f>
        <v/>
      </c>
      <c r="D208" s="58" t="str">
        <f>IFERROR(VLOOKUP($AC208,FILL_DATA!$A$4:$X$1004,3,0),"")</f>
        <v/>
      </c>
      <c r="E208" s="58" t="str">
        <f>IFERROR(VLOOKUP($AC208,FILL_DATA!$A$4:$X$1004,4,0),"")</f>
        <v/>
      </c>
      <c r="F208" s="58" t="str">
        <f>IFERROR(VLOOKUP($AC208,FILL_DATA!$A$4:$X$1004,5,0),"")</f>
        <v/>
      </c>
      <c r="G208" s="58" t="str">
        <f>IFERROR(VLOOKUP($AC208,FILL_DATA!$A$4:$X$1004,6,0),"")</f>
        <v/>
      </c>
      <c r="H208" s="58" t="str">
        <f>IFERROR(VLOOKUP($AC208,FILL_DATA!$A$4:$X$1004,7,0),"")</f>
        <v/>
      </c>
      <c r="I208" s="161" t="str">
        <f>IFERROR(VLOOKUP($AC208,FILL_DATA!$A$4:$X$1004,9,0),"")</f>
        <v/>
      </c>
      <c r="J208" s="58" t="str">
        <f>IFERROR(VLOOKUP($AC208,FILL_DATA!$A$4:$X$1004,10,0),"")</f>
        <v/>
      </c>
      <c r="K208" s="58" t="str">
        <f>IFERROR(VLOOKUP($AC208,FILL_DATA!$A$4:$X$1004,11,0),"")</f>
        <v/>
      </c>
      <c r="L208" s="58" t="str">
        <f>IFERROR(VLOOKUP($AC208,FILL_DATA!$A$4:$X$1004,12,0),"")</f>
        <v/>
      </c>
      <c r="M208" s="58" t="str">
        <f>IFERROR(VLOOKUP($AC208,FILL_DATA!$A$4:$X$1004,13,0),"")</f>
        <v/>
      </c>
      <c r="N208" s="58" t="str">
        <f>IFERROR(VLOOKUP($AC208,FILL_DATA!$A$4:$X$1004,14,0),"")</f>
        <v/>
      </c>
      <c r="O208" s="58" t="str">
        <f>IFERROR(VLOOKUP($AC208,FILL_DATA!$A$4:$X$1004,15,0),"")</f>
        <v/>
      </c>
      <c r="P208" s="58" t="str">
        <f>IFERROR(VLOOKUP($AC208,FILL_DATA!$A$4:$X$1004,16,0),"")</f>
        <v/>
      </c>
      <c r="Q208" s="58" t="str">
        <f>IFERROR(VLOOKUP($AC208,FILL_DATA!$A$4:$X$1004,17,0),"")</f>
        <v/>
      </c>
      <c r="R208" s="58" t="str">
        <f>IFERROR(VLOOKUP($AC208,FILL_DATA!$A$4:$X$1004,18,0),"")</f>
        <v/>
      </c>
      <c r="S208" s="58" t="str">
        <f>IFERROR(VLOOKUP($AC208,FILL_DATA!$A$4:$X$1004,19,0),"")</f>
        <v/>
      </c>
      <c r="T208" s="58" t="str">
        <f>IFERROR(VLOOKUP($AC208,FILL_DATA!$A$4:$X$1004,20,0),"")</f>
        <v/>
      </c>
      <c r="U208" s="58" t="str">
        <f>IFERROR(VLOOKUP($AC208,FILL_DATA!$A$4:$X$1004,21,0),"")</f>
        <v/>
      </c>
      <c r="V208" s="58" t="str">
        <f>IFERROR(VLOOKUP($AC208,FILL_DATA!$A$4:$X$1004,22,0),"")</f>
        <v/>
      </c>
      <c r="W208" s="58" t="str">
        <f>IFERROR(VLOOKUP($AC208,FILL_DATA!$A$4:$X$1004,23,0),"")</f>
        <v/>
      </c>
      <c r="X208" s="58" t="str">
        <f>IFERROR(VLOOKUP($AC208,FILL_DATA!$A$4:$X$1004,24,0),"")</f>
        <v/>
      </c>
      <c r="Y208" s="58" t="str">
        <f>IF(SANCTION!$C$6:$C$1006="","",VLOOKUP(SANCTION!$C$6:$C$1006,Sheet1!$B$3:$C$15,2,0))</f>
        <v/>
      </c>
      <c r="Z208" s="57">
        <f t="shared" si="6"/>
        <v>0</v>
      </c>
      <c r="AB208" s="89">
        <v>203</v>
      </c>
      <c r="AC208" s="89">
        <f>IFERROR(IF($AB$1&gt;=AB208,SMALL(FILL_DATA!$AC$5:$AC$1004,SANCTION!$AB$2+SANCTION!AB208),0),0)</f>
        <v>0</v>
      </c>
      <c r="AE208" s="89">
        <f>IF(SANCTION!$C208&gt;=9,1,0)</f>
        <v>1</v>
      </c>
      <c r="AF208" s="89">
        <f>IFERROR(PRODUCT(SANCTION!$X208,SANCTION!$Y208),"")</f>
        <v>0</v>
      </c>
      <c r="AG208" s="89">
        <f t="shared" si="7"/>
        <v>0</v>
      </c>
    </row>
    <row r="209" spans="1:33" hidden="1">
      <c r="A209" s="89" t="str">
        <f>J209&amp;"_"&amp;COUNTIF($J$6:J209,J209)</f>
        <v>_173</v>
      </c>
      <c r="B209" s="58" t="str">
        <f>IF(SANCTION!$C209="","",ROWS($B$6:B209))</f>
        <v/>
      </c>
      <c r="C209" s="58" t="str">
        <f>IFERROR(VLOOKUP($AC209,FILL_DATA!$A$4:$X$1004,2,0),"")</f>
        <v/>
      </c>
      <c r="D209" s="58" t="str">
        <f>IFERROR(VLOOKUP($AC209,FILL_DATA!$A$4:$X$1004,3,0),"")</f>
        <v/>
      </c>
      <c r="E209" s="58" t="str">
        <f>IFERROR(VLOOKUP($AC209,FILL_DATA!$A$4:$X$1004,4,0),"")</f>
        <v/>
      </c>
      <c r="F209" s="58" t="str">
        <f>IFERROR(VLOOKUP($AC209,FILL_DATA!$A$4:$X$1004,5,0),"")</f>
        <v/>
      </c>
      <c r="G209" s="58" t="str">
        <f>IFERROR(VLOOKUP($AC209,FILL_DATA!$A$4:$X$1004,6,0),"")</f>
        <v/>
      </c>
      <c r="H209" s="58" t="str">
        <f>IFERROR(VLOOKUP($AC209,FILL_DATA!$A$4:$X$1004,7,0),"")</f>
        <v/>
      </c>
      <c r="I209" s="161" t="str">
        <f>IFERROR(VLOOKUP($AC209,FILL_DATA!$A$4:$X$1004,9,0),"")</f>
        <v/>
      </c>
      <c r="J209" s="58" t="str">
        <f>IFERROR(VLOOKUP($AC209,FILL_DATA!$A$4:$X$1004,10,0),"")</f>
        <v/>
      </c>
      <c r="K209" s="58" t="str">
        <f>IFERROR(VLOOKUP($AC209,FILL_DATA!$A$4:$X$1004,11,0),"")</f>
        <v/>
      </c>
      <c r="L209" s="58" t="str">
        <f>IFERROR(VLOOKUP($AC209,FILL_DATA!$A$4:$X$1004,12,0),"")</f>
        <v/>
      </c>
      <c r="M209" s="58" t="str">
        <f>IFERROR(VLOOKUP($AC209,FILL_DATA!$A$4:$X$1004,13,0),"")</f>
        <v/>
      </c>
      <c r="N209" s="58" t="str">
        <f>IFERROR(VLOOKUP($AC209,FILL_DATA!$A$4:$X$1004,14,0),"")</f>
        <v/>
      </c>
      <c r="O209" s="58" t="str">
        <f>IFERROR(VLOOKUP($AC209,FILL_DATA!$A$4:$X$1004,15,0),"")</f>
        <v/>
      </c>
      <c r="P209" s="58" t="str">
        <f>IFERROR(VLOOKUP($AC209,FILL_DATA!$A$4:$X$1004,16,0),"")</f>
        <v/>
      </c>
      <c r="Q209" s="58" t="str">
        <f>IFERROR(VLOOKUP($AC209,FILL_DATA!$A$4:$X$1004,17,0),"")</f>
        <v/>
      </c>
      <c r="R209" s="58" t="str">
        <f>IFERROR(VLOOKUP($AC209,FILL_DATA!$A$4:$X$1004,18,0),"")</f>
        <v/>
      </c>
      <c r="S209" s="58" t="str">
        <f>IFERROR(VLOOKUP($AC209,FILL_DATA!$A$4:$X$1004,19,0),"")</f>
        <v/>
      </c>
      <c r="T209" s="58" t="str">
        <f>IFERROR(VLOOKUP($AC209,FILL_DATA!$A$4:$X$1004,20,0),"")</f>
        <v/>
      </c>
      <c r="U209" s="58" t="str">
        <f>IFERROR(VLOOKUP($AC209,FILL_DATA!$A$4:$X$1004,21,0),"")</f>
        <v/>
      </c>
      <c r="V209" s="58" t="str">
        <f>IFERROR(VLOOKUP($AC209,FILL_DATA!$A$4:$X$1004,22,0),"")</f>
        <v/>
      </c>
      <c r="W209" s="58" t="str">
        <f>IFERROR(VLOOKUP($AC209,FILL_DATA!$A$4:$X$1004,23,0),"")</f>
        <v/>
      </c>
      <c r="X209" s="58" t="str">
        <f>IFERROR(VLOOKUP($AC209,FILL_DATA!$A$4:$X$1004,24,0),"")</f>
        <v/>
      </c>
      <c r="Y209" s="58" t="str">
        <f>IF(SANCTION!$C$6:$C$1006="","",VLOOKUP(SANCTION!$C$6:$C$1006,Sheet1!$B$3:$C$15,2,0))</f>
        <v/>
      </c>
      <c r="Z209" s="57">
        <f t="shared" si="6"/>
        <v>0</v>
      </c>
      <c r="AB209" s="89">
        <v>204</v>
      </c>
      <c r="AC209" s="89">
        <f>IFERROR(IF($AB$1&gt;=AB209,SMALL(FILL_DATA!$AC$5:$AC$1004,SANCTION!$AB$2+SANCTION!AB209),0),0)</f>
        <v>0</v>
      </c>
      <c r="AE209" s="89">
        <f>IF(SANCTION!$C209&gt;=9,1,0)</f>
        <v>1</v>
      </c>
      <c r="AF209" s="89">
        <f>IFERROR(PRODUCT(SANCTION!$X209,SANCTION!$Y209),"")</f>
        <v>0</v>
      </c>
      <c r="AG209" s="89">
        <f t="shared" si="7"/>
        <v>0</v>
      </c>
    </row>
    <row r="210" spans="1:33" hidden="1">
      <c r="A210" s="89" t="str">
        <f>J210&amp;"_"&amp;COUNTIF($J$6:J210,J210)</f>
        <v>_174</v>
      </c>
      <c r="B210" s="58" t="str">
        <f>IF(SANCTION!$C210="","",ROWS($B$6:B210))</f>
        <v/>
      </c>
      <c r="C210" s="58" t="str">
        <f>IFERROR(VLOOKUP($AC210,FILL_DATA!$A$4:$X$1004,2,0),"")</f>
        <v/>
      </c>
      <c r="D210" s="58" t="str">
        <f>IFERROR(VLOOKUP($AC210,FILL_DATA!$A$4:$X$1004,3,0),"")</f>
        <v/>
      </c>
      <c r="E210" s="58" t="str">
        <f>IFERROR(VLOOKUP($AC210,FILL_DATA!$A$4:$X$1004,4,0),"")</f>
        <v/>
      </c>
      <c r="F210" s="58" t="str">
        <f>IFERROR(VLOOKUP($AC210,FILL_DATA!$A$4:$X$1004,5,0),"")</f>
        <v/>
      </c>
      <c r="G210" s="58" t="str">
        <f>IFERROR(VLOOKUP($AC210,FILL_DATA!$A$4:$X$1004,6,0),"")</f>
        <v/>
      </c>
      <c r="H210" s="58" t="str">
        <f>IFERROR(VLOOKUP($AC210,FILL_DATA!$A$4:$X$1004,7,0),"")</f>
        <v/>
      </c>
      <c r="I210" s="161" t="str">
        <f>IFERROR(VLOOKUP($AC210,FILL_DATA!$A$4:$X$1004,9,0),"")</f>
        <v/>
      </c>
      <c r="J210" s="58" t="str">
        <f>IFERROR(VLOOKUP($AC210,FILL_DATA!$A$4:$X$1004,10,0),"")</f>
        <v/>
      </c>
      <c r="K210" s="58" t="str">
        <f>IFERROR(VLOOKUP($AC210,FILL_DATA!$A$4:$X$1004,11,0),"")</f>
        <v/>
      </c>
      <c r="L210" s="58" t="str">
        <f>IFERROR(VLOOKUP($AC210,FILL_DATA!$A$4:$X$1004,12,0),"")</f>
        <v/>
      </c>
      <c r="M210" s="58" t="str">
        <f>IFERROR(VLOOKUP($AC210,FILL_DATA!$A$4:$X$1004,13,0),"")</f>
        <v/>
      </c>
      <c r="N210" s="58" t="str">
        <f>IFERROR(VLOOKUP($AC210,FILL_DATA!$A$4:$X$1004,14,0),"")</f>
        <v/>
      </c>
      <c r="O210" s="58" t="str">
        <f>IFERROR(VLOOKUP($AC210,FILL_DATA!$A$4:$X$1004,15,0),"")</f>
        <v/>
      </c>
      <c r="P210" s="58" t="str">
        <f>IFERROR(VLOOKUP($AC210,FILL_DATA!$A$4:$X$1004,16,0),"")</f>
        <v/>
      </c>
      <c r="Q210" s="58" t="str">
        <f>IFERROR(VLOOKUP($AC210,FILL_DATA!$A$4:$X$1004,17,0),"")</f>
        <v/>
      </c>
      <c r="R210" s="58" t="str">
        <f>IFERROR(VLOOKUP($AC210,FILL_DATA!$A$4:$X$1004,18,0),"")</f>
        <v/>
      </c>
      <c r="S210" s="58" t="str">
        <f>IFERROR(VLOOKUP($AC210,FILL_DATA!$A$4:$X$1004,19,0),"")</f>
        <v/>
      </c>
      <c r="T210" s="58" t="str">
        <f>IFERROR(VLOOKUP($AC210,FILL_DATA!$A$4:$X$1004,20,0),"")</f>
        <v/>
      </c>
      <c r="U210" s="58" t="str">
        <f>IFERROR(VLOOKUP($AC210,FILL_DATA!$A$4:$X$1004,21,0),"")</f>
        <v/>
      </c>
      <c r="V210" s="58" t="str">
        <f>IFERROR(VLOOKUP($AC210,FILL_DATA!$A$4:$X$1004,22,0),"")</f>
        <v/>
      </c>
      <c r="W210" s="58" t="str">
        <f>IFERROR(VLOOKUP($AC210,FILL_DATA!$A$4:$X$1004,23,0),"")</f>
        <v/>
      </c>
      <c r="X210" s="58" t="str">
        <f>IFERROR(VLOOKUP($AC210,FILL_DATA!$A$4:$X$1004,24,0),"")</f>
        <v/>
      </c>
      <c r="Y210" s="58" t="str">
        <f>IF(SANCTION!$C$6:$C$1006="","",VLOOKUP(SANCTION!$C$6:$C$1006,Sheet1!$B$3:$C$15,2,0))</f>
        <v/>
      </c>
      <c r="Z210" s="57">
        <f t="shared" si="6"/>
        <v>0</v>
      </c>
      <c r="AB210" s="89">
        <v>205</v>
      </c>
      <c r="AC210" s="89">
        <f>IFERROR(IF($AB$1&gt;=AB210,SMALL(FILL_DATA!$AC$5:$AC$1004,SANCTION!$AB$2+SANCTION!AB210),0),0)</f>
        <v>0</v>
      </c>
      <c r="AE210" s="89">
        <f>IF(SANCTION!$C210&gt;=9,1,0)</f>
        <v>1</v>
      </c>
      <c r="AF210" s="89">
        <f>IFERROR(PRODUCT(SANCTION!$X210,SANCTION!$Y210),"")</f>
        <v>0</v>
      </c>
      <c r="AG210" s="89">
        <f t="shared" si="7"/>
        <v>0</v>
      </c>
    </row>
    <row r="211" spans="1:33" hidden="1">
      <c r="A211" s="89" t="str">
        <f>J211&amp;"_"&amp;COUNTIF($J$6:J211,J211)</f>
        <v>_175</v>
      </c>
      <c r="B211" s="58" t="str">
        <f>IF(SANCTION!$C211="","",ROWS($B$6:B211))</f>
        <v/>
      </c>
      <c r="C211" s="58" t="str">
        <f>IFERROR(VLOOKUP($AC211,FILL_DATA!$A$4:$X$1004,2,0),"")</f>
        <v/>
      </c>
      <c r="D211" s="58" t="str">
        <f>IFERROR(VLOOKUP($AC211,FILL_DATA!$A$4:$X$1004,3,0),"")</f>
        <v/>
      </c>
      <c r="E211" s="58" t="str">
        <f>IFERROR(VLOOKUP($AC211,FILL_DATA!$A$4:$X$1004,4,0),"")</f>
        <v/>
      </c>
      <c r="F211" s="58" t="str">
        <f>IFERROR(VLOOKUP($AC211,FILL_DATA!$A$4:$X$1004,5,0),"")</f>
        <v/>
      </c>
      <c r="G211" s="58" t="str">
        <f>IFERROR(VLOOKUP($AC211,FILL_DATA!$A$4:$X$1004,6,0),"")</f>
        <v/>
      </c>
      <c r="H211" s="58" t="str">
        <f>IFERROR(VLOOKUP($AC211,FILL_DATA!$A$4:$X$1004,7,0),"")</f>
        <v/>
      </c>
      <c r="I211" s="161" t="str">
        <f>IFERROR(VLOOKUP($AC211,FILL_DATA!$A$4:$X$1004,9,0),"")</f>
        <v/>
      </c>
      <c r="J211" s="58" t="str">
        <f>IFERROR(VLOOKUP($AC211,FILL_DATA!$A$4:$X$1004,10,0),"")</f>
        <v/>
      </c>
      <c r="K211" s="58" t="str">
        <f>IFERROR(VLOOKUP($AC211,FILL_DATA!$A$4:$X$1004,11,0),"")</f>
        <v/>
      </c>
      <c r="L211" s="58" t="str">
        <f>IFERROR(VLOOKUP($AC211,FILL_DATA!$A$4:$X$1004,12,0),"")</f>
        <v/>
      </c>
      <c r="M211" s="58" t="str">
        <f>IFERROR(VLOOKUP($AC211,FILL_DATA!$A$4:$X$1004,13,0),"")</f>
        <v/>
      </c>
      <c r="N211" s="58" t="str">
        <f>IFERROR(VLOOKUP($AC211,FILL_DATA!$A$4:$X$1004,14,0),"")</f>
        <v/>
      </c>
      <c r="O211" s="58" t="str">
        <f>IFERROR(VLOOKUP($AC211,FILL_DATA!$A$4:$X$1004,15,0),"")</f>
        <v/>
      </c>
      <c r="P211" s="58" t="str">
        <f>IFERROR(VLOOKUP($AC211,FILL_DATA!$A$4:$X$1004,16,0),"")</f>
        <v/>
      </c>
      <c r="Q211" s="58" t="str">
        <f>IFERROR(VLOOKUP($AC211,FILL_DATA!$A$4:$X$1004,17,0),"")</f>
        <v/>
      </c>
      <c r="R211" s="58" t="str">
        <f>IFERROR(VLOOKUP($AC211,FILL_DATA!$A$4:$X$1004,18,0),"")</f>
        <v/>
      </c>
      <c r="S211" s="58" t="str">
        <f>IFERROR(VLOOKUP($AC211,FILL_DATA!$A$4:$X$1004,19,0),"")</f>
        <v/>
      </c>
      <c r="T211" s="58" t="str">
        <f>IFERROR(VLOOKUP($AC211,FILL_DATA!$A$4:$X$1004,20,0),"")</f>
        <v/>
      </c>
      <c r="U211" s="58" t="str">
        <f>IFERROR(VLOOKUP($AC211,FILL_DATA!$A$4:$X$1004,21,0),"")</f>
        <v/>
      </c>
      <c r="V211" s="58" t="str">
        <f>IFERROR(VLOOKUP($AC211,FILL_DATA!$A$4:$X$1004,22,0),"")</f>
        <v/>
      </c>
      <c r="W211" s="58" t="str">
        <f>IFERROR(VLOOKUP($AC211,FILL_DATA!$A$4:$X$1004,23,0),"")</f>
        <v/>
      </c>
      <c r="X211" s="58" t="str">
        <f>IFERROR(VLOOKUP($AC211,FILL_DATA!$A$4:$X$1004,24,0),"")</f>
        <v/>
      </c>
      <c r="Y211" s="58" t="str">
        <f>IF(SANCTION!$C$6:$C$1006="","",VLOOKUP(SANCTION!$C$6:$C$1006,Sheet1!$B$3:$C$15,2,0))</f>
        <v/>
      </c>
      <c r="Z211" s="57">
        <f t="shared" si="6"/>
        <v>0</v>
      </c>
      <c r="AB211" s="89">
        <v>206</v>
      </c>
      <c r="AC211" s="89">
        <f>IFERROR(IF($AB$1&gt;=AB211,SMALL(FILL_DATA!$AC$5:$AC$1004,SANCTION!$AB$2+SANCTION!AB211),0),0)</f>
        <v>0</v>
      </c>
      <c r="AE211" s="89">
        <f>IF(SANCTION!$C211&gt;=9,1,0)</f>
        <v>1</v>
      </c>
      <c r="AF211" s="89">
        <f>IFERROR(PRODUCT(SANCTION!$X211,SANCTION!$Y211),"")</f>
        <v>0</v>
      </c>
      <c r="AG211" s="89">
        <f t="shared" si="7"/>
        <v>0</v>
      </c>
    </row>
    <row r="212" spans="1:33" hidden="1">
      <c r="A212" s="89" t="str">
        <f>J212&amp;"_"&amp;COUNTIF($J$6:J212,J212)</f>
        <v>_176</v>
      </c>
      <c r="B212" s="58" t="str">
        <f>IF(SANCTION!$C212="","",ROWS($B$6:B212))</f>
        <v/>
      </c>
      <c r="C212" s="58" t="str">
        <f>IFERROR(VLOOKUP($AC212,FILL_DATA!$A$4:$X$1004,2,0),"")</f>
        <v/>
      </c>
      <c r="D212" s="58" t="str">
        <f>IFERROR(VLOOKUP($AC212,FILL_DATA!$A$4:$X$1004,3,0),"")</f>
        <v/>
      </c>
      <c r="E212" s="58" t="str">
        <f>IFERROR(VLOOKUP($AC212,FILL_DATA!$A$4:$X$1004,4,0),"")</f>
        <v/>
      </c>
      <c r="F212" s="58" t="str">
        <f>IFERROR(VLOOKUP($AC212,FILL_DATA!$A$4:$X$1004,5,0),"")</f>
        <v/>
      </c>
      <c r="G212" s="58" t="str">
        <f>IFERROR(VLOOKUP($AC212,FILL_DATA!$A$4:$X$1004,6,0),"")</f>
        <v/>
      </c>
      <c r="H212" s="58" t="str">
        <f>IFERROR(VLOOKUP($AC212,FILL_DATA!$A$4:$X$1004,7,0),"")</f>
        <v/>
      </c>
      <c r="I212" s="161" t="str">
        <f>IFERROR(VLOOKUP($AC212,FILL_DATA!$A$4:$X$1004,9,0),"")</f>
        <v/>
      </c>
      <c r="J212" s="58" t="str">
        <f>IFERROR(VLOOKUP($AC212,FILL_DATA!$A$4:$X$1004,10,0),"")</f>
        <v/>
      </c>
      <c r="K212" s="58" t="str">
        <f>IFERROR(VLOOKUP($AC212,FILL_DATA!$A$4:$X$1004,11,0),"")</f>
        <v/>
      </c>
      <c r="L212" s="58" t="str">
        <f>IFERROR(VLOOKUP($AC212,FILL_DATA!$A$4:$X$1004,12,0),"")</f>
        <v/>
      </c>
      <c r="M212" s="58" t="str">
        <f>IFERROR(VLOOKUP($AC212,FILL_DATA!$A$4:$X$1004,13,0),"")</f>
        <v/>
      </c>
      <c r="N212" s="58" t="str">
        <f>IFERROR(VLOOKUP($AC212,FILL_DATA!$A$4:$X$1004,14,0),"")</f>
        <v/>
      </c>
      <c r="O212" s="58" t="str">
        <f>IFERROR(VLOOKUP($AC212,FILL_DATA!$A$4:$X$1004,15,0),"")</f>
        <v/>
      </c>
      <c r="P212" s="58" t="str">
        <f>IFERROR(VLOOKUP($AC212,FILL_DATA!$A$4:$X$1004,16,0),"")</f>
        <v/>
      </c>
      <c r="Q212" s="58" t="str">
        <f>IFERROR(VLOOKUP($AC212,FILL_DATA!$A$4:$X$1004,17,0),"")</f>
        <v/>
      </c>
      <c r="R212" s="58" t="str">
        <f>IFERROR(VLOOKUP($AC212,FILL_DATA!$A$4:$X$1004,18,0),"")</f>
        <v/>
      </c>
      <c r="S212" s="58" t="str">
        <f>IFERROR(VLOOKUP($AC212,FILL_DATA!$A$4:$X$1004,19,0),"")</f>
        <v/>
      </c>
      <c r="T212" s="58" t="str">
        <f>IFERROR(VLOOKUP($AC212,FILL_DATA!$A$4:$X$1004,20,0),"")</f>
        <v/>
      </c>
      <c r="U212" s="58" t="str">
        <f>IFERROR(VLOOKUP($AC212,FILL_DATA!$A$4:$X$1004,21,0),"")</f>
        <v/>
      </c>
      <c r="V212" s="58" t="str">
        <f>IFERROR(VLOOKUP($AC212,FILL_DATA!$A$4:$X$1004,22,0),"")</f>
        <v/>
      </c>
      <c r="W212" s="58" t="str">
        <f>IFERROR(VLOOKUP($AC212,FILL_DATA!$A$4:$X$1004,23,0),"")</f>
        <v/>
      </c>
      <c r="X212" s="58" t="str">
        <f>IFERROR(VLOOKUP($AC212,FILL_DATA!$A$4:$X$1004,24,0),"")</f>
        <v/>
      </c>
      <c r="Y212" s="58" t="str">
        <f>IF(SANCTION!$C$6:$C$1006="","",VLOOKUP(SANCTION!$C$6:$C$1006,Sheet1!$B$3:$C$15,2,0))</f>
        <v/>
      </c>
      <c r="Z212" s="57">
        <f t="shared" si="6"/>
        <v>0</v>
      </c>
      <c r="AB212" s="89">
        <v>207</v>
      </c>
      <c r="AC212" s="89">
        <f>IFERROR(IF($AB$1&gt;=AB212,SMALL(FILL_DATA!$AC$5:$AC$1004,SANCTION!$AB$2+SANCTION!AB212),0),0)</f>
        <v>0</v>
      </c>
      <c r="AE212" s="89">
        <f>IF(SANCTION!$C212&gt;=9,1,0)</f>
        <v>1</v>
      </c>
      <c r="AF212" s="89">
        <f>IFERROR(PRODUCT(SANCTION!$X212,SANCTION!$Y212),"")</f>
        <v>0</v>
      </c>
      <c r="AG212" s="89">
        <f t="shared" si="7"/>
        <v>0</v>
      </c>
    </row>
    <row r="213" spans="1:33" hidden="1">
      <c r="A213" s="89" t="str">
        <f>J213&amp;"_"&amp;COUNTIF($J$6:J213,J213)</f>
        <v>_177</v>
      </c>
      <c r="B213" s="58" t="str">
        <f>IF(SANCTION!$C213="","",ROWS($B$6:B213))</f>
        <v/>
      </c>
      <c r="C213" s="58" t="str">
        <f>IFERROR(VLOOKUP($AC213,FILL_DATA!$A$4:$X$1004,2,0),"")</f>
        <v/>
      </c>
      <c r="D213" s="58" t="str">
        <f>IFERROR(VLOOKUP($AC213,FILL_DATA!$A$4:$X$1004,3,0),"")</f>
        <v/>
      </c>
      <c r="E213" s="58" t="str">
        <f>IFERROR(VLOOKUP($AC213,FILL_DATA!$A$4:$X$1004,4,0),"")</f>
        <v/>
      </c>
      <c r="F213" s="58" t="str">
        <f>IFERROR(VLOOKUP($AC213,FILL_DATA!$A$4:$X$1004,5,0),"")</f>
        <v/>
      </c>
      <c r="G213" s="58" t="str">
        <f>IFERROR(VLOOKUP($AC213,FILL_DATA!$A$4:$X$1004,6,0),"")</f>
        <v/>
      </c>
      <c r="H213" s="58" t="str">
        <f>IFERROR(VLOOKUP($AC213,FILL_DATA!$A$4:$X$1004,7,0),"")</f>
        <v/>
      </c>
      <c r="I213" s="161" t="str">
        <f>IFERROR(VLOOKUP($AC213,FILL_DATA!$A$4:$X$1004,9,0),"")</f>
        <v/>
      </c>
      <c r="J213" s="58" t="str">
        <f>IFERROR(VLOOKUP($AC213,FILL_DATA!$A$4:$X$1004,10,0),"")</f>
        <v/>
      </c>
      <c r="K213" s="58" t="str">
        <f>IFERROR(VLOOKUP($AC213,FILL_DATA!$A$4:$X$1004,11,0),"")</f>
        <v/>
      </c>
      <c r="L213" s="58" t="str">
        <f>IFERROR(VLOOKUP($AC213,FILL_DATA!$A$4:$X$1004,12,0),"")</f>
        <v/>
      </c>
      <c r="M213" s="58" t="str">
        <f>IFERROR(VLOOKUP($AC213,FILL_DATA!$A$4:$X$1004,13,0),"")</f>
        <v/>
      </c>
      <c r="N213" s="58" t="str">
        <f>IFERROR(VLOOKUP($AC213,FILL_DATA!$A$4:$X$1004,14,0),"")</f>
        <v/>
      </c>
      <c r="O213" s="58" t="str">
        <f>IFERROR(VLOOKUP($AC213,FILL_DATA!$A$4:$X$1004,15,0),"")</f>
        <v/>
      </c>
      <c r="P213" s="58" t="str">
        <f>IFERROR(VLOOKUP($AC213,FILL_DATA!$A$4:$X$1004,16,0),"")</f>
        <v/>
      </c>
      <c r="Q213" s="58" t="str">
        <f>IFERROR(VLOOKUP($AC213,FILL_DATA!$A$4:$X$1004,17,0),"")</f>
        <v/>
      </c>
      <c r="R213" s="58" t="str">
        <f>IFERROR(VLOOKUP($AC213,FILL_DATA!$A$4:$X$1004,18,0),"")</f>
        <v/>
      </c>
      <c r="S213" s="58" t="str">
        <f>IFERROR(VLOOKUP($AC213,FILL_DATA!$A$4:$X$1004,19,0),"")</f>
        <v/>
      </c>
      <c r="T213" s="58" t="str">
        <f>IFERROR(VLOOKUP($AC213,FILL_DATA!$A$4:$X$1004,20,0),"")</f>
        <v/>
      </c>
      <c r="U213" s="58" t="str">
        <f>IFERROR(VLOOKUP($AC213,FILL_DATA!$A$4:$X$1004,21,0),"")</f>
        <v/>
      </c>
      <c r="V213" s="58" t="str">
        <f>IFERROR(VLOOKUP($AC213,FILL_DATA!$A$4:$X$1004,22,0),"")</f>
        <v/>
      </c>
      <c r="W213" s="58" t="str">
        <f>IFERROR(VLOOKUP($AC213,FILL_DATA!$A$4:$X$1004,23,0),"")</f>
        <v/>
      </c>
      <c r="X213" s="58" t="str">
        <f>IFERROR(VLOOKUP($AC213,FILL_DATA!$A$4:$X$1004,24,0),"")</f>
        <v/>
      </c>
      <c r="Y213" s="58" t="str">
        <f>IF(SANCTION!$C$6:$C$1006="","",VLOOKUP(SANCTION!$C$6:$C$1006,Sheet1!$B$3:$C$15,2,0))</f>
        <v/>
      </c>
      <c r="Z213" s="57">
        <f t="shared" si="6"/>
        <v>0</v>
      </c>
      <c r="AB213" s="89">
        <v>208</v>
      </c>
      <c r="AC213" s="89">
        <f>IFERROR(IF($AB$1&gt;=AB213,SMALL(FILL_DATA!$AC$5:$AC$1004,SANCTION!$AB$2+SANCTION!AB213),0),0)</f>
        <v>0</v>
      </c>
      <c r="AE213" s="89">
        <f>IF(SANCTION!$C213&gt;=9,1,0)</f>
        <v>1</v>
      </c>
      <c r="AF213" s="89">
        <f>IFERROR(PRODUCT(SANCTION!$X213,SANCTION!$Y213),"")</f>
        <v>0</v>
      </c>
      <c r="AG213" s="89">
        <f t="shared" si="7"/>
        <v>0</v>
      </c>
    </row>
    <row r="214" spans="1:33" hidden="1">
      <c r="A214" s="89" t="str">
        <f>J214&amp;"_"&amp;COUNTIF($J$6:J214,J214)</f>
        <v>_178</v>
      </c>
      <c r="B214" s="58" t="str">
        <f>IF(SANCTION!$C214="","",ROWS($B$6:B214))</f>
        <v/>
      </c>
      <c r="C214" s="58" t="str">
        <f>IFERROR(VLOOKUP($AC214,FILL_DATA!$A$4:$X$1004,2,0),"")</f>
        <v/>
      </c>
      <c r="D214" s="58" t="str">
        <f>IFERROR(VLOOKUP($AC214,FILL_DATA!$A$4:$X$1004,3,0),"")</f>
        <v/>
      </c>
      <c r="E214" s="58" t="str">
        <f>IFERROR(VLOOKUP($AC214,FILL_DATA!$A$4:$X$1004,4,0),"")</f>
        <v/>
      </c>
      <c r="F214" s="58" t="str">
        <f>IFERROR(VLOOKUP($AC214,FILL_DATA!$A$4:$X$1004,5,0),"")</f>
        <v/>
      </c>
      <c r="G214" s="58" t="str">
        <f>IFERROR(VLOOKUP($AC214,FILL_DATA!$A$4:$X$1004,6,0),"")</f>
        <v/>
      </c>
      <c r="H214" s="58" t="str">
        <f>IFERROR(VLOOKUP($AC214,FILL_DATA!$A$4:$X$1004,7,0),"")</f>
        <v/>
      </c>
      <c r="I214" s="161" t="str">
        <f>IFERROR(VLOOKUP($AC214,FILL_DATA!$A$4:$X$1004,9,0),"")</f>
        <v/>
      </c>
      <c r="J214" s="58" t="str">
        <f>IFERROR(VLOOKUP($AC214,FILL_DATA!$A$4:$X$1004,10,0),"")</f>
        <v/>
      </c>
      <c r="K214" s="58" t="str">
        <f>IFERROR(VLOOKUP($AC214,FILL_DATA!$A$4:$X$1004,11,0),"")</f>
        <v/>
      </c>
      <c r="L214" s="58" t="str">
        <f>IFERROR(VLOOKUP($AC214,FILL_DATA!$A$4:$X$1004,12,0),"")</f>
        <v/>
      </c>
      <c r="M214" s="58" t="str">
        <f>IFERROR(VLOOKUP($AC214,FILL_DATA!$A$4:$X$1004,13,0),"")</f>
        <v/>
      </c>
      <c r="N214" s="58" t="str">
        <f>IFERROR(VLOOKUP($AC214,FILL_DATA!$A$4:$X$1004,14,0),"")</f>
        <v/>
      </c>
      <c r="O214" s="58" t="str">
        <f>IFERROR(VLOOKUP($AC214,FILL_DATA!$A$4:$X$1004,15,0),"")</f>
        <v/>
      </c>
      <c r="P214" s="58" t="str">
        <f>IFERROR(VLOOKUP($AC214,FILL_DATA!$A$4:$X$1004,16,0),"")</f>
        <v/>
      </c>
      <c r="Q214" s="58" t="str">
        <f>IFERROR(VLOOKUP($AC214,FILL_DATA!$A$4:$X$1004,17,0),"")</f>
        <v/>
      </c>
      <c r="R214" s="58" t="str">
        <f>IFERROR(VLOOKUP($AC214,FILL_DATA!$A$4:$X$1004,18,0),"")</f>
        <v/>
      </c>
      <c r="S214" s="58" t="str">
        <f>IFERROR(VLOOKUP($AC214,FILL_DATA!$A$4:$X$1004,19,0),"")</f>
        <v/>
      </c>
      <c r="T214" s="58" t="str">
        <f>IFERROR(VLOOKUP($AC214,FILL_DATA!$A$4:$X$1004,20,0),"")</f>
        <v/>
      </c>
      <c r="U214" s="58" t="str">
        <f>IFERROR(VLOOKUP($AC214,FILL_DATA!$A$4:$X$1004,21,0),"")</f>
        <v/>
      </c>
      <c r="V214" s="58" t="str">
        <f>IFERROR(VLOOKUP($AC214,FILL_DATA!$A$4:$X$1004,22,0),"")</f>
        <v/>
      </c>
      <c r="W214" s="58" t="str">
        <f>IFERROR(VLOOKUP($AC214,FILL_DATA!$A$4:$X$1004,23,0),"")</f>
        <v/>
      </c>
      <c r="X214" s="58" t="str">
        <f>IFERROR(VLOOKUP($AC214,FILL_DATA!$A$4:$X$1004,24,0),"")</f>
        <v/>
      </c>
      <c r="Y214" s="58" t="str">
        <f>IF(SANCTION!$C$6:$C$1006="","",VLOOKUP(SANCTION!$C$6:$C$1006,Sheet1!$B$3:$C$15,2,0))</f>
        <v/>
      </c>
      <c r="Z214" s="57">
        <f t="shared" si="6"/>
        <v>0</v>
      </c>
      <c r="AB214" s="89">
        <v>209</v>
      </c>
      <c r="AC214" s="89">
        <f>IFERROR(IF($AB$1&gt;=AB214,SMALL(FILL_DATA!$AC$5:$AC$1004,SANCTION!$AB$2+SANCTION!AB214),0),0)</f>
        <v>0</v>
      </c>
      <c r="AE214" s="89">
        <f>IF(SANCTION!$C214&gt;=9,1,0)</f>
        <v>1</v>
      </c>
      <c r="AF214" s="89">
        <f>IFERROR(PRODUCT(SANCTION!$X214,SANCTION!$Y214),"")</f>
        <v>0</v>
      </c>
      <c r="AG214" s="89">
        <f t="shared" si="7"/>
        <v>0</v>
      </c>
    </row>
    <row r="215" spans="1:33" hidden="1">
      <c r="A215" s="89" t="str">
        <f>J215&amp;"_"&amp;COUNTIF($J$6:J215,J215)</f>
        <v>_179</v>
      </c>
      <c r="B215" s="58" t="str">
        <f>IF(SANCTION!$C215="","",ROWS($B$6:B215))</f>
        <v/>
      </c>
      <c r="C215" s="58" t="str">
        <f>IFERROR(VLOOKUP($AC215,FILL_DATA!$A$4:$X$1004,2,0),"")</f>
        <v/>
      </c>
      <c r="D215" s="58" t="str">
        <f>IFERROR(VLOOKUP($AC215,FILL_DATA!$A$4:$X$1004,3,0),"")</f>
        <v/>
      </c>
      <c r="E215" s="58" t="str">
        <f>IFERROR(VLOOKUP($AC215,FILL_DATA!$A$4:$X$1004,4,0),"")</f>
        <v/>
      </c>
      <c r="F215" s="58" t="str">
        <f>IFERROR(VLOOKUP($AC215,FILL_DATA!$A$4:$X$1004,5,0),"")</f>
        <v/>
      </c>
      <c r="G215" s="58" t="str">
        <f>IFERROR(VLOOKUP($AC215,FILL_DATA!$A$4:$X$1004,6,0),"")</f>
        <v/>
      </c>
      <c r="H215" s="58" t="str">
        <f>IFERROR(VLOOKUP($AC215,FILL_DATA!$A$4:$X$1004,7,0),"")</f>
        <v/>
      </c>
      <c r="I215" s="161" t="str">
        <f>IFERROR(VLOOKUP($AC215,FILL_DATA!$A$4:$X$1004,9,0),"")</f>
        <v/>
      </c>
      <c r="J215" s="58" t="str">
        <f>IFERROR(VLOOKUP($AC215,FILL_DATA!$A$4:$X$1004,10,0),"")</f>
        <v/>
      </c>
      <c r="K215" s="58" t="str">
        <f>IFERROR(VLOOKUP($AC215,FILL_DATA!$A$4:$X$1004,11,0),"")</f>
        <v/>
      </c>
      <c r="L215" s="58" t="str">
        <f>IFERROR(VLOOKUP($AC215,FILL_DATA!$A$4:$X$1004,12,0),"")</f>
        <v/>
      </c>
      <c r="M215" s="58" t="str">
        <f>IFERROR(VLOOKUP($AC215,FILL_DATA!$A$4:$X$1004,13,0),"")</f>
        <v/>
      </c>
      <c r="N215" s="58" t="str">
        <f>IFERROR(VLOOKUP($AC215,FILL_DATA!$A$4:$X$1004,14,0),"")</f>
        <v/>
      </c>
      <c r="O215" s="58" t="str">
        <f>IFERROR(VLOOKUP($AC215,FILL_DATA!$A$4:$X$1004,15,0),"")</f>
        <v/>
      </c>
      <c r="P215" s="58" t="str">
        <f>IFERROR(VLOOKUP($AC215,FILL_DATA!$A$4:$X$1004,16,0),"")</f>
        <v/>
      </c>
      <c r="Q215" s="58" t="str">
        <f>IFERROR(VLOOKUP($AC215,FILL_DATA!$A$4:$X$1004,17,0),"")</f>
        <v/>
      </c>
      <c r="R215" s="58" t="str">
        <f>IFERROR(VLOOKUP($AC215,FILL_DATA!$A$4:$X$1004,18,0),"")</f>
        <v/>
      </c>
      <c r="S215" s="58" t="str">
        <f>IFERROR(VLOOKUP($AC215,FILL_DATA!$A$4:$X$1004,19,0),"")</f>
        <v/>
      </c>
      <c r="T215" s="58" t="str">
        <f>IFERROR(VLOOKUP($AC215,FILL_DATA!$A$4:$X$1004,20,0),"")</f>
        <v/>
      </c>
      <c r="U215" s="58" t="str">
        <f>IFERROR(VLOOKUP($AC215,FILL_DATA!$A$4:$X$1004,21,0),"")</f>
        <v/>
      </c>
      <c r="V215" s="58" t="str">
        <f>IFERROR(VLOOKUP($AC215,FILL_DATA!$A$4:$X$1004,22,0),"")</f>
        <v/>
      </c>
      <c r="W215" s="58" t="str">
        <f>IFERROR(VLOOKUP($AC215,FILL_DATA!$A$4:$X$1004,23,0),"")</f>
        <v/>
      </c>
      <c r="X215" s="58" t="str">
        <f>IFERROR(VLOOKUP($AC215,FILL_DATA!$A$4:$X$1004,24,0),"")</f>
        <v/>
      </c>
      <c r="Y215" s="58" t="str">
        <f>IF(SANCTION!$C$6:$C$1006="","",VLOOKUP(SANCTION!$C$6:$C$1006,Sheet1!$B$3:$C$15,2,0))</f>
        <v/>
      </c>
      <c r="Z215" s="57">
        <f t="shared" si="6"/>
        <v>0</v>
      </c>
      <c r="AB215" s="89">
        <v>210</v>
      </c>
      <c r="AC215" s="89">
        <f>IFERROR(IF($AB$1&gt;=AB215,SMALL(FILL_DATA!$AC$5:$AC$1004,SANCTION!$AB$2+SANCTION!AB215),0),0)</f>
        <v>0</v>
      </c>
      <c r="AE215" s="89">
        <f>IF(SANCTION!$C215&gt;=9,1,0)</f>
        <v>1</v>
      </c>
      <c r="AF215" s="89">
        <f>IFERROR(PRODUCT(SANCTION!$X215,SANCTION!$Y215),"")</f>
        <v>0</v>
      </c>
      <c r="AG215" s="89">
        <f t="shared" si="7"/>
        <v>0</v>
      </c>
    </row>
    <row r="216" spans="1:33" hidden="1">
      <c r="A216" s="89" t="str">
        <f>J216&amp;"_"&amp;COUNTIF($J$6:J216,J216)</f>
        <v>_180</v>
      </c>
      <c r="B216" s="58" t="str">
        <f>IF(SANCTION!$C216="","",ROWS($B$6:B216))</f>
        <v/>
      </c>
      <c r="C216" s="58" t="str">
        <f>IFERROR(VLOOKUP($AC216,FILL_DATA!$A$4:$X$1004,2,0),"")</f>
        <v/>
      </c>
      <c r="D216" s="58" t="str">
        <f>IFERROR(VLOOKUP($AC216,FILL_DATA!$A$4:$X$1004,3,0),"")</f>
        <v/>
      </c>
      <c r="E216" s="58" t="str">
        <f>IFERROR(VLOOKUP($AC216,FILL_DATA!$A$4:$X$1004,4,0),"")</f>
        <v/>
      </c>
      <c r="F216" s="58" t="str">
        <f>IFERROR(VLOOKUP($AC216,FILL_DATA!$A$4:$X$1004,5,0),"")</f>
        <v/>
      </c>
      <c r="G216" s="58" t="str">
        <f>IFERROR(VLOOKUP($AC216,FILL_DATA!$A$4:$X$1004,6,0),"")</f>
        <v/>
      </c>
      <c r="H216" s="58" t="str">
        <f>IFERROR(VLOOKUP($AC216,FILL_DATA!$A$4:$X$1004,7,0),"")</f>
        <v/>
      </c>
      <c r="I216" s="161" t="str">
        <f>IFERROR(VLOOKUP($AC216,FILL_DATA!$A$4:$X$1004,9,0),"")</f>
        <v/>
      </c>
      <c r="J216" s="58" t="str">
        <f>IFERROR(VLOOKUP($AC216,FILL_DATA!$A$4:$X$1004,10,0),"")</f>
        <v/>
      </c>
      <c r="K216" s="58" t="str">
        <f>IFERROR(VLOOKUP($AC216,FILL_DATA!$A$4:$X$1004,11,0),"")</f>
        <v/>
      </c>
      <c r="L216" s="58" t="str">
        <f>IFERROR(VLOOKUP($AC216,FILL_DATA!$A$4:$X$1004,12,0),"")</f>
        <v/>
      </c>
      <c r="M216" s="58" t="str">
        <f>IFERROR(VLOOKUP($AC216,FILL_DATA!$A$4:$X$1004,13,0),"")</f>
        <v/>
      </c>
      <c r="N216" s="58" t="str">
        <f>IFERROR(VLOOKUP($AC216,FILL_DATA!$A$4:$X$1004,14,0),"")</f>
        <v/>
      </c>
      <c r="O216" s="58" t="str">
        <f>IFERROR(VLOOKUP($AC216,FILL_DATA!$A$4:$X$1004,15,0),"")</f>
        <v/>
      </c>
      <c r="P216" s="58" t="str">
        <f>IFERROR(VLOOKUP($AC216,FILL_DATA!$A$4:$X$1004,16,0),"")</f>
        <v/>
      </c>
      <c r="Q216" s="58" t="str">
        <f>IFERROR(VLOOKUP($AC216,FILL_DATA!$A$4:$X$1004,17,0),"")</f>
        <v/>
      </c>
      <c r="R216" s="58" t="str">
        <f>IFERROR(VLOOKUP($AC216,FILL_DATA!$A$4:$X$1004,18,0),"")</f>
        <v/>
      </c>
      <c r="S216" s="58" t="str">
        <f>IFERROR(VLOOKUP($AC216,FILL_DATA!$A$4:$X$1004,19,0),"")</f>
        <v/>
      </c>
      <c r="T216" s="58" t="str">
        <f>IFERROR(VLOOKUP($AC216,FILL_DATA!$A$4:$X$1004,20,0),"")</f>
        <v/>
      </c>
      <c r="U216" s="58" t="str">
        <f>IFERROR(VLOOKUP($AC216,FILL_DATA!$A$4:$X$1004,21,0),"")</f>
        <v/>
      </c>
      <c r="V216" s="58" t="str">
        <f>IFERROR(VLOOKUP($AC216,FILL_DATA!$A$4:$X$1004,22,0),"")</f>
        <v/>
      </c>
      <c r="W216" s="58" t="str">
        <f>IFERROR(VLOOKUP($AC216,FILL_DATA!$A$4:$X$1004,23,0),"")</f>
        <v/>
      </c>
      <c r="X216" s="58" t="str">
        <f>IFERROR(VLOOKUP($AC216,FILL_DATA!$A$4:$X$1004,24,0),"")</f>
        <v/>
      </c>
      <c r="Y216" s="58" t="str">
        <f>IF(SANCTION!$C$6:$C$1006="","",VLOOKUP(SANCTION!$C$6:$C$1006,Sheet1!$B$3:$C$15,2,0))</f>
        <v/>
      </c>
      <c r="Z216" s="57">
        <f t="shared" si="6"/>
        <v>0</v>
      </c>
      <c r="AB216" s="89">
        <v>211</v>
      </c>
      <c r="AC216" s="89">
        <f>IFERROR(IF($AB$1&gt;=AB216,SMALL(FILL_DATA!$AC$5:$AC$1004,SANCTION!$AB$2+SANCTION!AB216),0),0)</f>
        <v>0</v>
      </c>
      <c r="AE216" s="89">
        <f>IF(SANCTION!$C216&gt;=9,1,0)</f>
        <v>1</v>
      </c>
      <c r="AF216" s="89">
        <f>IFERROR(PRODUCT(SANCTION!$X216,SANCTION!$Y216),"")</f>
        <v>0</v>
      </c>
      <c r="AG216" s="89">
        <f t="shared" si="7"/>
        <v>0</v>
      </c>
    </row>
    <row r="217" spans="1:33" hidden="1">
      <c r="A217" s="89" t="str">
        <f>J217&amp;"_"&amp;COUNTIF($J$6:J217,J217)</f>
        <v>_181</v>
      </c>
      <c r="B217" s="58" t="str">
        <f>IF(SANCTION!$C217="","",ROWS($B$6:B217))</f>
        <v/>
      </c>
      <c r="C217" s="58" t="str">
        <f>IFERROR(VLOOKUP($AC217,FILL_DATA!$A$4:$X$1004,2,0),"")</f>
        <v/>
      </c>
      <c r="D217" s="58" t="str">
        <f>IFERROR(VLOOKUP($AC217,FILL_DATA!$A$4:$X$1004,3,0),"")</f>
        <v/>
      </c>
      <c r="E217" s="58" t="str">
        <f>IFERROR(VLOOKUP($AC217,FILL_DATA!$A$4:$X$1004,4,0),"")</f>
        <v/>
      </c>
      <c r="F217" s="58" t="str">
        <f>IFERROR(VLOOKUP($AC217,FILL_DATA!$A$4:$X$1004,5,0),"")</f>
        <v/>
      </c>
      <c r="G217" s="58" t="str">
        <f>IFERROR(VLOOKUP($AC217,FILL_DATA!$A$4:$X$1004,6,0),"")</f>
        <v/>
      </c>
      <c r="H217" s="58" t="str">
        <f>IFERROR(VLOOKUP($AC217,FILL_DATA!$A$4:$X$1004,7,0),"")</f>
        <v/>
      </c>
      <c r="I217" s="161" t="str">
        <f>IFERROR(VLOOKUP($AC217,FILL_DATA!$A$4:$X$1004,9,0),"")</f>
        <v/>
      </c>
      <c r="J217" s="58" t="str">
        <f>IFERROR(VLOOKUP($AC217,FILL_DATA!$A$4:$X$1004,10,0),"")</f>
        <v/>
      </c>
      <c r="K217" s="58" t="str">
        <f>IFERROR(VLOOKUP($AC217,FILL_DATA!$A$4:$X$1004,11,0),"")</f>
        <v/>
      </c>
      <c r="L217" s="58" t="str">
        <f>IFERROR(VLOOKUP($AC217,FILL_DATA!$A$4:$X$1004,12,0),"")</f>
        <v/>
      </c>
      <c r="M217" s="58" t="str">
        <f>IFERROR(VLOOKUP($AC217,FILL_DATA!$A$4:$X$1004,13,0),"")</f>
        <v/>
      </c>
      <c r="N217" s="58" t="str">
        <f>IFERROR(VLOOKUP($AC217,FILL_DATA!$A$4:$X$1004,14,0),"")</f>
        <v/>
      </c>
      <c r="O217" s="58" t="str">
        <f>IFERROR(VLOOKUP($AC217,FILL_DATA!$A$4:$X$1004,15,0),"")</f>
        <v/>
      </c>
      <c r="P217" s="58" t="str">
        <f>IFERROR(VLOOKUP($AC217,FILL_DATA!$A$4:$X$1004,16,0),"")</f>
        <v/>
      </c>
      <c r="Q217" s="58" t="str">
        <f>IFERROR(VLOOKUP($AC217,FILL_DATA!$A$4:$X$1004,17,0),"")</f>
        <v/>
      </c>
      <c r="R217" s="58" t="str">
        <f>IFERROR(VLOOKUP($AC217,FILL_DATA!$A$4:$X$1004,18,0),"")</f>
        <v/>
      </c>
      <c r="S217" s="58" t="str">
        <f>IFERROR(VLOOKUP($AC217,FILL_DATA!$A$4:$X$1004,19,0),"")</f>
        <v/>
      </c>
      <c r="T217" s="58" t="str">
        <f>IFERROR(VLOOKUP($AC217,FILL_DATA!$A$4:$X$1004,20,0),"")</f>
        <v/>
      </c>
      <c r="U217" s="58" t="str">
        <f>IFERROR(VLOOKUP($AC217,FILL_DATA!$A$4:$X$1004,21,0),"")</f>
        <v/>
      </c>
      <c r="V217" s="58" t="str">
        <f>IFERROR(VLOOKUP($AC217,FILL_DATA!$A$4:$X$1004,22,0),"")</f>
        <v/>
      </c>
      <c r="W217" s="58" t="str">
        <f>IFERROR(VLOOKUP($AC217,FILL_DATA!$A$4:$X$1004,23,0),"")</f>
        <v/>
      </c>
      <c r="X217" s="58" t="str">
        <f>IFERROR(VLOOKUP($AC217,FILL_DATA!$A$4:$X$1004,24,0),"")</f>
        <v/>
      </c>
      <c r="Y217" s="58" t="str">
        <f>IF(SANCTION!$C$6:$C$1006="","",VLOOKUP(SANCTION!$C$6:$C$1006,Sheet1!$B$3:$C$15,2,0))</f>
        <v/>
      </c>
      <c r="Z217" s="57">
        <f t="shared" si="6"/>
        <v>0</v>
      </c>
      <c r="AB217" s="89">
        <v>212</v>
      </c>
      <c r="AC217" s="89">
        <f>IFERROR(IF($AB$1&gt;=AB217,SMALL(FILL_DATA!$AC$5:$AC$1004,SANCTION!$AB$2+SANCTION!AB217),0),0)</f>
        <v>0</v>
      </c>
      <c r="AE217" s="89">
        <f>IF(SANCTION!$C217&gt;=9,1,0)</f>
        <v>1</v>
      </c>
      <c r="AF217" s="89">
        <f>IFERROR(PRODUCT(SANCTION!$X217,SANCTION!$Y217),"")</f>
        <v>0</v>
      </c>
      <c r="AG217" s="89">
        <f t="shared" si="7"/>
        <v>0</v>
      </c>
    </row>
    <row r="218" spans="1:33" hidden="1">
      <c r="A218" s="89" t="str">
        <f>J218&amp;"_"&amp;COUNTIF($J$6:J218,J218)</f>
        <v>_182</v>
      </c>
      <c r="B218" s="58" t="str">
        <f>IF(SANCTION!$C218="","",ROWS($B$6:B218))</f>
        <v/>
      </c>
      <c r="C218" s="58" t="str">
        <f>IFERROR(VLOOKUP($AC218,FILL_DATA!$A$4:$X$1004,2,0),"")</f>
        <v/>
      </c>
      <c r="D218" s="58" t="str">
        <f>IFERROR(VLOOKUP($AC218,FILL_DATA!$A$4:$X$1004,3,0),"")</f>
        <v/>
      </c>
      <c r="E218" s="58" t="str">
        <f>IFERROR(VLOOKUP($AC218,FILL_DATA!$A$4:$X$1004,4,0),"")</f>
        <v/>
      </c>
      <c r="F218" s="58" t="str">
        <f>IFERROR(VLOOKUP($AC218,FILL_DATA!$A$4:$X$1004,5,0),"")</f>
        <v/>
      </c>
      <c r="G218" s="58" t="str">
        <f>IFERROR(VLOOKUP($AC218,FILL_DATA!$A$4:$X$1004,6,0),"")</f>
        <v/>
      </c>
      <c r="H218" s="58" t="str">
        <f>IFERROR(VLOOKUP($AC218,FILL_DATA!$A$4:$X$1004,7,0),"")</f>
        <v/>
      </c>
      <c r="I218" s="161" t="str">
        <f>IFERROR(VLOOKUP($AC218,FILL_DATA!$A$4:$X$1004,9,0),"")</f>
        <v/>
      </c>
      <c r="J218" s="58" t="str">
        <f>IFERROR(VLOOKUP($AC218,FILL_DATA!$A$4:$X$1004,10,0),"")</f>
        <v/>
      </c>
      <c r="K218" s="58" t="str">
        <f>IFERROR(VLOOKUP($AC218,FILL_DATA!$A$4:$X$1004,11,0),"")</f>
        <v/>
      </c>
      <c r="L218" s="58" t="str">
        <f>IFERROR(VLOOKUP($AC218,FILL_DATA!$A$4:$X$1004,12,0),"")</f>
        <v/>
      </c>
      <c r="M218" s="58" t="str">
        <f>IFERROR(VLOOKUP($AC218,FILL_DATA!$A$4:$X$1004,13,0),"")</f>
        <v/>
      </c>
      <c r="N218" s="58" t="str">
        <f>IFERROR(VLOOKUP($AC218,FILL_DATA!$A$4:$X$1004,14,0),"")</f>
        <v/>
      </c>
      <c r="O218" s="58" t="str">
        <f>IFERROR(VLOOKUP($AC218,FILL_DATA!$A$4:$X$1004,15,0),"")</f>
        <v/>
      </c>
      <c r="P218" s="58" t="str">
        <f>IFERROR(VLOOKUP($AC218,FILL_DATA!$A$4:$X$1004,16,0),"")</f>
        <v/>
      </c>
      <c r="Q218" s="58" t="str">
        <f>IFERROR(VLOOKUP($AC218,FILL_DATA!$A$4:$X$1004,17,0),"")</f>
        <v/>
      </c>
      <c r="R218" s="58" t="str">
        <f>IFERROR(VLOOKUP($AC218,FILL_DATA!$A$4:$X$1004,18,0),"")</f>
        <v/>
      </c>
      <c r="S218" s="58" t="str">
        <f>IFERROR(VLOOKUP($AC218,FILL_DATA!$A$4:$X$1004,19,0),"")</f>
        <v/>
      </c>
      <c r="T218" s="58" t="str">
        <f>IFERROR(VLOOKUP($AC218,FILL_DATA!$A$4:$X$1004,20,0),"")</f>
        <v/>
      </c>
      <c r="U218" s="58" t="str">
        <f>IFERROR(VLOOKUP($AC218,FILL_DATA!$A$4:$X$1004,21,0),"")</f>
        <v/>
      </c>
      <c r="V218" s="58" t="str">
        <f>IFERROR(VLOOKUP($AC218,FILL_DATA!$A$4:$X$1004,22,0),"")</f>
        <v/>
      </c>
      <c r="W218" s="58" t="str">
        <f>IFERROR(VLOOKUP($AC218,FILL_DATA!$A$4:$X$1004,23,0),"")</f>
        <v/>
      </c>
      <c r="X218" s="58" t="str">
        <f>IFERROR(VLOOKUP($AC218,FILL_DATA!$A$4:$X$1004,24,0),"")</f>
        <v/>
      </c>
      <c r="Y218" s="58" t="str">
        <f>IF(SANCTION!$C$6:$C$1006="","",VLOOKUP(SANCTION!$C$6:$C$1006,Sheet1!$B$3:$C$15,2,0))</f>
        <v/>
      </c>
      <c r="Z218" s="57">
        <f t="shared" si="6"/>
        <v>0</v>
      </c>
      <c r="AB218" s="89">
        <v>213</v>
      </c>
      <c r="AC218" s="89">
        <f>IFERROR(IF($AB$1&gt;=AB218,SMALL(FILL_DATA!$AC$5:$AC$1004,SANCTION!$AB$2+SANCTION!AB218),0),0)</f>
        <v>0</v>
      </c>
      <c r="AE218" s="89">
        <f>IF(SANCTION!$C218&gt;=9,1,0)</f>
        <v>1</v>
      </c>
      <c r="AF218" s="89">
        <f>IFERROR(PRODUCT(SANCTION!$X218,SANCTION!$Y218),"")</f>
        <v>0</v>
      </c>
      <c r="AG218" s="89">
        <f t="shared" si="7"/>
        <v>0</v>
      </c>
    </row>
    <row r="219" spans="1:33" hidden="1">
      <c r="A219" s="89" t="str">
        <f>J219&amp;"_"&amp;COUNTIF($J$6:J219,J219)</f>
        <v>_183</v>
      </c>
      <c r="B219" s="58" t="str">
        <f>IF(SANCTION!$C219="","",ROWS($B$6:B219))</f>
        <v/>
      </c>
      <c r="C219" s="58" t="str">
        <f>IFERROR(VLOOKUP($AC219,FILL_DATA!$A$4:$X$1004,2,0),"")</f>
        <v/>
      </c>
      <c r="D219" s="58" t="str">
        <f>IFERROR(VLOOKUP($AC219,FILL_DATA!$A$4:$X$1004,3,0),"")</f>
        <v/>
      </c>
      <c r="E219" s="58" t="str">
        <f>IFERROR(VLOOKUP($AC219,FILL_DATA!$A$4:$X$1004,4,0),"")</f>
        <v/>
      </c>
      <c r="F219" s="58" t="str">
        <f>IFERROR(VLOOKUP($AC219,FILL_DATA!$A$4:$X$1004,5,0),"")</f>
        <v/>
      </c>
      <c r="G219" s="58" t="str">
        <f>IFERROR(VLOOKUP($AC219,FILL_DATA!$A$4:$X$1004,6,0),"")</f>
        <v/>
      </c>
      <c r="H219" s="58" t="str">
        <f>IFERROR(VLOOKUP($AC219,FILL_DATA!$A$4:$X$1004,7,0),"")</f>
        <v/>
      </c>
      <c r="I219" s="161" t="str">
        <f>IFERROR(VLOOKUP($AC219,FILL_DATA!$A$4:$X$1004,9,0),"")</f>
        <v/>
      </c>
      <c r="J219" s="58" t="str">
        <f>IFERROR(VLOOKUP($AC219,FILL_DATA!$A$4:$X$1004,10,0),"")</f>
        <v/>
      </c>
      <c r="K219" s="58" t="str">
        <f>IFERROR(VLOOKUP($AC219,FILL_DATA!$A$4:$X$1004,11,0),"")</f>
        <v/>
      </c>
      <c r="L219" s="58" t="str">
        <f>IFERROR(VLOOKUP($AC219,FILL_DATA!$A$4:$X$1004,12,0),"")</f>
        <v/>
      </c>
      <c r="M219" s="58" t="str">
        <f>IFERROR(VLOOKUP($AC219,FILL_DATA!$A$4:$X$1004,13,0),"")</f>
        <v/>
      </c>
      <c r="N219" s="58" t="str">
        <f>IFERROR(VLOOKUP($AC219,FILL_DATA!$A$4:$X$1004,14,0),"")</f>
        <v/>
      </c>
      <c r="O219" s="58" t="str">
        <f>IFERROR(VLOOKUP($AC219,FILL_DATA!$A$4:$X$1004,15,0),"")</f>
        <v/>
      </c>
      <c r="P219" s="58" t="str">
        <f>IFERROR(VLOOKUP($AC219,FILL_DATA!$A$4:$X$1004,16,0),"")</f>
        <v/>
      </c>
      <c r="Q219" s="58" t="str">
        <f>IFERROR(VLOOKUP($AC219,FILL_DATA!$A$4:$X$1004,17,0),"")</f>
        <v/>
      </c>
      <c r="R219" s="58" t="str">
        <f>IFERROR(VLOOKUP($AC219,FILL_DATA!$A$4:$X$1004,18,0),"")</f>
        <v/>
      </c>
      <c r="S219" s="58" t="str">
        <f>IFERROR(VLOOKUP($AC219,FILL_DATA!$A$4:$X$1004,19,0),"")</f>
        <v/>
      </c>
      <c r="T219" s="58" t="str">
        <f>IFERROR(VLOOKUP($AC219,FILL_DATA!$A$4:$X$1004,20,0),"")</f>
        <v/>
      </c>
      <c r="U219" s="58" t="str">
        <f>IFERROR(VLOOKUP($AC219,FILL_DATA!$A$4:$X$1004,21,0),"")</f>
        <v/>
      </c>
      <c r="V219" s="58" t="str">
        <f>IFERROR(VLOOKUP($AC219,FILL_DATA!$A$4:$X$1004,22,0),"")</f>
        <v/>
      </c>
      <c r="W219" s="58" t="str">
        <f>IFERROR(VLOOKUP($AC219,FILL_DATA!$A$4:$X$1004,23,0),"")</f>
        <v/>
      </c>
      <c r="X219" s="58" t="str">
        <f>IFERROR(VLOOKUP($AC219,FILL_DATA!$A$4:$X$1004,24,0),"")</f>
        <v/>
      </c>
      <c r="Y219" s="58" t="str">
        <f>IF(SANCTION!$C$6:$C$1006="","",VLOOKUP(SANCTION!$C$6:$C$1006,Sheet1!$B$3:$C$15,2,0))</f>
        <v/>
      </c>
      <c r="Z219" s="57">
        <f t="shared" si="6"/>
        <v>0</v>
      </c>
      <c r="AB219" s="89">
        <v>214</v>
      </c>
      <c r="AC219" s="89">
        <f>IFERROR(IF($AB$1&gt;=AB219,SMALL(FILL_DATA!$AC$5:$AC$1004,SANCTION!$AB$2+SANCTION!AB219),0),0)</f>
        <v>0</v>
      </c>
      <c r="AE219" s="89">
        <f>IF(SANCTION!$C219&gt;=9,1,0)</f>
        <v>1</v>
      </c>
      <c r="AF219" s="89">
        <f>IFERROR(PRODUCT(SANCTION!$X219,SANCTION!$Y219),"")</f>
        <v>0</v>
      </c>
      <c r="AG219" s="89">
        <f t="shared" si="7"/>
        <v>0</v>
      </c>
    </row>
    <row r="220" spans="1:33" hidden="1">
      <c r="A220" s="89" t="str">
        <f>J220&amp;"_"&amp;COUNTIF($J$6:J220,J220)</f>
        <v>_184</v>
      </c>
      <c r="B220" s="58" t="str">
        <f>IF(SANCTION!$C220="","",ROWS($B$6:B220))</f>
        <v/>
      </c>
      <c r="C220" s="58" t="str">
        <f>IFERROR(VLOOKUP($AC220,FILL_DATA!$A$4:$X$1004,2,0),"")</f>
        <v/>
      </c>
      <c r="D220" s="58" t="str">
        <f>IFERROR(VLOOKUP($AC220,FILL_DATA!$A$4:$X$1004,3,0),"")</f>
        <v/>
      </c>
      <c r="E220" s="58" t="str">
        <f>IFERROR(VLOOKUP($AC220,FILL_DATA!$A$4:$X$1004,4,0),"")</f>
        <v/>
      </c>
      <c r="F220" s="58" t="str">
        <f>IFERROR(VLOOKUP($AC220,FILL_DATA!$A$4:$X$1004,5,0),"")</f>
        <v/>
      </c>
      <c r="G220" s="58" t="str">
        <f>IFERROR(VLOOKUP($AC220,FILL_DATA!$A$4:$X$1004,6,0),"")</f>
        <v/>
      </c>
      <c r="H220" s="58" t="str">
        <f>IFERROR(VLOOKUP($AC220,FILL_DATA!$A$4:$X$1004,7,0),"")</f>
        <v/>
      </c>
      <c r="I220" s="161" t="str">
        <f>IFERROR(VLOOKUP($AC220,FILL_DATA!$A$4:$X$1004,9,0),"")</f>
        <v/>
      </c>
      <c r="J220" s="58" t="str">
        <f>IFERROR(VLOOKUP($AC220,FILL_DATA!$A$4:$X$1004,10,0),"")</f>
        <v/>
      </c>
      <c r="K220" s="58" t="str">
        <f>IFERROR(VLOOKUP($AC220,FILL_DATA!$A$4:$X$1004,11,0),"")</f>
        <v/>
      </c>
      <c r="L220" s="58" t="str">
        <f>IFERROR(VLOOKUP($AC220,FILL_DATA!$A$4:$X$1004,12,0),"")</f>
        <v/>
      </c>
      <c r="M220" s="58" t="str">
        <f>IFERROR(VLOOKUP($AC220,FILL_DATA!$A$4:$X$1004,13,0),"")</f>
        <v/>
      </c>
      <c r="N220" s="58" t="str">
        <f>IFERROR(VLOOKUP($AC220,FILL_DATA!$A$4:$X$1004,14,0),"")</f>
        <v/>
      </c>
      <c r="O220" s="58" t="str">
        <f>IFERROR(VLOOKUP($AC220,FILL_DATA!$A$4:$X$1004,15,0),"")</f>
        <v/>
      </c>
      <c r="P220" s="58" t="str">
        <f>IFERROR(VLOOKUP($AC220,FILL_DATA!$A$4:$X$1004,16,0),"")</f>
        <v/>
      </c>
      <c r="Q220" s="58" t="str">
        <f>IFERROR(VLOOKUP($AC220,FILL_DATA!$A$4:$X$1004,17,0),"")</f>
        <v/>
      </c>
      <c r="R220" s="58" t="str">
        <f>IFERROR(VLOOKUP($AC220,FILL_DATA!$A$4:$X$1004,18,0),"")</f>
        <v/>
      </c>
      <c r="S220" s="58" t="str">
        <f>IFERROR(VLOOKUP($AC220,FILL_DATA!$A$4:$X$1004,19,0),"")</f>
        <v/>
      </c>
      <c r="T220" s="58" t="str">
        <f>IFERROR(VLOOKUP($AC220,FILL_DATA!$A$4:$X$1004,20,0),"")</f>
        <v/>
      </c>
      <c r="U220" s="58" t="str">
        <f>IFERROR(VLOOKUP($AC220,FILL_DATA!$A$4:$X$1004,21,0),"")</f>
        <v/>
      </c>
      <c r="V220" s="58" t="str">
        <f>IFERROR(VLOOKUP($AC220,FILL_DATA!$A$4:$X$1004,22,0),"")</f>
        <v/>
      </c>
      <c r="W220" s="58" t="str">
        <f>IFERROR(VLOOKUP($AC220,FILL_DATA!$A$4:$X$1004,23,0),"")</f>
        <v/>
      </c>
      <c r="X220" s="58" t="str">
        <f>IFERROR(VLOOKUP($AC220,FILL_DATA!$A$4:$X$1004,24,0),"")</f>
        <v/>
      </c>
      <c r="Y220" s="58" t="str">
        <f>IF(SANCTION!$C$6:$C$1006="","",VLOOKUP(SANCTION!$C$6:$C$1006,Sheet1!$B$3:$C$15,2,0))</f>
        <v/>
      </c>
      <c r="Z220" s="57">
        <f t="shared" si="6"/>
        <v>0</v>
      </c>
      <c r="AB220" s="89">
        <v>215</v>
      </c>
      <c r="AC220" s="89">
        <f>IFERROR(IF($AB$1&gt;=AB220,SMALL(FILL_DATA!$AC$5:$AC$1004,SANCTION!$AB$2+SANCTION!AB220),0),0)</f>
        <v>0</v>
      </c>
      <c r="AE220" s="89">
        <f>IF(SANCTION!$C220&gt;=9,1,0)</f>
        <v>1</v>
      </c>
      <c r="AF220" s="89">
        <f>IFERROR(PRODUCT(SANCTION!$X220,SANCTION!$Y220),"")</f>
        <v>0</v>
      </c>
      <c r="AG220" s="89">
        <f t="shared" si="7"/>
        <v>0</v>
      </c>
    </row>
    <row r="221" spans="1:33" hidden="1">
      <c r="A221" s="89" t="str">
        <f>J221&amp;"_"&amp;COUNTIF($J$6:J221,J221)</f>
        <v>_185</v>
      </c>
      <c r="B221" s="58" t="str">
        <f>IF(SANCTION!$C221="","",ROWS($B$6:B221))</f>
        <v/>
      </c>
      <c r="C221" s="58" t="str">
        <f>IFERROR(VLOOKUP($AC221,FILL_DATA!$A$4:$X$1004,2,0),"")</f>
        <v/>
      </c>
      <c r="D221" s="58" t="str">
        <f>IFERROR(VLOOKUP($AC221,FILL_DATA!$A$4:$X$1004,3,0),"")</f>
        <v/>
      </c>
      <c r="E221" s="58" t="str">
        <f>IFERROR(VLOOKUP($AC221,FILL_DATA!$A$4:$X$1004,4,0),"")</f>
        <v/>
      </c>
      <c r="F221" s="58" t="str">
        <f>IFERROR(VLOOKUP($AC221,FILL_DATA!$A$4:$X$1004,5,0),"")</f>
        <v/>
      </c>
      <c r="G221" s="58" t="str">
        <f>IFERROR(VLOOKUP($AC221,FILL_DATA!$A$4:$X$1004,6,0),"")</f>
        <v/>
      </c>
      <c r="H221" s="58" t="str">
        <f>IFERROR(VLOOKUP($AC221,FILL_DATA!$A$4:$X$1004,7,0),"")</f>
        <v/>
      </c>
      <c r="I221" s="161" t="str">
        <f>IFERROR(VLOOKUP($AC221,FILL_DATA!$A$4:$X$1004,9,0),"")</f>
        <v/>
      </c>
      <c r="J221" s="58" t="str">
        <f>IFERROR(VLOOKUP($AC221,FILL_DATA!$A$4:$X$1004,10,0),"")</f>
        <v/>
      </c>
      <c r="K221" s="58" t="str">
        <f>IFERROR(VLOOKUP($AC221,FILL_DATA!$A$4:$X$1004,11,0),"")</f>
        <v/>
      </c>
      <c r="L221" s="58" t="str">
        <f>IFERROR(VLOOKUP($AC221,FILL_DATA!$A$4:$X$1004,12,0),"")</f>
        <v/>
      </c>
      <c r="M221" s="58" t="str">
        <f>IFERROR(VLOOKUP($AC221,FILL_DATA!$A$4:$X$1004,13,0),"")</f>
        <v/>
      </c>
      <c r="N221" s="58" t="str">
        <f>IFERROR(VLOOKUP($AC221,FILL_DATA!$A$4:$X$1004,14,0),"")</f>
        <v/>
      </c>
      <c r="O221" s="58" t="str">
        <f>IFERROR(VLOOKUP($AC221,FILL_DATA!$A$4:$X$1004,15,0),"")</f>
        <v/>
      </c>
      <c r="P221" s="58" t="str">
        <f>IFERROR(VLOOKUP($AC221,FILL_DATA!$A$4:$X$1004,16,0),"")</f>
        <v/>
      </c>
      <c r="Q221" s="58" t="str">
        <f>IFERROR(VLOOKUP($AC221,FILL_DATA!$A$4:$X$1004,17,0),"")</f>
        <v/>
      </c>
      <c r="R221" s="58" t="str">
        <f>IFERROR(VLOOKUP($AC221,FILL_DATA!$A$4:$X$1004,18,0),"")</f>
        <v/>
      </c>
      <c r="S221" s="58" t="str">
        <f>IFERROR(VLOOKUP($AC221,FILL_DATA!$A$4:$X$1004,19,0),"")</f>
        <v/>
      </c>
      <c r="T221" s="58" t="str">
        <f>IFERROR(VLOOKUP($AC221,FILL_DATA!$A$4:$X$1004,20,0),"")</f>
        <v/>
      </c>
      <c r="U221" s="58" t="str">
        <f>IFERROR(VLOOKUP($AC221,FILL_DATA!$A$4:$X$1004,21,0),"")</f>
        <v/>
      </c>
      <c r="V221" s="58" t="str">
        <f>IFERROR(VLOOKUP($AC221,FILL_DATA!$A$4:$X$1004,22,0),"")</f>
        <v/>
      </c>
      <c r="W221" s="58" t="str">
        <f>IFERROR(VLOOKUP($AC221,FILL_DATA!$A$4:$X$1004,23,0),"")</f>
        <v/>
      </c>
      <c r="X221" s="58" t="str">
        <f>IFERROR(VLOOKUP($AC221,FILL_DATA!$A$4:$X$1004,24,0),"")</f>
        <v/>
      </c>
      <c r="Y221" s="58" t="str">
        <f>IF(SANCTION!$C$6:$C$1006="","",VLOOKUP(SANCTION!$C$6:$C$1006,Sheet1!$B$3:$C$15,2,0))</f>
        <v/>
      </c>
      <c r="Z221" s="57">
        <f t="shared" si="6"/>
        <v>0</v>
      </c>
      <c r="AB221" s="89">
        <v>216</v>
      </c>
      <c r="AC221" s="89">
        <f>IFERROR(IF($AB$1&gt;=AB221,SMALL(FILL_DATA!$AC$5:$AC$1004,SANCTION!$AB$2+SANCTION!AB221),0),0)</f>
        <v>0</v>
      </c>
      <c r="AE221" s="89">
        <f>IF(SANCTION!$C221&gt;=9,1,0)</f>
        <v>1</v>
      </c>
      <c r="AF221" s="89">
        <f>IFERROR(PRODUCT(SANCTION!$X221,SANCTION!$Y221),"")</f>
        <v>0</v>
      </c>
      <c r="AG221" s="89">
        <f t="shared" si="7"/>
        <v>0</v>
      </c>
    </row>
    <row r="222" spans="1:33" hidden="1">
      <c r="A222" s="89" t="str">
        <f>J222&amp;"_"&amp;COUNTIF($J$6:J222,J222)</f>
        <v>_186</v>
      </c>
      <c r="B222" s="58" t="str">
        <f>IF(SANCTION!$C222="","",ROWS($B$6:B222))</f>
        <v/>
      </c>
      <c r="C222" s="58" t="str">
        <f>IFERROR(VLOOKUP($AC222,FILL_DATA!$A$4:$X$1004,2,0),"")</f>
        <v/>
      </c>
      <c r="D222" s="58" t="str">
        <f>IFERROR(VLOOKUP($AC222,FILL_DATA!$A$4:$X$1004,3,0),"")</f>
        <v/>
      </c>
      <c r="E222" s="58" t="str">
        <f>IFERROR(VLOOKUP($AC222,FILL_DATA!$A$4:$X$1004,4,0),"")</f>
        <v/>
      </c>
      <c r="F222" s="58" t="str">
        <f>IFERROR(VLOOKUP($AC222,FILL_DATA!$A$4:$X$1004,5,0),"")</f>
        <v/>
      </c>
      <c r="G222" s="58" t="str">
        <f>IFERROR(VLOOKUP($AC222,FILL_DATA!$A$4:$X$1004,6,0),"")</f>
        <v/>
      </c>
      <c r="H222" s="58" t="str">
        <f>IFERROR(VLOOKUP($AC222,FILL_DATA!$A$4:$X$1004,7,0),"")</f>
        <v/>
      </c>
      <c r="I222" s="161" t="str">
        <f>IFERROR(VLOOKUP($AC222,FILL_DATA!$A$4:$X$1004,9,0),"")</f>
        <v/>
      </c>
      <c r="J222" s="58" t="str">
        <f>IFERROR(VLOOKUP($AC222,FILL_DATA!$A$4:$X$1004,10,0),"")</f>
        <v/>
      </c>
      <c r="K222" s="58" t="str">
        <f>IFERROR(VLOOKUP($AC222,FILL_DATA!$A$4:$X$1004,11,0),"")</f>
        <v/>
      </c>
      <c r="L222" s="58" t="str">
        <f>IFERROR(VLOOKUP($AC222,FILL_DATA!$A$4:$X$1004,12,0),"")</f>
        <v/>
      </c>
      <c r="M222" s="58" t="str">
        <f>IFERROR(VLOOKUP($AC222,FILL_DATA!$A$4:$X$1004,13,0),"")</f>
        <v/>
      </c>
      <c r="N222" s="58" t="str">
        <f>IFERROR(VLOOKUP($AC222,FILL_DATA!$A$4:$X$1004,14,0),"")</f>
        <v/>
      </c>
      <c r="O222" s="58" t="str">
        <f>IFERROR(VLOOKUP($AC222,FILL_DATA!$A$4:$X$1004,15,0),"")</f>
        <v/>
      </c>
      <c r="P222" s="58" t="str">
        <f>IFERROR(VLOOKUP($AC222,FILL_DATA!$A$4:$X$1004,16,0),"")</f>
        <v/>
      </c>
      <c r="Q222" s="58" t="str">
        <f>IFERROR(VLOOKUP($AC222,FILL_DATA!$A$4:$X$1004,17,0),"")</f>
        <v/>
      </c>
      <c r="R222" s="58" t="str">
        <f>IFERROR(VLOOKUP($AC222,FILL_DATA!$A$4:$X$1004,18,0),"")</f>
        <v/>
      </c>
      <c r="S222" s="58" t="str">
        <f>IFERROR(VLOOKUP($AC222,FILL_DATA!$A$4:$X$1004,19,0),"")</f>
        <v/>
      </c>
      <c r="T222" s="58" t="str">
        <f>IFERROR(VLOOKUP($AC222,FILL_DATA!$A$4:$X$1004,20,0),"")</f>
        <v/>
      </c>
      <c r="U222" s="58" t="str">
        <f>IFERROR(VLOOKUP($AC222,FILL_DATA!$A$4:$X$1004,21,0),"")</f>
        <v/>
      </c>
      <c r="V222" s="58" t="str">
        <f>IFERROR(VLOOKUP($AC222,FILL_DATA!$A$4:$X$1004,22,0),"")</f>
        <v/>
      </c>
      <c r="W222" s="58" t="str">
        <f>IFERROR(VLOOKUP($AC222,FILL_DATA!$A$4:$X$1004,23,0),"")</f>
        <v/>
      </c>
      <c r="X222" s="58" t="str">
        <f>IFERROR(VLOOKUP($AC222,FILL_DATA!$A$4:$X$1004,24,0),"")</f>
        <v/>
      </c>
      <c r="Y222" s="58" t="str">
        <f>IF(SANCTION!$C$6:$C$1006="","",VLOOKUP(SANCTION!$C$6:$C$1006,Sheet1!$B$3:$C$15,2,0))</f>
        <v/>
      </c>
      <c r="Z222" s="57">
        <f t="shared" si="6"/>
        <v>0</v>
      </c>
      <c r="AB222" s="89">
        <v>217</v>
      </c>
      <c r="AC222" s="89">
        <f>IFERROR(IF($AB$1&gt;=AB222,SMALL(FILL_DATA!$AC$5:$AC$1004,SANCTION!$AB$2+SANCTION!AB222),0),0)</f>
        <v>0</v>
      </c>
      <c r="AE222" s="89">
        <f>IF(SANCTION!$C222&gt;=9,1,0)</f>
        <v>1</v>
      </c>
      <c r="AF222" s="89">
        <f>IFERROR(PRODUCT(SANCTION!$X222,SANCTION!$Y222),"")</f>
        <v>0</v>
      </c>
      <c r="AG222" s="89">
        <f t="shared" si="7"/>
        <v>0</v>
      </c>
    </row>
    <row r="223" spans="1:33" hidden="1">
      <c r="A223" s="89" t="str">
        <f>J223&amp;"_"&amp;COUNTIF($J$6:J223,J223)</f>
        <v>_187</v>
      </c>
      <c r="B223" s="58" t="str">
        <f>IF(SANCTION!$C223="","",ROWS($B$6:B223))</f>
        <v/>
      </c>
      <c r="C223" s="58" t="str">
        <f>IFERROR(VLOOKUP($AC223,FILL_DATA!$A$4:$X$1004,2,0),"")</f>
        <v/>
      </c>
      <c r="D223" s="58" t="str">
        <f>IFERROR(VLOOKUP($AC223,FILL_DATA!$A$4:$X$1004,3,0),"")</f>
        <v/>
      </c>
      <c r="E223" s="58" t="str">
        <f>IFERROR(VLOOKUP($AC223,FILL_DATA!$A$4:$X$1004,4,0),"")</f>
        <v/>
      </c>
      <c r="F223" s="58" t="str">
        <f>IFERROR(VLOOKUP($AC223,FILL_DATA!$A$4:$X$1004,5,0),"")</f>
        <v/>
      </c>
      <c r="G223" s="58" t="str">
        <f>IFERROR(VLOOKUP($AC223,FILL_DATA!$A$4:$X$1004,6,0),"")</f>
        <v/>
      </c>
      <c r="H223" s="58" t="str">
        <f>IFERROR(VLOOKUP($AC223,FILL_DATA!$A$4:$X$1004,7,0),"")</f>
        <v/>
      </c>
      <c r="I223" s="161" t="str">
        <f>IFERROR(VLOOKUP($AC223,FILL_DATA!$A$4:$X$1004,9,0),"")</f>
        <v/>
      </c>
      <c r="J223" s="58" t="str">
        <f>IFERROR(VLOOKUP($AC223,FILL_DATA!$A$4:$X$1004,10,0),"")</f>
        <v/>
      </c>
      <c r="K223" s="58" t="str">
        <f>IFERROR(VLOOKUP($AC223,FILL_DATA!$A$4:$X$1004,11,0),"")</f>
        <v/>
      </c>
      <c r="L223" s="58" t="str">
        <f>IFERROR(VLOOKUP($AC223,FILL_DATA!$A$4:$X$1004,12,0),"")</f>
        <v/>
      </c>
      <c r="M223" s="58" t="str">
        <f>IFERROR(VLOOKUP($AC223,FILL_DATA!$A$4:$X$1004,13,0),"")</f>
        <v/>
      </c>
      <c r="N223" s="58" t="str">
        <f>IFERROR(VLOOKUP($AC223,FILL_DATA!$A$4:$X$1004,14,0),"")</f>
        <v/>
      </c>
      <c r="O223" s="58" t="str">
        <f>IFERROR(VLOOKUP($AC223,FILL_DATA!$A$4:$X$1004,15,0),"")</f>
        <v/>
      </c>
      <c r="P223" s="58" t="str">
        <f>IFERROR(VLOOKUP($AC223,FILL_DATA!$A$4:$X$1004,16,0),"")</f>
        <v/>
      </c>
      <c r="Q223" s="58" t="str">
        <f>IFERROR(VLOOKUP($AC223,FILL_DATA!$A$4:$X$1004,17,0),"")</f>
        <v/>
      </c>
      <c r="R223" s="58" t="str">
        <f>IFERROR(VLOOKUP($AC223,FILL_DATA!$A$4:$X$1004,18,0),"")</f>
        <v/>
      </c>
      <c r="S223" s="58" t="str">
        <f>IFERROR(VLOOKUP($AC223,FILL_DATA!$A$4:$X$1004,19,0),"")</f>
        <v/>
      </c>
      <c r="T223" s="58" t="str">
        <f>IFERROR(VLOOKUP($AC223,FILL_DATA!$A$4:$X$1004,20,0),"")</f>
        <v/>
      </c>
      <c r="U223" s="58" t="str">
        <f>IFERROR(VLOOKUP($AC223,FILL_DATA!$A$4:$X$1004,21,0),"")</f>
        <v/>
      </c>
      <c r="V223" s="58" t="str">
        <f>IFERROR(VLOOKUP($AC223,FILL_DATA!$A$4:$X$1004,22,0),"")</f>
        <v/>
      </c>
      <c r="W223" s="58" t="str">
        <f>IFERROR(VLOOKUP($AC223,FILL_DATA!$A$4:$X$1004,23,0),"")</f>
        <v/>
      </c>
      <c r="X223" s="58" t="str">
        <f>IFERROR(VLOOKUP($AC223,FILL_DATA!$A$4:$X$1004,24,0),"")</f>
        <v/>
      </c>
      <c r="Y223" s="58" t="str">
        <f>IF(SANCTION!$C$6:$C$1006="","",VLOOKUP(SANCTION!$C$6:$C$1006,Sheet1!$B$3:$C$15,2,0))</f>
        <v/>
      </c>
      <c r="Z223" s="57">
        <f t="shared" si="6"/>
        <v>0</v>
      </c>
      <c r="AB223" s="89">
        <v>218</v>
      </c>
      <c r="AC223" s="89">
        <f>IFERROR(IF($AB$1&gt;=AB223,SMALL(FILL_DATA!$AC$5:$AC$1004,SANCTION!$AB$2+SANCTION!AB223),0),0)</f>
        <v>0</v>
      </c>
      <c r="AE223" s="89">
        <f>IF(SANCTION!$C223&gt;=9,1,0)</f>
        <v>1</v>
      </c>
      <c r="AF223" s="89">
        <f>IFERROR(PRODUCT(SANCTION!$X223,SANCTION!$Y223),"")</f>
        <v>0</v>
      </c>
      <c r="AG223" s="89">
        <f t="shared" si="7"/>
        <v>0</v>
      </c>
    </row>
    <row r="224" spans="1:33" hidden="1">
      <c r="A224" s="89" t="str">
        <f>J224&amp;"_"&amp;COUNTIF($J$6:J224,J224)</f>
        <v>_188</v>
      </c>
      <c r="B224" s="58" t="str">
        <f>IF(SANCTION!$C224="","",ROWS($B$6:B224))</f>
        <v/>
      </c>
      <c r="C224" s="58" t="str">
        <f>IFERROR(VLOOKUP($AC224,FILL_DATA!$A$4:$X$1004,2,0),"")</f>
        <v/>
      </c>
      <c r="D224" s="58" t="str">
        <f>IFERROR(VLOOKUP($AC224,FILL_DATA!$A$4:$X$1004,3,0),"")</f>
        <v/>
      </c>
      <c r="E224" s="58" t="str">
        <f>IFERROR(VLOOKUP($AC224,FILL_DATA!$A$4:$X$1004,4,0),"")</f>
        <v/>
      </c>
      <c r="F224" s="58" t="str">
        <f>IFERROR(VLOOKUP($AC224,FILL_DATA!$A$4:$X$1004,5,0),"")</f>
        <v/>
      </c>
      <c r="G224" s="58" t="str">
        <f>IFERROR(VLOOKUP($AC224,FILL_DATA!$A$4:$X$1004,6,0),"")</f>
        <v/>
      </c>
      <c r="H224" s="58" t="str">
        <f>IFERROR(VLOOKUP($AC224,FILL_DATA!$A$4:$X$1004,7,0),"")</f>
        <v/>
      </c>
      <c r="I224" s="161" t="str">
        <f>IFERROR(VLOOKUP($AC224,FILL_DATA!$A$4:$X$1004,9,0),"")</f>
        <v/>
      </c>
      <c r="J224" s="58" t="str">
        <f>IFERROR(VLOOKUP($AC224,FILL_DATA!$A$4:$X$1004,10,0),"")</f>
        <v/>
      </c>
      <c r="K224" s="58" t="str">
        <f>IFERROR(VLOOKUP($AC224,FILL_DATA!$A$4:$X$1004,11,0),"")</f>
        <v/>
      </c>
      <c r="L224" s="58" t="str">
        <f>IFERROR(VLOOKUP($AC224,FILL_DATA!$A$4:$X$1004,12,0),"")</f>
        <v/>
      </c>
      <c r="M224" s="58" t="str">
        <f>IFERROR(VLOOKUP($AC224,FILL_DATA!$A$4:$X$1004,13,0),"")</f>
        <v/>
      </c>
      <c r="N224" s="58" t="str">
        <f>IFERROR(VLOOKUP($AC224,FILL_DATA!$A$4:$X$1004,14,0),"")</f>
        <v/>
      </c>
      <c r="O224" s="58" t="str">
        <f>IFERROR(VLOOKUP($AC224,FILL_DATA!$A$4:$X$1004,15,0),"")</f>
        <v/>
      </c>
      <c r="P224" s="58" t="str">
        <f>IFERROR(VLOOKUP($AC224,FILL_DATA!$A$4:$X$1004,16,0),"")</f>
        <v/>
      </c>
      <c r="Q224" s="58" t="str">
        <f>IFERROR(VLOOKUP($AC224,FILL_DATA!$A$4:$X$1004,17,0),"")</f>
        <v/>
      </c>
      <c r="R224" s="58" t="str">
        <f>IFERROR(VLOOKUP($AC224,FILL_DATA!$A$4:$X$1004,18,0),"")</f>
        <v/>
      </c>
      <c r="S224" s="58" t="str">
        <f>IFERROR(VLOOKUP($AC224,FILL_DATA!$A$4:$X$1004,19,0),"")</f>
        <v/>
      </c>
      <c r="T224" s="58" t="str">
        <f>IFERROR(VLOOKUP($AC224,FILL_DATA!$A$4:$X$1004,20,0),"")</f>
        <v/>
      </c>
      <c r="U224" s="58" t="str">
        <f>IFERROR(VLOOKUP($AC224,FILL_DATA!$A$4:$X$1004,21,0),"")</f>
        <v/>
      </c>
      <c r="V224" s="58" t="str">
        <f>IFERROR(VLOOKUP($AC224,FILL_DATA!$A$4:$X$1004,22,0),"")</f>
        <v/>
      </c>
      <c r="W224" s="58" t="str">
        <f>IFERROR(VLOOKUP($AC224,FILL_DATA!$A$4:$X$1004,23,0),"")</f>
        <v/>
      </c>
      <c r="X224" s="58" t="str">
        <f>IFERROR(VLOOKUP($AC224,FILL_DATA!$A$4:$X$1004,24,0),"")</f>
        <v/>
      </c>
      <c r="Y224" s="58" t="str">
        <f>IF(SANCTION!$C$6:$C$1006="","",VLOOKUP(SANCTION!$C$6:$C$1006,Sheet1!$B$3:$C$15,2,0))</f>
        <v/>
      </c>
      <c r="Z224" s="57">
        <f t="shared" si="6"/>
        <v>0</v>
      </c>
      <c r="AB224" s="89">
        <v>219</v>
      </c>
      <c r="AC224" s="89">
        <f>IFERROR(IF($AB$1&gt;=AB224,SMALL(FILL_DATA!$AC$5:$AC$1004,SANCTION!$AB$2+SANCTION!AB224),0),0)</f>
        <v>0</v>
      </c>
      <c r="AE224" s="89">
        <f>IF(SANCTION!$C224&gt;=9,1,0)</f>
        <v>1</v>
      </c>
      <c r="AF224" s="89">
        <f>IFERROR(PRODUCT(SANCTION!$X224,SANCTION!$Y224),"")</f>
        <v>0</v>
      </c>
      <c r="AG224" s="89">
        <f t="shared" si="7"/>
        <v>0</v>
      </c>
    </row>
    <row r="225" spans="1:33" hidden="1">
      <c r="A225" s="89" t="str">
        <f>J225&amp;"_"&amp;COUNTIF($J$6:J225,J225)</f>
        <v>_189</v>
      </c>
      <c r="B225" s="58" t="str">
        <f>IF(SANCTION!$C225="","",ROWS($B$6:B225))</f>
        <v/>
      </c>
      <c r="C225" s="58" t="str">
        <f>IFERROR(VLOOKUP($AC225,FILL_DATA!$A$4:$X$1004,2,0),"")</f>
        <v/>
      </c>
      <c r="D225" s="58" t="str">
        <f>IFERROR(VLOOKUP($AC225,FILL_DATA!$A$4:$X$1004,3,0),"")</f>
        <v/>
      </c>
      <c r="E225" s="58" t="str">
        <f>IFERROR(VLOOKUP($AC225,FILL_DATA!$A$4:$X$1004,4,0),"")</f>
        <v/>
      </c>
      <c r="F225" s="58" t="str">
        <f>IFERROR(VLOOKUP($AC225,FILL_DATA!$A$4:$X$1004,5,0),"")</f>
        <v/>
      </c>
      <c r="G225" s="58" t="str">
        <f>IFERROR(VLOOKUP($AC225,FILL_DATA!$A$4:$X$1004,6,0),"")</f>
        <v/>
      </c>
      <c r="H225" s="58" t="str">
        <f>IFERROR(VLOOKUP($AC225,FILL_DATA!$A$4:$X$1004,7,0),"")</f>
        <v/>
      </c>
      <c r="I225" s="161" t="str">
        <f>IFERROR(VLOOKUP($AC225,FILL_DATA!$A$4:$X$1004,9,0),"")</f>
        <v/>
      </c>
      <c r="J225" s="58" t="str">
        <f>IFERROR(VLOOKUP($AC225,FILL_DATA!$A$4:$X$1004,10,0),"")</f>
        <v/>
      </c>
      <c r="K225" s="58" t="str">
        <f>IFERROR(VLOOKUP($AC225,FILL_DATA!$A$4:$X$1004,11,0),"")</f>
        <v/>
      </c>
      <c r="L225" s="58" t="str">
        <f>IFERROR(VLOOKUP($AC225,FILL_DATA!$A$4:$X$1004,12,0),"")</f>
        <v/>
      </c>
      <c r="M225" s="58" t="str">
        <f>IFERROR(VLOOKUP($AC225,FILL_DATA!$A$4:$X$1004,13,0),"")</f>
        <v/>
      </c>
      <c r="N225" s="58" t="str">
        <f>IFERROR(VLOOKUP($AC225,FILL_DATA!$A$4:$X$1004,14,0),"")</f>
        <v/>
      </c>
      <c r="O225" s="58" t="str">
        <f>IFERROR(VLOOKUP($AC225,FILL_DATA!$A$4:$X$1004,15,0),"")</f>
        <v/>
      </c>
      <c r="P225" s="58" t="str">
        <f>IFERROR(VLOOKUP($AC225,FILL_DATA!$A$4:$X$1004,16,0),"")</f>
        <v/>
      </c>
      <c r="Q225" s="58" t="str">
        <f>IFERROR(VLOOKUP($AC225,FILL_DATA!$A$4:$X$1004,17,0),"")</f>
        <v/>
      </c>
      <c r="R225" s="58" t="str">
        <f>IFERROR(VLOOKUP($AC225,FILL_DATA!$A$4:$X$1004,18,0),"")</f>
        <v/>
      </c>
      <c r="S225" s="58" t="str">
        <f>IFERROR(VLOOKUP($AC225,FILL_DATA!$A$4:$X$1004,19,0),"")</f>
        <v/>
      </c>
      <c r="T225" s="58" t="str">
        <f>IFERROR(VLOOKUP($AC225,FILL_DATA!$A$4:$X$1004,20,0),"")</f>
        <v/>
      </c>
      <c r="U225" s="58" t="str">
        <f>IFERROR(VLOOKUP($AC225,FILL_DATA!$A$4:$X$1004,21,0),"")</f>
        <v/>
      </c>
      <c r="V225" s="58" t="str">
        <f>IFERROR(VLOOKUP($AC225,FILL_DATA!$A$4:$X$1004,22,0),"")</f>
        <v/>
      </c>
      <c r="W225" s="58" t="str">
        <f>IFERROR(VLOOKUP($AC225,FILL_DATA!$A$4:$X$1004,23,0),"")</f>
        <v/>
      </c>
      <c r="X225" s="58" t="str">
        <f>IFERROR(VLOOKUP($AC225,FILL_DATA!$A$4:$X$1004,24,0),"")</f>
        <v/>
      </c>
      <c r="Y225" s="58" t="str">
        <f>IF(SANCTION!$C$6:$C$1006="","",VLOOKUP(SANCTION!$C$6:$C$1006,Sheet1!$B$3:$C$15,2,0))</f>
        <v/>
      </c>
      <c r="Z225" s="57">
        <f t="shared" si="6"/>
        <v>0</v>
      </c>
      <c r="AB225" s="89">
        <v>220</v>
      </c>
      <c r="AC225" s="89">
        <f>IFERROR(IF($AB$1&gt;=AB225,SMALL(FILL_DATA!$AC$5:$AC$1004,SANCTION!$AB$2+SANCTION!AB225),0),0)</f>
        <v>0</v>
      </c>
      <c r="AE225" s="89">
        <f>IF(SANCTION!$C225&gt;=9,1,0)</f>
        <v>1</v>
      </c>
      <c r="AF225" s="89">
        <f>IFERROR(PRODUCT(SANCTION!$X225,SANCTION!$Y225),"")</f>
        <v>0</v>
      </c>
      <c r="AG225" s="89">
        <f t="shared" si="7"/>
        <v>0</v>
      </c>
    </row>
    <row r="226" spans="1:33" hidden="1">
      <c r="A226" s="89" t="str">
        <f>J226&amp;"_"&amp;COUNTIF($J$6:J226,J226)</f>
        <v>_190</v>
      </c>
      <c r="B226" s="58" t="str">
        <f>IF(SANCTION!$C226="","",ROWS($B$6:B226))</f>
        <v/>
      </c>
      <c r="C226" s="58" t="str">
        <f>IFERROR(VLOOKUP($AC226,FILL_DATA!$A$4:$X$1004,2,0),"")</f>
        <v/>
      </c>
      <c r="D226" s="58" t="str">
        <f>IFERROR(VLOOKUP($AC226,FILL_DATA!$A$4:$X$1004,3,0),"")</f>
        <v/>
      </c>
      <c r="E226" s="58" t="str">
        <f>IFERROR(VLOOKUP($AC226,FILL_DATA!$A$4:$X$1004,4,0),"")</f>
        <v/>
      </c>
      <c r="F226" s="58" t="str">
        <f>IFERROR(VLOOKUP($AC226,FILL_DATA!$A$4:$X$1004,5,0),"")</f>
        <v/>
      </c>
      <c r="G226" s="58" t="str">
        <f>IFERROR(VLOOKUP($AC226,FILL_DATA!$A$4:$X$1004,6,0),"")</f>
        <v/>
      </c>
      <c r="H226" s="58" t="str">
        <f>IFERROR(VLOOKUP($AC226,FILL_DATA!$A$4:$X$1004,7,0),"")</f>
        <v/>
      </c>
      <c r="I226" s="161" t="str">
        <f>IFERROR(VLOOKUP($AC226,FILL_DATA!$A$4:$X$1004,9,0),"")</f>
        <v/>
      </c>
      <c r="J226" s="58" t="str">
        <f>IFERROR(VLOOKUP($AC226,FILL_DATA!$A$4:$X$1004,10,0),"")</f>
        <v/>
      </c>
      <c r="K226" s="58" t="str">
        <f>IFERROR(VLOOKUP($AC226,FILL_DATA!$A$4:$X$1004,11,0),"")</f>
        <v/>
      </c>
      <c r="L226" s="58" t="str">
        <f>IFERROR(VLOOKUP($AC226,FILL_DATA!$A$4:$X$1004,12,0),"")</f>
        <v/>
      </c>
      <c r="M226" s="58" t="str">
        <f>IFERROR(VLOOKUP($AC226,FILL_DATA!$A$4:$X$1004,13,0),"")</f>
        <v/>
      </c>
      <c r="N226" s="58" t="str">
        <f>IFERROR(VLOOKUP($AC226,FILL_DATA!$A$4:$X$1004,14,0),"")</f>
        <v/>
      </c>
      <c r="O226" s="58" t="str">
        <f>IFERROR(VLOOKUP($AC226,FILL_DATA!$A$4:$X$1004,15,0),"")</f>
        <v/>
      </c>
      <c r="P226" s="58" t="str">
        <f>IFERROR(VLOOKUP($AC226,FILL_DATA!$A$4:$X$1004,16,0),"")</f>
        <v/>
      </c>
      <c r="Q226" s="58" t="str">
        <f>IFERROR(VLOOKUP($AC226,FILL_DATA!$A$4:$X$1004,17,0),"")</f>
        <v/>
      </c>
      <c r="R226" s="58" t="str">
        <f>IFERROR(VLOOKUP($AC226,FILL_DATA!$A$4:$X$1004,18,0),"")</f>
        <v/>
      </c>
      <c r="S226" s="58" t="str">
        <f>IFERROR(VLOOKUP($AC226,FILL_DATA!$A$4:$X$1004,19,0),"")</f>
        <v/>
      </c>
      <c r="T226" s="58" t="str">
        <f>IFERROR(VLOOKUP($AC226,FILL_DATA!$A$4:$X$1004,20,0),"")</f>
        <v/>
      </c>
      <c r="U226" s="58" t="str">
        <f>IFERROR(VLOOKUP($AC226,FILL_DATA!$A$4:$X$1004,21,0),"")</f>
        <v/>
      </c>
      <c r="V226" s="58" t="str">
        <f>IFERROR(VLOOKUP($AC226,FILL_DATA!$A$4:$X$1004,22,0),"")</f>
        <v/>
      </c>
      <c r="W226" s="58" t="str">
        <f>IFERROR(VLOOKUP($AC226,FILL_DATA!$A$4:$X$1004,23,0),"")</f>
        <v/>
      </c>
      <c r="X226" s="58" t="str">
        <f>IFERROR(VLOOKUP($AC226,FILL_DATA!$A$4:$X$1004,24,0),"")</f>
        <v/>
      </c>
      <c r="Y226" s="58" t="str">
        <f>IF(SANCTION!$C$6:$C$1006="","",VLOOKUP(SANCTION!$C$6:$C$1006,Sheet1!$B$3:$C$15,2,0))</f>
        <v/>
      </c>
      <c r="Z226" s="57">
        <f t="shared" si="6"/>
        <v>0</v>
      </c>
      <c r="AB226" s="89">
        <v>221</v>
      </c>
      <c r="AC226" s="89">
        <f>IFERROR(IF($AB$1&gt;=AB226,SMALL(FILL_DATA!$AC$5:$AC$1004,SANCTION!$AB$2+SANCTION!AB226),0),0)</f>
        <v>0</v>
      </c>
      <c r="AE226" s="89">
        <f>IF(SANCTION!$C226&gt;=9,1,0)</f>
        <v>1</v>
      </c>
      <c r="AF226" s="89">
        <f>IFERROR(PRODUCT(SANCTION!$X226,SANCTION!$Y226),"")</f>
        <v>0</v>
      </c>
      <c r="AG226" s="89">
        <f t="shared" si="7"/>
        <v>0</v>
      </c>
    </row>
    <row r="227" spans="1:33" hidden="1">
      <c r="A227" s="89" t="str">
        <f>J227&amp;"_"&amp;COUNTIF($J$6:J227,J227)</f>
        <v>_191</v>
      </c>
      <c r="B227" s="58" t="str">
        <f>IF(SANCTION!$C227="","",ROWS($B$6:B227))</f>
        <v/>
      </c>
      <c r="C227" s="58" t="str">
        <f>IFERROR(VLOOKUP($AC227,FILL_DATA!$A$4:$X$1004,2,0),"")</f>
        <v/>
      </c>
      <c r="D227" s="58" t="str">
        <f>IFERROR(VLOOKUP($AC227,FILL_DATA!$A$4:$X$1004,3,0),"")</f>
        <v/>
      </c>
      <c r="E227" s="58" t="str">
        <f>IFERROR(VLOOKUP($AC227,FILL_DATA!$A$4:$X$1004,4,0),"")</f>
        <v/>
      </c>
      <c r="F227" s="58" t="str">
        <f>IFERROR(VLOOKUP($AC227,FILL_DATA!$A$4:$X$1004,5,0),"")</f>
        <v/>
      </c>
      <c r="G227" s="58" t="str">
        <f>IFERROR(VLOOKUP($AC227,FILL_DATA!$A$4:$X$1004,6,0),"")</f>
        <v/>
      </c>
      <c r="H227" s="58" t="str">
        <f>IFERROR(VLOOKUP($AC227,FILL_DATA!$A$4:$X$1004,7,0),"")</f>
        <v/>
      </c>
      <c r="I227" s="161" t="str">
        <f>IFERROR(VLOOKUP($AC227,FILL_DATA!$A$4:$X$1004,9,0),"")</f>
        <v/>
      </c>
      <c r="J227" s="58" t="str">
        <f>IFERROR(VLOOKUP($AC227,FILL_DATA!$A$4:$X$1004,10,0),"")</f>
        <v/>
      </c>
      <c r="K227" s="58" t="str">
        <f>IFERROR(VLOOKUP($AC227,FILL_DATA!$A$4:$X$1004,11,0),"")</f>
        <v/>
      </c>
      <c r="L227" s="58" t="str">
        <f>IFERROR(VLOOKUP($AC227,FILL_DATA!$A$4:$X$1004,12,0),"")</f>
        <v/>
      </c>
      <c r="M227" s="58" t="str">
        <f>IFERROR(VLOOKUP($AC227,FILL_DATA!$A$4:$X$1004,13,0),"")</f>
        <v/>
      </c>
      <c r="N227" s="58" t="str">
        <f>IFERROR(VLOOKUP($AC227,FILL_DATA!$A$4:$X$1004,14,0),"")</f>
        <v/>
      </c>
      <c r="O227" s="58" t="str">
        <f>IFERROR(VLOOKUP($AC227,FILL_DATA!$A$4:$X$1004,15,0),"")</f>
        <v/>
      </c>
      <c r="P227" s="58" t="str">
        <f>IFERROR(VLOOKUP($AC227,FILL_DATA!$A$4:$X$1004,16,0),"")</f>
        <v/>
      </c>
      <c r="Q227" s="58" t="str">
        <f>IFERROR(VLOOKUP($AC227,FILL_DATA!$A$4:$X$1004,17,0),"")</f>
        <v/>
      </c>
      <c r="R227" s="58" t="str">
        <f>IFERROR(VLOOKUP($AC227,FILL_DATA!$A$4:$X$1004,18,0),"")</f>
        <v/>
      </c>
      <c r="S227" s="58" t="str">
        <f>IFERROR(VLOOKUP($AC227,FILL_DATA!$A$4:$X$1004,19,0),"")</f>
        <v/>
      </c>
      <c r="T227" s="58" t="str">
        <f>IFERROR(VLOOKUP($AC227,FILL_DATA!$A$4:$X$1004,20,0),"")</f>
        <v/>
      </c>
      <c r="U227" s="58" t="str">
        <f>IFERROR(VLOOKUP($AC227,FILL_DATA!$A$4:$X$1004,21,0),"")</f>
        <v/>
      </c>
      <c r="V227" s="58" t="str">
        <f>IFERROR(VLOOKUP($AC227,FILL_DATA!$A$4:$X$1004,22,0),"")</f>
        <v/>
      </c>
      <c r="W227" s="58" t="str">
        <f>IFERROR(VLOOKUP($AC227,FILL_DATA!$A$4:$X$1004,23,0),"")</f>
        <v/>
      </c>
      <c r="X227" s="58" t="str">
        <f>IFERROR(VLOOKUP($AC227,FILL_DATA!$A$4:$X$1004,24,0),"")</f>
        <v/>
      </c>
      <c r="Y227" s="58" t="str">
        <f>IF(SANCTION!$C$6:$C$1006="","",VLOOKUP(SANCTION!$C$6:$C$1006,Sheet1!$B$3:$C$15,2,0))</f>
        <v/>
      </c>
      <c r="Z227" s="57">
        <f t="shared" si="6"/>
        <v>0</v>
      </c>
      <c r="AB227" s="89">
        <v>222</v>
      </c>
      <c r="AC227" s="89">
        <f>IFERROR(IF($AB$1&gt;=AB227,SMALL(FILL_DATA!$AC$5:$AC$1004,SANCTION!$AB$2+SANCTION!AB227),0),0)</f>
        <v>0</v>
      </c>
      <c r="AE227" s="89">
        <f>IF(SANCTION!$C227&gt;=9,1,0)</f>
        <v>1</v>
      </c>
      <c r="AF227" s="89">
        <f>IFERROR(PRODUCT(SANCTION!$X227,SANCTION!$Y227),"")</f>
        <v>0</v>
      </c>
      <c r="AG227" s="89">
        <f t="shared" si="7"/>
        <v>0</v>
      </c>
    </row>
    <row r="228" spans="1:33" hidden="1">
      <c r="A228" s="89" t="str">
        <f>J228&amp;"_"&amp;COUNTIF($J$6:J228,J228)</f>
        <v>_192</v>
      </c>
      <c r="B228" s="58" t="str">
        <f>IF(SANCTION!$C228="","",ROWS($B$6:B228))</f>
        <v/>
      </c>
      <c r="C228" s="58" t="str">
        <f>IFERROR(VLOOKUP($AC228,FILL_DATA!$A$4:$X$1004,2,0),"")</f>
        <v/>
      </c>
      <c r="D228" s="58" t="str">
        <f>IFERROR(VLOOKUP($AC228,FILL_DATA!$A$4:$X$1004,3,0),"")</f>
        <v/>
      </c>
      <c r="E228" s="58" t="str">
        <f>IFERROR(VLOOKUP($AC228,FILL_DATA!$A$4:$X$1004,4,0),"")</f>
        <v/>
      </c>
      <c r="F228" s="58" t="str">
        <f>IFERROR(VLOOKUP($AC228,FILL_DATA!$A$4:$X$1004,5,0),"")</f>
        <v/>
      </c>
      <c r="G228" s="58" t="str">
        <f>IFERROR(VLOOKUP($AC228,FILL_DATA!$A$4:$X$1004,6,0),"")</f>
        <v/>
      </c>
      <c r="H228" s="58" t="str">
        <f>IFERROR(VLOOKUP($AC228,FILL_DATA!$A$4:$X$1004,7,0),"")</f>
        <v/>
      </c>
      <c r="I228" s="161" t="str">
        <f>IFERROR(VLOOKUP($AC228,FILL_DATA!$A$4:$X$1004,9,0),"")</f>
        <v/>
      </c>
      <c r="J228" s="58" t="str">
        <f>IFERROR(VLOOKUP($AC228,FILL_DATA!$A$4:$X$1004,10,0),"")</f>
        <v/>
      </c>
      <c r="K228" s="58" t="str">
        <f>IFERROR(VLOOKUP($AC228,FILL_DATA!$A$4:$X$1004,11,0),"")</f>
        <v/>
      </c>
      <c r="L228" s="58" t="str">
        <f>IFERROR(VLOOKUP($AC228,FILL_DATA!$A$4:$X$1004,12,0),"")</f>
        <v/>
      </c>
      <c r="M228" s="58" t="str">
        <f>IFERROR(VLOOKUP($AC228,FILL_DATA!$A$4:$X$1004,13,0),"")</f>
        <v/>
      </c>
      <c r="N228" s="58" t="str">
        <f>IFERROR(VLOOKUP($AC228,FILL_DATA!$A$4:$X$1004,14,0),"")</f>
        <v/>
      </c>
      <c r="O228" s="58" t="str">
        <f>IFERROR(VLOOKUP($AC228,FILL_DATA!$A$4:$X$1004,15,0),"")</f>
        <v/>
      </c>
      <c r="P228" s="58" t="str">
        <f>IFERROR(VLOOKUP($AC228,FILL_DATA!$A$4:$X$1004,16,0),"")</f>
        <v/>
      </c>
      <c r="Q228" s="58" t="str">
        <f>IFERROR(VLOOKUP($AC228,FILL_DATA!$A$4:$X$1004,17,0),"")</f>
        <v/>
      </c>
      <c r="R228" s="58" t="str">
        <f>IFERROR(VLOOKUP($AC228,FILL_DATA!$A$4:$X$1004,18,0),"")</f>
        <v/>
      </c>
      <c r="S228" s="58" t="str">
        <f>IFERROR(VLOOKUP($AC228,FILL_DATA!$A$4:$X$1004,19,0),"")</f>
        <v/>
      </c>
      <c r="T228" s="58" t="str">
        <f>IFERROR(VLOOKUP($AC228,FILL_DATA!$A$4:$X$1004,20,0),"")</f>
        <v/>
      </c>
      <c r="U228" s="58" t="str">
        <f>IFERROR(VLOOKUP($AC228,FILL_DATA!$A$4:$X$1004,21,0),"")</f>
        <v/>
      </c>
      <c r="V228" s="58" t="str">
        <f>IFERROR(VLOOKUP($AC228,FILL_DATA!$A$4:$X$1004,22,0),"")</f>
        <v/>
      </c>
      <c r="W228" s="58" t="str">
        <f>IFERROR(VLOOKUP($AC228,FILL_DATA!$A$4:$X$1004,23,0),"")</f>
        <v/>
      </c>
      <c r="X228" s="58" t="str">
        <f>IFERROR(VLOOKUP($AC228,FILL_DATA!$A$4:$X$1004,24,0),"")</f>
        <v/>
      </c>
      <c r="Y228" s="58" t="str">
        <f>IF(SANCTION!$C$6:$C$1006="","",VLOOKUP(SANCTION!$C$6:$C$1006,Sheet1!$B$3:$C$15,2,0))</f>
        <v/>
      </c>
      <c r="Z228" s="57">
        <f t="shared" si="6"/>
        <v>0</v>
      </c>
      <c r="AB228" s="89">
        <v>223</v>
      </c>
      <c r="AC228" s="89">
        <f>IFERROR(IF($AB$1&gt;=AB228,SMALL(FILL_DATA!$AC$5:$AC$1004,SANCTION!$AB$2+SANCTION!AB228),0),0)</f>
        <v>0</v>
      </c>
      <c r="AE228" s="89">
        <f>IF(SANCTION!$C228&gt;=9,1,0)</f>
        <v>1</v>
      </c>
      <c r="AF228" s="89">
        <f>IFERROR(PRODUCT(SANCTION!$X228,SANCTION!$Y228),"")</f>
        <v>0</v>
      </c>
      <c r="AG228" s="89">
        <f t="shared" si="7"/>
        <v>0</v>
      </c>
    </row>
    <row r="229" spans="1:33" hidden="1">
      <c r="A229" s="89" t="str">
        <f>J229&amp;"_"&amp;COUNTIF($J$6:J229,J229)</f>
        <v>_193</v>
      </c>
      <c r="B229" s="58" t="str">
        <f>IF(SANCTION!$C229="","",ROWS($B$6:B229))</f>
        <v/>
      </c>
      <c r="C229" s="58" t="str">
        <f>IFERROR(VLOOKUP($AC229,FILL_DATA!$A$4:$X$1004,2,0),"")</f>
        <v/>
      </c>
      <c r="D229" s="58" t="str">
        <f>IFERROR(VLOOKUP($AC229,FILL_DATA!$A$4:$X$1004,3,0),"")</f>
        <v/>
      </c>
      <c r="E229" s="58" t="str">
        <f>IFERROR(VLOOKUP($AC229,FILL_DATA!$A$4:$X$1004,4,0),"")</f>
        <v/>
      </c>
      <c r="F229" s="58" t="str">
        <f>IFERROR(VLOOKUP($AC229,FILL_DATA!$A$4:$X$1004,5,0),"")</f>
        <v/>
      </c>
      <c r="G229" s="58" t="str">
        <f>IFERROR(VLOOKUP($AC229,FILL_DATA!$A$4:$X$1004,6,0),"")</f>
        <v/>
      </c>
      <c r="H229" s="58" t="str">
        <f>IFERROR(VLOOKUP($AC229,FILL_DATA!$A$4:$X$1004,7,0),"")</f>
        <v/>
      </c>
      <c r="I229" s="161" t="str">
        <f>IFERROR(VLOOKUP($AC229,FILL_DATA!$A$4:$X$1004,9,0),"")</f>
        <v/>
      </c>
      <c r="J229" s="58" t="str">
        <f>IFERROR(VLOOKUP($AC229,FILL_DATA!$A$4:$X$1004,10,0),"")</f>
        <v/>
      </c>
      <c r="K229" s="58" t="str">
        <f>IFERROR(VLOOKUP($AC229,FILL_DATA!$A$4:$X$1004,11,0),"")</f>
        <v/>
      </c>
      <c r="L229" s="58" t="str">
        <f>IFERROR(VLOOKUP($AC229,FILL_DATA!$A$4:$X$1004,12,0),"")</f>
        <v/>
      </c>
      <c r="M229" s="58" t="str">
        <f>IFERROR(VLOOKUP($AC229,FILL_DATA!$A$4:$X$1004,13,0),"")</f>
        <v/>
      </c>
      <c r="N229" s="58" t="str">
        <f>IFERROR(VLOOKUP($AC229,FILL_DATA!$A$4:$X$1004,14,0),"")</f>
        <v/>
      </c>
      <c r="O229" s="58" t="str">
        <f>IFERROR(VLOOKUP($AC229,FILL_DATA!$A$4:$X$1004,15,0),"")</f>
        <v/>
      </c>
      <c r="P229" s="58" t="str">
        <f>IFERROR(VLOOKUP($AC229,FILL_DATA!$A$4:$X$1004,16,0),"")</f>
        <v/>
      </c>
      <c r="Q229" s="58" t="str">
        <f>IFERROR(VLOOKUP($AC229,FILL_DATA!$A$4:$X$1004,17,0),"")</f>
        <v/>
      </c>
      <c r="R229" s="58" t="str">
        <f>IFERROR(VLOOKUP($AC229,FILL_DATA!$A$4:$X$1004,18,0),"")</f>
        <v/>
      </c>
      <c r="S229" s="58" t="str">
        <f>IFERROR(VLOOKUP($AC229,FILL_DATA!$A$4:$X$1004,19,0),"")</f>
        <v/>
      </c>
      <c r="T229" s="58" t="str">
        <f>IFERROR(VLOOKUP($AC229,FILL_DATA!$A$4:$X$1004,20,0),"")</f>
        <v/>
      </c>
      <c r="U229" s="58" t="str">
        <f>IFERROR(VLOOKUP($AC229,FILL_DATA!$A$4:$X$1004,21,0),"")</f>
        <v/>
      </c>
      <c r="V229" s="58" t="str">
        <f>IFERROR(VLOOKUP($AC229,FILL_DATA!$A$4:$X$1004,22,0),"")</f>
        <v/>
      </c>
      <c r="W229" s="58" t="str">
        <f>IFERROR(VLOOKUP($AC229,FILL_DATA!$A$4:$X$1004,23,0),"")</f>
        <v/>
      </c>
      <c r="X229" s="58" t="str">
        <f>IFERROR(VLOOKUP($AC229,FILL_DATA!$A$4:$X$1004,24,0),"")</f>
        <v/>
      </c>
      <c r="Y229" s="58" t="str">
        <f>IF(SANCTION!$C$6:$C$1006="","",VLOOKUP(SANCTION!$C$6:$C$1006,Sheet1!$B$3:$C$15,2,0))</f>
        <v/>
      </c>
      <c r="Z229" s="57">
        <f t="shared" si="6"/>
        <v>0</v>
      </c>
      <c r="AB229" s="89">
        <v>224</v>
      </c>
      <c r="AC229" s="89">
        <f>IFERROR(IF($AB$1&gt;=AB229,SMALL(FILL_DATA!$AC$5:$AC$1004,SANCTION!$AB$2+SANCTION!AB229),0),0)</f>
        <v>0</v>
      </c>
      <c r="AE229" s="89">
        <f>IF(SANCTION!$C229&gt;=9,1,0)</f>
        <v>1</v>
      </c>
      <c r="AF229" s="89">
        <f>IFERROR(PRODUCT(SANCTION!$X229,SANCTION!$Y229),"")</f>
        <v>0</v>
      </c>
      <c r="AG229" s="89">
        <f t="shared" si="7"/>
        <v>0</v>
      </c>
    </row>
    <row r="230" spans="1:33" hidden="1">
      <c r="A230" s="89" t="str">
        <f>J230&amp;"_"&amp;COUNTIF($J$6:J230,J230)</f>
        <v>_194</v>
      </c>
      <c r="B230" s="58" t="str">
        <f>IF(SANCTION!$C230="","",ROWS($B$6:B230))</f>
        <v/>
      </c>
      <c r="C230" s="58" t="str">
        <f>IFERROR(VLOOKUP($AC230,FILL_DATA!$A$4:$X$1004,2,0),"")</f>
        <v/>
      </c>
      <c r="D230" s="58" t="str">
        <f>IFERROR(VLOOKUP($AC230,FILL_DATA!$A$4:$X$1004,3,0),"")</f>
        <v/>
      </c>
      <c r="E230" s="58" t="str">
        <f>IFERROR(VLOOKUP($AC230,FILL_DATA!$A$4:$X$1004,4,0),"")</f>
        <v/>
      </c>
      <c r="F230" s="58" t="str">
        <f>IFERROR(VLOOKUP($AC230,FILL_DATA!$A$4:$X$1004,5,0),"")</f>
        <v/>
      </c>
      <c r="G230" s="58" t="str">
        <f>IFERROR(VLOOKUP($AC230,FILL_DATA!$A$4:$X$1004,6,0),"")</f>
        <v/>
      </c>
      <c r="H230" s="58" t="str">
        <f>IFERROR(VLOOKUP($AC230,FILL_DATA!$A$4:$X$1004,7,0),"")</f>
        <v/>
      </c>
      <c r="I230" s="161" t="str">
        <f>IFERROR(VLOOKUP($AC230,FILL_DATA!$A$4:$X$1004,9,0),"")</f>
        <v/>
      </c>
      <c r="J230" s="58" t="str">
        <f>IFERROR(VLOOKUP($AC230,FILL_DATA!$A$4:$X$1004,10,0),"")</f>
        <v/>
      </c>
      <c r="K230" s="58" t="str">
        <f>IFERROR(VLOOKUP($AC230,FILL_DATA!$A$4:$X$1004,11,0),"")</f>
        <v/>
      </c>
      <c r="L230" s="58" t="str">
        <f>IFERROR(VLOOKUP($AC230,FILL_DATA!$A$4:$X$1004,12,0),"")</f>
        <v/>
      </c>
      <c r="M230" s="58" t="str">
        <f>IFERROR(VLOOKUP($AC230,FILL_DATA!$A$4:$X$1004,13,0),"")</f>
        <v/>
      </c>
      <c r="N230" s="58" t="str">
        <f>IFERROR(VLOOKUP($AC230,FILL_DATA!$A$4:$X$1004,14,0),"")</f>
        <v/>
      </c>
      <c r="O230" s="58" t="str">
        <f>IFERROR(VLOOKUP($AC230,FILL_DATA!$A$4:$X$1004,15,0),"")</f>
        <v/>
      </c>
      <c r="P230" s="58" t="str">
        <f>IFERROR(VLOOKUP($AC230,FILL_DATA!$A$4:$X$1004,16,0),"")</f>
        <v/>
      </c>
      <c r="Q230" s="58" t="str">
        <f>IFERROR(VLOOKUP($AC230,FILL_DATA!$A$4:$X$1004,17,0),"")</f>
        <v/>
      </c>
      <c r="R230" s="58" t="str">
        <f>IFERROR(VLOOKUP($AC230,FILL_DATA!$A$4:$X$1004,18,0),"")</f>
        <v/>
      </c>
      <c r="S230" s="58" t="str">
        <f>IFERROR(VLOOKUP($AC230,FILL_DATA!$A$4:$X$1004,19,0),"")</f>
        <v/>
      </c>
      <c r="T230" s="58" t="str">
        <f>IFERROR(VLOOKUP($AC230,FILL_DATA!$A$4:$X$1004,20,0),"")</f>
        <v/>
      </c>
      <c r="U230" s="58" t="str">
        <f>IFERROR(VLOOKUP($AC230,FILL_DATA!$A$4:$X$1004,21,0),"")</f>
        <v/>
      </c>
      <c r="V230" s="58" t="str">
        <f>IFERROR(VLOOKUP($AC230,FILL_DATA!$A$4:$X$1004,22,0),"")</f>
        <v/>
      </c>
      <c r="W230" s="58" t="str">
        <f>IFERROR(VLOOKUP($AC230,FILL_DATA!$A$4:$X$1004,23,0),"")</f>
        <v/>
      </c>
      <c r="X230" s="58" t="str">
        <f>IFERROR(VLOOKUP($AC230,FILL_DATA!$A$4:$X$1004,24,0),"")</f>
        <v/>
      </c>
      <c r="Y230" s="58" t="str">
        <f>IF(SANCTION!$C$6:$C$1006="","",VLOOKUP(SANCTION!$C$6:$C$1006,Sheet1!$B$3:$C$15,2,0))</f>
        <v/>
      </c>
      <c r="Z230" s="57">
        <f t="shared" si="6"/>
        <v>0</v>
      </c>
      <c r="AB230" s="89">
        <v>225</v>
      </c>
      <c r="AC230" s="89">
        <f>IFERROR(IF($AB$1&gt;=AB230,SMALL(FILL_DATA!$AC$5:$AC$1004,SANCTION!$AB$2+SANCTION!AB230),0),0)</f>
        <v>0</v>
      </c>
      <c r="AE230" s="89">
        <f>IF(SANCTION!$C230&gt;=9,1,0)</f>
        <v>1</v>
      </c>
      <c r="AF230" s="89">
        <f>IFERROR(PRODUCT(SANCTION!$X230,SANCTION!$Y230),"")</f>
        <v>0</v>
      </c>
      <c r="AG230" s="89">
        <f t="shared" si="7"/>
        <v>0</v>
      </c>
    </row>
    <row r="231" spans="1:33" hidden="1">
      <c r="A231" s="89" t="str">
        <f>J231&amp;"_"&amp;COUNTIF($J$6:J231,J231)</f>
        <v>_195</v>
      </c>
      <c r="B231" s="58" t="str">
        <f>IF(SANCTION!$C231="","",ROWS($B$6:B231))</f>
        <v/>
      </c>
      <c r="C231" s="58" t="str">
        <f>IFERROR(VLOOKUP($AC231,FILL_DATA!$A$4:$X$1004,2,0),"")</f>
        <v/>
      </c>
      <c r="D231" s="58" t="str">
        <f>IFERROR(VLOOKUP($AC231,FILL_DATA!$A$4:$X$1004,3,0),"")</f>
        <v/>
      </c>
      <c r="E231" s="58" t="str">
        <f>IFERROR(VLOOKUP($AC231,FILL_DATA!$A$4:$X$1004,4,0),"")</f>
        <v/>
      </c>
      <c r="F231" s="58" t="str">
        <f>IFERROR(VLOOKUP($AC231,FILL_DATA!$A$4:$X$1004,5,0),"")</f>
        <v/>
      </c>
      <c r="G231" s="58" t="str">
        <f>IFERROR(VLOOKUP($AC231,FILL_DATA!$A$4:$X$1004,6,0),"")</f>
        <v/>
      </c>
      <c r="H231" s="58" t="str">
        <f>IFERROR(VLOOKUP($AC231,FILL_DATA!$A$4:$X$1004,7,0),"")</f>
        <v/>
      </c>
      <c r="I231" s="161" t="str">
        <f>IFERROR(VLOOKUP($AC231,FILL_DATA!$A$4:$X$1004,9,0),"")</f>
        <v/>
      </c>
      <c r="J231" s="58" t="str">
        <f>IFERROR(VLOOKUP($AC231,FILL_DATA!$A$4:$X$1004,10,0),"")</f>
        <v/>
      </c>
      <c r="K231" s="58" t="str">
        <f>IFERROR(VLOOKUP($AC231,FILL_DATA!$A$4:$X$1004,11,0),"")</f>
        <v/>
      </c>
      <c r="L231" s="58" t="str">
        <f>IFERROR(VLOOKUP($AC231,FILL_DATA!$A$4:$X$1004,12,0),"")</f>
        <v/>
      </c>
      <c r="M231" s="58" t="str">
        <f>IFERROR(VLOOKUP($AC231,FILL_DATA!$A$4:$X$1004,13,0),"")</f>
        <v/>
      </c>
      <c r="N231" s="58" t="str">
        <f>IFERROR(VLOOKUP($AC231,FILL_DATA!$A$4:$X$1004,14,0),"")</f>
        <v/>
      </c>
      <c r="O231" s="58" t="str">
        <f>IFERROR(VLOOKUP($AC231,FILL_DATA!$A$4:$X$1004,15,0),"")</f>
        <v/>
      </c>
      <c r="P231" s="58" t="str">
        <f>IFERROR(VLOOKUP($AC231,FILL_DATA!$A$4:$X$1004,16,0),"")</f>
        <v/>
      </c>
      <c r="Q231" s="58" t="str">
        <f>IFERROR(VLOOKUP($AC231,FILL_DATA!$A$4:$X$1004,17,0),"")</f>
        <v/>
      </c>
      <c r="R231" s="58" t="str">
        <f>IFERROR(VLOOKUP($AC231,FILL_DATA!$A$4:$X$1004,18,0),"")</f>
        <v/>
      </c>
      <c r="S231" s="58" t="str">
        <f>IFERROR(VLOOKUP($AC231,FILL_DATA!$A$4:$X$1004,19,0),"")</f>
        <v/>
      </c>
      <c r="T231" s="58" t="str">
        <f>IFERROR(VLOOKUP($AC231,FILL_DATA!$A$4:$X$1004,20,0),"")</f>
        <v/>
      </c>
      <c r="U231" s="58" t="str">
        <f>IFERROR(VLOOKUP($AC231,FILL_DATA!$A$4:$X$1004,21,0),"")</f>
        <v/>
      </c>
      <c r="V231" s="58" t="str">
        <f>IFERROR(VLOOKUP($AC231,FILL_DATA!$A$4:$X$1004,22,0),"")</f>
        <v/>
      </c>
      <c r="W231" s="58" t="str">
        <f>IFERROR(VLOOKUP($AC231,FILL_DATA!$A$4:$X$1004,23,0),"")</f>
        <v/>
      </c>
      <c r="X231" s="58" t="str">
        <f>IFERROR(VLOOKUP($AC231,FILL_DATA!$A$4:$X$1004,24,0),"")</f>
        <v/>
      </c>
      <c r="Y231" s="58" t="str">
        <f>IF(SANCTION!$C$6:$C$1006="","",VLOOKUP(SANCTION!$C$6:$C$1006,Sheet1!$B$3:$C$15,2,0))</f>
        <v/>
      </c>
      <c r="Z231" s="57">
        <f t="shared" si="6"/>
        <v>0</v>
      </c>
      <c r="AB231" s="89">
        <v>226</v>
      </c>
      <c r="AC231" s="89">
        <f>IFERROR(IF($AB$1&gt;=AB231,SMALL(FILL_DATA!$AC$5:$AC$1004,SANCTION!$AB$2+SANCTION!AB231),0),0)</f>
        <v>0</v>
      </c>
      <c r="AE231" s="89">
        <f>IF(SANCTION!$C231&gt;=9,1,0)</f>
        <v>1</v>
      </c>
      <c r="AF231" s="89">
        <f>IFERROR(PRODUCT(SANCTION!$X231,SANCTION!$Y231),"")</f>
        <v>0</v>
      </c>
      <c r="AG231" s="89">
        <f t="shared" si="7"/>
        <v>0</v>
      </c>
    </row>
    <row r="232" spans="1:33" hidden="1">
      <c r="A232" s="89" t="str">
        <f>J232&amp;"_"&amp;COUNTIF($J$6:J232,J232)</f>
        <v>_196</v>
      </c>
      <c r="B232" s="58" t="str">
        <f>IF(SANCTION!$C232="","",ROWS($B$6:B232))</f>
        <v/>
      </c>
      <c r="C232" s="58" t="str">
        <f>IFERROR(VLOOKUP($AC232,FILL_DATA!$A$4:$X$1004,2,0),"")</f>
        <v/>
      </c>
      <c r="D232" s="58" t="str">
        <f>IFERROR(VLOOKUP($AC232,FILL_DATA!$A$4:$X$1004,3,0),"")</f>
        <v/>
      </c>
      <c r="E232" s="58" t="str">
        <f>IFERROR(VLOOKUP($AC232,FILL_DATA!$A$4:$X$1004,4,0),"")</f>
        <v/>
      </c>
      <c r="F232" s="58" t="str">
        <f>IFERROR(VLOOKUP($AC232,FILL_DATA!$A$4:$X$1004,5,0),"")</f>
        <v/>
      </c>
      <c r="G232" s="58" t="str">
        <f>IFERROR(VLOOKUP($AC232,FILL_DATA!$A$4:$X$1004,6,0),"")</f>
        <v/>
      </c>
      <c r="H232" s="58" t="str">
        <f>IFERROR(VLOOKUP($AC232,FILL_DATA!$A$4:$X$1004,7,0),"")</f>
        <v/>
      </c>
      <c r="I232" s="161" t="str">
        <f>IFERROR(VLOOKUP($AC232,FILL_DATA!$A$4:$X$1004,9,0),"")</f>
        <v/>
      </c>
      <c r="J232" s="58" t="str">
        <f>IFERROR(VLOOKUP($AC232,FILL_DATA!$A$4:$X$1004,10,0),"")</f>
        <v/>
      </c>
      <c r="K232" s="58" t="str">
        <f>IFERROR(VLOOKUP($AC232,FILL_DATA!$A$4:$X$1004,11,0),"")</f>
        <v/>
      </c>
      <c r="L232" s="58" t="str">
        <f>IFERROR(VLOOKUP($AC232,FILL_DATA!$A$4:$X$1004,12,0),"")</f>
        <v/>
      </c>
      <c r="M232" s="58" t="str">
        <f>IFERROR(VLOOKUP($AC232,FILL_DATA!$A$4:$X$1004,13,0),"")</f>
        <v/>
      </c>
      <c r="N232" s="58" t="str">
        <f>IFERROR(VLOOKUP($AC232,FILL_DATA!$A$4:$X$1004,14,0),"")</f>
        <v/>
      </c>
      <c r="O232" s="58" t="str">
        <f>IFERROR(VLOOKUP($AC232,FILL_DATA!$A$4:$X$1004,15,0),"")</f>
        <v/>
      </c>
      <c r="P232" s="58" t="str">
        <f>IFERROR(VLOOKUP($AC232,FILL_DATA!$A$4:$X$1004,16,0),"")</f>
        <v/>
      </c>
      <c r="Q232" s="58" t="str">
        <f>IFERROR(VLOOKUP($AC232,FILL_DATA!$A$4:$X$1004,17,0),"")</f>
        <v/>
      </c>
      <c r="R232" s="58" t="str">
        <f>IFERROR(VLOOKUP($AC232,FILL_DATA!$A$4:$X$1004,18,0),"")</f>
        <v/>
      </c>
      <c r="S232" s="58" t="str">
        <f>IFERROR(VLOOKUP($AC232,FILL_DATA!$A$4:$X$1004,19,0),"")</f>
        <v/>
      </c>
      <c r="T232" s="58" t="str">
        <f>IFERROR(VLOOKUP($AC232,FILL_DATA!$A$4:$X$1004,20,0),"")</f>
        <v/>
      </c>
      <c r="U232" s="58" t="str">
        <f>IFERROR(VLOOKUP($AC232,FILL_DATA!$A$4:$X$1004,21,0),"")</f>
        <v/>
      </c>
      <c r="V232" s="58" t="str">
        <f>IFERROR(VLOOKUP($AC232,FILL_DATA!$A$4:$X$1004,22,0),"")</f>
        <v/>
      </c>
      <c r="W232" s="58" t="str">
        <f>IFERROR(VLOOKUP($AC232,FILL_DATA!$A$4:$X$1004,23,0),"")</f>
        <v/>
      </c>
      <c r="X232" s="58" t="str">
        <f>IFERROR(VLOOKUP($AC232,FILL_DATA!$A$4:$X$1004,24,0),"")</f>
        <v/>
      </c>
      <c r="Y232" s="58" t="str">
        <f>IF(SANCTION!$C$6:$C$1006="","",VLOOKUP(SANCTION!$C$6:$C$1006,Sheet1!$B$3:$C$15,2,0))</f>
        <v/>
      </c>
      <c r="Z232" s="57">
        <f t="shared" si="6"/>
        <v>0</v>
      </c>
      <c r="AB232" s="89">
        <v>227</v>
      </c>
      <c r="AC232" s="89">
        <f>IFERROR(IF($AB$1&gt;=AB232,SMALL(FILL_DATA!$AC$5:$AC$1004,SANCTION!$AB$2+SANCTION!AB232),0),0)</f>
        <v>0</v>
      </c>
      <c r="AE232" s="89">
        <f>IF(SANCTION!$C232&gt;=9,1,0)</f>
        <v>1</v>
      </c>
      <c r="AF232" s="89">
        <f>IFERROR(PRODUCT(SANCTION!$X232,SANCTION!$Y232),"")</f>
        <v>0</v>
      </c>
      <c r="AG232" s="89">
        <f t="shared" si="7"/>
        <v>0</v>
      </c>
    </row>
    <row r="233" spans="1:33" hidden="1">
      <c r="A233" s="89" t="str">
        <f>J233&amp;"_"&amp;COUNTIF($J$6:J233,J233)</f>
        <v>_197</v>
      </c>
      <c r="B233" s="58" t="str">
        <f>IF(SANCTION!$C233="","",ROWS($B$6:B233))</f>
        <v/>
      </c>
      <c r="C233" s="58" t="str">
        <f>IFERROR(VLOOKUP($AC233,FILL_DATA!$A$4:$X$1004,2,0),"")</f>
        <v/>
      </c>
      <c r="D233" s="58" t="str">
        <f>IFERROR(VLOOKUP($AC233,FILL_DATA!$A$4:$X$1004,3,0),"")</f>
        <v/>
      </c>
      <c r="E233" s="58" t="str">
        <f>IFERROR(VLOOKUP($AC233,FILL_DATA!$A$4:$X$1004,4,0),"")</f>
        <v/>
      </c>
      <c r="F233" s="58" t="str">
        <f>IFERROR(VLOOKUP($AC233,FILL_DATA!$A$4:$X$1004,5,0),"")</f>
        <v/>
      </c>
      <c r="G233" s="58" t="str">
        <f>IFERROR(VLOOKUP($AC233,FILL_DATA!$A$4:$X$1004,6,0),"")</f>
        <v/>
      </c>
      <c r="H233" s="58" t="str">
        <f>IFERROR(VLOOKUP($AC233,FILL_DATA!$A$4:$X$1004,7,0),"")</f>
        <v/>
      </c>
      <c r="I233" s="161" t="str">
        <f>IFERROR(VLOOKUP($AC233,FILL_DATA!$A$4:$X$1004,9,0),"")</f>
        <v/>
      </c>
      <c r="J233" s="58" t="str">
        <f>IFERROR(VLOOKUP($AC233,FILL_DATA!$A$4:$X$1004,10,0),"")</f>
        <v/>
      </c>
      <c r="K233" s="58" t="str">
        <f>IFERROR(VLOOKUP($AC233,FILL_DATA!$A$4:$X$1004,11,0),"")</f>
        <v/>
      </c>
      <c r="L233" s="58" t="str">
        <f>IFERROR(VLOOKUP($AC233,FILL_DATA!$A$4:$X$1004,12,0),"")</f>
        <v/>
      </c>
      <c r="M233" s="58" t="str">
        <f>IFERROR(VLOOKUP($AC233,FILL_DATA!$A$4:$X$1004,13,0),"")</f>
        <v/>
      </c>
      <c r="N233" s="58" t="str">
        <f>IFERROR(VLOOKUP($AC233,FILL_DATA!$A$4:$X$1004,14,0),"")</f>
        <v/>
      </c>
      <c r="O233" s="58" t="str">
        <f>IFERROR(VLOOKUP($AC233,FILL_DATA!$A$4:$X$1004,15,0),"")</f>
        <v/>
      </c>
      <c r="P233" s="58" t="str">
        <f>IFERROR(VLOOKUP($AC233,FILL_DATA!$A$4:$X$1004,16,0),"")</f>
        <v/>
      </c>
      <c r="Q233" s="58" t="str">
        <f>IFERROR(VLOOKUP($AC233,FILL_DATA!$A$4:$X$1004,17,0),"")</f>
        <v/>
      </c>
      <c r="R233" s="58" t="str">
        <f>IFERROR(VLOOKUP($AC233,FILL_DATA!$A$4:$X$1004,18,0),"")</f>
        <v/>
      </c>
      <c r="S233" s="58" t="str">
        <f>IFERROR(VLOOKUP($AC233,FILL_DATA!$A$4:$X$1004,19,0),"")</f>
        <v/>
      </c>
      <c r="T233" s="58" t="str">
        <f>IFERROR(VLOOKUP($AC233,FILL_DATA!$A$4:$X$1004,20,0),"")</f>
        <v/>
      </c>
      <c r="U233" s="58" t="str">
        <f>IFERROR(VLOOKUP($AC233,FILL_DATA!$A$4:$X$1004,21,0),"")</f>
        <v/>
      </c>
      <c r="V233" s="58" t="str">
        <f>IFERROR(VLOOKUP($AC233,FILL_DATA!$A$4:$X$1004,22,0),"")</f>
        <v/>
      </c>
      <c r="W233" s="58" t="str">
        <f>IFERROR(VLOOKUP($AC233,FILL_DATA!$A$4:$X$1004,23,0),"")</f>
        <v/>
      </c>
      <c r="X233" s="58" t="str">
        <f>IFERROR(VLOOKUP($AC233,FILL_DATA!$A$4:$X$1004,24,0),"")</f>
        <v/>
      </c>
      <c r="Y233" s="58" t="str">
        <f>IF(SANCTION!$C$6:$C$1006="","",VLOOKUP(SANCTION!$C$6:$C$1006,Sheet1!$B$3:$C$15,2,0))</f>
        <v/>
      </c>
      <c r="Z233" s="57">
        <f t="shared" si="6"/>
        <v>0</v>
      </c>
      <c r="AB233" s="89">
        <v>228</v>
      </c>
      <c r="AC233" s="89">
        <f>IFERROR(IF($AB$1&gt;=AB233,SMALL(FILL_DATA!$AC$5:$AC$1004,SANCTION!$AB$2+SANCTION!AB233),0),0)</f>
        <v>0</v>
      </c>
      <c r="AE233" s="89">
        <f>IF(SANCTION!$C233&gt;=9,1,0)</f>
        <v>1</v>
      </c>
      <c r="AF233" s="89">
        <f>IFERROR(PRODUCT(SANCTION!$X233,SANCTION!$Y233),"")</f>
        <v>0</v>
      </c>
      <c r="AG233" s="89">
        <f t="shared" si="7"/>
        <v>0</v>
      </c>
    </row>
    <row r="234" spans="1:33" hidden="1">
      <c r="A234" s="89" t="str">
        <f>J234&amp;"_"&amp;COUNTIF($J$6:J234,J234)</f>
        <v>_198</v>
      </c>
      <c r="B234" s="58" t="str">
        <f>IF(SANCTION!$C234="","",ROWS($B$6:B234))</f>
        <v/>
      </c>
      <c r="C234" s="58" t="str">
        <f>IFERROR(VLOOKUP($AC234,FILL_DATA!$A$4:$X$1004,2,0),"")</f>
        <v/>
      </c>
      <c r="D234" s="58" t="str">
        <f>IFERROR(VLOOKUP($AC234,FILL_DATA!$A$4:$X$1004,3,0),"")</f>
        <v/>
      </c>
      <c r="E234" s="58" t="str">
        <f>IFERROR(VLOOKUP($AC234,FILL_DATA!$A$4:$X$1004,4,0),"")</f>
        <v/>
      </c>
      <c r="F234" s="58" t="str">
        <f>IFERROR(VLOOKUP($AC234,FILL_DATA!$A$4:$X$1004,5,0),"")</f>
        <v/>
      </c>
      <c r="G234" s="58" t="str">
        <f>IFERROR(VLOOKUP($AC234,FILL_DATA!$A$4:$X$1004,6,0),"")</f>
        <v/>
      </c>
      <c r="H234" s="58" t="str">
        <f>IFERROR(VLOOKUP($AC234,FILL_DATA!$A$4:$X$1004,7,0),"")</f>
        <v/>
      </c>
      <c r="I234" s="161" t="str">
        <f>IFERROR(VLOOKUP($AC234,FILL_DATA!$A$4:$X$1004,9,0),"")</f>
        <v/>
      </c>
      <c r="J234" s="58" t="str">
        <f>IFERROR(VLOOKUP($AC234,FILL_DATA!$A$4:$X$1004,10,0),"")</f>
        <v/>
      </c>
      <c r="K234" s="58" t="str">
        <f>IFERROR(VLOOKUP($AC234,FILL_DATA!$A$4:$X$1004,11,0),"")</f>
        <v/>
      </c>
      <c r="L234" s="58" t="str">
        <f>IFERROR(VLOOKUP($AC234,FILL_DATA!$A$4:$X$1004,12,0),"")</f>
        <v/>
      </c>
      <c r="M234" s="58" t="str">
        <f>IFERROR(VLOOKUP($AC234,FILL_DATA!$A$4:$X$1004,13,0),"")</f>
        <v/>
      </c>
      <c r="N234" s="58" t="str">
        <f>IFERROR(VLOOKUP($AC234,FILL_DATA!$A$4:$X$1004,14,0),"")</f>
        <v/>
      </c>
      <c r="O234" s="58" t="str">
        <f>IFERROR(VLOOKUP($AC234,FILL_DATA!$A$4:$X$1004,15,0),"")</f>
        <v/>
      </c>
      <c r="P234" s="58" t="str">
        <f>IFERROR(VLOOKUP($AC234,FILL_DATA!$A$4:$X$1004,16,0),"")</f>
        <v/>
      </c>
      <c r="Q234" s="58" t="str">
        <f>IFERROR(VLOOKUP($AC234,FILL_DATA!$A$4:$X$1004,17,0),"")</f>
        <v/>
      </c>
      <c r="R234" s="58" t="str">
        <f>IFERROR(VLOOKUP($AC234,FILL_DATA!$A$4:$X$1004,18,0),"")</f>
        <v/>
      </c>
      <c r="S234" s="58" t="str">
        <f>IFERROR(VLOOKUP($AC234,FILL_DATA!$A$4:$X$1004,19,0),"")</f>
        <v/>
      </c>
      <c r="T234" s="58" t="str">
        <f>IFERROR(VLOOKUP($AC234,FILL_DATA!$A$4:$X$1004,20,0),"")</f>
        <v/>
      </c>
      <c r="U234" s="58" t="str">
        <f>IFERROR(VLOOKUP($AC234,FILL_DATA!$A$4:$X$1004,21,0),"")</f>
        <v/>
      </c>
      <c r="V234" s="58" t="str">
        <f>IFERROR(VLOOKUP($AC234,FILL_DATA!$A$4:$X$1004,22,0),"")</f>
        <v/>
      </c>
      <c r="W234" s="58" t="str">
        <f>IFERROR(VLOOKUP($AC234,FILL_DATA!$A$4:$X$1004,23,0),"")</f>
        <v/>
      </c>
      <c r="X234" s="58" t="str">
        <f>IFERROR(VLOOKUP($AC234,FILL_DATA!$A$4:$X$1004,24,0),"")</f>
        <v/>
      </c>
      <c r="Y234" s="58" t="str">
        <f>IF(SANCTION!$C$6:$C$1006="","",VLOOKUP(SANCTION!$C$6:$C$1006,Sheet1!$B$3:$C$15,2,0))</f>
        <v/>
      </c>
      <c r="Z234" s="57">
        <f t="shared" si="6"/>
        <v>0</v>
      </c>
      <c r="AB234" s="89">
        <v>229</v>
      </c>
      <c r="AC234" s="89">
        <f>IFERROR(IF($AB$1&gt;=AB234,SMALL(FILL_DATA!$AC$5:$AC$1004,SANCTION!$AB$2+SANCTION!AB234),0),0)</f>
        <v>0</v>
      </c>
      <c r="AE234" s="89">
        <f>IF(SANCTION!$C234&gt;=9,1,0)</f>
        <v>1</v>
      </c>
      <c r="AF234" s="89">
        <f>IFERROR(PRODUCT(SANCTION!$X234,SANCTION!$Y234),"")</f>
        <v>0</v>
      </c>
      <c r="AG234" s="89">
        <f t="shared" si="7"/>
        <v>0</v>
      </c>
    </row>
    <row r="235" spans="1:33" hidden="1">
      <c r="A235" s="89" t="str">
        <f>J235&amp;"_"&amp;COUNTIF($J$6:J235,J235)</f>
        <v>_199</v>
      </c>
      <c r="B235" s="58" t="str">
        <f>IF(SANCTION!$C235="","",ROWS($B$6:B235))</f>
        <v/>
      </c>
      <c r="C235" s="58" t="str">
        <f>IFERROR(VLOOKUP($AC235,FILL_DATA!$A$4:$X$1004,2,0),"")</f>
        <v/>
      </c>
      <c r="D235" s="58" t="str">
        <f>IFERROR(VLOOKUP($AC235,FILL_DATA!$A$4:$X$1004,3,0),"")</f>
        <v/>
      </c>
      <c r="E235" s="58" t="str">
        <f>IFERROR(VLOOKUP($AC235,FILL_DATA!$A$4:$X$1004,4,0),"")</f>
        <v/>
      </c>
      <c r="F235" s="58" t="str">
        <f>IFERROR(VLOOKUP($AC235,FILL_DATA!$A$4:$X$1004,5,0),"")</f>
        <v/>
      </c>
      <c r="G235" s="58" t="str">
        <f>IFERROR(VLOOKUP($AC235,FILL_DATA!$A$4:$X$1004,6,0),"")</f>
        <v/>
      </c>
      <c r="H235" s="58" t="str">
        <f>IFERROR(VLOOKUP($AC235,FILL_DATA!$A$4:$X$1004,7,0),"")</f>
        <v/>
      </c>
      <c r="I235" s="161" t="str">
        <f>IFERROR(VLOOKUP($AC235,FILL_DATA!$A$4:$X$1004,9,0),"")</f>
        <v/>
      </c>
      <c r="J235" s="58" t="str">
        <f>IFERROR(VLOOKUP($AC235,FILL_DATA!$A$4:$X$1004,10,0),"")</f>
        <v/>
      </c>
      <c r="K235" s="58" t="str">
        <f>IFERROR(VLOOKUP($AC235,FILL_DATA!$A$4:$X$1004,11,0),"")</f>
        <v/>
      </c>
      <c r="L235" s="58" t="str">
        <f>IFERROR(VLOOKUP($AC235,FILL_DATA!$A$4:$X$1004,12,0),"")</f>
        <v/>
      </c>
      <c r="M235" s="58" t="str">
        <f>IFERROR(VLOOKUP($AC235,FILL_DATA!$A$4:$X$1004,13,0),"")</f>
        <v/>
      </c>
      <c r="N235" s="58" t="str">
        <f>IFERROR(VLOOKUP($AC235,FILL_DATA!$A$4:$X$1004,14,0),"")</f>
        <v/>
      </c>
      <c r="O235" s="58" t="str">
        <f>IFERROR(VLOOKUP($AC235,FILL_DATA!$A$4:$X$1004,15,0),"")</f>
        <v/>
      </c>
      <c r="P235" s="58" t="str">
        <f>IFERROR(VLOOKUP($AC235,FILL_DATA!$A$4:$X$1004,16,0),"")</f>
        <v/>
      </c>
      <c r="Q235" s="58" t="str">
        <f>IFERROR(VLOOKUP($AC235,FILL_DATA!$A$4:$X$1004,17,0),"")</f>
        <v/>
      </c>
      <c r="R235" s="58" t="str">
        <f>IFERROR(VLOOKUP($AC235,FILL_DATA!$A$4:$X$1004,18,0),"")</f>
        <v/>
      </c>
      <c r="S235" s="58" t="str">
        <f>IFERROR(VLOOKUP($AC235,FILL_DATA!$A$4:$X$1004,19,0),"")</f>
        <v/>
      </c>
      <c r="T235" s="58" t="str">
        <f>IFERROR(VLOOKUP($AC235,FILL_DATA!$A$4:$X$1004,20,0),"")</f>
        <v/>
      </c>
      <c r="U235" s="58" t="str">
        <f>IFERROR(VLOOKUP($AC235,FILL_DATA!$A$4:$X$1004,21,0),"")</f>
        <v/>
      </c>
      <c r="V235" s="58" t="str">
        <f>IFERROR(VLOOKUP($AC235,FILL_DATA!$A$4:$X$1004,22,0),"")</f>
        <v/>
      </c>
      <c r="W235" s="58" t="str">
        <f>IFERROR(VLOOKUP($AC235,FILL_DATA!$A$4:$X$1004,23,0),"")</f>
        <v/>
      </c>
      <c r="X235" s="58" t="str">
        <f>IFERROR(VLOOKUP($AC235,FILL_DATA!$A$4:$X$1004,24,0),"")</f>
        <v/>
      </c>
      <c r="Y235" s="58" t="str">
        <f>IF(SANCTION!$C$6:$C$1006="","",VLOOKUP(SANCTION!$C$6:$C$1006,Sheet1!$B$3:$C$15,2,0))</f>
        <v/>
      </c>
      <c r="Z235" s="57">
        <f t="shared" si="6"/>
        <v>0</v>
      </c>
      <c r="AB235" s="89">
        <v>230</v>
      </c>
      <c r="AC235" s="89">
        <f>IFERROR(IF($AB$1&gt;=AB235,SMALL(FILL_DATA!$AC$5:$AC$1004,SANCTION!$AB$2+SANCTION!AB235),0),0)</f>
        <v>0</v>
      </c>
      <c r="AE235" s="89">
        <f>IF(SANCTION!$C235&gt;=9,1,0)</f>
        <v>1</v>
      </c>
      <c r="AF235" s="89">
        <f>IFERROR(PRODUCT(SANCTION!$X235,SANCTION!$Y235),"")</f>
        <v>0</v>
      </c>
      <c r="AG235" s="89">
        <f t="shared" si="7"/>
        <v>0</v>
      </c>
    </row>
    <row r="236" spans="1:33" hidden="1">
      <c r="A236" s="89" t="str">
        <f>J236&amp;"_"&amp;COUNTIF($J$6:J236,J236)</f>
        <v>_200</v>
      </c>
      <c r="B236" s="58" t="str">
        <f>IF(SANCTION!$C236="","",ROWS($B$6:B236))</f>
        <v/>
      </c>
      <c r="C236" s="58" t="str">
        <f>IFERROR(VLOOKUP($AC236,FILL_DATA!$A$4:$X$1004,2,0),"")</f>
        <v/>
      </c>
      <c r="D236" s="58" t="str">
        <f>IFERROR(VLOOKUP($AC236,FILL_DATA!$A$4:$X$1004,3,0),"")</f>
        <v/>
      </c>
      <c r="E236" s="58" t="str">
        <f>IFERROR(VLOOKUP($AC236,FILL_DATA!$A$4:$X$1004,4,0),"")</f>
        <v/>
      </c>
      <c r="F236" s="58" t="str">
        <f>IFERROR(VLOOKUP($AC236,FILL_DATA!$A$4:$X$1004,5,0),"")</f>
        <v/>
      </c>
      <c r="G236" s="58" t="str">
        <f>IFERROR(VLOOKUP($AC236,FILL_DATA!$A$4:$X$1004,6,0),"")</f>
        <v/>
      </c>
      <c r="H236" s="58" t="str">
        <f>IFERROR(VLOOKUP($AC236,FILL_DATA!$A$4:$X$1004,7,0),"")</f>
        <v/>
      </c>
      <c r="I236" s="161" t="str">
        <f>IFERROR(VLOOKUP($AC236,FILL_DATA!$A$4:$X$1004,9,0),"")</f>
        <v/>
      </c>
      <c r="J236" s="58" t="str">
        <f>IFERROR(VLOOKUP($AC236,FILL_DATA!$A$4:$X$1004,10,0),"")</f>
        <v/>
      </c>
      <c r="K236" s="58" t="str">
        <f>IFERROR(VLOOKUP($AC236,FILL_DATA!$A$4:$X$1004,11,0),"")</f>
        <v/>
      </c>
      <c r="L236" s="58" t="str">
        <f>IFERROR(VLOOKUP($AC236,FILL_DATA!$A$4:$X$1004,12,0),"")</f>
        <v/>
      </c>
      <c r="M236" s="58" t="str">
        <f>IFERROR(VLOOKUP($AC236,FILL_DATA!$A$4:$X$1004,13,0),"")</f>
        <v/>
      </c>
      <c r="N236" s="58" t="str">
        <f>IFERROR(VLOOKUP($AC236,FILL_DATA!$A$4:$X$1004,14,0),"")</f>
        <v/>
      </c>
      <c r="O236" s="58" t="str">
        <f>IFERROR(VLOOKUP($AC236,FILL_DATA!$A$4:$X$1004,15,0),"")</f>
        <v/>
      </c>
      <c r="P236" s="58" t="str">
        <f>IFERROR(VLOOKUP($AC236,FILL_DATA!$A$4:$X$1004,16,0),"")</f>
        <v/>
      </c>
      <c r="Q236" s="58" t="str">
        <f>IFERROR(VLOOKUP($AC236,FILL_DATA!$A$4:$X$1004,17,0),"")</f>
        <v/>
      </c>
      <c r="R236" s="58" t="str">
        <f>IFERROR(VLOOKUP($AC236,FILL_DATA!$A$4:$X$1004,18,0),"")</f>
        <v/>
      </c>
      <c r="S236" s="58" t="str">
        <f>IFERROR(VLOOKUP($AC236,FILL_DATA!$A$4:$X$1004,19,0),"")</f>
        <v/>
      </c>
      <c r="T236" s="58" t="str">
        <f>IFERROR(VLOOKUP($AC236,FILL_DATA!$A$4:$X$1004,20,0),"")</f>
        <v/>
      </c>
      <c r="U236" s="58" t="str">
        <f>IFERROR(VLOOKUP($AC236,FILL_DATA!$A$4:$X$1004,21,0),"")</f>
        <v/>
      </c>
      <c r="V236" s="58" t="str">
        <f>IFERROR(VLOOKUP($AC236,FILL_DATA!$A$4:$X$1004,22,0),"")</f>
        <v/>
      </c>
      <c r="W236" s="58" t="str">
        <f>IFERROR(VLOOKUP($AC236,FILL_DATA!$A$4:$X$1004,23,0),"")</f>
        <v/>
      </c>
      <c r="X236" s="58" t="str">
        <f>IFERROR(VLOOKUP($AC236,FILL_DATA!$A$4:$X$1004,24,0),"")</f>
        <v/>
      </c>
      <c r="Y236" s="58" t="str">
        <f>IF(SANCTION!$C$6:$C$1006="","",VLOOKUP(SANCTION!$C$6:$C$1006,Sheet1!$B$3:$C$15,2,0))</f>
        <v/>
      </c>
      <c r="Z236" s="57">
        <f t="shared" si="6"/>
        <v>0</v>
      </c>
      <c r="AB236" s="89">
        <v>231</v>
      </c>
      <c r="AC236" s="89">
        <f>IFERROR(IF($AB$1&gt;=AB236,SMALL(FILL_DATA!$AC$5:$AC$1004,SANCTION!$AB$2+SANCTION!AB236),0),0)</f>
        <v>0</v>
      </c>
      <c r="AE236" s="89">
        <f>IF(SANCTION!$C236&gt;=9,1,0)</f>
        <v>1</v>
      </c>
      <c r="AF236" s="89">
        <f>IFERROR(PRODUCT(SANCTION!$X236,SANCTION!$Y236),"")</f>
        <v>0</v>
      </c>
      <c r="AG236" s="89">
        <f t="shared" si="7"/>
        <v>0</v>
      </c>
    </row>
    <row r="237" spans="1:33" hidden="1">
      <c r="A237" s="89" t="str">
        <f>J237&amp;"_"&amp;COUNTIF($J$6:J237,J237)</f>
        <v>_201</v>
      </c>
      <c r="B237" s="58" t="str">
        <f>IF(SANCTION!$C237="","",ROWS($B$6:B237))</f>
        <v/>
      </c>
      <c r="C237" s="58" t="str">
        <f>IFERROR(VLOOKUP($AC237,FILL_DATA!$A$4:$X$1004,2,0),"")</f>
        <v/>
      </c>
      <c r="D237" s="58" t="str">
        <f>IFERROR(VLOOKUP($AC237,FILL_DATA!$A$4:$X$1004,3,0),"")</f>
        <v/>
      </c>
      <c r="E237" s="58" t="str">
        <f>IFERROR(VLOOKUP($AC237,FILL_DATA!$A$4:$X$1004,4,0),"")</f>
        <v/>
      </c>
      <c r="F237" s="58" t="str">
        <f>IFERROR(VLOOKUP($AC237,FILL_DATA!$A$4:$X$1004,5,0),"")</f>
        <v/>
      </c>
      <c r="G237" s="58" t="str">
        <f>IFERROR(VLOOKUP($AC237,FILL_DATA!$A$4:$X$1004,6,0),"")</f>
        <v/>
      </c>
      <c r="H237" s="58" t="str">
        <f>IFERROR(VLOOKUP($AC237,FILL_DATA!$A$4:$X$1004,7,0),"")</f>
        <v/>
      </c>
      <c r="I237" s="161" t="str">
        <f>IFERROR(VLOOKUP($AC237,FILL_DATA!$A$4:$X$1004,9,0),"")</f>
        <v/>
      </c>
      <c r="J237" s="58" t="str">
        <f>IFERROR(VLOOKUP($AC237,FILL_DATA!$A$4:$X$1004,10,0),"")</f>
        <v/>
      </c>
      <c r="K237" s="58" t="str">
        <f>IFERROR(VLOOKUP($AC237,FILL_DATA!$A$4:$X$1004,11,0),"")</f>
        <v/>
      </c>
      <c r="L237" s="58" t="str">
        <f>IFERROR(VLOOKUP($AC237,FILL_DATA!$A$4:$X$1004,12,0),"")</f>
        <v/>
      </c>
      <c r="M237" s="58" t="str">
        <f>IFERROR(VLOOKUP($AC237,FILL_DATA!$A$4:$X$1004,13,0),"")</f>
        <v/>
      </c>
      <c r="N237" s="58" t="str">
        <f>IFERROR(VLOOKUP($AC237,FILL_DATA!$A$4:$X$1004,14,0),"")</f>
        <v/>
      </c>
      <c r="O237" s="58" t="str">
        <f>IFERROR(VLOOKUP($AC237,FILL_DATA!$A$4:$X$1004,15,0),"")</f>
        <v/>
      </c>
      <c r="P237" s="58" t="str">
        <f>IFERROR(VLOOKUP($AC237,FILL_DATA!$A$4:$X$1004,16,0),"")</f>
        <v/>
      </c>
      <c r="Q237" s="58" t="str">
        <f>IFERROR(VLOOKUP($AC237,FILL_DATA!$A$4:$X$1004,17,0),"")</f>
        <v/>
      </c>
      <c r="R237" s="58" t="str">
        <f>IFERROR(VLOOKUP($AC237,FILL_DATA!$A$4:$X$1004,18,0),"")</f>
        <v/>
      </c>
      <c r="S237" s="58" t="str">
        <f>IFERROR(VLOOKUP($AC237,FILL_DATA!$A$4:$X$1004,19,0),"")</f>
        <v/>
      </c>
      <c r="T237" s="58" t="str">
        <f>IFERROR(VLOOKUP($AC237,FILL_DATA!$A$4:$X$1004,20,0),"")</f>
        <v/>
      </c>
      <c r="U237" s="58" t="str">
        <f>IFERROR(VLOOKUP($AC237,FILL_DATA!$A$4:$X$1004,21,0),"")</f>
        <v/>
      </c>
      <c r="V237" s="58" t="str">
        <f>IFERROR(VLOOKUP($AC237,FILL_DATA!$A$4:$X$1004,22,0),"")</f>
        <v/>
      </c>
      <c r="W237" s="58" t="str">
        <f>IFERROR(VLOOKUP($AC237,FILL_DATA!$A$4:$X$1004,23,0),"")</f>
        <v/>
      </c>
      <c r="X237" s="58" t="str">
        <f>IFERROR(VLOOKUP($AC237,FILL_DATA!$A$4:$X$1004,24,0),"")</f>
        <v/>
      </c>
      <c r="Y237" s="58" t="str">
        <f>IF(SANCTION!$C$6:$C$1006="","",VLOOKUP(SANCTION!$C$6:$C$1006,Sheet1!$B$3:$C$15,2,0))</f>
        <v/>
      </c>
      <c r="Z237" s="57">
        <f t="shared" si="6"/>
        <v>0</v>
      </c>
      <c r="AB237" s="89">
        <v>232</v>
      </c>
      <c r="AC237" s="89">
        <f>IFERROR(IF($AB$1&gt;=AB237,SMALL(FILL_DATA!$AC$5:$AC$1004,SANCTION!$AB$2+SANCTION!AB237),0),0)</f>
        <v>0</v>
      </c>
      <c r="AE237" s="89">
        <f>IF(SANCTION!$C237&gt;=9,1,0)</f>
        <v>1</v>
      </c>
      <c r="AF237" s="89">
        <f>IFERROR(PRODUCT(SANCTION!$X237,SANCTION!$Y237),"")</f>
        <v>0</v>
      </c>
      <c r="AG237" s="89">
        <f t="shared" si="7"/>
        <v>0</v>
      </c>
    </row>
    <row r="238" spans="1:33" hidden="1">
      <c r="A238" s="89" t="str">
        <f>J238&amp;"_"&amp;COUNTIF($J$6:J238,J238)</f>
        <v>_202</v>
      </c>
      <c r="B238" s="58" t="str">
        <f>IF(SANCTION!$C238="","",ROWS($B$6:B238))</f>
        <v/>
      </c>
      <c r="C238" s="58" t="str">
        <f>IFERROR(VLOOKUP($AC238,FILL_DATA!$A$4:$X$1004,2,0),"")</f>
        <v/>
      </c>
      <c r="D238" s="58" t="str">
        <f>IFERROR(VLOOKUP($AC238,FILL_DATA!$A$4:$X$1004,3,0),"")</f>
        <v/>
      </c>
      <c r="E238" s="58" t="str">
        <f>IFERROR(VLOOKUP($AC238,FILL_DATA!$A$4:$X$1004,4,0),"")</f>
        <v/>
      </c>
      <c r="F238" s="58" t="str">
        <f>IFERROR(VLOOKUP($AC238,FILL_DATA!$A$4:$X$1004,5,0),"")</f>
        <v/>
      </c>
      <c r="G238" s="58" t="str">
        <f>IFERROR(VLOOKUP($AC238,FILL_DATA!$A$4:$X$1004,6,0),"")</f>
        <v/>
      </c>
      <c r="H238" s="58" t="str">
        <f>IFERROR(VLOOKUP($AC238,FILL_DATA!$A$4:$X$1004,7,0),"")</f>
        <v/>
      </c>
      <c r="I238" s="161" t="str">
        <f>IFERROR(VLOOKUP($AC238,FILL_DATA!$A$4:$X$1004,9,0),"")</f>
        <v/>
      </c>
      <c r="J238" s="58" t="str">
        <f>IFERROR(VLOOKUP($AC238,FILL_DATA!$A$4:$X$1004,10,0),"")</f>
        <v/>
      </c>
      <c r="K238" s="58" t="str">
        <f>IFERROR(VLOOKUP($AC238,FILL_DATA!$A$4:$X$1004,11,0),"")</f>
        <v/>
      </c>
      <c r="L238" s="58" t="str">
        <f>IFERROR(VLOOKUP($AC238,FILL_DATA!$A$4:$X$1004,12,0),"")</f>
        <v/>
      </c>
      <c r="M238" s="58" t="str">
        <f>IFERROR(VLOOKUP($AC238,FILL_DATA!$A$4:$X$1004,13,0),"")</f>
        <v/>
      </c>
      <c r="N238" s="58" t="str">
        <f>IFERROR(VLOOKUP($AC238,FILL_DATA!$A$4:$X$1004,14,0),"")</f>
        <v/>
      </c>
      <c r="O238" s="58" t="str">
        <f>IFERROR(VLOOKUP($AC238,FILL_DATA!$A$4:$X$1004,15,0),"")</f>
        <v/>
      </c>
      <c r="P238" s="58" t="str">
        <f>IFERROR(VLOOKUP($AC238,FILL_DATA!$A$4:$X$1004,16,0),"")</f>
        <v/>
      </c>
      <c r="Q238" s="58" t="str">
        <f>IFERROR(VLOOKUP($AC238,FILL_DATA!$A$4:$X$1004,17,0),"")</f>
        <v/>
      </c>
      <c r="R238" s="58" t="str">
        <f>IFERROR(VLOOKUP($AC238,FILL_DATA!$A$4:$X$1004,18,0),"")</f>
        <v/>
      </c>
      <c r="S238" s="58" t="str">
        <f>IFERROR(VLOOKUP($AC238,FILL_DATA!$A$4:$X$1004,19,0),"")</f>
        <v/>
      </c>
      <c r="T238" s="58" t="str">
        <f>IFERROR(VLOOKUP($AC238,FILL_DATA!$A$4:$X$1004,20,0),"")</f>
        <v/>
      </c>
      <c r="U238" s="58" t="str">
        <f>IFERROR(VLOOKUP($AC238,FILL_DATA!$A$4:$X$1004,21,0),"")</f>
        <v/>
      </c>
      <c r="V238" s="58" t="str">
        <f>IFERROR(VLOOKUP($AC238,FILL_DATA!$A$4:$X$1004,22,0),"")</f>
        <v/>
      </c>
      <c r="W238" s="58" t="str">
        <f>IFERROR(VLOOKUP($AC238,FILL_DATA!$A$4:$X$1004,23,0),"")</f>
        <v/>
      </c>
      <c r="X238" s="58" t="str">
        <f>IFERROR(VLOOKUP($AC238,FILL_DATA!$A$4:$X$1004,24,0),"")</f>
        <v/>
      </c>
      <c r="Y238" s="58" t="str">
        <f>IF(SANCTION!$C$6:$C$1006="","",VLOOKUP(SANCTION!$C$6:$C$1006,Sheet1!$B$3:$C$15,2,0))</f>
        <v/>
      </c>
      <c r="Z238" s="57">
        <f t="shared" si="6"/>
        <v>0</v>
      </c>
      <c r="AB238" s="89">
        <v>233</v>
      </c>
      <c r="AC238" s="89">
        <f>IFERROR(IF($AB$1&gt;=AB238,SMALL(FILL_DATA!$AC$5:$AC$1004,SANCTION!$AB$2+SANCTION!AB238),0),0)</f>
        <v>0</v>
      </c>
      <c r="AE238" s="89">
        <f>IF(SANCTION!$C238&gt;=9,1,0)</f>
        <v>1</v>
      </c>
      <c r="AF238" s="89">
        <f>IFERROR(PRODUCT(SANCTION!$X238,SANCTION!$Y238),"")</f>
        <v>0</v>
      </c>
      <c r="AG238" s="89">
        <f t="shared" si="7"/>
        <v>0</v>
      </c>
    </row>
    <row r="239" spans="1:33" hidden="1">
      <c r="A239" s="89" t="str">
        <f>J239&amp;"_"&amp;COUNTIF($J$6:J239,J239)</f>
        <v>_203</v>
      </c>
      <c r="B239" s="58" t="str">
        <f>IF(SANCTION!$C239="","",ROWS($B$6:B239))</f>
        <v/>
      </c>
      <c r="C239" s="58" t="str">
        <f>IFERROR(VLOOKUP($AC239,FILL_DATA!$A$4:$X$1004,2,0),"")</f>
        <v/>
      </c>
      <c r="D239" s="58" t="str">
        <f>IFERROR(VLOOKUP($AC239,FILL_DATA!$A$4:$X$1004,3,0),"")</f>
        <v/>
      </c>
      <c r="E239" s="58" t="str">
        <f>IFERROR(VLOOKUP($AC239,FILL_DATA!$A$4:$X$1004,4,0),"")</f>
        <v/>
      </c>
      <c r="F239" s="58" t="str">
        <f>IFERROR(VLOOKUP($AC239,FILL_DATA!$A$4:$X$1004,5,0),"")</f>
        <v/>
      </c>
      <c r="G239" s="58" t="str">
        <f>IFERROR(VLOOKUP($AC239,FILL_DATA!$A$4:$X$1004,6,0),"")</f>
        <v/>
      </c>
      <c r="H239" s="58" t="str">
        <f>IFERROR(VLOOKUP($AC239,FILL_DATA!$A$4:$X$1004,7,0),"")</f>
        <v/>
      </c>
      <c r="I239" s="161" t="str">
        <f>IFERROR(VLOOKUP($AC239,FILL_DATA!$A$4:$X$1004,9,0),"")</f>
        <v/>
      </c>
      <c r="J239" s="58" t="str">
        <f>IFERROR(VLOOKUP($AC239,FILL_DATA!$A$4:$X$1004,10,0),"")</f>
        <v/>
      </c>
      <c r="K239" s="58" t="str">
        <f>IFERROR(VLOOKUP($AC239,FILL_DATA!$A$4:$X$1004,11,0),"")</f>
        <v/>
      </c>
      <c r="L239" s="58" t="str">
        <f>IFERROR(VLOOKUP($AC239,FILL_DATA!$A$4:$X$1004,12,0),"")</f>
        <v/>
      </c>
      <c r="M239" s="58" t="str">
        <f>IFERROR(VLOOKUP($AC239,FILL_DATA!$A$4:$X$1004,13,0),"")</f>
        <v/>
      </c>
      <c r="N239" s="58" t="str">
        <f>IFERROR(VLOOKUP($AC239,FILL_DATA!$A$4:$X$1004,14,0),"")</f>
        <v/>
      </c>
      <c r="O239" s="58" t="str">
        <f>IFERROR(VLOOKUP($AC239,FILL_DATA!$A$4:$X$1004,15,0),"")</f>
        <v/>
      </c>
      <c r="P239" s="58" t="str">
        <f>IFERROR(VLOOKUP($AC239,FILL_DATA!$A$4:$X$1004,16,0),"")</f>
        <v/>
      </c>
      <c r="Q239" s="58" t="str">
        <f>IFERROR(VLOOKUP($AC239,FILL_DATA!$A$4:$X$1004,17,0),"")</f>
        <v/>
      </c>
      <c r="R239" s="58" t="str">
        <f>IFERROR(VLOOKUP($AC239,FILL_DATA!$A$4:$X$1004,18,0),"")</f>
        <v/>
      </c>
      <c r="S239" s="58" t="str">
        <f>IFERROR(VLOOKUP($AC239,FILL_DATA!$A$4:$X$1004,19,0),"")</f>
        <v/>
      </c>
      <c r="T239" s="58" t="str">
        <f>IFERROR(VLOOKUP($AC239,FILL_DATA!$A$4:$X$1004,20,0),"")</f>
        <v/>
      </c>
      <c r="U239" s="58" t="str">
        <f>IFERROR(VLOOKUP($AC239,FILL_DATA!$A$4:$X$1004,21,0),"")</f>
        <v/>
      </c>
      <c r="V239" s="58" t="str">
        <f>IFERROR(VLOOKUP($AC239,FILL_DATA!$A$4:$X$1004,22,0),"")</f>
        <v/>
      </c>
      <c r="W239" s="58" t="str">
        <f>IFERROR(VLOOKUP($AC239,FILL_DATA!$A$4:$X$1004,23,0),"")</f>
        <v/>
      </c>
      <c r="X239" s="58" t="str">
        <f>IFERROR(VLOOKUP($AC239,FILL_DATA!$A$4:$X$1004,24,0),"")</f>
        <v/>
      </c>
      <c r="Y239" s="58" t="str">
        <f>IF(SANCTION!$C$6:$C$1006="","",VLOOKUP(SANCTION!$C$6:$C$1006,Sheet1!$B$3:$C$15,2,0))</f>
        <v/>
      </c>
      <c r="Z239" s="57">
        <f t="shared" si="6"/>
        <v>0</v>
      </c>
      <c r="AB239" s="89">
        <v>234</v>
      </c>
      <c r="AC239" s="89">
        <f>IFERROR(IF($AB$1&gt;=AB239,SMALL(FILL_DATA!$AC$5:$AC$1004,SANCTION!$AB$2+SANCTION!AB239),0),0)</f>
        <v>0</v>
      </c>
      <c r="AE239" s="89">
        <f>IF(SANCTION!$C239&gt;=9,1,0)</f>
        <v>1</v>
      </c>
      <c r="AF239" s="89">
        <f>IFERROR(PRODUCT(SANCTION!$X239,SANCTION!$Y239),"")</f>
        <v>0</v>
      </c>
      <c r="AG239" s="89">
        <f t="shared" si="7"/>
        <v>0</v>
      </c>
    </row>
    <row r="240" spans="1:33" hidden="1">
      <c r="A240" s="89" t="str">
        <f>J240&amp;"_"&amp;COUNTIF($J$6:J240,J240)</f>
        <v>_204</v>
      </c>
      <c r="B240" s="58" t="str">
        <f>IF(SANCTION!$C240="","",ROWS($B$6:B240))</f>
        <v/>
      </c>
      <c r="C240" s="58" t="str">
        <f>IFERROR(VLOOKUP($AC240,FILL_DATA!$A$4:$X$1004,2,0),"")</f>
        <v/>
      </c>
      <c r="D240" s="58" t="str">
        <f>IFERROR(VLOOKUP($AC240,FILL_DATA!$A$4:$X$1004,3,0),"")</f>
        <v/>
      </c>
      <c r="E240" s="58" t="str">
        <f>IFERROR(VLOOKUP($AC240,FILL_DATA!$A$4:$X$1004,4,0),"")</f>
        <v/>
      </c>
      <c r="F240" s="58" t="str">
        <f>IFERROR(VLOOKUP($AC240,FILL_DATA!$A$4:$X$1004,5,0),"")</f>
        <v/>
      </c>
      <c r="G240" s="58" t="str">
        <f>IFERROR(VLOOKUP($AC240,FILL_DATA!$A$4:$X$1004,6,0),"")</f>
        <v/>
      </c>
      <c r="H240" s="58" t="str">
        <f>IFERROR(VLOOKUP($AC240,FILL_DATA!$A$4:$X$1004,7,0),"")</f>
        <v/>
      </c>
      <c r="I240" s="161" t="str">
        <f>IFERROR(VLOOKUP($AC240,FILL_DATA!$A$4:$X$1004,9,0),"")</f>
        <v/>
      </c>
      <c r="J240" s="58" t="str">
        <f>IFERROR(VLOOKUP($AC240,FILL_DATA!$A$4:$X$1004,10,0),"")</f>
        <v/>
      </c>
      <c r="K240" s="58" t="str">
        <f>IFERROR(VLOOKUP($AC240,FILL_DATA!$A$4:$X$1004,11,0),"")</f>
        <v/>
      </c>
      <c r="L240" s="58" t="str">
        <f>IFERROR(VLOOKUP($AC240,FILL_DATA!$A$4:$X$1004,12,0),"")</f>
        <v/>
      </c>
      <c r="M240" s="58" t="str">
        <f>IFERROR(VLOOKUP($AC240,FILL_DATA!$A$4:$X$1004,13,0),"")</f>
        <v/>
      </c>
      <c r="N240" s="58" t="str">
        <f>IFERROR(VLOOKUP($AC240,FILL_DATA!$A$4:$X$1004,14,0),"")</f>
        <v/>
      </c>
      <c r="O240" s="58" t="str">
        <f>IFERROR(VLOOKUP($AC240,FILL_DATA!$A$4:$X$1004,15,0),"")</f>
        <v/>
      </c>
      <c r="P240" s="58" t="str">
        <f>IFERROR(VLOOKUP($AC240,FILL_DATA!$A$4:$X$1004,16,0),"")</f>
        <v/>
      </c>
      <c r="Q240" s="58" t="str">
        <f>IFERROR(VLOOKUP($AC240,FILL_DATA!$A$4:$X$1004,17,0),"")</f>
        <v/>
      </c>
      <c r="R240" s="58" t="str">
        <f>IFERROR(VLOOKUP($AC240,FILL_DATA!$A$4:$X$1004,18,0),"")</f>
        <v/>
      </c>
      <c r="S240" s="58" t="str">
        <f>IFERROR(VLOOKUP($AC240,FILL_DATA!$A$4:$X$1004,19,0),"")</f>
        <v/>
      </c>
      <c r="T240" s="58" t="str">
        <f>IFERROR(VLOOKUP($AC240,FILL_DATA!$A$4:$X$1004,20,0),"")</f>
        <v/>
      </c>
      <c r="U240" s="58" t="str">
        <f>IFERROR(VLOOKUP($AC240,FILL_DATA!$A$4:$X$1004,21,0),"")</f>
        <v/>
      </c>
      <c r="V240" s="58" t="str">
        <f>IFERROR(VLOOKUP($AC240,FILL_DATA!$A$4:$X$1004,22,0),"")</f>
        <v/>
      </c>
      <c r="W240" s="58" t="str">
        <f>IFERROR(VLOOKUP($AC240,FILL_DATA!$A$4:$X$1004,23,0),"")</f>
        <v/>
      </c>
      <c r="X240" s="58" t="str">
        <f>IFERROR(VLOOKUP($AC240,FILL_DATA!$A$4:$X$1004,24,0),"")</f>
        <v/>
      </c>
      <c r="Y240" s="58" t="str">
        <f>IF(SANCTION!$C$6:$C$1006="","",VLOOKUP(SANCTION!$C$6:$C$1006,Sheet1!$B$3:$C$15,2,0))</f>
        <v/>
      </c>
      <c r="Z240" s="57">
        <f t="shared" si="6"/>
        <v>0</v>
      </c>
      <c r="AB240" s="89">
        <v>235</v>
      </c>
      <c r="AC240" s="89">
        <f>IFERROR(IF($AB$1&gt;=AB240,SMALL(FILL_DATA!$AC$5:$AC$1004,SANCTION!$AB$2+SANCTION!AB240),0),0)</f>
        <v>0</v>
      </c>
      <c r="AE240" s="89">
        <f>IF(SANCTION!$C240&gt;=9,1,0)</f>
        <v>1</v>
      </c>
      <c r="AF240" s="89">
        <f>IFERROR(PRODUCT(SANCTION!$X240,SANCTION!$Y240),"")</f>
        <v>0</v>
      </c>
      <c r="AG240" s="89">
        <f t="shared" si="7"/>
        <v>0</v>
      </c>
    </row>
    <row r="241" spans="1:33" hidden="1">
      <c r="A241" s="89" t="str">
        <f>J241&amp;"_"&amp;COUNTIF($J$6:J241,J241)</f>
        <v>_205</v>
      </c>
      <c r="B241" s="58" t="str">
        <f>IF(SANCTION!$C241="","",ROWS($B$6:B241))</f>
        <v/>
      </c>
      <c r="C241" s="58" t="str">
        <f>IFERROR(VLOOKUP($AC241,FILL_DATA!$A$4:$X$1004,2,0),"")</f>
        <v/>
      </c>
      <c r="D241" s="58" t="str">
        <f>IFERROR(VLOOKUP($AC241,FILL_DATA!$A$4:$X$1004,3,0),"")</f>
        <v/>
      </c>
      <c r="E241" s="58" t="str">
        <f>IFERROR(VLOOKUP($AC241,FILL_DATA!$A$4:$X$1004,4,0),"")</f>
        <v/>
      </c>
      <c r="F241" s="58" t="str">
        <f>IFERROR(VLOOKUP($AC241,FILL_DATA!$A$4:$X$1004,5,0),"")</f>
        <v/>
      </c>
      <c r="G241" s="58" t="str">
        <f>IFERROR(VLOOKUP($AC241,FILL_DATA!$A$4:$X$1004,6,0),"")</f>
        <v/>
      </c>
      <c r="H241" s="58" t="str">
        <f>IFERROR(VLOOKUP($AC241,FILL_DATA!$A$4:$X$1004,7,0),"")</f>
        <v/>
      </c>
      <c r="I241" s="161" t="str">
        <f>IFERROR(VLOOKUP($AC241,FILL_DATA!$A$4:$X$1004,9,0),"")</f>
        <v/>
      </c>
      <c r="J241" s="58" t="str">
        <f>IFERROR(VLOOKUP($AC241,FILL_DATA!$A$4:$X$1004,10,0),"")</f>
        <v/>
      </c>
      <c r="K241" s="58" t="str">
        <f>IFERROR(VLOOKUP($AC241,FILL_DATA!$A$4:$X$1004,11,0),"")</f>
        <v/>
      </c>
      <c r="L241" s="58" t="str">
        <f>IFERROR(VLOOKUP($AC241,FILL_DATA!$A$4:$X$1004,12,0),"")</f>
        <v/>
      </c>
      <c r="M241" s="58" t="str">
        <f>IFERROR(VLOOKUP($AC241,FILL_DATA!$A$4:$X$1004,13,0),"")</f>
        <v/>
      </c>
      <c r="N241" s="58" t="str">
        <f>IFERROR(VLOOKUP($AC241,FILL_DATA!$A$4:$X$1004,14,0),"")</f>
        <v/>
      </c>
      <c r="O241" s="58" t="str">
        <f>IFERROR(VLOOKUP($AC241,FILL_DATA!$A$4:$X$1004,15,0),"")</f>
        <v/>
      </c>
      <c r="P241" s="58" t="str">
        <f>IFERROR(VLOOKUP($AC241,FILL_DATA!$A$4:$X$1004,16,0),"")</f>
        <v/>
      </c>
      <c r="Q241" s="58" t="str">
        <f>IFERROR(VLOOKUP($AC241,FILL_DATA!$A$4:$X$1004,17,0),"")</f>
        <v/>
      </c>
      <c r="R241" s="58" t="str">
        <f>IFERROR(VLOOKUP($AC241,FILL_DATA!$A$4:$X$1004,18,0),"")</f>
        <v/>
      </c>
      <c r="S241" s="58" t="str">
        <f>IFERROR(VLOOKUP($AC241,FILL_DATA!$A$4:$X$1004,19,0),"")</f>
        <v/>
      </c>
      <c r="T241" s="58" t="str">
        <f>IFERROR(VLOOKUP($AC241,FILL_DATA!$A$4:$X$1004,20,0),"")</f>
        <v/>
      </c>
      <c r="U241" s="58" t="str">
        <f>IFERROR(VLOOKUP($AC241,FILL_DATA!$A$4:$X$1004,21,0),"")</f>
        <v/>
      </c>
      <c r="V241" s="58" t="str">
        <f>IFERROR(VLOOKUP($AC241,FILL_DATA!$A$4:$X$1004,22,0),"")</f>
        <v/>
      </c>
      <c r="W241" s="58" t="str">
        <f>IFERROR(VLOOKUP($AC241,FILL_DATA!$A$4:$X$1004,23,0),"")</f>
        <v/>
      </c>
      <c r="X241" s="58" t="str">
        <f>IFERROR(VLOOKUP($AC241,FILL_DATA!$A$4:$X$1004,24,0),"")</f>
        <v/>
      </c>
      <c r="Y241" s="58" t="str">
        <f>IF(SANCTION!$C$6:$C$1006="","",VLOOKUP(SANCTION!$C$6:$C$1006,Sheet1!$B$3:$C$15,2,0))</f>
        <v/>
      </c>
      <c r="Z241" s="57">
        <f t="shared" si="6"/>
        <v>0</v>
      </c>
      <c r="AB241" s="89">
        <v>236</v>
      </c>
      <c r="AC241" s="89">
        <f>IFERROR(IF($AB$1&gt;=AB241,SMALL(FILL_DATA!$AC$5:$AC$1004,SANCTION!$AB$2+SANCTION!AB241),0),0)</f>
        <v>0</v>
      </c>
      <c r="AE241" s="89">
        <f>IF(SANCTION!$C241&gt;=9,1,0)</f>
        <v>1</v>
      </c>
      <c r="AF241" s="89">
        <f>IFERROR(PRODUCT(SANCTION!$X241,SANCTION!$Y241),"")</f>
        <v>0</v>
      </c>
      <c r="AG241" s="89">
        <f t="shared" si="7"/>
        <v>0</v>
      </c>
    </row>
    <row r="242" spans="1:33" hidden="1">
      <c r="A242" s="89" t="str">
        <f>J242&amp;"_"&amp;COUNTIF($J$6:J242,J242)</f>
        <v>_206</v>
      </c>
      <c r="B242" s="58" t="str">
        <f>IF(SANCTION!$C242="","",ROWS($B$6:B242))</f>
        <v/>
      </c>
      <c r="C242" s="58" t="str">
        <f>IFERROR(VLOOKUP($AC242,FILL_DATA!$A$4:$X$1004,2,0),"")</f>
        <v/>
      </c>
      <c r="D242" s="58" t="str">
        <f>IFERROR(VLOOKUP($AC242,FILL_DATA!$A$4:$X$1004,3,0),"")</f>
        <v/>
      </c>
      <c r="E242" s="58" t="str">
        <f>IFERROR(VLOOKUP($AC242,FILL_DATA!$A$4:$X$1004,4,0),"")</f>
        <v/>
      </c>
      <c r="F242" s="58" t="str">
        <f>IFERROR(VLOOKUP($AC242,FILL_DATA!$A$4:$X$1004,5,0),"")</f>
        <v/>
      </c>
      <c r="G242" s="58" t="str">
        <f>IFERROR(VLOOKUP($AC242,FILL_DATA!$A$4:$X$1004,6,0),"")</f>
        <v/>
      </c>
      <c r="H242" s="58" t="str">
        <f>IFERROR(VLOOKUP($AC242,FILL_DATA!$A$4:$X$1004,7,0),"")</f>
        <v/>
      </c>
      <c r="I242" s="161" t="str">
        <f>IFERROR(VLOOKUP($AC242,FILL_DATA!$A$4:$X$1004,9,0),"")</f>
        <v/>
      </c>
      <c r="J242" s="58" t="str">
        <f>IFERROR(VLOOKUP($AC242,FILL_DATA!$A$4:$X$1004,10,0),"")</f>
        <v/>
      </c>
      <c r="K242" s="58" t="str">
        <f>IFERROR(VLOOKUP($AC242,FILL_DATA!$A$4:$X$1004,11,0),"")</f>
        <v/>
      </c>
      <c r="L242" s="58" t="str">
        <f>IFERROR(VLOOKUP($AC242,FILL_DATA!$A$4:$X$1004,12,0),"")</f>
        <v/>
      </c>
      <c r="M242" s="58" t="str">
        <f>IFERROR(VLOOKUP($AC242,FILL_DATA!$A$4:$X$1004,13,0),"")</f>
        <v/>
      </c>
      <c r="N242" s="58" t="str">
        <f>IFERROR(VLOOKUP($AC242,FILL_DATA!$A$4:$X$1004,14,0),"")</f>
        <v/>
      </c>
      <c r="O242" s="58" t="str">
        <f>IFERROR(VLOOKUP($AC242,FILL_DATA!$A$4:$X$1004,15,0),"")</f>
        <v/>
      </c>
      <c r="P242" s="58" t="str">
        <f>IFERROR(VLOOKUP($AC242,FILL_DATA!$A$4:$X$1004,16,0),"")</f>
        <v/>
      </c>
      <c r="Q242" s="58" t="str">
        <f>IFERROR(VLOOKUP($AC242,FILL_DATA!$A$4:$X$1004,17,0),"")</f>
        <v/>
      </c>
      <c r="R242" s="58" t="str">
        <f>IFERROR(VLOOKUP($AC242,FILL_DATA!$A$4:$X$1004,18,0),"")</f>
        <v/>
      </c>
      <c r="S242" s="58" t="str">
        <f>IFERROR(VLOOKUP($AC242,FILL_DATA!$A$4:$X$1004,19,0),"")</f>
        <v/>
      </c>
      <c r="T242" s="58" t="str">
        <f>IFERROR(VLOOKUP($AC242,FILL_DATA!$A$4:$X$1004,20,0),"")</f>
        <v/>
      </c>
      <c r="U242" s="58" t="str">
        <f>IFERROR(VLOOKUP($AC242,FILL_DATA!$A$4:$X$1004,21,0),"")</f>
        <v/>
      </c>
      <c r="V242" s="58" t="str">
        <f>IFERROR(VLOOKUP($AC242,FILL_DATA!$A$4:$X$1004,22,0),"")</f>
        <v/>
      </c>
      <c r="W242" s="58" t="str">
        <f>IFERROR(VLOOKUP($AC242,FILL_DATA!$A$4:$X$1004,23,0),"")</f>
        <v/>
      </c>
      <c r="X242" s="58" t="str">
        <f>IFERROR(VLOOKUP($AC242,FILL_DATA!$A$4:$X$1004,24,0),"")</f>
        <v/>
      </c>
      <c r="Y242" s="58" t="str">
        <f>IF(SANCTION!$C$6:$C$1006="","",VLOOKUP(SANCTION!$C$6:$C$1006,Sheet1!$B$3:$C$15,2,0))</f>
        <v/>
      </c>
      <c r="Z242" s="57">
        <f t="shared" si="6"/>
        <v>0</v>
      </c>
      <c r="AB242" s="89">
        <v>237</v>
      </c>
      <c r="AC242" s="89">
        <f>IFERROR(IF($AB$1&gt;=AB242,SMALL(FILL_DATA!$AC$5:$AC$1004,SANCTION!$AB$2+SANCTION!AB242),0),0)</f>
        <v>0</v>
      </c>
      <c r="AE242" s="89">
        <f>IF(SANCTION!$C242&gt;=9,1,0)</f>
        <v>1</v>
      </c>
      <c r="AF242" s="89">
        <f>IFERROR(PRODUCT(SANCTION!$X242,SANCTION!$Y242),"")</f>
        <v>0</v>
      </c>
      <c r="AG242" s="89">
        <f t="shared" si="7"/>
        <v>0</v>
      </c>
    </row>
    <row r="243" spans="1:33" hidden="1">
      <c r="A243" s="89" t="str">
        <f>J243&amp;"_"&amp;COUNTIF($J$6:J243,J243)</f>
        <v>_207</v>
      </c>
      <c r="B243" s="58" t="str">
        <f>IF(SANCTION!$C243="","",ROWS($B$6:B243))</f>
        <v/>
      </c>
      <c r="C243" s="58" t="str">
        <f>IFERROR(VLOOKUP($AC243,FILL_DATA!$A$4:$X$1004,2,0),"")</f>
        <v/>
      </c>
      <c r="D243" s="58" t="str">
        <f>IFERROR(VLOOKUP($AC243,FILL_DATA!$A$4:$X$1004,3,0),"")</f>
        <v/>
      </c>
      <c r="E243" s="58" t="str">
        <f>IFERROR(VLOOKUP($AC243,FILL_DATA!$A$4:$X$1004,4,0),"")</f>
        <v/>
      </c>
      <c r="F243" s="58" t="str">
        <f>IFERROR(VLOOKUP($AC243,FILL_DATA!$A$4:$X$1004,5,0),"")</f>
        <v/>
      </c>
      <c r="G243" s="58" t="str">
        <f>IFERROR(VLOOKUP($AC243,FILL_DATA!$A$4:$X$1004,6,0),"")</f>
        <v/>
      </c>
      <c r="H243" s="58" t="str">
        <f>IFERROR(VLOOKUP($AC243,FILL_DATA!$A$4:$X$1004,7,0),"")</f>
        <v/>
      </c>
      <c r="I243" s="161" t="str">
        <f>IFERROR(VLOOKUP($AC243,FILL_DATA!$A$4:$X$1004,9,0),"")</f>
        <v/>
      </c>
      <c r="J243" s="58" t="str">
        <f>IFERROR(VLOOKUP($AC243,FILL_DATA!$A$4:$X$1004,10,0),"")</f>
        <v/>
      </c>
      <c r="K243" s="58" t="str">
        <f>IFERROR(VLOOKUP($AC243,FILL_DATA!$A$4:$X$1004,11,0),"")</f>
        <v/>
      </c>
      <c r="L243" s="58" t="str">
        <f>IFERROR(VLOOKUP($AC243,FILL_DATA!$A$4:$X$1004,12,0),"")</f>
        <v/>
      </c>
      <c r="M243" s="58" t="str">
        <f>IFERROR(VLOOKUP($AC243,FILL_DATA!$A$4:$X$1004,13,0),"")</f>
        <v/>
      </c>
      <c r="N243" s="58" t="str">
        <f>IFERROR(VLOOKUP($AC243,FILL_DATA!$A$4:$X$1004,14,0),"")</f>
        <v/>
      </c>
      <c r="O243" s="58" t="str">
        <f>IFERROR(VLOOKUP($AC243,FILL_DATA!$A$4:$X$1004,15,0),"")</f>
        <v/>
      </c>
      <c r="P243" s="58" t="str">
        <f>IFERROR(VLOOKUP($AC243,FILL_DATA!$A$4:$X$1004,16,0),"")</f>
        <v/>
      </c>
      <c r="Q243" s="58" t="str">
        <f>IFERROR(VLOOKUP($AC243,FILL_DATA!$A$4:$X$1004,17,0),"")</f>
        <v/>
      </c>
      <c r="R243" s="58" t="str">
        <f>IFERROR(VLOOKUP($AC243,FILL_DATA!$A$4:$X$1004,18,0),"")</f>
        <v/>
      </c>
      <c r="S243" s="58" t="str">
        <f>IFERROR(VLOOKUP($AC243,FILL_DATA!$A$4:$X$1004,19,0),"")</f>
        <v/>
      </c>
      <c r="T243" s="58" t="str">
        <f>IFERROR(VLOOKUP($AC243,FILL_DATA!$A$4:$X$1004,20,0),"")</f>
        <v/>
      </c>
      <c r="U243" s="58" t="str">
        <f>IFERROR(VLOOKUP($AC243,FILL_DATA!$A$4:$X$1004,21,0),"")</f>
        <v/>
      </c>
      <c r="V243" s="58" t="str">
        <f>IFERROR(VLOOKUP($AC243,FILL_DATA!$A$4:$X$1004,22,0),"")</f>
        <v/>
      </c>
      <c r="W243" s="58" t="str">
        <f>IFERROR(VLOOKUP($AC243,FILL_DATA!$A$4:$X$1004,23,0),"")</f>
        <v/>
      </c>
      <c r="X243" s="58" t="str">
        <f>IFERROR(VLOOKUP($AC243,FILL_DATA!$A$4:$X$1004,24,0),"")</f>
        <v/>
      </c>
      <c r="Y243" s="58" t="str">
        <f>IF(SANCTION!$C$6:$C$1006="","",VLOOKUP(SANCTION!$C$6:$C$1006,Sheet1!$B$3:$C$15,2,0))</f>
        <v/>
      </c>
      <c r="Z243" s="57">
        <f t="shared" si="6"/>
        <v>0</v>
      </c>
      <c r="AB243" s="89">
        <v>238</v>
      </c>
      <c r="AC243" s="89">
        <f>IFERROR(IF($AB$1&gt;=AB243,SMALL(FILL_DATA!$AC$5:$AC$1004,SANCTION!$AB$2+SANCTION!AB243),0),0)</f>
        <v>0</v>
      </c>
      <c r="AE243" s="89">
        <f>IF(SANCTION!$C243&gt;=9,1,0)</f>
        <v>1</v>
      </c>
      <c r="AF243" s="89">
        <f>IFERROR(PRODUCT(SANCTION!$X243,SANCTION!$Y243),"")</f>
        <v>0</v>
      </c>
      <c r="AG243" s="89">
        <f t="shared" si="7"/>
        <v>0</v>
      </c>
    </row>
    <row r="244" spans="1:33" hidden="1">
      <c r="A244" s="89" t="str">
        <f>J244&amp;"_"&amp;COUNTIF($J$6:J244,J244)</f>
        <v>_208</v>
      </c>
      <c r="B244" s="58" t="str">
        <f>IF(SANCTION!$C244="","",ROWS($B$6:B244))</f>
        <v/>
      </c>
      <c r="C244" s="58" t="str">
        <f>IFERROR(VLOOKUP($AC244,FILL_DATA!$A$4:$X$1004,2,0),"")</f>
        <v/>
      </c>
      <c r="D244" s="58" t="str">
        <f>IFERROR(VLOOKUP($AC244,FILL_DATA!$A$4:$X$1004,3,0),"")</f>
        <v/>
      </c>
      <c r="E244" s="58" t="str">
        <f>IFERROR(VLOOKUP($AC244,FILL_DATA!$A$4:$X$1004,4,0),"")</f>
        <v/>
      </c>
      <c r="F244" s="58" t="str">
        <f>IFERROR(VLOOKUP($AC244,FILL_DATA!$A$4:$X$1004,5,0),"")</f>
        <v/>
      </c>
      <c r="G244" s="58" t="str">
        <f>IFERROR(VLOOKUP($AC244,FILL_DATA!$A$4:$X$1004,6,0),"")</f>
        <v/>
      </c>
      <c r="H244" s="58" t="str">
        <f>IFERROR(VLOOKUP($AC244,FILL_DATA!$A$4:$X$1004,7,0),"")</f>
        <v/>
      </c>
      <c r="I244" s="161" t="str">
        <f>IFERROR(VLOOKUP($AC244,FILL_DATA!$A$4:$X$1004,9,0),"")</f>
        <v/>
      </c>
      <c r="J244" s="58" t="str">
        <f>IFERROR(VLOOKUP($AC244,FILL_DATA!$A$4:$X$1004,10,0),"")</f>
        <v/>
      </c>
      <c r="K244" s="58" t="str">
        <f>IFERROR(VLOOKUP($AC244,FILL_DATA!$A$4:$X$1004,11,0),"")</f>
        <v/>
      </c>
      <c r="L244" s="58" t="str">
        <f>IFERROR(VLOOKUP($AC244,FILL_DATA!$A$4:$X$1004,12,0),"")</f>
        <v/>
      </c>
      <c r="M244" s="58" t="str">
        <f>IFERROR(VLOOKUP($AC244,FILL_DATA!$A$4:$X$1004,13,0),"")</f>
        <v/>
      </c>
      <c r="N244" s="58" t="str">
        <f>IFERROR(VLOOKUP($AC244,FILL_DATA!$A$4:$X$1004,14,0),"")</f>
        <v/>
      </c>
      <c r="O244" s="58" t="str">
        <f>IFERROR(VLOOKUP($AC244,FILL_DATA!$A$4:$X$1004,15,0),"")</f>
        <v/>
      </c>
      <c r="P244" s="58" t="str">
        <f>IFERROR(VLOOKUP($AC244,FILL_DATA!$A$4:$X$1004,16,0),"")</f>
        <v/>
      </c>
      <c r="Q244" s="58" t="str">
        <f>IFERROR(VLOOKUP($AC244,FILL_DATA!$A$4:$X$1004,17,0),"")</f>
        <v/>
      </c>
      <c r="R244" s="58" t="str">
        <f>IFERROR(VLOOKUP($AC244,FILL_DATA!$A$4:$X$1004,18,0),"")</f>
        <v/>
      </c>
      <c r="S244" s="58" t="str">
        <f>IFERROR(VLOOKUP($AC244,FILL_DATA!$A$4:$X$1004,19,0),"")</f>
        <v/>
      </c>
      <c r="T244" s="58" t="str">
        <f>IFERROR(VLOOKUP($AC244,FILL_DATA!$A$4:$X$1004,20,0),"")</f>
        <v/>
      </c>
      <c r="U244" s="58" t="str">
        <f>IFERROR(VLOOKUP($AC244,FILL_DATA!$A$4:$X$1004,21,0),"")</f>
        <v/>
      </c>
      <c r="V244" s="58" t="str">
        <f>IFERROR(VLOOKUP($AC244,FILL_DATA!$A$4:$X$1004,22,0),"")</f>
        <v/>
      </c>
      <c r="W244" s="58" t="str">
        <f>IFERROR(VLOOKUP($AC244,FILL_DATA!$A$4:$X$1004,23,0),"")</f>
        <v/>
      </c>
      <c r="X244" s="58" t="str">
        <f>IFERROR(VLOOKUP($AC244,FILL_DATA!$A$4:$X$1004,24,0),"")</f>
        <v/>
      </c>
      <c r="Y244" s="58" t="str">
        <f>IF(SANCTION!$C$6:$C$1006="","",VLOOKUP(SANCTION!$C$6:$C$1006,Sheet1!$B$3:$C$15,2,0))</f>
        <v/>
      </c>
      <c r="Z244" s="57">
        <f t="shared" si="6"/>
        <v>0</v>
      </c>
      <c r="AB244" s="89">
        <v>239</v>
      </c>
      <c r="AC244" s="89">
        <f>IFERROR(IF($AB$1&gt;=AB244,SMALL(FILL_DATA!$AC$5:$AC$1004,SANCTION!$AB$2+SANCTION!AB244),0),0)</f>
        <v>0</v>
      </c>
      <c r="AE244" s="89">
        <f>IF(SANCTION!$C244&gt;=9,1,0)</f>
        <v>1</v>
      </c>
      <c r="AF244" s="89">
        <f>IFERROR(PRODUCT(SANCTION!$X244,SANCTION!$Y244),"")</f>
        <v>0</v>
      </c>
      <c r="AG244" s="89">
        <f t="shared" si="7"/>
        <v>0</v>
      </c>
    </row>
    <row r="245" spans="1:33" hidden="1">
      <c r="A245" s="89" t="str">
        <f>J245&amp;"_"&amp;COUNTIF($J$6:J245,J245)</f>
        <v>_209</v>
      </c>
      <c r="B245" s="58" t="str">
        <f>IF(SANCTION!$C245="","",ROWS($B$6:B245))</f>
        <v/>
      </c>
      <c r="C245" s="58" t="str">
        <f>IFERROR(VLOOKUP($AC245,FILL_DATA!$A$4:$X$1004,2,0),"")</f>
        <v/>
      </c>
      <c r="D245" s="58" t="str">
        <f>IFERROR(VLOOKUP($AC245,FILL_DATA!$A$4:$X$1004,3,0),"")</f>
        <v/>
      </c>
      <c r="E245" s="58" t="str">
        <f>IFERROR(VLOOKUP($AC245,FILL_DATA!$A$4:$X$1004,4,0),"")</f>
        <v/>
      </c>
      <c r="F245" s="58" t="str">
        <f>IFERROR(VLOOKUP($AC245,FILL_DATA!$A$4:$X$1004,5,0),"")</f>
        <v/>
      </c>
      <c r="G245" s="58" t="str">
        <f>IFERROR(VLOOKUP($AC245,FILL_DATA!$A$4:$X$1004,6,0),"")</f>
        <v/>
      </c>
      <c r="H245" s="58" t="str">
        <f>IFERROR(VLOOKUP($AC245,FILL_DATA!$A$4:$X$1004,7,0),"")</f>
        <v/>
      </c>
      <c r="I245" s="161" t="str">
        <f>IFERROR(VLOOKUP($AC245,FILL_DATA!$A$4:$X$1004,9,0),"")</f>
        <v/>
      </c>
      <c r="J245" s="58" t="str">
        <f>IFERROR(VLOOKUP($AC245,FILL_DATA!$A$4:$X$1004,10,0),"")</f>
        <v/>
      </c>
      <c r="K245" s="58" t="str">
        <f>IFERROR(VLOOKUP($AC245,FILL_DATA!$A$4:$X$1004,11,0),"")</f>
        <v/>
      </c>
      <c r="L245" s="58" t="str">
        <f>IFERROR(VLOOKUP($AC245,FILL_DATA!$A$4:$X$1004,12,0),"")</f>
        <v/>
      </c>
      <c r="M245" s="58" t="str">
        <f>IFERROR(VLOOKUP($AC245,FILL_DATA!$A$4:$X$1004,13,0),"")</f>
        <v/>
      </c>
      <c r="N245" s="58" t="str">
        <f>IFERROR(VLOOKUP($AC245,FILL_DATA!$A$4:$X$1004,14,0),"")</f>
        <v/>
      </c>
      <c r="O245" s="58" t="str">
        <f>IFERROR(VLOOKUP($AC245,FILL_DATA!$A$4:$X$1004,15,0),"")</f>
        <v/>
      </c>
      <c r="P245" s="58" t="str">
        <f>IFERROR(VLOOKUP($AC245,FILL_DATA!$A$4:$X$1004,16,0),"")</f>
        <v/>
      </c>
      <c r="Q245" s="58" t="str">
        <f>IFERROR(VLOOKUP($AC245,FILL_DATA!$A$4:$X$1004,17,0),"")</f>
        <v/>
      </c>
      <c r="R245" s="58" t="str">
        <f>IFERROR(VLOOKUP($AC245,FILL_DATA!$A$4:$X$1004,18,0),"")</f>
        <v/>
      </c>
      <c r="S245" s="58" t="str">
        <f>IFERROR(VLOOKUP($AC245,FILL_DATA!$A$4:$X$1004,19,0),"")</f>
        <v/>
      </c>
      <c r="T245" s="58" t="str">
        <f>IFERROR(VLOOKUP($AC245,FILL_DATA!$A$4:$X$1004,20,0),"")</f>
        <v/>
      </c>
      <c r="U245" s="58" t="str">
        <f>IFERROR(VLOOKUP($AC245,FILL_DATA!$A$4:$X$1004,21,0),"")</f>
        <v/>
      </c>
      <c r="V245" s="58" t="str">
        <f>IFERROR(VLOOKUP($AC245,FILL_DATA!$A$4:$X$1004,22,0),"")</f>
        <v/>
      </c>
      <c r="W245" s="58" t="str">
        <f>IFERROR(VLOOKUP($AC245,FILL_DATA!$A$4:$X$1004,23,0),"")</f>
        <v/>
      </c>
      <c r="X245" s="58" t="str">
        <f>IFERROR(VLOOKUP($AC245,FILL_DATA!$A$4:$X$1004,24,0),"")</f>
        <v/>
      </c>
      <c r="Y245" s="58" t="str">
        <f>IF(SANCTION!$C$6:$C$1006="","",VLOOKUP(SANCTION!$C$6:$C$1006,Sheet1!$B$3:$C$15,2,0))</f>
        <v/>
      </c>
      <c r="Z245" s="57">
        <f t="shared" si="6"/>
        <v>0</v>
      </c>
      <c r="AB245" s="89">
        <v>240</v>
      </c>
      <c r="AC245" s="89">
        <f>IFERROR(IF($AB$1&gt;=AB245,SMALL(FILL_DATA!$AC$5:$AC$1004,SANCTION!$AB$2+SANCTION!AB245),0),0)</f>
        <v>0</v>
      </c>
      <c r="AE245" s="89">
        <f>IF(SANCTION!$C245&gt;=9,1,0)</f>
        <v>1</v>
      </c>
      <c r="AF245" s="89">
        <f>IFERROR(PRODUCT(SANCTION!$X245,SANCTION!$Y245),"")</f>
        <v>0</v>
      </c>
      <c r="AG245" s="89">
        <f t="shared" si="7"/>
        <v>0</v>
      </c>
    </row>
    <row r="246" spans="1:33" hidden="1">
      <c r="A246" s="89" t="str">
        <f>J246&amp;"_"&amp;COUNTIF($J$6:J246,J246)</f>
        <v>_210</v>
      </c>
      <c r="B246" s="58" t="str">
        <f>IF(SANCTION!$C246="","",ROWS($B$6:B246))</f>
        <v/>
      </c>
      <c r="C246" s="58" t="str">
        <f>IFERROR(VLOOKUP($AC246,FILL_DATA!$A$4:$X$1004,2,0),"")</f>
        <v/>
      </c>
      <c r="D246" s="58" t="str">
        <f>IFERROR(VLOOKUP($AC246,FILL_DATA!$A$4:$X$1004,3,0),"")</f>
        <v/>
      </c>
      <c r="E246" s="58" t="str">
        <f>IFERROR(VLOOKUP($AC246,FILL_DATA!$A$4:$X$1004,4,0),"")</f>
        <v/>
      </c>
      <c r="F246" s="58" t="str">
        <f>IFERROR(VLOOKUP($AC246,FILL_DATA!$A$4:$X$1004,5,0),"")</f>
        <v/>
      </c>
      <c r="G246" s="58" t="str">
        <f>IFERROR(VLOOKUP($AC246,FILL_DATA!$A$4:$X$1004,6,0),"")</f>
        <v/>
      </c>
      <c r="H246" s="58" t="str">
        <f>IFERROR(VLOOKUP($AC246,FILL_DATA!$A$4:$X$1004,7,0),"")</f>
        <v/>
      </c>
      <c r="I246" s="161" t="str">
        <f>IFERROR(VLOOKUP($AC246,FILL_DATA!$A$4:$X$1004,9,0),"")</f>
        <v/>
      </c>
      <c r="J246" s="58" t="str">
        <f>IFERROR(VLOOKUP($AC246,FILL_DATA!$A$4:$X$1004,10,0),"")</f>
        <v/>
      </c>
      <c r="K246" s="58" t="str">
        <f>IFERROR(VLOOKUP($AC246,FILL_DATA!$A$4:$X$1004,11,0),"")</f>
        <v/>
      </c>
      <c r="L246" s="58" t="str">
        <f>IFERROR(VLOOKUP($AC246,FILL_DATA!$A$4:$X$1004,12,0),"")</f>
        <v/>
      </c>
      <c r="M246" s="58" t="str">
        <f>IFERROR(VLOOKUP($AC246,FILL_DATA!$A$4:$X$1004,13,0),"")</f>
        <v/>
      </c>
      <c r="N246" s="58" t="str">
        <f>IFERROR(VLOOKUP($AC246,FILL_DATA!$A$4:$X$1004,14,0),"")</f>
        <v/>
      </c>
      <c r="O246" s="58" t="str">
        <f>IFERROR(VLOOKUP($AC246,FILL_DATA!$A$4:$X$1004,15,0),"")</f>
        <v/>
      </c>
      <c r="P246" s="58" t="str">
        <f>IFERROR(VLOOKUP($AC246,FILL_DATA!$A$4:$X$1004,16,0),"")</f>
        <v/>
      </c>
      <c r="Q246" s="58" t="str">
        <f>IFERROR(VLOOKUP($AC246,FILL_DATA!$A$4:$X$1004,17,0),"")</f>
        <v/>
      </c>
      <c r="R246" s="58" t="str">
        <f>IFERROR(VLOOKUP($AC246,FILL_DATA!$A$4:$X$1004,18,0),"")</f>
        <v/>
      </c>
      <c r="S246" s="58" t="str">
        <f>IFERROR(VLOOKUP($AC246,FILL_DATA!$A$4:$X$1004,19,0),"")</f>
        <v/>
      </c>
      <c r="T246" s="58" t="str">
        <f>IFERROR(VLOOKUP($AC246,FILL_DATA!$A$4:$X$1004,20,0),"")</f>
        <v/>
      </c>
      <c r="U246" s="58" t="str">
        <f>IFERROR(VLOOKUP($AC246,FILL_DATA!$A$4:$X$1004,21,0),"")</f>
        <v/>
      </c>
      <c r="V246" s="58" t="str">
        <f>IFERROR(VLOOKUP($AC246,FILL_DATA!$A$4:$X$1004,22,0),"")</f>
        <v/>
      </c>
      <c r="W246" s="58" t="str">
        <f>IFERROR(VLOOKUP($AC246,FILL_DATA!$A$4:$X$1004,23,0),"")</f>
        <v/>
      </c>
      <c r="X246" s="58" t="str">
        <f>IFERROR(VLOOKUP($AC246,FILL_DATA!$A$4:$X$1004,24,0),"")</f>
        <v/>
      </c>
      <c r="Y246" s="58" t="str">
        <f>IF(SANCTION!$C$6:$C$1006="","",VLOOKUP(SANCTION!$C$6:$C$1006,Sheet1!$B$3:$C$15,2,0))</f>
        <v/>
      </c>
      <c r="Z246" s="57">
        <f t="shared" si="6"/>
        <v>0</v>
      </c>
      <c r="AB246" s="89">
        <v>241</v>
      </c>
      <c r="AC246" s="89">
        <f>IFERROR(IF($AB$1&gt;=AB246,SMALL(FILL_DATA!$AC$5:$AC$1004,SANCTION!$AB$2+SANCTION!AB246),0),0)</f>
        <v>0</v>
      </c>
      <c r="AE246" s="89">
        <f>IF(SANCTION!$C246&gt;=9,1,0)</f>
        <v>1</v>
      </c>
      <c r="AF246" s="89">
        <f>IFERROR(PRODUCT(SANCTION!$X246,SANCTION!$Y246),"")</f>
        <v>0</v>
      </c>
      <c r="AG246" s="89">
        <f t="shared" si="7"/>
        <v>0</v>
      </c>
    </row>
    <row r="247" spans="1:33" hidden="1">
      <c r="A247" s="89" t="str">
        <f>J247&amp;"_"&amp;COUNTIF($J$6:J247,J247)</f>
        <v>_211</v>
      </c>
      <c r="B247" s="58" t="str">
        <f>IF(SANCTION!$C247="","",ROWS($B$6:B247))</f>
        <v/>
      </c>
      <c r="C247" s="58" t="str">
        <f>IFERROR(VLOOKUP($AC247,FILL_DATA!$A$4:$X$1004,2,0),"")</f>
        <v/>
      </c>
      <c r="D247" s="58" t="str">
        <f>IFERROR(VLOOKUP($AC247,FILL_DATA!$A$4:$X$1004,3,0),"")</f>
        <v/>
      </c>
      <c r="E247" s="58" t="str">
        <f>IFERROR(VLOOKUP($AC247,FILL_DATA!$A$4:$X$1004,4,0),"")</f>
        <v/>
      </c>
      <c r="F247" s="58" t="str">
        <f>IFERROR(VLOOKUP($AC247,FILL_DATA!$A$4:$X$1004,5,0),"")</f>
        <v/>
      </c>
      <c r="G247" s="58" t="str">
        <f>IFERROR(VLOOKUP($AC247,FILL_DATA!$A$4:$X$1004,6,0),"")</f>
        <v/>
      </c>
      <c r="H247" s="58" t="str">
        <f>IFERROR(VLOOKUP($AC247,FILL_DATA!$A$4:$X$1004,7,0),"")</f>
        <v/>
      </c>
      <c r="I247" s="161" t="str">
        <f>IFERROR(VLOOKUP($AC247,FILL_DATA!$A$4:$X$1004,9,0),"")</f>
        <v/>
      </c>
      <c r="J247" s="58" t="str">
        <f>IFERROR(VLOOKUP($AC247,FILL_DATA!$A$4:$X$1004,10,0),"")</f>
        <v/>
      </c>
      <c r="K247" s="58" t="str">
        <f>IFERROR(VLOOKUP($AC247,FILL_DATA!$A$4:$X$1004,11,0),"")</f>
        <v/>
      </c>
      <c r="L247" s="58" t="str">
        <f>IFERROR(VLOOKUP($AC247,FILL_DATA!$A$4:$X$1004,12,0),"")</f>
        <v/>
      </c>
      <c r="M247" s="58" t="str">
        <f>IFERROR(VLOOKUP($AC247,FILL_DATA!$A$4:$X$1004,13,0),"")</f>
        <v/>
      </c>
      <c r="N247" s="58" t="str">
        <f>IFERROR(VLOOKUP($AC247,FILL_DATA!$A$4:$X$1004,14,0),"")</f>
        <v/>
      </c>
      <c r="O247" s="58" t="str">
        <f>IFERROR(VLOOKUP($AC247,FILL_DATA!$A$4:$X$1004,15,0),"")</f>
        <v/>
      </c>
      <c r="P247" s="58" t="str">
        <f>IFERROR(VLOOKUP($AC247,FILL_DATA!$A$4:$X$1004,16,0),"")</f>
        <v/>
      </c>
      <c r="Q247" s="58" t="str">
        <f>IFERROR(VLOOKUP($AC247,FILL_DATA!$A$4:$X$1004,17,0),"")</f>
        <v/>
      </c>
      <c r="R247" s="58" t="str">
        <f>IFERROR(VLOOKUP($AC247,FILL_DATA!$A$4:$X$1004,18,0),"")</f>
        <v/>
      </c>
      <c r="S247" s="58" t="str">
        <f>IFERROR(VLOOKUP($AC247,FILL_DATA!$A$4:$X$1004,19,0),"")</f>
        <v/>
      </c>
      <c r="T247" s="58" t="str">
        <f>IFERROR(VLOOKUP($AC247,FILL_DATA!$A$4:$X$1004,20,0),"")</f>
        <v/>
      </c>
      <c r="U247" s="58" t="str">
        <f>IFERROR(VLOOKUP($AC247,FILL_DATA!$A$4:$X$1004,21,0),"")</f>
        <v/>
      </c>
      <c r="V247" s="58" t="str">
        <f>IFERROR(VLOOKUP($AC247,FILL_DATA!$A$4:$X$1004,22,0),"")</f>
        <v/>
      </c>
      <c r="W247" s="58" t="str">
        <f>IFERROR(VLOOKUP($AC247,FILL_DATA!$A$4:$X$1004,23,0),"")</f>
        <v/>
      </c>
      <c r="X247" s="58" t="str">
        <f>IFERROR(VLOOKUP($AC247,FILL_DATA!$A$4:$X$1004,24,0),"")</f>
        <v/>
      </c>
      <c r="Y247" s="58" t="str">
        <f>IF(SANCTION!$C$6:$C$1006="","",VLOOKUP(SANCTION!$C$6:$C$1006,Sheet1!$B$3:$C$15,2,0))</f>
        <v/>
      </c>
      <c r="Z247" s="57">
        <f t="shared" si="6"/>
        <v>0</v>
      </c>
      <c r="AB247" s="89">
        <v>242</v>
      </c>
      <c r="AC247" s="89">
        <f>IFERROR(IF($AB$1&gt;=AB247,SMALL(FILL_DATA!$AC$5:$AC$1004,SANCTION!$AB$2+SANCTION!AB247),0),0)</f>
        <v>0</v>
      </c>
      <c r="AE247" s="89">
        <f>IF(SANCTION!$C247&gt;=9,1,0)</f>
        <v>1</v>
      </c>
      <c r="AF247" s="89">
        <f>IFERROR(PRODUCT(SANCTION!$X247,SANCTION!$Y247),"")</f>
        <v>0</v>
      </c>
      <c r="AG247" s="89">
        <f t="shared" si="7"/>
        <v>0</v>
      </c>
    </row>
    <row r="248" spans="1:33" hidden="1">
      <c r="A248" s="89" t="str">
        <f>J248&amp;"_"&amp;COUNTIF($J$6:J248,J248)</f>
        <v>_212</v>
      </c>
      <c r="B248" s="58" t="str">
        <f>IF(SANCTION!$C248="","",ROWS($B$6:B248))</f>
        <v/>
      </c>
      <c r="C248" s="58" t="str">
        <f>IFERROR(VLOOKUP($AC248,FILL_DATA!$A$4:$X$1004,2,0),"")</f>
        <v/>
      </c>
      <c r="D248" s="58" t="str">
        <f>IFERROR(VLOOKUP($AC248,FILL_DATA!$A$4:$X$1004,3,0),"")</f>
        <v/>
      </c>
      <c r="E248" s="58" t="str">
        <f>IFERROR(VLOOKUP($AC248,FILL_DATA!$A$4:$X$1004,4,0),"")</f>
        <v/>
      </c>
      <c r="F248" s="58" t="str">
        <f>IFERROR(VLOOKUP($AC248,FILL_DATA!$A$4:$X$1004,5,0),"")</f>
        <v/>
      </c>
      <c r="G248" s="58" t="str">
        <f>IFERROR(VLOOKUP($AC248,FILL_DATA!$A$4:$X$1004,6,0),"")</f>
        <v/>
      </c>
      <c r="H248" s="58" t="str">
        <f>IFERROR(VLOOKUP($AC248,FILL_DATA!$A$4:$X$1004,7,0),"")</f>
        <v/>
      </c>
      <c r="I248" s="161" t="str">
        <f>IFERROR(VLOOKUP($AC248,FILL_DATA!$A$4:$X$1004,9,0),"")</f>
        <v/>
      </c>
      <c r="J248" s="58" t="str">
        <f>IFERROR(VLOOKUP($AC248,FILL_DATA!$A$4:$X$1004,10,0),"")</f>
        <v/>
      </c>
      <c r="K248" s="58" t="str">
        <f>IFERROR(VLOOKUP($AC248,FILL_DATA!$A$4:$X$1004,11,0),"")</f>
        <v/>
      </c>
      <c r="L248" s="58" t="str">
        <f>IFERROR(VLOOKUP($AC248,FILL_DATA!$A$4:$X$1004,12,0),"")</f>
        <v/>
      </c>
      <c r="M248" s="58" t="str">
        <f>IFERROR(VLOOKUP($AC248,FILL_DATA!$A$4:$X$1004,13,0),"")</f>
        <v/>
      </c>
      <c r="N248" s="58" t="str">
        <f>IFERROR(VLOOKUP($AC248,FILL_DATA!$A$4:$X$1004,14,0),"")</f>
        <v/>
      </c>
      <c r="O248" s="58" t="str">
        <f>IFERROR(VLOOKUP($AC248,FILL_DATA!$A$4:$X$1004,15,0),"")</f>
        <v/>
      </c>
      <c r="P248" s="58" t="str">
        <f>IFERROR(VLOOKUP($AC248,FILL_DATA!$A$4:$X$1004,16,0),"")</f>
        <v/>
      </c>
      <c r="Q248" s="58" t="str">
        <f>IFERROR(VLOOKUP($AC248,FILL_DATA!$A$4:$X$1004,17,0),"")</f>
        <v/>
      </c>
      <c r="R248" s="58" t="str">
        <f>IFERROR(VLOOKUP($AC248,FILL_DATA!$A$4:$X$1004,18,0),"")</f>
        <v/>
      </c>
      <c r="S248" s="58" t="str">
        <f>IFERROR(VLOOKUP($AC248,FILL_DATA!$A$4:$X$1004,19,0),"")</f>
        <v/>
      </c>
      <c r="T248" s="58" t="str">
        <f>IFERROR(VLOOKUP($AC248,FILL_DATA!$A$4:$X$1004,20,0),"")</f>
        <v/>
      </c>
      <c r="U248" s="58" t="str">
        <f>IFERROR(VLOOKUP($AC248,FILL_DATA!$A$4:$X$1004,21,0),"")</f>
        <v/>
      </c>
      <c r="V248" s="58" t="str">
        <f>IFERROR(VLOOKUP($AC248,FILL_DATA!$A$4:$X$1004,22,0),"")</f>
        <v/>
      </c>
      <c r="W248" s="58" t="str">
        <f>IFERROR(VLOOKUP($AC248,FILL_DATA!$A$4:$X$1004,23,0),"")</f>
        <v/>
      </c>
      <c r="X248" s="58" t="str">
        <f>IFERROR(VLOOKUP($AC248,FILL_DATA!$A$4:$X$1004,24,0),"")</f>
        <v/>
      </c>
      <c r="Y248" s="58" t="str">
        <f>IF(SANCTION!$C$6:$C$1006="","",VLOOKUP(SANCTION!$C$6:$C$1006,Sheet1!$B$3:$C$15,2,0))</f>
        <v/>
      </c>
      <c r="Z248" s="57">
        <f t="shared" si="6"/>
        <v>0</v>
      </c>
      <c r="AB248" s="89">
        <v>243</v>
      </c>
      <c r="AC248" s="89">
        <f>IFERROR(IF($AB$1&gt;=AB248,SMALL(FILL_DATA!$AC$5:$AC$1004,SANCTION!$AB$2+SANCTION!AB248),0),0)</f>
        <v>0</v>
      </c>
      <c r="AE248" s="89">
        <f>IF(SANCTION!$C248&gt;=9,1,0)</f>
        <v>1</v>
      </c>
      <c r="AF248" s="89">
        <f>IFERROR(PRODUCT(SANCTION!$X248,SANCTION!$Y248),"")</f>
        <v>0</v>
      </c>
      <c r="AG248" s="89">
        <f t="shared" si="7"/>
        <v>0</v>
      </c>
    </row>
    <row r="249" spans="1:33" hidden="1">
      <c r="A249" s="89" t="str">
        <f>J249&amp;"_"&amp;COUNTIF($J$6:J249,J249)</f>
        <v>_213</v>
      </c>
      <c r="B249" s="58" t="str">
        <f>IF(SANCTION!$C249="","",ROWS($B$6:B249))</f>
        <v/>
      </c>
      <c r="C249" s="58" t="str">
        <f>IFERROR(VLOOKUP($AC249,FILL_DATA!$A$4:$X$1004,2,0),"")</f>
        <v/>
      </c>
      <c r="D249" s="58" t="str">
        <f>IFERROR(VLOOKUP($AC249,FILL_DATA!$A$4:$X$1004,3,0),"")</f>
        <v/>
      </c>
      <c r="E249" s="58" t="str">
        <f>IFERROR(VLOOKUP($AC249,FILL_DATA!$A$4:$X$1004,4,0),"")</f>
        <v/>
      </c>
      <c r="F249" s="58" t="str">
        <f>IFERROR(VLOOKUP($AC249,FILL_DATA!$A$4:$X$1004,5,0),"")</f>
        <v/>
      </c>
      <c r="G249" s="58" t="str">
        <f>IFERROR(VLOOKUP($AC249,FILL_DATA!$A$4:$X$1004,6,0),"")</f>
        <v/>
      </c>
      <c r="H249" s="58" t="str">
        <f>IFERROR(VLOOKUP($AC249,FILL_DATA!$A$4:$X$1004,7,0),"")</f>
        <v/>
      </c>
      <c r="I249" s="161" t="str">
        <f>IFERROR(VLOOKUP($AC249,FILL_DATA!$A$4:$X$1004,9,0),"")</f>
        <v/>
      </c>
      <c r="J249" s="58" t="str">
        <f>IFERROR(VLOOKUP($AC249,FILL_DATA!$A$4:$X$1004,10,0),"")</f>
        <v/>
      </c>
      <c r="K249" s="58" t="str">
        <f>IFERROR(VLOOKUP($AC249,FILL_DATA!$A$4:$X$1004,11,0),"")</f>
        <v/>
      </c>
      <c r="L249" s="58" t="str">
        <f>IFERROR(VLOOKUP($AC249,FILL_DATA!$A$4:$X$1004,12,0),"")</f>
        <v/>
      </c>
      <c r="M249" s="58" t="str">
        <f>IFERROR(VLOOKUP($AC249,FILL_DATA!$A$4:$X$1004,13,0),"")</f>
        <v/>
      </c>
      <c r="N249" s="58" t="str">
        <f>IFERROR(VLOOKUP($AC249,FILL_DATA!$A$4:$X$1004,14,0),"")</f>
        <v/>
      </c>
      <c r="O249" s="58" t="str">
        <f>IFERROR(VLOOKUP($AC249,FILL_DATA!$A$4:$X$1004,15,0),"")</f>
        <v/>
      </c>
      <c r="P249" s="58" t="str">
        <f>IFERROR(VLOOKUP($AC249,FILL_DATA!$A$4:$X$1004,16,0),"")</f>
        <v/>
      </c>
      <c r="Q249" s="58" t="str">
        <f>IFERROR(VLOOKUP($AC249,FILL_DATA!$A$4:$X$1004,17,0),"")</f>
        <v/>
      </c>
      <c r="R249" s="58" t="str">
        <f>IFERROR(VLOOKUP($AC249,FILL_DATA!$A$4:$X$1004,18,0),"")</f>
        <v/>
      </c>
      <c r="S249" s="58" t="str">
        <f>IFERROR(VLOOKUP($AC249,FILL_DATA!$A$4:$X$1004,19,0),"")</f>
        <v/>
      </c>
      <c r="T249" s="58" t="str">
        <f>IFERROR(VLOOKUP($AC249,FILL_DATA!$A$4:$X$1004,20,0),"")</f>
        <v/>
      </c>
      <c r="U249" s="58" t="str">
        <f>IFERROR(VLOOKUP($AC249,FILL_DATA!$A$4:$X$1004,21,0),"")</f>
        <v/>
      </c>
      <c r="V249" s="58" t="str">
        <f>IFERROR(VLOOKUP($AC249,FILL_DATA!$A$4:$X$1004,22,0),"")</f>
        <v/>
      </c>
      <c r="W249" s="58" t="str">
        <f>IFERROR(VLOOKUP($AC249,FILL_DATA!$A$4:$X$1004,23,0),"")</f>
        <v/>
      </c>
      <c r="X249" s="58" t="str">
        <f>IFERROR(VLOOKUP($AC249,FILL_DATA!$A$4:$X$1004,24,0),"")</f>
        <v/>
      </c>
      <c r="Y249" s="58" t="str">
        <f>IF(SANCTION!$C$6:$C$1006="","",VLOOKUP(SANCTION!$C$6:$C$1006,Sheet1!$B$3:$C$15,2,0))</f>
        <v/>
      </c>
      <c r="Z249" s="57">
        <f t="shared" si="6"/>
        <v>0</v>
      </c>
      <c r="AB249" s="89">
        <v>244</v>
      </c>
      <c r="AC249" s="89">
        <f>IFERROR(IF($AB$1&gt;=AB249,SMALL(FILL_DATA!$AC$5:$AC$1004,SANCTION!$AB$2+SANCTION!AB249),0),0)</f>
        <v>0</v>
      </c>
      <c r="AE249" s="89">
        <f>IF(SANCTION!$C249&gt;=9,1,0)</f>
        <v>1</v>
      </c>
      <c r="AF249" s="89">
        <f>IFERROR(PRODUCT(SANCTION!$X249,SANCTION!$Y249),"")</f>
        <v>0</v>
      </c>
      <c r="AG249" s="89">
        <f t="shared" si="7"/>
        <v>0</v>
      </c>
    </row>
    <row r="250" spans="1:33" hidden="1">
      <c r="A250" s="89" t="str">
        <f>J250&amp;"_"&amp;COUNTIF($J$6:J250,J250)</f>
        <v>_214</v>
      </c>
      <c r="B250" s="58" t="str">
        <f>IF(SANCTION!$C250="","",ROWS($B$6:B250))</f>
        <v/>
      </c>
      <c r="C250" s="58" t="str">
        <f>IFERROR(VLOOKUP($AC250,FILL_DATA!$A$4:$X$1004,2,0),"")</f>
        <v/>
      </c>
      <c r="D250" s="58" t="str">
        <f>IFERROR(VLOOKUP($AC250,FILL_DATA!$A$4:$X$1004,3,0),"")</f>
        <v/>
      </c>
      <c r="E250" s="58" t="str">
        <f>IFERROR(VLOOKUP($AC250,FILL_DATA!$A$4:$X$1004,4,0),"")</f>
        <v/>
      </c>
      <c r="F250" s="58" t="str">
        <f>IFERROR(VLOOKUP($AC250,FILL_DATA!$A$4:$X$1004,5,0),"")</f>
        <v/>
      </c>
      <c r="G250" s="58" t="str">
        <f>IFERROR(VLOOKUP($AC250,FILL_DATA!$A$4:$X$1004,6,0),"")</f>
        <v/>
      </c>
      <c r="H250" s="58" t="str">
        <f>IFERROR(VLOOKUP($AC250,FILL_DATA!$A$4:$X$1004,7,0),"")</f>
        <v/>
      </c>
      <c r="I250" s="161" t="str">
        <f>IFERROR(VLOOKUP($AC250,FILL_DATA!$A$4:$X$1004,9,0),"")</f>
        <v/>
      </c>
      <c r="J250" s="58" t="str">
        <f>IFERROR(VLOOKUP($AC250,FILL_DATA!$A$4:$X$1004,10,0),"")</f>
        <v/>
      </c>
      <c r="K250" s="58" t="str">
        <f>IFERROR(VLOOKUP($AC250,FILL_DATA!$A$4:$X$1004,11,0),"")</f>
        <v/>
      </c>
      <c r="L250" s="58" t="str">
        <f>IFERROR(VLOOKUP($AC250,FILL_DATA!$A$4:$X$1004,12,0),"")</f>
        <v/>
      </c>
      <c r="M250" s="58" t="str">
        <f>IFERROR(VLOOKUP($AC250,FILL_DATA!$A$4:$X$1004,13,0),"")</f>
        <v/>
      </c>
      <c r="N250" s="58" t="str">
        <f>IFERROR(VLOOKUP($AC250,FILL_DATA!$A$4:$X$1004,14,0),"")</f>
        <v/>
      </c>
      <c r="O250" s="58" t="str">
        <f>IFERROR(VLOOKUP($AC250,FILL_DATA!$A$4:$X$1004,15,0),"")</f>
        <v/>
      </c>
      <c r="P250" s="58" t="str">
        <f>IFERROR(VLOOKUP($AC250,FILL_DATA!$A$4:$X$1004,16,0),"")</f>
        <v/>
      </c>
      <c r="Q250" s="58" t="str">
        <f>IFERROR(VLOOKUP($AC250,FILL_DATA!$A$4:$X$1004,17,0),"")</f>
        <v/>
      </c>
      <c r="R250" s="58" t="str">
        <f>IFERROR(VLOOKUP($AC250,FILL_DATA!$A$4:$X$1004,18,0),"")</f>
        <v/>
      </c>
      <c r="S250" s="58" t="str">
        <f>IFERROR(VLOOKUP($AC250,FILL_DATA!$A$4:$X$1004,19,0),"")</f>
        <v/>
      </c>
      <c r="T250" s="58" t="str">
        <f>IFERROR(VLOOKUP($AC250,FILL_DATA!$A$4:$X$1004,20,0),"")</f>
        <v/>
      </c>
      <c r="U250" s="58" t="str">
        <f>IFERROR(VLOOKUP($AC250,FILL_DATA!$A$4:$X$1004,21,0),"")</f>
        <v/>
      </c>
      <c r="V250" s="58" t="str">
        <f>IFERROR(VLOOKUP($AC250,FILL_DATA!$A$4:$X$1004,22,0),"")</f>
        <v/>
      </c>
      <c r="W250" s="58" t="str">
        <f>IFERROR(VLOOKUP($AC250,FILL_DATA!$A$4:$X$1004,23,0),"")</f>
        <v/>
      </c>
      <c r="X250" s="58" t="str">
        <f>IFERROR(VLOOKUP($AC250,FILL_DATA!$A$4:$X$1004,24,0),"")</f>
        <v/>
      </c>
      <c r="Y250" s="58" t="str">
        <f>IF(SANCTION!$C$6:$C$1006="","",VLOOKUP(SANCTION!$C$6:$C$1006,Sheet1!$B$3:$C$15,2,0))</f>
        <v/>
      </c>
      <c r="Z250" s="57">
        <f t="shared" si="6"/>
        <v>0</v>
      </c>
      <c r="AB250" s="89">
        <v>245</v>
      </c>
      <c r="AC250" s="89">
        <f>IFERROR(IF($AB$1&gt;=AB250,SMALL(FILL_DATA!$AC$5:$AC$1004,SANCTION!$AB$2+SANCTION!AB250),0),0)</f>
        <v>0</v>
      </c>
      <c r="AE250" s="89">
        <f>IF(SANCTION!$C250&gt;=9,1,0)</f>
        <v>1</v>
      </c>
      <c r="AF250" s="89">
        <f>IFERROR(PRODUCT(SANCTION!$X250,SANCTION!$Y250),"")</f>
        <v>0</v>
      </c>
      <c r="AG250" s="89">
        <f t="shared" si="7"/>
        <v>0</v>
      </c>
    </row>
    <row r="251" spans="1:33" hidden="1">
      <c r="A251" s="89" t="str">
        <f>J251&amp;"_"&amp;COUNTIF($J$6:J251,J251)</f>
        <v>_215</v>
      </c>
      <c r="B251" s="58" t="str">
        <f>IF(SANCTION!$C251="","",ROWS($B$6:B251))</f>
        <v/>
      </c>
      <c r="C251" s="58" t="str">
        <f>IFERROR(VLOOKUP($AC251,FILL_DATA!$A$4:$X$1004,2,0),"")</f>
        <v/>
      </c>
      <c r="D251" s="58" t="str">
        <f>IFERROR(VLOOKUP($AC251,FILL_DATA!$A$4:$X$1004,3,0),"")</f>
        <v/>
      </c>
      <c r="E251" s="58" t="str">
        <f>IFERROR(VLOOKUP($AC251,FILL_DATA!$A$4:$X$1004,4,0),"")</f>
        <v/>
      </c>
      <c r="F251" s="58" t="str">
        <f>IFERROR(VLOOKUP($AC251,FILL_DATA!$A$4:$X$1004,5,0),"")</f>
        <v/>
      </c>
      <c r="G251" s="58" t="str">
        <f>IFERROR(VLOOKUP($AC251,FILL_DATA!$A$4:$X$1004,6,0),"")</f>
        <v/>
      </c>
      <c r="H251" s="58" t="str">
        <f>IFERROR(VLOOKUP($AC251,FILL_DATA!$A$4:$X$1004,7,0),"")</f>
        <v/>
      </c>
      <c r="I251" s="161" t="str">
        <f>IFERROR(VLOOKUP($AC251,FILL_DATA!$A$4:$X$1004,9,0),"")</f>
        <v/>
      </c>
      <c r="J251" s="58" t="str">
        <f>IFERROR(VLOOKUP($AC251,FILL_DATA!$A$4:$X$1004,10,0),"")</f>
        <v/>
      </c>
      <c r="K251" s="58" t="str">
        <f>IFERROR(VLOOKUP($AC251,FILL_DATA!$A$4:$X$1004,11,0),"")</f>
        <v/>
      </c>
      <c r="L251" s="58" t="str">
        <f>IFERROR(VLOOKUP($AC251,FILL_DATA!$A$4:$X$1004,12,0),"")</f>
        <v/>
      </c>
      <c r="M251" s="58" t="str">
        <f>IFERROR(VLOOKUP($AC251,FILL_DATA!$A$4:$X$1004,13,0),"")</f>
        <v/>
      </c>
      <c r="N251" s="58" t="str">
        <f>IFERROR(VLOOKUP($AC251,FILL_DATA!$A$4:$X$1004,14,0),"")</f>
        <v/>
      </c>
      <c r="O251" s="58" t="str">
        <f>IFERROR(VLOOKUP($AC251,FILL_DATA!$A$4:$X$1004,15,0),"")</f>
        <v/>
      </c>
      <c r="P251" s="58" t="str">
        <f>IFERROR(VLOOKUP($AC251,FILL_DATA!$A$4:$X$1004,16,0),"")</f>
        <v/>
      </c>
      <c r="Q251" s="58" t="str">
        <f>IFERROR(VLOOKUP($AC251,FILL_DATA!$A$4:$X$1004,17,0),"")</f>
        <v/>
      </c>
      <c r="R251" s="58" t="str">
        <f>IFERROR(VLOOKUP($AC251,FILL_DATA!$A$4:$X$1004,18,0),"")</f>
        <v/>
      </c>
      <c r="S251" s="58" t="str">
        <f>IFERROR(VLOOKUP($AC251,FILL_DATA!$A$4:$X$1004,19,0),"")</f>
        <v/>
      </c>
      <c r="T251" s="58" t="str">
        <f>IFERROR(VLOOKUP($AC251,FILL_DATA!$A$4:$X$1004,20,0),"")</f>
        <v/>
      </c>
      <c r="U251" s="58" t="str">
        <f>IFERROR(VLOOKUP($AC251,FILL_DATA!$A$4:$X$1004,21,0),"")</f>
        <v/>
      </c>
      <c r="V251" s="58" t="str">
        <f>IFERROR(VLOOKUP($AC251,FILL_DATA!$A$4:$X$1004,22,0),"")</f>
        <v/>
      </c>
      <c r="W251" s="58" t="str">
        <f>IFERROR(VLOOKUP($AC251,FILL_DATA!$A$4:$X$1004,23,0),"")</f>
        <v/>
      </c>
      <c r="X251" s="58" t="str">
        <f>IFERROR(VLOOKUP($AC251,FILL_DATA!$A$4:$X$1004,24,0),"")</f>
        <v/>
      </c>
      <c r="Y251" s="58" t="str">
        <f>IF(SANCTION!$C$6:$C$1006="","",VLOOKUP(SANCTION!$C$6:$C$1006,Sheet1!$B$3:$C$15,2,0))</f>
        <v/>
      </c>
      <c r="Z251" s="57">
        <f t="shared" si="6"/>
        <v>0</v>
      </c>
      <c r="AB251" s="89">
        <v>246</v>
      </c>
      <c r="AC251" s="89">
        <f>IFERROR(IF($AB$1&gt;=AB251,SMALL(FILL_DATA!$AC$5:$AC$1004,SANCTION!$AB$2+SANCTION!AB251),0),0)</f>
        <v>0</v>
      </c>
      <c r="AE251" s="89">
        <f>IF(SANCTION!$C251&gt;=9,1,0)</f>
        <v>1</v>
      </c>
      <c r="AF251" s="89">
        <f>IFERROR(PRODUCT(SANCTION!$X251,SANCTION!$Y251),"")</f>
        <v>0</v>
      </c>
      <c r="AG251" s="89">
        <f t="shared" si="7"/>
        <v>0</v>
      </c>
    </row>
    <row r="252" spans="1:33" hidden="1">
      <c r="A252" s="89" t="str">
        <f>J252&amp;"_"&amp;COUNTIF($J$6:J252,J252)</f>
        <v>_216</v>
      </c>
      <c r="B252" s="58" t="str">
        <f>IF(SANCTION!$C252="","",ROWS($B$6:B252))</f>
        <v/>
      </c>
      <c r="C252" s="58" t="str">
        <f>IFERROR(VLOOKUP($AC252,FILL_DATA!$A$4:$X$1004,2,0),"")</f>
        <v/>
      </c>
      <c r="D252" s="58" t="str">
        <f>IFERROR(VLOOKUP($AC252,FILL_DATA!$A$4:$X$1004,3,0),"")</f>
        <v/>
      </c>
      <c r="E252" s="58" t="str">
        <f>IFERROR(VLOOKUP($AC252,FILL_DATA!$A$4:$X$1004,4,0),"")</f>
        <v/>
      </c>
      <c r="F252" s="58" t="str">
        <f>IFERROR(VLOOKUP($AC252,FILL_DATA!$A$4:$X$1004,5,0),"")</f>
        <v/>
      </c>
      <c r="G252" s="58" t="str">
        <f>IFERROR(VLOOKUP($AC252,FILL_DATA!$A$4:$X$1004,6,0),"")</f>
        <v/>
      </c>
      <c r="H252" s="58" t="str">
        <f>IFERROR(VLOOKUP($AC252,FILL_DATA!$A$4:$X$1004,7,0),"")</f>
        <v/>
      </c>
      <c r="I252" s="161" t="str">
        <f>IFERROR(VLOOKUP($AC252,FILL_DATA!$A$4:$X$1004,9,0),"")</f>
        <v/>
      </c>
      <c r="J252" s="58" t="str">
        <f>IFERROR(VLOOKUP($AC252,FILL_DATA!$A$4:$X$1004,10,0),"")</f>
        <v/>
      </c>
      <c r="K252" s="58" t="str">
        <f>IFERROR(VLOOKUP($AC252,FILL_DATA!$A$4:$X$1004,11,0),"")</f>
        <v/>
      </c>
      <c r="L252" s="58" t="str">
        <f>IFERROR(VLOOKUP($AC252,FILL_DATA!$A$4:$X$1004,12,0),"")</f>
        <v/>
      </c>
      <c r="M252" s="58" t="str">
        <f>IFERROR(VLOOKUP($AC252,FILL_DATA!$A$4:$X$1004,13,0),"")</f>
        <v/>
      </c>
      <c r="N252" s="58" t="str">
        <f>IFERROR(VLOOKUP($AC252,FILL_DATA!$A$4:$X$1004,14,0),"")</f>
        <v/>
      </c>
      <c r="O252" s="58" t="str">
        <f>IFERROR(VLOOKUP($AC252,FILL_DATA!$A$4:$X$1004,15,0),"")</f>
        <v/>
      </c>
      <c r="P252" s="58" t="str">
        <f>IFERROR(VLOOKUP($AC252,FILL_DATA!$A$4:$X$1004,16,0),"")</f>
        <v/>
      </c>
      <c r="Q252" s="58" t="str">
        <f>IFERROR(VLOOKUP($AC252,FILL_DATA!$A$4:$X$1004,17,0),"")</f>
        <v/>
      </c>
      <c r="R252" s="58" t="str">
        <f>IFERROR(VLOOKUP($AC252,FILL_DATA!$A$4:$X$1004,18,0),"")</f>
        <v/>
      </c>
      <c r="S252" s="58" t="str">
        <f>IFERROR(VLOOKUP($AC252,FILL_DATA!$A$4:$X$1004,19,0),"")</f>
        <v/>
      </c>
      <c r="T252" s="58" t="str">
        <f>IFERROR(VLOOKUP($AC252,FILL_DATA!$A$4:$X$1004,20,0),"")</f>
        <v/>
      </c>
      <c r="U252" s="58" t="str">
        <f>IFERROR(VLOOKUP($AC252,FILL_DATA!$A$4:$X$1004,21,0),"")</f>
        <v/>
      </c>
      <c r="V252" s="58" t="str">
        <f>IFERROR(VLOOKUP($AC252,FILL_DATA!$A$4:$X$1004,22,0),"")</f>
        <v/>
      </c>
      <c r="W252" s="58" t="str">
        <f>IFERROR(VLOOKUP($AC252,FILL_DATA!$A$4:$X$1004,23,0),"")</f>
        <v/>
      </c>
      <c r="X252" s="58" t="str">
        <f>IFERROR(VLOOKUP($AC252,FILL_DATA!$A$4:$X$1004,24,0),"")</f>
        <v/>
      </c>
      <c r="Y252" s="58" t="str">
        <f>IF(SANCTION!$C$6:$C$1006="","",VLOOKUP(SANCTION!$C$6:$C$1006,Sheet1!$B$3:$C$15,2,0))</f>
        <v/>
      </c>
      <c r="Z252" s="57">
        <f t="shared" si="6"/>
        <v>0</v>
      </c>
      <c r="AB252" s="89">
        <v>247</v>
      </c>
      <c r="AC252" s="89">
        <f>IFERROR(IF($AB$1&gt;=AB252,SMALL(FILL_DATA!$AC$5:$AC$1004,SANCTION!$AB$2+SANCTION!AB252),0),0)</f>
        <v>0</v>
      </c>
      <c r="AE252" s="89">
        <f>IF(SANCTION!$C252&gt;=9,1,0)</f>
        <v>1</v>
      </c>
      <c r="AF252" s="89">
        <f>IFERROR(PRODUCT(SANCTION!$X252,SANCTION!$Y252),"")</f>
        <v>0</v>
      </c>
      <c r="AG252" s="89">
        <f t="shared" si="7"/>
        <v>0</v>
      </c>
    </row>
    <row r="253" spans="1:33" hidden="1">
      <c r="A253" s="89" t="str">
        <f>J253&amp;"_"&amp;COUNTIF($J$6:J253,J253)</f>
        <v>_217</v>
      </c>
      <c r="B253" s="58" t="str">
        <f>IF(SANCTION!$C253="","",ROWS($B$6:B253))</f>
        <v/>
      </c>
      <c r="C253" s="58" t="str">
        <f>IFERROR(VLOOKUP($AC253,FILL_DATA!$A$4:$X$1004,2,0),"")</f>
        <v/>
      </c>
      <c r="D253" s="58" t="str">
        <f>IFERROR(VLOOKUP($AC253,FILL_DATA!$A$4:$X$1004,3,0),"")</f>
        <v/>
      </c>
      <c r="E253" s="58" t="str">
        <f>IFERROR(VLOOKUP($AC253,FILL_DATA!$A$4:$X$1004,4,0),"")</f>
        <v/>
      </c>
      <c r="F253" s="58" t="str">
        <f>IFERROR(VLOOKUP($AC253,FILL_DATA!$A$4:$X$1004,5,0),"")</f>
        <v/>
      </c>
      <c r="G253" s="58" t="str">
        <f>IFERROR(VLOOKUP($AC253,FILL_DATA!$A$4:$X$1004,6,0),"")</f>
        <v/>
      </c>
      <c r="H253" s="58" t="str">
        <f>IFERROR(VLOOKUP($AC253,FILL_DATA!$A$4:$X$1004,7,0),"")</f>
        <v/>
      </c>
      <c r="I253" s="161" t="str">
        <f>IFERROR(VLOOKUP($AC253,FILL_DATA!$A$4:$X$1004,9,0),"")</f>
        <v/>
      </c>
      <c r="J253" s="58" t="str">
        <f>IFERROR(VLOOKUP($AC253,FILL_DATA!$A$4:$X$1004,10,0),"")</f>
        <v/>
      </c>
      <c r="K253" s="58" t="str">
        <f>IFERROR(VLOOKUP($AC253,FILL_DATA!$A$4:$X$1004,11,0),"")</f>
        <v/>
      </c>
      <c r="L253" s="58" t="str">
        <f>IFERROR(VLOOKUP($AC253,FILL_DATA!$A$4:$X$1004,12,0),"")</f>
        <v/>
      </c>
      <c r="M253" s="58" t="str">
        <f>IFERROR(VLOOKUP($AC253,FILL_DATA!$A$4:$X$1004,13,0),"")</f>
        <v/>
      </c>
      <c r="N253" s="58" t="str">
        <f>IFERROR(VLOOKUP($AC253,FILL_DATA!$A$4:$X$1004,14,0),"")</f>
        <v/>
      </c>
      <c r="O253" s="58" t="str">
        <f>IFERROR(VLOOKUP($AC253,FILL_DATA!$A$4:$X$1004,15,0),"")</f>
        <v/>
      </c>
      <c r="P253" s="58" t="str">
        <f>IFERROR(VLOOKUP($AC253,FILL_DATA!$A$4:$X$1004,16,0),"")</f>
        <v/>
      </c>
      <c r="Q253" s="58" t="str">
        <f>IFERROR(VLOOKUP($AC253,FILL_DATA!$A$4:$X$1004,17,0),"")</f>
        <v/>
      </c>
      <c r="R253" s="58" t="str">
        <f>IFERROR(VLOOKUP($AC253,FILL_DATA!$A$4:$X$1004,18,0),"")</f>
        <v/>
      </c>
      <c r="S253" s="58" t="str">
        <f>IFERROR(VLOOKUP($AC253,FILL_DATA!$A$4:$X$1004,19,0),"")</f>
        <v/>
      </c>
      <c r="T253" s="58" t="str">
        <f>IFERROR(VLOOKUP($AC253,FILL_DATA!$A$4:$X$1004,20,0),"")</f>
        <v/>
      </c>
      <c r="U253" s="58" t="str">
        <f>IFERROR(VLOOKUP($AC253,FILL_DATA!$A$4:$X$1004,21,0),"")</f>
        <v/>
      </c>
      <c r="V253" s="58" t="str">
        <f>IFERROR(VLOOKUP($AC253,FILL_DATA!$A$4:$X$1004,22,0),"")</f>
        <v/>
      </c>
      <c r="W253" s="58" t="str">
        <f>IFERROR(VLOOKUP($AC253,FILL_DATA!$A$4:$X$1004,23,0),"")</f>
        <v/>
      </c>
      <c r="X253" s="58" t="str">
        <f>IFERROR(VLOOKUP($AC253,FILL_DATA!$A$4:$X$1004,24,0),"")</f>
        <v/>
      </c>
      <c r="Y253" s="58" t="str">
        <f>IF(SANCTION!$C$6:$C$1006="","",VLOOKUP(SANCTION!$C$6:$C$1006,Sheet1!$B$3:$C$15,2,0))</f>
        <v/>
      </c>
      <c r="Z253" s="57">
        <f t="shared" si="6"/>
        <v>0</v>
      </c>
      <c r="AB253" s="89">
        <v>248</v>
      </c>
      <c r="AC253" s="89">
        <f>IFERROR(IF($AB$1&gt;=AB253,SMALL(FILL_DATA!$AC$5:$AC$1004,SANCTION!$AB$2+SANCTION!AB253),0),0)</f>
        <v>0</v>
      </c>
      <c r="AE253" s="89">
        <f>IF(SANCTION!$C253&gt;=9,1,0)</f>
        <v>1</v>
      </c>
      <c r="AF253" s="89">
        <f>IFERROR(PRODUCT(SANCTION!$X253,SANCTION!$Y253),"")</f>
        <v>0</v>
      </c>
      <c r="AG253" s="89">
        <f t="shared" si="7"/>
        <v>0</v>
      </c>
    </row>
    <row r="254" spans="1:33" hidden="1">
      <c r="A254" s="89" t="str">
        <f>J254&amp;"_"&amp;COUNTIF($J$6:J254,J254)</f>
        <v>_218</v>
      </c>
      <c r="B254" s="58" t="str">
        <f>IF(SANCTION!$C254="","",ROWS($B$6:B254))</f>
        <v/>
      </c>
      <c r="C254" s="58" t="str">
        <f>IFERROR(VLOOKUP($AC254,FILL_DATA!$A$4:$X$1004,2,0),"")</f>
        <v/>
      </c>
      <c r="D254" s="58" t="str">
        <f>IFERROR(VLOOKUP($AC254,FILL_DATA!$A$4:$X$1004,3,0),"")</f>
        <v/>
      </c>
      <c r="E254" s="58" t="str">
        <f>IFERROR(VLOOKUP($AC254,FILL_DATA!$A$4:$X$1004,4,0),"")</f>
        <v/>
      </c>
      <c r="F254" s="58" t="str">
        <f>IFERROR(VLOOKUP($AC254,FILL_DATA!$A$4:$X$1004,5,0),"")</f>
        <v/>
      </c>
      <c r="G254" s="58" t="str">
        <f>IFERROR(VLOOKUP($AC254,FILL_DATA!$A$4:$X$1004,6,0),"")</f>
        <v/>
      </c>
      <c r="H254" s="58" t="str">
        <f>IFERROR(VLOOKUP($AC254,FILL_DATA!$A$4:$X$1004,7,0),"")</f>
        <v/>
      </c>
      <c r="I254" s="161" t="str">
        <f>IFERROR(VLOOKUP($AC254,FILL_DATA!$A$4:$X$1004,9,0),"")</f>
        <v/>
      </c>
      <c r="J254" s="58" t="str">
        <f>IFERROR(VLOOKUP($AC254,FILL_DATA!$A$4:$X$1004,10,0),"")</f>
        <v/>
      </c>
      <c r="K254" s="58" t="str">
        <f>IFERROR(VLOOKUP($AC254,FILL_DATA!$A$4:$X$1004,11,0),"")</f>
        <v/>
      </c>
      <c r="L254" s="58" t="str">
        <f>IFERROR(VLOOKUP($AC254,FILL_DATA!$A$4:$X$1004,12,0),"")</f>
        <v/>
      </c>
      <c r="M254" s="58" t="str">
        <f>IFERROR(VLOOKUP($AC254,FILL_DATA!$A$4:$X$1004,13,0),"")</f>
        <v/>
      </c>
      <c r="N254" s="58" t="str">
        <f>IFERROR(VLOOKUP($AC254,FILL_DATA!$A$4:$X$1004,14,0),"")</f>
        <v/>
      </c>
      <c r="O254" s="58" t="str">
        <f>IFERROR(VLOOKUP($AC254,FILL_DATA!$A$4:$X$1004,15,0),"")</f>
        <v/>
      </c>
      <c r="P254" s="58" t="str">
        <f>IFERROR(VLOOKUP($AC254,FILL_DATA!$A$4:$X$1004,16,0),"")</f>
        <v/>
      </c>
      <c r="Q254" s="58" t="str">
        <f>IFERROR(VLOOKUP($AC254,FILL_DATA!$A$4:$X$1004,17,0),"")</f>
        <v/>
      </c>
      <c r="R254" s="58" t="str">
        <f>IFERROR(VLOOKUP($AC254,FILL_DATA!$A$4:$X$1004,18,0),"")</f>
        <v/>
      </c>
      <c r="S254" s="58" t="str">
        <f>IFERROR(VLOOKUP($AC254,FILL_DATA!$A$4:$X$1004,19,0),"")</f>
        <v/>
      </c>
      <c r="T254" s="58" t="str">
        <f>IFERROR(VLOOKUP($AC254,FILL_DATA!$A$4:$X$1004,20,0),"")</f>
        <v/>
      </c>
      <c r="U254" s="58" t="str">
        <f>IFERROR(VLOOKUP($AC254,FILL_DATA!$A$4:$X$1004,21,0),"")</f>
        <v/>
      </c>
      <c r="V254" s="58" t="str">
        <f>IFERROR(VLOOKUP($AC254,FILL_DATA!$A$4:$X$1004,22,0),"")</f>
        <v/>
      </c>
      <c r="W254" s="58" t="str">
        <f>IFERROR(VLOOKUP($AC254,FILL_DATA!$A$4:$X$1004,23,0),"")</f>
        <v/>
      </c>
      <c r="X254" s="58" t="str">
        <f>IFERROR(VLOOKUP($AC254,FILL_DATA!$A$4:$X$1004,24,0),"")</f>
        <v/>
      </c>
      <c r="Y254" s="58" t="str">
        <f>IF(SANCTION!$C$6:$C$1006="","",VLOOKUP(SANCTION!$C$6:$C$1006,Sheet1!$B$3:$C$15,2,0))</f>
        <v/>
      </c>
      <c r="Z254" s="57">
        <f t="shared" si="6"/>
        <v>0</v>
      </c>
      <c r="AB254" s="89">
        <v>249</v>
      </c>
      <c r="AC254" s="89">
        <f>IFERROR(IF($AB$1&gt;=AB254,SMALL(FILL_DATA!$AC$5:$AC$1004,SANCTION!$AB$2+SANCTION!AB254),0),0)</f>
        <v>0</v>
      </c>
      <c r="AE254" s="89">
        <f>IF(SANCTION!$C254&gt;=9,1,0)</f>
        <v>1</v>
      </c>
      <c r="AF254" s="89">
        <f>IFERROR(PRODUCT(SANCTION!$X254,SANCTION!$Y254),"")</f>
        <v>0</v>
      </c>
      <c r="AG254" s="89">
        <f t="shared" si="7"/>
        <v>0</v>
      </c>
    </row>
    <row r="255" spans="1:33" hidden="1">
      <c r="A255" s="89" t="str">
        <f>J255&amp;"_"&amp;COUNTIF($J$6:J255,J255)</f>
        <v>_219</v>
      </c>
      <c r="B255" s="58" t="str">
        <f>IF(SANCTION!$C255="","",ROWS($B$6:B255))</f>
        <v/>
      </c>
      <c r="C255" s="58" t="str">
        <f>IFERROR(VLOOKUP($AC255,FILL_DATA!$A$4:$X$1004,2,0),"")</f>
        <v/>
      </c>
      <c r="D255" s="58" t="str">
        <f>IFERROR(VLOOKUP($AC255,FILL_DATA!$A$4:$X$1004,3,0),"")</f>
        <v/>
      </c>
      <c r="E255" s="58" t="str">
        <f>IFERROR(VLOOKUP($AC255,FILL_DATA!$A$4:$X$1004,4,0),"")</f>
        <v/>
      </c>
      <c r="F255" s="58" t="str">
        <f>IFERROR(VLOOKUP($AC255,FILL_DATA!$A$4:$X$1004,5,0),"")</f>
        <v/>
      </c>
      <c r="G255" s="58" t="str">
        <f>IFERROR(VLOOKUP($AC255,FILL_DATA!$A$4:$X$1004,6,0),"")</f>
        <v/>
      </c>
      <c r="H255" s="58" t="str">
        <f>IFERROR(VLOOKUP($AC255,FILL_DATA!$A$4:$X$1004,7,0),"")</f>
        <v/>
      </c>
      <c r="I255" s="161" t="str">
        <f>IFERROR(VLOOKUP($AC255,FILL_DATA!$A$4:$X$1004,9,0),"")</f>
        <v/>
      </c>
      <c r="J255" s="58" t="str">
        <f>IFERROR(VLOOKUP($AC255,FILL_DATA!$A$4:$X$1004,10,0),"")</f>
        <v/>
      </c>
      <c r="K255" s="58" t="str">
        <f>IFERROR(VLOOKUP($AC255,FILL_DATA!$A$4:$X$1004,11,0),"")</f>
        <v/>
      </c>
      <c r="L255" s="58" t="str">
        <f>IFERROR(VLOOKUP($AC255,FILL_DATA!$A$4:$X$1004,12,0),"")</f>
        <v/>
      </c>
      <c r="M255" s="58" t="str">
        <f>IFERROR(VLOOKUP($AC255,FILL_DATA!$A$4:$X$1004,13,0),"")</f>
        <v/>
      </c>
      <c r="N255" s="58" t="str">
        <f>IFERROR(VLOOKUP($AC255,FILL_DATA!$A$4:$X$1004,14,0),"")</f>
        <v/>
      </c>
      <c r="O255" s="58" t="str">
        <f>IFERROR(VLOOKUP($AC255,FILL_DATA!$A$4:$X$1004,15,0),"")</f>
        <v/>
      </c>
      <c r="P255" s="58" t="str">
        <f>IFERROR(VLOOKUP($AC255,FILL_DATA!$A$4:$X$1004,16,0),"")</f>
        <v/>
      </c>
      <c r="Q255" s="58" t="str">
        <f>IFERROR(VLOOKUP($AC255,FILL_DATA!$A$4:$X$1004,17,0),"")</f>
        <v/>
      </c>
      <c r="R255" s="58" t="str">
        <f>IFERROR(VLOOKUP($AC255,FILL_DATA!$A$4:$X$1004,18,0),"")</f>
        <v/>
      </c>
      <c r="S255" s="58" t="str">
        <f>IFERROR(VLOOKUP($AC255,FILL_DATA!$A$4:$X$1004,19,0),"")</f>
        <v/>
      </c>
      <c r="T255" s="58" t="str">
        <f>IFERROR(VLOOKUP($AC255,FILL_DATA!$A$4:$X$1004,20,0),"")</f>
        <v/>
      </c>
      <c r="U255" s="58" t="str">
        <f>IFERROR(VLOOKUP($AC255,FILL_DATA!$A$4:$X$1004,21,0),"")</f>
        <v/>
      </c>
      <c r="V255" s="58" t="str">
        <f>IFERROR(VLOOKUP($AC255,FILL_DATA!$A$4:$X$1004,22,0),"")</f>
        <v/>
      </c>
      <c r="W255" s="58" t="str">
        <f>IFERROR(VLOOKUP($AC255,FILL_DATA!$A$4:$X$1004,23,0),"")</f>
        <v/>
      </c>
      <c r="X255" s="58" t="str">
        <f>IFERROR(VLOOKUP($AC255,FILL_DATA!$A$4:$X$1004,24,0),"")</f>
        <v/>
      </c>
      <c r="Y255" s="58" t="str">
        <f>IF(SANCTION!$C$6:$C$1006="","",VLOOKUP(SANCTION!$C$6:$C$1006,Sheet1!$B$3:$C$15,2,0))</f>
        <v/>
      </c>
      <c r="Z255" s="57">
        <f t="shared" si="6"/>
        <v>0</v>
      </c>
      <c r="AB255" s="89">
        <v>250</v>
      </c>
      <c r="AC255" s="89">
        <f>IFERROR(IF($AB$1&gt;=AB255,SMALL(FILL_DATA!$AC$5:$AC$1004,SANCTION!$AB$2+SANCTION!AB255),0),0)</f>
        <v>0</v>
      </c>
      <c r="AE255" s="89">
        <f>IF(SANCTION!$C255&gt;=9,1,0)</f>
        <v>1</v>
      </c>
      <c r="AF255" s="89">
        <f>IFERROR(PRODUCT(SANCTION!$X255,SANCTION!$Y255),"")</f>
        <v>0</v>
      </c>
      <c r="AG255" s="89">
        <f t="shared" si="7"/>
        <v>0</v>
      </c>
    </row>
    <row r="256" spans="1:33" hidden="1">
      <c r="A256" s="89" t="str">
        <f>J256&amp;"_"&amp;COUNTIF($J$6:J256,J256)</f>
        <v>_220</v>
      </c>
      <c r="B256" s="58" t="str">
        <f>IF(SANCTION!$C256="","",ROWS($B$6:B256))</f>
        <v/>
      </c>
      <c r="C256" s="58" t="str">
        <f>IFERROR(VLOOKUP($AC256,FILL_DATA!$A$4:$X$1004,2,0),"")</f>
        <v/>
      </c>
      <c r="D256" s="58" t="str">
        <f>IFERROR(VLOOKUP($AC256,FILL_DATA!$A$4:$X$1004,3,0),"")</f>
        <v/>
      </c>
      <c r="E256" s="58" t="str">
        <f>IFERROR(VLOOKUP($AC256,FILL_DATA!$A$4:$X$1004,4,0),"")</f>
        <v/>
      </c>
      <c r="F256" s="58" t="str">
        <f>IFERROR(VLOOKUP($AC256,FILL_DATA!$A$4:$X$1004,5,0),"")</f>
        <v/>
      </c>
      <c r="G256" s="58" t="str">
        <f>IFERROR(VLOOKUP($AC256,FILL_DATA!$A$4:$X$1004,6,0),"")</f>
        <v/>
      </c>
      <c r="H256" s="58" t="str">
        <f>IFERROR(VLOOKUP($AC256,FILL_DATA!$A$4:$X$1004,7,0),"")</f>
        <v/>
      </c>
      <c r="I256" s="161" t="str">
        <f>IFERROR(VLOOKUP($AC256,FILL_DATA!$A$4:$X$1004,9,0),"")</f>
        <v/>
      </c>
      <c r="J256" s="58" t="str">
        <f>IFERROR(VLOOKUP($AC256,FILL_DATA!$A$4:$X$1004,10,0),"")</f>
        <v/>
      </c>
      <c r="K256" s="58" t="str">
        <f>IFERROR(VLOOKUP($AC256,FILL_DATA!$A$4:$X$1004,11,0),"")</f>
        <v/>
      </c>
      <c r="L256" s="58" t="str">
        <f>IFERROR(VLOOKUP($AC256,FILL_DATA!$A$4:$X$1004,12,0),"")</f>
        <v/>
      </c>
      <c r="M256" s="58" t="str">
        <f>IFERROR(VLOOKUP($AC256,FILL_DATA!$A$4:$X$1004,13,0),"")</f>
        <v/>
      </c>
      <c r="N256" s="58" t="str">
        <f>IFERROR(VLOOKUP($AC256,FILL_DATA!$A$4:$X$1004,14,0),"")</f>
        <v/>
      </c>
      <c r="O256" s="58" t="str">
        <f>IFERROR(VLOOKUP($AC256,FILL_DATA!$A$4:$X$1004,15,0),"")</f>
        <v/>
      </c>
      <c r="P256" s="58" t="str">
        <f>IFERROR(VLOOKUP($AC256,FILL_DATA!$A$4:$X$1004,16,0),"")</f>
        <v/>
      </c>
      <c r="Q256" s="58" t="str">
        <f>IFERROR(VLOOKUP($AC256,FILL_DATA!$A$4:$X$1004,17,0),"")</f>
        <v/>
      </c>
      <c r="R256" s="58" t="str">
        <f>IFERROR(VLOOKUP($AC256,FILL_DATA!$A$4:$X$1004,18,0),"")</f>
        <v/>
      </c>
      <c r="S256" s="58" t="str">
        <f>IFERROR(VLOOKUP($AC256,FILL_DATA!$A$4:$X$1004,19,0),"")</f>
        <v/>
      </c>
      <c r="T256" s="58" t="str">
        <f>IFERROR(VLOOKUP($AC256,FILL_DATA!$A$4:$X$1004,20,0),"")</f>
        <v/>
      </c>
      <c r="U256" s="58" t="str">
        <f>IFERROR(VLOOKUP($AC256,FILL_DATA!$A$4:$X$1004,21,0),"")</f>
        <v/>
      </c>
      <c r="V256" s="58" t="str">
        <f>IFERROR(VLOOKUP($AC256,FILL_DATA!$A$4:$X$1004,22,0),"")</f>
        <v/>
      </c>
      <c r="W256" s="58" t="str">
        <f>IFERROR(VLOOKUP($AC256,FILL_DATA!$A$4:$X$1004,23,0),"")</f>
        <v/>
      </c>
      <c r="X256" s="58" t="str">
        <f>IFERROR(VLOOKUP($AC256,FILL_DATA!$A$4:$X$1004,24,0),"")</f>
        <v/>
      </c>
      <c r="Y256" s="58" t="str">
        <f>IF(SANCTION!$C$6:$C$1006="","",VLOOKUP(SANCTION!$C$6:$C$1006,Sheet1!$B$3:$C$15,2,0))</f>
        <v/>
      </c>
      <c r="Z256" s="57">
        <f t="shared" si="6"/>
        <v>0</v>
      </c>
      <c r="AB256" s="89">
        <v>251</v>
      </c>
      <c r="AC256" s="89">
        <f>IFERROR(IF($AB$1&gt;=AB256,SMALL(FILL_DATA!$AC$5:$AC$1004,SANCTION!$AB$2+SANCTION!AB256),0),0)</f>
        <v>0</v>
      </c>
      <c r="AE256" s="89">
        <f>IF(SANCTION!$C256&gt;=9,1,0)</f>
        <v>1</v>
      </c>
      <c r="AF256" s="89">
        <f>IFERROR(PRODUCT(SANCTION!$X256,SANCTION!$Y256),"")</f>
        <v>0</v>
      </c>
      <c r="AG256" s="89">
        <f t="shared" si="7"/>
        <v>0</v>
      </c>
    </row>
    <row r="257" spans="1:33" hidden="1">
      <c r="A257" s="89" t="str">
        <f>J257&amp;"_"&amp;COUNTIF($J$6:J257,J257)</f>
        <v>_221</v>
      </c>
      <c r="B257" s="58" t="str">
        <f>IF(SANCTION!$C257="","",ROWS($B$6:B257))</f>
        <v/>
      </c>
      <c r="C257" s="58" t="str">
        <f>IFERROR(VLOOKUP($AC257,FILL_DATA!$A$4:$X$1004,2,0),"")</f>
        <v/>
      </c>
      <c r="D257" s="58" t="str">
        <f>IFERROR(VLOOKUP($AC257,FILL_DATA!$A$4:$X$1004,3,0),"")</f>
        <v/>
      </c>
      <c r="E257" s="58" t="str">
        <f>IFERROR(VLOOKUP($AC257,FILL_DATA!$A$4:$X$1004,4,0),"")</f>
        <v/>
      </c>
      <c r="F257" s="58" t="str">
        <f>IFERROR(VLOOKUP($AC257,FILL_DATA!$A$4:$X$1004,5,0),"")</f>
        <v/>
      </c>
      <c r="G257" s="58" t="str">
        <f>IFERROR(VLOOKUP($AC257,FILL_DATA!$A$4:$X$1004,6,0),"")</f>
        <v/>
      </c>
      <c r="H257" s="58" t="str">
        <f>IFERROR(VLOOKUP($AC257,FILL_DATA!$A$4:$X$1004,7,0),"")</f>
        <v/>
      </c>
      <c r="I257" s="161" t="str">
        <f>IFERROR(VLOOKUP($AC257,FILL_DATA!$A$4:$X$1004,9,0),"")</f>
        <v/>
      </c>
      <c r="J257" s="58" t="str">
        <f>IFERROR(VLOOKUP($AC257,FILL_DATA!$A$4:$X$1004,10,0),"")</f>
        <v/>
      </c>
      <c r="K257" s="58" t="str">
        <f>IFERROR(VLOOKUP($AC257,FILL_DATA!$A$4:$X$1004,11,0),"")</f>
        <v/>
      </c>
      <c r="L257" s="58" t="str">
        <f>IFERROR(VLOOKUP($AC257,FILL_DATA!$A$4:$X$1004,12,0),"")</f>
        <v/>
      </c>
      <c r="M257" s="58" t="str">
        <f>IFERROR(VLOOKUP($AC257,FILL_DATA!$A$4:$X$1004,13,0),"")</f>
        <v/>
      </c>
      <c r="N257" s="58" t="str">
        <f>IFERROR(VLOOKUP($AC257,FILL_DATA!$A$4:$X$1004,14,0),"")</f>
        <v/>
      </c>
      <c r="O257" s="58" t="str">
        <f>IFERROR(VLOOKUP($AC257,FILL_DATA!$A$4:$X$1004,15,0),"")</f>
        <v/>
      </c>
      <c r="P257" s="58" t="str">
        <f>IFERROR(VLOOKUP($AC257,FILL_DATA!$A$4:$X$1004,16,0),"")</f>
        <v/>
      </c>
      <c r="Q257" s="58" t="str">
        <f>IFERROR(VLOOKUP($AC257,FILL_DATA!$A$4:$X$1004,17,0),"")</f>
        <v/>
      </c>
      <c r="R257" s="58" t="str">
        <f>IFERROR(VLOOKUP($AC257,FILL_DATA!$A$4:$X$1004,18,0),"")</f>
        <v/>
      </c>
      <c r="S257" s="58" t="str">
        <f>IFERROR(VLOOKUP($AC257,FILL_DATA!$A$4:$X$1004,19,0),"")</f>
        <v/>
      </c>
      <c r="T257" s="58" t="str">
        <f>IFERROR(VLOOKUP($AC257,FILL_DATA!$A$4:$X$1004,20,0),"")</f>
        <v/>
      </c>
      <c r="U257" s="58" t="str">
        <f>IFERROR(VLOOKUP($AC257,FILL_DATA!$A$4:$X$1004,21,0),"")</f>
        <v/>
      </c>
      <c r="V257" s="58" t="str">
        <f>IFERROR(VLOOKUP($AC257,FILL_DATA!$A$4:$X$1004,22,0),"")</f>
        <v/>
      </c>
      <c r="W257" s="58" t="str">
        <f>IFERROR(VLOOKUP($AC257,FILL_DATA!$A$4:$X$1004,23,0),"")</f>
        <v/>
      </c>
      <c r="X257" s="58" t="str">
        <f>IFERROR(VLOOKUP($AC257,FILL_DATA!$A$4:$X$1004,24,0),"")</f>
        <v/>
      </c>
      <c r="Y257" s="58" t="str">
        <f>IF(SANCTION!$C$6:$C$1006="","",VLOOKUP(SANCTION!$C$6:$C$1006,Sheet1!$B$3:$C$15,2,0))</f>
        <v/>
      </c>
      <c r="Z257" s="57">
        <f t="shared" si="6"/>
        <v>0</v>
      </c>
      <c r="AB257" s="89">
        <v>252</v>
      </c>
      <c r="AC257" s="89">
        <f>IFERROR(IF($AB$1&gt;=AB257,SMALL(FILL_DATA!$AC$5:$AC$1004,SANCTION!$AB$2+SANCTION!AB257),0),0)</f>
        <v>0</v>
      </c>
      <c r="AE257" s="89">
        <f>IF(SANCTION!$C257&gt;=9,1,0)</f>
        <v>1</v>
      </c>
      <c r="AF257" s="89">
        <f>IFERROR(PRODUCT(SANCTION!$X257,SANCTION!$Y257),"")</f>
        <v>0</v>
      </c>
      <c r="AG257" s="89">
        <f t="shared" si="7"/>
        <v>0</v>
      </c>
    </row>
    <row r="258" spans="1:33" hidden="1">
      <c r="A258" s="89" t="str">
        <f>J258&amp;"_"&amp;COUNTIF($J$6:J258,J258)</f>
        <v>_222</v>
      </c>
      <c r="B258" s="58" t="str">
        <f>IF(SANCTION!$C258="","",ROWS($B$6:B258))</f>
        <v/>
      </c>
      <c r="C258" s="58" t="str">
        <f>IFERROR(VLOOKUP($AC258,FILL_DATA!$A$4:$X$1004,2,0),"")</f>
        <v/>
      </c>
      <c r="D258" s="58" t="str">
        <f>IFERROR(VLOOKUP($AC258,FILL_DATA!$A$4:$X$1004,3,0),"")</f>
        <v/>
      </c>
      <c r="E258" s="58" t="str">
        <f>IFERROR(VLOOKUP($AC258,FILL_DATA!$A$4:$X$1004,4,0),"")</f>
        <v/>
      </c>
      <c r="F258" s="58" t="str">
        <f>IFERROR(VLOOKUP($AC258,FILL_DATA!$A$4:$X$1004,5,0),"")</f>
        <v/>
      </c>
      <c r="G258" s="58" t="str">
        <f>IFERROR(VLOOKUP($AC258,FILL_DATA!$A$4:$X$1004,6,0),"")</f>
        <v/>
      </c>
      <c r="H258" s="58" t="str">
        <f>IFERROR(VLOOKUP($AC258,FILL_DATA!$A$4:$X$1004,7,0),"")</f>
        <v/>
      </c>
      <c r="I258" s="161" t="str">
        <f>IFERROR(VLOOKUP($AC258,FILL_DATA!$A$4:$X$1004,9,0),"")</f>
        <v/>
      </c>
      <c r="J258" s="58" t="str">
        <f>IFERROR(VLOOKUP($AC258,FILL_DATA!$A$4:$X$1004,10,0),"")</f>
        <v/>
      </c>
      <c r="K258" s="58" t="str">
        <f>IFERROR(VLOOKUP($AC258,FILL_DATA!$A$4:$X$1004,11,0),"")</f>
        <v/>
      </c>
      <c r="L258" s="58" t="str">
        <f>IFERROR(VLOOKUP($AC258,FILL_DATA!$A$4:$X$1004,12,0),"")</f>
        <v/>
      </c>
      <c r="M258" s="58" t="str">
        <f>IFERROR(VLOOKUP($AC258,FILL_DATA!$A$4:$X$1004,13,0),"")</f>
        <v/>
      </c>
      <c r="N258" s="58" t="str">
        <f>IFERROR(VLOOKUP($AC258,FILL_DATA!$A$4:$X$1004,14,0),"")</f>
        <v/>
      </c>
      <c r="O258" s="58" t="str">
        <f>IFERROR(VLOOKUP($AC258,FILL_DATA!$A$4:$X$1004,15,0),"")</f>
        <v/>
      </c>
      <c r="P258" s="58" t="str">
        <f>IFERROR(VLOOKUP($AC258,FILL_DATA!$A$4:$X$1004,16,0),"")</f>
        <v/>
      </c>
      <c r="Q258" s="58" t="str">
        <f>IFERROR(VLOOKUP($AC258,FILL_DATA!$A$4:$X$1004,17,0),"")</f>
        <v/>
      </c>
      <c r="R258" s="58" t="str">
        <f>IFERROR(VLOOKUP($AC258,FILL_DATA!$A$4:$X$1004,18,0),"")</f>
        <v/>
      </c>
      <c r="S258" s="58" t="str">
        <f>IFERROR(VLOOKUP($AC258,FILL_DATA!$A$4:$X$1004,19,0),"")</f>
        <v/>
      </c>
      <c r="T258" s="58" t="str">
        <f>IFERROR(VLOOKUP($AC258,FILL_DATA!$A$4:$X$1004,20,0),"")</f>
        <v/>
      </c>
      <c r="U258" s="58" t="str">
        <f>IFERROR(VLOOKUP($AC258,FILL_DATA!$A$4:$X$1004,21,0),"")</f>
        <v/>
      </c>
      <c r="V258" s="58" t="str">
        <f>IFERROR(VLOOKUP($AC258,FILL_DATA!$A$4:$X$1004,22,0),"")</f>
        <v/>
      </c>
      <c r="W258" s="58" t="str">
        <f>IFERROR(VLOOKUP($AC258,FILL_DATA!$A$4:$X$1004,23,0),"")</f>
        <v/>
      </c>
      <c r="X258" s="58" t="str">
        <f>IFERROR(VLOOKUP($AC258,FILL_DATA!$A$4:$X$1004,24,0),"")</f>
        <v/>
      </c>
      <c r="Y258" s="58" t="str">
        <f>IF(SANCTION!$C$6:$C$1006="","",VLOOKUP(SANCTION!$C$6:$C$1006,Sheet1!$B$3:$C$15,2,0))</f>
        <v/>
      </c>
      <c r="Z258" s="57">
        <f t="shared" si="6"/>
        <v>0</v>
      </c>
      <c r="AB258" s="89">
        <v>253</v>
      </c>
      <c r="AC258" s="89">
        <f>IFERROR(IF($AB$1&gt;=AB258,SMALL(FILL_DATA!$AC$5:$AC$1004,SANCTION!$AB$2+SANCTION!AB258),0),0)</f>
        <v>0</v>
      </c>
      <c r="AE258" s="89">
        <f>IF(SANCTION!$C258&gt;=9,1,0)</f>
        <v>1</v>
      </c>
      <c r="AF258" s="89">
        <f>IFERROR(PRODUCT(SANCTION!$X258,SANCTION!$Y258),"")</f>
        <v>0</v>
      </c>
      <c r="AG258" s="89">
        <f t="shared" si="7"/>
        <v>0</v>
      </c>
    </row>
    <row r="259" spans="1:33" hidden="1">
      <c r="A259" s="89" t="str">
        <f>J259&amp;"_"&amp;COUNTIF($J$6:J259,J259)</f>
        <v>_223</v>
      </c>
      <c r="B259" s="58" t="str">
        <f>IF(SANCTION!$C259="","",ROWS($B$6:B259))</f>
        <v/>
      </c>
      <c r="C259" s="58" t="str">
        <f>IFERROR(VLOOKUP($AC259,FILL_DATA!$A$4:$X$1004,2,0),"")</f>
        <v/>
      </c>
      <c r="D259" s="58" t="str">
        <f>IFERROR(VLOOKUP($AC259,FILL_DATA!$A$4:$X$1004,3,0),"")</f>
        <v/>
      </c>
      <c r="E259" s="58" t="str">
        <f>IFERROR(VLOOKUP($AC259,FILL_DATA!$A$4:$X$1004,4,0),"")</f>
        <v/>
      </c>
      <c r="F259" s="58" t="str">
        <f>IFERROR(VLOOKUP($AC259,FILL_DATA!$A$4:$X$1004,5,0),"")</f>
        <v/>
      </c>
      <c r="G259" s="58" t="str">
        <f>IFERROR(VLOOKUP($AC259,FILL_DATA!$A$4:$X$1004,6,0),"")</f>
        <v/>
      </c>
      <c r="H259" s="58" t="str">
        <f>IFERROR(VLOOKUP($AC259,FILL_DATA!$A$4:$X$1004,7,0),"")</f>
        <v/>
      </c>
      <c r="I259" s="161" t="str">
        <f>IFERROR(VLOOKUP($AC259,FILL_DATA!$A$4:$X$1004,9,0),"")</f>
        <v/>
      </c>
      <c r="J259" s="58" t="str">
        <f>IFERROR(VLOOKUP($AC259,FILL_DATA!$A$4:$X$1004,10,0),"")</f>
        <v/>
      </c>
      <c r="K259" s="58" t="str">
        <f>IFERROR(VLOOKUP($AC259,FILL_DATA!$A$4:$X$1004,11,0),"")</f>
        <v/>
      </c>
      <c r="L259" s="58" t="str">
        <f>IFERROR(VLOOKUP($AC259,FILL_DATA!$A$4:$X$1004,12,0),"")</f>
        <v/>
      </c>
      <c r="M259" s="58" t="str">
        <f>IFERROR(VLOOKUP($AC259,FILL_DATA!$A$4:$X$1004,13,0),"")</f>
        <v/>
      </c>
      <c r="N259" s="58" t="str">
        <f>IFERROR(VLOOKUP($AC259,FILL_DATA!$A$4:$X$1004,14,0),"")</f>
        <v/>
      </c>
      <c r="O259" s="58" t="str">
        <f>IFERROR(VLOOKUP($AC259,FILL_DATA!$A$4:$X$1004,15,0),"")</f>
        <v/>
      </c>
      <c r="P259" s="58" t="str">
        <f>IFERROR(VLOOKUP($AC259,FILL_DATA!$A$4:$X$1004,16,0),"")</f>
        <v/>
      </c>
      <c r="Q259" s="58" t="str">
        <f>IFERROR(VLOOKUP($AC259,FILL_DATA!$A$4:$X$1004,17,0),"")</f>
        <v/>
      </c>
      <c r="R259" s="58" t="str">
        <f>IFERROR(VLOOKUP($AC259,FILL_DATA!$A$4:$X$1004,18,0),"")</f>
        <v/>
      </c>
      <c r="S259" s="58" t="str">
        <f>IFERROR(VLOOKUP($AC259,FILL_DATA!$A$4:$X$1004,19,0),"")</f>
        <v/>
      </c>
      <c r="T259" s="58" t="str">
        <f>IFERROR(VLOOKUP($AC259,FILL_DATA!$A$4:$X$1004,20,0),"")</f>
        <v/>
      </c>
      <c r="U259" s="58" t="str">
        <f>IFERROR(VLOOKUP($AC259,FILL_DATA!$A$4:$X$1004,21,0),"")</f>
        <v/>
      </c>
      <c r="V259" s="58" t="str">
        <f>IFERROR(VLOOKUP($AC259,FILL_DATA!$A$4:$X$1004,22,0),"")</f>
        <v/>
      </c>
      <c r="W259" s="58" t="str">
        <f>IFERROR(VLOOKUP($AC259,FILL_DATA!$A$4:$X$1004,23,0),"")</f>
        <v/>
      </c>
      <c r="X259" s="58" t="str">
        <f>IFERROR(VLOOKUP($AC259,FILL_DATA!$A$4:$X$1004,24,0),"")</f>
        <v/>
      </c>
      <c r="Y259" s="58" t="str">
        <f>IF(SANCTION!$C$6:$C$1006="","",VLOOKUP(SANCTION!$C$6:$C$1006,Sheet1!$B$3:$C$15,2,0))</f>
        <v/>
      </c>
      <c r="Z259" s="57">
        <f t="shared" si="6"/>
        <v>0</v>
      </c>
      <c r="AB259" s="89">
        <v>254</v>
      </c>
      <c r="AC259" s="89">
        <f>IFERROR(IF($AB$1&gt;=AB259,SMALL(FILL_DATA!$AC$5:$AC$1004,SANCTION!$AB$2+SANCTION!AB259),0),0)</f>
        <v>0</v>
      </c>
      <c r="AE259" s="89">
        <f>IF(SANCTION!$C259&gt;=9,1,0)</f>
        <v>1</v>
      </c>
      <c r="AF259" s="89">
        <f>IFERROR(PRODUCT(SANCTION!$X259,SANCTION!$Y259),"")</f>
        <v>0</v>
      </c>
      <c r="AG259" s="89">
        <f t="shared" si="7"/>
        <v>0</v>
      </c>
    </row>
    <row r="260" spans="1:33" hidden="1">
      <c r="A260" s="89" t="str">
        <f>J260&amp;"_"&amp;COUNTIF($J$6:J260,J260)</f>
        <v>_224</v>
      </c>
      <c r="B260" s="58" t="str">
        <f>IF(SANCTION!$C260="","",ROWS($B$6:B260))</f>
        <v/>
      </c>
      <c r="C260" s="58" t="str">
        <f>IFERROR(VLOOKUP($AC260,FILL_DATA!$A$4:$X$1004,2,0),"")</f>
        <v/>
      </c>
      <c r="D260" s="58" t="str">
        <f>IFERROR(VLOOKUP($AC260,FILL_DATA!$A$4:$X$1004,3,0),"")</f>
        <v/>
      </c>
      <c r="E260" s="58" t="str">
        <f>IFERROR(VLOOKUP($AC260,FILL_DATA!$A$4:$X$1004,4,0),"")</f>
        <v/>
      </c>
      <c r="F260" s="58" t="str">
        <f>IFERROR(VLOOKUP($AC260,FILL_DATA!$A$4:$X$1004,5,0),"")</f>
        <v/>
      </c>
      <c r="G260" s="58" t="str">
        <f>IFERROR(VLOOKUP($AC260,FILL_DATA!$A$4:$X$1004,6,0),"")</f>
        <v/>
      </c>
      <c r="H260" s="58" t="str">
        <f>IFERROR(VLOOKUP($AC260,FILL_DATA!$A$4:$X$1004,7,0),"")</f>
        <v/>
      </c>
      <c r="I260" s="161" t="str">
        <f>IFERROR(VLOOKUP($AC260,FILL_DATA!$A$4:$X$1004,9,0),"")</f>
        <v/>
      </c>
      <c r="J260" s="58" t="str">
        <f>IFERROR(VLOOKUP($AC260,FILL_DATA!$A$4:$X$1004,10,0),"")</f>
        <v/>
      </c>
      <c r="K260" s="58" t="str">
        <f>IFERROR(VLOOKUP($AC260,FILL_DATA!$A$4:$X$1004,11,0),"")</f>
        <v/>
      </c>
      <c r="L260" s="58" t="str">
        <f>IFERROR(VLOOKUP($AC260,FILL_DATA!$A$4:$X$1004,12,0),"")</f>
        <v/>
      </c>
      <c r="M260" s="58" t="str">
        <f>IFERROR(VLOOKUP($AC260,FILL_DATA!$A$4:$X$1004,13,0),"")</f>
        <v/>
      </c>
      <c r="N260" s="58" t="str">
        <f>IFERROR(VLOOKUP($AC260,FILL_DATA!$A$4:$X$1004,14,0),"")</f>
        <v/>
      </c>
      <c r="O260" s="58" t="str">
        <f>IFERROR(VLOOKUP($AC260,FILL_DATA!$A$4:$X$1004,15,0),"")</f>
        <v/>
      </c>
      <c r="P260" s="58" t="str">
        <f>IFERROR(VLOOKUP($AC260,FILL_DATA!$A$4:$X$1004,16,0),"")</f>
        <v/>
      </c>
      <c r="Q260" s="58" t="str">
        <f>IFERROR(VLOOKUP($AC260,FILL_DATA!$A$4:$X$1004,17,0),"")</f>
        <v/>
      </c>
      <c r="R260" s="58" t="str">
        <f>IFERROR(VLOOKUP($AC260,FILL_DATA!$A$4:$X$1004,18,0),"")</f>
        <v/>
      </c>
      <c r="S260" s="58" t="str">
        <f>IFERROR(VLOOKUP($AC260,FILL_DATA!$A$4:$X$1004,19,0),"")</f>
        <v/>
      </c>
      <c r="T260" s="58" t="str">
        <f>IFERROR(VLOOKUP($AC260,FILL_DATA!$A$4:$X$1004,20,0),"")</f>
        <v/>
      </c>
      <c r="U260" s="58" t="str">
        <f>IFERROR(VLOOKUP($AC260,FILL_DATA!$A$4:$X$1004,21,0),"")</f>
        <v/>
      </c>
      <c r="V260" s="58" t="str">
        <f>IFERROR(VLOOKUP($AC260,FILL_DATA!$A$4:$X$1004,22,0),"")</f>
        <v/>
      </c>
      <c r="W260" s="58" t="str">
        <f>IFERROR(VLOOKUP($AC260,FILL_DATA!$A$4:$X$1004,23,0),"")</f>
        <v/>
      </c>
      <c r="X260" s="58" t="str">
        <f>IFERROR(VLOOKUP($AC260,FILL_DATA!$A$4:$X$1004,24,0),"")</f>
        <v/>
      </c>
      <c r="Y260" s="58" t="str">
        <f>IF(SANCTION!$C$6:$C$1006="","",VLOOKUP(SANCTION!$C$6:$C$1006,Sheet1!$B$3:$C$15,2,0))</f>
        <v/>
      </c>
      <c r="Z260" s="57">
        <f t="shared" si="6"/>
        <v>0</v>
      </c>
      <c r="AB260" s="89">
        <v>255</v>
      </c>
      <c r="AC260" s="89">
        <f>IFERROR(IF($AB$1&gt;=AB260,SMALL(FILL_DATA!$AC$5:$AC$1004,SANCTION!$AB$2+SANCTION!AB260),0),0)</f>
        <v>0</v>
      </c>
      <c r="AE260" s="89">
        <f>IF(SANCTION!$C260&gt;=9,1,0)</f>
        <v>1</v>
      </c>
      <c r="AF260" s="89">
        <f>IFERROR(PRODUCT(SANCTION!$X260,SANCTION!$Y260),"")</f>
        <v>0</v>
      </c>
      <c r="AG260" s="89">
        <f t="shared" si="7"/>
        <v>0</v>
      </c>
    </row>
    <row r="261" spans="1:33" hidden="1">
      <c r="A261" s="89" t="str">
        <f>J261&amp;"_"&amp;COUNTIF($J$6:J261,J261)</f>
        <v>_225</v>
      </c>
      <c r="B261" s="58" t="str">
        <f>IF(SANCTION!$C261="","",ROWS($B$6:B261))</f>
        <v/>
      </c>
      <c r="C261" s="58" t="str">
        <f>IFERROR(VLOOKUP($AC261,FILL_DATA!$A$4:$X$1004,2,0),"")</f>
        <v/>
      </c>
      <c r="D261" s="58" t="str">
        <f>IFERROR(VLOOKUP($AC261,FILL_DATA!$A$4:$X$1004,3,0),"")</f>
        <v/>
      </c>
      <c r="E261" s="58" t="str">
        <f>IFERROR(VLOOKUP($AC261,FILL_DATA!$A$4:$X$1004,4,0),"")</f>
        <v/>
      </c>
      <c r="F261" s="58" t="str">
        <f>IFERROR(VLOOKUP($AC261,FILL_DATA!$A$4:$X$1004,5,0),"")</f>
        <v/>
      </c>
      <c r="G261" s="58" t="str">
        <f>IFERROR(VLOOKUP($AC261,FILL_DATA!$A$4:$X$1004,6,0),"")</f>
        <v/>
      </c>
      <c r="H261" s="58" t="str">
        <f>IFERROR(VLOOKUP($AC261,FILL_DATA!$A$4:$X$1004,7,0),"")</f>
        <v/>
      </c>
      <c r="I261" s="161" t="str">
        <f>IFERROR(VLOOKUP($AC261,FILL_DATA!$A$4:$X$1004,9,0),"")</f>
        <v/>
      </c>
      <c r="J261" s="58" t="str">
        <f>IFERROR(VLOOKUP($AC261,FILL_DATA!$A$4:$X$1004,10,0),"")</f>
        <v/>
      </c>
      <c r="K261" s="58" t="str">
        <f>IFERROR(VLOOKUP($AC261,FILL_DATA!$A$4:$X$1004,11,0),"")</f>
        <v/>
      </c>
      <c r="L261" s="58" t="str">
        <f>IFERROR(VLOOKUP($AC261,FILL_DATA!$A$4:$X$1004,12,0),"")</f>
        <v/>
      </c>
      <c r="M261" s="58" t="str">
        <f>IFERROR(VLOOKUP($AC261,FILL_DATA!$A$4:$X$1004,13,0),"")</f>
        <v/>
      </c>
      <c r="N261" s="58" t="str">
        <f>IFERROR(VLOOKUP($AC261,FILL_DATA!$A$4:$X$1004,14,0),"")</f>
        <v/>
      </c>
      <c r="O261" s="58" t="str">
        <f>IFERROR(VLOOKUP($AC261,FILL_DATA!$A$4:$X$1004,15,0),"")</f>
        <v/>
      </c>
      <c r="P261" s="58" t="str">
        <f>IFERROR(VLOOKUP($AC261,FILL_DATA!$A$4:$X$1004,16,0),"")</f>
        <v/>
      </c>
      <c r="Q261" s="58" t="str">
        <f>IFERROR(VLOOKUP($AC261,FILL_DATA!$A$4:$X$1004,17,0),"")</f>
        <v/>
      </c>
      <c r="R261" s="58" t="str">
        <f>IFERROR(VLOOKUP($AC261,FILL_DATA!$A$4:$X$1004,18,0),"")</f>
        <v/>
      </c>
      <c r="S261" s="58" t="str">
        <f>IFERROR(VLOOKUP($AC261,FILL_DATA!$A$4:$X$1004,19,0),"")</f>
        <v/>
      </c>
      <c r="T261" s="58" t="str">
        <f>IFERROR(VLOOKUP($AC261,FILL_DATA!$A$4:$X$1004,20,0),"")</f>
        <v/>
      </c>
      <c r="U261" s="58" t="str">
        <f>IFERROR(VLOOKUP($AC261,FILL_DATA!$A$4:$X$1004,21,0),"")</f>
        <v/>
      </c>
      <c r="V261" s="58" t="str">
        <f>IFERROR(VLOOKUP($AC261,FILL_DATA!$A$4:$X$1004,22,0),"")</f>
        <v/>
      </c>
      <c r="W261" s="58" t="str">
        <f>IFERROR(VLOOKUP($AC261,FILL_DATA!$A$4:$X$1004,23,0),"")</f>
        <v/>
      </c>
      <c r="X261" s="58" t="str">
        <f>IFERROR(VLOOKUP($AC261,FILL_DATA!$A$4:$X$1004,24,0),"")</f>
        <v/>
      </c>
      <c r="Y261" s="58" t="str">
        <f>IF(SANCTION!$C$6:$C$1006="","",VLOOKUP(SANCTION!$C$6:$C$1006,Sheet1!$B$3:$C$15,2,0))</f>
        <v/>
      </c>
      <c r="Z261" s="57">
        <f t="shared" si="6"/>
        <v>0</v>
      </c>
      <c r="AB261" s="89">
        <v>256</v>
      </c>
      <c r="AC261" s="89">
        <f>IFERROR(IF($AB$1&gt;=AB261,SMALL(FILL_DATA!$AC$5:$AC$1004,SANCTION!$AB$2+SANCTION!AB261),0),0)</f>
        <v>0</v>
      </c>
      <c r="AE261" s="89">
        <f>IF(SANCTION!$C261&gt;=9,1,0)</f>
        <v>1</v>
      </c>
      <c r="AF261" s="89">
        <f>IFERROR(PRODUCT(SANCTION!$X261,SANCTION!$Y261),"")</f>
        <v>0</v>
      </c>
      <c r="AG261" s="89">
        <f t="shared" si="7"/>
        <v>0</v>
      </c>
    </row>
    <row r="262" spans="1:33" hidden="1">
      <c r="A262" s="89" t="str">
        <f>J262&amp;"_"&amp;COUNTIF($J$6:J262,J262)</f>
        <v>_226</v>
      </c>
      <c r="B262" s="58" t="str">
        <f>IF(SANCTION!$C262="","",ROWS($B$6:B262))</f>
        <v/>
      </c>
      <c r="C262" s="58" t="str">
        <f>IFERROR(VLOOKUP($AC262,FILL_DATA!$A$4:$X$1004,2,0),"")</f>
        <v/>
      </c>
      <c r="D262" s="58" t="str">
        <f>IFERROR(VLOOKUP($AC262,FILL_DATA!$A$4:$X$1004,3,0),"")</f>
        <v/>
      </c>
      <c r="E262" s="58" t="str">
        <f>IFERROR(VLOOKUP($AC262,FILL_DATA!$A$4:$X$1004,4,0),"")</f>
        <v/>
      </c>
      <c r="F262" s="58" t="str">
        <f>IFERROR(VLOOKUP($AC262,FILL_DATA!$A$4:$X$1004,5,0),"")</f>
        <v/>
      </c>
      <c r="G262" s="58" t="str">
        <f>IFERROR(VLOOKUP($AC262,FILL_DATA!$A$4:$X$1004,6,0),"")</f>
        <v/>
      </c>
      <c r="H262" s="58" t="str">
        <f>IFERROR(VLOOKUP($AC262,FILL_DATA!$A$4:$X$1004,7,0),"")</f>
        <v/>
      </c>
      <c r="I262" s="161" t="str">
        <f>IFERROR(VLOOKUP($AC262,FILL_DATA!$A$4:$X$1004,9,0),"")</f>
        <v/>
      </c>
      <c r="J262" s="58" t="str">
        <f>IFERROR(VLOOKUP($AC262,FILL_DATA!$A$4:$X$1004,10,0),"")</f>
        <v/>
      </c>
      <c r="K262" s="58" t="str">
        <f>IFERROR(VLOOKUP($AC262,FILL_DATA!$A$4:$X$1004,11,0),"")</f>
        <v/>
      </c>
      <c r="L262" s="58" t="str">
        <f>IFERROR(VLOOKUP($AC262,FILL_DATA!$A$4:$X$1004,12,0),"")</f>
        <v/>
      </c>
      <c r="M262" s="58" t="str">
        <f>IFERROR(VLOOKUP($AC262,FILL_DATA!$A$4:$X$1004,13,0),"")</f>
        <v/>
      </c>
      <c r="N262" s="58" t="str">
        <f>IFERROR(VLOOKUP($AC262,FILL_DATA!$A$4:$X$1004,14,0),"")</f>
        <v/>
      </c>
      <c r="O262" s="58" t="str">
        <f>IFERROR(VLOOKUP($AC262,FILL_DATA!$A$4:$X$1004,15,0),"")</f>
        <v/>
      </c>
      <c r="P262" s="58" t="str">
        <f>IFERROR(VLOOKUP($AC262,FILL_DATA!$A$4:$X$1004,16,0),"")</f>
        <v/>
      </c>
      <c r="Q262" s="58" t="str">
        <f>IFERROR(VLOOKUP($AC262,FILL_DATA!$A$4:$X$1004,17,0),"")</f>
        <v/>
      </c>
      <c r="R262" s="58" t="str">
        <f>IFERROR(VLOOKUP($AC262,FILL_DATA!$A$4:$X$1004,18,0),"")</f>
        <v/>
      </c>
      <c r="S262" s="58" t="str">
        <f>IFERROR(VLOOKUP($AC262,FILL_DATA!$A$4:$X$1004,19,0),"")</f>
        <v/>
      </c>
      <c r="T262" s="58" t="str">
        <f>IFERROR(VLOOKUP($AC262,FILL_DATA!$A$4:$X$1004,20,0),"")</f>
        <v/>
      </c>
      <c r="U262" s="58" t="str">
        <f>IFERROR(VLOOKUP($AC262,FILL_DATA!$A$4:$X$1004,21,0),"")</f>
        <v/>
      </c>
      <c r="V262" s="58" t="str">
        <f>IFERROR(VLOOKUP($AC262,FILL_DATA!$A$4:$X$1004,22,0),"")</f>
        <v/>
      </c>
      <c r="W262" s="58" t="str">
        <f>IFERROR(VLOOKUP($AC262,FILL_DATA!$A$4:$X$1004,23,0),"")</f>
        <v/>
      </c>
      <c r="X262" s="58" t="str">
        <f>IFERROR(VLOOKUP($AC262,FILL_DATA!$A$4:$X$1004,24,0),"")</f>
        <v/>
      </c>
      <c r="Y262" s="58" t="str">
        <f>IF(SANCTION!$C$6:$C$1006="","",VLOOKUP(SANCTION!$C$6:$C$1006,Sheet1!$B$3:$C$15,2,0))</f>
        <v/>
      </c>
      <c r="Z262" s="57">
        <f t="shared" ref="Z262:Z325" si="8">AG262</f>
        <v>0</v>
      </c>
      <c r="AB262" s="89">
        <v>257</v>
      </c>
      <c r="AC262" s="89">
        <f>IFERROR(IF($AB$1&gt;=AB262,SMALL(FILL_DATA!$AC$5:$AC$1004,SANCTION!$AB$2+SANCTION!AB262),0),0)</f>
        <v>0</v>
      </c>
      <c r="AE262" s="89">
        <f>IF(SANCTION!$C262&gt;=9,1,0)</f>
        <v>1</v>
      </c>
      <c r="AF262" s="89">
        <f>IFERROR(PRODUCT(SANCTION!$X262,SANCTION!$Y262),"")</f>
        <v>0</v>
      </c>
      <c r="AG262" s="89">
        <f t="shared" si="7"/>
        <v>0</v>
      </c>
    </row>
    <row r="263" spans="1:33" hidden="1">
      <c r="A263" s="89" t="str">
        <f>J263&amp;"_"&amp;COUNTIF($J$6:J263,J263)</f>
        <v>_227</v>
      </c>
      <c r="B263" s="58" t="str">
        <f>IF(SANCTION!$C263="","",ROWS($B$6:B263))</f>
        <v/>
      </c>
      <c r="C263" s="58" t="str">
        <f>IFERROR(VLOOKUP($AC263,FILL_DATA!$A$4:$X$1004,2,0),"")</f>
        <v/>
      </c>
      <c r="D263" s="58" t="str">
        <f>IFERROR(VLOOKUP($AC263,FILL_DATA!$A$4:$X$1004,3,0),"")</f>
        <v/>
      </c>
      <c r="E263" s="58" t="str">
        <f>IFERROR(VLOOKUP($AC263,FILL_DATA!$A$4:$X$1004,4,0),"")</f>
        <v/>
      </c>
      <c r="F263" s="58" t="str">
        <f>IFERROR(VLOOKUP($AC263,FILL_DATA!$A$4:$X$1004,5,0),"")</f>
        <v/>
      </c>
      <c r="G263" s="58" t="str">
        <f>IFERROR(VLOOKUP($AC263,FILL_DATA!$A$4:$X$1004,6,0),"")</f>
        <v/>
      </c>
      <c r="H263" s="58" t="str">
        <f>IFERROR(VLOOKUP($AC263,FILL_DATA!$A$4:$X$1004,7,0),"")</f>
        <v/>
      </c>
      <c r="I263" s="161" t="str">
        <f>IFERROR(VLOOKUP($AC263,FILL_DATA!$A$4:$X$1004,9,0),"")</f>
        <v/>
      </c>
      <c r="J263" s="58" t="str">
        <f>IFERROR(VLOOKUP($AC263,FILL_DATA!$A$4:$X$1004,10,0),"")</f>
        <v/>
      </c>
      <c r="K263" s="58" t="str">
        <f>IFERROR(VLOOKUP($AC263,FILL_DATA!$A$4:$X$1004,11,0),"")</f>
        <v/>
      </c>
      <c r="L263" s="58" t="str">
        <f>IFERROR(VLOOKUP($AC263,FILL_DATA!$A$4:$X$1004,12,0),"")</f>
        <v/>
      </c>
      <c r="M263" s="58" t="str">
        <f>IFERROR(VLOOKUP($AC263,FILL_DATA!$A$4:$X$1004,13,0),"")</f>
        <v/>
      </c>
      <c r="N263" s="58" t="str">
        <f>IFERROR(VLOOKUP($AC263,FILL_DATA!$A$4:$X$1004,14,0),"")</f>
        <v/>
      </c>
      <c r="O263" s="58" t="str">
        <f>IFERROR(VLOOKUP($AC263,FILL_DATA!$A$4:$X$1004,15,0),"")</f>
        <v/>
      </c>
      <c r="P263" s="58" t="str">
        <f>IFERROR(VLOOKUP($AC263,FILL_DATA!$A$4:$X$1004,16,0),"")</f>
        <v/>
      </c>
      <c r="Q263" s="58" t="str">
        <f>IFERROR(VLOOKUP($AC263,FILL_DATA!$A$4:$X$1004,17,0),"")</f>
        <v/>
      </c>
      <c r="R263" s="58" t="str">
        <f>IFERROR(VLOOKUP($AC263,FILL_DATA!$A$4:$X$1004,18,0),"")</f>
        <v/>
      </c>
      <c r="S263" s="58" t="str">
        <f>IFERROR(VLOOKUP($AC263,FILL_DATA!$A$4:$X$1004,19,0),"")</f>
        <v/>
      </c>
      <c r="T263" s="58" t="str">
        <f>IFERROR(VLOOKUP($AC263,FILL_DATA!$A$4:$X$1004,20,0),"")</f>
        <v/>
      </c>
      <c r="U263" s="58" t="str">
        <f>IFERROR(VLOOKUP($AC263,FILL_DATA!$A$4:$X$1004,21,0),"")</f>
        <v/>
      </c>
      <c r="V263" s="58" t="str">
        <f>IFERROR(VLOOKUP($AC263,FILL_DATA!$A$4:$X$1004,22,0),"")</f>
        <v/>
      </c>
      <c r="W263" s="58" t="str">
        <f>IFERROR(VLOOKUP($AC263,FILL_DATA!$A$4:$X$1004,23,0),"")</f>
        <v/>
      </c>
      <c r="X263" s="58" t="str">
        <f>IFERROR(VLOOKUP($AC263,FILL_DATA!$A$4:$X$1004,24,0),"")</f>
        <v/>
      </c>
      <c r="Y263" s="58" t="str">
        <f>IF(SANCTION!$C$6:$C$1006="","",VLOOKUP(SANCTION!$C$6:$C$1006,Sheet1!$B$3:$C$15,2,0))</f>
        <v/>
      </c>
      <c r="Z263" s="57">
        <f t="shared" si="8"/>
        <v>0</v>
      </c>
      <c r="AB263" s="89">
        <v>258</v>
      </c>
      <c r="AC263" s="89">
        <f>IFERROR(IF($AB$1&gt;=AB263,SMALL(FILL_DATA!$AC$5:$AC$1004,SANCTION!$AB$2+SANCTION!AB263),0),0)</f>
        <v>0</v>
      </c>
      <c r="AE263" s="89">
        <f>IF(SANCTION!$C263&gt;=9,1,0)</f>
        <v>1</v>
      </c>
      <c r="AF263" s="89">
        <f>IFERROR(PRODUCT(SANCTION!$X263,SANCTION!$Y263),"")</f>
        <v>0</v>
      </c>
      <c r="AG263" s="89">
        <f t="shared" ref="AG263:AG326" si="9">IF(AND(IF(AE263=1,AF263&gt;=5400)),5400,IF(AND(AF263=0,AF263&gt;=3000),3000,AF263))</f>
        <v>0</v>
      </c>
    </row>
    <row r="264" spans="1:33" hidden="1">
      <c r="A264" s="89" t="str">
        <f>J264&amp;"_"&amp;COUNTIF($J$6:J264,J264)</f>
        <v>_228</v>
      </c>
      <c r="B264" s="58" t="str">
        <f>IF(SANCTION!$C264="","",ROWS($B$6:B264))</f>
        <v/>
      </c>
      <c r="C264" s="58" t="str">
        <f>IFERROR(VLOOKUP($AC264,FILL_DATA!$A$4:$X$1004,2,0),"")</f>
        <v/>
      </c>
      <c r="D264" s="58" t="str">
        <f>IFERROR(VLOOKUP($AC264,FILL_DATA!$A$4:$X$1004,3,0),"")</f>
        <v/>
      </c>
      <c r="E264" s="58" t="str">
        <f>IFERROR(VLOOKUP($AC264,FILL_DATA!$A$4:$X$1004,4,0),"")</f>
        <v/>
      </c>
      <c r="F264" s="58" t="str">
        <f>IFERROR(VLOOKUP($AC264,FILL_DATA!$A$4:$X$1004,5,0),"")</f>
        <v/>
      </c>
      <c r="G264" s="58" t="str">
        <f>IFERROR(VLOOKUP($AC264,FILL_DATA!$A$4:$X$1004,6,0),"")</f>
        <v/>
      </c>
      <c r="H264" s="58" t="str">
        <f>IFERROR(VLOOKUP($AC264,FILL_DATA!$A$4:$X$1004,7,0),"")</f>
        <v/>
      </c>
      <c r="I264" s="161" t="str">
        <f>IFERROR(VLOOKUP($AC264,FILL_DATA!$A$4:$X$1004,9,0),"")</f>
        <v/>
      </c>
      <c r="J264" s="58" t="str">
        <f>IFERROR(VLOOKUP($AC264,FILL_DATA!$A$4:$X$1004,10,0),"")</f>
        <v/>
      </c>
      <c r="K264" s="58" t="str">
        <f>IFERROR(VLOOKUP($AC264,FILL_DATA!$A$4:$X$1004,11,0),"")</f>
        <v/>
      </c>
      <c r="L264" s="58" t="str">
        <f>IFERROR(VLOOKUP($AC264,FILL_DATA!$A$4:$X$1004,12,0),"")</f>
        <v/>
      </c>
      <c r="M264" s="58" t="str">
        <f>IFERROR(VLOOKUP($AC264,FILL_DATA!$A$4:$X$1004,13,0),"")</f>
        <v/>
      </c>
      <c r="N264" s="58" t="str">
        <f>IFERROR(VLOOKUP($AC264,FILL_DATA!$A$4:$X$1004,14,0),"")</f>
        <v/>
      </c>
      <c r="O264" s="58" t="str">
        <f>IFERROR(VLOOKUP($AC264,FILL_DATA!$A$4:$X$1004,15,0),"")</f>
        <v/>
      </c>
      <c r="P264" s="58" t="str">
        <f>IFERROR(VLOOKUP($AC264,FILL_DATA!$A$4:$X$1004,16,0),"")</f>
        <v/>
      </c>
      <c r="Q264" s="58" t="str">
        <f>IFERROR(VLOOKUP($AC264,FILL_DATA!$A$4:$X$1004,17,0),"")</f>
        <v/>
      </c>
      <c r="R264" s="58" t="str">
        <f>IFERROR(VLOOKUP($AC264,FILL_DATA!$A$4:$X$1004,18,0),"")</f>
        <v/>
      </c>
      <c r="S264" s="58" t="str">
        <f>IFERROR(VLOOKUP($AC264,FILL_DATA!$A$4:$X$1004,19,0),"")</f>
        <v/>
      </c>
      <c r="T264" s="58" t="str">
        <f>IFERROR(VLOOKUP($AC264,FILL_DATA!$A$4:$X$1004,20,0),"")</f>
        <v/>
      </c>
      <c r="U264" s="58" t="str">
        <f>IFERROR(VLOOKUP($AC264,FILL_DATA!$A$4:$X$1004,21,0),"")</f>
        <v/>
      </c>
      <c r="V264" s="58" t="str">
        <f>IFERROR(VLOOKUP($AC264,FILL_DATA!$A$4:$X$1004,22,0),"")</f>
        <v/>
      </c>
      <c r="W264" s="58" t="str">
        <f>IFERROR(VLOOKUP($AC264,FILL_DATA!$A$4:$X$1004,23,0),"")</f>
        <v/>
      </c>
      <c r="X264" s="58" t="str">
        <f>IFERROR(VLOOKUP($AC264,FILL_DATA!$A$4:$X$1004,24,0),"")</f>
        <v/>
      </c>
      <c r="Y264" s="58" t="str">
        <f>IF(SANCTION!$C$6:$C$1006="","",VLOOKUP(SANCTION!$C$6:$C$1006,Sheet1!$B$3:$C$15,2,0))</f>
        <v/>
      </c>
      <c r="Z264" s="57">
        <f t="shared" si="8"/>
        <v>0</v>
      </c>
      <c r="AB264" s="89">
        <v>259</v>
      </c>
      <c r="AC264" s="89">
        <f>IFERROR(IF($AB$1&gt;=AB264,SMALL(FILL_DATA!$AC$5:$AC$1004,SANCTION!$AB$2+SANCTION!AB264),0),0)</f>
        <v>0</v>
      </c>
      <c r="AE264" s="89">
        <f>IF(SANCTION!$C264&gt;=9,1,0)</f>
        <v>1</v>
      </c>
      <c r="AF264" s="89">
        <f>IFERROR(PRODUCT(SANCTION!$X264,SANCTION!$Y264),"")</f>
        <v>0</v>
      </c>
      <c r="AG264" s="89">
        <f t="shared" si="9"/>
        <v>0</v>
      </c>
    </row>
    <row r="265" spans="1:33" hidden="1">
      <c r="A265" s="89" t="str">
        <f>J265&amp;"_"&amp;COUNTIF($J$6:J265,J265)</f>
        <v>_229</v>
      </c>
      <c r="B265" s="58" t="str">
        <f>IF(SANCTION!$C265="","",ROWS($B$6:B265))</f>
        <v/>
      </c>
      <c r="C265" s="58" t="str">
        <f>IFERROR(VLOOKUP($AC265,FILL_DATA!$A$4:$X$1004,2,0),"")</f>
        <v/>
      </c>
      <c r="D265" s="58" t="str">
        <f>IFERROR(VLOOKUP($AC265,FILL_DATA!$A$4:$X$1004,3,0),"")</f>
        <v/>
      </c>
      <c r="E265" s="58" t="str">
        <f>IFERROR(VLOOKUP($AC265,FILL_DATA!$A$4:$X$1004,4,0),"")</f>
        <v/>
      </c>
      <c r="F265" s="58" t="str">
        <f>IFERROR(VLOOKUP($AC265,FILL_DATA!$A$4:$X$1004,5,0),"")</f>
        <v/>
      </c>
      <c r="G265" s="58" t="str">
        <f>IFERROR(VLOOKUP($AC265,FILL_DATA!$A$4:$X$1004,6,0),"")</f>
        <v/>
      </c>
      <c r="H265" s="58" t="str">
        <f>IFERROR(VLOOKUP($AC265,FILL_DATA!$A$4:$X$1004,7,0),"")</f>
        <v/>
      </c>
      <c r="I265" s="161" t="str">
        <f>IFERROR(VLOOKUP($AC265,FILL_DATA!$A$4:$X$1004,9,0),"")</f>
        <v/>
      </c>
      <c r="J265" s="58" t="str">
        <f>IFERROR(VLOOKUP($AC265,FILL_DATA!$A$4:$X$1004,10,0),"")</f>
        <v/>
      </c>
      <c r="K265" s="58" t="str">
        <f>IFERROR(VLOOKUP($AC265,FILL_DATA!$A$4:$X$1004,11,0),"")</f>
        <v/>
      </c>
      <c r="L265" s="58" t="str">
        <f>IFERROR(VLOOKUP($AC265,FILL_DATA!$A$4:$X$1004,12,0),"")</f>
        <v/>
      </c>
      <c r="M265" s="58" t="str">
        <f>IFERROR(VLOOKUP($AC265,FILL_DATA!$A$4:$X$1004,13,0),"")</f>
        <v/>
      </c>
      <c r="N265" s="58" t="str">
        <f>IFERROR(VLOOKUP($AC265,FILL_DATA!$A$4:$X$1004,14,0),"")</f>
        <v/>
      </c>
      <c r="O265" s="58" t="str">
        <f>IFERROR(VLOOKUP($AC265,FILL_DATA!$A$4:$X$1004,15,0),"")</f>
        <v/>
      </c>
      <c r="P265" s="58" t="str">
        <f>IFERROR(VLOOKUP($AC265,FILL_DATA!$A$4:$X$1004,16,0),"")</f>
        <v/>
      </c>
      <c r="Q265" s="58" t="str">
        <f>IFERROR(VLOOKUP($AC265,FILL_DATA!$A$4:$X$1004,17,0),"")</f>
        <v/>
      </c>
      <c r="R265" s="58" t="str">
        <f>IFERROR(VLOOKUP($AC265,FILL_DATA!$A$4:$X$1004,18,0),"")</f>
        <v/>
      </c>
      <c r="S265" s="58" t="str">
        <f>IFERROR(VLOOKUP($AC265,FILL_DATA!$A$4:$X$1004,19,0),"")</f>
        <v/>
      </c>
      <c r="T265" s="58" t="str">
        <f>IFERROR(VLOOKUP($AC265,FILL_DATA!$A$4:$X$1004,20,0),"")</f>
        <v/>
      </c>
      <c r="U265" s="58" t="str">
        <f>IFERROR(VLOOKUP($AC265,FILL_DATA!$A$4:$X$1004,21,0),"")</f>
        <v/>
      </c>
      <c r="V265" s="58" t="str">
        <f>IFERROR(VLOOKUP($AC265,FILL_DATA!$A$4:$X$1004,22,0),"")</f>
        <v/>
      </c>
      <c r="W265" s="58" t="str">
        <f>IFERROR(VLOOKUP($AC265,FILL_DATA!$A$4:$X$1004,23,0),"")</f>
        <v/>
      </c>
      <c r="X265" s="58" t="str">
        <f>IFERROR(VLOOKUP($AC265,FILL_DATA!$A$4:$X$1004,24,0),"")</f>
        <v/>
      </c>
      <c r="Y265" s="58" t="str">
        <f>IF(SANCTION!$C$6:$C$1006="","",VLOOKUP(SANCTION!$C$6:$C$1006,Sheet1!$B$3:$C$15,2,0))</f>
        <v/>
      </c>
      <c r="Z265" s="57">
        <f t="shared" si="8"/>
        <v>0</v>
      </c>
      <c r="AB265" s="89">
        <v>260</v>
      </c>
      <c r="AC265" s="89">
        <f>IFERROR(IF($AB$1&gt;=AB265,SMALL(FILL_DATA!$AC$5:$AC$1004,SANCTION!$AB$2+SANCTION!AB265),0),0)</f>
        <v>0</v>
      </c>
      <c r="AE265" s="89">
        <f>IF(SANCTION!$C265&gt;=9,1,0)</f>
        <v>1</v>
      </c>
      <c r="AF265" s="89">
        <f>IFERROR(PRODUCT(SANCTION!$X265,SANCTION!$Y265),"")</f>
        <v>0</v>
      </c>
      <c r="AG265" s="89">
        <f t="shared" si="9"/>
        <v>0</v>
      </c>
    </row>
    <row r="266" spans="1:33" hidden="1">
      <c r="A266" s="89" t="str">
        <f>J266&amp;"_"&amp;COUNTIF($J$6:J266,J266)</f>
        <v>_230</v>
      </c>
      <c r="B266" s="58" t="str">
        <f>IF(SANCTION!$C266="","",ROWS($B$6:B266))</f>
        <v/>
      </c>
      <c r="C266" s="58" t="str">
        <f>IFERROR(VLOOKUP($AC266,FILL_DATA!$A$4:$X$1004,2,0),"")</f>
        <v/>
      </c>
      <c r="D266" s="58" t="str">
        <f>IFERROR(VLOOKUP($AC266,FILL_DATA!$A$4:$X$1004,3,0),"")</f>
        <v/>
      </c>
      <c r="E266" s="58" t="str">
        <f>IFERROR(VLOOKUP($AC266,FILL_DATA!$A$4:$X$1004,4,0),"")</f>
        <v/>
      </c>
      <c r="F266" s="58" t="str">
        <f>IFERROR(VLOOKUP($AC266,FILL_DATA!$A$4:$X$1004,5,0),"")</f>
        <v/>
      </c>
      <c r="G266" s="58" t="str">
        <f>IFERROR(VLOOKUP($AC266,FILL_DATA!$A$4:$X$1004,6,0),"")</f>
        <v/>
      </c>
      <c r="H266" s="58" t="str">
        <f>IFERROR(VLOOKUP($AC266,FILL_DATA!$A$4:$X$1004,7,0),"")</f>
        <v/>
      </c>
      <c r="I266" s="161" t="str">
        <f>IFERROR(VLOOKUP($AC266,FILL_DATA!$A$4:$X$1004,9,0),"")</f>
        <v/>
      </c>
      <c r="J266" s="58" t="str">
        <f>IFERROR(VLOOKUP($AC266,FILL_DATA!$A$4:$X$1004,10,0),"")</f>
        <v/>
      </c>
      <c r="K266" s="58" t="str">
        <f>IFERROR(VLOOKUP($AC266,FILL_DATA!$A$4:$X$1004,11,0),"")</f>
        <v/>
      </c>
      <c r="L266" s="58" t="str">
        <f>IFERROR(VLOOKUP($AC266,FILL_DATA!$A$4:$X$1004,12,0),"")</f>
        <v/>
      </c>
      <c r="M266" s="58" t="str">
        <f>IFERROR(VLOOKUP($AC266,FILL_DATA!$A$4:$X$1004,13,0),"")</f>
        <v/>
      </c>
      <c r="N266" s="58" t="str">
        <f>IFERROR(VLOOKUP($AC266,FILL_DATA!$A$4:$X$1004,14,0),"")</f>
        <v/>
      </c>
      <c r="O266" s="58" t="str">
        <f>IFERROR(VLOOKUP($AC266,FILL_DATA!$A$4:$X$1004,15,0),"")</f>
        <v/>
      </c>
      <c r="P266" s="58" t="str">
        <f>IFERROR(VLOOKUP($AC266,FILL_DATA!$A$4:$X$1004,16,0),"")</f>
        <v/>
      </c>
      <c r="Q266" s="58" t="str">
        <f>IFERROR(VLOOKUP($AC266,FILL_DATA!$A$4:$X$1004,17,0),"")</f>
        <v/>
      </c>
      <c r="R266" s="58" t="str">
        <f>IFERROR(VLOOKUP($AC266,FILL_DATA!$A$4:$X$1004,18,0),"")</f>
        <v/>
      </c>
      <c r="S266" s="58" t="str">
        <f>IFERROR(VLOOKUP($AC266,FILL_DATA!$A$4:$X$1004,19,0),"")</f>
        <v/>
      </c>
      <c r="T266" s="58" t="str">
        <f>IFERROR(VLOOKUP($AC266,FILL_DATA!$A$4:$X$1004,20,0),"")</f>
        <v/>
      </c>
      <c r="U266" s="58" t="str">
        <f>IFERROR(VLOOKUP($AC266,FILL_DATA!$A$4:$X$1004,21,0),"")</f>
        <v/>
      </c>
      <c r="V266" s="58" t="str">
        <f>IFERROR(VLOOKUP($AC266,FILL_DATA!$A$4:$X$1004,22,0),"")</f>
        <v/>
      </c>
      <c r="W266" s="58" t="str">
        <f>IFERROR(VLOOKUP($AC266,FILL_DATA!$A$4:$X$1004,23,0),"")</f>
        <v/>
      </c>
      <c r="X266" s="58" t="str">
        <f>IFERROR(VLOOKUP($AC266,FILL_DATA!$A$4:$X$1004,24,0),"")</f>
        <v/>
      </c>
      <c r="Y266" s="58" t="str">
        <f>IF(SANCTION!$C$6:$C$1006="","",VLOOKUP(SANCTION!$C$6:$C$1006,Sheet1!$B$3:$C$15,2,0))</f>
        <v/>
      </c>
      <c r="Z266" s="57">
        <f t="shared" si="8"/>
        <v>0</v>
      </c>
      <c r="AB266" s="89">
        <v>261</v>
      </c>
      <c r="AC266" s="89">
        <f>IFERROR(IF($AB$1&gt;=AB266,SMALL(FILL_DATA!$AC$5:$AC$1004,SANCTION!$AB$2+SANCTION!AB266),0),0)</f>
        <v>0</v>
      </c>
      <c r="AE266" s="89">
        <f>IF(SANCTION!$C266&gt;=9,1,0)</f>
        <v>1</v>
      </c>
      <c r="AF266" s="89">
        <f>IFERROR(PRODUCT(SANCTION!$X266,SANCTION!$Y266),"")</f>
        <v>0</v>
      </c>
      <c r="AG266" s="89">
        <f t="shared" si="9"/>
        <v>0</v>
      </c>
    </row>
    <row r="267" spans="1:33" hidden="1">
      <c r="A267" s="89" t="str">
        <f>J267&amp;"_"&amp;COUNTIF($J$6:J267,J267)</f>
        <v>_231</v>
      </c>
      <c r="B267" s="58" t="str">
        <f>IF(SANCTION!$C267="","",ROWS($B$6:B267))</f>
        <v/>
      </c>
      <c r="C267" s="58" t="str">
        <f>IFERROR(VLOOKUP($AC267,FILL_DATA!$A$4:$X$1004,2,0),"")</f>
        <v/>
      </c>
      <c r="D267" s="58" t="str">
        <f>IFERROR(VLOOKUP($AC267,FILL_DATA!$A$4:$X$1004,3,0),"")</f>
        <v/>
      </c>
      <c r="E267" s="58" t="str">
        <f>IFERROR(VLOOKUP($AC267,FILL_DATA!$A$4:$X$1004,4,0),"")</f>
        <v/>
      </c>
      <c r="F267" s="58" t="str">
        <f>IFERROR(VLOOKUP($AC267,FILL_DATA!$A$4:$X$1004,5,0),"")</f>
        <v/>
      </c>
      <c r="G267" s="58" t="str">
        <f>IFERROR(VLOOKUP($AC267,FILL_DATA!$A$4:$X$1004,6,0),"")</f>
        <v/>
      </c>
      <c r="H267" s="58" t="str">
        <f>IFERROR(VLOOKUP($AC267,FILL_DATA!$A$4:$X$1004,7,0),"")</f>
        <v/>
      </c>
      <c r="I267" s="161" t="str">
        <f>IFERROR(VLOOKUP($AC267,FILL_DATA!$A$4:$X$1004,9,0),"")</f>
        <v/>
      </c>
      <c r="J267" s="58" t="str">
        <f>IFERROR(VLOOKUP($AC267,FILL_DATA!$A$4:$X$1004,10,0),"")</f>
        <v/>
      </c>
      <c r="K267" s="58" t="str">
        <f>IFERROR(VLOOKUP($AC267,FILL_DATA!$A$4:$X$1004,11,0),"")</f>
        <v/>
      </c>
      <c r="L267" s="58" t="str">
        <f>IFERROR(VLOOKUP($AC267,FILL_DATA!$A$4:$X$1004,12,0),"")</f>
        <v/>
      </c>
      <c r="M267" s="58" t="str">
        <f>IFERROR(VLOOKUP($AC267,FILL_DATA!$A$4:$X$1004,13,0),"")</f>
        <v/>
      </c>
      <c r="N267" s="58" t="str">
        <f>IFERROR(VLOOKUP($AC267,FILL_DATA!$A$4:$X$1004,14,0),"")</f>
        <v/>
      </c>
      <c r="O267" s="58" t="str">
        <f>IFERROR(VLOOKUP($AC267,FILL_DATA!$A$4:$X$1004,15,0),"")</f>
        <v/>
      </c>
      <c r="P267" s="58" t="str">
        <f>IFERROR(VLOOKUP($AC267,FILL_DATA!$A$4:$X$1004,16,0),"")</f>
        <v/>
      </c>
      <c r="Q267" s="58" t="str">
        <f>IFERROR(VLOOKUP($AC267,FILL_DATA!$A$4:$X$1004,17,0),"")</f>
        <v/>
      </c>
      <c r="R267" s="58" t="str">
        <f>IFERROR(VLOOKUP($AC267,FILL_DATA!$A$4:$X$1004,18,0),"")</f>
        <v/>
      </c>
      <c r="S267" s="58" t="str">
        <f>IFERROR(VLOOKUP($AC267,FILL_DATA!$A$4:$X$1004,19,0),"")</f>
        <v/>
      </c>
      <c r="T267" s="58" t="str">
        <f>IFERROR(VLOOKUP($AC267,FILL_DATA!$A$4:$X$1004,20,0),"")</f>
        <v/>
      </c>
      <c r="U267" s="58" t="str">
        <f>IFERROR(VLOOKUP($AC267,FILL_DATA!$A$4:$X$1004,21,0),"")</f>
        <v/>
      </c>
      <c r="V267" s="58" t="str">
        <f>IFERROR(VLOOKUP($AC267,FILL_DATA!$A$4:$X$1004,22,0),"")</f>
        <v/>
      </c>
      <c r="W267" s="58" t="str">
        <f>IFERROR(VLOOKUP($AC267,FILL_DATA!$A$4:$X$1004,23,0),"")</f>
        <v/>
      </c>
      <c r="X267" s="58" t="str">
        <f>IFERROR(VLOOKUP($AC267,FILL_DATA!$A$4:$X$1004,24,0),"")</f>
        <v/>
      </c>
      <c r="Y267" s="58" t="str">
        <f>IF(SANCTION!$C$6:$C$1006="","",VLOOKUP(SANCTION!$C$6:$C$1006,Sheet1!$B$3:$C$15,2,0))</f>
        <v/>
      </c>
      <c r="Z267" s="57">
        <f t="shared" si="8"/>
        <v>0</v>
      </c>
      <c r="AB267" s="89">
        <v>262</v>
      </c>
      <c r="AC267" s="89">
        <f>IFERROR(IF($AB$1&gt;=AB267,SMALL(FILL_DATA!$AC$5:$AC$1004,SANCTION!$AB$2+SANCTION!AB267),0),0)</f>
        <v>0</v>
      </c>
      <c r="AE267" s="89">
        <f>IF(SANCTION!$C267&gt;=9,1,0)</f>
        <v>1</v>
      </c>
      <c r="AF267" s="89">
        <f>IFERROR(PRODUCT(SANCTION!$X267,SANCTION!$Y267),"")</f>
        <v>0</v>
      </c>
      <c r="AG267" s="89">
        <f t="shared" si="9"/>
        <v>0</v>
      </c>
    </row>
    <row r="268" spans="1:33" hidden="1">
      <c r="A268" s="89" t="str">
        <f>J268&amp;"_"&amp;COUNTIF($J$6:J268,J268)</f>
        <v>_232</v>
      </c>
      <c r="B268" s="58" t="str">
        <f>IF(SANCTION!$C268="","",ROWS($B$6:B268))</f>
        <v/>
      </c>
      <c r="C268" s="58" t="str">
        <f>IFERROR(VLOOKUP($AC268,FILL_DATA!$A$4:$X$1004,2,0),"")</f>
        <v/>
      </c>
      <c r="D268" s="58" t="str">
        <f>IFERROR(VLOOKUP($AC268,FILL_DATA!$A$4:$X$1004,3,0),"")</f>
        <v/>
      </c>
      <c r="E268" s="58" t="str">
        <f>IFERROR(VLOOKUP($AC268,FILL_DATA!$A$4:$X$1004,4,0),"")</f>
        <v/>
      </c>
      <c r="F268" s="58" t="str">
        <f>IFERROR(VLOOKUP($AC268,FILL_DATA!$A$4:$X$1004,5,0),"")</f>
        <v/>
      </c>
      <c r="G268" s="58" t="str">
        <f>IFERROR(VLOOKUP($AC268,FILL_DATA!$A$4:$X$1004,6,0),"")</f>
        <v/>
      </c>
      <c r="H268" s="58" t="str">
        <f>IFERROR(VLOOKUP($AC268,FILL_DATA!$A$4:$X$1004,7,0),"")</f>
        <v/>
      </c>
      <c r="I268" s="161" t="str">
        <f>IFERROR(VLOOKUP($AC268,FILL_DATA!$A$4:$X$1004,9,0),"")</f>
        <v/>
      </c>
      <c r="J268" s="58" t="str">
        <f>IFERROR(VLOOKUP($AC268,FILL_DATA!$A$4:$X$1004,10,0),"")</f>
        <v/>
      </c>
      <c r="K268" s="58" t="str">
        <f>IFERROR(VLOOKUP($AC268,FILL_DATA!$A$4:$X$1004,11,0),"")</f>
        <v/>
      </c>
      <c r="L268" s="58" t="str">
        <f>IFERROR(VLOOKUP($AC268,FILL_DATA!$A$4:$X$1004,12,0),"")</f>
        <v/>
      </c>
      <c r="M268" s="58" t="str">
        <f>IFERROR(VLOOKUP($AC268,FILL_DATA!$A$4:$X$1004,13,0),"")</f>
        <v/>
      </c>
      <c r="N268" s="58" t="str">
        <f>IFERROR(VLOOKUP($AC268,FILL_DATA!$A$4:$X$1004,14,0),"")</f>
        <v/>
      </c>
      <c r="O268" s="58" t="str">
        <f>IFERROR(VLOOKUP($AC268,FILL_DATA!$A$4:$X$1004,15,0),"")</f>
        <v/>
      </c>
      <c r="P268" s="58" t="str">
        <f>IFERROR(VLOOKUP($AC268,FILL_DATA!$A$4:$X$1004,16,0),"")</f>
        <v/>
      </c>
      <c r="Q268" s="58" t="str">
        <f>IFERROR(VLOOKUP($AC268,FILL_DATA!$A$4:$X$1004,17,0),"")</f>
        <v/>
      </c>
      <c r="R268" s="58" t="str">
        <f>IFERROR(VLOOKUP($AC268,FILL_DATA!$A$4:$X$1004,18,0),"")</f>
        <v/>
      </c>
      <c r="S268" s="58" t="str">
        <f>IFERROR(VLOOKUP($AC268,FILL_DATA!$A$4:$X$1004,19,0),"")</f>
        <v/>
      </c>
      <c r="T268" s="58" t="str">
        <f>IFERROR(VLOOKUP($AC268,FILL_DATA!$A$4:$X$1004,20,0),"")</f>
        <v/>
      </c>
      <c r="U268" s="58" t="str">
        <f>IFERROR(VLOOKUP($AC268,FILL_DATA!$A$4:$X$1004,21,0),"")</f>
        <v/>
      </c>
      <c r="V268" s="58" t="str">
        <f>IFERROR(VLOOKUP($AC268,FILL_DATA!$A$4:$X$1004,22,0),"")</f>
        <v/>
      </c>
      <c r="W268" s="58" t="str">
        <f>IFERROR(VLOOKUP($AC268,FILL_DATA!$A$4:$X$1004,23,0),"")</f>
        <v/>
      </c>
      <c r="X268" s="58" t="str">
        <f>IFERROR(VLOOKUP($AC268,FILL_DATA!$A$4:$X$1004,24,0),"")</f>
        <v/>
      </c>
      <c r="Y268" s="58" t="str">
        <f>IF(SANCTION!$C$6:$C$1006="","",VLOOKUP(SANCTION!$C$6:$C$1006,Sheet1!$B$3:$C$15,2,0))</f>
        <v/>
      </c>
      <c r="Z268" s="57">
        <f t="shared" si="8"/>
        <v>0</v>
      </c>
      <c r="AB268" s="89">
        <v>263</v>
      </c>
      <c r="AC268" s="89">
        <f>IFERROR(IF($AB$1&gt;=AB268,SMALL(FILL_DATA!$AC$5:$AC$1004,SANCTION!$AB$2+SANCTION!AB268),0),0)</f>
        <v>0</v>
      </c>
      <c r="AE268" s="89">
        <f>IF(SANCTION!$C268&gt;=9,1,0)</f>
        <v>1</v>
      </c>
      <c r="AF268" s="89">
        <f>IFERROR(PRODUCT(SANCTION!$X268,SANCTION!$Y268),"")</f>
        <v>0</v>
      </c>
      <c r="AG268" s="89">
        <f t="shared" si="9"/>
        <v>0</v>
      </c>
    </row>
    <row r="269" spans="1:33" hidden="1">
      <c r="A269" s="89" t="str">
        <f>J269&amp;"_"&amp;COUNTIF($J$6:J269,J269)</f>
        <v>_233</v>
      </c>
      <c r="B269" s="58" t="str">
        <f>IF(SANCTION!$C269="","",ROWS($B$6:B269))</f>
        <v/>
      </c>
      <c r="C269" s="58" t="str">
        <f>IFERROR(VLOOKUP($AC269,FILL_DATA!$A$4:$X$1004,2,0),"")</f>
        <v/>
      </c>
      <c r="D269" s="58" t="str">
        <f>IFERROR(VLOOKUP($AC269,FILL_DATA!$A$4:$X$1004,3,0),"")</f>
        <v/>
      </c>
      <c r="E269" s="58" t="str">
        <f>IFERROR(VLOOKUP($AC269,FILL_DATA!$A$4:$X$1004,4,0),"")</f>
        <v/>
      </c>
      <c r="F269" s="58" t="str">
        <f>IFERROR(VLOOKUP($AC269,FILL_DATA!$A$4:$X$1004,5,0),"")</f>
        <v/>
      </c>
      <c r="G269" s="58" t="str">
        <f>IFERROR(VLOOKUP($AC269,FILL_DATA!$A$4:$X$1004,6,0),"")</f>
        <v/>
      </c>
      <c r="H269" s="58" t="str">
        <f>IFERROR(VLOOKUP($AC269,FILL_DATA!$A$4:$X$1004,7,0),"")</f>
        <v/>
      </c>
      <c r="I269" s="161" t="str">
        <f>IFERROR(VLOOKUP($AC269,FILL_DATA!$A$4:$X$1004,9,0),"")</f>
        <v/>
      </c>
      <c r="J269" s="58" t="str">
        <f>IFERROR(VLOOKUP($AC269,FILL_DATA!$A$4:$X$1004,10,0),"")</f>
        <v/>
      </c>
      <c r="K269" s="58" t="str">
        <f>IFERROR(VLOOKUP($AC269,FILL_DATA!$A$4:$X$1004,11,0),"")</f>
        <v/>
      </c>
      <c r="L269" s="58" t="str">
        <f>IFERROR(VLOOKUP($AC269,FILL_DATA!$A$4:$X$1004,12,0),"")</f>
        <v/>
      </c>
      <c r="M269" s="58" t="str">
        <f>IFERROR(VLOOKUP($AC269,FILL_DATA!$A$4:$X$1004,13,0),"")</f>
        <v/>
      </c>
      <c r="N269" s="58" t="str">
        <f>IFERROR(VLOOKUP($AC269,FILL_DATA!$A$4:$X$1004,14,0),"")</f>
        <v/>
      </c>
      <c r="O269" s="58" t="str">
        <f>IFERROR(VLOOKUP($AC269,FILL_DATA!$A$4:$X$1004,15,0),"")</f>
        <v/>
      </c>
      <c r="P269" s="58" t="str">
        <f>IFERROR(VLOOKUP($AC269,FILL_DATA!$A$4:$X$1004,16,0),"")</f>
        <v/>
      </c>
      <c r="Q269" s="58" t="str">
        <f>IFERROR(VLOOKUP($AC269,FILL_DATA!$A$4:$X$1004,17,0),"")</f>
        <v/>
      </c>
      <c r="R269" s="58" t="str">
        <f>IFERROR(VLOOKUP($AC269,FILL_DATA!$A$4:$X$1004,18,0),"")</f>
        <v/>
      </c>
      <c r="S269" s="58" t="str">
        <f>IFERROR(VLOOKUP($AC269,FILL_DATA!$A$4:$X$1004,19,0),"")</f>
        <v/>
      </c>
      <c r="T269" s="58" t="str">
        <f>IFERROR(VLOOKUP($AC269,FILL_DATA!$A$4:$X$1004,20,0),"")</f>
        <v/>
      </c>
      <c r="U269" s="58" t="str">
        <f>IFERROR(VLOOKUP($AC269,FILL_DATA!$A$4:$X$1004,21,0),"")</f>
        <v/>
      </c>
      <c r="V269" s="58" t="str">
        <f>IFERROR(VLOOKUP($AC269,FILL_DATA!$A$4:$X$1004,22,0),"")</f>
        <v/>
      </c>
      <c r="W269" s="58" t="str">
        <f>IFERROR(VLOOKUP($AC269,FILL_DATA!$A$4:$X$1004,23,0),"")</f>
        <v/>
      </c>
      <c r="X269" s="58" t="str">
        <f>IFERROR(VLOOKUP($AC269,FILL_DATA!$A$4:$X$1004,24,0),"")</f>
        <v/>
      </c>
      <c r="Y269" s="58" t="str">
        <f>IF(SANCTION!$C$6:$C$1006="","",VLOOKUP(SANCTION!$C$6:$C$1006,Sheet1!$B$3:$C$15,2,0))</f>
        <v/>
      </c>
      <c r="Z269" s="57">
        <f t="shared" si="8"/>
        <v>0</v>
      </c>
      <c r="AB269" s="89">
        <v>264</v>
      </c>
      <c r="AC269" s="89">
        <f>IFERROR(IF($AB$1&gt;=AB269,SMALL(FILL_DATA!$AC$5:$AC$1004,SANCTION!$AB$2+SANCTION!AB269),0),0)</f>
        <v>0</v>
      </c>
      <c r="AE269" s="89">
        <f>IF(SANCTION!$C269&gt;=9,1,0)</f>
        <v>1</v>
      </c>
      <c r="AF269" s="89">
        <f>IFERROR(PRODUCT(SANCTION!$X269,SANCTION!$Y269),"")</f>
        <v>0</v>
      </c>
      <c r="AG269" s="89">
        <f t="shared" si="9"/>
        <v>0</v>
      </c>
    </row>
    <row r="270" spans="1:33" hidden="1">
      <c r="A270" s="89" t="str">
        <f>J270&amp;"_"&amp;COUNTIF($J$6:J270,J270)</f>
        <v>_234</v>
      </c>
      <c r="B270" s="58" t="str">
        <f>IF(SANCTION!$C270="","",ROWS($B$6:B270))</f>
        <v/>
      </c>
      <c r="C270" s="58" t="str">
        <f>IFERROR(VLOOKUP($AC270,FILL_DATA!$A$4:$X$1004,2,0),"")</f>
        <v/>
      </c>
      <c r="D270" s="58" t="str">
        <f>IFERROR(VLOOKUP($AC270,FILL_DATA!$A$4:$X$1004,3,0),"")</f>
        <v/>
      </c>
      <c r="E270" s="58" t="str">
        <f>IFERROR(VLOOKUP($AC270,FILL_DATA!$A$4:$X$1004,4,0),"")</f>
        <v/>
      </c>
      <c r="F270" s="58" t="str">
        <f>IFERROR(VLOOKUP($AC270,FILL_DATA!$A$4:$X$1004,5,0),"")</f>
        <v/>
      </c>
      <c r="G270" s="58" t="str">
        <f>IFERROR(VLOOKUP($AC270,FILL_DATA!$A$4:$X$1004,6,0),"")</f>
        <v/>
      </c>
      <c r="H270" s="58" t="str">
        <f>IFERROR(VLOOKUP($AC270,FILL_DATA!$A$4:$X$1004,7,0),"")</f>
        <v/>
      </c>
      <c r="I270" s="161" t="str">
        <f>IFERROR(VLOOKUP($AC270,FILL_DATA!$A$4:$X$1004,9,0),"")</f>
        <v/>
      </c>
      <c r="J270" s="58" t="str">
        <f>IFERROR(VLOOKUP($AC270,FILL_DATA!$A$4:$X$1004,10,0),"")</f>
        <v/>
      </c>
      <c r="K270" s="58" t="str">
        <f>IFERROR(VLOOKUP($AC270,FILL_DATA!$A$4:$X$1004,11,0),"")</f>
        <v/>
      </c>
      <c r="L270" s="58" t="str">
        <f>IFERROR(VLOOKUP($AC270,FILL_DATA!$A$4:$X$1004,12,0),"")</f>
        <v/>
      </c>
      <c r="M270" s="58" t="str">
        <f>IFERROR(VLOOKUP($AC270,FILL_DATA!$A$4:$X$1004,13,0),"")</f>
        <v/>
      </c>
      <c r="N270" s="58" t="str">
        <f>IFERROR(VLOOKUP($AC270,FILL_DATA!$A$4:$X$1004,14,0),"")</f>
        <v/>
      </c>
      <c r="O270" s="58" t="str">
        <f>IFERROR(VLOOKUP($AC270,FILL_DATA!$A$4:$X$1004,15,0),"")</f>
        <v/>
      </c>
      <c r="P270" s="58" t="str">
        <f>IFERROR(VLOOKUP($AC270,FILL_DATA!$A$4:$X$1004,16,0),"")</f>
        <v/>
      </c>
      <c r="Q270" s="58" t="str">
        <f>IFERROR(VLOOKUP($AC270,FILL_DATA!$A$4:$X$1004,17,0),"")</f>
        <v/>
      </c>
      <c r="R270" s="58" t="str">
        <f>IFERROR(VLOOKUP($AC270,FILL_DATA!$A$4:$X$1004,18,0),"")</f>
        <v/>
      </c>
      <c r="S270" s="58" t="str">
        <f>IFERROR(VLOOKUP($AC270,FILL_DATA!$A$4:$X$1004,19,0),"")</f>
        <v/>
      </c>
      <c r="T270" s="58" t="str">
        <f>IFERROR(VLOOKUP($AC270,FILL_DATA!$A$4:$X$1004,20,0),"")</f>
        <v/>
      </c>
      <c r="U270" s="58" t="str">
        <f>IFERROR(VLOOKUP($AC270,FILL_DATA!$A$4:$X$1004,21,0),"")</f>
        <v/>
      </c>
      <c r="V270" s="58" t="str">
        <f>IFERROR(VLOOKUP($AC270,FILL_DATA!$A$4:$X$1004,22,0),"")</f>
        <v/>
      </c>
      <c r="W270" s="58" t="str">
        <f>IFERROR(VLOOKUP($AC270,FILL_DATA!$A$4:$X$1004,23,0),"")</f>
        <v/>
      </c>
      <c r="X270" s="58" t="str">
        <f>IFERROR(VLOOKUP($AC270,FILL_DATA!$A$4:$X$1004,24,0),"")</f>
        <v/>
      </c>
      <c r="Y270" s="58" t="str">
        <f>IF(SANCTION!$C$6:$C$1006="","",VLOOKUP(SANCTION!$C$6:$C$1006,Sheet1!$B$3:$C$15,2,0))</f>
        <v/>
      </c>
      <c r="Z270" s="57">
        <f t="shared" si="8"/>
        <v>0</v>
      </c>
      <c r="AB270" s="89">
        <v>265</v>
      </c>
      <c r="AC270" s="89">
        <f>IFERROR(IF($AB$1&gt;=AB270,SMALL(FILL_DATA!$AC$5:$AC$1004,SANCTION!$AB$2+SANCTION!AB270),0),0)</f>
        <v>0</v>
      </c>
      <c r="AE270" s="89">
        <f>IF(SANCTION!$C270&gt;=9,1,0)</f>
        <v>1</v>
      </c>
      <c r="AF270" s="89">
        <f>IFERROR(PRODUCT(SANCTION!$X270,SANCTION!$Y270),"")</f>
        <v>0</v>
      </c>
      <c r="AG270" s="89">
        <f t="shared" si="9"/>
        <v>0</v>
      </c>
    </row>
    <row r="271" spans="1:33" hidden="1">
      <c r="A271" s="89" t="str">
        <f>J271&amp;"_"&amp;COUNTIF($J$6:J271,J271)</f>
        <v>_235</v>
      </c>
      <c r="B271" s="58" t="str">
        <f>IF(SANCTION!$C271="","",ROWS($B$6:B271))</f>
        <v/>
      </c>
      <c r="C271" s="58" t="str">
        <f>IFERROR(VLOOKUP($AC271,FILL_DATA!$A$4:$X$1004,2,0),"")</f>
        <v/>
      </c>
      <c r="D271" s="58" t="str">
        <f>IFERROR(VLOOKUP($AC271,FILL_DATA!$A$4:$X$1004,3,0),"")</f>
        <v/>
      </c>
      <c r="E271" s="58" t="str">
        <f>IFERROR(VLOOKUP($AC271,FILL_DATA!$A$4:$X$1004,4,0),"")</f>
        <v/>
      </c>
      <c r="F271" s="58" t="str">
        <f>IFERROR(VLOOKUP($AC271,FILL_DATA!$A$4:$X$1004,5,0),"")</f>
        <v/>
      </c>
      <c r="G271" s="58" t="str">
        <f>IFERROR(VLOOKUP($AC271,FILL_DATA!$A$4:$X$1004,6,0),"")</f>
        <v/>
      </c>
      <c r="H271" s="58" t="str">
        <f>IFERROR(VLOOKUP($AC271,FILL_DATA!$A$4:$X$1004,7,0),"")</f>
        <v/>
      </c>
      <c r="I271" s="161" t="str">
        <f>IFERROR(VLOOKUP($AC271,FILL_DATA!$A$4:$X$1004,9,0),"")</f>
        <v/>
      </c>
      <c r="J271" s="58" t="str">
        <f>IFERROR(VLOOKUP($AC271,FILL_DATA!$A$4:$X$1004,10,0),"")</f>
        <v/>
      </c>
      <c r="K271" s="58" t="str">
        <f>IFERROR(VLOOKUP($AC271,FILL_DATA!$A$4:$X$1004,11,0),"")</f>
        <v/>
      </c>
      <c r="L271" s="58" t="str">
        <f>IFERROR(VLOOKUP($AC271,FILL_DATA!$A$4:$X$1004,12,0),"")</f>
        <v/>
      </c>
      <c r="M271" s="58" t="str">
        <f>IFERROR(VLOOKUP($AC271,FILL_DATA!$A$4:$X$1004,13,0),"")</f>
        <v/>
      </c>
      <c r="N271" s="58" t="str">
        <f>IFERROR(VLOOKUP($AC271,FILL_DATA!$A$4:$X$1004,14,0),"")</f>
        <v/>
      </c>
      <c r="O271" s="58" t="str">
        <f>IFERROR(VLOOKUP($AC271,FILL_DATA!$A$4:$X$1004,15,0),"")</f>
        <v/>
      </c>
      <c r="P271" s="58" t="str">
        <f>IFERROR(VLOOKUP($AC271,FILL_DATA!$A$4:$X$1004,16,0),"")</f>
        <v/>
      </c>
      <c r="Q271" s="58" t="str">
        <f>IFERROR(VLOOKUP($AC271,FILL_DATA!$A$4:$X$1004,17,0),"")</f>
        <v/>
      </c>
      <c r="R271" s="58" t="str">
        <f>IFERROR(VLOOKUP($AC271,FILL_DATA!$A$4:$X$1004,18,0),"")</f>
        <v/>
      </c>
      <c r="S271" s="58" t="str">
        <f>IFERROR(VLOOKUP($AC271,FILL_DATA!$A$4:$X$1004,19,0),"")</f>
        <v/>
      </c>
      <c r="T271" s="58" t="str">
        <f>IFERROR(VLOOKUP($AC271,FILL_DATA!$A$4:$X$1004,20,0),"")</f>
        <v/>
      </c>
      <c r="U271" s="58" t="str">
        <f>IFERROR(VLOOKUP($AC271,FILL_DATA!$A$4:$X$1004,21,0),"")</f>
        <v/>
      </c>
      <c r="V271" s="58" t="str">
        <f>IFERROR(VLOOKUP($AC271,FILL_DATA!$A$4:$X$1004,22,0),"")</f>
        <v/>
      </c>
      <c r="W271" s="58" t="str">
        <f>IFERROR(VLOOKUP($AC271,FILL_DATA!$A$4:$X$1004,23,0),"")</f>
        <v/>
      </c>
      <c r="X271" s="58" t="str">
        <f>IFERROR(VLOOKUP($AC271,FILL_DATA!$A$4:$X$1004,24,0),"")</f>
        <v/>
      </c>
      <c r="Y271" s="58" t="str">
        <f>IF(SANCTION!$C$6:$C$1006="","",VLOOKUP(SANCTION!$C$6:$C$1006,Sheet1!$B$3:$C$15,2,0))</f>
        <v/>
      </c>
      <c r="Z271" s="57">
        <f t="shared" si="8"/>
        <v>0</v>
      </c>
      <c r="AB271" s="89">
        <v>266</v>
      </c>
      <c r="AC271" s="89">
        <f>IFERROR(IF($AB$1&gt;=AB271,SMALL(FILL_DATA!$AC$5:$AC$1004,SANCTION!$AB$2+SANCTION!AB271),0),0)</f>
        <v>0</v>
      </c>
      <c r="AE271" s="89">
        <f>IF(SANCTION!$C271&gt;=9,1,0)</f>
        <v>1</v>
      </c>
      <c r="AF271" s="89">
        <f>IFERROR(PRODUCT(SANCTION!$X271,SANCTION!$Y271),"")</f>
        <v>0</v>
      </c>
      <c r="AG271" s="89">
        <f t="shared" si="9"/>
        <v>0</v>
      </c>
    </row>
    <row r="272" spans="1:33" hidden="1">
      <c r="A272" s="89" t="str">
        <f>J272&amp;"_"&amp;COUNTIF($J$6:J272,J272)</f>
        <v>_236</v>
      </c>
      <c r="B272" s="58" t="str">
        <f>IF(SANCTION!$C272="","",ROWS($B$6:B272))</f>
        <v/>
      </c>
      <c r="C272" s="58" t="str">
        <f>IFERROR(VLOOKUP($AC272,FILL_DATA!$A$4:$X$1004,2,0),"")</f>
        <v/>
      </c>
      <c r="D272" s="58" t="str">
        <f>IFERROR(VLOOKUP($AC272,FILL_DATA!$A$4:$X$1004,3,0),"")</f>
        <v/>
      </c>
      <c r="E272" s="58" t="str">
        <f>IFERROR(VLOOKUP($AC272,FILL_DATA!$A$4:$X$1004,4,0),"")</f>
        <v/>
      </c>
      <c r="F272" s="58" t="str">
        <f>IFERROR(VLOOKUP($AC272,FILL_DATA!$A$4:$X$1004,5,0),"")</f>
        <v/>
      </c>
      <c r="G272" s="58" t="str">
        <f>IFERROR(VLOOKUP($AC272,FILL_DATA!$A$4:$X$1004,6,0),"")</f>
        <v/>
      </c>
      <c r="H272" s="58" t="str">
        <f>IFERROR(VLOOKUP($AC272,FILL_DATA!$A$4:$X$1004,7,0),"")</f>
        <v/>
      </c>
      <c r="I272" s="161" t="str">
        <f>IFERROR(VLOOKUP($AC272,FILL_DATA!$A$4:$X$1004,9,0),"")</f>
        <v/>
      </c>
      <c r="J272" s="58" t="str">
        <f>IFERROR(VLOOKUP($AC272,FILL_DATA!$A$4:$X$1004,10,0),"")</f>
        <v/>
      </c>
      <c r="K272" s="58" t="str">
        <f>IFERROR(VLOOKUP($AC272,FILL_DATA!$A$4:$X$1004,11,0),"")</f>
        <v/>
      </c>
      <c r="L272" s="58" t="str">
        <f>IFERROR(VLOOKUP($AC272,FILL_DATA!$A$4:$X$1004,12,0),"")</f>
        <v/>
      </c>
      <c r="M272" s="58" t="str">
        <f>IFERROR(VLOOKUP($AC272,FILL_DATA!$A$4:$X$1004,13,0),"")</f>
        <v/>
      </c>
      <c r="N272" s="58" t="str">
        <f>IFERROR(VLOOKUP($AC272,FILL_DATA!$A$4:$X$1004,14,0),"")</f>
        <v/>
      </c>
      <c r="O272" s="58" t="str">
        <f>IFERROR(VLOOKUP($AC272,FILL_DATA!$A$4:$X$1004,15,0),"")</f>
        <v/>
      </c>
      <c r="P272" s="58" t="str">
        <f>IFERROR(VLOOKUP($AC272,FILL_DATA!$A$4:$X$1004,16,0),"")</f>
        <v/>
      </c>
      <c r="Q272" s="58" t="str">
        <f>IFERROR(VLOOKUP($AC272,FILL_DATA!$A$4:$X$1004,17,0),"")</f>
        <v/>
      </c>
      <c r="R272" s="58" t="str">
        <f>IFERROR(VLOOKUP($AC272,FILL_DATA!$A$4:$X$1004,18,0),"")</f>
        <v/>
      </c>
      <c r="S272" s="58" t="str">
        <f>IFERROR(VLOOKUP($AC272,FILL_DATA!$A$4:$X$1004,19,0),"")</f>
        <v/>
      </c>
      <c r="T272" s="58" t="str">
        <f>IFERROR(VLOOKUP($AC272,FILL_DATA!$A$4:$X$1004,20,0),"")</f>
        <v/>
      </c>
      <c r="U272" s="58" t="str">
        <f>IFERROR(VLOOKUP($AC272,FILL_DATA!$A$4:$X$1004,21,0),"")</f>
        <v/>
      </c>
      <c r="V272" s="58" t="str">
        <f>IFERROR(VLOOKUP($AC272,FILL_DATA!$A$4:$X$1004,22,0),"")</f>
        <v/>
      </c>
      <c r="W272" s="58" t="str">
        <f>IFERROR(VLOOKUP($AC272,FILL_DATA!$A$4:$X$1004,23,0),"")</f>
        <v/>
      </c>
      <c r="X272" s="58" t="str">
        <f>IFERROR(VLOOKUP($AC272,FILL_DATA!$A$4:$X$1004,24,0),"")</f>
        <v/>
      </c>
      <c r="Y272" s="58" t="str">
        <f>IF(SANCTION!$C$6:$C$1006="","",VLOOKUP(SANCTION!$C$6:$C$1006,Sheet1!$B$3:$C$15,2,0))</f>
        <v/>
      </c>
      <c r="Z272" s="57">
        <f t="shared" si="8"/>
        <v>0</v>
      </c>
      <c r="AB272" s="89">
        <v>267</v>
      </c>
      <c r="AC272" s="89">
        <f>IFERROR(IF($AB$1&gt;=AB272,SMALL(FILL_DATA!$AC$5:$AC$1004,SANCTION!$AB$2+SANCTION!AB272),0),0)</f>
        <v>0</v>
      </c>
      <c r="AE272" s="89">
        <f>IF(SANCTION!$C272&gt;=9,1,0)</f>
        <v>1</v>
      </c>
      <c r="AF272" s="89">
        <f>IFERROR(PRODUCT(SANCTION!$X272,SANCTION!$Y272),"")</f>
        <v>0</v>
      </c>
      <c r="AG272" s="89">
        <f t="shared" si="9"/>
        <v>0</v>
      </c>
    </row>
    <row r="273" spans="1:33" hidden="1">
      <c r="A273" s="89" t="str">
        <f>J273&amp;"_"&amp;COUNTIF($J$6:J273,J273)</f>
        <v>_237</v>
      </c>
      <c r="B273" s="58" t="str">
        <f>IF(SANCTION!$C273="","",ROWS($B$6:B273))</f>
        <v/>
      </c>
      <c r="C273" s="58" t="str">
        <f>IFERROR(VLOOKUP($AC273,FILL_DATA!$A$4:$X$1004,2,0),"")</f>
        <v/>
      </c>
      <c r="D273" s="58" t="str">
        <f>IFERROR(VLOOKUP($AC273,FILL_DATA!$A$4:$X$1004,3,0),"")</f>
        <v/>
      </c>
      <c r="E273" s="58" t="str">
        <f>IFERROR(VLOOKUP($AC273,FILL_DATA!$A$4:$X$1004,4,0),"")</f>
        <v/>
      </c>
      <c r="F273" s="58" t="str">
        <f>IFERROR(VLOOKUP($AC273,FILL_DATA!$A$4:$X$1004,5,0),"")</f>
        <v/>
      </c>
      <c r="G273" s="58" t="str">
        <f>IFERROR(VLOOKUP($AC273,FILL_DATA!$A$4:$X$1004,6,0),"")</f>
        <v/>
      </c>
      <c r="H273" s="58" t="str">
        <f>IFERROR(VLOOKUP($AC273,FILL_DATA!$A$4:$X$1004,7,0),"")</f>
        <v/>
      </c>
      <c r="I273" s="161" t="str">
        <f>IFERROR(VLOOKUP($AC273,FILL_DATA!$A$4:$X$1004,9,0),"")</f>
        <v/>
      </c>
      <c r="J273" s="58" t="str">
        <f>IFERROR(VLOOKUP($AC273,FILL_DATA!$A$4:$X$1004,10,0),"")</f>
        <v/>
      </c>
      <c r="K273" s="58" t="str">
        <f>IFERROR(VLOOKUP($AC273,FILL_DATA!$A$4:$X$1004,11,0),"")</f>
        <v/>
      </c>
      <c r="L273" s="58" t="str">
        <f>IFERROR(VLOOKUP($AC273,FILL_DATA!$A$4:$X$1004,12,0),"")</f>
        <v/>
      </c>
      <c r="M273" s="58" t="str">
        <f>IFERROR(VLOOKUP($AC273,FILL_DATA!$A$4:$X$1004,13,0),"")</f>
        <v/>
      </c>
      <c r="N273" s="58" t="str">
        <f>IFERROR(VLOOKUP($AC273,FILL_DATA!$A$4:$X$1004,14,0),"")</f>
        <v/>
      </c>
      <c r="O273" s="58" t="str">
        <f>IFERROR(VLOOKUP($AC273,FILL_DATA!$A$4:$X$1004,15,0),"")</f>
        <v/>
      </c>
      <c r="P273" s="58" t="str">
        <f>IFERROR(VLOOKUP($AC273,FILL_DATA!$A$4:$X$1004,16,0),"")</f>
        <v/>
      </c>
      <c r="Q273" s="58" t="str">
        <f>IFERROR(VLOOKUP($AC273,FILL_DATA!$A$4:$X$1004,17,0),"")</f>
        <v/>
      </c>
      <c r="R273" s="58" t="str">
        <f>IFERROR(VLOOKUP($AC273,FILL_DATA!$A$4:$X$1004,18,0),"")</f>
        <v/>
      </c>
      <c r="S273" s="58" t="str">
        <f>IFERROR(VLOOKUP($AC273,FILL_DATA!$A$4:$X$1004,19,0),"")</f>
        <v/>
      </c>
      <c r="T273" s="58" t="str">
        <f>IFERROR(VLOOKUP($AC273,FILL_DATA!$A$4:$X$1004,20,0),"")</f>
        <v/>
      </c>
      <c r="U273" s="58" t="str">
        <f>IFERROR(VLOOKUP($AC273,FILL_DATA!$A$4:$X$1004,21,0),"")</f>
        <v/>
      </c>
      <c r="V273" s="58" t="str">
        <f>IFERROR(VLOOKUP($AC273,FILL_DATA!$A$4:$X$1004,22,0),"")</f>
        <v/>
      </c>
      <c r="W273" s="58" t="str">
        <f>IFERROR(VLOOKUP($AC273,FILL_DATA!$A$4:$X$1004,23,0),"")</f>
        <v/>
      </c>
      <c r="X273" s="58" t="str">
        <f>IFERROR(VLOOKUP($AC273,FILL_DATA!$A$4:$X$1004,24,0),"")</f>
        <v/>
      </c>
      <c r="Y273" s="58" t="str">
        <f>IF(SANCTION!$C$6:$C$1006="","",VLOOKUP(SANCTION!$C$6:$C$1006,Sheet1!$B$3:$C$15,2,0))</f>
        <v/>
      </c>
      <c r="Z273" s="57">
        <f t="shared" si="8"/>
        <v>0</v>
      </c>
      <c r="AB273" s="89">
        <v>268</v>
      </c>
      <c r="AC273" s="89">
        <f>IFERROR(IF($AB$1&gt;=AB273,SMALL(FILL_DATA!$AC$5:$AC$1004,SANCTION!$AB$2+SANCTION!AB273),0),0)</f>
        <v>0</v>
      </c>
      <c r="AE273" s="89">
        <f>IF(SANCTION!$C273&gt;=9,1,0)</f>
        <v>1</v>
      </c>
      <c r="AF273" s="89">
        <f>IFERROR(PRODUCT(SANCTION!$X273,SANCTION!$Y273),"")</f>
        <v>0</v>
      </c>
      <c r="AG273" s="89">
        <f t="shared" si="9"/>
        <v>0</v>
      </c>
    </row>
    <row r="274" spans="1:33" hidden="1">
      <c r="A274" s="89" t="str">
        <f>J274&amp;"_"&amp;COUNTIF($J$6:J274,J274)</f>
        <v>_238</v>
      </c>
      <c r="B274" s="58" t="str">
        <f>IF(SANCTION!$C274="","",ROWS($B$6:B274))</f>
        <v/>
      </c>
      <c r="C274" s="58" t="str">
        <f>IFERROR(VLOOKUP($AC274,FILL_DATA!$A$4:$X$1004,2,0),"")</f>
        <v/>
      </c>
      <c r="D274" s="58" t="str">
        <f>IFERROR(VLOOKUP($AC274,FILL_DATA!$A$4:$X$1004,3,0),"")</f>
        <v/>
      </c>
      <c r="E274" s="58" t="str">
        <f>IFERROR(VLOOKUP($AC274,FILL_DATA!$A$4:$X$1004,4,0),"")</f>
        <v/>
      </c>
      <c r="F274" s="58" t="str">
        <f>IFERROR(VLOOKUP($AC274,FILL_DATA!$A$4:$X$1004,5,0),"")</f>
        <v/>
      </c>
      <c r="G274" s="58" t="str">
        <f>IFERROR(VLOOKUP($AC274,FILL_DATA!$A$4:$X$1004,6,0),"")</f>
        <v/>
      </c>
      <c r="H274" s="58" t="str">
        <f>IFERROR(VLOOKUP($AC274,FILL_DATA!$A$4:$X$1004,7,0),"")</f>
        <v/>
      </c>
      <c r="I274" s="161" t="str">
        <f>IFERROR(VLOOKUP($AC274,FILL_DATA!$A$4:$X$1004,9,0),"")</f>
        <v/>
      </c>
      <c r="J274" s="58" t="str">
        <f>IFERROR(VLOOKUP($AC274,FILL_DATA!$A$4:$X$1004,10,0),"")</f>
        <v/>
      </c>
      <c r="K274" s="58" t="str">
        <f>IFERROR(VLOOKUP($AC274,FILL_DATA!$A$4:$X$1004,11,0),"")</f>
        <v/>
      </c>
      <c r="L274" s="58" t="str">
        <f>IFERROR(VLOOKUP($AC274,FILL_DATA!$A$4:$X$1004,12,0),"")</f>
        <v/>
      </c>
      <c r="M274" s="58" t="str">
        <f>IFERROR(VLOOKUP($AC274,FILL_DATA!$A$4:$X$1004,13,0),"")</f>
        <v/>
      </c>
      <c r="N274" s="58" t="str">
        <f>IFERROR(VLOOKUP($AC274,FILL_DATA!$A$4:$X$1004,14,0),"")</f>
        <v/>
      </c>
      <c r="O274" s="58" t="str">
        <f>IFERROR(VLOOKUP($AC274,FILL_DATA!$A$4:$X$1004,15,0),"")</f>
        <v/>
      </c>
      <c r="P274" s="58" t="str">
        <f>IFERROR(VLOOKUP($AC274,FILL_DATA!$A$4:$X$1004,16,0),"")</f>
        <v/>
      </c>
      <c r="Q274" s="58" t="str">
        <f>IFERROR(VLOOKUP($AC274,FILL_DATA!$A$4:$X$1004,17,0),"")</f>
        <v/>
      </c>
      <c r="R274" s="58" t="str">
        <f>IFERROR(VLOOKUP($AC274,FILL_DATA!$A$4:$X$1004,18,0),"")</f>
        <v/>
      </c>
      <c r="S274" s="58" t="str">
        <f>IFERROR(VLOOKUP($AC274,FILL_DATA!$A$4:$X$1004,19,0),"")</f>
        <v/>
      </c>
      <c r="T274" s="58" t="str">
        <f>IFERROR(VLOOKUP($AC274,FILL_DATA!$A$4:$X$1004,20,0),"")</f>
        <v/>
      </c>
      <c r="U274" s="58" t="str">
        <f>IFERROR(VLOOKUP($AC274,FILL_DATA!$A$4:$X$1004,21,0),"")</f>
        <v/>
      </c>
      <c r="V274" s="58" t="str">
        <f>IFERROR(VLOOKUP($AC274,FILL_DATA!$A$4:$X$1004,22,0),"")</f>
        <v/>
      </c>
      <c r="W274" s="58" t="str">
        <f>IFERROR(VLOOKUP($AC274,FILL_DATA!$A$4:$X$1004,23,0),"")</f>
        <v/>
      </c>
      <c r="X274" s="58" t="str">
        <f>IFERROR(VLOOKUP($AC274,FILL_DATA!$A$4:$X$1004,24,0),"")</f>
        <v/>
      </c>
      <c r="Y274" s="58" t="str">
        <f>IF(SANCTION!$C$6:$C$1006="","",VLOOKUP(SANCTION!$C$6:$C$1006,Sheet1!$B$3:$C$15,2,0))</f>
        <v/>
      </c>
      <c r="Z274" s="57">
        <f t="shared" si="8"/>
        <v>0</v>
      </c>
      <c r="AB274" s="89">
        <v>269</v>
      </c>
      <c r="AC274" s="89">
        <f>IFERROR(IF($AB$1&gt;=AB274,SMALL(FILL_DATA!$AC$5:$AC$1004,SANCTION!$AB$2+SANCTION!AB274),0),0)</f>
        <v>0</v>
      </c>
      <c r="AE274" s="89">
        <f>IF(SANCTION!$C274&gt;=9,1,0)</f>
        <v>1</v>
      </c>
      <c r="AF274" s="89">
        <f>IFERROR(PRODUCT(SANCTION!$X274,SANCTION!$Y274),"")</f>
        <v>0</v>
      </c>
      <c r="AG274" s="89">
        <f t="shared" si="9"/>
        <v>0</v>
      </c>
    </row>
    <row r="275" spans="1:33" hidden="1">
      <c r="A275" s="89" t="str">
        <f>J275&amp;"_"&amp;COUNTIF($J$6:J275,J275)</f>
        <v>_239</v>
      </c>
      <c r="B275" s="58" t="str">
        <f>IF(SANCTION!$C275="","",ROWS($B$6:B275))</f>
        <v/>
      </c>
      <c r="C275" s="58" t="str">
        <f>IFERROR(VLOOKUP($AC275,FILL_DATA!$A$4:$X$1004,2,0),"")</f>
        <v/>
      </c>
      <c r="D275" s="58" t="str">
        <f>IFERROR(VLOOKUP($AC275,FILL_DATA!$A$4:$X$1004,3,0),"")</f>
        <v/>
      </c>
      <c r="E275" s="58" t="str">
        <f>IFERROR(VLOOKUP($AC275,FILL_DATA!$A$4:$X$1004,4,0),"")</f>
        <v/>
      </c>
      <c r="F275" s="58" t="str">
        <f>IFERROR(VLOOKUP($AC275,FILL_DATA!$A$4:$X$1004,5,0),"")</f>
        <v/>
      </c>
      <c r="G275" s="58" t="str">
        <f>IFERROR(VLOOKUP($AC275,FILL_DATA!$A$4:$X$1004,6,0),"")</f>
        <v/>
      </c>
      <c r="H275" s="58" t="str">
        <f>IFERROR(VLOOKUP($AC275,FILL_DATA!$A$4:$X$1004,7,0),"")</f>
        <v/>
      </c>
      <c r="I275" s="161" t="str">
        <f>IFERROR(VLOOKUP($AC275,FILL_DATA!$A$4:$X$1004,9,0),"")</f>
        <v/>
      </c>
      <c r="J275" s="58" t="str">
        <f>IFERROR(VLOOKUP($AC275,FILL_DATA!$A$4:$X$1004,10,0),"")</f>
        <v/>
      </c>
      <c r="K275" s="58" t="str">
        <f>IFERROR(VLOOKUP($AC275,FILL_DATA!$A$4:$X$1004,11,0),"")</f>
        <v/>
      </c>
      <c r="L275" s="58" t="str">
        <f>IFERROR(VLOOKUP($AC275,FILL_DATA!$A$4:$X$1004,12,0),"")</f>
        <v/>
      </c>
      <c r="M275" s="58" t="str">
        <f>IFERROR(VLOOKUP($AC275,FILL_DATA!$A$4:$X$1004,13,0),"")</f>
        <v/>
      </c>
      <c r="N275" s="58" t="str">
        <f>IFERROR(VLOOKUP($AC275,FILL_DATA!$A$4:$X$1004,14,0),"")</f>
        <v/>
      </c>
      <c r="O275" s="58" t="str">
        <f>IFERROR(VLOOKUP($AC275,FILL_DATA!$A$4:$X$1004,15,0),"")</f>
        <v/>
      </c>
      <c r="P275" s="58" t="str">
        <f>IFERROR(VLOOKUP($AC275,FILL_DATA!$A$4:$X$1004,16,0),"")</f>
        <v/>
      </c>
      <c r="Q275" s="58" t="str">
        <f>IFERROR(VLOOKUP($AC275,FILL_DATA!$A$4:$X$1004,17,0),"")</f>
        <v/>
      </c>
      <c r="R275" s="58" t="str">
        <f>IFERROR(VLOOKUP($AC275,FILL_DATA!$A$4:$X$1004,18,0),"")</f>
        <v/>
      </c>
      <c r="S275" s="58" t="str">
        <f>IFERROR(VLOOKUP($AC275,FILL_DATA!$A$4:$X$1004,19,0),"")</f>
        <v/>
      </c>
      <c r="T275" s="58" t="str">
        <f>IFERROR(VLOOKUP($AC275,FILL_DATA!$A$4:$X$1004,20,0),"")</f>
        <v/>
      </c>
      <c r="U275" s="58" t="str">
        <f>IFERROR(VLOOKUP($AC275,FILL_DATA!$A$4:$X$1004,21,0),"")</f>
        <v/>
      </c>
      <c r="V275" s="58" t="str">
        <f>IFERROR(VLOOKUP($AC275,FILL_DATA!$A$4:$X$1004,22,0),"")</f>
        <v/>
      </c>
      <c r="W275" s="58" t="str">
        <f>IFERROR(VLOOKUP($AC275,FILL_DATA!$A$4:$X$1004,23,0),"")</f>
        <v/>
      </c>
      <c r="X275" s="58" t="str">
        <f>IFERROR(VLOOKUP($AC275,FILL_DATA!$A$4:$X$1004,24,0),"")</f>
        <v/>
      </c>
      <c r="Y275" s="58" t="str">
        <f>IF(SANCTION!$C$6:$C$1006="","",VLOOKUP(SANCTION!$C$6:$C$1006,Sheet1!$B$3:$C$15,2,0))</f>
        <v/>
      </c>
      <c r="Z275" s="57">
        <f t="shared" si="8"/>
        <v>0</v>
      </c>
      <c r="AB275" s="89">
        <v>270</v>
      </c>
      <c r="AC275" s="89">
        <f>IFERROR(IF($AB$1&gt;=AB275,SMALL(FILL_DATA!$AC$5:$AC$1004,SANCTION!$AB$2+SANCTION!AB275),0),0)</f>
        <v>0</v>
      </c>
      <c r="AE275" s="89">
        <f>IF(SANCTION!$C275&gt;=9,1,0)</f>
        <v>1</v>
      </c>
      <c r="AF275" s="89">
        <f>IFERROR(PRODUCT(SANCTION!$X275,SANCTION!$Y275),"")</f>
        <v>0</v>
      </c>
      <c r="AG275" s="89">
        <f t="shared" si="9"/>
        <v>0</v>
      </c>
    </row>
    <row r="276" spans="1:33" hidden="1">
      <c r="A276" s="89" t="str">
        <f>J276&amp;"_"&amp;COUNTIF($J$6:J276,J276)</f>
        <v>_240</v>
      </c>
      <c r="B276" s="58" t="str">
        <f>IF(SANCTION!$C276="","",ROWS($B$6:B276))</f>
        <v/>
      </c>
      <c r="C276" s="58" t="str">
        <f>IFERROR(VLOOKUP($AC276,FILL_DATA!$A$4:$X$1004,2,0),"")</f>
        <v/>
      </c>
      <c r="D276" s="58" t="str">
        <f>IFERROR(VLOOKUP($AC276,FILL_DATA!$A$4:$X$1004,3,0),"")</f>
        <v/>
      </c>
      <c r="E276" s="58" t="str">
        <f>IFERROR(VLOOKUP($AC276,FILL_DATA!$A$4:$X$1004,4,0),"")</f>
        <v/>
      </c>
      <c r="F276" s="58" t="str">
        <f>IFERROR(VLOOKUP($AC276,FILL_DATA!$A$4:$X$1004,5,0),"")</f>
        <v/>
      </c>
      <c r="G276" s="58" t="str">
        <f>IFERROR(VLOOKUP($AC276,FILL_DATA!$A$4:$X$1004,6,0),"")</f>
        <v/>
      </c>
      <c r="H276" s="58" t="str">
        <f>IFERROR(VLOOKUP($AC276,FILL_DATA!$A$4:$X$1004,7,0),"")</f>
        <v/>
      </c>
      <c r="I276" s="161" t="str">
        <f>IFERROR(VLOOKUP($AC276,FILL_DATA!$A$4:$X$1004,9,0),"")</f>
        <v/>
      </c>
      <c r="J276" s="58" t="str">
        <f>IFERROR(VLOOKUP($AC276,FILL_DATA!$A$4:$X$1004,10,0),"")</f>
        <v/>
      </c>
      <c r="K276" s="58" t="str">
        <f>IFERROR(VLOOKUP($AC276,FILL_DATA!$A$4:$X$1004,11,0),"")</f>
        <v/>
      </c>
      <c r="L276" s="58" t="str">
        <f>IFERROR(VLOOKUP($AC276,FILL_DATA!$A$4:$X$1004,12,0),"")</f>
        <v/>
      </c>
      <c r="M276" s="58" t="str">
        <f>IFERROR(VLOOKUP($AC276,FILL_DATA!$A$4:$X$1004,13,0),"")</f>
        <v/>
      </c>
      <c r="N276" s="58" t="str">
        <f>IFERROR(VLOOKUP($AC276,FILL_DATA!$A$4:$X$1004,14,0),"")</f>
        <v/>
      </c>
      <c r="O276" s="58" t="str">
        <f>IFERROR(VLOOKUP($AC276,FILL_DATA!$A$4:$X$1004,15,0),"")</f>
        <v/>
      </c>
      <c r="P276" s="58" t="str">
        <f>IFERROR(VLOOKUP($AC276,FILL_DATA!$A$4:$X$1004,16,0),"")</f>
        <v/>
      </c>
      <c r="Q276" s="58" t="str">
        <f>IFERROR(VLOOKUP($AC276,FILL_DATA!$A$4:$X$1004,17,0),"")</f>
        <v/>
      </c>
      <c r="R276" s="58" t="str">
        <f>IFERROR(VLOOKUP($AC276,FILL_DATA!$A$4:$X$1004,18,0),"")</f>
        <v/>
      </c>
      <c r="S276" s="58" t="str">
        <f>IFERROR(VLOOKUP($AC276,FILL_DATA!$A$4:$X$1004,19,0),"")</f>
        <v/>
      </c>
      <c r="T276" s="58" t="str">
        <f>IFERROR(VLOOKUP($AC276,FILL_DATA!$A$4:$X$1004,20,0),"")</f>
        <v/>
      </c>
      <c r="U276" s="58" t="str">
        <f>IFERROR(VLOOKUP($AC276,FILL_DATA!$A$4:$X$1004,21,0),"")</f>
        <v/>
      </c>
      <c r="V276" s="58" t="str">
        <f>IFERROR(VLOOKUP($AC276,FILL_DATA!$A$4:$X$1004,22,0),"")</f>
        <v/>
      </c>
      <c r="W276" s="58" t="str">
        <f>IFERROR(VLOOKUP($AC276,FILL_DATA!$A$4:$X$1004,23,0),"")</f>
        <v/>
      </c>
      <c r="X276" s="58" t="str">
        <f>IFERROR(VLOOKUP($AC276,FILL_DATA!$A$4:$X$1004,24,0),"")</f>
        <v/>
      </c>
      <c r="Y276" s="58" t="str">
        <f>IF(SANCTION!$C$6:$C$1006="","",VLOOKUP(SANCTION!$C$6:$C$1006,Sheet1!$B$3:$C$15,2,0))</f>
        <v/>
      </c>
      <c r="Z276" s="57">
        <f t="shared" si="8"/>
        <v>0</v>
      </c>
      <c r="AB276" s="89">
        <v>271</v>
      </c>
      <c r="AC276" s="89">
        <f>IFERROR(IF($AB$1&gt;=AB276,SMALL(FILL_DATA!$AC$5:$AC$1004,SANCTION!$AB$2+SANCTION!AB276),0),0)</f>
        <v>0</v>
      </c>
      <c r="AE276" s="89">
        <f>IF(SANCTION!$C276&gt;=9,1,0)</f>
        <v>1</v>
      </c>
      <c r="AF276" s="89">
        <f>IFERROR(PRODUCT(SANCTION!$X276,SANCTION!$Y276),"")</f>
        <v>0</v>
      </c>
      <c r="AG276" s="89">
        <f t="shared" si="9"/>
        <v>0</v>
      </c>
    </row>
    <row r="277" spans="1:33" hidden="1">
      <c r="A277" s="89" t="str">
        <f>J277&amp;"_"&amp;COUNTIF($J$6:J277,J277)</f>
        <v>_241</v>
      </c>
      <c r="B277" s="58" t="str">
        <f>IF(SANCTION!$C277="","",ROWS($B$6:B277))</f>
        <v/>
      </c>
      <c r="C277" s="58" t="str">
        <f>IFERROR(VLOOKUP($AC277,FILL_DATA!$A$4:$X$1004,2,0),"")</f>
        <v/>
      </c>
      <c r="D277" s="58" t="str">
        <f>IFERROR(VLOOKUP($AC277,FILL_DATA!$A$4:$X$1004,3,0),"")</f>
        <v/>
      </c>
      <c r="E277" s="58" t="str">
        <f>IFERROR(VLOOKUP($AC277,FILL_DATA!$A$4:$X$1004,4,0),"")</f>
        <v/>
      </c>
      <c r="F277" s="58" t="str">
        <f>IFERROR(VLOOKUP($AC277,FILL_DATA!$A$4:$X$1004,5,0),"")</f>
        <v/>
      </c>
      <c r="G277" s="58" t="str">
        <f>IFERROR(VLOOKUP($AC277,FILL_DATA!$A$4:$X$1004,6,0),"")</f>
        <v/>
      </c>
      <c r="H277" s="58" t="str">
        <f>IFERROR(VLOOKUP($AC277,FILL_DATA!$A$4:$X$1004,7,0),"")</f>
        <v/>
      </c>
      <c r="I277" s="161" t="str">
        <f>IFERROR(VLOOKUP($AC277,FILL_DATA!$A$4:$X$1004,9,0),"")</f>
        <v/>
      </c>
      <c r="J277" s="58" t="str">
        <f>IFERROR(VLOOKUP($AC277,FILL_DATA!$A$4:$X$1004,10,0),"")</f>
        <v/>
      </c>
      <c r="K277" s="58" t="str">
        <f>IFERROR(VLOOKUP($AC277,FILL_DATA!$A$4:$X$1004,11,0),"")</f>
        <v/>
      </c>
      <c r="L277" s="58" t="str">
        <f>IFERROR(VLOOKUP($AC277,FILL_DATA!$A$4:$X$1004,12,0),"")</f>
        <v/>
      </c>
      <c r="M277" s="58" t="str">
        <f>IFERROR(VLOOKUP($AC277,FILL_DATA!$A$4:$X$1004,13,0),"")</f>
        <v/>
      </c>
      <c r="N277" s="58" t="str">
        <f>IFERROR(VLOOKUP($AC277,FILL_DATA!$A$4:$X$1004,14,0),"")</f>
        <v/>
      </c>
      <c r="O277" s="58" t="str">
        <f>IFERROR(VLOOKUP($AC277,FILL_DATA!$A$4:$X$1004,15,0),"")</f>
        <v/>
      </c>
      <c r="P277" s="58" t="str">
        <f>IFERROR(VLOOKUP($AC277,FILL_DATA!$A$4:$X$1004,16,0),"")</f>
        <v/>
      </c>
      <c r="Q277" s="58" t="str">
        <f>IFERROR(VLOOKUP($AC277,FILL_DATA!$A$4:$X$1004,17,0),"")</f>
        <v/>
      </c>
      <c r="R277" s="58" t="str">
        <f>IFERROR(VLOOKUP($AC277,FILL_DATA!$A$4:$X$1004,18,0),"")</f>
        <v/>
      </c>
      <c r="S277" s="58" t="str">
        <f>IFERROR(VLOOKUP($AC277,FILL_DATA!$A$4:$X$1004,19,0),"")</f>
        <v/>
      </c>
      <c r="T277" s="58" t="str">
        <f>IFERROR(VLOOKUP($AC277,FILL_DATA!$A$4:$X$1004,20,0),"")</f>
        <v/>
      </c>
      <c r="U277" s="58" t="str">
        <f>IFERROR(VLOOKUP($AC277,FILL_DATA!$A$4:$X$1004,21,0),"")</f>
        <v/>
      </c>
      <c r="V277" s="58" t="str">
        <f>IFERROR(VLOOKUP($AC277,FILL_DATA!$A$4:$X$1004,22,0),"")</f>
        <v/>
      </c>
      <c r="W277" s="58" t="str">
        <f>IFERROR(VLOOKUP($AC277,FILL_DATA!$A$4:$X$1004,23,0),"")</f>
        <v/>
      </c>
      <c r="X277" s="58" t="str">
        <f>IFERROR(VLOOKUP($AC277,FILL_DATA!$A$4:$X$1004,24,0),"")</f>
        <v/>
      </c>
      <c r="Y277" s="58" t="str">
        <f>IF(SANCTION!$C$6:$C$1006="","",VLOOKUP(SANCTION!$C$6:$C$1006,Sheet1!$B$3:$C$15,2,0))</f>
        <v/>
      </c>
      <c r="Z277" s="57">
        <f t="shared" si="8"/>
        <v>0</v>
      </c>
      <c r="AB277" s="89">
        <v>272</v>
      </c>
      <c r="AC277" s="89">
        <f>IFERROR(IF($AB$1&gt;=AB277,SMALL(FILL_DATA!$AC$5:$AC$1004,SANCTION!$AB$2+SANCTION!AB277),0),0)</f>
        <v>0</v>
      </c>
      <c r="AE277" s="89">
        <f>IF(SANCTION!$C277&gt;=9,1,0)</f>
        <v>1</v>
      </c>
      <c r="AF277" s="89">
        <f>IFERROR(PRODUCT(SANCTION!$X277,SANCTION!$Y277),"")</f>
        <v>0</v>
      </c>
      <c r="AG277" s="89">
        <f t="shared" si="9"/>
        <v>0</v>
      </c>
    </row>
    <row r="278" spans="1:33" hidden="1">
      <c r="A278" s="89" t="str">
        <f>J278&amp;"_"&amp;COUNTIF($J$6:J278,J278)</f>
        <v>_242</v>
      </c>
      <c r="B278" s="58" t="str">
        <f>IF(SANCTION!$C278="","",ROWS($B$6:B278))</f>
        <v/>
      </c>
      <c r="C278" s="58" t="str">
        <f>IFERROR(VLOOKUP($AC278,FILL_DATA!$A$4:$X$1004,2,0),"")</f>
        <v/>
      </c>
      <c r="D278" s="58" t="str">
        <f>IFERROR(VLOOKUP($AC278,FILL_DATA!$A$4:$X$1004,3,0),"")</f>
        <v/>
      </c>
      <c r="E278" s="58" t="str">
        <f>IFERROR(VLOOKUP($AC278,FILL_DATA!$A$4:$X$1004,4,0),"")</f>
        <v/>
      </c>
      <c r="F278" s="58" t="str">
        <f>IFERROR(VLOOKUP($AC278,FILL_DATA!$A$4:$X$1004,5,0),"")</f>
        <v/>
      </c>
      <c r="G278" s="58" t="str">
        <f>IFERROR(VLOOKUP($AC278,FILL_DATA!$A$4:$X$1004,6,0),"")</f>
        <v/>
      </c>
      <c r="H278" s="58" t="str">
        <f>IFERROR(VLOOKUP($AC278,FILL_DATA!$A$4:$X$1004,7,0),"")</f>
        <v/>
      </c>
      <c r="I278" s="161" t="str">
        <f>IFERROR(VLOOKUP($AC278,FILL_DATA!$A$4:$X$1004,9,0),"")</f>
        <v/>
      </c>
      <c r="J278" s="58" t="str">
        <f>IFERROR(VLOOKUP($AC278,FILL_DATA!$A$4:$X$1004,10,0),"")</f>
        <v/>
      </c>
      <c r="K278" s="58" t="str">
        <f>IFERROR(VLOOKUP($AC278,FILL_DATA!$A$4:$X$1004,11,0),"")</f>
        <v/>
      </c>
      <c r="L278" s="58" t="str">
        <f>IFERROR(VLOOKUP($AC278,FILL_DATA!$A$4:$X$1004,12,0),"")</f>
        <v/>
      </c>
      <c r="M278" s="58" t="str">
        <f>IFERROR(VLOOKUP($AC278,FILL_DATA!$A$4:$X$1004,13,0),"")</f>
        <v/>
      </c>
      <c r="N278" s="58" t="str">
        <f>IFERROR(VLOOKUP($AC278,FILL_DATA!$A$4:$X$1004,14,0),"")</f>
        <v/>
      </c>
      <c r="O278" s="58" t="str">
        <f>IFERROR(VLOOKUP($AC278,FILL_DATA!$A$4:$X$1004,15,0),"")</f>
        <v/>
      </c>
      <c r="P278" s="58" t="str">
        <f>IFERROR(VLOOKUP($AC278,FILL_DATA!$A$4:$X$1004,16,0),"")</f>
        <v/>
      </c>
      <c r="Q278" s="58" t="str">
        <f>IFERROR(VLOOKUP($AC278,FILL_DATA!$A$4:$X$1004,17,0),"")</f>
        <v/>
      </c>
      <c r="R278" s="58" t="str">
        <f>IFERROR(VLOOKUP($AC278,FILL_DATA!$A$4:$X$1004,18,0),"")</f>
        <v/>
      </c>
      <c r="S278" s="58" t="str">
        <f>IFERROR(VLOOKUP($AC278,FILL_DATA!$A$4:$X$1004,19,0),"")</f>
        <v/>
      </c>
      <c r="T278" s="58" t="str">
        <f>IFERROR(VLOOKUP($AC278,FILL_DATA!$A$4:$X$1004,20,0),"")</f>
        <v/>
      </c>
      <c r="U278" s="58" t="str">
        <f>IFERROR(VLOOKUP($AC278,FILL_DATA!$A$4:$X$1004,21,0),"")</f>
        <v/>
      </c>
      <c r="V278" s="58" t="str">
        <f>IFERROR(VLOOKUP($AC278,FILL_DATA!$A$4:$X$1004,22,0),"")</f>
        <v/>
      </c>
      <c r="W278" s="58" t="str">
        <f>IFERROR(VLOOKUP($AC278,FILL_DATA!$A$4:$X$1004,23,0),"")</f>
        <v/>
      </c>
      <c r="X278" s="58" t="str">
        <f>IFERROR(VLOOKUP($AC278,FILL_DATA!$A$4:$X$1004,24,0),"")</f>
        <v/>
      </c>
      <c r="Y278" s="58" t="str">
        <f>IF(SANCTION!$C$6:$C$1006="","",VLOOKUP(SANCTION!$C$6:$C$1006,Sheet1!$B$3:$C$15,2,0))</f>
        <v/>
      </c>
      <c r="Z278" s="57">
        <f t="shared" si="8"/>
        <v>0</v>
      </c>
      <c r="AB278" s="89">
        <v>273</v>
      </c>
      <c r="AC278" s="89">
        <f>IFERROR(IF($AB$1&gt;=AB278,SMALL(FILL_DATA!$AC$5:$AC$1004,SANCTION!$AB$2+SANCTION!AB278),0),0)</f>
        <v>0</v>
      </c>
      <c r="AE278" s="89">
        <f>IF(SANCTION!$C278&gt;=9,1,0)</f>
        <v>1</v>
      </c>
      <c r="AF278" s="89">
        <f>IFERROR(PRODUCT(SANCTION!$X278,SANCTION!$Y278),"")</f>
        <v>0</v>
      </c>
      <c r="AG278" s="89">
        <f t="shared" si="9"/>
        <v>0</v>
      </c>
    </row>
    <row r="279" spans="1:33" hidden="1">
      <c r="A279" s="89" t="str">
        <f>J279&amp;"_"&amp;COUNTIF($J$6:J279,J279)</f>
        <v>_243</v>
      </c>
      <c r="B279" s="58" t="str">
        <f>IF(SANCTION!$C279="","",ROWS($B$6:B279))</f>
        <v/>
      </c>
      <c r="C279" s="58" t="str">
        <f>IFERROR(VLOOKUP($AC279,FILL_DATA!$A$4:$X$1004,2,0),"")</f>
        <v/>
      </c>
      <c r="D279" s="58" t="str">
        <f>IFERROR(VLOOKUP($AC279,FILL_DATA!$A$4:$X$1004,3,0),"")</f>
        <v/>
      </c>
      <c r="E279" s="58" t="str">
        <f>IFERROR(VLOOKUP($AC279,FILL_DATA!$A$4:$X$1004,4,0),"")</f>
        <v/>
      </c>
      <c r="F279" s="58" t="str">
        <f>IFERROR(VLOOKUP($AC279,FILL_DATA!$A$4:$X$1004,5,0),"")</f>
        <v/>
      </c>
      <c r="G279" s="58" t="str">
        <f>IFERROR(VLOOKUP($AC279,FILL_DATA!$A$4:$X$1004,6,0),"")</f>
        <v/>
      </c>
      <c r="H279" s="58" t="str">
        <f>IFERROR(VLOOKUP($AC279,FILL_DATA!$A$4:$X$1004,7,0),"")</f>
        <v/>
      </c>
      <c r="I279" s="161" t="str">
        <f>IFERROR(VLOOKUP($AC279,FILL_DATA!$A$4:$X$1004,9,0),"")</f>
        <v/>
      </c>
      <c r="J279" s="58" t="str">
        <f>IFERROR(VLOOKUP($AC279,FILL_DATA!$A$4:$X$1004,10,0),"")</f>
        <v/>
      </c>
      <c r="K279" s="58" t="str">
        <f>IFERROR(VLOOKUP($AC279,FILL_DATA!$A$4:$X$1004,11,0),"")</f>
        <v/>
      </c>
      <c r="L279" s="58" t="str">
        <f>IFERROR(VLOOKUP($AC279,FILL_DATA!$A$4:$X$1004,12,0),"")</f>
        <v/>
      </c>
      <c r="M279" s="58" t="str">
        <f>IFERROR(VLOOKUP($AC279,FILL_DATA!$A$4:$X$1004,13,0),"")</f>
        <v/>
      </c>
      <c r="N279" s="58" t="str">
        <f>IFERROR(VLOOKUP($AC279,FILL_DATA!$A$4:$X$1004,14,0),"")</f>
        <v/>
      </c>
      <c r="O279" s="58" t="str">
        <f>IFERROR(VLOOKUP($AC279,FILL_DATA!$A$4:$X$1004,15,0),"")</f>
        <v/>
      </c>
      <c r="P279" s="58" t="str">
        <f>IFERROR(VLOOKUP($AC279,FILL_DATA!$A$4:$X$1004,16,0),"")</f>
        <v/>
      </c>
      <c r="Q279" s="58" t="str">
        <f>IFERROR(VLOOKUP($AC279,FILL_DATA!$A$4:$X$1004,17,0),"")</f>
        <v/>
      </c>
      <c r="R279" s="58" t="str">
        <f>IFERROR(VLOOKUP($AC279,FILL_DATA!$A$4:$X$1004,18,0),"")</f>
        <v/>
      </c>
      <c r="S279" s="58" t="str">
        <f>IFERROR(VLOOKUP($AC279,FILL_DATA!$A$4:$X$1004,19,0),"")</f>
        <v/>
      </c>
      <c r="T279" s="58" t="str">
        <f>IFERROR(VLOOKUP($AC279,FILL_DATA!$A$4:$X$1004,20,0),"")</f>
        <v/>
      </c>
      <c r="U279" s="58" t="str">
        <f>IFERROR(VLOOKUP($AC279,FILL_DATA!$A$4:$X$1004,21,0),"")</f>
        <v/>
      </c>
      <c r="V279" s="58" t="str">
        <f>IFERROR(VLOOKUP($AC279,FILL_DATA!$A$4:$X$1004,22,0),"")</f>
        <v/>
      </c>
      <c r="W279" s="58" t="str">
        <f>IFERROR(VLOOKUP($AC279,FILL_DATA!$A$4:$X$1004,23,0),"")</f>
        <v/>
      </c>
      <c r="X279" s="58" t="str">
        <f>IFERROR(VLOOKUP($AC279,FILL_DATA!$A$4:$X$1004,24,0),"")</f>
        <v/>
      </c>
      <c r="Y279" s="58" t="str">
        <f>IF(SANCTION!$C$6:$C$1006="","",VLOOKUP(SANCTION!$C$6:$C$1006,Sheet1!$B$3:$C$15,2,0))</f>
        <v/>
      </c>
      <c r="Z279" s="57">
        <f t="shared" si="8"/>
        <v>0</v>
      </c>
      <c r="AB279" s="89">
        <v>274</v>
      </c>
      <c r="AC279" s="89">
        <f>IFERROR(IF($AB$1&gt;=AB279,SMALL(FILL_DATA!$AC$5:$AC$1004,SANCTION!$AB$2+SANCTION!AB279),0),0)</f>
        <v>0</v>
      </c>
      <c r="AE279" s="89">
        <f>IF(SANCTION!$C279&gt;=9,1,0)</f>
        <v>1</v>
      </c>
      <c r="AF279" s="89">
        <f>IFERROR(PRODUCT(SANCTION!$X279,SANCTION!$Y279),"")</f>
        <v>0</v>
      </c>
      <c r="AG279" s="89">
        <f t="shared" si="9"/>
        <v>0</v>
      </c>
    </row>
    <row r="280" spans="1:33" hidden="1">
      <c r="A280" s="89" t="str">
        <f>J280&amp;"_"&amp;COUNTIF($J$6:J280,J280)</f>
        <v>_244</v>
      </c>
      <c r="B280" s="58" t="str">
        <f>IF(SANCTION!$C280="","",ROWS($B$6:B280))</f>
        <v/>
      </c>
      <c r="C280" s="58" t="str">
        <f>IFERROR(VLOOKUP($AC280,FILL_DATA!$A$4:$X$1004,2,0),"")</f>
        <v/>
      </c>
      <c r="D280" s="58" t="str">
        <f>IFERROR(VLOOKUP($AC280,FILL_DATA!$A$4:$X$1004,3,0),"")</f>
        <v/>
      </c>
      <c r="E280" s="58" t="str">
        <f>IFERROR(VLOOKUP($AC280,FILL_DATA!$A$4:$X$1004,4,0),"")</f>
        <v/>
      </c>
      <c r="F280" s="58" t="str">
        <f>IFERROR(VLOOKUP($AC280,FILL_DATA!$A$4:$X$1004,5,0),"")</f>
        <v/>
      </c>
      <c r="G280" s="58" t="str">
        <f>IFERROR(VLOOKUP($AC280,FILL_DATA!$A$4:$X$1004,6,0),"")</f>
        <v/>
      </c>
      <c r="H280" s="58" t="str">
        <f>IFERROR(VLOOKUP($AC280,FILL_DATA!$A$4:$X$1004,7,0),"")</f>
        <v/>
      </c>
      <c r="I280" s="161" t="str">
        <f>IFERROR(VLOOKUP($AC280,FILL_DATA!$A$4:$X$1004,9,0),"")</f>
        <v/>
      </c>
      <c r="J280" s="58" t="str">
        <f>IFERROR(VLOOKUP($AC280,FILL_DATA!$A$4:$X$1004,10,0),"")</f>
        <v/>
      </c>
      <c r="K280" s="58" t="str">
        <f>IFERROR(VLOOKUP($AC280,FILL_DATA!$A$4:$X$1004,11,0),"")</f>
        <v/>
      </c>
      <c r="L280" s="58" t="str">
        <f>IFERROR(VLOOKUP($AC280,FILL_DATA!$A$4:$X$1004,12,0),"")</f>
        <v/>
      </c>
      <c r="M280" s="58" t="str">
        <f>IFERROR(VLOOKUP($AC280,FILL_DATA!$A$4:$X$1004,13,0),"")</f>
        <v/>
      </c>
      <c r="N280" s="58" t="str">
        <f>IFERROR(VLOOKUP($AC280,FILL_DATA!$A$4:$X$1004,14,0),"")</f>
        <v/>
      </c>
      <c r="O280" s="58" t="str">
        <f>IFERROR(VLOOKUP($AC280,FILL_DATA!$A$4:$X$1004,15,0),"")</f>
        <v/>
      </c>
      <c r="P280" s="58" t="str">
        <f>IFERROR(VLOOKUP($AC280,FILL_DATA!$A$4:$X$1004,16,0),"")</f>
        <v/>
      </c>
      <c r="Q280" s="58" t="str">
        <f>IFERROR(VLOOKUP($AC280,FILL_DATA!$A$4:$X$1004,17,0),"")</f>
        <v/>
      </c>
      <c r="R280" s="58" t="str">
        <f>IFERROR(VLOOKUP($AC280,FILL_DATA!$A$4:$X$1004,18,0),"")</f>
        <v/>
      </c>
      <c r="S280" s="58" t="str">
        <f>IFERROR(VLOOKUP($AC280,FILL_DATA!$A$4:$X$1004,19,0),"")</f>
        <v/>
      </c>
      <c r="T280" s="58" t="str">
        <f>IFERROR(VLOOKUP($AC280,FILL_DATA!$A$4:$X$1004,20,0),"")</f>
        <v/>
      </c>
      <c r="U280" s="58" t="str">
        <f>IFERROR(VLOOKUP($AC280,FILL_DATA!$A$4:$X$1004,21,0),"")</f>
        <v/>
      </c>
      <c r="V280" s="58" t="str">
        <f>IFERROR(VLOOKUP($AC280,FILL_DATA!$A$4:$X$1004,22,0),"")</f>
        <v/>
      </c>
      <c r="W280" s="58" t="str">
        <f>IFERROR(VLOOKUP($AC280,FILL_DATA!$A$4:$X$1004,23,0),"")</f>
        <v/>
      </c>
      <c r="X280" s="58" t="str">
        <f>IFERROR(VLOOKUP($AC280,FILL_DATA!$A$4:$X$1004,24,0),"")</f>
        <v/>
      </c>
      <c r="Y280" s="58" t="str">
        <f>IF(SANCTION!$C$6:$C$1006="","",VLOOKUP(SANCTION!$C$6:$C$1006,Sheet1!$B$3:$C$15,2,0))</f>
        <v/>
      </c>
      <c r="Z280" s="57">
        <f t="shared" si="8"/>
        <v>0</v>
      </c>
      <c r="AB280" s="89">
        <v>275</v>
      </c>
      <c r="AC280" s="89">
        <f>IFERROR(IF($AB$1&gt;=AB280,SMALL(FILL_DATA!$AC$5:$AC$1004,SANCTION!$AB$2+SANCTION!AB280),0),0)</f>
        <v>0</v>
      </c>
      <c r="AE280" s="89">
        <f>IF(SANCTION!$C280&gt;=9,1,0)</f>
        <v>1</v>
      </c>
      <c r="AF280" s="89">
        <f>IFERROR(PRODUCT(SANCTION!$X280,SANCTION!$Y280),"")</f>
        <v>0</v>
      </c>
      <c r="AG280" s="89">
        <f t="shared" si="9"/>
        <v>0</v>
      </c>
    </row>
    <row r="281" spans="1:33" hidden="1">
      <c r="A281" s="89" t="str">
        <f>J281&amp;"_"&amp;COUNTIF($J$6:J281,J281)</f>
        <v>_245</v>
      </c>
      <c r="B281" s="58" t="str">
        <f>IF(SANCTION!$C281="","",ROWS($B$6:B281))</f>
        <v/>
      </c>
      <c r="C281" s="58" t="str">
        <f>IFERROR(VLOOKUP($AC281,FILL_DATA!$A$4:$X$1004,2,0),"")</f>
        <v/>
      </c>
      <c r="D281" s="58" t="str">
        <f>IFERROR(VLOOKUP($AC281,FILL_DATA!$A$4:$X$1004,3,0),"")</f>
        <v/>
      </c>
      <c r="E281" s="58" t="str">
        <f>IFERROR(VLOOKUP($AC281,FILL_DATA!$A$4:$X$1004,4,0),"")</f>
        <v/>
      </c>
      <c r="F281" s="58" t="str">
        <f>IFERROR(VLOOKUP($AC281,FILL_DATA!$A$4:$X$1004,5,0),"")</f>
        <v/>
      </c>
      <c r="G281" s="58" t="str">
        <f>IFERROR(VLOOKUP($AC281,FILL_DATA!$A$4:$X$1004,6,0),"")</f>
        <v/>
      </c>
      <c r="H281" s="58" t="str">
        <f>IFERROR(VLOOKUP($AC281,FILL_DATA!$A$4:$X$1004,7,0),"")</f>
        <v/>
      </c>
      <c r="I281" s="161" t="str">
        <f>IFERROR(VLOOKUP($AC281,FILL_DATA!$A$4:$X$1004,9,0),"")</f>
        <v/>
      </c>
      <c r="J281" s="58" t="str">
        <f>IFERROR(VLOOKUP($AC281,FILL_DATA!$A$4:$X$1004,10,0),"")</f>
        <v/>
      </c>
      <c r="K281" s="58" t="str">
        <f>IFERROR(VLOOKUP($AC281,FILL_DATA!$A$4:$X$1004,11,0),"")</f>
        <v/>
      </c>
      <c r="L281" s="58" t="str">
        <f>IFERROR(VLOOKUP($AC281,FILL_DATA!$A$4:$X$1004,12,0),"")</f>
        <v/>
      </c>
      <c r="M281" s="58" t="str">
        <f>IFERROR(VLOOKUP($AC281,FILL_DATA!$A$4:$X$1004,13,0),"")</f>
        <v/>
      </c>
      <c r="N281" s="58" t="str">
        <f>IFERROR(VLOOKUP($AC281,FILL_DATA!$A$4:$X$1004,14,0),"")</f>
        <v/>
      </c>
      <c r="O281" s="58" t="str">
        <f>IFERROR(VLOOKUP($AC281,FILL_DATA!$A$4:$X$1004,15,0),"")</f>
        <v/>
      </c>
      <c r="P281" s="58" t="str">
        <f>IFERROR(VLOOKUP($AC281,FILL_DATA!$A$4:$X$1004,16,0),"")</f>
        <v/>
      </c>
      <c r="Q281" s="58" t="str">
        <f>IFERROR(VLOOKUP($AC281,FILL_DATA!$A$4:$X$1004,17,0),"")</f>
        <v/>
      </c>
      <c r="R281" s="58" t="str">
        <f>IFERROR(VLOOKUP($AC281,FILL_DATA!$A$4:$X$1004,18,0),"")</f>
        <v/>
      </c>
      <c r="S281" s="58" t="str">
        <f>IFERROR(VLOOKUP($AC281,FILL_DATA!$A$4:$X$1004,19,0),"")</f>
        <v/>
      </c>
      <c r="T281" s="58" t="str">
        <f>IFERROR(VLOOKUP($AC281,FILL_DATA!$A$4:$X$1004,20,0),"")</f>
        <v/>
      </c>
      <c r="U281" s="58" t="str">
        <f>IFERROR(VLOOKUP($AC281,FILL_DATA!$A$4:$X$1004,21,0),"")</f>
        <v/>
      </c>
      <c r="V281" s="58" t="str">
        <f>IFERROR(VLOOKUP($AC281,FILL_DATA!$A$4:$X$1004,22,0),"")</f>
        <v/>
      </c>
      <c r="W281" s="58" t="str">
        <f>IFERROR(VLOOKUP($AC281,FILL_DATA!$A$4:$X$1004,23,0),"")</f>
        <v/>
      </c>
      <c r="X281" s="58" t="str">
        <f>IFERROR(VLOOKUP($AC281,FILL_DATA!$A$4:$X$1004,24,0),"")</f>
        <v/>
      </c>
      <c r="Y281" s="58" t="str">
        <f>IF(SANCTION!$C$6:$C$1006="","",VLOOKUP(SANCTION!$C$6:$C$1006,Sheet1!$B$3:$C$15,2,0))</f>
        <v/>
      </c>
      <c r="Z281" s="57">
        <f t="shared" si="8"/>
        <v>0</v>
      </c>
      <c r="AB281" s="89">
        <v>276</v>
      </c>
      <c r="AC281" s="89">
        <f>IFERROR(IF($AB$1&gt;=AB281,SMALL(FILL_DATA!$AC$5:$AC$1004,SANCTION!$AB$2+SANCTION!AB281),0),0)</f>
        <v>0</v>
      </c>
      <c r="AE281" s="89">
        <f>IF(SANCTION!$C281&gt;=9,1,0)</f>
        <v>1</v>
      </c>
      <c r="AF281" s="89">
        <f>IFERROR(PRODUCT(SANCTION!$X281,SANCTION!$Y281),"")</f>
        <v>0</v>
      </c>
      <c r="AG281" s="89">
        <f t="shared" si="9"/>
        <v>0</v>
      </c>
    </row>
    <row r="282" spans="1:33" hidden="1">
      <c r="A282" s="89" t="str">
        <f>J282&amp;"_"&amp;COUNTIF($J$6:J282,J282)</f>
        <v>_246</v>
      </c>
      <c r="B282" s="58" t="str">
        <f>IF(SANCTION!$C282="","",ROWS($B$6:B282))</f>
        <v/>
      </c>
      <c r="C282" s="58" t="str">
        <f>IFERROR(VLOOKUP($AC282,FILL_DATA!$A$4:$X$1004,2,0),"")</f>
        <v/>
      </c>
      <c r="D282" s="58" t="str">
        <f>IFERROR(VLOOKUP($AC282,FILL_DATA!$A$4:$X$1004,3,0),"")</f>
        <v/>
      </c>
      <c r="E282" s="58" t="str">
        <f>IFERROR(VLOOKUP($AC282,FILL_DATA!$A$4:$X$1004,4,0),"")</f>
        <v/>
      </c>
      <c r="F282" s="58" t="str">
        <f>IFERROR(VLOOKUP($AC282,FILL_DATA!$A$4:$X$1004,5,0),"")</f>
        <v/>
      </c>
      <c r="G282" s="58" t="str">
        <f>IFERROR(VLOOKUP($AC282,FILL_DATA!$A$4:$X$1004,6,0),"")</f>
        <v/>
      </c>
      <c r="H282" s="58" t="str">
        <f>IFERROR(VLOOKUP($AC282,FILL_DATA!$A$4:$X$1004,7,0),"")</f>
        <v/>
      </c>
      <c r="I282" s="161" t="str">
        <f>IFERROR(VLOOKUP($AC282,FILL_DATA!$A$4:$X$1004,9,0),"")</f>
        <v/>
      </c>
      <c r="J282" s="58" t="str">
        <f>IFERROR(VLOOKUP($AC282,FILL_DATA!$A$4:$X$1004,10,0),"")</f>
        <v/>
      </c>
      <c r="K282" s="58" t="str">
        <f>IFERROR(VLOOKUP($AC282,FILL_DATA!$A$4:$X$1004,11,0),"")</f>
        <v/>
      </c>
      <c r="L282" s="58" t="str">
        <f>IFERROR(VLOOKUP($AC282,FILL_DATA!$A$4:$X$1004,12,0),"")</f>
        <v/>
      </c>
      <c r="M282" s="58" t="str">
        <f>IFERROR(VLOOKUP($AC282,FILL_DATA!$A$4:$X$1004,13,0),"")</f>
        <v/>
      </c>
      <c r="N282" s="58" t="str">
        <f>IFERROR(VLOOKUP($AC282,FILL_DATA!$A$4:$X$1004,14,0),"")</f>
        <v/>
      </c>
      <c r="O282" s="58" t="str">
        <f>IFERROR(VLOOKUP($AC282,FILL_DATA!$A$4:$X$1004,15,0),"")</f>
        <v/>
      </c>
      <c r="P282" s="58" t="str">
        <f>IFERROR(VLOOKUP($AC282,FILL_DATA!$A$4:$X$1004,16,0),"")</f>
        <v/>
      </c>
      <c r="Q282" s="58" t="str">
        <f>IFERROR(VLOOKUP($AC282,FILL_DATA!$A$4:$X$1004,17,0),"")</f>
        <v/>
      </c>
      <c r="R282" s="58" t="str">
        <f>IFERROR(VLOOKUP($AC282,FILL_DATA!$A$4:$X$1004,18,0),"")</f>
        <v/>
      </c>
      <c r="S282" s="58" t="str">
        <f>IFERROR(VLOOKUP($AC282,FILL_DATA!$A$4:$X$1004,19,0),"")</f>
        <v/>
      </c>
      <c r="T282" s="58" t="str">
        <f>IFERROR(VLOOKUP($AC282,FILL_DATA!$A$4:$X$1004,20,0),"")</f>
        <v/>
      </c>
      <c r="U282" s="58" t="str">
        <f>IFERROR(VLOOKUP($AC282,FILL_DATA!$A$4:$X$1004,21,0),"")</f>
        <v/>
      </c>
      <c r="V282" s="58" t="str">
        <f>IFERROR(VLOOKUP($AC282,FILL_DATA!$A$4:$X$1004,22,0),"")</f>
        <v/>
      </c>
      <c r="W282" s="58" t="str">
        <f>IFERROR(VLOOKUP($AC282,FILL_DATA!$A$4:$X$1004,23,0),"")</f>
        <v/>
      </c>
      <c r="X282" s="58" t="str">
        <f>IFERROR(VLOOKUP($AC282,FILL_DATA!$A$4:$X$1004,24,0),"")</f>
        <v/>
      </c>
      <c r="Y282" s="58" t="str">
        <f>IF(SANCTION!$C$6:$C$1006="","",VLOOKUP(SANCTION!$C$6:$C$1006,Sheet1!$B$3:$C$15,2,0))</f>
        <v/>
      </c>
      <c r="Z282" s="57">
        <f t="shared" si="8"/>
        <v>0</v>
      </c>
      <c r="AB282" s="89">
        <v>277</v>
      </c>
      <c r="AC282" s="89">
        <f>IFERROR(IF($AB$1&gt;=AB282,SMALL(FILL_DATA!$AC$5:$AC$1004,SANCTION!$AB$2+SANCTION!AB282),0),0)</f>
        <v>0</v>
      </c>
      <c r="AE282" s="89">
        <f>IF(SANCTION!$C282&gt;=9,1,0)</f>
        <v>1</v>
      </c>
      <c r="AF282" s="89">
        <f>IFERROR(PRODUCT(SANCTION!$X282,SANCTION!$Y282),"")</f>
        <v>0</v>
      </c>
      <c r="AG282" s="89">
        <f t="shared" si="9"/>
        <v>0</v>
      </c>
    </row>
    <row r="283" spans="1:33" hidden="1">
      <c r="A283" s="89" t="str">
        <f>J283&amp;"_"&amp;COUNTIF($J$6:J283,J283)</f>
        <v>_247</v>
      </c>
      <c r="B283" s="58" t="str">
        <f>IF(SANCTION!$C283="","",ROWS($B$6:B283))</f>
        <v/>
      </c>
      <c r="C283" s="58" t="str">
        <f>IFERROR(VLOOKUP($AC283,FILL_DATA!$A$4:$X$1004,2,0),"")</f>
        <v/>
      </c>
      <c r="D283" s="58" t="str">
        <f>IFERROR(VLOOKUP($AC283,FILL_DATA!$A$4:$X$1004,3,0),"")</f>
        <v/>
      </c>
      <c r="E283" s="58" t="str">
        <f>IFERROR(VLOOKUP($AC283,FILL_DATA!$A$4:$X$1004,4,0),"")</f>
        <v/>
      </c>
      <c r="F283" s="58" t="str">
        <f>IFERROR(VLOOKUP($AC283,FILL_DATA!$A$4:$X$1004,5,0),"")</f>
        <v/>
      </c>
      <c r="G283" s="58" t="str">
        <f>IFERROR(VLOOKUP($AC283,FILL_DATA!$A$4:$X$1004,6,0),"")</f>
        <v/>
      </c>
      <c r="H283" s="58" t="str">
        <f>IFERROR(VLOOKUP($AC283,FILL_DATA!$A$4:$X$1004,7,0),"")</f>
        <v/>
      </c>
      <c r="I283" s="161" t="str">
        <f>IFERROR(VLOOKUP($AC283,FILL_DATA!$A$4:$X$1004,9,0),"")</f>
        <v/>
      </c>
      <c r="J283" s="58" t="str">
        <f>IFERROR(VLOOKUP($AC283,FILL_DATA!$A$4:$X$1004,10,0),"")</f>
        <v/>
      </c>
      <c r="K283" s="58" t="str">
        <f>IFERROR(VLOOKUP($AC283,FILL_DATA!$A$4:$X$1004,11,0),"")</f>
        <v/>
      </c>
      <c r="L283" s="58" t="str">
        <f>IFERROR(VLOOKUP($AC283,FILL_DATA!$A$4:$X$1004,12,0),"")</f>
        <v/>
      </c>
      <c r="M283" s="58" t="str">
        <f>IFERROR(VLOOKUP($AC283,FILL_DATA!$A$4:$X$1004,13,0),"")</f>
        <v/>
      </c>
      <c r="N283" s="58" t="str">
        <f>IFERROR(VLOOKUP($AC283,FILL_DATA!$A$4:$X$1004,14,0),"")</f>
        <v/>
      </c>
      <c r="O283" s="58" t="str">
        <f>IFERROR(VLOOKUP($AC283,FILL_DATA!$A$4:$X$1004,15,0),"")</f>
        <v/>
      </c>
      <c r="P283" s="58" t="str">
        <f>IFERROR(VLOOKUP($AC283,FILL_DATA!$A$4:$X$1004,16,0),"")</f>
        <v/>
      </c>
      <c r="Q283" s="58" t="str">
        <f>IFERROR(VLOOKUP($AC283,FILL_DATA!$A$4:$X$1004,17,0),"")</f>
        <v/>
      </c>
      <c r="R283" s="58" t="str">
        <f>IFERROR(VLOOKUP($AC283,FILL_DATA!$A$4:$X$1004,18,0),"")</f>
        <v/>
      </c>
      <c r="S283" s="58" t="str">
        <f>IFERROR(VLOOKUP($AC283,FILL_DATA!$A$4:$X$1004,19,0),"")</f>
        <v/>
      </c>
      <c r="T283" s="58" t="str">
        <f>IFERROR(VLOOKUP($AC283,FILL_DATA!$A$4:$X$1004,20,0),"")</f>
        <v/>
      </c>
      <c r="U283" s="58" t="str">
        <f>IFERROR(VLOOKUP($AC283,FILL_DATA!$A$4:$X$1004,21,0),"")</f>
        <v/>
      </c>
      <c r="V283" s="58" t="str">
        <f>IFERROR(VLOOKUP($AC283,FILL_DATA!$A$4:$X$1004,22,0),"")</f>
        <v/>
      </c>
      <c r="W283" s="58" t="str">
        <f>IFERROR(VLOOKUP($AC283,FILL_DATA!$A$4:$X$1004,23,0),"")</f>
        <v/>
      </c>
      <c r="X283" s="58" t="str">
        <f>IFERROR(VLOOKUP($AC283,FILL_DATA!$A$4:$X$1004,24,0),"")</f>
        <v/>
      </c>
      <c r="Y283" s="58" t="str">
        <f>IF(SANCTION!$C$6:$C$1006="","",VLOOKUP(SANCTION!$C$6:$C$1006,Sheet1!$B$3:$C$15,2,0))</f>
        <v/>
      </c>
      <c r="Z283" s="57">
        <f t="shared" si="8"/>
        <v>0</v>
      </c>
      <c r="AB283" s="89">
        <v>278</v>
      </c>
      <c r="AC283" s="89">
        <f>IFERROR(IF($AB$1&gt;=AB283,SMALL(FILL_DATA!$AC$5:$AC$1004,SANCTION!$AB$2+SANCTION!AB283),0),0)</f>
        <v>0</v>
      </c>
      <c r="AE283" s="89">
        <f>IF(SANCTION!$C283&gt;=9,1,0)</f>
        <v>1</v>
      </c>
      <c r="AF283" s="89">
        <f>IFERROR(PRODUCT(SANCTION!$X283,SANCTION!$Y283),"")</f>
        <v>0</v>
      </c>
      <c r="AG283" s="89">
        <f t="shared" si="9"/>
        <v>0</v>
      </c>
    </row>
    <row r="284" spans="1:33" hidden="1">
      <c r="A284" s="89" t="str">
        <f>J284&amp;"_"&amp;COUNTIF($J$6:J284,J284)</f>
        <v>_248</v>
      </c>
      <c r="B284" s="58" t="str">
        <f>IF(SANCTION!$C284="","",ROWS($B$6:B284))</f>
        <v/>
      </c>
      <c r="C284" s="58" t="str">
        <f>IFERROR(VLOOKUP($AC284,FILL_DATA!$A$4:$X$1004,2,0),"")</f>
        <v/>
      </c>
      <c r="D284" s="58" t="str">
        <f>IFERROR(VLOOKUP($AC284,FILL_DATA!$A$4:$X$1004,3,0),"")</f>
        <v/>
      </c>
      <c r="E284" s="58" t="str">
        <f>IFERROR(VLOOKUP($AC284,FILL_DATA!$A$4:$X$1004,4,0),"")</f>
        <v/>
      </c>
      <c r="F284" s="58" t="str">
        <f>IFERROR(VLOOKUP($AC284,FILL_DATA!$A$4:$X$1004,5,0),"")</f>
        <v/>
      </c>
      <c r="G284" s="58" t="str">
        <f>IFERROR(VLOOKUP($AC284,FILL_DATA!$A$4:$X$1004,6,0),"")</f>
        <v/>
      </c>
      <c r="H284" s="58" t="str">
        <f>IFERROR(VLOOKUP($AC284,FILL_DATA!$A$4:$X$1004,7,0),"")</f>
        <v/>
      </c>
      <c r="I284" s="161" t="str">
        <f>IFERROR(VLOOKUP($AC284,FILL_DATA!$A$4:$X$1004,9,0),"")</f>
        <v/>
      </c>
      <c r="J284" s="58" t="str">
        <f>IFERROR(VLOOKUP($AC284,FILL_DATA!$A$4:$X$1004,10,0),"")</f>
        <v/>
      </c>
      <c r="K284" s="58" t="str">
        <f>IFERROR(VLOOKUP($AC284,FILL_DATA!$A$4:$X$1004,11,0),"")</f>
        <v/>
      </c>
      <c r="L284" s="58" t="str">
        <f>IFERROR(VLOOKUP($AC284,FILL_DATA!$A$4:$X$1004,12,0),"")</f>
        <v/>
      </c>
      <c r="M284" s="58" t="str">
        <f>IFERROR(VLOOKUP($AC284,FILL_DATA!$A$4:$X$1004,13,0),"")</f>
        <v/>
      </c>
      <c r="N284" s="58" t="str">
        <f>IFERROR(VLOOKUP($AC284,FILL_DATA!$A$4:$X$1004,14,0),"")</f>
        <v/>
      </c>
      <c r="O284" s="58" t="str">
        <f>IFERROR(VLOOKUP($AC284,FILL_DATA!$A$4:$X$1004,15,0),"")</f>
        <v/>
      </c>
      <c r="P284" s="58" t="str">
        <f>IFERROR(VLOOKUP($AC284,FILL_DATA!$A$4:$X$1004,16,0),"")</f>
        <v/>
      </c>
      <c r="Q284" s="58" t="str">
        <f>IFERROR(VLOOKUP($AC284,FILL_DATA!$A$4:$X$1004,17,0),"")</f>
        <v/>
      </c>
      <c r="R284" s="58" t="str">
        <f>IFERROR(VLOOKUP($AC284,FILL_DATA!$A$4:$X$1004,18,0),"")</f>
        <v/>
      </c>
      <c r="S284" s="58" t="str">
        <f>IFERROR(VLOOKUP($AC284,FILL_DATA!$A$4:$X$1004,19,0),"")</f>
        <v/>
      </c>
      <c r="T284" s="58" t="str">
        <f>IFERROR(VLOOKUP($AC284,FILL_DATA!$A$4:$X$1004,20,0),"")</f>
        <v/>
      </c>
      <c r="U284" s="58" t="str">
        <f>IFERROR(VLOOKUP($AC284,FILL_DATA!$A$4:$X$1004,21,0),"")</f>
        <v/>
      </c>
      <c r="V284" s="58" t="str">
        <f>IFERROR(VLOOKUP($AC284,FILL_DATA!$A$4:$X$1004,22,0),"")</f>
        <v/>
      </c>
      <c r="W284" s="58" t="str">
        <f>IFERROR(VLOOKUP($AC284,FILL_DATA!$A$4:$X$1004,23,0),"")</f>
        <v/>
      </c>
      <c r="X284" s="58" t="str">
        <f>IFERROR(VLOOKUP($AC284,FILL_DATA!$A$4:$X$1004,24,0),"")</f>
        <v/>
      </c>
      <c r="Y284" s="58" t="str">
        <f>IF(SANCTION!$C$6:$C$1006="","",VLOOKUP(SANCTION!$C$6:$C$1006,Sheet1!$B$3:$C$15,2,0))</f>
        <v/>
      </c>
      <c r="Z284" s="57">
        <f t="shared" si="8"/>
        <v>0</v>
      </c>
      <c r="AB284" s="89">
        <v>279</v>
      </c>
      <c r="AC284" s="89">
        <f>IFERROR(IF($AB$1&gt;=AB284,SMALL(FILL_DATA!$AC$5:$AC$1004,SANCTION!$AB$2+SANCTION!AB284),0),0)</f>
        <v>0</v>
      </c>
      <c r="AE284" s="89">
        <f>IF(SANCTION!$C284&gt;=9,1,0)</f>
        <v>1</v>
      </c>
      <c r="AF284" s="89">
        <f>IFERROR(PRODUCT(SANCTION!$X284,SANCTION!$Y284),"")</f>
        <v>0</v>
      </c>
      <c r="AG284" s="89">
        <f t="shared" si="9"/>
        <v>0</v>
      </c>
    </row>
    <row r="285" spans="1:33" hidden="1">
      <c r="A285" s="89" t="str">
        <f>J285&amp;"_"&amp;COUNTIF($J$6:J285,J285)</f>
        <v>_249</v>
      </c>
      <c r="B285" s="58" t="str">
        <f>IF(SANCTION!$C285="","",ROWS($B$6:B285))</f>
        <v/>
      </c>
      <c r="C285" s="58" t="str">
        <f>IFERROR(VLOOKUP($AC285,FILL_DATA!$A$4:$X$1004,2,0),"")</f>
        <v/>
      </c>
      <c r="D285" s="58" t="str">
        <f>IFERROR(VLOOKUP($AC285,FILL_DATA!$A$4:$X$1004,3,0),"")</f>
        <v/>
      </c>
      <c r="E285" s="58" t="str">
        <f>IFERROR(VLOOKUP($AC285,FILL_DATA!$A$4:$X$1004,4,0),"")</f>
        <v/>
      </c>
      <c r="F285" s="58" t="str">
        <f>IFERROR(VLOOKUP($AC285,FILL_DATA!$A$4:$X$1004,5,0),"")</f>
        <v/>
      </c>
      <c r="G285" s="58" t="str">
        <f>IFERROR(VLOOKUP($AC285,FILL_DATA!$A$4:$X$1004,6,0),"")</f>
        <v/>
      </c>
      <c r="H285" s="58" t="str">
        <f>IFERROR(VLOOKUP($AC285,FILL_DATA!$A$4:$X$1004,7,0),"")</f>
        <v/>
      </c>
      <c r="I285" s="161" t="str">
        <f>IFERROR(VLOOKUP($AC285,FILL_DATA!$A$4:$X$1004,9,0),"")</f>
        <v/>
      </c>
      <c r="J285" s="58" t="str">
        <f>IFERROR(VLOOKUP($AC285,FILL_DATA!$A$4:$X$1004,10,0),"")</f>
        <v/>
      </c>
      <c r="K285" s="58" t="str">
        <f>IFERROR(VLOOKUP($AC285,FILL_DATA!$A$4:$X$1004,11,0),"")</f>
        <v/>
      </c>
      <c r="L285" s="58" t="str">
        <f>IFERROR(VLOOKUP($AC285,FILL_DATA!$A$4:$X$1004,12,0),"")</f>
        <v/>
      </c>
      <c r="M285" s="58" t="str">
        <f>IFERROR(VLOOKUP($AC285,FILL_DATA!$A$4:$X$1004,13,0),"")</f>
        <v/>
      </c>
      <c r="N285" s="58" t="str">
        <f>IFERROR(VLOOKUP($AC285,FILL_DATA!$A$4:$X$1004,14,0),"")</f>
        <v/>
      </c>
      <c r="O285" s="58" t="str">
        <f>IFERROR(VLOOKUP($AC285,FILL_DATA!$A$4:$X$1004,15,0),"")</f>
        <v/>
      </c>
      <c r="P285" s="58" t="str">
        <f>IFERROR(VLOOKUP($AC285,FILL_DATA!$A$4:$X$1004,16,0),"")</f>
        <v/>
      </c>
      <c r="Q285" s="58" t="str">
        <f>IFERROR(VLOOKUP($AC285,FILL_DATA!$A$4:$X$1004,17,0),"")</f>
        <v/>
      </c>
      <c r="R285" s="58" t="str">
        <f>IFERROR(VLOOKUP($AC285,FILL_DATA!$A$4:$X$1004,18,0),"")</f>
        <v/>
      </c>
      <c r="S285" s="58" t="str">
        <f>IFERROR(VLOOKUP($AC285,FILL_DATA!$A$4:$X$1004,19,0),"")</f>
        <v/>
      </c>
      <c r="T285" s="58" t="str">
        <f>IFERROR(VLOOKUP($AC285,FILL_DATA!$A$4:$X$1004,20,0),"")</f>
        <v/>
      </c>
      <c r="U285" s="58" t="str">
        <f>IFERROR(VLOOKUP($AC285,FILL_DATA!$A$4:$X$1004,21,0),"")</f>
        <v/>
      </c>
      <c r="V285" s="58" t="str">
        <f>IFERROR(VLOOKUP($AC285,FILL_DATA!$A$4:$X$1004,22,0),"")</f>
        <v/>
      </c>
      <c r="W285" s="58" t="str">
        <f>IFERROR(VLOOKUP($AC285,FILL_DATA!$A$4:$X$1004,23,0),"")</f>
        <v/>
      </c>
      <c r="X285" s="58" t="str">
        <f>IFERROR(VLOOKUP($AC285,FILL_DATA!$A$4:$X$1004,24,0),"")</f>
        <v/>
      </c>
      <c r="Y285" s="58" t="str">
        <f>IF(SANCTION!$C$6:$C$1006="","",VLOOKUP(SANCTION!$C$6:$C$1006,Sheet1!$B$3:$C$15,2,0))</f>
        <v/>
      </c>
      <c r="Z285" s="57">
        <f t="shared" si="8"/>
        <v>0</v>
      </c>
      <c r="AB285" s="89">
        <v>280</v>
      </c>
      <c r="AC285" s="89">
        <f>IFERROR(IF($AB$1&gt;=AB285,SMALL(FILL_DATA!$AC$5:$AC$1004,SANCTION!$AB$2+SANCTION!AB285),0),0)</f>
        <v>0</v>
      </c>
      <c r="AE285" s="89">
        <f>IF(SANCTION!$C285&gt;=9,1,0)</f>
        <v>1</v>
      </c>
      <c r="AF285" s="89">
        <f>IFERROR(PRODUCT(SANCTION!$X285,SANCTION!$Y285),"")</f>
        <v>0</v>
      </c>
      <c r="AG285" s="89">
        <f t="shared" si="9"/>
        <v>0</v>
      </c>
    </row>
    <row r="286" spans="1:33" hidden="1">
      <c r="A286" s="89" t="str">
        <f>J286&amp;"_"&amp;COUNTIF($J$6:J286,J286)</f>
        <v>_250</v>
      </c>
      <c r="B286" s="58" t="str">
        <f>IF(SANCTION!$C286="","",ROWS($B$6:B286))</f>
        <v/>
      </c>
      <c r="C286" s="58" t="str">
        <f>IFERROR(VLOOKUP($AC286,FILL_DATA!$A$4:$X$1004,2,0),"")</f>
        <v/>
      </c>
      <c r="D286" s="58" t="str">
        <f>IFERROR(VLOOKUP($AC286,FILL_DATA!$A$4:$X$1004,3,0),"")</f>
        <v/>
      </c>
      <c r="E286" s="58" t="str">
        <f>IFERROR(VLOOKUP($AC286,FILL_DATA!$A$4:$X$1004,4,0),"")</f>
        <v/>
      </c>
      <c r="F286" s="58" t="str">
        <f>IFERROR(VLOOKUP($AC286,FILL_DATA!$A$4:$X$1004,5,0),"")</f>
        <v/>
      </c>
      <c r="G286" s="58" t="str">
        <f>IFERROR(VLOOKUP($AC286,FILL_DATA!$A$4:$X$1004,6,0),"")</f>
        <v/>
      </c>
      <c r="H286" s="58" t="str">
        <f>IFERROR(VLOOKUP($AC286,FILL_DATA!$A$4:$X$1004,7,0),"")</f>
        <v/>
      </c>
      <c r="I286" s="161" t="str">
        <f>IFERROR(VLOOKUP($AC286,FILL_DATA!$A$4:$X$1004,9,0),"")</f>
        <v/>
      </c>
      <c r="J286" s="58" t="str">
        <f>IFERROR(VLOOKUP($AC286,FILL_DATA!$A$4:$X$1004,10,0),"")</f>
        <v/>
      </c>
      <c r="K286" s="58" t="str">
        <f>IFERROR(VLOOKUP($AC286,FILL_DATA!$A$4:$X$1004,11,0),"")</f>
        <v/>
      </c>
      <c r="L286" s="58" t="str">
        <f>IFERROR(VLOOKUP($AC286,FILL_DATA!$A$4:$X$1004,12,0),"")</f>
        <v/>
      </c>
      <c r="M286" s="58" t="str">
        <f>IFERROR(VLOOKUP($AC286,FILL_DATA!$A$4:$X$1004,13,0),"")</f>
        <v/>
      </c>
      <c r="N286" s="58" t="str">
        <f>IFERROR(VLOOKUP($AC286,FILL_DATA!$A$4:$X$1004,14,0),"")</f>
        <v/>
      </c>
      <c r="O286" s="58" t="str">
        <f>IFERROR(VLOOKUP($AC286,FILL_DATA!$A$4:$X$1004,15,0),"")</f>
        <v/>
      </c>
      <c r="P286" s="58" t="str">
        <f>IFERROR(VLOOKUP($AC286,FILL_DATA!$A$4:$X$1004,16,0),"")</f>
        <v/>
      </c>
      <c r="Q286" s="58" t="str">
        <f>IFERROR(VLOOKUP($AC286,FILL_DATA!$A$4:$X$1004,17,0),"")</f>
        <v/>
      </c>
      <c r="R286" s="58" t="str">
        <f>IFERROR(VLOOKUP($AC286,FILL_DATA!$A$4:$X$1004,18,0),"")</f>
        <v/>
      </c>
      <c r="S286" s="58" t="str">
        <f>IFERROR(VLOOKUP($AC286,FILL_DATA!$A$4:$X$1004,19,0),"")</f>
        <v/>
      </c>
      <c r="T286" s="58" t="str">
        <f>IFERROR(VLOOKUP($AC286,FILL_DATA!$A$4:$X$1004,20,0),"")</f>
        <v/>
      </c>
      <c r="U286" s="58" t="str">
        <f>IFERROR(VLOOKUP($AC286,FILL_DATA!$A$4:$X$1004,21,0),"")</f>
        <v/>
      </c>
      <c r="V286" s="58" t="str">
        <f>IFERROR(VLOOKUP($AC286,FILL_DATA!$A$4:$X$1004,22,0),"")</f>
        <v/>
      </c>
      <c r="W286" s="58" t="str">
        <f>IFERROR(VLOOKUP($AC286,FILL_DATA!$A$4:$X$1004,23,0),"")</f>
        <v/>
      </c>
      <c r="X286" s="58" t="str">
        <f>IFERROR(VLOOKUP($AC286,FILL_DATA!$A$4:$X$1004,24,0),"")</f>
        <v/>
      </c>
      <c r="Y286" s="58" t="str">
        <f>IF(SANCTION!$C$6:$C$1006="","",VLOOKUP(SANCTION!$C$6:$C$1006,Sheet1!$B$3:$C$15,2,0))</f>
        <v/>
      </c>
      <c r="Z286" s="57">
        <f t="shared" si="8"/>
        <v>0</v>
      </c>
      <c r="AB286" s="89">
        <v>281</v>
      </c>
      <c r="AC286" s="89">
        <f>IFERROR(IF($AB$1&gt;=AB286,SMALL(FILL_DATA!$AC$5:$AC$1004,SANCTION!$AB$2+SANCTION!AB286),0),0)</f>
        <v>0</v>
      </c>
      <c r="AE286" s="89">
        <f>IF(SANCTION!$C286&gt;=9,1,0)</f>
        <v>1</v>
      </c>
      <c r="AF286" s="89">
        <f>IFERROR(PRODUCT(SANCTION!$X286,SANCTION!$Y286),"")</f>
        <v>0</v>
      </c>
      <c r="AG286" s="89">
        <f t="shared" si="9"/>
        <v>0</v>
      </c>
    </row>
    <row r="287" spans="1:33" hidden="1">
      <c r="A287" s="89" t="str">
        <f>J287&amp;"_"&amp;COUNTIF($J$6:J287,J287)</f>
        <v>_251</v>
      </c>
      <c r="B287" s="58" t="str">
        <f>IF(SANCTION!$C287="","",ROWS($B$6:B287))</f>
        <v/>
      </c>
      <c r="C287" s="58" t="str">
        <f>IFERROR(VLOOKUP($AC287,FILL_DATA!$A$4:$X$1004,2,0),"")</f>
        <v/>
      </c>
      <c r="D287" s="58" t="str">
        <f>IFERROR(VLOOKUP($AC287,FILL_DATA!$A$4:$X$1004,3,0),"")</f>
        <v/>
      </c>
      <c r="E287" s="58" t="str">
        <f>IFERROR(VLOOKUP($AC287,FILL_DATA!$A$4:$X$1004,4,0),"")</f>
        <v/>
      </c>
      <c r="F287" s="58" t="str">
        <f>IFERROR(VLOOKUP($AC287,FILL_DATA!$A$4:$X$1004,5,0),"")</f>
        <v/>
      </c>
      <c r="G287" s="58" t="str">
        <f>IFERROR(VLOOKUP($AC287,FILL_DATA!$A$4:$X$1004,6,0),"")</f>
        <v/>
      </c>
      <c r="H287" s="58" t="str">
        <f>IFERROR(VLOOKUP($AC287,FILL_DATA!$A$4:$X$1004,7,0),"")</f>
        <v/>
      </c>
      <c r="I287" s="161" t="str">
        <f>IFERROR(VLOOKUP($AC287,FILL_DATA!$A$4:$X$1004,9,0),"")</f>
        <v/>
      </c>
      <c r="J287" s="58" t="str">
        <f>IFERROR(VLOOKUP($AC287,FILL_DATA!$A$4:$X$1004,10,0),"")</f>
        <v/>
      </c>
      <c r="K287" s="58" t="str">
        <f>IFERROR(VLOOKUP($AC287,FILL_DATA!$A$4:$X$1004,11,0),"")</f>
        <v/>
      </c>
      <c r="L287" s="58" t="str">
        <f>IFERROR(VLOOKUP($AC287,FILL_DATA!$A$4:$X$1004,12,0),"")</f>
        <v/>
      </c>
      <c r="M287" s="58" t="str">
        <f>IFERROR(VLOOKUP($AC287,FILL_DATA!$A$4:$X$1004,13,0),"")</f>
        <v/>
      </c>
      <c r="N287" s="58" t="str">
        <f>IFERROR(VLOOKUP($AC287,FILL_DATA!$A$4:$X$1004,14,0),"")</f>
        <v/>
      </c>
      <c r="O287" s="58" t="str">
        <f>IFERROR(VLOOKUP($AC287,FILL_DATA!$A$4:$X$1004,15,0),"")</f>
        <v/>
      </c>
      <c r="P287" s="58" t="str">
        <f>IFERROR(VLOOKUP($AC287,FILL_DATA!$A$4:$X$1004,16,0),"")</f>
        <v/>
      </c>
      <c r="Q287" s="58" t="str">
        <f>IFERROR(VLOOKUP($AC287,FILL_DATA!$A$4:$X$1004,17,0),"")</f>
        <v/>
      </c>
      <c r="R287" s="58" t="str">
        <f>IFERROR(VLOOKUP($AC287,FILL_DATA!$A$4:$X$1004,18,0),"")</f>
        <v/>
      </c>
      <c r="S287" s="58" t="str">
        <f>IFERROR(VLOOKUP($AC287,FILL_DATA!$A$4:$X$1004,19,0),"")</f>
        <v/>
      </c>
      <c r="T287" s="58" t="str">
        <f>IFERROR(VLOOKUP($AC287,FILL_DATA!$A$4:$X$1004,20,0),"")</f>
        <v/>
      </c>
      <c r="U287" s="58" t="str">
        <f>IFERROR(VLOOKUP($AC287,FILL_DATA!$A$4:$X$1004,21,0),"")</f>
        <v/>
      </c>
      <c r="V287" s="58" t="str">
        <f>IFERROR(VLOOKUP($AC287,FILL_DATA!$A$4:$X$1004,22,0),"")</f>
        <v/>
      </c>
      <c r="W287" s="58" t="str">
        <f>IFERROR(VLOOKUP($AC287,FILL_DATA!$A$4:$X$1004,23,0),"")</f>
        <v/>
      </c>
      <c r="X287" s="58" t="str">
        <f>IFERROR(VLOOKUP($AC287,FILL_DATA!$A$4:$X$1004,24,0),"")</f>
        <v/>
      </c>
      <c r="Y287" s="58" t="str">
        <f>IF(SANCTION!$C$6:$C$1006="","",VLOOKUP(SANCTION!$C$6:$C$1006,Sheet1!$B$3:$C$15,2,0))</f>
        <v/>
      </c>
      <c r="Z287" s="57">
        <f t="shared" si="8"/>
        <v>0</v>
      </c>
      <c r="AB287" s="89">
        <v>282</v>
      </c>
      <c r="AC287" s="89">
        <f>IFERROR(IF($AB$1&gt;=AB287,SMALL(FILL_DATA!$AC$5:$AC$1004,SANCTION!$AB$2+SANCTION!AB287),0),0)</f>
        <v>0</v>
      </c>
      <c r="AE287" s="89">
        <f>IF(SANCTION!$C287&gt;=9,1,0)</f>
        <v>1</v>
      </c>
      <c r="AF287" s="89">
        <f>IFERROR(PRODUCT(SANCTION!$X287,SANCTION!$Y287),"")</f>
        <v>0</v>
      </c>
      <c r="AG287" s="89">
        <f t="shared" si="9"/>
        <v>0</v>
      </c>
    </row>
    <row r="288" spans="1:33" hidden="1">
      <c r="A288" s="89" t="str">
        <f>J288&amp;"_"&amp;COUNTIF($J$6:J288,J288)</f>
        <v>_252</v>
      </c>
      <c r="B288" s="58" t="str">
        <f>IF(SANCTION!$C288="","",ROWS($B$6:B288))</f>
        <v/>
      </c>
      <c r="C288" s="58" t="str">
        <f>IFERROR(VLOOKUP($AC288,FILL_DATA!$A$4:$X$1004,2,0),"")</f>
        <v/>
      </c>
      <c r="D288" s="58" t="str">
        <f>IFERROR(VLOOKUP($AC288,FILL_DATA!$A$4:$X$1004,3,0),"")</f>
        <v/>
      </c>
      <c r="E288" s="58" t="str">
        <f>IFERROR(VLOOKUP($AC288,FILL_DATA!$A$4:$X$1004,4,0),"")</f>
        <v/>
      </c>
      <c r="F288" s="58" t="str">
        <f>IFERROR(VLOOKUP($AC288,FILL_DATA!$A$4:$X$1004,5,0),"")</f>
        <v/>
      </c>
      <c r="G288" s="58" t="str">
        <f>IFERROR(VLOOKUP($AC288,FILL_DATA!$A$4:$X$1004,6,0),"")</f>
        <v/>
      </c>
      <c r="H288" s="58" t="str">
        <f>IFERROR(VLOOKUP($AC288,FILL_DATA!$A$4:$X$1004,7,0),"")</f>
        <v/>
      </c>
      <c r="I288" s="161" t="str">
        <f>IFERROR(VLOOKUP($AC288,FILL_DATA!$A$4:$X$1004,9,0),"")</f>
        <v/>
      </c>
      <c r="J288" s="58" t="str">
        <f>IFERROR(VLOOKUP($AC288,FILL_DATA!$A$4:$X$1004,10,0),"")</f>
        <v/>
      </c>
      <c r="K288" s="58" t="str">
        <f>IFERROR(VLOOKUP($AC288,FILL_DATA!$A$4:$X$1004,11,0),"")</f>
        <v/>
      </c>
      <c r="L288" s="58" t="str">
        <f>IFERROR(VLOOKUP($AC288,FILL_DATA!$A$4:$X$1004,12,0),"")</f>
        <v/>
      </c>
      <c r="M288" s="58" t="str">
        <f>IFERROR(VLOOKUP($AC288,FILL_DATA!$A$4:$X$1004,13,0),"")</f>
        <v/>
      </c>
      <c r="N288" s="58" t="str">
        <f>IFERROR(VLOOKUP($AC288,FILL_DATA!$A$4:$X$1004,14,0),"")</f>
        <v/>
      </c>
      <c r="O288" s="58" t="str">
        <f>IFERROR(VLOOKUP($AC288,FILL_DATA!$A$4:$X$1004,15,0),"")</f>
        <v/>
      </c>
      <c r="P288" s="58" t="str">
        <f>IFERROR(VLOOKUP($AC288,FILL_DATA!$A$4:$X$1004,16,0),"")</f>
        <v/>
      </c>
      <c r="Q288" s="58" t="str">
        <f>IFERROR(VLOOKUP($AC288,FILL_DATA!$A$4:$X$1004,17,0),"")</f>
        <v/>
      </c>
      <c r="R288" s="58" t="str">
        <f>IFERROR(VLOOKUP($AC288,FILL_DATA!$A$4:$X$1004,18,0),"")</f>
        <v/>
      </c>
      <c r="S288" s="58" t="str">
        <f>IFERROR(VLOOKUP($AC288,FILL_DATA!$A$4:$X$1004,19,0),"")</f>
        <v/>
      </c>
      <c r="T288" s="58" t="str">
        <f>IFERROR(VLOOKUP($AC288,FILL_DATA!$A$4:$X$1004,20,0),"")</f>
        <v/>
      </c>
      <c r="U288" s="58" t="str">
        <f>IFERROR(VLOOKUP($AC288,FILL_DATA!$A$4:$X$1004,21,0),"")</f>
        <v/>
      </c>
      <c r="V288" s="58" t="str">
        <f>IFERROR(VLOOKUP($AC288,FILL_DATA!$A$4:$X$1004,22,0),"")</f>
        <v/>
      </c>
      <c r="W288" s="58" t="str">
        <f>IFERROR(VLOOKUP($AC288,FILL_DATA!$A$4:$X$1004,23,0),"")</f>
        <v/>
      </c>
      <c r="X288" s="58" t="str">
        <f>IFERROR(VLOOKUP($AC288,FILL_DATA!$A$4:$X$1004,24,0),"")</f>
        <v/>
      </c>
      <c r="Y288" s="58" t="str">
        <f>IF(SANCTION!$C$6:$C$1006="","",VLOOKUP(SANCTION!$C$6:$C$1006,Sheet1!$B$3:$C$15,2,0))</f>
        <v/>
      </c>
      <c r="Z288" s="57">
        <f t="shared" si="8"/>
        <v>0</v>
      </c>
      <c r="AB288" s="89">
        <v>283</v>
      </c>
      <c r="AC288" s="89">
        <f>IFERROR(IF($AB$1&gt;=AB288,SMALL(FILL_DATA!$AC$5:$AC$1004,SANCTION!$AB$2+SANCTION!AB288),0),0)</f>
        <v>0</v>
      </c>
      <c r="AE288" s="89">
        <f>IF(SANCTION!$C288&gt;=9,1,0)</f>
        <v>1</v>
      </c>
      <c r="AF288" s="89">
        <f>IFERROR(PRODUCT(SANCTION!$X288,SANCTION!$Y288),"")</f>
        <v>0</v>
      </c>
      <c r="AG288" s="89">
        <f t="shared" si="9"/>
        <v>0</v>
      </c>
    </row>
    <row r="289" spans="1:33" hidden="1">
      <c r="A289" s="89" t="str">
        <f>J289&amp;"_"&amp;COUNTIF($J$6:J289,J289)</f>
        <v>_253</v>
      </c>
      <c r="B289" s="58" t="str">
        <f>IF(SANCTION!$C289="","",ROWS($B$6:B289))</f>
        <v/>
      </c>
      <c r="C289" s="58" t="str">
        <f>IFERROR(VLOOKUP($AC289,FILL_DATA!$A$4:$X$1004,2,0),"")</f>
        <v/>
      </c>
      <c r="D289" s="58" t="str">
        <f>IFERROR(VLOOKUP($AC289,FILL_DATA!$A$4:$X$1004,3,0),"")</f>
        <v/>
      </c>
      <c r="E289" s="58" t="str">
        <f>IFERROR(VLOOKUP($AC289,FILL_DATA!$A$4:$X$1004,4,0),"")</f>
        <v/>
      </c>
      <c r="F289" s="58" t="str">
        <f>IFERROR(VLOOKUP($AC289,FILL_DATA!$A$4:$X$1004,5,0),"")</f>
        <v/>
      </c>
      <c r="G289" s="58" t="str">
        <f>IFERROR(VLOOKUP($AC289,FILL_DATA!$A$4:$X$1004,6,0),"")</f>
        <v/>
      </c>
      <c r="H289" s="58" t="str">
        <f>IFERROR(VLOOKUP($AC289,FILL_DATA!$A$4:$X$1004,7,0),"")</f>
        <v/>
      </c>
      <c r="I289" s="161" t="str">
        <f>IFERROR(VLOOKUP($AC289,FILL_DATA!$A$4:$X$1004,9,0),"")</f>
        <v/>
      </c>
      <c r="J289" s="58" t="str">
        <f>IFERROR(VLOOKUP($AC289,FILL_DATA!$A$4:$X$1004,10,0),"")</f>
        <v/>
      </c>
      <c r="K289" s="58" t="str">
        <f>IFERROR(VLOOKUP($AC289,FILL_DATA!$A$4:$X$1004,11,0),"")</f>
        <v/>
      </c>
      <c r="L289" s="58" t="str">
        <f>IFERROR(VLOOKUP($AC289,FILL_DATA!$A$4:$X$1004,12,0),"")</f>
        <v/>
      </c>
      <c r="M289" s="58" t="str">
        <f>IFERROR(VLOOKUP($AC289,FILL_DATA!$A$4:$X$1004,13,0),"")</f>
        <v/>
      </c>
      <c r="N289" s="58" t="str">
        <f>IFERROR(VLOOKUP($AC289,FILL_DATA!$A$4:$X$1004,14,0),"")</f>
        <v/>
      </c>
      <c r="O289" s="58" t="str">
        <f>IFERROR(VLOOKUP($AC289,FILL_DATA!$A$4:$X$1004,15,0),"")</f>
        <v/>
      </c>
      <c r="P289" s="58" t="str">
        <f>IFERROR(VLOOKUP($AC289,FILL_DATA!$A$4:$X$1004,16,0),"")</f>
        <v/>
      </c>
      <c r="Q289" s="58" t="str">
        <f>IFERROR(VLOOKUP($AC289,FILL_DATA!$A$4:$X$1004,17,0),"")</f>
        <v/>
      </c>
      <c r="R289" s="58" t="str">
        <f>IFERROR(VLOOKUP($AC289,FILL_DATA!$A$4:$X$1004,18,0),"")</f>
        <v/>
      </c>
      <c r="S289" s="58" t="str">
        <f>IFERROR(VLOOKUP($AC289,FILL_DATA!$A$4:$X$1004,19,0),"")</f>
        <v/>
      </c>
      <c r="T289" s="58" t="str">
        <f>IFERROR(VLOOKUP($AC289,FILL_DATA!$A$4:$X$1004,20,0),"")</f>
        <v/>
      </c>
      <c r="U289" s="58" t="str">
        <f>IFERROR(VLOOKUP($AC289,FILL_DATA!$A$4:$X$1004,21,0),"")</f>
        <v/>
      </c>
      <c r="V289" s="58" t="str">
        <f>IFERROR(VLOOKUP($AC289,FILL_DATA!$A$4:$X$1004,22,0),"")</f>
        <v/>
      </c>
      <c r="W289" s="58" t="str">
        <f>IFERROR(VLOOKUP($AC289,FILL_DATA!$A$4:$X$1004,23,0),"")</f>
        <v/>
      </c>
      <c r="X289" s="58" t="str">
        <f>IFERROR(VLOOKUP($AC289,FILL_DATA!$A$4:$X$1004,24,0),"")</f>
        <v/>
      </c>
      <c r="Y289" s="58" t="str">
        <f>IF(SANCTION!$C$6:$C$1006="","",VLOOKUP(SANCTION!$C$6:$C$1006,Sheet1!$B$3:$C$15,2,0))</f>
        <v/>
      </c>
      <c r="Z289" s="57">
        <f t="shared" si="8"/>
        <v>0</v>
      </c>
      <c r="AB289" s="89">
        <v>284</v>
      </c>
      <c r="AC289" s="89">
        <f>IFERROR(IF($AB$1&gt;=AB289,SMALL(FILL_DATA!$AC$5:$AC$1004,SANCTION!$AB$2+SANCTION!AB289),0),0)</f>
        <v>0</v>
      </c>
      <c r="AE289" s="89">
        <f>IF(SANCTION!$C289&gt;=9,1,0)</f>
        <v>1</v>
      </c>
      <c r="AF289" s="89">
        <f>IFERROR(PRODUCT(SANCTION!$X289,SANCTION!$Y289),"")</f>
        <v>0</v>
      </c>
      <c r="AG289" s="89">
        <f t="shared" si="9"/>
        <v>0</v>
      </c>
    </row>
    <row r="290" spans="1:33" hidden="1">
      <c r="A290" s="89" t="str">
        <f>J290&amp;"_"&amp;COUNTIF($J$6:J290,J290)</f>
        <v>_254</v>
      </c>
      <c r="B290" s="58" t="str">
        <f>IF(SANCTION!$C290="","",ROWS($B$6:B290))</f>
        <v/>
      </c>
      <c r="C290" s="58" t="str">
        <f>IFERROR(VLOOKUP($AC290,FILL_DATA!$A$4:$X$1004,2,0),"")</f>
        <v/>
      </c>
      <c r="D290" s="58" t="str">
        <f>IFERROR(VLOOKUP($AC290,FILL_DATA!$A$4:$X$1004,3,0),"")</f>
        <v/>
      </c>
      <c r="E290" s="58" t="str">
        <f>IFERROR(VLOOKUP($AC290,FILL_DATA!$A$4:$X$1004,4,0),"")</f>
        <v/>
      </c>
      <c r="F290" s="58" t="str">
        <f>IFERROR(VLOOKUP($AC290,FILL_DATA!$A$4:$X$1004,5,0),"")</f>
        <v/>
      </c>
      <c r="G290" s="58" t="str">
        <f>IFERROR(VLOOKUP($AC290,FILL_DATA!$A$4:$X$1004,6,0),"")</f>
        <v/>
      </c>
      <c r="H290" s="58" t="str">
        <f>IFERROR(VLOOKUP($AC290,FILL_DATA!$A$4:$X$1004,7,0),"")</f>
        <v/>
      </c>
      <c r="I290" s="161" t="str">
        <f>IFERROR(VLOOKUP($AC290,FILL_DATA!$A$4:$X$1004,9,0),"")</f>
        <v/>
      </c>
      <c r="J290" s="58" t="str">
        <f>IFERROR(VLOOKUP($AC290,FILL_DATA!$A$4:$X$1004,10,0),"")</f>
        <v/>
      </c>
      <c r="K290" s="58" t="str">
        <f>IFERROR(VLOOKUP($AC290,FILL_DATA!$A$4:$X$1004,11,0),"")</f>
        <v/>
      </c>
      <c r="L290" s="58" t="str">
        <f>IFERROR(VLOOKUP($AC290,FILL_DATA!$A$4:$X$1004,12,0),"")</f>
        <v/>
      </c>
      <c r="M290" s="58" t="str">
        <f>IFERROR(VLOOKUP($AC290,FILL_DATA!$A$4:$X$1004,13,0),"")</f>
        <v/>
      </c>
      <c r="N290" s="58" t="str">
        <f>IFERROR(VLOOKUP($AC290,FILL_DATA!$A$4:$X$1004,14,0),"")</f>
        <v/>
      </c>
      <c r="O290" s="58" t="str">
        <f>IFERROR(VLOOKUP($AC290,FILL_DATA!$A$4:$X$1004,15,0),"")</f>
        <v/>
      </c>
      <c r="P290" s="58" t="str">
        <f>IFERROR(VLOOKUP($AC290,FILL_DATA!$A$4:$X$1004,16,0),"")</f>
        <v/>
      </c>
      <c r="Q290" s="58" t="str">
        <f>IFERROR(VLOOKUP($AC290,FILL_DATA!$A$4:$X$1004,17,0),"")</f>
        <v/>
      </c>
      <c r="R290" s="58" t="str">
        <f>IFERROR(VLOOKUP($AC290,FILL_DATA!$A$4:$X$1004,18,0),"")</f>
        <v/>
      </c>
      <c r="S290" s="58" t="str">
        <f>IFERROR(VLOOKUP($AC290,FILL_DATA!$A$4:$X$1004,19,0),"")</f>
        <v/>
      </c>
      <c r="T290" s="58" t="str">
        <f>IFERROR(VLOOKUP($AC290,FILL_DATA!$A$4:$X$1004,20,0),"")</f>
        <v/>
      </c>
      <c r="U290" s="58" t="str">
        <f>IFERROR(VLOOKUP($AC290,FILL_DATA!$A$4:$X$1004,21,0),"")</f>
        <v/>
      </c>
      <c r="V290" s="58" t="str">
        <f>IFERROR(VLOOKUP($AC290,FILL_DATA!$A$4:$X$1004,22,0),"")</f>
        <v/>
      </c>
      <c r="W290" s="58" t="str">
        <f>IFERROR(VLOOKUP($AC290,FILL_DATA!$A$4:$X$1004,23,0),"")</f>
        <v/>
      </c>
      <c r="X290" s="58" t="str">
        <f>IFERROR(VLOOKUP($AC290,FILL_DATA!$A$4:$X$1004,24,0),"")</f>
        <v/>
      </c>
      <c r="Y290" s="58" t="str">
        <f>IF(SANCTION!$C$6:$C$1006="","",VLOOKUP(SANCTION!$C$6:$C$1006,Sheet1!$B$3:$C$15,2,0))</f>
        <v/>
      </c>
      <c r="Z290" s="57">
        <f t="shared" si="8"/>
        <v>0</v>
      </c>
      <c r="AB290" s="89">
        <v>285</v>
      </c>
      <c r="AC290" s="89">
        <f>IFERROR(IF($AB$1&gt;=AB290,SMALL(FILL_DATA!$AC$5:$AC$1004,SANCTION!$AB$2+SANCTION!AB290),0),0)</f>
        <v>0</v>
      </c>
      <c r="AE290" s="89">
        <f>IF(SANCTION!$C290&gt;=9,1,0)</f>
        <v>1</v>
      </c>
      <c r="AF290" s="89">
        <f>IFERROR(PRODUCT(SANCTION!$X290,SANCTION!$Y290),"")</f>
        <v>0</v>
      </c>
      <c r="AG290" s="89">
        <f t="shared" si="9"/>
        <v>0</v>
      </c>
    </row>
    <row r="291" spans="1:33" hidden="1">
      <c r="A291" s="89" t="str">
        <f>J291&amp;"_"&amp;COUNTIF($J$6:J291,J291)</f>
        <v>_255</v>
      </c>
      <c r="B291" s="58" t="str">
        <f>IF(SANCTION!$C291="","",ROWS($B$6:B291))</f>
        <v/>
      </c>
      <c r="C291" s="58" t="str">
        <f>IFERROR(VLOOKUP($AC291,FILL_DATA!$A$4:$X$1004,2,0),"")</f>
        <v/>
      </c>
      <c r="D291" s="58" t="str">
        <f>IFERROR(VLOOKUP($AC291,FILL_DATA!$A$4:$X$1004,3,0),"")</f>
        <v/>
      </c>
      <c r="E291" s="58" t="str">
        <f>IFERROR(VLOOKUP($AC291,FILL_DATA!$A$4:$X$1004,4,0),"")</f>
        <v/>
      </c>
      <c r="F291" s="58" t="str">
        <f>IFERROR(VLOOKUP($AC291,FILL_DATA!$A$4:$X$1004,5,0),"")</f>
        <v/>
      </c>
      <c r="G291" s="58" t="str">
        <f>IFERROR(VLOOKUP($AC291,FILL_DATA!$A$4:$X$1004,6,0),"")</f>
        <v/>
      </c>
      <c r="H291" s="58" t="str">
        <f>IFERROR(VLOOKUP($AC291,FILL_DATA!$A$4:$X$1004,7,0),"")</f>
        <v/>
      </c>
      <c r="I291" s="161" t="str">
        <f>IFERROR(VLOOKUP($AC291,FILL_DATA!$A$4:$X$1004,9,0),"")</f>
        <v/>
      </c>
      <c r="J291" s="58" t="str">
        <f>IFERROR(VLOOKUP($AC291,FILL_DATA!$A$4:$X$1004,10,0),"")</f>
        <v/>
      </c>
      <c r="K291" s="58" t="str">
        <f>IFERROR(VLOOKUP($AC291,FILL_DATA!$A$4:$X$1004,11,0),"")</f>
        <v/>
      </c>
      <c r="L291" s="58" t="str">
        <f>IFERROR(VLOOKUP($AC291,FILL_DATA!$A$4:$X$1004,12,0),"")</f>
        <v/>
      </c>
      <c r="M291" s="58" t="str">
        <f>IFERROR(VLOOKUP($AC291,FILL_DATA!$A$4:$X$1004,13,0),"")</f>
        <v/>
      </c>
      <c r="N291" s="58" t="str">
        <f>IFERROR(VLOOKUP($AC291,FILL_DATA!$A$4:$X$1004,14,0),"")</f>
        <v/>
      </c>
      <c r="O291" s="58" t="str">
        <f>IFERROR(VLOOKUP($AC291,FILL_DATA!$A$4:$X$1004,15,0),"")</f>
        <v/>
      </c>
      <c r="P291" s="58" t="str">
        <f>IFERROR(VLOOKUP($AC291,FILL_DATA!$A$4:$X$1004,16,0),"")</f>
        <v/>
      </c>
      <c r="Q291" s="58" t="str">
        <f>IFERROR(VLOOKUP($AC291,FILL_DATA!$A$4:$X$1004,17,0),"")</f>
        <v/>
      </c>
      <c r="R291" s="58" t="str">
        <f>IFERROR(VLOOKUP($AC291,FILL_DATA!$A$4:$X$1004,18,0),"")</f>
        <v/>
      </c>
      <c r="S291" s="58" t="str">
        <f>IFERROR(VLOOKUP($AC291,FILL_DATA!$A$4:$X$1004,19,0),"")</f>
        <v/>
      </c>
      <c r="T291" s="58" t="str">
        <f>IFERROR(VLOOKUP($AC291,FILL_DATA!$A$4:$X$1004,20,0),"")</f>
        <v/>
      </c>
      <c r="U291" s="58" t="str">
        <f>IFERROR(VLOOKUP($AC291,FILL_DATA!$A$4:$X$1004,21,0),"")</f>
        <v/>
      </c>
      <c r="V291" s="58" t="str">
        <f>IFERROR(VLOOKUP($AC291,FILL_DATA!$A$4:$X$1004,22,0),"")</f>
        <v/>
      </c>
      <c r="W291" s="58" t="str">
        <f>IFERROR(VLOOKUP($AC291,FILL_DATA!$A$4:$X$1004,23,0),"")</f>
        <v/>
      </c>
      <c r="X291" s="58" t="str">
        <f>IFERROR(VLOOKUP($AC291,FILL_DATA!$A$4:$X$1004,24,0),"")</f>
        <v/>
      </c>
      <c r="Y291" s="58" t="str">
        <f>IF(SANCTION!$C$6:$C$1006="","",VLOOKUP(SANCTION!$C$6:$C$1006,Sheet1!$B$3:$C$15,2,0))</f>
        <v/>
      </c>
      <c r="Z291" s="57">
        <f t="shared" si="8"/>
        <v>0</v>
      </c>
      <c r="AB291" s="89">
        <v>286</v>
      </c>
      <c r="AC291" s="89">
        <f>IFERROR(IF($AB$1&gt;=AB291,SMALL(FILL_DATA!$AC$5:$AC$1004,SANCTION!$AB$2+SANCTION!AB291),0),0)</f>
        <v>0</v>
      </c>
      <c r="AE291" s="89">
        <f>IF(SANCTION!$C291&gt;=9,1,0)</f>
        <v>1</v>
      </c>
      <c r="AF291" s="89">
        <f>IFERROR(PRODUCT(SANCTION!$X291,SANCTION!$Y291),"")</f>
        <v>0</v>
      </c>
      <c r="AG291" s="89">
        <f t="shared" si="9"/>
        <v>0</v>
      </c>
    </row>
    <row r="292" spans="1:33" hidden="1">
      <c r="A292" s="89" t="str">
        <f>J292&amp;"_"&amp;COUNTIF($J$6:J292,J292)</f>
        <v>_256</v>
      </c>
      <c r="B292" s="58" t="str">
        <f>IF(SANCTION!$C292="","",ROWS($B$6:B292))</f>
        <v/>
      </c>
      <c r="C292" s="58" t="str">
        <f>IFERROR(VLOOKUP($AC292,FILL_DATA!$A$4:$X$1004,2,0),"")</f>
        <v/>
      </c>
      <c r="D292" s="58" t="str">
        <f>IFERROR(VLOOKUP($AC292,FILL_DATA!$A$4:$X$1004,3,0),"")</f>
        <v/>
      </c>
      <c r="E292" s="58" t="str">
        <f>IFERROR(VLOOKUP($AC292,FILL_DATA!$A$4:$X$1004,4,0),"")</f>
        <v/>
      </c>
      <c r="F292" s="58" t="str">
        <f>IFERROR(VLOOKUP($AC292,FILL_DATA!$A$4:$X$1004,5,0),"")</f>
        <v/>
      </c>
      <c r="G292" s="58" t="str">
        <f>IFERROR(VLOOKUP($AC292,FILL_DATA!$A$4:$X$1004,6,0),"")</f>
        <v/>
      </c>
      <c r="H292" s="58" t="str">
        <f>IFERROR(VLOOKUP($AC292,FILL_DATA!$A$4:$X$1004,7,0),"")</f>
        <v/>
      </c>
      <c r="I292" s="161" t="str">
        <f>IFERROR(VLOOKUP($AC292,FILL_DATA!$A$4:$X$1004,9,0),"")</f>
        <v/>
      </c>
      <c r="J292" s="58" t="str">
        <f>IFERROR(VLOOKUP($AC292,FILL_DATA!$A$4:$X$1004,10,0),"")</f>
        <v/>
      </c>
      <c r="K292" s="58" t="str">
        <f>IFERROR(VLOOKUP($AC292,FILL_DATA!$A$4:$X$1004,11,0),"")</f>
        <v/>
      </c>
      <c r="L292" s="58" t="str">
        <f>IFERROR(VLOOKUP($AC292,FILL_DATA!$A$4:$X$1004,12,0),"")</f>
        <v/>
      </c>
      <c r="M292" s="58" t="str">
        <f>IFERROR(VLOOKUP($AC292,FILL_DATA!$A$4:$X$1004,13,0),"")</f>
        <v/>
      </c>
      <c r="N292" s="58" t="str">
        <f>IFERROR(VLOOKUP($AC292,FILL_DATA!$A$4:$X$1004,14,0),"")</f>
        <v/>
      </c>
      <c r="O292" s="58" t="str">
        <f>IFERROR(VLOOKUP($AC292,FILL_DATA!$A$4:$X$1004,15,0),"")</f>
        <v/>
      </c>
      <c r="P292" s="58" t="str">
        <f>IFERROR(VLOOKUP($AC292,FILL_DATA!$A$4:$X$1004,16,0),"")</f>
        <v/>
      </c>
      <c r="Q292" s="58" t="str">
        <f>IFERROR(VLOOKUP($AC292,FILL_DATA!$A$4:$X$1004,17,0),"")</f>
        <v/>
      </c>
      <c r="R292" s="58" t="str">
        <f>IFERROR(VLOOKUP($AC292,FILL_DATA!$A$4:$X$1004,18,0),"")</f>
        <v/>
      </c>
      <c r="S292" s="58" t="str">
        <f>IFERROR(VLOOKUP($AC292,FILL_DATA!$A$4:$X$1004,19,0),"")</f>
        <v/>
      </c>
      <c r="T292" s="58" t="str">
        <f>IFERROR(VLOOKUP($AC292,FILL_DATA!$A$4:$X$1004,20,0),"")</f>
        <v/>
      </c>
      <c r="U292" s="58" t="str">
        <f>IFERROR(VLOOKUP($AC292,FILL_DATA!$A$4:$X$1004,21,0),"")</f>
        <v/>
      </c>
      <c r="V292" s="58" t="str">
        <f>IFERROR(VLOOKUP($AC292,FILL_DATA!$A$4:$X$1004,22,0),"")</f>
        <v/>
      </c>
      <c r="W292" s="58" t="str">
        <f>IFERROR(VLOOKUP($AC292,FILL_DATA!$A$4:$X$1004,23,0),"")</f>
        <v/>
      </c>
      <c r="X292" s="58" t="str">
        <f>IFERROR(VLOOKUP($AC292,FILL_DATA!$A$4:$X$1004,24,0),"")</f>
        <v/>
      </c>
      <c r="Y292" s="58" t="str">
        <f>IF(SANCTION!$C$6:$C$1006="","",VLOOKUP(SANCTION!$C$6:$C$1006,Sheet1!$B$3:$C$15,2,0))</f>
        <v/>
      </c>
      <c r="Z292" s="57">
        <f t="shared" si="8"/>
        <v>0</v>
      </c>
      <c r="AB292" s="89">
        <v>287</v>
      </c>
      <c r="AC292" s="89">
        <f>IFERROR(IF($AB$1&gt;=AB292,SMALL(FILL_DATA!$AC$5:$AC$1004,SANCTION!$AB$2+SANCTION!AB292),0),0)</f>
        <v>0</v>
      </c>
      <c r="AE292" s="89">
        <f>IF(SANCTION!$C292&gt;=9,1,0)</f>
        <v>1</v>
      </c>
      <c r="AF292" s="89">
        <f>IFERROR(PRODUCT(SANCTION!$X292,SANCTION!$Y292),"")</f>
        <v>0</v>
      </c>
      <c r="AG292" s="89">
        <f t="shared" si="9"/>
        <v>0</v>
      </c>
    </row>
    <row r="293" spans="1:33" hidden="1">
      <c r="A293" s="89" t="str">
        <f>J293&amp;"_"&amp;COUNTIF($J$6:J293,J293)</f>
        <v>_257</v>
      </c>
      <c r="B293" s="58" t="str">
        <f>IF(SANCTION!$C293="","",ROWS($B$6:B293))</f>
        <v/>
      </c>
      <c r="C293" s="58" t="str">
        <f>IFERROR(VLOOKUP($AC293,FILL_DATA!$A$4:$X$1004,2,0),"")</f>
        <v/>
      </c>
      <c r="D293" s="58" t="str">
        <f>IFERROR(VLOOKUP($AC293,FILL_DATA!$A$4:$X$1004,3,0),"")</f>
        <v/>
      </c>
      <c r="E293" s="58" t="str">
        <f>IFERROR(VLOOKUP($AC293,FILL_DATA!$A$4:$X$1004,4,0),"")</f>
        <v/>
      </c>
      <c r="F293" s="58" t="str">
        <f>IFERROR(VLOOKUP($AC293,FILL_DATA!$A$4:$X$1004,5,0),"")</f>
        <v/>
      </c>
      <c r="G293" s="58" t="str">
        <f>IFERROR(VLOOKUP($AC293,FILL_DATA!$A$4:$X$1004,6,0),"")</f>
        <v/>
      </c>
      <c r="H293" s="58" t="str">
        <f>IFERROR(VLOOKUP($AC293,FILL_DATA!$A$4:$X$1004,7,0),"")</f>
        <v/>
      </c>
      <c r="I293" s="161" t="str">
        <f>IFERROR(VLOOKUP($AC293,FILL_DATA!$A$4:$X$1004,9,0),"")</f>
        <v/>
      </c>
      <c r="J293" s="58" t="str">
        <f>IFERROR(VLOOKUP($AC293,FILL_DATA!$A$4:$X$1004,10,0),"")</f>
        <v/>
      </c>
      <c r="K293" s="58" t="str">
        <f>IFERROR(VLOOKUP($AC293,FILL_DATA!$A$4:$X$1004,11,0),"")</f>
        <v/>
      </c>
      <c r="L293" s="58" t="str">
        <f>IFERROR(VLOOKUP($AC293,FILL_DATA!$A$4:$X$1004,12,0),"")</f>
        <v/>
      </c>
      <c r="M293" s="58" t="str">
        <f>IFERROR(VLOOKUP($AC293,FILL_DATA!$A$4:$X$1004,13,0),"")</f>
        <v/>
      </c>
      <c r="N293" s="58" t="str">
        <f>IFERROR(VLOOKUP($AC293,FILL_DATA!$A$4:$X$1004,14,0),"")</f>
        <v/>
      </c>
      <c r="O293" s="58" t="str">
        <f>IFERROR(VLOOKUP($AC293,FILL_DATA!$A$4:$X$1004,15,0),"")</f>
        <v/>
      </c>
      <c r="P293" s="58" t="str">
        <f>IFERROR(VLOOKUP($AC293,FILL_DATA!$A$4:$X$1004,16,0),"")</f>
        <v/>
      </c>
      <c r="Q293" s="58" t="str">
        <f>IFERROR(VLOOKUP($AC293,FILL_DATA!$A$4:$X$1004,17,0),"")</f>
        <v/>
      </c>
      <c r="R293" s="58" t="str">
        <f>IFERROR(VLOOKUP($AC293,FILL_DATA!$A$4:$X$1004,18,0),"")</f>
        <v/>
      </c>
      <c r="S293" s="58" t="str">
        <f>IFERROR(VLOOKUP($AC293,FILL_DATA!$A$4:$X$1004,19,0),"")</f>
        <v/>
      </c>
      <c r="T293" s="58" t="str">
        <f>IFERROR(VLOOKUP($AC293,FILL_DATA!$A$4:$X$1004,20,0),"")</f>
        <v/>
      </c>
      <c r="U293" s="58" t="str">
        <f>IFERROR(VLOOKUP($AC293,FILL_DATA!$A$4:$X$1004,21,0),"")</f>
        <v/>
      </c>
      <c r="V293" s="58" t="str">
        <f>IFERROR(VLOOKUP($AC293,FILL_DATA!$A$4:$X$1004,22,0),"")</f>
        <v/>
      </c>
      <c r="W293" s="58" t="str">
        <f>IFERROR(VLOOKUP($AC293,FILL_DATA!$A$4:$X$1004,23,0),"")</f>
        <v/>
      </c>
      <c r="X293" s="58" t="str">
        <f>IFERROR(VLOOKUP($AC293,FILL_DATA!$A$4:$X$1004,24,0),"")</f>
        <v/>
      </c>
      <c r="Y293" s="58" t="str">
        <f>IF(SANCTION!$C$6:$C$1006="","",VLOOKUP(SANCTION!$C$6:$C$1006,Sheet1!$B$3:$C$15,2,0))</f>
        <v/>
      </c>
      <c r="Z293" s="57">
        <f t="shared" si="8"/>
        <v>0</v>
      </c>
      <c r="AB293" s="89">
        <v>288</v>
      </c>
      <c r="AC293" s="89">
        <f>IFERROR(IF($AB$1&gt;=AB293,SMALL(FILL_DATA!$AC$5:$AC$1004,SANCTION!$AB$2+SANCTION!AB293),0),0)</f>
        <v>0</v>
      </c>
      <c r="AE293" s="89">
        <f>IF(SANCTION!$C293&gt;=9,1,0)</f>
        <v>1</v>
      </c>
      <c r="AF293" s="89">
        <f>IFERROR(PRODUCT(SANCTION!$X293,SANCTION!$Y293),"")</f>
        <v>0</v>
      </c>
      <c r="AG293" s="89">
        <f t="shared" si="9"/>
        <v>0</v>
      </c>
    </row>
    <row r="294" spans="1:33" hidden="1">
      <c r="A294" s="89" t="str">
        <f>J294&amp;"_"&amp;COUNTIF($J$6:J294,J294)</f>
        <v>_258</v>
      </c>
      <c r="B294" s="58" t="str">
        <f>IF(SANCTION!$C294="","",ROWS($B$6:B294))</f>
        <v/>
      </c>
      <c r="C294" s="58" t="str">
        <f>IFERROR(VLOOKUP($AC294,FILL_DATA!$A$4:$X$1004,2,0),"")</f>
        <v/>
      </c>
      <c r="D294" s="58" t="str">
        <f>IFERROR(VLOOKUP($AC294,FILL_DATA!$A$4:$X$1004,3,0),"")</f>
        <v/>
      </c>
      <c r="E294" s="58" t="str">
        <f>IFERROR(VLOOKUP($AC294,FILL_DATA!$A$4:$X$1004,4,0),"")</f>
        <v/>
      </c>
      <c r="F294" s="58" t="str">
        <f>IFERROR(VLOOKUP($AC294,FILL_DATA!$A$4:$X$1004,5,0),"")</f>
        <v/>
      </c>
      <c r="G294" s="58" t="str">
        <f>IFERROR(VLOOKUP($AC294,FILL_DATA!$A$4:$X$1004,6,0),"")</f>
        <v/>
      </c>
      <c r="H294" s="58" t="str">
        <f>IFERROR(VLOOKUP($AC294,FILL_DATA!$A$4:$X$1004,7,0),"")</f>
        <v/>
      </c>
      <c r="I294" s="161" t="str">
        <f>IFERROR(VLOOKUP($AC294,FILL_DATA!$A$4:$X$1004,9,0),"")</f>
        <v/>
      </c>
      <c r="J294" s="58" t="str">
        <f>IFERROR(VLOOKUP($AC294,FILL_DATA!$A$4:$X$1004,10,0),"")</f>
        <v/>
      </c>
      <c r="K294" s="58" t="str">
        <f>IFERROR(VLOOKUP($AC294,FILL_DATA!$A$4:$X$1004,11,0),"")</f>
        <v/>
      </c>
      <c r="L294" s="58" t="str">
        <f>IFERROR(VLOOKUP($AC294,FILL_DATA!$A$4:$X$1004,12,0),"")</f>
        <v/>
      </c>
      <c r="M294" s="58" t="str">
        <f>IFERROR(VLOOKUP($AC294,FILL_DATA!$A$4:$X$1004,13,0),"")</f>
        <v/>
      </c>
      <c r="N294" s="58" t="str">
        <f>IFERROR(VLOOKUP($AC294,FILL_DATA!$A$4:$X$1004,14,0),"")</f>
        <v/>
      </c>
      <c r="O294" s="58" t="str">
        <f>IFERROR(VLOOKUP($AC294,FILL_DATA!$A$4:$X$1004,15,0),"")</f>
        <v/>
      </c>
      <c r="P294" s="58" t="str">
        <f>IFERROR(VLOOKUP($AC294,FILL_DATA!$A$4:$X$1004,16,0),"")</f>
        <v/>
      </c>
      <c r="Q294" s="58" t="str">
        <f>IFERROR(VLOOKUP($AC294,FILL_DATA!$A$4:$X$1004,17,0),"")</f>
        <v/>
      </c>
      <c r="R294" s="58" t="str">
        <f>IFERROR(VLOOKUP($AC294,FILL_DATA!$A$4:$X$1004,18,0),"")</f>
        <v/>
      </c>
      <c r="S294" s="58" t="str">
        <f>IFERROR(VLOOKUP($AC294,FILL_DATA!$A$4:$X$1004,19,0),"")</f>
        <v/>
      </c>
      <c r="T294" s="58" t="str">
        <f>IFERROR(VLOOKUP($AC294,FILL_DATA!$A$4:$X$1004,20,0),"")</f>
        <v/>
      </c>
      <c r="U294" s="58" t="str">
        <f>IFERROR(VLOOKUP($AC294,FILL_DATA!$A$4:$X$1004,21,0),"")</f>
        <v/>
      </c>
      <c r="V294" s="58" t="str">
        <f>IFERROR(VLOOKUP($AC294,FILL_DATA!$A$4:$X$1004,22,0),"")</f>
        <v/>
      </c>
      <c r="W294" s="58" t="str">
        <f>IFERROR(VLOOKUP($AC294,FILL_DATA!$A$4:$X$1004,23,0),"")</f>
        <v/>
      </c>
      <c r="X294" s="58" t="str">
        <f>IFERROR(VLOOKUP($AC294,FILL_DATA!$A$4:$X$1004,24,0),"")</f>
        <v/>
      </c>
      <c r="Y294" s="58" t="str">
        <f>IF(SANCTION!$C$6:$C$1006="","",VLOOKUP(SANCTION!$C$6:$C$1006,Sheet1!$B$3:$C$15,2,0))</f>
        <v/>
      </c>
      <c r="Z294" s="57">
        <f t="shared" si="8"/>
        <v>0</v>
      </c>
      <c r="AB294" s="89">
        <v>289</v>
      </c>
      <c r="AC294" s="89">
        <f>IFERROR(IF($AB$1&gt;=AB294,SMALL(FILL_DATA!$AC$5:$AC$1004,SANCTION!$AB$2+SANCTION!AB294),0),0)</f>
        <v>0</v>
      </c>
      <c r="AE294" s="89">
        <f>IF(SANCTION!$C294&gt;=9,1,0)</f>
        <v>1</v>
      </c>
      <c r="AF294" s="89">
        <f>IFERROR(PRODUCT(SANCTION!$X294,SANCTION!$Y294),"")</f>
        <v>0</v>
      </c>
      <c r="AG294" s="89">
        <f t="shared" si="9"/>
        <v>0</v>
      </c>
    </row>
    <row r="295" spans="1:33" hidden="1">
      <c r="A295" s="89" t="str">
        <f>J295&amp;"_"&amp;COUNTIF($J$6:J295,J295)</f>
        <v>_259</v>
      </c>
      <c r="B295" s="58" t="str">
        <f>IF(SANCTION!$C295="","",ROWS($B$6:B295))</f>
        <v/>
      </c>
      <c r="C295" s="58" t="str">
        <f>IFERROR(VLOOKUP($AC295,FILL_DATA!$A$4:$X$1004,2,0),"")</f>
        <v/>
      </c>
      <c r="D295" s="58" t="str">
        <f>IFERROR(VLOOKUP($AC295,FILL_DATA!$A$4:$X$1004,3,0),"")</f>
        <v/>
      </c>
      <c r="E295" s="58" t="str">
        <f>IFERROR(VLOOKUP($AC295,FILL_DATA!$A$4:$X$1004,4,0),"")</f>
        <v/>
      </c>
      <c r="F295" s="58" t="str">
        <f>IFERROR(VLOOKUP($AC295,FILL_DATA!$A$4:$X$1004,5,0),"")</f>
        <v/>
      </c>
      <c r="G295" s="58" t="str">
        <f>IFERROR(VLOOKUP($AC295,FILL_DATA!$A$4:$X$1004,6,0),"")</f>
        <v/>
      </c>
      <c r="H295" s="58" t="str">
        <f>IFERROR(VLOOKUP($AC295,FILL_DATA!$A$4:$X$1004,7,0),"")</f>
        <v/>
      </c>
      <c r="I295" s="161" t="str">
        <f>IFERROR(VLOOKUP($AC295,FILL_DATA!$A$4:$X$1004,9,0),"")</f>
        <v/>
      </c>
      <c r="J295" s="58" t="str">
        <f>IFERROR(VLOOKUP($AC295,FILL_DATA!$A$4:$X$1004,10,0),"")</f>
        <v/>
      </c>
      <c r="K295" s="58" t="str">
        <f>IFERROR(VLOOKUP($AC295,FILL_DATA!$A$4:$X$1004,11,0),"")</f>
        <v/>
      </c>
      <c r="L295" s="58" t="str">
        <f>IFERROR(VLOOKUP($AC295,FILL_DATA!$A$4:$X$1004,12,0),"")</f>
        <v/>
      </c>
      <c r="M295" s="58" t="str">
        <f>IFERROR(VLOOKUP($AC295,FILL_DATA!$A$4:$X$1004,13,0),"")</f>
        <v/>
      </c>
      <c r="N295" s="58" t="str">
        <f>IFERROR(VLOOKUP($AC295,FILL_DATA!$A$4:$X$1004,14,0),"")</f>
        <v/>
      </c>
      <c r="O295" s="58" t="str">
        <f>IFERROR(VLOOKUP($AC295,FILL_DATA!$A$4:$X$1004,15,0),"")</f>
        <v/>
      </c>
      <c r="P295" s="58" t="str">
        <f>IFERROR(VLOOKUP($AC295,FILL_DATA!$A$4:$X$1004,16,0),"")</f>
        <v/>
      </c>
      <c r="Q295" s="58" t="str">
        <f>IFERROR(VLOOKUP($AC295,FILL_DATA!$A$4:$X$1004,17,0),"")</f>
        <v/>
      </c>
      <c r="R295" s="58" t="str">
        <f>IFERROR(VLOOKUP($AC295,FILL_DATA!$A$4:$X$1004,18,0),"")</f>
        <v/>
      </c>
      <c r="S295" s="58" t="str">
        <f>IFERROR(VLOOKUP($AC295,FILL_DATA!$A$4:$X$1004,19,0),"")</f>
        <v/>
      </c>
      <c r="T295" s="58" t="str">
        <f>IFERROR(VLOOKUP($AC295,FILL_DATA!$A$4:$X$1004,20,0),"")</f>
        <v/>
      </c>
      <c r="U295" s="58" t="str">
        <f>IFERROR(VLOOKUP($AC295,FILL_DATA!$A$4:$X$1004,21,0),"")</f>
        <v/>
      </c>
      <c r="V295" s="58" t="str">
        <f>IFERROR(VLOOKUP($AC295,FILL_DATA!$A$4:$X$1004,22,0),"")</f>
        <v/>
      </c>
      <c r="W295" s="58" t="str">
        <f>IFERROR(VLOOKUP($AC295,FILL_DATA!$A$4:$X$1004,23,0),"")</f>
        <v/>
      </c>
      <c r="X295" s="58" t="str">
        <f>IFERROR(VLOOKUP($AC295,FILL_DATA!$A$4:$X$1004,24,0),"")</f>
        <v/>
      </c>
      <c r="Y295" s="58" t="str">
        <f>IF(SANCTION!$C$6:$C$1006="","",VLOOKUP(SANCTION!$C$6:$C$1006,Sheet1!$B$3:$C$15,2,0))</f>
        <v/>
      </c>
      <c r="Z295" s="57">
        <f t="shared" si="8"/>
        <v>0</v>
      </c>
      <c r="AB295" s="89">
        <v>290</v>
      </c>
      <c r="AC295" s="89">
        <f>IFERROR(IF($AB$1&gt;=AB295,SMALL(FILL_DATA!$AC$5:$AC$1004,SANCTION!$AB$2+SANCTION!AB295),0),0)</f>
        <v>0</v>
      </c>
      <c r="AE295" s="89">
        <f>IF(SANCTION!$C295&gt;=9,1,0)</f>
        <v>1</v>
      </c>
      <c r="AF295" s="89">
        <f>IFERROR(PRODUCT(SANCTION!$X295,SANCTION!$Y295),"")</f>
        <v>0</v>
      </c>
      <c r="AG295" s="89">
        <f t="shared" si="9"/>
        <v>0</v>
      </c>
    </row>
    <row r="296" spans="1:33" hidden="1">
      <c r="A296" s="89" t="str">
        <f>J296&amp;"_"&amp;COUNTIF($J$6:J296,J296)</f>
        <v>_260</v>
      </c>
      <c r="B296" s="58" t="str">
        <f>IF(SANCTION!$C296="","",ROWS($B$6:B296))</f>
        <v/>
      </c>
      <c r="C296" s="58" t="str">
        <f>IFERROR(VLOOKUP($AC296,FILL_DATA!$A$4:$X$1004,2,0),"")</f>
        <v/>
      </c>
      <c r="D296" s="58" t="str">
        <f>IFERROR(VLOOKUP($AC296,FILL_DATA!$A$4:$X$1004,3,0),"")</f>
        <v/>
      </c>
      <c r="E296" s="58" t="str">
        <f>IFERROR(VLOOKUP($AC296,FILL_DATA!$A$4:$X$1004,4,0),"")</f>
        <v/>
      </c>
      <c r="F296" s="58" t="str">
        <f>IFERROR(VLOOKUP($AC296,FILL_DATA!$A$4:$X$1004,5,0),"")</f>
        <v/>
      </c>
      <c r="G296" s="58" t="str">
        <f>IFERROR(VLOOKUP($AC296,FILL_DATA!$A$4:$X$1004,6,0),"")</f>
        <v/>
      </c>
      <c r="H296" s="58" t="str">
        <f>IFERROR(VLOOKUP($AC296,FILL_DATA!$A$4:$X$1004,7,0),"")</f>
        <v/>
      </c>
      <c r="I296" s="161" t="str">
        <f>IFERROR(VLOOKUP($AC296,FILL_DATA!$A$4:$X$1004,9,0),"")</f>
        <v/>
      </c>
      <c r="J296" s="58" t="str">
        <f>IFERROR(VLOOKUP($AC296,FILL_DATA!$A$4:$X$1004,10,0),"")</f>
        <v/>
      </c>
      <c r="K296" s="58" t="str">
        <f>IFERROR(VLOOKUP($AC296,FILL_DATA!$A$4:$X$1004,11,0),"")</f>
        <v/>
      </c>
      <c r="L296" s="58" t="str">
        <f>IFERROR(VLOOKUP($AC296,FILL_DATA!$A$4:$X$1004,12,0),"")</f>
        <v/>
      </c>
      <c r="M296" s="58" t="str">
        <f>IFERROR(VLOOKUP($AC296,FILL_DATA!$A$4:$X$1004,13,0),"")</f>
        <v/>
      </c>
      <c r="N296" s="58" t="str">
        <f>IFERROR(VLOOKUP($AC296,FILL_DATA!$A$4:$X$1004,14,0),"")</f>
        <v/>
      </c>
      <c r="O296" s="58" t="str">
        <f>IFERROR(VLOOKUP($AC296,FILL_DATA!$A$4:$X$1004,15,0),"")</f>
        <v/>
      </c>
      <c r="P296" s="58" t="str">
        <f>IFERROR(VLOOKUP($AC296,FILL_DATA!$A$4:$X$1004,16,0),"")</f>
        <v/>
      </c>
      <c r="Q296" s="58" t="str">
        <f>IFERROR(VLOOKUP($AC296,FILL_DATA!$A$4:$X$1004,17,0),"")</f>
        <v/>
      </c>
      <c r="R296" s="58" t="str">
        <f>IFERROR(VLOOKUP($AC296,FILL_DATA!$A$4:$X$1004,18,0),"")</f>
        <v/>
      </c>
      <c r="S296" s="58" t="str">
        <f>IFERROR(VLOOKUP($AC296,FILL_DATA!$A$4:$X$1004,19,0),"")</f>
        <v/>
      </c>
      <c r="T296" s="58" t="str">
        <f>IFERROR(VLOOKUP($AC296,FILL_DATA!$A$4:$X$1004,20,0),"")</f>
        <v/>
      </c>
      <c r="U296" s="58" t="str">
        <f>IFERROR(VLOOKUP($AC296,FILL_DATA!$A$4:$X$1004,21,0),"")</f>
        <v/>
      </c>
      <c r="V296" s="58" t="str">
        <f>IFERROR(VLOOKUP($AC296,FILL_DATA!$A$4:$X$1004,22,0),"")</f>
        <v/>
      </c>
      <c r="W296" s="58" t="str">
        <f>IFERROR(VLOOKUP($AC296,FILL_DATA!$A$4:$X$1004,23,0),"")</f>
        <v/>
      </c>
      <c r="X296" s="58" t="str">
        <f>IFERROR(VLOOKUP($AC296,FILL_DATA!$A$4:$X$1004,24,0),"")</f>
        <v/>
      </c>
      <c r="Y296" s="58" t="str">
        <f>IF(SANCTION!$C$6:$C$1006="","",VLOOKUP(SANCTION!$C$6:$C$1006,Sheet1!$B$3:$C$15,2,0))</f>
        <v/>
      </c>
      <c r="Z296" s="57">
        <f t="shared" si="8"/>
        <v>0</v>
      </c>
      <c r="AB296" s="89">
        <v>291</v>
      </c>
      <c r="AC296" s="89">
        <f>IFERROR(IF($AB$1&gt;=AB296,SMALL(FILL_DATA!$AC$5:$AC$1004,SANCTION!$AB$2+SANCTION!AB296),0),0)</f>
        <v>0</v>
      </c>
      <c r="AE296" s="89">
        <f>IF(SANCTION!$C296&gt;=9,1,0)</f>
        <v>1</v>
      </c>
      <c r="AF296" s="89">
        <f>IFERROR(PRODUCT(SANCTION!$X296,SANCTION!$Y296),"")</f>
        <v>0</v>
      </c>
      <c r="AG296" s="89">
        <f t="shared" si="9"/>
        <v>0</v>
      </c>
    </row>
    <row r="297" spans="1:33" hidden="1">
      <c r="A297" s="89" t="str">
        <f>J297&amp;"_"&amp;COUNTIF($J$6:J297,J297)</f>
        <v>_261</v>
      </c>
      <c r="B297" s="58" t="str">
        <f>IF(SANCTION!$C297="","",ROWS($B$6:B297))</f>
        <v/>
      </c>
      <c r="C297" s="58" t="str">
        <f>IFERROR(VLOOKUP($AC297,FILL_DATA!$A$4:$X$1004,2,0),"")</f>
        <v/>
      </c>
      <c r="D297" s="58" t="str">
        <f>IFERROR(VLOOKUP($AC297,FILL_DATA!$A$4:$X$1004,3,0),"")</f>
        <v/>
      </c>
      <c r="E297" s="58" t="str">
        <f>IFERROR(VLOOKUP($AC297,FILL_DATA!$A$4:$X$1004,4,0),"")</f>
        <v/>
      </c>
      <c r="F297" s="58" t="str">
        <f>IFERROR(VLOOKUP($AC297,FILL_DATA!$A$4:$X$1004,5,0),"")</f>
        <v/>
      </c>
      <c r="G297" s="58" t="str">
        <f>IFERROR(VLOOKUP($AC297,FILL_DATA!$A$4:$X$1004,6,0),"")</f>
        <v/>
      </c>
      <c r="H297" s="58" t="str">
        <f>IFERROR(VLOOKUP($AC297,FILL_DATA!$A$4:$X$1004,7,0),"")</f>
        <v/>
      </c>
      <c r="I297" s="161" t="str">
        <f>IFERROR(VLOOKUP($AC297,FILL_DATA!$A$4:$X$1004,9,0),"")</f>
        <v/>
      </c>
      <c r="J297" s="58" t="str">
        <f>IFERROR(VLOOKUP($AC297,FILL_DATA!$A$4:$X$1004,10,0),"")</f>
        <v/>
      </c>
      <c r="K297" s="58" t="str">
        <f>IFERROR(VLOOKUP($AC297,FILL_DATA!$A$4:$X$1004,11,0),"")</f>
        <v/>
      </c>
      <c r="L297" s="58" t="str">
        <f>IFERROR(VLOOKUP($AC297,FILL_DATA!$A$4:$X$1004,12,0),"")</f>
        <v/>
      </c>
      <c r="M297" s="58" t="str">
        <f>IFERROR(VLOOKUP($AC297,FILL_DATA!$A$4:$X$1004,13,0),"")</f>
        <v/>
      </c>
      <c r="N297" s="58" t="str">
        <f>IFERROR(VLOOKUP($AC297,FILL_DATA!$A$4:$X$1004,14,0),"")</f>
        <v/>
      </c>
      <c r="O297" s="58" t="str">
        <f>IFERROR(VLOOKUP($AC297,FILL_DATA!$A$4:$X$1004,15,0),"")</f>
        <v/>
      </c>
      <c r="P297" s="58" t="str">
        <f>IFERROR(VLOOKUP($AC297,FILL_DATA!$A$4:$X$1004,16,0),"")</f>
        <v/>
      </c>
      <c r="Q297" s="58" t="str">
        <f>IFERROR(VLOOKUP($AC297,FILL_DATA!$A$4:$X$1004,17,0),"")</f>
        <v/>
      </c>
      <c r="R297" s="58" t="str">
        <f>IFERROR(VLOOKUP($AC297,FILL_DATA!$A$4:$X$1004,18,0),"")</f>
        <v/>
      </c>
      <c r="S297" s="58" t="str">
        <f>IFERROR(VLOOKUP($AC297,FILL_DATA!$A$4:$X$1004,19,0),"")</f>
        <v/>
      </c>
      <c r="T297" s="58" t="str">
        <f>IFERROR(VLOOKUP($AC297,FILL_DATA!$A$4:$X$1004,20,0),"")</f>
        <v/>
      </c>
      <c r="U297" s="58" t="str">
        <f>IFERROR(VLOOKUP($AC297,FILL_DATA!$A$4:$X$1004,21,0),"")</f>
        <v/>
      </c>
      <c r="V297" s="58" t="str">
        <f>IFERROR(VLOOKUP($AC297,FILL_DATA!$A$4:$X$1004,22,0),"")</f>
        <v/>
      </c>
      <c r="W297" s="58" t="str">
        <f>IFERROR(VLOOKUP($AC297,FILL_DATA!$A$4:$X$1004,23,0),"")</f>
        <v/>
      </c>
      <c r="X297" s="58" t="str">
        <f>IFERROR(VLOOKUP($AC297,FILL_DATA!$A$4:$X$1004,24,0),"")</f>
        <v/>
      </c>
      <c r="Y297" s="58" t="str">
        <f>IF(SANCTION!$C$6:$C$1006="","",VLOOKUP(SANCTION!$C$6:$C$1006,Sheet1!$B$3:$C$15,2,0))</f>
        <v/>
      </c>
      <c r="Z297" s="57">
        <f t="shared" si="8"/>
        <v>0</v>
      </c>
      <c r="AB297" s="89">
        <v>292</v>
      </c>
      <c r="AC297" s="89">
        <f>IFERROR(IF($AB$1&gt;=AB297,SMALL(FILL_DATA!$AC$5:$AC$1004,SANCTION!$AB$2+SANCTION!AB297),0),0)</f>
        <v>0</v>
      </c>
      <c r="AE297" s="89">
        <f>IF(SANCTION!$C297&gt;=9,1,0)</f>
        <v>1</v>
      </c>
      <c r="AF297" s="89">
        <f>IFERROR(PRODUCT(SANCTION!$X297,SANCTION!$Y297),"")</f>
        <v>0</v>
      </c>
      <c r="AG297" s="89">
        <f t="shared" si="9"/>
        <v>0</v>
      </c>
    </row>
    <row r="298" spans="1:33" hidden="1">
      <c r="A298" s="89" t="str">
        <f>J298&amp;"_"&amp;COUNTIF($J$6:J298,J298)</f>
        <v>_262</v>
      </c>
      <c r="B298" s="58" t="str">
        <f>IF(SANCTION!$C298="","",ROWS($B$6:B298))</f>
        <v/>
      </c>
      <c r="C298" s="58" t="str">
        <f>IFERROR(VLOOKUP($AC298,FILL_DATA!$A$4:$X$1004,2,0),"")</f>
        <v/>
      </c>
      <c r="D298" s="58" t="str">
        <f>IFERROR(VLOOKUP($AC298,FILL_DATA!$A$4:$X$1004,3,0),"")</f>
        <v/>
      </c>
      <c r="E298" s="58" t="str">
        <f>IFERROR(VLOOKUP($AC298,FILL_DATA!$A$4:$X$1004,4,0),"")</f>
        <v/>
      </c>
      <c r="F298" s="58" t="str">
        <f>IFERROR(VLOOKUP($AC298,FILL_DATA!$A$4:$X$1004,5,0),"")</f>
        <v/>
      </c>
      <c r="G298" s="58" t="str">
        <f>IFERROR(VLOOKUP($AC298,FILL_DATA!$A$4:$X$1004,6,0),"")</f>
        <v/>
      </c>
      <c r="H298" s="58" t="str">
        <f>IFERROR(VLOOKUP($AC298,FILL_DATA!$A$4:$X$1004,7,0),"")</f>
        <v/>
      </c>
      <c r="I298" s="161" t="str">
        <f>IFERROR(VLOOKUP($AC298,FILL_DATA!$A$4:$X$1004,9,0),"")</f>
        <v/>
      </c>
      <c r="J298" s="58" t="str">
        <f>IFERROR(VLOOKUP($AC298,FILL_DATA!$A$4:$X$1004,10,0),"")</f>
        <v/>
      </c>
      <c r="K298" s="58" t="str">
        <f>IFERROR(VLOOKUP($AC298,FILL_DATA!$A$4:$X$1004,11,0),"")</f>
        <v/>
      </c>
      <c r="L298" s="58" t="str">
        <f>IFERROR(VLOOKUP($AC298,FILL_DATA!$A$4:$X$1004,12,0),"")</f>
        <v/>
      </c>
      <c r="M298" s="58" t="str">
        <f>IFERROR(VLOOKUP($AC298,FILL_DATA!$A$4:$X$1004,13,0),"")</f>
        <v/>
      </c>
      <c r="N298" s="58" t="str">
        <f>IFERROR(VLOOKUP($AC298,FILL_DATA!$A$4:$X$1004,14,0),"")</f>
        <v/>
      </c>
      <c r="O298" s="58" t="str">
        <f>IFERROR(VLOOKUP($AC298,FILL_DATA!$A$4:$X$1004,15,0),"")</f>
        <v/>
      </c>
      <c r="P298" s="58" t="str">
        <f>IFERROR(VLOOKUP($AC298,FILL_DATA!$A$4:$X$1004,16,0),"")</f>
        <v/>
      </c>
      <c r="Q298" s="58" t="str">
        <f>IFERROR(VLOOKUP($AC298,FILL_DATA!$A$4:$X$1004,17,0),"")</f>
        <v/>
      </c>
      <c r="R298" s="58" t="str">
        <f>IFERROR(VLOOKUP($AC298,FILL_DATA!$A$4:$X$1004,18,0),"")</f>
        <v/>
      </c>
      <c r="S298" s="58" t="str">
        <f>IFERROR(VLOOKUP($AC298,FILL_DATA!$A$4:$X$1004,19,0),"")</f>
        <v/>
      </c>
      <c r="T298" s="58" t="str">
        <f>IFERROR(VLOOKUP($AC298,FILL_DATA!$A$4:$X$1004,20,0),"")</f>
        <v/>
      </c>
      <c r="U298" s="58" t="str">
        <f>IFERROR(VLOOKUP($AC298,FILL_DATA!$A$4:$X$1004,21,0),"")</f>
        <v/>
      </c>
      <c r="V298" s="58" t="str">
        <f>IFERROR(VLOOKUP($AC298,FILL_DATA!$A$4:$X$1004,22,0),"")</f>
        <v/>
      </c>
      <c r="W298" s="58" t="str">
        <f>IFERROR(VLOOKUP($AC298,FILL_DATA!$A$4:$X$1004,23,0),"")</f>
        <v/>
      </c>
      <c r="X298" s="58" t="str">
        <f>IFERROR(VLOOKUP($AC298,FILL_DATA!$A$4:$X$1004,24,0),"")</f>
        <v/>
      </c>
      <c r="Y298" s="58" t="str">
        <f>IF(SANCTION!$C$6:$C$1006="","",VLOOKUP(SANCTION!$C$6:$C$1006,Sheet1!$B$3:$C$15,2,0))</f>
        <v/>
      </c>
      <c r="Z298" s="57">
        <f t="shared" si="8"/>
        <v>0</v>
      </c>
      <c r="AB298" s="89">
        <v>293</v>
      </c>
      <c r="AC298" s="89">
        <f>IFERROR(IF($AB$1&gt;=AB298,SMALL(FILL_DATA!$AC$5:$AC$1004,SANCTION!$AB$2+SANCTION!AB298),0),0)</f>
        <v>0</v>
      </c>
      <c r="AE298" s="89">
        <f>IF(SANCTION!$C298&gt;=9,1,0)</f>
        <v>1</v>
      </c>
      <c r="AF298" s="89">
        <f>IFERROR(PRODUCT(SANCTION!$X298,SANCTION!$Y298),"")</f>
        <v>0</v>
      </c>
      <c r="AG298" s="89">
        <f t="shared" si="9"/>
        <v>0</v>
      </c>
    </row>
    <row r="299" spans="1:33" hidden="1">
      <c r="A299" s="89" t="str">
        <f>J299&amp;"_"&amp;COUNTIF($J$6:J299,J299)</f>
        <v>_263</v>
      </c>
      <c r="B299" s="58" t="str">
        <f>IF(SANCTION!$C299="","",ROWS($B$6:B299))</f>
        <v/>
      </c>
      <c r="C299" s="58" t="str">
        <f>IFERROR(VLOOKUP($AC299,FILL_DATA!$A$4:$X$1004,2,0),"")</f>
        <v/>
      </c>
      <c r="D299" s="58" t="str">
        <f>IFERROR(VLOOKUP($AC299,FILL_DATA!$A$4:$X$1004,3,0),"")</f>
        <v/>
      </c>
      <c r="E299" s="58" t="str">
        <f>IFERROR(VLOOKUP($AC299,FILL_DATA!$A$4:$X$1004,4,0),"")</f>
        <v/>
      </c>
      <c r="F299" s="58" t="str">
        <f>IFERROR(VLOOKUP($AC299,FILL_DATA!$A$4:$X$1004,5,0),"")</f>
        <v/>
      </c>
      <c r="G299" s="58" t="str">
        <f>IFERROR(VLOOKUP($AC299,FILL_DATA!$A$4:$X$1004,6,0),"")</f>
        <v/>
      </c>
      <c r="H299" s="58" t="str">
        <f>IFERROR(VLOOKUP($AC299,FILL_DATA!$A$4:$X$1004,7,0),"")</f>
        <v/>
      </c>
      <c r="I299" s="161" t="str">
        <f>IFERROR(VLOOKUP($AC299,FILL_DATA!$A$4:$X$1004,9,0),"")</f>
        <v/>
      </c>
      <c r="J299" s="58" t="str">
        <f>IFERROR(VLOOKUP($AC299,FILL_DATA!$A$4:$X$1004,10,0),"")</f>
        <v/>
      </c>
      <c r="K299" s="58" t="str">
        <f>IFERROR(VLOOKUP($AC299,FILL_DATA!$A$4:$X$1004,11,0),"")</f>
        <v/>
      </c>
      <c r="L299" s="58" t="str">
        <f>IFERROR(VLOOKUP($AC299,FILL_DATA!$A$4:$X$1004,12,0),"")</f>
        <v/>
      </c>
      <c r="M299" s="58" t="str">
        <f>IFERROR(VLOOKUP($AC299,FILL_DATA!$A$4:$X$1004,13,0),"")</f>
        <v/>
      </c>
      <c r="N299" s="58" t="str">
        <f>IFERROR(VLOOKUP($AC299,FILL_DATA!$A$4:$X$1004,14,0),"")</f>
        <v/>
      </c>
      <c r="O299" s="58" t="str">
        <f>IFERROR(VLOOKUP($AC299,FILL_DATA!$A$4:$X$1004,15,0),"")</f>
        <v/>
      </c>
      <c r="P299" s="58" t="str">
        <f>IFERROR(VLOOKUP($AC299,FILL_DATA!$A$4:$X$1004,16,0),"")</f>
        <v/>
      </c>
      <c r="Q299" s="58" t="str">
        <f>IFERROR(VLOOKUP($AC299,FILL_DATA!$A$4:$X$1004,17,0),"")</f>
        <v/>
      </c>
      <c r="R299" s="58" t="str">
        <f>IFERROR(VLOOKUP($AC299,FILL_DATA!$A$4:$X$1004,18,0),"")</f>
        <v/>
      </c>
      <c r="S299" s="58" t="str">
        <f>IFERROR(VLOOKUP($AC299,FILL_DATA!$A$4:$X$1004,19,0),"")</f>
        <v/>
      </c>
      <c r="T299" s="58" t="str">
        <f>IFERROR(VLOOKUP($AC299,FILL_DATA!$A$4:$X$1004,20,0),"")</f>
        <v/>
      </c>
      <c r="U299" s="58" t="str">
        <f>IFERROR(VLOOKUP($AC299,FILL_DATA!$A$4:$X$1004,21,0),"")</f>
        <v/>
      </c>
      <c r="V299" s="58" t="str">
        <f>IFERROR(VLOOKUP($AC299,FILL_DATA!$A$4:$X$1004,22,0),"")</f>
        <v/>
      </c>
      <c r="W299" s="58" t="str">
        <f>IFERROR(VLOOKUP($AC299,FILL_DATA!$A$4:$X$1004,23,0),"")</f>
        <v/>
      </c>
      <c r="X299" s="58" t="str">
        <f>IFERROR(VLOOKUP($AC299,FILL_DATA!$A$4:$X$1004,24,0),"")</f>
        <v/>
      </c>
      <c r="Y299" s="58" t="str">
        <f>IF(SANCTION!$C$6:$C$1006="","",VLOOKUP(SANCTION!$C$6:$C$1006,Sheet1!$B$3:$C$15,2,0))</f>
        <v/>
      </c>
      <c r="Z299" s="57">
        <f t="shared" si="8"/>
        <v>0</v>
      </c>
      <c r="AB299" s="89">
        <v>294</v>
      </c>
      <c r="AC299" s="89">
        <f>IFERROR(IF($AB$1&gt;=AB299,SMALL(FILL_DATA!$AC$5:$AC$1004,SANCTION!$AB$2+SANCTION!AB299),0),0)</f>
        <v>0</v>
      </c>
      <c r="AE299" s="89">
        <f>IF(SANCTION!$C299&gt;=9,1,0)</f>
        <v>1</v>
      </c>
      <c r="AF299" s="89">
        <f>IFERROR(PRODUCT(SANCTION!$X299,SANCTION!$Y299),"")</f>
        <v>0</v>
      </c>
      <c r="AG299" s="89">
        <f t="shared" si="9"/>
        <v>0</v>
      </c>
    </row>
    <row r="300" spans="1:33" hidden="1">
      <c r="A300" s="89" t="str">
        <f>J300&amp;"_"&amp;COUNTIF($J$6:J300,J300)</f>
        <v>_264</v>
      </c>
      <c r="B300" s="58" t="str">
        <f>IF(SANCTION!$C300="","",ROWS($B$6:B300))</f>
        <v/>
      </c>
      <c r="C300" s="58" t="str">
        <f>IFERROR(VLOOKUP($AC300,FILL_DATA!$A$4:$X$1004,2,0),"")</f>
        <v/>
      </c>
      <c r="D300" s="58" t="str">
        <f>IFERROR(VLOOKUP($AC300,FILL_DATA!$A$4:$X$1004,3,0),"")</f>
        <v/>
      </c>
      <c r="E300" s="58" t="str">
        <f>IFERROR(VLOOKUP($AC300,FILL_DATA!$A$4:$X$1004,4,0),"")</f>
        <v/>
      </c>
      <c r="F300" s="58" t="str">
        <f>IFERROR(VLOOKUP($AC300,FILL_DATA!$A$4:$X$1004,5,0),"")</f>
        <v/>
      </c>
      <c r="G300" s="58" t="str">
        <f>IFERROR(VLOOKUP($AC300,FILL_DATA!$A$4:$X$1004,6,0),"")</f>
        <v/>
      </c>
      <c r="H300" s="58" t="str">
        <f>IFERROR(VLOOKUP($AC300,FILL_DATA!$A$4:$X$1004,7,0),"")</f>
        <v/>
      </c>
      <c r="I300" s="161" t="str">
        <f>IFERROR(VLOOKUP($AC300,FILL_DATA!$A$4:$X$1004,9,0),"")</f>
        <v/>
      </c>
      <c r="J300" s="58" t="str">
        <f>IFERROR(VLOOKUP($AC300,FILL_DATA!$A$4:$X$1004,10,0),"")</f>
        <v/>
      </c>
      <c r="K300" s="58" t="str">
        <f>IFERROR(VLOOKUP($AC300,FILL_DATA!$A$4:$X$1004,11,0),"")</f>
        <v/>
      </c>
      <c r="L300" s="58" t="str">
        <f>IFERROR(VLOOKUP($AC300,FILL_DATA!$A$4:$X$1004,12,0),"")</f>
        <v/>
      </c>
      <c r="M300" s="58" t="str">
        <f>IFERROR(VLOOKUP($AC300,FILL_DATA!$A$4:$X$1004,13,0),"")</f>
        <v/>
      </c>
      <c r="N300" s="58" t="str">
        <f>IFERROR(VLOOKUP($AC300,FILL_DATA!$A$4:$X$1004,14,0),"")</f>
        <v/>
      </c>
      <c r="O300" s="58" t="str">
        <f>IFERROR(VLOOKUP($AC300,FILL_DATA!$A$4:$X$1004,15,0),"")</f>
        <v/>
      </c>
      <c r="P300" s="58" t="str">
        <f>IFERROR(VLOOKUP($AC300,FILL_DATA!$A$4:$X$1004,16,0),"")</f>
        <v/>
      </c>
      <c r="Q300" s="58" t="str">
        <f>IFERROR(VLOOKUP($AC300,FILL_DATA!$A$4:$X$1004,17,0),"")</f>
        <v/>
      </c>
      <c r="R300" s="58" t="str">
        <f>IFERROR(VLOOKUP($AC300,FILL_DATA!$A$4:$X$1004,18,0),"")</f>
        <v/>
      </c>
      <c r="S300" s="58" t="str">
        <f>IFERROR(VLOOKUP($AC300,FILL_DATA!$A$4:$X$1004,19,0),"")</f>
        <v/>
      </c>
      <c r="T300" s="58" t="str">
        <f>IFERROR(VLOOKUP($AC300,FILL_DATA!$A$4:$X$1004,20,0),"")</f>
        <v/>
      </c>
      <c r="U300" s="58" t="str">
        <f>IFERROR(VLOOKUP($AC300,FILL_DATA!$A$4:$X$1004,21,0),"")</f>
        <v/>
      </c>
      <c r="V300" s="58" t="str">
        <f>IFERROR(VLOOKUP($AC300,FILL_DATA!$A$4:$X$1004,22,0),"")</f>
        <v/>
      </c>
      <c r="W300" s="58" t="str">
        <f>IFERROR(VLOOKUP($AC300,FILL_DATA!$A$4:$X$1004,23,0),"")</f>
        <v/>
      </c>
      <c r="X300" s="58" t="str">
        <f>IFERROR(VLOOKUP($AC300,FILL_DATA!$A$4:$X$1004,24,0),"")</f>
        <v/>
      </c>
      <c r="Y300" s="58" t="str">
        <f>IF(SANCTION!$C$6:$C$1006="","",VLOOKUP(SANCTION!$C$6:$C$1006,Sheet1!$B$3:$C$15,2,0))</f>
        <v/>
      </c>
      <c r="Z300" s="57">
        <f t="shared" si="8"/>
        <v>0</v>
      </c>
      <c r="AB300" s="89">
        <v>295</v>
      </c>
      <c r="AC300" s="89">
        <f>IFERROR(IF($AB$1&gt;=AB300,SMALL(FILL_DATA!$AC$5:$AC$1004,SANCTION!$AB$2+SANCTION!AB300),0),0)</f>
        <v>0</v>
      </c>
      <c r="AE300" s="89">
        <f>IF(SANCTION!$C300&gt;=9,1,0)</f>
        <v>1</v>
      </c>
      <c r="AF300" s="89">
        <f>IFERROR(PRODUCT(SANCTION!$X300,SANCTION!$Y300),"")</f>
        <v>0</v>
      </c>
      <c r="AG300" s="89">
        <f t="shared" si="9"/>
        <v>0</v>
      </c>
    </row>
    <row r="301" spans="1:33" hidden="1">
      <c r="A301" s="89" t="str">
        <f>J301&amp;"_"&amp;COUNTIF($J$6:J301,J301)</f>
        <v>_265</v>
      </c>
      <c r="B301" s="58" t="str">
        <f>IF(SANCTION!$C301="","",ROWS($B$6:B301))</f>
        <v/>
      </c>
      <c r="C301" s="58" t="str">
        <f>IFERROR(VLOOKUP($AC301,FILL_DATA!$A$4:$X$1004,2,0),"")</f>
        <v/>
      </c>
      <c r="D301" s="58" t="str">
        <f>IFERROR(VLOOKUP($AC301,FILL_DATA!$A$4:$X$1004,3,0),"")</f>
        <v/>
      </c>
      <c r="E301" s="58" t="str">
        <f>IFERROR(VLOOKUP($AC301,FILL_DATA!$A$4:$X$1004,4,0),"")</f>
        <v/>
      </c>
      <c r="F301" s="58" t="str">
        <f>IFERROR(VLOOKUP($AC301,FILL_DATA!$A$4:$X$1004,5,0),"")</f>
        <v/>
      </c>
      <c r="G301" s="58" t="str">
        <f>IFERROR(VLOOKUP($AC301,FILL_DATA!$A$4:$X$1004,6,0),"")</f>
        <v/>
      </c>
      <c r="H301" s="58" t="str">
        <f>IFERROR(VLOOKUP($AC301,FILL_DATA!$A$4:$X$1004,7,0),"")</f>
        <v/>
      </c>
      <c r="I301" s="161" t="str">
        <f>IFERROR(VLOOKUP($AC301,FILL_DATA!$A$4:$X$1004,9,0),"")</f>
        <v/>
      </c>
      <c r="J301" s="58" t="str">
        <f>IFERROR(VLOOKUP($AC301,FILL_DATA!$A$4:$X$1004,10,0),"")</f>
        <v/>
      </c>
      <c r="K301" s="58" t="str">
        <f>IFERROR(VLOOKUP($AC301,FILL_DATA!$A$4:$X$1004,11,0),"")</f>
        <v/>
      </c>
      <c r="L301" s="58" t="str">
        <f>IFERROR(VLOOKUP($AC301,FILL_DATA!$A$4:$X$1004,12,0),"")</f>
        <v/>
      </c>
      <c r="M301" s="58" t="str">
        <f>IFERROR(VLOOKUP($AC301,FILL_DATA!$A$4:$X$1004,13,0),"")</f>
        <v/>
      </c>
      <c r="N301" s="58" t="str">
        <f>IFERROR(VLOOKUP($AC301,FILL_DATA!$A$4:$X$1004,14,0),"")</f>
        <v/>
      </c>
      <c r="O301" s="58" t="str">
        <f>IFERROR(VLOOKUP($AC301,FILL_DATA!$A$4:$X$1004,15,0),"")</f>
        <v/>
      </c>
      <c r="P301" s="58" t="str">
        <f>IFERROR(VLOOKUP($AC301,FILL_DATA!$A$4:$X$1004,16,0),"")</f>
        <v/>
      </c>
      <c r="Q301" s="58" t="str">
        <f>IFERROR(VLOOKUP($AC301,FILL_DATA!$A$4:$X$1004,17,0),"")</f>
        <v/>
      </c>
      <c r="R301" s="58" t="str">
        <f>IFERROR(VLOOKUP($AC301,FILL_DATA!$A$4:$X$1004,18,0),"")</f>
        <v/>
      </c>
      <c r="S301" s="58" t="str">
        <f>IFERROR(VLOOKUP($AC301,FILL_DATA!$A$4:$X$1004,19,0),"")</f>
        <v/>
      </c>
      <c r="T301" s="58" t="str">
        <f>IFERROR(VLOOKUP($AC301,FILL_DATA!$A$4:$X$1004,20,0),"")</f>
        <v/>
      </c>
      <c r="U301" s="58" t="str">
        <f>IFERROR(VLOOKUP($AC301,FILL_DATA!$A$4:$X$1004,21,0),"")</f>
        <v/>
      </c>
      <c r="V301" s="58" t="str">
        <f>IFERROR(VLOOKUP($AC301,FILL_DATA!$A$4:$X$1004,22,0),"")</f>
        <v/>
      </c>
      <c r="W301" s="58" t="str">
        <f>IFERROR(VLOOKUP($AC301,FILL_DATA!$A$4:$X$1004,23,0),"")</f>
        <v/>
      </c>
      <c r="X301" s="58" t="str">
        <f>IFERROR(VLOOKUP($AC301,FILL_DATA!$A$4:$X$1004,24,0),"")</f>
        <v/>
      </c>
      <c r="Y301" s="58" t="str">
        <f>IF(SANCTION!$C$6:$C$1006="","",VLOOKUP(SANCTION!$C$6:$C$1006,Sheet1!$B$3:$C$15,2,0))</f>
        <v/>
      </c>
      <c r="Z301" s="57">
        <f t="shared" si="8"/>
        <v>0</v>
      </c>
      <c r="AB301" s="89">
        <v>296</v>
      </c>
      <c r="AC301" s="89">
        <f>IFERROR(IF($AB$1&gt;=AB301,SMALL(FILL_DATA!$AC$5:$AC$1004,SANCTION!$AB$2+SANCTION!AB301),0),0)</f>
        <v>0</v>
      </c>
      <c r="AE301" s="89">
        <f>IF(SANCTION!$C301&gt;=9,1,0)</f>
        <v>1</v>
      </c>
      <c r="AF301" s="89">
        <f>IFERROR(PRODUCT(SANCTION!$X301,SANCTION!$Y301),"")</f>
        <v>0</v>
      </c>
      <c r="AG301" s="89">
        <f t="shared" si="9"/>
        <v>0</v>
      </c>
    </row>
    <row r="302" spans="1:33" hidden="1">
      <c r="A302" s="89" t="str">
        <f>J302&amp;"_"&amp;COUNTIF($J$6:J302,J302)</f>
        <v>_266</v>
      </c>
      <c r="B302" s="58" t="str">
        <f>IF(SANCTION!$C302="","",ROWS($B$6:B302))</f>
        <v/>
      </c>
      <c r="C302" s="58" t="str">
        <f>IFERROR(VLOOKUP($AC302,FILL_DATA!$A$4:$X$1004,2,0),"")</f>
        <v/>
      </c>
      <c r="D302" s="58" t="str">
        <f>IFERROR(VLOOKUP($AC302,FILL_DATA!$A$4:$X$1004,3,0),"")</f>
        <v/>
      </c>
      <c r="E302" s="58" t="str">
        <f>IFERROR(VLOOKUP($AC302,FILL_DATA!$A$4:$X$1004,4,0),"")</f>
        <v/>
      </c>
      <c r="F302" s="58" t="str">
        <f>IFERROR(VLOOKUP($AC302,FILL_DATA!$A$4:$X$1004,5,0),"")</f>
        <v/>
      </c>
      <c r="G302" s="58" t="str">
        <f>IFERROR(VLOOKUP($AC302,FILL_DATA!$A$4:$X$1004,6,0),"")</f>
        <v/>
      </c>
      <c r="H302" s="58" t="str">
        <f>IFERROR(VLOOKUP($AC302,FILL_DATA!$A$4:$X$1004,7,0),"")</f>
        <v/>
      </c>
      <c r="I302" s="161" t="str">
        <f>IFERROR(VLOOKUP($AC302,FILL_DATA!$A$4:$X$1004,9,0),"")</f>
        <v/>
      </c>
      <c r="J302" s="58" t="str">
        <f>IFERROR(VLOOKUP($AC302,FILL_DATA!$A$4:$X$1004,10,0),"")</f>
        <v/>
      </c>
      <c r="K302" s="58" t="str">
        <f>IFERROR(VLOOKUP($AC302,FILL_DATA!$A$4:$X$1004,11,0),"")</f>
        <v/>
      </c>
      <c r="L302" s="58" t="str">
        <f>IFERROR(VLOOKUP($AC302,FILL_DATA!$A$4:$X$1004,12,0),"")</f>
        <v/>
      </c>
      <c r="M302" s="58" t="str">
        <f>IFERROR(VLOOKUP($AC302,FILL_DATA!$A$4:$X$1004,13,0),"")</f>
        <v/>
      </c>
      <c r="N302" s="58" t="str">
        <f>IFERROR(VLOOKUP($AC302,FILL_DATA!$A$4:$X$1004,14,0),"")</f>
        <v/>
      </c>
      <c r="O302" s="58" t="str">
        <f>IFERROR(VLOOKUP($AC302,FILL_DATA!$A$4:$X$1004,15,0),"")</f>
        <v/>
      </c>
      <c r="P302" s="58" t="str">
        <f>IFERROR(VLOOKUP($AC302,FILL_DATA!$A$4:$X$1004,16,0),"")</f>
        <v/>
      </c>
      <c r="Q302" s="58" t="str">
        <f>IFERROR(VLOOKUP($AC302,FILL_DATA!$A$4:$X$1004,17,0),"")</f>
        <v/>
      </c>
      <c r="R302" s="58" t="str">
        <f>IFERROR(VLOOKUP($AC302,FILL_DATA!$A$4:$X$1004,18,0),"")</f>
        <v/>
      </c>
      <c r="S302" s="58" t="str">
        <f>IFERROR(VLOOKUP($AC302,FILL_DATA!$A$4:$X$1004,19,0),"")</f>
        <v/>
      </c>
      <c r="T302" s="58" t="str">
        <f>IFERROR(VLOOKUP($AC302,FILL_DATA!$A$4:$X$1004,20,0),"")</f>
        <v/>
      </c>
      <c r="U302" s="58" t="str">
        <f>IFERROR(VLOOKUP($AC302,FILL_DATA!$A$4:$X$1004,21,0),"")</f>
        <v/>
      </c>
      <c r="V302" s="58" t="str">
        <f>IFERROR(VLOOKUP($AC302,FILL_DATA!$A$4:$X$1004,22,0),"")</f>
        <v/>
      </c>
      <c r="W302" s="58" t="str">
        <f>IFERROR(VLOOKUP($AC302,FILL_DATA!$A$4:$X$1004,23,0),"")</f>
        <v/>
      </c>
      <c r="X302" s="58" t="str">
        <f>IFERROR(VLOOKUP($AC302,FILL_DATA!$A$4:$X$1004,24,0),"")</f>
        <v/>
      </c>
      <c r="Y302" s="58" t="str">
        <f>IF(SANCTION!$C$6:$C$1006="","",VLOOKUP(SANCTION!$C$6:$C$1006,Sheet1!$B$3:$C$15,2,0))</f>
        <v/>
      </c>
      <c r="Z302" s="57">
        <f t="shared" si="8"/>
        <v>0</v>
      </c>
      <c r="AB302" s="89">
        <v>297</v>
      </c>
      <c r="AC302" s="89">
        <f>IFERROR(IF($AB$1&gt;=AB302,SMALL(FILL_DATA!$AC$5:$AC$1004,SANCTION!$AB$2+SANCTION!AB302),0),0)</f>
        <v>0</v>
      </c>
      <c r="AE302" s="89">
        <f>IF(SANCTION!$C302&gt;=9,1,0)</f>
        <v>1</v>
      </c>
      <c r="AF302" s="89">
        <f>IFERROR(PRODUCT(SANCTION!$X302,SANCTION!$Y302),"")</f>
        <v>0</v>
      </c>
      <c r="AG302" s="89">
        <f t="shared" si="9"/>
        <v>0</v>
      </c>
    </row>
    <row r="303" spans="1:33" hidden="1">
      <c r="A303" s="89" t="str">
        <f>J303&amp;"_"&amp;COUNTIF($J$6:J303,J303)</f>
        <v>_267</v>
      </c>
      <c r="B303" s="58" t="str">
        <f>IF(SANCTION!$C303="","",ROWS($B$6:B303))</f>
        <v/>
      </c>
      <c r="C303" s="58" t="str">
        <f>IFERROR(VLOOKUP($AC303,FILL_DATA!$A$4:$X$1004,2,0),"")</f>
        <v/>
      </c>
      <c r="D303" s="58" t="str">
        <f>IFERROR(VLOOKUP($AC303,FILL_DATA!$A$4:$X$1004,3,0),"")</f>
        <v/>
      </c>
      <c r="E303" s="58" t="str">
        <f>IFERROR(VLOOKUP($AC303,FILL_DATA!$A$4:$X$1004,4,0),"")</f>
        <v/>
      </c>
      <c r="F303" s="58" t="str">
        <f>IFERROR(VLOOKUP($AC303,FILL_DATA!$A$4:$X$1004,5,0),"")</f>
        <v/>
      </c>
      <c r="G303" s="58" t="str">
        <f>IFERROR(VLOOKUP($AC303,FILL_DATA!$A$4:$X$1004,6,0),"")</f>
        <v/>
      </c>
      <c r="H303" s="58" t="str">
        <f>IFERROR(VLOOKUP($AC303,FILL_DATA!$A$4:$X$1004,7,0),"")</f>
        <v/>
      </c>
      <c r="I303" s="161" t="str">
        <f>IFERROR(VLOOKUP($AC303,FILL_DATA!$A$4:$X$1004,9,0),"")</f>
        <v/>
      </c>
      <c r="J303" s="58" t="str">
        <f>IFERROR(VLOOKUP($AC303,FILL_DATA!$A$4:$X$1004,10,0),"")</f>
        <v/>
      </c>
      <c r="K303" s="58" t="str">
        <f>IFERROR(VLOOKUP($AC303,FILL_DATA!$A$4:$X$1004,11,0),"")</f>
        <v/>
      </c>
      <c r="L303" s="58" t="str">
        <f>IFERROR(VLOOKUP($AC303,FILL_DATA!$A$4:$X$1004,12,0),"")</f>
        <v/>
      </c>
      <c r="M303" s="58" t="str">
        <f>IFERROR(VLOOKUP($AC303,FILL_DATA!$A$4:$X$1004,13,0),"")</f>
        <v/>
      </c>
      <c r="N303" s="58" t="str">
        <f>IFERROR(VLOOKUP($AC303,FILL_DATA!$A$4:$X$1004,14,0),"")</f>
        <v/>
      </c>
      <c r="O303" s="58" t="str">
        <f>IFERROR(VLOOKUP($AC303,FILL_DATA!$A$4:$X$1004,15,0),"")</f>
        <v/>
      </c>
      <c r="P303" s="58" t="str">
        <f>IFERROR(VLOOKUP($AC303,FILL_DATA!$A$4:$X$1004,16,0),"")</f>
        <v/>
      </c>
      <c r="Q303" s="58" t="str">
        <f>IFERROR(VLOOKUP($AC303,FILL_DATA!$A$4:$X$1004,17,0),"")</f>
        <v/>
      </c>
      <c r="R303" s="58" t="str">
        <f>IFERROR(VLOOKUP($AC303,FILL_DATA!$A$4:$X$1004,18,0),"")</f>
        <v/>
      </c>
      <c r="S303" s="58" t="str">
        <f>IFERROR(VLOOKUP($AC303,FILL_DATA!$A$4:$X$1004,19,0),"")</f>
        <v/>
      </c>
      <c r="T303" s="58" t="str">
        <f>IFERROR(VLOOKUP($AC303,FILL_DATA!$A$4:$X$1004,20,0),"")</f>
        <v/>
      </c>
      <c r="U303" s="58" t="str">
        <f>IFERROR(VLOOKUP($AC303,FILL_DATA!$A$4:$X$1004,21,0),"")</f>
        <v/>
      </c>
      <c r="V303" s="58" t="str">
        <f>IFERROR(VLOOKUP($AC303,FILL_DATA!$A$4:$X$1004,22,0),"")</f>
        <v/>
      </c>
      <c r="W303" s="58" t="str">
        <f>IFERROR(VLOOKUP($AC303,FILL_DATA!$A$4:$X$1004,23,0),"")</f>
        <v/>
      </c>
      <c r="X303" s="58" t="str">
        <f>IFERROR(VLOOKUP($AC303,FILL_DATA!$A$4:$X$1004,24,0),"")</f>
        <v/>
      </c>
      <c r="Y303" s="58" t="str">
        <f>IF(SANCTION!$C$6:$C$1006="","",VLOOKUP(SANCTION!$C$6:$C$1006,Sheet1!$B$3:$C$15,2,0))</f>
        <v/>
      </c>
      <c r="Z303" s="57">
        <f t="shared" si="8"/>
        <v>0</v>
      </c>
      <c r="AB303" s="89">
        <v>298</v>
      </c>
      <c r="AC303" s="89">
        <f>IFERROR(IF($AB$1&gt;=AB303,SMALL(FILL_DATA!$AC$5:$AC$1004,SANCTION!$AB$2+SANCTION!AB303),0),0)</f>
        <v>0</v>
      </c>
      <c r="AE303" s="89">
        <f>IF(SANCTION!$C303&gt;=9,1,0)</f>
        <v>1</v>
      </c>
      <c r="AF303" s="89">
        <f>IFERROR(PRODUCT(SANCTION!$X303,SANCTION!$Y303),"")</f>
        <v>0</v>
      </c>
      <c r="AG303" s="89">
        <f t="shared" si="9"/>
        <v>0</v>
      </c>
    </row>
    <row r="304" spans="1:33" hidden="1">
      <c r="A304" s="89" t="str">
        <f>J304&amp;"_"&amp;COUNTIF($J$6:J304,J304)</f>
        <v>_268</v>
      </c>
      <c r="B304" s="58" t="str">
        <f>IF(SANCTION!$C304="","",ROWS($B$6:B304))</f>
        <v/>
      </c>
      <c r="C304" s="58" t="str">
        <f>IFERROR(VLOOKUP($AC304,FILL_DATA!$A$4:$X$1004,2,0),"")</f>
        <v/>
      </c>
      <c r="D304" s="58" t="str">
        <f>IFERROR(VLOOKUP($AC304,FILL_DATA!$A$4:$X$1004,3,0),"")</f>
        <v/>
      </c>
      <c r="E304" s="58" t="str">
        <f>IFERROR(VLOOKUP($AC304,FILL_DATA!$A$4:$X$1004,4,0),"")</f>
        <v/>
      </c>
      <c r="F304" s="58" t="str">
        <f>IFERROR(VLOOKUP($AC304,FILL_DATA!$A$4:$X$1004,5,0),"")</f>
        <v/>
      </c>
      <c r="G304" s="58" t="str">
        <f>IFERROR(VLOOKUP($AC304,FILL_DATA!$A$4:$X$1004,6,0),"")</f>
        <v/>
      </c>
      <c r="H304" s="58" t="str">
        <f>IFERROR(VLOOKUP($AC304,FILL_DATA!$A$4:$X$1004,7,0),"")</f>
        <v/>
      </c>
      <c r="I304" s="161" t="str">
        <f>IFERROR(VLOOKUP($AC304,FILL_DATA!$A$4:$X$1004,9,0),"")</f>
        <v/>
      </c>
      <c r="J304" s="58" t="str">
        <f>IFERROR(VLOOKUP($AC304,FILL_DATA!$A$4:$X$1004,10,0),"")</f>
        <v/>
      </c>
      <c r="K304" s="58" t="str">
        <f>IFERROR(VLOOKUP($AC304,FILL_DATA!$A$4:$X$1004,11,0),"")</f>
        <v/>
      </c>
      <c r="L304" s="58" t="str">
        <f>IFERROR(VLOOKUP($AC304,FILL_DATA!$A$4:$X$1004,12,0),"")</f>
        <v/>
      </c>
      <c r="M304" s="58" t="str">
        <f>IFERROR(VLOOKUP($AC304,FILL_DATA!$A$4:$X$1004,13,0),"")</f>
        <v/>
      </c>
      <c r="N304" s="58" t="str">
        <f>IFERROR(VLOOKUP($AC304,FILL_DATA!$A$4:$X$1004,14,0),"")</f>
        <v/>
      </c>
      <c r="O304" s="58" t="str">
        <f>IFERROR(VLOOKUP($AC304,FILL_DATA!$A$4:$X$1004,15,0),"")</f>
        <v/>
      </c>
      <c r="P304" s="58" t="str">
        <f>IFERROR(VLOOKUP($AC304,FILL_DATA!$A$4:$X$1004,16,0),"")</f>
        <v/>
      </c>
      <c r="Q304" s="58" t="str">
        <f>IFERROR(VLOOKUP($AC304,FILL_DATA!$A$4:$X$1004,17,0),"")</f>
        <v/>
      </c>
      <c r="R304" s="58" t="str">
        <f>IFERROR(VLOOKUP($AC304,FILL_DATA!$A$4:$X$1004,18,0),"")</f>
        <v/>
      </c>
      <c r="S304" s="58" t="str">
        <f>IFERROR(VLOOKUP($AC304,FILL_DATA!$A$4:$X$1004,19,0),"")</f>
        <v/>
      </c>
      <c r="T304" s="58" t="str">
        <f>IFERROR(VLOOKUP($AC304,FILL_DATA!$A$4:$X$1004,20,0),"")</f>
        <v/>
      </c>
      <c r="U304" s="58" t="str">
        <f>IFERROR(VLOOKUP($AC304,FILL_DATA!$A$4:$X$1004,21,0),"")</f>
        <v/>
      </c>
      <c r="V304" s="58" t="str">
        <f>IFERROR(VLOOKUP($AC304,FILL_DATA!$A$4:$X$1004,22,0),"")</f>
        <v/>
      </c>
      <c r="W304" s="58" t="str">
        <f>IFERROR(VLOOKUP($AC304,FILL_DATA!$A$4:$X$1004,23,0),"")</f>
        <v/>
      </c>
      <c r="X304" s="58" t="str">
        <f>IFERROR(VLOOKUP($AC304,FILL_DATA!$A$4:$X$1004,24,0),"")</f>
        <v/>
      </c>
      <c r="Y304" s="58" t="str">
        <f>IF(SANCTION!$C$6:$C$1006="","",VLOOKUP(SANCTION!$C$6:$C$1006,Sheet1!$B$3:$C$15,2,0))</f>
        <v/>
      </c>
      <c r="Z304" s="57">
        <f t="shared" si="8"/>
        <v>0</v>
      </c>
      <c r="AB304" s="89">
        <v>299</v>
      </c>
      <c r="AC304" s="89">
        <f>IFERROR(IF($AB$1&gt;=AB304,SMALL(FILL_DATA!$AC$5:$AC$1004,SANCTION!$AB$2+SANCTION!AB304),0),0)</f>
        <v>0</v>
      </c>
      <c r="AE304" s="89">
        <f>IF(SANCTION!$C304&gt;=9,1,0)</f>
        <v>1</v>
      </c>
      <c r="AF304" s="89">
        <f>IFERROR(PRODUCT(SANCTION!$X304,SANCTION!$Y304),"")</f>
        <v>0</v>
      </c>
      <c r="AG304" s="89">
        <f t="shared" si="9"/>
        <v>0</v>
      </c>
    </row>
    <row r="305" spans="1:33" hidden="1">
      <c r="A305" s="89" t="str">
        <f>J305&amp;"_"&amp;COUNTIF($J$6:J305,J305)</f>
        <v>_269</v>
      </c>
      <c r="B305" s="58" t="str">
        <f>IF(SANCTION!$C305="","",ROWS($B$6:B305))</f>
        <v/>
      </c>
      <c r="C305" s="58" t="str">
        <f>IFERROR(VLOOKUP($AC305,FILL_DATA!$A$4:$X$1004,2,0),"")</f>
        <v/>
      </c>
      <c r="D305" s="58" t="str">
        <f>IFERROR(VLOOKUP($AC305,FILL_DATA!$A$4:$X$1004,3,0),"")</f>
        <v/>
      </c>
      <c r="E305" s="58" t="str">
        <f>IFERROR(VLOOKUP($AC305,FILL_DATA!$A$4:$X$1004,4,0),"")</f>
        <v/>
      </c>
      <c r="F305" s="58" t="str">
        <f>IFERROR(VLOOKUP($AC305,FILL_DATA!$A$4:$X$1004,5,0),"")</f>
        <v/>
      </c>
      <c r="G305" s="58" t="str">
        <f>IFERROR(VLOOKUP($AC305,FILL_DATA!$A$4:$X$1004,6,0),"")</f>
        <v/>
      </c>
      <c r="H305" s="58" t="str">
        <f>IFERROR(VLOOKUP($AC305,FILL_DATA!$A$4:$X$1004,7,0),"")</f>
        <v/>
      </c>
      <c r="I305" s="161" t="str">
        <f>IFERROR(VLOOKUP($AC305,FILL_DATA!$A$4:$X$1004,9,0),"")</f>
        <v/>
      </c>
      <c r="J305" s="58" t="str">
        <f>IFERROR(VLOOKUP($AC305,FILL_DATA!$A$4:$X$1004,10,0),"")</f>
        <v/>
      </c>
      <c r="K305" s="58" t="str">
        <f>IFERROR(VLOOKUP($AC305,FILL_DATA!$A$4:$X$1004,11,0),"")</f>
        <v/>
      </c>
      <c r="L305" s="58" t="str">
        <f>IFERROR(VLOOKUP($AC305,FILL_DATA!$A$4:$X$1004,12,0),"")</f>
        <v/>
      </c>
      <c r="M305" s="58" t="str">
        <f>IFERROR(VLOOKUP($AC305,FILL_DATA!$A$4:$X$1004,13,0),"")</f>
        <v/>
      </c>
      <c r="N305" s="58" t="str">
        <f>IFERROR(VLOOKUP($AC305,FILL_DATA!$A$4:$X$1004,14,0),"")</f>
        <v/>
      </c>
      <c r="O305" s="58" t="str">
        <f>IFERROR(VLOOKUP($AC305,FILL_DATA!$A$4:$X$1004,15,0),"")</f>
        <v/>
      </c>
      <c r="P305" s="58" t="str">
        <f>IFERROR(VLOOKUP($AC305,FILL_DATA!$A$4:$X$1004,16,0),"")</f>
        <v/>
      </c>
      <c r="Q305" s="58" t="str">
        <f>IFERROR(VLOOKUP($AC305,FILL_DATA!$A$4:$X$1004,17,0),"")</f>
        <v/>
      </c>
      <c r="R305" s="58" t="str">
        <f>IFERROR(VLOOKUP($AC305,FILL_DATA!$A$4:$X$1004,18,0),"")</f>
        <v/>
      </c>
      <c r="S305" s="58" t="str">
        <f>IFERROR(VLOOKUP($AC305,FILL_DATA!$A$4:$X$1004,19,0),"")</f>
        <v/>
      </c>
      <c r="T305" s="58" t="str">
        <f>IFERROR(VLOOKUP($AC305,FILL_DATA!$A$4:$X$1004,20,0),"")</f>
        <v/>
      </c>
      <c r="U305" s="58" t="str">
        <f>IFERROR(VLOOKUP($AC305,FILL_DATA!$A$4:$X$1004,21,0),"")</f>
        <v/>
      </c>
      <c r="V305" s="58" t="str">
        <f>IFERROR(VLOOKUP($AC305,FILL_DATA!$A$4:$X$1004,22,0),"")</f>
        <v/>
      </c>
      <c r="W305" s="58" t="str">
        <f>IFERROR(VLOOKUP($AC305,FILL_DATA!$A$4:$X$1004,23,0),"")</f>
        <v/>
      </c>
      <c r="X305" s="58" t="str">
        <f>IFERROR(VLOOKUP($AC305,FILL_DATA!$A$4:$X$1004,24,0),"")</f>
        <v/>
      </c>
      <c r="Y305" s="58" t="str">
        <f>IF(SANCTION!$C$6:$C$1006="","",VLOOKUP(SANCTION!$C$6:$C$1006,Sheet1!$B$3:$C$15,2,0))</f>
        <v/>
      </c>
      <c r="Z305" s="57">
        <f t="shared" si="8"/>
        <v>0</v>
      </c>
      <c r="AB305" s="89">
        <v>300</v>
      </c>
      <c r="AC305" s="89">
        <f>IFERROR(IF($AB$1&gt;=AB305,SMALL(FILL_DATA!$AC$5:$AC$1004,SANCTION!$AB$2+SANCTION!AB305),0),0)</f>
        <v>0</v>
      </c>
      <c r="AE305" s="89">
        <f>IF(SANCTION!$C305&gt;=9,1,0)</f>
        <v>1</v>
      </c>
      <c r="AF305" s="89">
        <f>IFERROR(PRODUCT(SANCTION!$X305,SANCTION!$Y305),"")</f>
        <v>0</v>
      </c>
      <c r="AG305" s="89">
        <f t="shared" si="9"/>
        <v>0</v>
      </c>
    </row>
    <row r="306" spans="1:33" hidden="1">
      <c r="A306" s="89" t="str">
        <f>J306&amp;"_"&amp;COUNTIF($J$6:J306,J306)</f>
        <v>_270</v>
      </c>
      <c r="B306" s="58" t="str">
        <f>IF(SANCTION!$C306="","",ROWS($B$6:B306))</f>
        <v/>
      </c>
      <c r="C306" s="58" t="str">
        <f>IFERROR(VLOOKUP($AC306,FILL_DATA!$A$4:$X$1004,2,0),"")</f>
        <v/>
      </c>
      <c r="D306" s="58" t="str">
        <f>IFERROR(VLOOKUP($AC306,FILL_DATA!$A$4:$X$1004,3,0),"")</f>
        <v/>
      </c>
      <c r="E306" s="58" t="str">
        <f>IFERROR(VLOOKUP($AC306,FILL_DATA!$A$4:$X$1004,4,0),"")</f>
        <v/>
      </c>
      <c r="F306" s="58" t="str">
        <f>IFERROR(VLOOKUP($AC306,FILL_DATA!$A$4:$X$1004,5,0),"")</f>
        <v/>
      </c>
      <c r="G306" s="58" t="str">
        <f>IFERROR(VLOOKUP($AC306,FILL_DATA!$A$4:$X$1004,6,0),"")</f>
        <v/>
      </c>
      <c r="H306" s="58" t="str">
        <f>IFERROR(VLOOKUP($AC306,FILL_DATA!$A$4:$X$1004,7,0),"")</f>
        <v/>
      </c>
      <c r="I306" s="161" t="str">
        <f>IFERROR(VLOOKUP($AC306,FILL_DATA!$A$4:$X$1004,9,0),"")</f>
        <v/>
      </c>
      <c r="J306" s="58" t="str">
        <f>IFERROR(VLOOKUP($AC306,FILL_DATA!$A$4:$X$1004,10,0),"")</f>
        <v/>
      </c>
      <c r="K306" s="58" t="str">
        <f>IFERROR(VLOOKUP($AC306,FILL_DATA!$A$4:$X$1004,11,0),"")</f>
        <v/>
      </c>
      <c r="L306" s="58" t="str">
        <f>IFERROR(VLOOKUP($AC306,FILL_DATA!$A$4:$X$1004,12,0),"")</f>
        <v/>
      </c>
      <c r="M306" s="58" t="str">
        <f>IFERROR(VLOOKUP($AC306,FILL_DATA!$A$4:$X$1004,13,0),"")</f>
        <v/>
      </c>
      <c r="N306" s="58" t="str">
        <f>IFERROR(VLOOKUP($AC306,FILL_DATA!$A$4:$X$1004,14,0),"")</f>
        <v/>
      </c>
      <c r="O306" s="58" t="str">
        <f>IFERROR(VLOOKUP($AC306,FILL_DATA!$A$4:$X$1004,15,0),"")</f>
        <v/>
      </c>
      <c r="P306" s="58" t="str">
        <f>IFERROR(VLOOKUP($AC306,FILL_DATA!$A$4:$X$1004,16,0),"")</f>
        <v/>
      </c>
      <c r="Q306" s="58" t="str">
        <f>IFERROR(VLOOKUP($AC306,FILL_DATA!$A$4:$X$1004,17,0),"")</f>
        <v/>
      </c>
      <c r="R306" s="58" t="str">
        <f>IFERROR(VLOOKUP($AC306,FILL_DATA!$A$4:$X$1004,18,0),"")</f>
        <v/>
      </c>
      <c r="S306" s="58" t="str">
        <f>IFERROR(VLOOKUP($AC306,FILL_DATA!$A$4:$X$1004,19,0),"")</f>
        <v/>
      </c>
      <c r="T306" s="58" t="str">
        <f>IFERROR(VLOOKUP($AC306,FILL_DATA!$A$4:$X$1004,20,0),"")</f>
        <v/>
      </c>
      <c r="U306" s="58" t="str">
        <f>IFERROR(VLOOKUP($AC306,FILL_DATA!$A$4:$X$1004,21,0),"")</f>
        <v/>
      </c>
      <c r="V306" s="58" t="str">
        <f>IFERROR(VLOOKUP($AC306,FILL_DATA!$A$4:$X$1004,22,0),"")</f>
        <v/>
      </c>
      <c r="W306" s="58" t="str">
        <f>IFERROR(VLOOKUP($AC306,FILL_DATA!$A$4:$X$1004,23,0),"")</f>
        <v/>
      </c>
      <c r="X306" s="58" t="str">
        <f>IFERROR(VLOOKUP($AC306,FILL_DATA!$A$4:$X$1004,24,0),"")</f>
        <v/>
      </c>
      <c r="Y306" s="58" t="str">
        <f>IF(SANCTION!$C$6:$C$1006="","",VLOOKUP(SANCTION!$C$6:$C$1006,Sheet1!$B$3:$C$15,2,0))</f>
        <v/>
      </c>
      <c r="Z306" s="57">
        <f t="shared" si="8"/>
        <v>0</v>
      </c>
      <c r="AB306" s="89">
        <v>301</v>
      </c>
      <c r="AC306" s="89">
        <f>IFERROR(IF($AB$1&gt;=AB306,SMALL(FILL_DATA!$AC$5:$AC$1004,SANCTION!$AB$2+SANCTION!AB306),0),0)</f>
        <v>0</v>
      </c>
      <c r="AE306" s="89">
        <f>IF(SANCTION!$C306&gt;=9,1,0)</f>
        <v>1</v>
      </c>
      <c r="AF306" s="89">
        <f>IFERROR(PRODUCT(SANCTION!$X306,SANCTION!$Y306),"")</f>
        <v>0</v>
      </c>
      <c r="AG306" s="89">
        <f t="shared" si="9"/>
        <v>0</v>
      </c>
    </row>
    <row r="307" spans="1:33" hidden="1">
      <c r="A307" s="89" t="str">
        <f>J307&amp;"_"&amp;COUNTIF($J$6:J307,J307)</f>
        <v>_271</v>
      </c>
      <c r="B307" s="58" t="str">
        <f>IF(SANCTION!$C307="","",ROWS($B$6:B307))</f>
        <v/>
      </c>
      <c r="C307" s="58" t="str">
        <f>IFERROR(VLOOKUP($AC307,FILL_DATA!$A$4:$X$1004,2,0),"")</f>
        <v/>
      </c>
      <c r="D307" s="58" t="str">
        <f>IFERROR(VLOOKUP($AC307,FILL_DATA!$A$4:$X$1004,3,0),"")</f>
        <v/>
      </c>
      <c r="E307" s="58" t="str">
        <f>IFERROR(VLOOKUP($AC307,FILL_DATA!$A$4:$X$1004,4,0),"")</f>
        <v/>
      </c>
      <c r="F307" s="58" t="str">
        <f>IFERROR(VLOOKUP($AC307,FILL_DATA!$A$4:$X$1004,5,0),"")</f>
        <v/>
      </c>
      <c r="G307" s="58" t="str">
        <f>IFERROR(VLOOKUP($AC307,FILL_DATA!$A$4:$X$1004,6,0),"")</f>
        <v/>
      </c>
      <c r="H307" s="58" t="str">
        <f>IFERROR(VLOOKUP($AC307,FILL_DATA!$A$4:$X$1004,7,0),"")</f>
        <v/>
      </c>
      <c r="I307" s="161" t="str">
        <f>IFERROR(VLOOKUP($AC307,FILL_DATA!$A$4:$X$1004,9,0),"")</f>
        <v/>
      </c>
      <c r="J307" s="58" t="str">
        <f>IFERROR(VLOOKUP($AC307,FILL_DATA!$A$4:$X$1004,10,0),"")</f>
        <v/>
      </c>
      <c r="K307" s="58" t="str">
        <f>IFERROR(VLOOKUP($AC307,FILL_DATA!$A$4:$X$1004,11,0),"")</f>
        <v/>
      </c>
      <c r="L307" s="58" t="str">
        <f>IFERROR(VLOOKUP($AC307,FILL_DATA!$A$4:$X$1004,12,0),"")</f>
        <v/>
      </c>
      <c r="M307" s="58" t="str">
        <f>IFERROR(VLOOKUP($AC307,FILL_DATA!$A$4:$X$1004,13,0),"")</f>
        <v/>
      </c>
      <c r="N307" s="58" t="str">
        <f>IFERROR(VLOOKUP($AC307,FILL_DATA!$A$4:$X$1004,14,0),"")</f>
        <v/>
      </c>
      <c r="O307" s="58" t="str">
        <f>IFERROR(VLOOKUP($AC307,FILL_DATA!$A$4:$X$1004,15,0),"")</f>
        <v/>
      </c>
      <c r="P307" s="58" t="str">
        <f>IFERROR(VLOOKUP($AC307,FILL_DATA!$A$4:$X$1004,16,0),"")</f>
        <v/>
      </c>
      <c r="Q307" s="58" t="str">
        <f>IFERROR(VLOOKUP($AC307,FILL_DATA!$A$4:$X$1004,17,0),"")</f>
        <v/>
      </c>
      <c r="R307" s="58" t="str">
        <f>IFERROR(VLOOKUP($AC307,FILL_DATA!$A$4:$X$1004,18,0),"")</f>
        <v/>
      </c>
      <c r="S307" s="58" t="str">
        <f>IFERROR(VLOOKUP($AC307,FILL_DATA!$A$4:$X$1004,19,0),"")</f>
        <v/>
      </c>
      <c r="T307" s="58" t="str">
        <f>IFERROR(VLOOKUP($AC307,FILL_DATA!$A$4:$X$1004,20,0),"")</f>
        <v/>
      </c>
      <c r="U307" s="58" t="str">
        <f>IFERROR(VLOOKUP($AC307,FILL_DATA!$A$4:$X$1004,21,0),"")</f>
        <v/>
      </c>
      <c r="V307" s="58" t="str">
        <f>IFERROR(VLOOKUP($AC307,FILL_DATA!$A$4:$X$1004,22,0),"")</f>
        <v/>
      </c>
      <c r="W307" s="58" t="str">
        <f>IFERROR(VLOOKUP($AC307,FILL_DATA!$A$4:$X$1004,23,0),"")</f>
        <v/>
      </c>
      <c r="X307" s="58" t="str">
        <f>IFERROR(VLOOKUP($AC307,FILL_DATA!$A$4:$X$1004,24,0),"")</f>
        <v/>
      </c>
      <c r="Y307" s="58" t="str">
        <f>IF(SANCTION!$C$6:$C$1006="","",VLOOKUP(SANCTION!$C$6:$C$1006,Sheet1!$B$3:$C$15,2,0))</f>
        <v/>
      </c>
      <c r="Z307" s="57">
        <f t="shared" si="8"/>
        <v>0</v>
      </c>
      <c r="AB307" s="89">
        <v>302</v>
      </c>
      <c r="AC307" s="89">
        <f>IFERROR(IF($AB$1&gt;=AB307,SMALL(FILL_DATA!$AC$5:$AC$1004,SANCTION!$AB$2+SANCTION!AB307),0),0)</f>
        <v>0</v>
      </c>
      <c r="AE307" s="89">
        <f>IF(SANCTION!$C307&gt;=9,1,0)</f>
        <v>1</v>
      </c>
      <c r="AF307" s="89">
        <f>IFERROR(PRODUCT(SANCTION!$X307,SANCTION!$Y307),"")</f>
        <v>0</v>
      </c>
      <c r="AG307" s="89">
        <f t="shared" si="9"/>
        <v>0</v>
      </c>
    </row>
    <row r="308" spans="1:33" hidden="1">
      <c r="A308" s="89" t="str">
        <f>J308&amp;"_"&amp;COUNTIF($J$6:J308,J308)</f>
        <v>_272</v>
      </c>
      <c r="B308" s="58" t="str">
        <f>IF(SANCTION!$C308="","",ROWS($B$6:B308))</f>
        <v/>
      </c>
      <c r="C308" s="58" t="str">
        <f>IFERROR(VLOOKUP($AC308,FILL_DATA!$A$4:$X$1004,2,0),"")</f>
        <v/>
      </c>
      <c r="D308" s="58" t="str">
        <f>IFERROR(VLOOKUP($AC308,FILL_DATA!$A$4:$X$1004,3,0),"")</f>
        <v/>
      </c>
      <c r="E308" s="58" t="str">
        <f>IFERROR(VLOOKUP($AC308,FILL_DATA!$A$4:$X$1004,4,0),"")</f>
        <v/>
      </c>
      <c r="F308" s="58" t="str">
        <f>IFERROR(VLOOKUP($AC308,FILL_DATA!$A$4:$X$1004,5,0),"")</f>
        <v/>
      </c>
      <c r="G308" s="58" t="str">
        <f>IFERROR(VLOOKUP($AC308,FILL_DATA!$A$4:$X$1004,6,0),"")</f>
        <v/>
      </c>
      <c r="H308" s="58" t="str">
        <f>IFERROR(VLOOKUP($AC308,FILL_DATA!$A$4:$X$1004,7,0),"")</f>
        <v/>
      </c>
      <c r="I308" s="161" t="str">
        <f>IFERROR(VLOOKUP($AC308,FILL_DATA!$A$4:$X$1004,9,0),"")</f>
        <v/>
      </c>
      <c r="J308" s="58" t="str">
        <f>IFERROR(VLOOKUP($AC308,FILL_DATA!$A$4:$X$1004,10,0),"")</f>
        <v/>
      </c>
      <c r="K308" s="58" t="str">
        <f>IFERROR(VLOOKUP($AC308,FILL_DATA!$A$4:$X$1004,11,0),"")</f>
        <v/>
      </c>
      <c r="L308" s="58" t="str">
        <f>IFERROR(VLOOKUP($AC308,FILL_DATA!$A$4:$X$1004,12,0),"")</f>
        <v/>
      </c>
      <c r="M308" s="58" t="str">
        <f>IFERROR(VLOOKUP($AC308,FILL_DATA!$A$4:$X$1004,13,0),"")</f>
        <v/>
      </c>
      <c r="N308" s="58" t="str">
        <f>IFERROR(VLOOKUP($AC308,FILL_DATA!$A$4:$X$1004,14,0),"")</f>
        <v/>
      </c>
      <c r="O308" s="58" t="str">
        <f>IFERROR(VLOOKUP($AC308,FILL_DATA!$A$4:$X$1004,15,0),"")</f>
        <v/>
      </c>
      <c r="P308" s="58" t="str">
        <f>IFERROR(VLOOKUP($AC308,FILL_DATA!$A$4:$X$1004,16,0),"")</f>
        <v/>
      </c>
      <c r="Q308" s="58" t="str">
        <f>IFERROR(VLOOKUP($AC308,FILL_DATA!$A$4:$X$1004,17,0),"")</f>
        <v/>
      </c>
      <c r="R308" s="58" t="str">
        <f>IFERROR(VLOOKUP($AC308,FILL_DATA!$A$4:$X$1004,18,0),"")</f>
        <v/>
      </c>
      <c r="S308" s="58" t="str">
        <f>IFERROR(VLOOKUP($AC308,FILL_DATA!$A$4:$X$1004,19,0),"")</f>
        <v/>
      </c>
      <c r="T308" s="58" t="str">
        <f>IFERROR(VLOOKUP($AC308,FILL_DATA!$A$4:$X$1004,20,0),"")</f>
        <v/>
      </c>
      <c r="U308" s="58" t="str">
        <f>IFERROR(VLOOKUP($AC308,FILL_DATA!$A$4:$X$1004,21,0),"")</f>
        <v/>
      </c>
      <c r="V308" s="58" t="str">
        <f>IFERROR(VLOOKUP($AC308,FILL_DATA!$A$4:$X$1004,22,0),"")</f>
        <v/>
      </c>
      <c r="W308" s="58" t="str">
        <f>IFERROR(VLOOKUP($AC308,FILL_DATA!$A$4:$X$1004,23,0),"")</f>
        <v/>
      </c>
      <c r="X308" s="58" t="str">
        <f>IFERROR(VLOOKUP($AC308,FILL_DATA!$A$4:$X$1004,24,0),"")</f>
        <v/>
      </c>
      <c r="Y308" s="58" t="str">
        <f>IF(SANCTION!$C$6:$C$1006="","",VLOOKUP(SANCTION!$C$6:$C$1006,Sheet1!$B$3:$C$15,2,0))</f>
        <v/>
      </c>
      <c r="Z308" s="57">
        <f t="shared" si="8"/>
        <v>0</v>
      </c>
      <c r="AB308" s="89">
        <v>303</v>
      </c>
      <c r="AC308" s="89">
        <f>IFERROR(IF($AB$1&gt;=AB308,SMALL(FILL_DATA!$AC$5:$AC$1004,SANCTION!$AB$2+SANCTION!AB308),0),0)</f>
        <v>0</v>
      </c>
      <c r="AE308" s="89">
        <f>IF(SANCTION!$C308&gt;=9,1,0)</f>
        <v>1</v>
      </c>
      <c r="AF308" s="89">
        <f>IFERROR(PRODUCT(SANCTION!$X308,SANCTION!$Y308),"")</f>
        <v>0</v>
      </c>
      <c r="AG308" s="89">
        <f t="shared" si="9"/>
        <v>0</v>
      </c>
    </row>
    <row r="309" spans="1:33" hidden="1">
      <c r="A309" s="89" t="str">
        <f>J309&amp;"_"&amp;COUNTIF($J$6:J309,J309)</f>
        <v>_273</v>
      </c>
      <c r="B309" s="58" t="str">
        <f>IF(SANCTION!$C309="","",ROWS($B$6:B309))</f>
        <v/>
      </c>
      <c r="C309" s="58" t="str">
        <f>IFERROR(VLOOKUP($AC309,FILL_DATA!$A$4:$X$1004,2,0),"")</f>
        <v/>
      </c>
      <c r="D309" s="58" t="str">
        <f>IFERROR(VLOOKUP($AC309,FILL_DATA!$A$4:$X$1004,3,0),"")</f>
        <v/>
      </c>
      <c r="E309" s="58" t="str">
        <f>IFERROR(VLOOKUP($AC309,FILL_DATA!$A$4:$X$1004,4,0),"")</f>
        <v/>
      </c>
      <c r="F309" s="58" t="str">
        <f>IFERROR(VLOOKUP($AC309,FILL_DATA!$A$4:$X$1004,5,0),"")</f>
        <v/>
      </c>
      <c r="G309" s="58" t="str">
        <f>IFERROR(VLOOKUP($AC309,FILL_DATA!$A$4:$X$1004,6,0),"")</f>
        <v/>
      </c>
      <c r="H309" s="58" t="str">
        <f>IFERROR(VLOOKUP($AC309,FILL_DATA!$A$4:$X$1004,7,0),"")</f>
        <v/>
      </c>
      <c r="I309" s="161" t="str">
        <f>IFERROR(VLOOKUP($AC309,FILL_DATA!$A$4:$X$1004,9,0),"")</f>
        <v/>
      </c>
      <c r="J309" s="58" t="str">
        <f>IFERROR(VLOOKUP($AC309,FILL_DATA!$A$4:$X$1004,10,0),"")</f>
        <v/>
      </c>
      <c r="K309" s="58" t="str">
        <f>IFERROR(VLOOKUP($AC309,FILL_DATA!$A$4:$X$1004,11,0),"")</f>
        <v/>
      </c>
      <c r="L309" s="58" t="str">
        <f>IFERROR(VLOOKUP($AC309,FILL_DATA!$A$4:$X$1004,12,0),"")</f>
        <v/>
      </c>
      <c r="M309" s="58" t="str">
        <f>IFERROR(VLOOKUP($AC309,FILL_DATA!$A$4:$X$1004,13,0),"")</f>
        <v/>
      </c>
      <c r="N309" s="58" t="str">
        <f>IFERROR(VLOOKUP($AC309,FILL_DATA!$A$4:$X$1004,14,0),"")</f>
        <v/>
      </c>
      <c r="O309" s="58" t="str">
        <f>IFERROR(VLOOKUP($AC309,FILL_DATA!$A$4:$X$1004,15,0),"")</f>
        <v/>
      </c>
      <c r="P309" s="58" t="str">
        <f>IFERROR(VLOOKUP($AC309,FILL_DATA!$A$4:$X$1004,16,0),"")</f>
        <v/>
      </c>
      <c r="Q309" s="58" t="str">
        <f>IFERROR(VLOOKUP($AC309,FILL_DATA!$A$4:$X$1004,17,0),"")</f>
        <v/>
      </c>
      <c r="R309" s="58" t="str">
        <f>IFERROR(VLOOKUP($AC309,FILL_DATA!$A$4:$X$1004,18,0),"")</f>
        <v/>
      </c>
      <c r="S309" s="58" t="str">
        <f>IFERROR(VLOOKUP($AC309,FILL_DATA!$A$4:$X$1004,19,0),"")</f>
        <v/>
      </c>
      <c r="T309" s="58" t="str">
        <f>IFERROR(VLOOKUP($AC309,FILL_DATA!$A$4:$X$1004,20,0),"")</f>
        <v/>
      </c>
      <c r="U309" s="58" t="str">
        <f>IFERROR(VLOOKUP($AC309,FILL_DATA!$A$4:$X$1004,21,0),"")</f>
        <v/>
      </c>
      <c r="V309" s="58" t="str">
        <f>IFERROR(VLOOKUP($AC309,FILL_DATA!$A$4:$X$1004,22,0),"")</f>
        <v/>
      </c>
      <c r="W309" s="58" t="str">
        <f>IFERROR(VLOOKUP($AC309,FILL_DATA!$A$4:$X$1004,23,0),"")</f>
        <v/>
      </c>
      <c r="X309" s="58" t="str">
        <f>IFERROR(VLOOKUP($AC309,FILL_DATA!$A$4:$X$1004,24,0),"")</f>
        <v/>
      </c>
      <c r="Y309" s="58" t="str">
        <f>IF(SANCTION!$C$6:$C$1006="","",VLOOKUP(SANCTION!$C$6:$C$1006,Sheet1!$B$3:$C$15,2,0))</f>
        <v/>
      </c>
      <c r="Z309" s="57">
        <f t="shared" si="8"/>
        <v>0</v>
      </c>
      <c r="AB309" s="89">
        <v>304</v>
      </c>
      <c r="AC309" s="89">
        <f>IFERROR(IF($AB$1&gt;=AB309,SMALL(FILL_DATA!$AC$5:$AC$1004,SANCTION!$AB$2+SANCTION!AB309),0),0)</f>
        <v>0</v>
      </c>
      <c r="AE309" s="89">
        <f>IF(SANCTION!$C309&gt;=9,1,0)</f>
        <v>1</v>
      </c>
      <c r="AF309" s="89">
        <f>IFERROR(PRODUCT(SANCTION!$X309,SANCTION!$Y309),"")</f>
        <v>0</v>
      </c>
      <c r="AG309" s="89">
        <f t="shared" si="9"/>
        <v>0</v>
      </c>
    </row>
    <row r="310" spans="1:33" hidden="1">
      <c r="A310" s="89" t="str">
        <f>J310&amp;"_"&amp;COUNTIF($J$6:J310,J310)</f>
        <v>_274</v>
      </c>
      <c r="B310" s="58" t="str">
        <f>IF(SANCTION!$C310="","",ROWS($B$6:B310))</f>
        <v/>
      </c>
      <c r="C310" s="58" t="str">
        <f>IFERROR(VLOOKUP($AC310,FILL_DATA!$A$4:$X$1004,2,0),"")</f>
        <v/>
      </c>
      <c r="D310" s="58" t="str">
        <f>IFERROR(VLOOKUP($AC310,FILL_DATA!$A$4:$X$1004,3,0),"")</f>
        <v/>
      </c>
      <c r="E310" s="58" t="str">
        <f>IFERROR(VLOOKUP($AC310,FILL_DATA!$A$4:$X$1004,4,0),"")</f>
        <v/>
      </c>
      <c r="F310" s="58" t="str">
        <f>IFERROR(VLOOKUP($AC310,FILL_DATA!$A$4:$X$1004,5,0),"")</f>
        <v/>
      </c>
      <c r="G310" s="58" t="str">
        <f>IFERROR(VLOOKUP($AC310,FILL_DATA!$A$4:$X$1004,6,0),"")</f>
        <v/>
      </c>
      <c r="H310" s="58" t="str">
        <f>IFERROR(VLOOKUP($AC310,FILL_DATA!$A$4:$X$1004,7,0),"")</f>
        <v/>
      </c>
      <c r="I310" s="161" t="str">
        <f>IFERROR(VLOOKUP($AC310,FILL_DATA!$A$4:$X$1004,9,0),"")</f>
        <v/>
      </c>
      <c r="J310" s="58" t="str">
        <f>IFERROR(VLOOKUP($AC310,FILL_DATA!$A$4:$X$1004,10,0),"")</f>
        <v/>
      </c>
      <c r="K310" s="58" t="str">
        <f>IFERROR(VLOOKUP($AC310,FILL_DATA!$A$4:$X$1004,11,0),"")</f>
        <v/>
      </c>
      <c r="L310" s="58" t="str">
        <f>IFERROR(VLOOKUP($AC310,FILL_DATA!$A$4:$X$1004,12,0),"")</f>
        <v/>
      </c>
      <c r="M310" s="58" t="str">
        <f>IFERROR(VLOOKUP($AC310,FILL_DATA!$A$4:$X$1004,13,0),"")</f>
        <v/>
      </c>
      <c r="N310" s="58" t="str">
        <f>IFERROR(VLOOKUP($AC310,FILL_DATA!$A$4:$X$1004,14,0),"")</f>
        <v/>
      </c>
      <c r="O310" s="58" t="str">
        <f>IFERROR(VLOOKUP($AC310,FILL_DATA!$A$4:$X$1004,15,0),"")</f>
        <v/>
      </c>
      <c r="P310" s="58" t="str">
        <f>IFERROR(VLOOKUP($AC310,FILL_DATA!$A$4:$X$1004,16,0),"")</f>
        <v/>
      </c>
      <c r="Q310" s="58" t="str">
        <f>IFERROR(VLOOKUP($AC310,FILL_DATA!$A$4:$X$1004,17,0),"")</f>
        <v/>
      </c>
      <c r="R310" s="58" t="str">
        <f>IFERROR(VLOOKUP($AC310,FILL_DATA!$A$4:$X$1004,18,0),"")</f>
        <v/>
      </c>
      <c r="S310" s="58" t="str">
        <f>IFERROR(VLOOKUP($AC310,FILL_DATA!$A$4:$X$1004,19,0),"")</f>
        <v/>
      </c>
      <c r="T310" s="58" t="str">
        <f>IFERROR(VLOOKUP($AC310,FILL_DATA!$A$4:$X$1004,20,0),"")</f>
        <v/>
      </c>
      <c r="U310" s="58" t="str">
        <f>IFERROR(VLOOKUP($AC310,FILL_DATA!$A$4:$X$1004,21,0),"")</f>
        <v/>
      </c>
      <c r="V310" s="58" t="str">
        <f>IFERROR(VLOOKUP($AC310,FILL_DATA!$A$4:$X$1004,22,0),"")</f>
        <v/>
      </c>
      <c r="W310" s="58" t="str">
        <f>IFERROR(VLOOKUP($AC310,FILL_DATA!$A$4:$X$1004,23,0),"")</f>
        <v/>
      </c>
      <c r="X310" s="58" t="str">
        <f>IFERROR(VLOOKUP($AC310,FILL_DATA!$A$4:$X$1004,24,0),"")</f>
        <v/>
      </c>
      <c r="Y310" s="58" t="str">
        <f>IF(SANCTION!$C$6:$C$1006="","",VLOOKUP(SANCTION!$C$6:$C$1006,Sheet1!$B$3:$C$15,2,0))</f>
        <v/>
      </c>
      <c r="Z310" s="57">
        <f t="shared" si="8"/>
        <v>0</v>
      </c>
      <c r="AB310" s="89">
        <v>305</v>
      </c>
      <c r="AC310" s="89">
        <f>IFERROR(IF($AB$1&gt;=AB310,SMALL(FILL_DATA!$AC$5:$AC$1004,SANCTION!$AB$2+SANCTION!AB310),0),0)</f>
        <v>0</v>
      </c>
      <c r="AE310" s="89">
        <f>IF(SANCTION!$C310&gt;=9,1,0)</f>
        <v>1</v>
      </c>
      <c r="AF310" s="89">
        <f>IFERROR(PRODUCT(SANCTION!$X310,SANCTION!$Y310),"")</f>
        <v>0</v>
      </c>
      <c r="AG310" s="89">
        <f t="shared" si="9"/>
        <v>0</v>
      </c>
    </row>
    <row r="311" spans="1:33" hidden="1">
      <c r="A311" s="89" t="str">
        <f>J311&amp;"_"&amp;COUNTIF($J$6:J311,J311)</f>
        <v>_275</v>
      </c>
      <c r="B311" s="58" t="str">
        <f>IF(SANCTION!$C311="","",ROWS($B$6:B311))</f>
        <v/>
      </c>
      <c r="C311" s="58" t="str">
        <f>IFERROR(VLOOKUP($AC311,FILL_DATA!$A$4:$X$1004,2,0),"")</f>
        <v/>
      </c>
      <c r="D311" s="58" t="str">
        <f>IFERROR(VLOOKUP($AC311,FILL_DATA!$A$4:$X$1004,3,0),"")</f>
        <v/>
      </c>
      <c r="E311" s="58" t="str">
        <f>IFERROR(VLOOKUP($AC311,FILL_DATA!$A$4:$X$1004,4,0),"")</f>
        <v/>
      </c>
      <c r="F311" s="58" t="str">
        <f>IFERROR(VLOOKUP($AC311,FILL_DATA!$A$4:$X$1004,5,0),"")</f>
        <v/>
      </c>
      <c r="G311" s="58" t="str">
        <f>IFERROR(VLOOKUP($AC311,FILL_DATA!$A$4:$X$1004,6,0),"")</f>
        <v/>
      </c>
      <c r="H311" s="58" t="str">
        <f>IFERROR(VLOOKUP($AC311,FILL_DATA!$A$4:$X$1004,7,0),"")</f>
        <v/>
      </c>
      <c r="I311" s="161" t="str">
        <f>IFERROR(VLOOKUP($AC311,FILL_DATA!$A$4:$X$1004,9,0),"")</f>
        <v/>
      </c>
      <c r="J311" s="58" t="str">
        <f>IFERROR(VLOOKUP($AC311,FILL_DATA!$A$4:$X$1004,10,0),"")</f>
        <v/>
      </c>
      <c r="K311" s="58" t="str">
        <f>IFERROR(VLOOKUP($AC311,FILL_DATA!$A$4:$X$1004,11,0),"")</f>
        <v/>
      </c>
      <c r="L311" s="58" t="str">
        <f>IFERROR(VLOOKUP($AC311,FILL_DATA!$A$4:$X$1004,12,0),"")</f>
        <v/>
      </c>
      <c r="M311" s="58" t="str">
        <f>IFERROR(VLOOKUP($AC311,FILL_DATA!$A$4:$X$1004,13,0),"")</f>
        <v/>
      </c>
      <c r="N311" s="58" t="str">
        <f>IFERROR(VLOOKUP($AC311,FILL_DATA!$A$4:$X$1004,14,0),"")</f>
        <v/>
      </c>
      <c r="O311" s="58" t="str">
        <f>IFERROR(VLOOKUP($AC311,FILL_DATA!$A$4:$X$1004,15,0),"")</f>
        <v/>
      </c>
      <c r="P311" s="58" t="str">
        <f>IFERROR(VLOOKUP($AC311,FILL_DATA!$A$4:$X$1004,16,0),"")</f>
        <v/>
      </c>
      <c r="Q311" s="58" t="str">
        <f>IFERROR(VLOOKUP($AC311,FILL_DATA!$A$4:$X$1004,17,0),"")</f>
        <v/>
      </c>
      <c r="R311" s="58" t="str">
        <f>IFERROR(VLOOKUP($AC311,FILL_DATA!$A$4:$X$1004,18,0),"")</f>
        <v/>
      </c>
      <c r="S311" s="58" t="str">
        <f>IFERROR(VLOOKUP($AC311,FILL_DATA!$A$4:$X$1004,19,0),"")</f>
        <v/>
      </c>
      <c r="T311" s="58" t="str">
        <f>IFERROR(VLOOKUP($AC311,FILL_DATA!$A$4:$X$1004,20,0),"")</f>
        <v/>
      </c>
      <c r="U311" s="58" t="str">
        <f>IFERROR(VLOOKUP($AC311,FILL_DATA!$A$4:$X$1004,21,0),"")</f>
        <v/>
      </c>
      <c r="V311" s="58" t="str">
        <f>IFERROR(VLOOKUP($AC311,FILL_DATA!$A$4:$X$1004,22,0),"")</f>
        <v/>
      </c>
      <c r="W311" s="58" t="str">
        <f>IFERROR(VLOOKUP($AC311,FILL_DATA!$A$4:$X$1004,23,0),"")</f>
        <v/>
      </c>
      <c r="X311" s="58" t="str">
        <f>IFERROR(VLOOKUP($AC311,FILL_DATA!$A$4:$X$1004,24,0),"")</f>
        <v/>
      </c>
      <c r="Y311" s="58" t="str">
        <f>IF(SANCTION!$C$6:$C$1006="","",VLOOKUP(SANCTION!$C$6:$C$1006,Sheet1!$B$3:$C$15,2,0))</f>
        <v/>
      </c>
      <c r="Z311" s="57">
        <f t="shared" si="8"/>
        <v>0</v>
      </c>
      <c r="AB311" s="89">
        <v>306</v>
      </c>
      <c r="AC311" s="89">
        <f>IFERROR(IF($AB$1&gt;=AB311,SMALL(FILL_DATA!$AC$5:$AC$1004,SANCTION!$AB$2+SANCTION!AB311),0),0)</f>
        <v>0</v>
      </c>
      <c r="AE311" s="89">
        <f>IF(SANCTION!$C311&gt;=9,1,0)</f>
        <v>1</v>
      </c>
      <c r="AF311" s="89">
        <f>IFERROR(PRODUCT(SANCTION!$X311,SANCTION!$Y311),"")</f>
        <v>0</v>
      </c>
      <c r="AG311" s="89">
        <f t="shared" si="9"/>
        <v>0</v>
      </c>
    </row>
    <row r="312" spans="1:33" hidden="1">
      <c r="A312" s="89" t="str">
        <f>J312&amp;"_"&amp;COUNTIF($J$6:J312,J312)</f>
        <v>_276</v>
      </c>
      <c r="B312" s="58" t="str">
        <f>IF(SANCTION!$C312="","",ROWS($B$6:B312))</f>
        <v/>
      </c>
      <c r="C312" s="58" t="str">
        <f>IFERROR(VLOOKUP($AC312,FILL_DATA!$A$4:$X$1004,2,0),"")</f>
        <v/>
      </c>
      <c r="D312" s="58" t="str">
        <f>IFERROR(VLOOKUP($AC312,FILL_DATA!$A$4:$X$1004,3,0),"")</f>
        <v/>
      </c>
      <c r="E312" s="58" t="str">
        <f>IFERROR(VLOOKUP($AC312,FILL_DATA!$A$4:$X$1004,4,0),"")</f>
        <v/>
      </c>
      <c r="F312" s="58" t="str">
        <f>IFERROR(VLOOKUP($AC312,FILL_DATA!$A$4:$X$1004,5,0),"")</f>
        <v/>
      </c>
      <c r="G312" s="58" t="str">
        <f>IFERROR(VLOOKUP($AC312,FILL_DATA!$A$4:$X$1004,6,0),"")</f>
        <v/>
      </c>
      <c r="H312" s="58" t="str">
        <f>IFERROR(VLOOKUP($AC312,FILL_DATA!$A$4:$X$1004,7,0),"")</f>
        <v/>
      </c>
      <c r="I312" s="161" t="str">
        <f>IFERROR(VLOOKUP($AC312,FILL_DATA!$A$4:$X$1004,9,0),"")</f>
        <v/>
      </c>
      <c r="J312" s="58" t="str">
        <f>IFERROR(VLOOKUP($AC312,FILL_DATA!$A$4:$X$1004,10,0),"")</f>
        <v/>
      </c>
      <c r="K312" s="58" t="str">
        <f>IFERROR(VLOOKUP($AC312,FILL_DATA!$A$4:$X$1004,11,0),"")</f>
        <v/>
      </c>
      <c r="L312" s="58" t="str">
        <f>IFERROR(VLOOKUP($AC312,FILL_DATA!$A$4:$X$1004,12,0),"")</f>
        <v/>
      </c>
      <c r="M312" s="58" t="str">
        <f>IFERROR(VLOOKUP($AC312,FILL_DATA!$A$4:$X$1004,13,0),"")</f>
        <v/>
      </c>
      <c r="N312" s="58" t="str">
        <f>IFERROR(VLOOKUP($AC312,FILL_DATA!$A$4:$X$1004,14,0),"")</f>
        <v/>
      </c>
      <c r="O312" s="58" t="str">
        <f>IFERROR(VLOOKUP($AC312,FILL_DATA!$A$4:$X$1004,15,0),"")</f>
        <v/>
      </c>
      <c r="P312" s="58" t="str">
        <f>IFERROR(VLOOKUP($AC312,FILL_DATA!$A$4:$X$1004,16,0),"")</f>
        <v/>
      </c>
      <c r="Q312" s="58" t="str">
        <f>IFERROR(VLOOKUP($AC312,FILL_DATA!$A$4:$X$1004,17,0),"")</f>
        <v/>
      </c>
      <c r="R312" s="58" t="str">
        <f>IFERROR(VLOOKUP($AC312,FILL_DATA!$A$4:$X$1004,18,0),"")</f>
        <v/>
      </c>
      <c r="S312" s="58" t="str">
        <f>IFERROR(VLOOKUP($AC312,FILL_DATA!$A$4:$X$1004,19,0),"")</f>
        <v/>
      </c>
      <c r="T312" s="58" t="str">
        <f>IFERROR(VLOOKUP($AC312,FILL_DATA!$A$4:$X$1004,20,0),"")</f>
        <v/>
      </c>
      <c r="U312" s="58" t="str">
        <f>IFERROR(VLOOKUP($AC312,FILL_DATA!$A$4:$X$1004,21,0),"")</f>
        <v/>
      </c>
      <c r="V312" s="58" t="str">
        <f>IFERROR(VLOOKUP($AC312,FILL_DATA!$A$4:$X$1004,22,0),"")</f>
        <v/>
      </c>
      <c r="W312" s="58" t="str">
        <f>IFERROR(VLOOKUP($AC312,FILL_DATA!$A$4:$X$1004,23,0),"")</f>
        <v/>
      </c>
      <c r="X312" s="58" t="str">
        <f>IFERROR(VLOOKUP($AC312,FILL_DATA!$A$4:$X$1004,24,0),"")</f>
        <v/>
      </c>
      <c r="Y312" s="58" t="str">
        <f>IF(SANCTION!$C$6:$C$1006="","",VLOOKUP(SANCTION!$C$6:$C$1006,Sheet1!$B$3:$C$15,2,0))</f>
        <v/>
      </c>
      <c r="Z312" s="57">
        <f t="shared" si="8"/>
        <v>0</v>
      </c>
      <c r="AB312" s="89">
        <v>307</v>
      </c>
      <c r="AC312" s="89">
        <f>IFERROR(IF($AB$1&gt;=AB312,SMALL(FILL_DATA!$AC$5:$AC$1004,SANCTION!$AB$2+SANCTION!AB312),0),0)</f>
        <v>0</v>
      </c>
      <c r="AE312" s="89">
        <f>IF(SANCTION!$C312&gt;=9,1,0)</f>
        <v>1</v>
      </c>
      <c r="AF312" s="89">
        <f>IFERROR(PRODUCT(SANCTION!$X312,SANCTION!$Y312),"")</f>
        <v>0</v>
      </c>
      <c r="AG312" s="89">
        <f t="shared" si="9"/>
        <v>0</v>
      </c>
    </row>
    <row r="313" spans="1:33" hidden="1">
      <c r="A313" s="89" t="str">
        <f>J313&amp;"_"&amp;COUNTIF($J$6:J313,J313)</f>
        <v>_277</v>
      </c>
      <c r="B313" s="58" t="str">
        <f>IF(SANCTION!$C313="","",ROWS($B$6:B313))</f>
        <v/>
      </c>
      <c r="C313" s="58" t="str">
        <f>IFERROR(VLOOKUP($AC313,FILL_DATA!$A$4:$X$1004,2,0),"")</f>
        <v/>
      </c>
      <c r="D313" s="58" t="str">
        <f>IFERROR(VLOOKUP($AC313,FILL_DATA!$A$4:$X$1004,3,0),"")</f>
        <v/>
      </c>
      <c r="E313" s="58" t="str">
        <f>IFERROR(VLOOKUP($AC313,FILL_DATA!$A$4:$X$1004,4,0),"")</f>
        <v/>
      </c>
      <c r="F313" s="58" t="str">
        <f>IFERROR(VLOOKUP($AC313,FILL_DATA!$A$4:$X$1004,5,0),"")</f>
        <v/>
      </c>
      <c r="G313" s="58" t="str">
        <f>IFERROR(VLOOKUP($AC313,FILL_DATA!$A$4:$X$1004,6,0),"")</f>
        <v/>
      </c>
      <c r="H313" s="58" t="str">
        <f>IFERROR(VLOOKUP($AC313,FILL_DATA!$A$4:$X$1004,7,0),"")</f>
        <v/>
      </c>
      <c r="I313" s="161" t="str">
        <f>IFERROR(VLOOKUP($AC313,FILL_DATA!$A$4:$X$1004,9,0),"")</f>
        <v/>
      </c>
      <c r="J313" s="58" t="str">
        <f>IFERROR(VLOOKUP($AC313,FILL_DATA!$A$4:$X$1004,10,0),"")</f>
        <v/>
      </c>
      <c r="K313" s="58" t="str">
        <f>IFERROR(VLOOKUP($AC313,FILL_DATA!$A$4:$X$1004,11,0),"")</f>
        <v/>
      </c>
      <c r="L313" s="58" t="str">
        <f>IFERROR(VLOOKUP($AC313,FILL_DATA!$A$4:$X$1004,12,0),"")</f>
        <v/>
      </c>
      <c r="M313" s="58" t="str">
        <f>IFERROR(VLOOKUP($AC313,FILL_DATA!$A$4:$X$1004,13,0),"")</f>
        <v/>
      </c>
      <c r="N313" s="58" t="str">
        <f>IFERROR(VLOOKUP($AC313,FILL_DATA!$A$4:$X$1004,14,0),"")</f>
        <v/>
      </c>
      <c r="O313" s="58" t="str">
        <f>IFERROR(VLOOKUP($AC313,FILL_DATA!$A$4:$X$1004,15,0),"")</f>
        <v/>
      </c>
      <c r="P313" s="58" t="str">
        <f>IFERROR(VLOOKUP($AC313,FILL_DATA!$A$4:$X$1004,16,0),"")</f>
        <v/>
      </c>
      <c r="Q313" s="58" t="str">
        <f>IFERROR(VLOOKUP($AC313,FILL_DATA!$A$4:$X$1004,17,0),"")</f>
        <v/>
      </c>
      <c r="R313" s="58" t="str">
        <f>IFERROR(VLOOKUP($AC313,FILL_DATA!$A$4:$X$1004,18,0),"")</f>
        <v/>
      </c>
      <c r="S313" s="58" t="str">
        <f>IFERROR(VLOOKUP($AC313,FILL_DATA!$A$4:$X$1004,19,0),"")</f>
        <v/>
      </c>
      <c r="T313" s="58" t="str">
        <f>IFERROR(VLOOKUP($AC313,FILL_DATA!$A$4:$X$1004,20,0),"")</f>
        <v/>
      </c>
      <c r="U313" s="58" t="str">
        <f>IFERROR(VLOOKUP($AC313,FILL_DATA!$A$4:$X$1004,21,0),"")</f>
        <v/>
      </c>
      <c r="V313" s="58" t="str">
        <f>IFERROR(VLOOKUP($AC313,FILL_DATA!$A$4:$X$1004,22,0),"")</f>
        <v/>
      </c>
      <c r="W313" s="58" t="str">
        <f>IFERROR(VLOOKUP($AC313,FILL_DATA!$A$4:$X$1004,23,0),"")</f>
        <v/>
      </c>
      <c r="X313" s="58" t="str">
        <f>IFERROR(VLOOKUP($AC313,FILL_DATA!$A$4:$X$1004,24,0),"")</f>
        <v/>
      </c>
      <c r="Y313" s="58" t="str">
        <f>IF(SANCTION!$C$6:$C$1006="","",VLOOKUP(SANCTION!$C$6:$C$1006,Sheet1!$B$3:$C$15,2,0))</f>
        <v/>
      </c>
      <c r="Z313" s="57">
        <f t="shared" si="8"/>
        <v>0</v>
      </c>
      <c r="AB313" s="89">
        <v>308</v>
      </c>
      <c r="AC313" s="89">
        <f>IFERROR(IF($AB$1&gt;=AB313,SMALL(FILL_DATA!$AC$5:$AC$1004,SANCTION!$AB$2+SANCTION!AB313),0),0)</f>
        <v>0</v>
      </c>
      <c r="AE313" s="89">
        <f>IF(SANCTION!$C313&gt;=9,1,0)</f>
        <v>1</v>
      </c>
      <c r="AF313" s="89">
        <f>IFERROR(PRODUCT(SANCTION!$X313,SANCTION!$Y313),"")</f>
        <v>0</v>
      </c>
      <c r="AG313" s="89">
        <f t="shared" si="9"/>
        <v>0</v>
      </c>
    </row>
    <row r="314" spans="1:33" hidden="1">
      <c r="A314" s="89" t="str">
        <f>J314&amp;"_"&amp;COUNTIF($J$6:J314,J314)</f>
        <v>_278</v>
      </c>
      <c r="B314" s="58" t="str">
        <f>IF(SANCTION!$C314="","",ROWS($B$6:B314))</f>
        <v/>
      </c>
      <c r="C314" s="58" t="str">
        <f>IFERROR(VLOOKUP($AC314,FILL_DATA!$A$4:$X$1004,2,0),"")</f>
        <v/>
      </c>
      <c r="D314" s="58" t="str">
        <f>IFERROR(VLOOKUP($AC314,FILL_DATA!$A$4:$X$1004,3,0),"")</f>
        <v/>
      </c>
      <c r="E314" s="58" t="str">
        <f>IFERROR(VLOOKUP($AC314,FILL_DATA!$A$4:$X$1004,4,0),"")</f>
        <v/>
      </c>
      <c r="F314" s="58" t="str">
        <f>IFERROR(VLOOKUP($AC314,FILL_DATA!$A$4:$X$1004,5,0),"")</f>
        <v/>
      </c>
      <c r="G314" s="58" t="str">
        <f>IFERROR(VLOOKUP($AC314,FILL_DATA!$A$4:$X$1004,6,0),"")</f>
        <v/>
      </c>
      <c r="H314" s="58" t="str">
        <f>IFERROR(VLOOKUP($AC314,FILL_DATA!$A$4:$X$1004,7,0),"")</f>
        <v/>
      </c>
      <c r="I314" s="161" t="str">
        <f>IFERROR(VLOOKUP($AC314,FILL_DATA!$A$4:$X$1004,9,0),"")</f>
        <v/>
      </c>
      <c r="J314" s="58" t="str">
        <f>IFERROR(VLOOKUP($AC314,FILL_DATA!$A$4:$X$1004,10,0),"")</f>
        <v/>
      </c>
      <c r="K314" s="58" t="str">
        <f>IFERROR(VLOOKUP($AC314,FILL_DATA!$A$4:$X$1004,11,0),"")</f>
        <v/>
      </c>
      <c r="L314" s="58" t="str">
        <f>IFERROR(VLOOKUP($AC314,FILL_DATA!$A$4:$X$1004,12,0),"")</f>
        <v/>
      </c>
      <c r="M314" s="58" t="str">
        <f>IFERROR(VLOOKUP($AC314,FILL_DATA!$A$4:$X$1004,13,0),"")</f>
        <v/>
      </c>
      <c r="N314" s="58" t="str">
        <f>IFERROR(VLOOKUP($AC314,FILL_DATA!$A$4:$X$1004,14,0),"")</f>
        <v/>
      </c>
      <c r="O314" s="58" t="str">
        <f>IFERROR(VLOOKUP($AC314,FILL_DATA!$A$4:$X$1004,15,0),"")</f>
        <v/>
      </c>
      <c r="P314" s="58" t="str">
        <f>IFERROR(VLOOKUP($AC314,FILL_DATA!$A$4:$X$1004,16,0),"")</f>
        <v/>
      </c>
      <c r="Q314" s="58" t="str">
        <f>IFERROR(VLOOKUP($AC314,FILL_DATA!$A$4:$X$1004,17,0),"")</f>
        <v/>
      </c>
      <c r="R314" s="58" t="str">
        <f>IFERROR(VLOOKUP($AC314,FILL_DATA!$A$4:$X$1004,18,0),"")</f>
        <v/>
      </c>
      <c r="S314" s="58" t="str">
        <f>IFERROR(VLOOKUP($AC314,FILL_DATA!$A$4:$X$1004,19,0),"")</f>
        <v/>
      </c>
      <c r="T314" s="58" t="str">
        <f>IFERROR(VLOOKUP($AC314,FILL_DATA!$A$4:$X$1004,20,0),"")</f>
        <v/>
      </c>
      <c r="U314" s="58" t="str">
        <f>IFERROR(VLOOKUP($AC314,FILL_DATA!$A$4:$X$1004,21,0),"")</f>
        <v/>
      </c>
      <c r="V314" s="58" t="str">
        <f>IFERROR(VLOOKUP($AC314,FILL_DATA!$A$4:$X$1004,22,0),"")</f>
        <v/>
      </c>
      <c r="W314" s="58" t="str">
        <f>IFERROR(VLOOKUP($AC314,FILL_DATA!$A$4:$X$1004,23,0),"")</f>
        <v/>
      </c>
      <c r="X314" s="58" t="str">
        <f>IFERROR(VLOOKUP($AC314,FILL_DATA!$A$4:$X$1004,24,0),"")</f>
        <v/>
      </c>
      <c r="Y314" s="58" t="str">
        <f>IF(SANCTION!$C$6:$C$1006="","",VLOOKUP(SANCTION!$C$6:$C$1006,Sheet1!$B$3:$C$15,2,0))</f>
        <v/>
      </c>
      <c r="Z314" s="57">
        <f t="shared" si="8"/>
        <v>0</v>
      </c>
      <c r="AB314" s="89">
        <v>309</v>
      </c>
      <c r="AC314" s="89">
        <f>IFERROR(IF($AB$1&gt;=AB314,SMALL(FILL_DATA!$AC$5:$AC$1004,SANCTION!$AB$2+SANCTION!AB314),0),0)</f>
        <v>0</v>
      </c>
      <c r="AE314" s="89">
        <f>IF(SANCTION!$C314&gt;=9,1,0)</f>
        <v>1</v>
      </c>
      <c r="AF314" s="89">
        <f>IFERROR(PRODUCT(SANCTION!$X314,SANCTION!$Y314),"")</f>
        <v>0</v>
      </c>
      <c r="AG314" s="89">
        <f t="shared" si="9"/>
        <v>0</v>
      </c>
    </row>
    <row r="315" spans="1:33" hidden="1">
      <c r="A315" s="89" t="str">
        <f>J315&amp;"_"&amp;COUNTIF($J$6:J315,J315)</f>
        <v>_279</v>
      </c>
      <c r="B315" s="58" t="str">
        <f>IF(SANCTION!$C315="","",ROWS($B$6:B315))</f>
        <v/>
      </c>
      <c r="C315" s="58" t="str">
        <f>IFERROR(VLOOKUP($AC315,FILL_DATA!$A$4:$X$1004,2,0),"")</f>
        <v/>
      </c>
      <c r="D315" s="58" t="str">
        <f>IFERROR(VLOOKUP($AC315,FILL_DATA!$A$4:$X$1004,3,0),"")</f>
        <v/>
      </c>
      <c r="E315" s="58" t="str">
        <f>IFERROR(VLOOKUP($AC315,FILL_DATA!$A$4:$X$1004,4,0),"")</f>
        <v/>
      </c>
      <c r="F315" s="58" t="str">
        <f>IFERROR(VLOOKUP($AC315,FILL_DATA!$A$4:$X$1004,5,0),"")</f>
        <v/>
      </c>
      <c r="G315" s="58" t="str">
        <f>IFERROR(VLOOKUP($AC315,FILL_DATA!$A$4:$X$1004,6,0),"")</f>
        <v/>
      </c>
      <c r="H315" s="58" t="str">
        <f>IFERROR(VLOOKUP($AC315,FILL_DATA!$A$4:$X$1004,7,0),"")</f>
        <v/>
      </c>
      <c r="I315" s="161" t="str">
        <f>IFERROR(VLOOKUP($AC315,FILL_DATA!$A$4:$X$1004,9,0),"")</f>
        <v/>
      </c>
      <c r="J315" s="58" t="str">
        <f>IFERROR(VLOOKUP($AC315,FILL_DATA!$A$4:$X$1004,10,0),"")</f>
        <v/>
      </c>
      <c r="K315" s="58" t="str">
        <f>IFERROR(VLOOKUP($AC315,FILL_DATA!$A$4:$X$1004,11,0),"")</f>
        <v/>
      </c>
      <c r="L315" s="58" t="str">
        <f>IFERROR(VLOOKUP($AC315,FILL_DATA!$A$4:$X$1004,12,0),"")</f>
        <v/>
      </c>
      <c r="M315" s="58" t="str">
        <f>IFERROR(VLOOKUP($AC315,FILL_DATA!$A$4:$X$1004,13,0),"")</f>
        <v/>
      </c>
      <c r="N315" s="58" t="str">
        <f>IFERROR(VLOOKUP($AC315,FILL_DATA!$A$4:$X$1004,14,0),"")</f>
        <v/>
      </c>
      <c r="O315" s="58" t="str">
        <f>IFERROR(VLOOKUP($AC315,FILL_DATA!$A$4:$X$1004,15,0),"")</f>
        <v/>
      </c>
      <c r="P315" s="58" t="str">
        <f>IFERROR(VLOOKUP($AC315,FILL_DATA!$A$4:$X$1004,16,0),"")</f>
        <v/>
      </c>
      <c r="Q315" s="58" t="str">
        <f>IFERROR(VLOOKUP($AC315,FILL_DATA!$A$4:$X$1004,17,0),"")</f>
        <v/>
      </c>
      <c r="R315" s="58" t="str">
        <f>IFERROR(VLOOKUP($AC315,FILL_DATA!$A$4:$X$1004,18,0),"")</f>
        <v/>
      </c>
      <c r="S315" s="58" t="str">
        <f>IFERROR(VLOOKUP($AC315,FILL_DATA!$A$4:$X$1004,19,0),"")</f>
        <v/>
      </c>
      <c r="T315" s="58" t="str">
        <f>IFERROR(VLOOKUP($AC315,FILL_DATA!$A$4:$X$1004,20,0),"")</f>
        <v/>
      </c>
      <c r="U315" s="58" t="str">
        <f>IFERROR(VLOOKUP($AC315,FILL_DATA!$A$4:$X$1004,21,0),"")</f>
        <v/>
      </c>
      <c r="V315" s="58" t="str">
        <f>IFERROR(VLOOKUP($AC315,FILL_DATA!$A$4:$X$1004,22,0),"")</f>
        <v/>
      </c>
      <c r="W315" s="58" t="str">
        <f>IFERROR(VLOOKUP($AC315,FILL_DATA!$A$4:$X$1004,23,0),"")</f>
        <v/>
      </c>
      <c r="X315" s="58" t="str">
        <f>IFERROR(VLOOKUP($AC315,FILL_DATA!$A$4:$X$1004,24,0),"")</f>
        <v/>
      </c>
      <c r="Y315" s="58" t="str">
        <f>IF(SANCTION!$C$6:$C$1006="","",VLOOKUP(SANCTION!$C$6:$C$1006,Sheet1!$B$3:$C$15,2,0))</f>
        <v/>
      </c>
      <c r="Z315" s="57">
        <f t="shared" si="8"/>
        <v>0</v>
      </c>
      <c r="AB315" s="89">
        <v>310</v>
      </c>
      <c r="AC315" s="89">
        <f>IFERROR(IF($AB$1&gt;=AB315,SMALL(FILL_DATA!$AC$5:$AC$1004,SANCTION!$AB$2+SANCTION!AB315),0),0)</f>
        <v>0</v>
      </c>
      <c r="AE315" s="89">
        <f>IF(SANCTION!$C315&gt;=9,1,0)</f>
        <v>1</v>
      </c>
      <c r="AF315" s="89">
        <f>IFERROR(PRODUCT(SANCTION!$X315,SANCTION!$Y315),"")</f>
        <v>0</v>
      </c>
      <c r="AG315" s="89">
        <f t="shared" si="9"/>
        <v>0</v>
      </c>
    </row>
    <row r="316" spans="1:33" hidden="1">
      <c r="A316" s="89" t="str">
        <f>J316&amp;"_"&amp;COUNTIF($J$6:J316,J316)</f>
        <v>_280</v>
      </c>
      <c r="B316" s="58" t="str">
        <f>IF(SANCTION!$C316="","",ROWS($B$6:B316))</f>
        <v/>
      </c>
      <c r="C316" s="58" t="str">
        <f>IFERROR(VLOOKUP($AC316,FILL_DATA!$A$4:$X$1004,2,0),"")</f>
        <v/>
      </c>
      <c r="D316" s="58" t="str">
        <f>IFERROR(VLOOKUP($AC316,FILL_DATA!$A$4:$X$1004,3,0),"")</f>
        <v/>
      </c>
      <c r="E316" s="58" t="str">
        <f>IFERROR(VLOOKUP($AC316,FILL_DATA!$A$4:$X$1004,4,0),"")</f>
        <v/>
      </c>
      <c r="F316" s="58" t="str">
        <f>IFERROR(VLOOKUP($AC316,FILL_DATA!$A$4:$X$1004,5,0),"")</f>
        <v/>
      </c>
      <c r="G316" s="58" t="str">
        <f>IFERROR(VLOOKUP($AC316,FILL_DATA!$A$4:$X$1004,6,0),"")</f>
        <v/>
      </c>
      <c r="H316" s="58" t="str">
        <f>IFERROR(VLOOKUP($AC316,FILL_DATA!$A$4:$X$1004,7,0),"")</f>
        <v/>
      </c>
      <c r="I316" s="161" t="str">
        <f>IFERROR(VLOOKUP($AC316,FILL_DATA!$A$4:$X$1004,9,0),"")</f>
        <v/>
      </c>
      <c r="J316" s="58" t="str">
        <f>IFERROR(VLOOKUP($AC316,FILL_DATA!$A$4:$X$1004,10,0),"")</f>
        <v/>
      </c>
      <c r="K316" s="58" t="str">
        <f>IFERROR(VLOOKUP($AC316,FILL_DATA!$A$4:$X$1004,11,0),"")</f>
        <v/>
      </c>
      <c r="L316" s="58" t="str">
        <f>IFERROR(VLOOKUP($AC316,FILL_DATA!$A$4:$X$1004,12,0),"")</f>
        <v/>
      </c>
      <c r="M316" s="58" t="str">
        <f>IFERROR(VLOOKUP($AC316,FILL_DATA!$A$4:$X$1004,13,0),"")</f>
        <v/>
      </c>
      <c r="N316" s="58" t="str">
        <f>IFERROR(VLOOKUP($AC316,FILL_DATA!$A$4:$X$1004,14,0),"")</f>
        <v/>
      </c>
      <c r="O316" s="58" t="str">
        <f>IFERROR(VLOOKUP($AC316,FILL_DATA!$A$4:$X$1004,15,0),"")</f>
        <v/>
      </c>
      <c r="P316" s="58" t="str">
        <f>IFERROR(VLOOKUP($AC316,FILL_DATA!$A$4:$X$1004,16,0),"")</f>
        <v/>
      </c>
      <c r="Q316" s="58" t="str">
        <f>IFERROR(VLOOKUP($AC316,FILL_DATA!$A$4:$X$1004,17,0),"")</f>
        <v/>
      </c>
      <c r="R316" s="58" t="str">
        <f>IFERROR(VLOOKUP($AC316,FILL_DATA!$A$4:$X$1004,18,0),"")</f>
        <v/>
      </c>
      <c r="S316" s="58" t="str">
        <f>IFERROR(VLOOKUP($AC316,FILL_DATA!$A$4:$X$1004,19,0),"")</f>
        <v/>
      </c>
      <c r="T316" s="58" t="str">
        <f>IFERROR(VLOOKUP($AC316,FILL_DATA!$A$4:$X$1004,20,0),"")</f>
        <v/>
      </c>
      <c r="U316" s="58" t="str">
        <f>IFERROR(VLOOKUP($AC316,FILL_DATA!$A$4:$X$1004,21,0),"")</f>
        <v/>
      </c>
      <c r="V316" s="58" t="str">
        <f>IFERROR(VLOOKUP($AC316,FILL_DATA!$A$4:$X$1004,22,0),"")</f>
        <v/>
      </c>
      <c r="W316" s="58" t="str">
        <f>IFERROR(VLOOKUP($AC316,FILL_DATA!$A$4:$X$1004,23,0),"")</f>
        <v/>
      </c>
      <c r="X316" s="58" t="str">
        <f>IFERROR(VLOOKUP($AC316,FILL_DATA!$A$4:$X$1004,24,0),"")</f>
        <v/>
      </c>
      <c r="Y316" s="58" t="str">
        <f>IF(SANCTION!$C$6:$C$1006="","",VLOOKUP(SANCTION!$C$6:$C$1006,Sheet1!$B$3:$C$15,2,0))</f>
        <v/>
      </c>
      <c r="Z316" s="57">
        <f t="shared" si="8"/>
        <v>0</v>
      </c>
      <c r="AB316" s="89">
        <v>311</v>
      </c>
      <c r="AC316" s="89">
        <f>IFERROR(IF($AB$1&gt;=AB316,SMALL(FILL_DATA!$AC$5:$AC$1004,SANCTION!$AB$2+SANCTION!AB316),0),0)</f>
        <v>0</v>
      </c>
      <c r="AE316" s="89">
        <f>IF(SANCTION!$C316&gt;=9,1,0)</f>
        <v>1</v>
      </c>
      <c r="AF316" s="89">
        <f>IFERROR(PRODUCT(SANCTION!$X316,SANCTION!$Y316),"")</f>
        <v>0</v>
      </c>
      <c r="AG316" s="89">
        <f t="shared" si="9"/>
        <v>0</v>
      </c>
    </row>
    <row r="317" spans="1:33" hidden="1">
      <c r="A317" s="89" t="str">
        <f>J317&amp;"_"&amp;COUNTIF($J$6:J317,J317)</f>
        <v>_281</v>
      </c>
      <c r="B317" s="58" t="str">
        <f>IF(SANCTION!$C317="","",ROWS($B$6:B317))</f>
        <v/>
      </c>
      <c r="C317" s="58" t="str">
        <f>IFERROR(VLOOKUP($AC317,FILL_DATA!$A$4:$X$1004,2,0),"")</f>
        <v/>
      </c>
      <c r="D317" s="58" t="str">
        <f>IFERROR(VLOOKUP($AC317,FILL_DATA!$A$4:$X$1004,3,0),"")</f>
        <v/>
      </c>
      <c r="E317" s="58" t="str">
        <f>IFERROR(VLOOKUP($AC317,FILL_DATA!$A$4:$X$1004,4,0),"")</f>
        <v/>
      </c>
      <c r="F317" s="58" t="str">
        <f>IFERROR(VLOOKUP($AC317,FILL_DATA!$A$4:$X$1004,5,0),"")</f>
        <v/>
      </c>
      <c r="G317" s="58" t="str">
        <f>IFERROR(VLOOKUP($AC317,FILL_DATA!$A$4:$X$1004,6,0),"")</f>
        <v/>
      </c>
      <c r="H317" s="58" t="str">
        <f>IFERROR(VLOOKUP($AC317,FILL_DATA!$A$4:$X$1004,7,0),"")</f>
        <v/>
      </c>
      <c r="I317" s="161" t="str">
        <f>IFERROR(VLOOKUP($AC317,FILL_DATA!$A$4:$X$1004,9,0),"")</f>
        <v/>
      </c>
      <c r="J317" s="58" t="str">
        <f>IFERROR(VLOOKUP($AC317,FILL_DATA!$A$4:$X$1004,10,0),"")</f>
        <v/>
      </c>
      <c r="K317" s="58" t="str">
        <f>IFERROR(VLOOKUP($AC317,FILL_DATA!$A$4:$X$1004,11,0),"")</f>
        <v/>
      </c>
      <c r="L317" s="58" t="str">
        <f>IFERROR(VLOOKUP($AC317,FILL_DATA!$A$4:$X$1004,12,0),"")</f>
        <v/>
      </c>
      <c r="M317" s="58" t="str">
        <f>IFERROR(VLOOKUP($AC317,FILL_DATA!$A$4:$X$1004,13,0),"")</f>
        <v/>
      </c>
      <c r="N317" s="58" t="str">
        <f>IFERROR(VLOOKUP($AC317,FILL_DATA!$A$4:$X$1004,14,0),"")</f>
        <v/>
      </c>
      <c r="O317" s="58" t="str">
        <f>IFERROR(VLOOKUP($AC317,FILL_DATA!$A$4:$X$1004,15,0),"")</f>
        <v/>
      </c>
      <c r="P317" s="58" t="str">
        <f>IFERROR(VLOOKUP($AC317,FILL_DATA!$A$4:$X$1004,16,0),"")</f>
        <v/>
      </c>
      <c r="Q317" s="58" t="str">
        <f>IFERROR(VLOOKUP($AC317,FILL_DATA!$A$4:$X$1004,17,0),"")</f>
        <v/>
      </c>
      <c r="R317" s="58" t="str">
        <f>IFERROR(VLOOKUP($AC317,FILL_DATA!$A$4:$X$1004,18,0),"")</f>
        <v/>
      </c>
      <c r="S317" s="58" t="str">
        <f>IFERROR(VLOOKUP($AC317,FILL_DATA!$A$4:$X$1004,19,0),"")</f>
        <v/>
      </c>
      <c r="T317" s="58" t="str">
        <f>IFERROR(VLOOKUP($AC317,FILL_DATA!$A$4:$X$1004,20,0),"")</f>
        <v/>
      </c>
      <c r="U317" s="58" t="str">
        <f>IFERROR(VLOOKUP($AC317,FILL_DATA!$A$4:$X$1004,21,0),"")</f>
        <v/>
      </c>
      <c r="V317" s="58" t="str">
        <f>IFERROR(VLOOKUP($AC317,FILL_DATA!$A$4:$X$1004,22,0),"")</f>
        <v/>
      </c>
      <c r="W317" s="58" t="str">
        <f>IFERROR(VLOOKUP($AC317,FILL_DATA!$A$4:$X$1004,23,0),"")</f>
        <v/>
      </c>
      <c r="X317" s="58" t="str">
        <f>IFERROR(VLOOKUP($AC317,FILL_DATA!$A$4:$X$1004,24,0),"")</f>
        <v/>
      </c>
      <c r="Y317" s="58" t="str">
        <f>IF(SANCTION!$C$6:$C$1006="","",VLOOKUP(SANCTION!$C$6:$C$1006,Sheet1!$B$3:$C$15,2,0))</f>
        <v/>
      </c>
      <c r="Z317" s="57">
        <f t="shared" si="8"/>
        <v>0</v>
      </c>
      <c r="AB317" s="89">
        <v>312</v>
      </c>
      <c r="AC317" s="89">
        <f>IFERROR(IF($AB$1&gt;=AB317,SMALL(FILL_DATA!$AC$5:$AC$1004,SANCTION!$AB$2+SANCTION!AB317),0),0)</f>
        <v>0</v>
      </c>
      <c r="AE317" s="89">
        <f>IF(SANCTION!$C317&gt;=9,1,0)</f>
        <v>1</v>
      </c>
      <c r="AF317" s="89">
        <f>IFERROR(PRODUCT(SANCTION!$X317,SANCTION!$Y317),"")</f>
        <v>0</v>
      </c>
      <c r="AG317" s="89">
        <f t="shared" si="9"/>
        <v>0</v>
      </c>
    </row>
    <row r="318" spans="1:33" hidden="1">
      <c r="A318" s="89" t="str">
        <f>J318&amp;"_"&amp;COUNTIF($J$6:J318,J318)</f>
        <v>_282</v>
      </c>
      <c r="B318" s="58" t="str">
        <f>IF(SANCTION!$C318="","",ROWS($B$6:B318))</f>
        <v/>
      </c>
      <c r="C318" s="58" t="str">
        <f>IFERROR(VLOOKUP($AC318,FILL_DATA!$A$4:$X$1004,2,0),"")</f>
        <v/>
      </c>
      <c r="D318" s="58" t="str">
        <f>IFERROR(VLOOKUP($AC318,FILL_DATA!$A$4:$X$1004,3,0),"")</f>
        <v/>
      </c>
      <c r="E318" s="58" t="str">
        <f>IFERROR(VLOOKUP($AC318,FILL_DATA!$A$4:$X$1004,4,0),"")</f>
        <v/>
      </c>
      <c r="F318" s="58" t="str">
        <f>IFERROR(VLOOKUP($AC318,FILL_DATA!$A$4:$X$1004,5,0),"")</f>
        <v/>
      </c>
      <c r="G318" s="58" t="str">
        <f>IFERROR(VLOOKUP($AC318,FILL_DATA!$A$4:$X$1004,6,0),"")</f>
        <v/>
      </c>
      <c r="H318" s="58" t="str">
        <f>IFERROR(VLOOKUP($AC318,FILL_DATA!$A$4:$X$1004,7,0),"")</f>
        <v/>
      </c>
      <c r="I318" s="161" t="str">
        <f>IFERROR(VLOOKUP($AC318,FILL_DATA!$A$4:$X$1004,9,0),"")</f>
        <v/>
      </c>
      <c r="J318" s="58" t="str">
        <f>IFERROR(VLOOKUP($AC318,FILL_DATA!$A$4:$X$1004,10,0),"")</f>
        <v/>
      </c>
      <c r="K318" s="58" t="str">
        <f>IFERROR(VLOOKUP($AC318,FILL_DATA!$A$4:$X$1004,11,0),"")</f>
        <v/>
      </c>
      <c r="L318" s="58" t="str">
        <f>IFERROR(VLOOKUP($AC318,FILL_DATA!$A$4:$X$1004,12,0),"")</f>
        <v/>
      </c>
      <c r="M318" s="58" t="str">
        <f>IFERROR(VLOOKUP($AC318,FILL_DATA!$A$4:$X$1004,13,0),"")</f>
        <v/>
      </c>
      <c r="N318" s="58" t="str">
        <f>IFERROR(VLOOKUP($AC318,FILL_DATA!$A$4:$X$1004,14,0),"")</f>
        <v/>
      </c>
      <c r="O318" s="58" t="str">
        <f>IFERROR(VLOOKUP($AC318,FILL_DATA!$A$4:$X$1004,15,0),"")</f>
        <v/>
      </c>
      <c r="P318" s="58" t="str">
        <f>IFERROR(VLOOKUP($AC318,FILL_DATA!$A$4:$X$1004,16,0),"")</f>
        <v/>
      </c>
      <c r="Q318" s="58" t="str">
        <f>IFERROR(VLOOKUP($AC318,FILL_DATA!$A$4:$X$1004,17,0),"")</f>
        <v/>
      </c>
      <c r="R318" s="58" t="str">
        <f>IFERROR(VLOOKUP($AC318,FILL_DATA!$A$4:$X$1004,18,0),"")</f>
        <v/>
      </c>
      <c r="S318" s="58" t="str">
        <f>IFERROR(VLOOKUP($AC318,FILL_DATA!$A$4:$X$1004,19,0),"")</f>
        <v/>
      </c>
      <c r="T318" s="58" t="str">
        <f>IFERROR(VLOOKUP($AC318,FILL_DATA!$A$4:$X$1004,20,0),"")</f>
        <v/>
      </c>
      <c r="U318" s="58" t="str">
        <f>IFERROR(VLOOKUP($AC318,FILL_DATA!$A$4:$X$1004,21,0),"")</f>
        <v/>
      </c>
      <c r="V318" s="58" t="str">
        <f>IFERROR(VLOOKUP($AC318,FILL_DATA!$A$4:$X$1004,22,0),"")</f>
        <v/>
      </c>
      <c r="W318" s="58" t="str">
        <f>IFERROR(VLOOKUP($AC318,FILL_DATA!$A$4:$X$1004,23,0),"")</f>
        <v/>
      </c>
      <c r="X318" s="58" t="str">
        <f>IFERROR(VLOOKUP($AC318,FILL_DATA!$A$4:$X$1004,24,0),"")</f>
        <v/>
      </c>
      <c r="Y318" s="58" t="str">
        <f>IF(SANCTION!$C$6:$C$1006="","",VLOOKUP(SANCTION!$C$6:$C$1006,Sheet1!$B$3:$C$15,2,0))</f>
        <v/>
      </c>
      <c r="Z318" s="57">
        <f t="shared" si="8"/>
        <v>0</v>
      </c>
      <c r="AB318" s="89">
        <v>313</v>
      </c>
      <c r="AC318" s="89">
        <f>IFERROR(IF($AB$1&gt;=AB318,SMALL(FILL_DATA!$AC$5:$AC$1004,SANCTION!$AB$2+SANCTION!AB318),0),0)</f>
        <v>0</v>
      </c>
      <c r="AE318" s="89">
        <f>IF(SANCTION!$C318&gt;=9,1,0)</f>
        <v>1</v>
      </c>
      <c r="AF318" s="89">
        <f>IFERROR(PRODUCT(SANCTION!$X318,SANCTION!$Y318),"")</f>
        <v>0</v>
      </c>
      <c r="AG318" s="89">
        <f t="shared" si="9"/>
        <v>0</v>
      </c>
    </row>
    <row r="319" spans="1:33" hidden="1">
      <c r="A319" s="89" t="str">
        <f>J319&amp;"_"&amp;COUNTIF($J$6:J319,J319)</f>
        <v>_283</v>
      </c>
      <c r="B319" s="58" t="str">
        <f>IF(SANCTION!$C319="","",ROWS($B$6:B319))</f>
        <v/>
      </c>
      <c r="C319" s="58" t="str">
        <f>IFERROR(VLOOKUP($AC319,FILL_DATA!$A$4:$X$1004,2,0),"")</f>
        <v/>
      </c>
      <c r="D319" s="58" t="str">
        <f>IFERROR(VLOOKUP($AC319,FILL_DATA!$A$4:$X$1004,3,0),"")</f>
        <v/>
      </c>
      <c r="E319" s="58" t="str">
        <f>IFERROR(VLOOKUP($AC319,FILL_DATA!$A$4:$X$1004,4,0),"")</f>
        <v/>
      </c>
      <c r="F319" s="58" t="str">
        <f>IFERROR(VLOOKUP($AC319,FILL_DATA!$A$4:$X$1004,5,0),"")</f>
        <v/>
      </c>
      <c r="G319" s="58" t="str">
        <f>IFERROR(VLOOKUP($AC319,FILL_DATA!$A$4:$X$1004,6,0),"")</f>
        <v/>
      </c>
      <c r="H319" s="58" t="str">
        <f>IFERROR(VLOOKUP($AC319,FILL_DATA!$A$4:$X$1004,7,0),"")</f>
        <v/>
      </c>
      <c r="I319" s="161" t="str">
        <f>IFERROR(VLOOKUP($AC319,FILL_DATA!$A$4:$X$1004,9,0),"")</f>
        <v/>
      </c>
      <c r="J319" s="58" t="str">
        <f>IFERROR(VLOOKUP($AC319,FILL_DATA!$A$4:$X$1004,10,0),"")</f>
        <v/>
      </c>
      <c r="K319" s="58" t="str">
        <f>IFERROR(VLOOKUP($AC319,FILL_DATA!$A$4:$X$1004,11,0),"")</f>
        <v/>
      </c>
      <c r="L319" s="58" t="str">
        <f>IFERROR(VLOOKUP($AC319,FILL_DATA!$A$4:$X$1004,12,0),"")</f>
        <v/>
      </c>
      <c r="M319" s="58" t="str">
        <f>IFERROR(VLOOKUP($AC319,FILL_DATA!$A$4:$X$1004,13,0),"")</f>
        <v/>
      </c>
      <c r="N319" s="58" t="str">
        <f>IFERROR(VLOOKUP($AC319,FILL_DATA!$A$4:$X$1004,14,0),"")</f>
        <v/>
      </c>
      <c r="O319" s="58" t="str">
        <f>IFERROR(VLOOKUP($AC319,FILL_DATA!$A$4:$X$1004,15,0),"")</f>
        <v/>
      </c>
      <c r="P319" s="58" t="str">
        <f>IFERROR(VLOOKUP($AC319,FILL_DATA!$A$4:$X$1004,16,0),"")</f>
        <v/>
      </c>
      <c r="Q319" s="58" t="str">
        <f>IFERROR(VLOOKUP($AC319,FILL_DATA!$A$4:$X$1004,17,0),"")</f>
        <v/>
      </c>
      <c r="R319" s="58" t="str">
        <f>IFERROR(VLOOKUP($AC319,FILL_DATA!$A$4:$X$1004,18,0),"")</f>
        <v/>
      </c>
      <c r="S319" s="58" t="str">
        <f>IFERROR(VLOOKUP($AC319,FILL_DATA!$A$4:$X$1004,19,0),"")</f>
        <v/>
      </c>
      <c r="T319" s="58" t="str">
        <f>IFERROR(VLOOKUP($AC319,FILL_DATA!$A$4:$X$1004,20,0),"")</f>
        <v/>
      </c>
      <c r="U319" s="58" t="str">
        <f>IFERROR(VLOOKUP($AC319,FILL_DATA!$A$4:$X$1004,21,0),"")</f>
        <v/>
      </c>
      <c r="V319" s="58" t="str">
        <f>IFERROR(VLOOKUP($AC319,FILL_DATA!$A$4:$X$1004,22,0),"")</f>
        <v/>
      </c>
      <c r="W319" s="58" t="str">
        <f>IFERROR(VLOOKUP($AC319,FILL_DATA!$A$4:$X$1004,23,0),"")</f>
        <v/>
      </c>
      <c r="X319" s="58" t="str">
        <f>IFERROR(VLOOKUP($AC319,FILL_DATA!$A$4:$X$1004,24,0),"")</f>
        <v/>
      </c>
      <c r="Y319" s="58" t="str">
        <f>IF(SANCTION!$C$6:$C$1006="","",VLOOKUP(SANCTION!$C$6:$C$1006,Sheet1!$B$3:$C$15,2,0))</f>
        <v/>
      </c>
      <c r="Z319" s="57">
        <f t="shared" si="8"/>
        <v>0</v>
      </c>
      <c r="AB319" s="89">
        <v>314</v>
      </c>
      <c r="AC319" s="89">
        <f>IFERROR(IF($AB$1&gt;=AB319,SMALL(FILL_DATA!$AC$5:$AC$1004,SANCTION!$AB$2+SANCTION!AB319),0),0)</f>
        <v>0</v>
      </c>
      <c r="AE319" s="89">
        <f>IF(SANCTION!$C319&gt;=9,1,0)</f>
        <v>1</v>
      </c>
      <c r="AF319" s="89">
        <f>IFERROR(PRODUCT(SANCTION!$X319,SANCTION!$Y319),"")</f>
        <v>0</v>
      </c>
      <c r="AG319" s="89">
        <f t="shared" si="9"/>
        <v>0</v>
      </c>
    </row>
    <row r="320" spans="1:33" hidden="1">
      <c r="A320" s="89" t="str">
        <f>J320&amp;"_"&amp;COUNTIF($J$6:J320,J320)</f>
        <v>_284</v>
      </c>
      <c r="B320" s="58" t="str">
        <f>IF(SANCTION!$C320="","",ROWS($B$6:B320))</f>
        <v/>
      </c>
      <c r="C320" s="58" t="str">
        <f>IFERROR(VLOOKUP($AC320,FILL_DATA!$A$4:$X$1004,2,0),"")</f>
        <v/>
      </c>
      <c r="D320" s="58" t="str">
        <f>IFERROR(VLOOKUP($AC320,FILL_DATA!$A$4:$X$1004,3,0),"")</f>
        <v/>
      </c>
      <c r="E320" s="58" t="str">
        <f>IFERROR(VLOOKUP($AC320,FILL_DATA!$A$4:$X$1004,4,0),"")</f>
        <v/>
      </c>
      <c r="F320" s="58" t="str">
        <f>IFERROR(VLOOKUP($AC320,FILL_DATA!$A$4:$X$1004,5,0),"")</f>
        <v/>
      </c>
      <c r="G320" s="58" t="str">
        <f>IFERROR(VLOOKUP($AC320,FILL_DATA!$A$4:$X$1004,6,0),"")</f>
        <v/>
      </c>
      <c r="H320" s="58" t="str">
        <f>IFERROR(VLOOKUP($AC320,FILL_DATA!$A$4:$X$1004,7,0),"")</f>
        <v/>
      </c>
      <c r="I320" s="161" t="str">
        <f>IFERROR(VLOOKUP($AC320,FILL_DATA!$A$4:$X$1004,9,0),"")</f>
        <v/>
      </c>
      <c r="J320" s="58" t="str">
        <f>IFERROR(VLOOKUP($AC320,FILL_DATA!$A$4:$X$1004,10,0),"")</f>
        <v/>
      </c>
      <c r="K320" s="58" t="str">
        <f>IFERROR(VLOOKUP($AC320,FILL_DATA!$A$4:$X$1004,11,0),"")</f>
        <v/>
      </c>
      <c r="L320" s="58" t="str">
        <f>IFERROR(VLOOKUP($AC320,FILL_DATA!$A$4:$X$1004,12,0),"")</f>
        <v/>
      </c>
      <c r="M320" s="58" t="str">
        <f>IFERROR(VLOOKUP($AC320,FILL_DATA!$A$4:$X$1004,13,0),"")</f>
        <v/>
      </c>
      <c r="N320" s="58" t="str">
        <f>IFERROR(VLOOKUP($AC320,FILL_DATA!$A$4:$X$1004,14,0),"")</f>
        <v/>
      </c>
      <c r="O320" s="58" t="str">
        <f>IFERROR(VLOOKUP($AC320,FILL_DATA!$A$4:$X$1004,15,0),"")</f>
        <v/>
      </c>
      <c r="P320" s="58" t="str">
        <f>IFERROR(VLOOKUP($AC320,FILL_DATA!$A$4:$X$1004,16,0),"")</f>
        <v/>
      </c>
      <c r="Q320" s="58" t="str">
        <f>IFERROR(VLOOKUP($AC320,FILL_DATA!$A$4:$X$1004,17,0),"")</f>
        <v/>
      </c>
      <c r="R320" s="58" t="str">
        <f>IFERROR(VLOOKUP($AC320,FILL_DATA!$A$4:$X$1004,18,0),"")</f>
        <v/>
      </c>
      <c r="S320" s="58" t="str">
        <f>IFERROR(VLOOKUP($AC320,FILL_DATA!$A$4:$X$1004,19,0),"")</f>
        <v/>
      </c>
      <c r="T320" s="58" t="str">
        <f>IFERROR(VLOOKUP($AC320,FILL_DATA!$A$4:$X$1004,20,0),"")</f>
        <v/>
      </c>
      <c r="U320" s="58" t="str">
        <f>IFERROR(VLOOKUP($AC320,FILL_DATA!$A$4:$X$1004,21,0),"")</f>
        <v/>
      </c>
      <c r="V320" s="58" t="str">
        <f>IFERROR(VLOOKUP($AC320,FILL_DATA!$A$4:$X$1004,22,0),"")</f>
        <v/>
      </c>
      <c r="W320" s="58" t="str">
        <f>IFERROR(VLOOKUP($AC320,FILL_DATA!$A$4:$X$1004,23,0),"")</f>
        <v/>
      </c>
      <c r="X320" s="58" t="str">
        <f>IFERROR(VLOOKUP($AC320,FILL_DATA!$A$4:$X$1004,24,0),"")</f>
        <v/>
      </c>
      <c r="Y320" s="58" t="str">
        <f>IF(SANCTION!$C$6:$C$1006="","",VLOOKUP(SANCTION!$C$6:$C$1006,Sheet1!$B$3:$C$15,2,0))</f>
        <v/>
      </c>
      <c r="Z320" s="57">
        <f t="shared" si="8"/>
        <v>0</v>
      </c>
      <c r="AB320" s="89">
        <v>315</v>
      </c>
      <c r="AC320" s="89">
        <f>IFERROR(IF($AB$1&gt;=AB320,SMALL(FILL_DATA!$AC$5:$AC$1004,SANCTION!$AB$2+SANCTION!AB320),0),0)</f>
        <v>0</v>
      </c>
      <c r="AE320" s="89">
        <f>IF(SANCTION!$C320&gt;=9,1,0)</f>
        <v>1</v>
      </c>
      <c r="AF320" s="89">
        <f>IFERROR(PRODUCT(SANCTION!$X320,SANCTION!$Y320),"")</f>
        <v>0</v>
      </c>
      <c r="AG320" s="89">
        <f t="shared" si="9"/>
        <v>0</v>
      </c>
    </row>
    <row r="321" spans="1:33" hidden="1">
      <c r="A321" s="89" t="str">
        <f>J321&amp;"_"&amp;COUNTIF($J$6:J321,J321)</f>
        <v>_285</v>
      </c>
      <c r="B321" s="58" t="str">
        <f>IF(SANCTION!$C321="","",ROWS($B$6:B321))</f>
        <v/>
      </c>
      <c r="C321" s="58" t="str">
        <f>IFERROR(VLOOKUP($AC321,FILL_DATA!$A$4:$X$1004,2,0),"")</f>
        <v/>
      </c>
      <c r="D321" s="58" t="str">
        <f>IFERROR(VLOOKUP($AC321,FILL_DATA!$A$4:$X$1004,3,0),"")</f>
        <v/>
      </c>
      <c r="E321" s="58" t="str">
        <f>IFERROR(VLOOKUP($AC321,FILL_DATA!$A$4:$X$1004,4,0),"")</f>
        <v/>
      </c>
      <c r="F321" s="58" t="str">
        <f>IFERROR(VLOOKUP($AC321,FILL_DATA!$A$4:$X$1004,5,0),"")</f>
        <v/>
      </c>
      <c r="G321" s="58" t="str">
        <f>IFERROR(VLOOKUP($AC321,FILL_DATA!$A$4:$X$1004,6,0),"")</f>
        <v/>
      </c>
      <c r="H321" s="58" t="str">
        <f>IFERROR(VLOOKUP($AC321,FILL_DATA!$A$4:$X$1004,7,0),"")</f>
        <v/>
      </c>
      <c r="I321" s="161" t="str">
        <f>IFERROR(VLOOKUP($AC321,FILL_DATA!$A$4:$X$1004,9,0),"")</f>
        <v/>
      </c>
      <c r="J321" s="58" t="str">
        <f>IFERROR(VLOOKUP($AC321,FILL_DATA!$A$4:$X$1004,10,0),"")</f>
        <v/>
      </c>
      <c r="K321" s="58" t="str">
        <f>IFERROR(VLOOKUP($AC321,FILL_DATA!$A$4:$X$1004,11,0),"")</f>
        <v/>
      </c>
      <c r="L321" s="58" t="str">
        <f>IFERROR(VLOOKUP($AC321,FILL_DATA!$A$4:$X$1004,12,0),"")</f>
        <v/>
      </c>
      <c r="M321" s="58" t="str">
        <f>IFERROR(VLOOKUP($AC321,FILL_DATA!$A$4:$X$1004,13,0),"")</f>
        <v/>
      </c>
      <c r="N321" s="58" t="str">
        <f>IFERROR(VLOOKUP($AC321,FILL_DATA!$A$4:$X$1004,14,0),"")</f>
        <v/>
      </c>
      <c r="O321" s="58" t="str">
        <f>IFERROR(VLOOKUP($AC321,FILL_DATA!$A$4:$X$1004,15,0),"")</f>
        <v/>
      </c>
      <c r="P321" s="58" t="str">
        <f>IFERROR(VLOOKUP($AC321,FILL_DATA!$A$4:$X$1004,16,0),"")</f>
        <v/>
      </c>
      <c r="Q321" s="58" t="str">
        <f>IFERROR(VLOOKUP($AC321,FILL_DATA!$A$4:$X$1004,17,0),"")</f>
        <v/>
      </c>
      <c r="R321" s="58" t="str">
        <f>IFERROR(VLOOKUP($AC321,FILL_DATA!$A$4:$X$1004,18,0),"")</f>
        <v/>
      </c>
      <c r="S321" s="58" t="str">
        <f>IFERROR(VLOOKUP($AC321,FILL_DATA!$A$4:$X$1004,19,0),"")</f>
        <v/>
      </c>
      <c r="T321" s="58" t="str">
        <f>IFERROR(VLOOKUP($AC321,FILL_DATA!$A$4:$X$1004,20,0),"")</f>
        <v/>
      </c>
      <c r="U321" s="58" t="str">
        <f>IFERROR(VLOOKUP($AC321,FILL_DATA!$A$4:$X$1004,21,0),"")</f>
        <v/>
      </c>
      <c r="V321" s="58" t="str">
        <f>IFERROR(VLOOKUP($AC321,FILL_DATA!$A$4:$X$1004,22,0),"")</f>
        <v/>
      </c>
      <c r="W321" s="58" t="str">
        <f>IFERROR(VLOOKUP($AC321,FILL_DATA!$A$4:$X$1004,23,0),"")</f>
        <v/>
      </c>
      <c r="X321" s="58" t="str">
        <f>IFERROR(VLOOKUP($AC321,FILL_DATA!$A$4:$X$1004,24,0),"")</f>
        <v/>
      </c>
      <c r="Y321" s="58" t="str">
        <f>IF(SANCTION!$C$6:$C$1006="","",VLOOKUP(SANCTION!$C$6:$C$1006,Sheet1!$B$3:$C$15,2,0))</f>
        <v/>
      </c>
      <c r="Z321" s="57">
        <f t="shared" si="8"/>
        <v>0</v>
      </c>
      <c r="AB321" s="89">
        <v>316</v>
      </c>
      <c r="AC321" s="89">
        <f>IFERROR(IF($AB$1&gt;=AB321,SMALL(FILL_DATA!$AC$5:$AC$1004,SANCTION!$AB$2+SANCTION!AB321),0),0)</f>
        <v>0</v>
      </c>
      <c r="AE321" s="89">
        <f>IF(SANCTION!$C321&gt;=9,1,0)</f>
        <v>1</v>
      </c>
      <c r="AF321" s="89">
        <f>IFERROR(PRODUCT(SANCTION!$X321,SANCTION!$Y321),"")</f>
        <v>0</v>
      </c>
      <c r="AG321" s="89">
        <f t="shared" si="9"/>
        <v>0</v>
      </c>
    </row>
    <row r="322" spans="1:33" hidden="1">
      <c r="A322" s="89" t="str">
        <f>J322&amp;"_"&amp;COUNTIF($J$6:J322,J322)</f>
        <v>_286</v>
      </c>
      <c r="B322" s="58" t="str">
        <f>IF(SANCTION!$C322="","",ROWS($B$6:B322))</f>
        <v/>
      </c>
      <c r="C322" s="58" t="str">
        <f>IFERROR(VLOOKUP($AC322,FILL_DATA!$A$4:$X$1004,2,0),"")</f>
        <v/>
      </c>
      <c r="D322" s="58" t="str">
        <f>IFERROR(VLOOKUP($AC322,FILL_DATA!$A$4:$X$1004,3,0),"")</f>
        <v/>
      </c>
      <c r="E322" s="58" t="str">
        <f>IFERROR(VLOOKUP($AC322,FILL_DATA!$A$4:$X$1004,4,0),"")</f>
        <v/>
      </c>
      <c r="F322" s="58" t="str">
        <f>IFERROR(VLOOKUP($AC322,FILL_DATA!$A$4:$X$1004,5,0),"")</f>
        <v/>
      </c>
      <c r="G322" s="58" t="str">
        <f>IFERROR(VLOOKUP($AC322,FILL_DATA!$A$4:$X$1004,6,0),"")</f>
        <v/>
      </c>
      <c r="H322" s="58" t="str">
        <f>IFERROR(VLOOKUP($AC322,FILL_DATA!$A$4:$X$1004,7,0),"")</f>
        <v/>
      </c>
      <c r="I322" s="161" t="str">
        <f>IFERROR(VLOOKUP($AC322,FILL_DATA!$A$4:$X$1004,9,0),"")</f>
        <v/>
      </c>
      <c r="J322" s="58" t="str">
        <f>IFERROR(VLOOKUP($AC322,FILL_DATA!$A$4:$X$1004,10,0),"")</f>
        <v/>
      </c>
      <c r="K322" s="58" t="str">
        <f>IFERROR(VLOOKUP($AC322,FILL_DATA!$A$4:$X$1004,11,0),"")</f>
        <v/>
      </c>
      <c r="L322" s="58" t="str">
        <f>IFERROR(VLOOKUP($AC322,FILL_DATA!$A$4:$X$1004,12,0),"")</f>
        <v/>
      </c>
      <c r="M322" s="58" t="str">
        <f>IFERROR(VLOOKUP($AC322,FILL_DATA!$A$4:$X$1004,13,0),"")</f>
        <v/>
      </c>
      <c r="N322" s="58" t="str">
        <f>IFERROR(VLOOKUP($AC322,FILL_DATA!$A$4:$X$1004,14,0),"")</f>
        <v/>
      </c>
      <c r="O322" s="58" t="str">
        <f>IFERROR(VLOOKUP($AC322,FILL_DATA!$A$4:$X$1004,15,0),"")</f>
        <v/>
      </c>
      <c r="P322" s="58" t="str">
        <f>IFERROR(VLOOKUP($AC322,FILL_DATA!$A$4:$X$1004,16,0),"")</f>
        <v/>
      </c>
      <c r="Q322" s="58" t="str">
        <f>IFERROR(VLOOKUP($AC322,FILL_DATA!$A$4:$X$1004,17,0),"")</f>
        <v/>
      </c>
      <c r="R322" s="58" t="str">
        <f>IFERROR(VLOOKUP($AC322,FILL_DATA!$A$4:$X$1004,18,0),"")</f>
        <v/>
      </c>
      <c r="S322" s="58" t="str">
        <f>IFERROR(VLOOKUP($AC322,FILL_DATA!$A$4:$X$1004,19,0),"")</f>
        <v/>
      </c>
      <c r="T322" s="58" t="str">
        <f>IFERROR(VLOOKUP($AC322,FILL_DATA!$A$4:$X$1004,20,0),"")</f>
        <v/>
      </c>
      <c r="U322" s="58" t="str">
        <f>IFERROR(VLOOKUP($AC322,FILL_DATA!$A$4:$X$1004,21,0),"")</f>
        <v/>
      </c>
      <c r="V322" s="58" t="str">
        <f>IFERROR(VLOOKUP($AC322,FILL_DATA!$A$4:$X$1004,22,0),"")</f>
        <v/>
      </c>
      <c r="W322" s="58" t="str">
        <f>IFERROR(VLOOKUP($AC322,FILL_DATA!$A$4:$X$1004,23,0),"")</f>
        <v/>
      </c>
      <c r="X322" s="58" t="str">
        <f>IFERROR(VLOOKUP($AC322,FILL_DATA!$A$4:$X$1004,24,0),"")</f>
        <v/>
      </c>
      <c r="Y322" s="58" t="str">
        <f>IF(SANCTION!$C$6:$C$1006="","",VLOOKUP(SANCTION!$C$6:$C$1006,Sheet1!$B$3:$C$15,2,0))</f>
        <v/>
      </c>
      <c r="Z322" s="57">
        <f t="shared" si="8"/>
        <v>0</v>
      </c>
      <c r="AB322" s="89">
        <v>317</v>
      </c>
      <c r="AC322" s="89">
        <f>IFERROR(IF($AB$1&gt;=AB322,SMALL(FILL_DATA!$AC$5:$AC$1004,SANCTION!$AB$2+SANCTION!AB322),0),0)</f>
        <v>0</v>
      </c>
      <c r="AE322" s="89">
        <f>IF(SANCTION!$C322&gt;=9,1,0)</f>
        <v>1</v>
      </c>
      <c r="AF322" s="89">
        <f>IFERROR(PRODUCT(SANCTION!$X322,SANCTION!$Y322),"")</f>
        <v>0</v>
      </c>
      <c r="AG322" s="89">
        <f t="shared" si="9"/>
        <v>0</v>
      </c>
    </row>
    <row r="323" spans="1:33" hidden="1">
      <c r="A323" s="89" t="str">
        <f>J323&amp;"_"&amp;COUNTIF($J$6:J323,J323)</f>
        <v>_287</v>
      </c>
      <c r="B323" s="58" t="str">
        <f>IF(SANCTION!$C323="","",ROWS($B$6:B323))</f>
        <v/>
      </c>
      <c r="C323" s="58" t="str">
        <f>IFERROR(VLOOKUP($AC323,FILL_DATA!$A$4:$X$1004,2,0),"")</f>
        <v/>
      </c>
      <c r="D323" s="58" t="str">
        <f>IFERROR(VLOOKUP($AC323,FILL_DATA!$A$4:$X$1004,3,0),"")</f>
        <v/>
      </c>
      <c r="E323" s="58" t="str">
        <f>IFERROR(VLOOKUP($AC323,FILL_DATA!$A$4:$X$1004,4,0),"")</f>
        <v/>
      </c>
      <c r="F323" s="58" t="str">
        <f>IFERROR(VLOOKUP($AC323,FILL_DATA!$A$4:$X$1004,5,0),"")</f>
        <v/>
      </c>
      <c r="G323" s="58" t="str">
        <f>IFERROR(VLOOKUP($AC323,FILL_DATA!$A$4:$X$1004,6,0),"")</f>
        <v/>
      </c>
      <c r="H323" s="58" t="str">
        <f>IFERROR(VLOOKUP($AC323,FILL_DATA!$A$4:$X$1004,7,0),"")</f>
        <v/>
      </c>
      <c r="I323" s="161" t="str">
        <f>IFERROR(VLOOKUP($AC323,FILL_DATA!$A$4:$X$1004,9,0),"")</f>
        <v/>
      </c>
      <c r="J323" s="58" t="str">
        <f>IFERROR(VLOOKUP($AC323,FILL_DATA!$A$4:$X$1004,10,0),"")</f>
        <v/>
      </c>
      <c r="K323" s="58" t="str">
        <f>IFERROR(VLOOKUP($AC323,FILL_DATA!$A$4:$X$1004,11,0),"")</f>
        <v/>
      </c>
      <c r="L323" s="58" t="str">
        <f>IFERROR(VLOOKUP($AC323,FILL_DATA!$A$4:$X$1004,12,0),"")</f>
        <v/>
      </c>
      <c r="M323" s="58" t="str">
        <f>IFERROR(VLOOKUP($AC323,FILL_DATA!$A$4:$X$1004,13,0),"")</f>
        <v/>
      </c>
      <c r="N323" s="58" t="str">
        <f>IFERROR(VLOOKUP($AC323,FILL_DATA!$A$4:$X$1004,14,0),"")</f>
        <v/>
      </c>
      <c r="O323" s="58" t="str">
        <f>IFERROR(VLOOKUP($AC323,FILL_DATA!$A$4:$X$1004,15,0),"")</f>
        <v/>
      </c>
      <c r="P323" s="58" t="str">
        <f>IFERROR(VLOOKUP($AC323,FILL_DATA!$A$4:$X$1004,16,0),"")</f>
        <v/>
      </c>
      <c r="Q323" s="58" t="str">
        <f>IFERROR(VLOOKUP($AC323,FILL_DATA!$A$4:$X$1004,17,0),"")</f>
        <v/>
      </c>
      <c r="R323" s="58" t="str">
        <f>IFERROR(VLOOKUP($AC323,FILL_DATA!$A$4:$X$1004,18,0),"")</f>
        <v/>
      </c>
      <c r="S323" s="58" t="str">
        <f>IFERROR(VLOOKUP($AC323,FILL_DATA!$A$4:$X$1004,19,0),"")</f>
        <v/>
      </c>
      <c r="T323" s="58" t="str">
        <f>IFERROR(VLOOKUP($AC323,FILL_DATA!$A$4:$X$1004,20,0),"")</f>
        <v/>
      </c>
      <c r="U323" s="58" t="str">
        <f>IFERROR(VLOOKUP($AC323,FILL_DATA!$A$4:$X$1004,21,0),"")</f>
        <v/>
      </c>
      <c r="V323" s="58" t="str">
        <f>IFERROR(VLOOKUP($AC323,FILL_DATA!$A$4:$X$1004,22,0),"")</f>
        <v/>
      </c>
      <c r="W323" s="58" t="str">
        <f>IFERROR(VLOOKUP($AC323,FILL_DATA!$A$4:$X$1004,23,0),"")</f>
        <v/>
      </c>
      <c r="X323" s="58" t="str">
        <f>IFERROR(VLOOKUP($AC323,FILL_DATA!$A$4:$X$1004,24,0),"")</f>
        <v/>
      </c>
      <c r="Y323" s="58" t="str">
        <f>IF(SANCTION!$C$6:$C$1006="","",VLOOKUP(SANCTION!$C$6:$C$1006,Sheet1!$B$3:$C$15,2,0))</f>
        <v/>
      </c>
      <c r="Z323" s="57">
        <f t="shared" si="8"/>
        <v>0</v>
      </c>
      <c r="AB323" s="89">
        <v>318</v>
      </c>
      <c r="AC323" s="89">
        <f>IFERROR(IF($AB$1&gt;=AB323,SMALL(FILL_DATA!$AC$5:$AC$1004,SANCTION!$AB$2+SANCTION!AB323),0),0)</f>
        <v>0</v>
      </c>
      <c r="AE323" s="89">
        <f>IF(SANCTION!$C323&gt;=9,1,0)</f>
        <v>1</v>
      </c>
      <c r="AF323" s="89">
        <f>IFERROR(PRODUCT(SANCTION!$X323,SANCTION!$Y323),"")</f>
        <v>0</v>
      </c>
      <c r="AG323" s="89">
        <f t="shared" si="9"/>
        <v>0</v>
      </c>
    </row>
    <row r="324" spans="1:33" hidden="1">
      <c r="A324" s="89" t="str">
        <f>J324&amp;"_"&amp;COUNTIF($J$6:J324,J324)</f>
        <v>_288</v>
      </c>
      <c r="B324" s="58" t="str">
        <f>IF(SANCTION!$C324="","",ROWS($B$6:B324))</f>
        <v/>
      </c>
      <c r="C324" s="58" t="str">
        <f>IFERROR(VLOOKUP($AC324,FILL_DATA!$A$4:$X$1004,2,0),"")</f>
        <v/>
      </c>
      <c r="D324" s="58" t="str">
        <f>IFERROR(VLOOKUP($AC324,FILL_DATA!$A$4:$X$1004,3,0),"")</f>
        <v/>
      </c>
      <c r="E324" s="58" t="str">
        <f>IFERROR(VLOOKUP($AC324,FILL_DATA!$A$4:$X$1004,4,0),"")</f>
        <v/>
      </c>
      <c r="F324" s="58" t="str">
        <f>IFERROR(VLOOKUP($AC324,FILL_DATA!$A$4:$X$1004,5,0),"")</f>
        <v/>
      </c>
      <c r="G324" s="58" t="str">
        <f>IFERROR(VLOOKUP($AC324,FILL_DATA!$A$4:$X$1004,6,0),"")</f>
        <v/>
      </c>
      <c r="H324" s="58" t="str">
        <f>IFERROR(VLOOKUP($AC324,FILL_DATA!$A$4:$X$1004,7,0),"")</f>
        <v/>
      </c>
      <c r="I324" s="161" t="str">
        <f>IFERROR(VLOOKUP($AC324,FILL_DATA!$A$4:$X$1004,9,0),"")</f>
        <v/>
      </c>
      <c r="J324" s="58" t="str">
        <f>IFERROR(VLOOKUP($AC324,FILL_DATA!$A$4:$X$1004,10,0),"")</f>
        <v/>
      </c>
      <c r="K324" s="58" t="str">
        <f>IFERROR(VLOOKUP($AC324,FILL_DATA!$A$4:$X$1004,11,0),"")</f>
        <v/>
      </c>
      <c r="L324" s="58" t="str">
        <f>IFERROR(VLOOKUP($AC324,FILL_DATA!$A$4:$X$1004,12,0),"")</f>
        <v/>
      </c>
      <c r="M324" s="58" t="str">
        <f>IFERROR(VLOOKUP($AC324,FILL_DATA!$A$4:$X$1004,13,0),"")</f>
        <v/>
      </c>
      <c r="N324" s="58" t="str">
        <f>IFERROR(VLOOKUP($AC324,FILL_DATA!$A$4:$X$1004,14,0),"")</f>
        <v/>
      </c>
      <c r="O324" s="58" t="str">
        <f>IFERROR(VLOOKUP($AC324,FILL_DATA!$A$4:$X$1004,15,0),"")</f>
        <v/>
      </c>
      <c r="P324" s="58" t="str">
        <f>IFERROR(VLOOKUP($AC324,FILL_DATA!$A$4:$X$1004,16,0),"")</f>
        <v/>
      </c>
      <c r="Q324" s="58" t="str">
        <f>IFERROR(VLOOKUP($AC324,FILL_DATA!$A$4:$X$1004,17,0),"")</f>
        <v/>
      </c>
      <c r="R324" s="58" t="str">
        <f>IFERROR(VLOOKUP($AC324,FILL_DATA!$A$4:$X$1004,18,0),"")</f>
        <v/>
      </c>
      <c r="S324" s="58" t="str">
        <f>IFERROR(VLOOKUP($AC324,FILL_DATA!$A$4:$X$1004,19,0),"")</f>
        <v/>
      </c>
      <c r="T324" s="58" t="str">
        <f>IFERROR(VLOOKUP($AC324,FILL_DATA!$A$4:$X$1004,20,0),"")</f>
        <v/>
      </c>
      <c r="U324" s="58" t="str">
        <f>IFERROR(VLOOKUP($AC324,FILL_DATA!$A$4:$X$1004,21,0),"")</f>
        <v/>
      </c>
      <c r="V324" s="58" t="str">
        <f>IFERROR(VLOOKUP($AC324,FILL_DATA!$A$4:$X$1004,22,0),"")</f>
        <v/>
      </c>
      <c r="W324" s="58" t="str">
        <f>IFERROR(VLOOKUP($AC324,FILL_DATA!$A$4:$X$1004,23,0),"")</f>
        <v/>
      </c>
      <c r="X324" s="58" t="str">
        <f>IFERROR(VLOOKUP($AC324,FILL_DATA!$A$4:$X$1004,24,0),"")</f>
        <v/>
      </c>
      <c r="Y324" s="58" t="str">
        <f>IF(SANCTION!$C$6:$C$1006="","",VLOOKUP(SANCTION!$C$6:$C$1006,Sheet1!$B$3:$C$15,2,0))</f>
        <v/>
      </c>
      <c r="Z324" s="57">
        <f t="shared" si="8"/>
        <v>0</v>
      </c>
      <c r="AB324" s="89">
        <v>319</v>
      </c>
      <c r="AC324" s="89">
        <f>IFERROR(IF($AB$1&gt;=AB324,SMALL(FILL_DATA!$AC$5:$AC$1004,SANCTION!$AB$2+SANCTION!AB324),0),0)</f>
        <v>0</v>
      </c>
      <c r="AE324" s="89">
        <f>IF(SANCTION!$C324&gt;=9,1,0)</f>
        <v>1</v>
      </c>
      <c r="AF324" s="89">
        <f>IFERROR(PRODUCT(SANCTION!$X324,SANCTION!$Y324),"")</f>
        <v>0</v>
      </c>
      <c r="AG324" s="89">
        <f t="shared" si="9"/>
        <v>0</v>
      </c>
    </row>
    <row r="325" spans="1:33" hidden="1">
      <c r="A325" s="89" t="str">
        <f>J325&amp;"_"&amp;COUNTIF($J$6:J325,J325)</f>
        <v>_289</v>
      </c>
      <c r="B325" s="58" t="str">
        <f>IF(SANCTION!$C325="","",ROWS($B$6:B325))</f>
        <v/>
      </c>
      <c r="C325" s="58" t="str">
        <f>IFERROR(VLOOKUP($AC325,FILL_DATA!$A$4:$X$1004,2,0),"")</f>
        <v/>
      </c>
      <c r="D325" s="58" t="str">
        <f>IFERROR(VLOOKUP($AC325,FILL_DATA!$A$4:$X$1004,3,0),"")</f>
        <v/>
      </c>
      <c r="E325" s="58" t="str">
        <f>IFERROR(VLOOKUP($AC325,FILL_DATA!$A$4:$X$1004,4,0),"")</f>
        <v/>
      </c>
      <c r="F325" s="58" t="str">
        <f>IFERROR(VLOOKUP($AC325,FILL_DATA!$A$4:$X$1004,5,0),"")</f>
        <v/>
      </c>
      <c r="G325" s="58" t="str">
        <f>IFERROR(VLOOKUP($AC325,FILL_DATA!$A$4:$X$1004,6,0),"")</f>
        <v/>
      </c>
      <c r="H325" s="58" t="str">
        <f>IFERROR(VLOOKUP($AC325,FILL_DATA!$A$4:$X$1004,7,0),"")</f>
        <v/>
      </c>
      <c r="I325" s="161" t="str">
        <f>IFERROR(VLOOKUP($AC325,FILL_DATA!$A$4:$X$1004,9,0),"")</f>
        <v/>
      </c>
      <c r="J325" s="58" t="str">
        <f>IFERROR(VLOOKUP($AC325,FILL_DATA!$A$4:$X$1004,10,0),"")</f>
        <v/>
      </c>
      <c r="K325" s="58" t="str">
        <f>IFERROR(VLOOKUP($AC325,FILL_DATA!$A$4:$X$1004,11,0),"")</f>
        <v/>
      </c>
      <c r="L325" s="58" t="str">
        <f>IFERROR(VLOOKUP($AC325,FILL_DATA!$A$4:$X$1004,12,0),"")</f>
        <v/>
      </c>
      <c r="M325" s="58" t="str">
        <f>IFERROR(VLOOKUP($AC325,FILL_DATA!$A$4:$X$1004,13,0),"")</f>
        <v/>
      </c>
      <c r="N325" s="58" t="str">
        <f>IFERROR(VLOOKUP($AC325,FILL_DATA!$A$4:$X$1004,14,0),"")</f>
        <v/>
      </c>
      <c r="O325" s="58" t="str">
        <f>IFERROR(VLOOKUP($AC325,FILL_DATA!$A$4:$X$1004,15,0),"")</f>
        <v/>
      </c>
      <c r="P325" s="58" t="str">
        <f>IFERROR(VLOOKUP($AC325,FILL_DATA!$A$4:$X$1004,16,0),"")</f>
        <v/>
      </c>
      <c r="Q325" s="58" t="str">
        <f>IFERROR(VLOOKUP($AC325,FILL_DATA!$A$4:$X$1004,17,0),"")</f>
        <v/>
      </c>
      <c r="R325" s="58" t="str">
        <f>IFERROR(VLOOKUP($AC325,FILL_DATA!$A$4:$X$1004,18,0),"")</f>
        <v/>
      </c>
      <c r="S325" s="58" t="str">
        <f>IFERROR(VLOOKUP($AC325,FILL_DATA!$A$4:$X$1004,19,0),"")</f>
        <v/>
      </c>
      <c r="T325" s="58" t="str">
        <f>IFERROR(VLOOKUP($AC325,FILL_DATA!$A$4:$X$1004,20,0),"")</f>
        <v/>
      </c>
      <c r="U325" s="58" t="str">
        <f>IFERROR(VLOOKUP($AC325,FILL_DATA!$A$4:$X$1004,21,0),"")</f>
        <v/>
      </c>
      <c r="V325" s="58" t="str">
        <f>IFERROR(VLOOKUP($AC325,FILL_DATA!$A$4:$X$1004,22,0),"")</f>
        <v/>
      </c>
      <c r="W325" s="58" t="str">
        <f>IFERROR(VLOOKUP($AC325,FILL_DATA!$A$4:$X$1004,23,0),"")</f>
        <v/>
      </c>
      <c r="X325" s="58" t="str">
        <f>IFERROR(VLOOKUP($AC325,FILL_DATA!$A$4:$X$1004,24,0),"")</f>
        <v/>
      </c>
      <c r="Y325" s="58" t="str">
        <f>IF(SANCTION!$C$6:$C$1006="","",VLOOKUP(SANCTION!$C$6:$C$1006,Sheet1!$B$3:$C$15,2,0))</f>
        <v/>
      </c>
      <c r="Z325" s="57">
        <f t="shared" si="8"/>
        <v>0</v>
      </c>
      <c r="AB325" s="89">
        <v>320</v>
      </c>
      <c r="AC325" s="89">
        <f>IFERROR(IF($AB$1&gt;=AB325,SMALL(FILL_DATA!$AC$5:$AC$1004,SANCTION!$AB$2+SANCTION!AB325),0),0)</f>
        <v>0</v>
      </c>
      <c r="AE325" s="89">
        <f>IF(SANCTION!$C325&gt;=9,1,0)</f>
        <v>1</v>
      </c>
      <c r="AF325" s="89">
        <f>IFERROR(PRODUCT(SANCTION!$X325,SANCTION!$Y325),"")</f>
        <v>0</v>
      </c>
      <c r="AG325" s="89">
        <f t="shared" si="9"/>
        <v>0</v>
      </c>
    </row>
    <row r="326" spans="1:33" hidden="1">
      <c r="A326" s="89" t="str">
        <f>J326&amp;"_"&amp;COUNTIF($J$6:J326,J326)</f>
        <v>_290</v>
      </c>
      <c r="B326" s="58" t="str">
        <f>IF(SANCTION!$C326="","",ROWS($B$6:B326))</f>
        <v/>
      </c>
      <c r="C326" s="58" t="str">
        <f>IFERROR(VLOOKUP($AC326,FILL_DATA!$A$4:$X$1004,2,0),"")</f>
        <v/>
      </c>
      <c r="D326" s="58" t="str">
        <f>IFERROR(VLOOKUP($AC326,FILL_DATA!$A$4:$X$1004,3,0),"")</f>
        <v/>
      </c>
      <c r="E326" s="58" t="str">
        <f>IFERROR(VLOOKUP($AC326,FILL_DATA!$A$4:$X$1004,4,0),"")</f>
        <v/>
      </c>
      <c r="F326" s="58" t="str">
        <f>IFERROR(VLOOKUP($AC326,FILL_DATA!$A$4:$X$1004,5,0),"")</f>
        <v/>
      </c>
      <c r="G326" s="58" t="str">
        <f>IFERROR(VLOOKUP($AC326,FILL_DATA!$A$4:$X$1004,6,0),"")</f>
        <v/>
      </c>
      <c r="H326" s="58" t="str">
        <f>IFERROR(VLOOKUP($AC326,FILL_DATA!$A$4:$X$1004,7,0),"")</f>
        <v/>
      </c>
      <c r="I326" s="161" t="str">
        <f>IFERROR(VLOOKUP($AC326,FILL_DATA!$A$4:$X$1004,9,0),"")</f>
        <v/>
      </c>
      <c r="J326" s="58" t="str">
        <f>IFERROR(VLOOKUP($AC326,FILL_DATA!$A$4:$X$1004,10,0),"")</f>
        <v/>
      </c>
      <c r="K326" s="58" t="str">
        <f>IFERROR(VLOOKUP($AC326,FILL_DATA!$A$4:$X$1004,11,0),"")</f>
        <v/>
      </c>
      <c r="L326" s="58" t="str">
        <f>IFERROR(VLOOKUP($AC326,FILL_DATA!$A$4:$X$1004,12,0),"")</f>
        <v/>
      </c>
      <c r="M326" s="58" t="str">
        <f>IFERROR(VLOOKUP($AC326,FILL_DATA!$A$4:$X$1004,13,0),"")</f>
        <v/>
      </c>
      <c r="N326" s="58" t="str">
        <f>IFERROR(VLOOKUP($AC326,FILL_DATA!$A$4:$X$1004,14,0),"")</f>
        <v/>
      </c>
      <c r="O326" s="58" t="str">
        <f>IFERROR(VLOOKUP($AC326,FILL_DATA!$A$4:$X$1004,15,0),"")</f>
        <v/>
      </c>
      <c r="P326" s="58" t="str">
        <f>IFERROR(VLOOKUP($AC326,FILL_DATA!$A$4:$X$1004,16,0),"")</f>
        <v/>
      </c>
      <c r="Q326" s="58" t="str">
        <f>IFERROR(VLOOKUP($AC326,FILL_DATA!$A$4:$X$1004,17,0),"")</f>
        <v/>
      </c>
      <c r="R326" s="58" t="str">
        <f>IFERROR(VLOOKUP($AC326,FILL_DATA!$A$4:$X$1004,18,0),"")</f>
        <v/>
      </c>
      <c r="S326" s="58" t="str">
        <f>IFERROR(VLOOKUP($AC326,FILL_DATA!$A$4:$X$1004,19,0),"")</f>
        <v/>
      </c>
      <c r="T326" s="58" t="str">
        <f>IFERROR(VLOOKUP($AC326,FILL_DATA!$A$4:$X$1004,20,0),"")</f>
        <v/>
      </c>
      <c r="U326" s="58" t="str">
        <f>IFERROR(VLOOKUP($AC326,FILL_DATA!$A$4:$X$1004,21,0),"")</f>
        <v/>
      </c>
      <c r="V326" s="58" t="str">
        <f>IFERROR(VLOOKUP($AC326,FILL_DATA!$A$4:$X$1004,22,0),"")</f>
        <v/>
      </c>
      <c r="W326" s="58" t="str">
        <f>IFERROR(VLOOKUP($AC326,FILL_DATA!$A$4:$X$1004,23,0),"")</f>
        <v/>
      </c>
      <c r="X326" s="58" t="str">
        <f>IFERROR(VLOOKUP($AC326,FILL_DATA!$A$4:$X$1004,24,0),"")</f>
        <v/>
      </c>
      <c r="Y326" s="58" t="str">
        <f>IF(SANCTION!$C$6:$C$1006="","",VLOOKUP(SANCTION!$C$6:$C$1006,Sheet1!$B$3:$C$15,2,0))</f>
        <v/>
      </c>
      <c r="Z326" s="57">
        <f t="shared" ref="Z326:Z389" si="10">AG326</f>
        <v>0</v>
      </c>
      <c r="AB326" s="89">
        <v>321</v>
      </c>
      <c r="AC326" s="89">
        <f>IFERROR(IF($AB$1&gt;=AB326,SMALL(FILL_DATA!$AC$5:$AC$1004,SANCTION!$AB$2+SANCTION!AB326),0),0)</f>
        <v>0</v>
      </c>
      <c r="AE326" s="89">
        <f>IF(SANCTION!$C326&gt;=9,1,0)</f>
        <v>1</v>
      </c>
      <c r="AF326" s="89">
        <f>IFERROR(PRODUCT(SANCTION!$X326,SANCTION!$Y326),"")</f>
        <v>0</v>
      </c>
      <c r="AG326" s="89">
        <f t="shared" si="9"/>
        <v>0</v>
      </c>
    </row>
    <row r="327" spans="1:33" hidden="1">
      <c r="A327" s="89" t="str">
        <f>J327&amp;"_"&amp;COUNTIF($J$6:J327,J327)</f>
        <v>_291</v>
      </c>
      <c r="B327" s="58" t="str">
        <f>IF(SANCTION!$C327="","",ROWS($B$6:B327))</f>
        <v/>
      </c>
      <c r="C327" s="58" t="str">
        <f>IFERROR(VLOOKUP($AC327,FILL_DATA!$A$4:$X$1004,2,0),"")</f>
        <v/>
      </c>
      <c r="D327" s="58" t="str">
        <f>IFERROR(VLOOKUP($AC327,FILL_DATA!$A$4:$X$1004,3,0),"")</f>
        <v/>
      </c>
      <c r="E327" s="58" t="str">
        <f>IFERROR(VLOOKUP($AC327,FILL_DATA!$A$4:$X$1004,4,0),"")</f>
        <v/>
      </c>
      <c r="F327" s="58" t="str">
        <f>IFERROR(VLOOKUP($AC327,FILL_DATA!$A$4:$X$1004,5,0),"")</f>
        <v/>
      </c>
      <c r="G327" s="58" t="str">
        <f>IFERROR(VLOOKUP($AC327,FILL_DATA!$A$4:$X$1004,6,0),"")</f>
        <v/>
      </c>
      <c r="H327" s="58" t="str">
        <f>IFERROR(VLOOKUP($AC327,FILL_DATA!$A$4:$X$1004,7,0),"")</f>
        <v/>
      </c>
      <c r="I327" s="161" t="str">
        <f>IFERROR(VLOOKUP($AC327,FILL_DATA!$A$4:$X$1004,9,0),"")</f>
        <v/>
      </c>
      <c r="J327" s="58" t="str">
        <f>IFERROR(VLOOKUP($AC327,FILL_DATA!$A$4:$X$1004,10,0),"")</f>
        <v/>
      </c>
      <c r="K327" s="58" t="str">
        <f>IFERROR(VLOOKUP($AC327,FILL_DATA!$A$4:$X$1004,11,0),"")</f>
        <v/>
      </c>
      <c r="L327" s="58" t="str">
        <f>IFERROR(VLOOKUP($AC327,FILL_DATA!$A$4:$X$1004,12,0),"")</f>
        <v/>
      </c>
      <c r="M327" s="58" t="str">
        <f>IFERROR(VLOOKUP($AC327,FILL_DATA!$A$4:$X$1004,13,0),"")</f>
        <v/>
      </c>
      <c r="N327" s="58" t="str">
        <f>IFERROR(VLOOKUP($AC327,FILL_DATA!$A$4:$X$1004,14,0),"")</f>
        <v/>
      </c>
      <c r="O327" s="58" t="str">
        <f>IFERROR(VLOOKUP($AC327,FILL_DATA!$A$4:$X$1004,15,0),"")</f>
        <v/>
      </c>
      <c r="P327" s="58" t="str">
        <f>IFERROR(VLOOKUP($AC327,FILL_DATA!$A$4:$X$1004,16,0),"")</f>
        <v/>
      </c>
      <c r="Q327" s="58" t="str">
        <f>IFERROR(VLOOKUP($AC327,FILL_DATA!$A$4:$X$1004,17,0),"")</f>
        <v/>
      </c>
      <c r="R327" s="58" t="str">
        <f>IFERROR(VLOOKUP($AC327,FILL_DATA!$A$4:$X$1004,18,0),"")</f>
        <v/>
      </c>
      <c r="S327" s="58" t="str">
        <f>IFERROR(VLOOKUP($AC327,FILL_DATA!$A$4:$X$1004,19,0),"")</f>
        <v/>
      </c>
      <c r="T327" s="58" t="str">
        <f>IFERROR(VLOOKUP($AC327,FILL_DATA!$A$4:$X$1004,20,0),"")</f>
        <v/>
      </c>
      <c r="U327" s="58" t="str">
        <f>IFERROR(VLOOKUP($AC327,FILL_DATA!$A$4:$X$1004,21,0),"")</f>
        <v/>
      </c>
      <c r="V327" s="58" t="str">
        <f>IFERROR(VLOOKUP($AC327,FILL_DATA!$A$4:$X$1004,22,0),"")</f>
        <v/>
      </c>
      <c r="W327" s="58" t="str">
        <f>IFERROR(VLOOKUP($AC327,FILL_DATA!$A$4:$X$1004,23,0),"")</f>
        <v/>
      </c>
      <c r="X327" s="58" t="str">
        <f>IFERROR(VLOOKUP($AC327,FILL_DATA!$A$4:$X$1004,24,0),"")</f>
        <v/>
      </c>
      <c r="Y327" s="58" t="str">
        <f>IF(SANCTION!$C$6:$C$1006="","",VLOOKUP(SANCTION!$C$6:$C$1006,Sheet1!$B$3:$C$15,2,0))</f>
        <v/>
      </c>
      <c r="Z327" s="57">
        <f t="shared" si="10"/>
        <v>0</v>
      </c>
      <c r="AB327" s="89">
        <v>322</v>
      </c>
      <c r="AC327" s="89">
        <f>IFERROR(IF($AB$1&gt;=AB327,SMALL(FILL_DATA!$AC$5:$AC$1004,SANCTION!$AB$2+SANCTION!AB327),0),0)</f>
        <v>0</v>
      </c>
      <c r="AE327" s="89">
        <f>IF(SANCTION!$C327&gt;=9,1,0)</f>
        <v>1</v>
      </c>
      <c r="AF327" s="89">
        <f>IFERROR(PRODUCT(SANCTION!$X327,SANCTION!$Y327),"")</f>
        <v>0</v>
      </c>
      <c r="AG327" s="89">
        <f t="shared" ref="AG327:AG390" si="11">IF(AND(IF(AE327=1,AF327&gt;=5400)),5400,IF(AND(AF327=0,AF327&gt;=3000),3000,AF327))</f>
        <v>0</v>
      </c>
    </row>
    <row r="328" spans="1:33" hidden="1">
      <c r="A328" s="89" t="str">
        <f>J328&amp;"_"&amp;COUNTIF($J$6:J328,J328)</f>
        <v>_292</v>
      </c>
      <c r="B328" s="58" t="str">
        <f>IF(SANCTION!$C328="","",ROWS($B$6:B328))</f>
        <v/>
      </c>
      <c r="C328" s="58" t="str">
        <f>IFERROR(VLOOKUP($AC328,FILL_DATA!$A$4:$X$1004,2,0),"")</f>
        <v/>
      </c>
      <c r="D328" s="58" t="str">
        <f>IFERROR(VLOOKUP($AC328,FILL_DATA!$A$4:$X$1004,3,0),"")</f>
        <v/>
      </c>
      <c r="E328" s="58" t="str">
        <f>IFERROR(VLOOKUP($AC328,FILL_DATA!$A$4:$X$1004,4,0),"")</f>
        <v/>
      </c>
      <c r="F328" s="58" t="str">
        <f>IFERROR(VLOOKUP($AC328,FILL_DATA!$A$4:$X$1004,5,0),"")</f>
        <v/>
      </c>
      <c r="G328" s="58" t="str">
        <f>IFERROR(VLOOKUP($AC328,FILL_DATA!$A$4:$X$1004,6,0),"")</f>
        <v/>
      </c>
      <c r="H328" s="58" t="str">
        <f>IFERROR(VLOOKUP($AC328,FILL_DATA!$A$4:$X$1004,7,0),"")</f>
        <v/>
      </c>
      <c r="I328" s="161" t="str">
        <f>IFERROR(VLOOKUP($AC328,FILL_DATA!$A$4:$X$1004,9,0),"")</f>
        <v/>
      </c>
      <c r="J328" s="58" t="str">
        <f>IFERROR(VLOOKUP($AC328,FILL_DATA!$A$4:$X$1004,10,0),"")</f>
        <v/>
      </c>
      <c r="K328" s="58" t="str">
        <f>IFERROR(VLOOKUP($AC328,FILL_DATA!$A$4:$X$1004,11,0),"")</f>
        <v/>
      </c>
      <c r="L328" s="58" t="str">
        <f>IFERROR(VLOOKUP($AC328,FILL_DATA!$A$4:$X$1004,12,0),"")</f>
        <v/>
      </c>
      <c r="M328" s="58" t="str">
        <f>IFERROR(VLOOKUP($AC328,FILL_DATA!$A$4:$X$1004,13,0),"")</f>
        <v/>
      </c>
      <c r="N328" s="58" t="str">
        <f>IFERROR(VLOOKUP($AC328,FILL_DATA!$A$4:$X$1004,14,0),"")</f>
        <v/>
      </c>
      <c r="O328" s="58" t="str">
        <f>IFERROR(VLOOKUP($AC328,FILL_DATA!$A$4:$X$1004,15,0),"")</f>
        <v/>
      </c>
      <c r="P328" s="58" t="str">
        <f>IFERROR(VLOOKUP($AC328,FILL_DATA!$A$4:$X$1004,16,0),"")</f>
        <v/>
      </c>
      <c r="Q328" s="58" t="str">
        <f>IFERROR(VLOOKUP($AC328,FILL_DATA!$A$4:$X$1004,17,0),"")</f>
        <v/>
      </c>
      <c r="R328" s="58" t="str">
        <f>IFERROR(VLOOKUP($AC328,FILL_DATA!$A$4:$X$1004,18,0),"")</f>
        <v/>
      </c>
      <c r="S328" s="58" t="str">
        <f>IFERROR(VLOOKUP($AC328,FILL_DATA!$A$4:$X$1004,19,0),"")</f>
        <v/>
      </c>
      <c r="T328" s="58" t="str">
        <f>IFERROR(VLOOKUP($AC328,FILL_DATA!$A$4:$X$1004,20,0),"")</f>
        <v/>
      </c>
      <c r="U328" s="58" t="str">
        <f>IFERROR(VLOOKUP($AC328,FILL_DATA!$A$4:$X$1004,21,0),"")</f>
        <v/>
      </c>
      <c r="V328" s="58" t="str">
        <f>IFERROR(VLOOKUP($AC328,FILL_DATA!$A$4:$X$1004,22,0),"")</f>
        <v/>
      </c>
      <c r="W328" s="58" t="str">
        <f>IFERROR(VLOOKUP($AC328,FILL_DATA!$A$4:$X$1004,23,0),"")</f>
        <v/>
      </c>
      <c r="X328" s="58" t="str">
        <f>IFERROR(VLOOKUP($AC328,FILL_DATA!$A$4:$X$1004,24,0),"")</f>
        <v/>
      </c>
      <c r="Y328" s="58" t="str">
        <f>IF(SANCTION!$C$6:$C$1006="","",VLOOKUP(SANCTION!$C$6:$C$1006,Sheet1!$B$3:$C$15,2,0))</f>
        <v/>
      </c>
      <c r="Z328" s="57">
        <f t="shared" si="10"/>
        <v>0</v>
      </c>
      <c r="AB328" s="89">
        <v>323</v>
      </c>
      <c r="AC328" s="89">
        <f>IFERROR(IF($AB$1&gt;=AB328,SMALL(FILL_DATA!$AC$5:$AC$1004,SANCTION!$AB$2+SANCTION!AB328),0),0)</f>
        <v>0</v>
      </c>
      <c r="AE328" s="89">
        <f>IF(SANCTION!$C328&gt;=9,1,0)</f>
        <v>1</v>
      </c>
      <c r="AF328" s="89">
        <f>IFERROR(PRODUCT(SANCTION!$X328,SANCTION!$Y328),"")</f>
        <v>0</v>
      </c>
      <c r="AG328" s="89">
        <f t="shared" si="11"/>
        <v>0</v>
      </c>
    </row>
    <row r="329" spans="1:33" hidden="1">
      <c r="A329" s="89" t="str">
        <f>J329&amp;"_"&amp;COUNTIF($J$6:J329,J329)</f>
        <v>_293</v>
      </c>
      <c r="B329" s="58" t="str">
        <f>IF(SANCTION!$C329="","",ROWS($B$6:B329))</f>
        <v/>
      </c>
      <c r="C329" s="58" t="str">
        <f>IFERROR(VLOOKUP($AC329,FILL_DATA!$A$4:$X$1004,2,0),"")</f>
        <v/>
      </c>
      <c r="D329" s="58" t="str">
        <f>IFERROR(VLOOKUP($AC329,FILL_DATA!$A$4:$X$1004,3,0),"")</f>
        <v/>
      </c>
      <c r="E329" s="58" t="str">
        <f>IFERROR(VLOOKUP($AC329,FILL_DATA!$A$4:$X$1004,4,0),"")</f>
        <v/>
      </c>
      <c r="F329" s="58" t="str">
        <f>IFERROR(VLOOKUP($AC329,FILL_DATA!$A$4:$X$1004,5,0),"")</f>
        <v/>
      </c>
      <c r="G329" s="58" t="str">
        <f>IFERROR(VLOOKUP($AC329,FILL_DATA!$A$4:$X$1004,6,0),"")</f>
        <v/>
      </c>
      <c r="H329" s="58" t="str">
        <f>IFERROR(VLOOKUP($AC329,FILL_DATA!$A$4:$X$1004,7,0),"")</f>
        <v/>
      </c>
      <c r="I329" s="161" t="str">
        <f>IFERROR(VLOOKUP($AC329,FILL_DATA!$A$4:$X$1004,9,0),"")</f>
        <v/>
      </c>
      <c r="J329" s="58" t="str">
        <f>IFERROR(VLOOKUP($AC329,FILL_DATA!$A$4:$X$1004,10,0),"")</f>
        <v/>
      </c>
      <c r="K329" s="58" t="str">
        <f>IFERROR(VLOOKUP($AC329,FILL_DATA!$A$4:$X$1004,11,0),"")</f>
        <v/>
      </c>
      <c r="L329" s="58" t="str">
        <f>IFERROR(VLOOKUP($AC329,FILL_DATA!$A$4:$X$1004,12,0),"")</f>
        <v/>
      </c>
      <c r="M329" s="58" t="str">
        <f>IFERROR(VLOOKUP($AC329,FILL_DATA!$A$4:$X$1004,13,0),"")</f>
        <v/>
      </c>
      <c r="N329" s="58" t="str">
        <f>IFERROR(VLOOKUP($AC329,FILL_DATA!$A$4:$X$1004,14,0),"")</f>
        <v/>
      </c>
      <c r="O329" s="58" t="str">
        <f>IFERROR(VLOOKUP($AC329,FILL_DATA!$A$4:$X$1004,15,0),"")</f>
        <v/>
      </c>
      <c r="P329" s="58" t="str">
        <f>IFERROR(VLOOKUP($AC329,FILL_DATA!$A$4:$X$1004,16,0),"")</f>
        <v/>
      </c>
      <c r="Q329" s="58" t="str">
        <f>IFERROR(VLOOKUP($AC329,FILL_DATA!$A$4:$X$1004,17,0),"")</f>
        <v/>
      </c>
      <c r="R329" s="58" t="str">
        <f>IFERROR(VLOOKUP($AC329,FILL_DATA!$A$4:$X$1004,18,0),"")</f>
        <v/>
      </c>
      <c r="S329" s="58" t="str">
        <f>IFERROR(VLOOKUP($AC329,FILL_DATA!$A$4:$X$1004,19,0),"")</f>
        <v/>
      </c>
      <c r="T329" s="58" t="str">
        <f>IFERROR(VLOOKUP($AC329,FILL_DATA!$A$4:$X$1004,20,0),"")</f>
        <v/>
      </c>
      <c r="U329" s="58" t="str">
        <f>IFERROR(VLOOKUP($AC329,FILL_DATA!$A$4:$X$1004,21,0),"")</f>
        <v/>
      </c>
      <c r="V329" s="58" t="str">
        <f>IFERROR(VLOOKUP($AC329,FILL_DATA!$A$4:$X$1004,22,0),"")</f>
        <v/>
      </c>
      <c r="W329" s="58" t="str">
        <f>IFERROR(VLOOKUP($AC329,FILL_DATA!$A$4:$X$1004,23,0),"")</f>
        <v/>
      </c>
      <c r="X329" s="58" t="str">
        <f>IFERROR(VLOOKUP($AC329,FILL_DATA!$A$4:$X$1004,24,0),"")</f>
        <v/>
      </c>
      <c r="Y329" s="58" t="str">
        <f>IF(SANCTION!$C$6:$C$1006="","",VLOOKUP(SANCTION!$C$6:$C$1006,Sheet1!$B$3:$C$15,2,0))</f>
        <v/>
      </c>
      <c r="Z329" s="57">
        <f t="shared" si="10"/>
        <v>0</v>
      </c>
      <c r="AB329" s="89">
        <v>324</v>
      </c>
      <c r="AC329" s="89">
        <f>IFERROR(IF($AB$1&gt;=AB329,SMALL(FILL_DATA!$AC$5:$AC$1004,SANCTION!$AB$2+SANCTION!AB329),0),0)</f>
        <v>0</v>
      </c>
      <c r="AE329" s="89">
        <f>IF(SANCTION!$C329&gt;=9,1,0)</f>
        <v>1</v>
      </c>
      <c r="AF329" s="89">
        <f>IFERROR(PRODUCT(SANCTION!$X329,SANCTION!$Y329),"")</f>
        <v>0</v>
      </c>
      <c r="AG329" s="89">
        <f t="shared" si="11"/>
        <v>0</v>
      </c>
    </row>
    <row r="330" spans="1:33" hidden="1">
      <c r="A330" s="89" t="str">
        <f>J330&amp;"_"&amp;COUNTIF($J$6:J330,J330)</f>
        <v>_294</v>
      </c>
      <c r="B330" s="58" t="str">
        <f>IF(SANCTION!$C330="","",ROWS($B$6:B330))</f>
        <v/>
      </c>
      <c r="C330" s="58" t="str">
        <f>IFERROR(VLOOKUP($AC330,FILL_DATA!$A$4:$X$1004,2,0),"")</f>
        <v/>
      </c>
      <c r="D330" s="58" t="str">
        <f>IFERROR(VLOOKUP($AC330,FILL_DATA!$A$4:$X$1004,3,0),"")</f>
        <v/>
      </c>
      <c r="E330" s="58" t="str">
        <f>IFERROR(VLOOKUP($AC330,FILL_DATA!$A$4:$X$1004,4,0),"")</f>
        <v/>
      </c>
      <c r="F330" s="58" t="str">
        <f>IFERROR(VLOOKUP($AC330,FILL_DATA!$A$4:$X$1004,5,0),"")</f>
        <v/>
      </c>
      <c r="G330" s="58" t="str">
        <f>IFERROR(VLOOKUP($AC330,FILL_DATA!$A$4:$X$1004,6,0),"")</f>
        <v/>
      </c>
      <c r="H330" s="58" t="str">
        <f>IFERROR(VLOOKUP($AC330,FILL_DATA!$A$4:$X$1004,7,0),"")</f>
        <v/>
      </c>
      <c r="I330" s="161" t="str">
        <f>IFERROR(VLOOKUP($AC330,FILL_DATA!$A$4:$X$1004,9,0),"")</f>
        <v/>
      </c>
      <c r="J330" s="58" t="str">
        <f>IFERROR(VLOOKUP($AC330,FILL_DATA!$A$4:$X$1004,10,0),"")</f>
        <v/>
      </c>
      <c r="K330" s="58" t="str">
        <f>IFERROR(VLOOKUP($AC330,FILL_DATA!$A$4:$X$1004,11,0),"")</f>
        <v/>
      </c>
      <c r="L330" s="58" t="str">
        <f>IFERROR(VLOOKUP($AC330,FILL_DATA!$A$4:$X$1004,12,0),"")</f>
        <v/>
      </c>
      <c r="M330" s="58" t="str">
        <f>IFERROR(VLOOKUP($AC330,FILL_DATA!$A$4:$X$1004,13,0),"")</f>
        <v/>
      </c>
      <c r="N330" s="58" t="str">
        <f>IFERROR(VLOOKUP($AC330,FILL_DATA!$A$4:$X$1004,14,0),"")</f>
        <v/>
      </c>
      <c r="O330" s="58" t="str">
        <f>IFERROR(VLOOKUP($AC330,FILL_DATA!$A$4:$X$1004,15,0),"")</f>
        <v/>
      </c>
      <c r="P330" s="58" t="str">
        <f>IFERROR(VLOOKUP($AC330,FILL_DATA!$A$4:$X$1004,16,0),"")</f>
        <v/>
      </c>
      <c r="Q330" s="58" t="str">
        <f>IFERROR(VLOOKUP($AC330,FILL_DATA!$A$4:$X$1004,17,0),"")</f>
        <v/>
      </c>
      <c r="R330" s="58" t="str">
        <f>IFERROR(VLOOKUP($AC330,FILL_DATA!$A$4:$X$1004,18,0),"")</f>
        <v/>
      </c>
      <c r="S330" s="58" t="str">
        <f>IFERROR(VLOOKUP($AC330,FILL_DATA!$A$4:$X$1004,19,0),"")</f>
        <v/>
      </c>
      <c r="T330" s="58" t="str">
        <f>IFERROR(VLOOKUP($AC330,FILL_DATA!$A$4:$X$1004,20,0),"")</f>
        <v/>
      </c>
      <c r="U330" s="58" t="str">
        <f>IFERROR(VLOOKUP($AC330,FILL_DATA!$A$4:$X$1004,21,0),"")</f>
        <v/>
      </c>
      <c r="V330" s="58" t="str">
        <f>IFERROR(VLOOKUP($AC330,FILL_DATA!$A$4:$X$1004,22,0),"")</f>
        <v/>
      </c>
      <c r="W330" s="58" t="str">
        <f>IFERROR(VLOOKUP($AC330,FILL_DATA!$A$4:$X$1004,23,0),"")</f>
        <v/>
      </c>
      <c r="X330" s="58" t="str">
        <f>IFERROR(VLOOKUP($AC330,FILL_DATA!$A$4:$X$1004,24,0),"")</f>
        <v/>
      </c>
      <c r="Y330" s="58" t="str">
        <f>IF(SANCTION!$C$6:$C$1006="","",VLOOKUP(SANCTION!$C$6:$C$1006,Sheet1!$B$3:$C$15,2,0))</f>
        <v/>
      </c>
      <c r="Z330" s="57">
        <f t="shared" si="10"/>
        <v>0</v>
      </c>
      <c r="AB330" s="89">
        <v>325</v>
      </c>
      <c r="AC330" s="89">
        <f>IFERROR(IF($AB$1&gt;=AB330,SMALL(FILL_DATA!$AC$5:$AC$1004,SANCTION!$AB$2+SANCTION!AB330),0),0)</f>
        <v>0</v>
      </c>
      <c r="AE330" s="89">
        <f>IF(SANCTION!$C330&gt;=9,1,0)</f>
        <v>1</v>
      </c>
      <c r="AF330" s="89">
        <f>IFERROR(PRODUCT(SANCTION!$X330,SANCTION!$Y330),"")</f>
        <v>0</v>
      </c>
      <c r="AG330" s="89">
        <f t="shared" si="11"/>
        <v>0</v>
      </c>
    </row>
    <row r="331" spans="1:33" hidden="1">
      <c r="A331" s="89" t="str">
        <f>J331&amp;"_"&amp;COUNTIF($J$6:J331,J331)</f>
        <v>_295</v>
      </c>
      <c r="B331" s="58" t="str">
        <f>IF(SANCTION!$C331="","",ROWS($B$6:B331))</f>
        <v/>
      </c>
      <c r="C331" s="58" t="str">
        <f>IFERROR(VLOOKUP($AC331,FILL_DATA!$A$4:$X$1004,2,0),"")</f>
        <v/>
      </c>
      <c r="D331" s="58" t="str">
        <f>IFERROR(VLOOKUP($AC331,FILL_DATA!$A$4:$X$1004,3,0),"")</f>
        <v/>
      </c>
      <c r="E331" s="58" t="str">
        <f>IFERROR(VLOOKUP($AC331,FILL_DATA!$A$4:$X$1004,4,0),"")</f>
        <v/>
      </c>
      <c r="F331" s="58" t="str">
        <f>IFERROR(VLOOKUP($AC331,FILL_DATA!$A$4:$X$1004,5,0),"")</f>
        <v/>
      </c>
      <c r="G331" s="58" t="str">
        <f>IFERROR(VLOOKUP($AC331,FILL_DATA!$A$4:$X$1004,6,0),"")</f>
        <v/>
      </c>
      <c r="H331" s="58" t="str">
        <f>IFERROR(VLOOKUP($AC331,FILL_DATA!$A$4:$X$1004,7,0),"")</f>
        <v/>
      </c>
      <c r="I331" s="161" t="str">
        <f>IFERROR(VLOOKUP($AC331,FILL_DATA!$A$4:$X$1004,9,0),"")</f>
        <v/>
      </c>
      <c r="J331" s="58" t="str">
        <f>IFERROR(VLOOKUP($AC331,FILL_DATA!$A$4:$X$1004,10,0),"")</f>
        <v/>
      </c>
      <c r="K331" s="58" t="str">
        <f>IFERROR(VLOOKUP($AC331,FILL_DATA!$A$4:$X$1004,11,0),"")</f>
        <v/>
      </c>
      <c r="L331" s="58" t="str">
        <f>IFERROR(VLOOKUP($AC331,FILL_DATA!$A$4:$X$1004,12,0),"")</f>
        <v/>
      </c>
      <c r="M331" s="58" t="str">
        <f>IFERROR(VLOOKUP($AC331,FILL_DATA!$A$4:$X$1004,13,0),"")</f>
        <v/>
      </c>
      <c r="N331" s="58" t="str">
        <f>IFERROR(VLOOKUP($AC331,FILL_DATA!$A$4:$X$1004,14,0),"")</f>
        <v/>
      </c>
      <c r="O331" s="58" t="str">
        <f>IFERROR(VLOOKUP($AC331,FILL_DATA!$A$4:$X$1004,15,0),"")</f>
        <v/>
      </c>
      <c r="P331" s="58" t="str">
        <f>IFERROR(VLOOKUP($AC331,FILL_DATA!$A$4:$X$1004,16,0),"")</f>
        <v/>
      </c>
      <c r="Q331" s="58" t="str">
        <f>IFERROR(VLOOKUP($AC331,FILL_DATA!$A$4:$X$1004,17,0),"")</f>
        <v/>
      </c>
      <c r="R331" s="58" t="str">
        <f>IFERROR(VLOOKUP($AC331,FILL_DATA!$A$4:$X$1004,18,0),"")</f>
        <v/>
      </c>
      <c r="S331" s="58" t="str">
        <f>IFERROR(VLOOKUP($AC331,FILL_DATA!$A$4:$X$1004,19,0),"")</f>
        <v/>
      </c>
      <c r="T331" s="58" t="str">
        <f>IFERROR(VLOOKUP($AC331,FILL_DATA!$A$4:$X$1004,20,0),"")</f>
        <v/>
      </c>
      <c r="U331" s="58" t="str">
        <f>IFERROR(VLOOKUP($AC331,FILL_DATA!$A$4:$X$1004,21,0),"")</f>
        <v/>
      </c>
      <c r="V331" s="58" t="str">
        <f>IFERROR(VLOOKUP($AC331,FILL_DATA!$A$4:$X$1004,22,0),"")</f>
        <v/>
      </c>
      <c r="W331" s="58" t="str">
        <f>IFERROR(VLOOKUP($AC331,FILL_DATA!$A$4:$X$1004,23,0),"")</f>
        <v/>
      </c>
      <c r="X331" s="58" t="str">
        <f>IFERROR(VLOOKUP($AC331,FILL_DATA!$A$4:$X$1004,24,0),"")</f>
        <v/>
      </c>
      <c r="Y331" s="58" t="str">
        <f>IF(SANCTION!$C$6:$C$1006="","",VLOOKUP(SANCTION!$C$6:$C$1006,Sheet1!$B$3:$C$15,2,0))</f>
        <v/>
      </c>
      <c r="Z331" s="57">
        <f t="shared" si="10"/>
        <v>0</v>
      </c>
      <c r="AB331" s="89">
        <v>326</v>
      </c>
      <c r="AC331" s="89">
        <f>IFERROR(IF($AB$1&gt;=AB331,SMALL(FILL_DATA!$AC$5:$AC$1004,SANCTION!$AB$2+SANCTION!AB331),0),0)</f>
        <v>0</v>
      </c>
      <c r="AE331" s="89">
        <f>IF(SANCTION!$C331&gt;=9,1,0)</f>
        <v>1</v>
      </c>
      <c r="AF331" s="89">
        <f>IFERROR(PRODUCT(SANCTION!$X331,SANCTION!$Y331),"")</f>
        <v>0</v>
      </c>
      <c r="AG331" s="89">
        <f t="shared" si="11"/>
        <v>0</v>
      </c>
    </row>
    <row r="332" spans="1:33" hidden="1">
      <c r="A332" s="89" t="str">
        <f>J332&amp;"_"&amp;COUNTIF($J$6:J332,J332)</f>
        <v>_296</v>
      </c>
      <c r="B332" s="58" t="str">
        <f>IF(SANCTION!$C332="","",ROWS($B$6:B332))</f>
        <v/>
      </c>
      <c r="C332" s="58" t="str">
        <f>IFERROR(VLOOKUP($AC332,FILL_DATA!$A$4:$X$1004,2,0),"")</f>
        <v/>
      </c>
      <c r="D332" s="58" t="str">
        <f>IFERROR(VLOOKUP($AC332,FILL_DATA!$A$4:$X$1004,3,0),"")</f>
        <v/>
      </c>
      <c r="E332" s="58" t="str">
        <f>IFERROR(VLOOKUP($AC332,FILL_DATA!$A$4:$X$1004,4,0),"")</f>
        <v/>
      </c>
      <c r="F332" s="58" t="str">
        <f>IFERROR(VLOOKUP($AC332,FILL_DATA!$A$4:$X$1004,5,0),"")</f>
        <v/>
      </c>
      <c r="G332" s="58" t="str">
        <f>IFERROR(VLOOKUP($AC332,FILL_DATA!$A$4:$X$1004,6,0),"")</f>
        <v/>
      </c>
      <c r="H332" s="58" t="str">
        <f>IFERROR(VLOOKUP($AC332,FILL_DATA!$A$4:$X$1004,7,0),"")</f>
        <v/>
      </c>
      <c r="I332" s="161" t="str">
        <f>IFERROR(VLOOKUP($AC332,FILL_DATA!$A$4:$X$1004,9,0),"")</f>
        <v/>
      </c>
      <c r="J332" s="58" t="str">
        <f>IFERROR(VLOOKUP($AC332,FILL_DATA!$A$4:$X$1004,10,0),"")</f>
        <v/>
      </c>
      <c r="K332" s="58" t="str">
        <f>IFERROR(VLOOKUP($AC332,FILL_DATA!$A$4:$X$1004,11,0),"")</f>
        <v/>
      </c>
      <c r="L332" s="58" t="str">
        <f>IFERROR(VLOOKUP($AC332,FILL_DATA!$A$4:$X$1004,12,0),"")</f>
        <v/>
      </c>
      <c r="M332" s="58" t="str">
        <f>IFERROR(VLOOKUP($AC332,FILL_DATA!$A$4:$X$1004,13,0),"")</f>
        <v/>
      </c>
      <c r="N332" s="58" t="str">
        <f>IFERROR(VLOOKUP($AC332,FILL_DATA!$A$4:$X$1004,14,0),"")</f>
        <v/>
      </c>
      <c r="O332" s="58" t="str">
        <f>IFERROR(VLOOKUP($AC332,FILL_DATA!$A$4:$X$1004,15,0),"")</f>
        <v/>
      </c>
      <c r="P332" s="58" t="str">
        <f>IFERROR(VLOOKUP($AC332,FILL_DATA!$A$4:$X$1004,16,0),"")</f>
        <v/>
      </c>
      <c r="Q332" s="58" t="str">
        <f>IFERROR(VLOOKUP($AC332,FILL_DATA!$A$4:$X$1004,17,0),"")</f>
        <v/>
      </c>
      <c r="R332" s="58" t="str">
        <f>IFERROR(VLOOKUP($AC332,FILL_DATA!$A$4:$X$1004,18,0),"")</f>
        <v/>
      </c>
      <c r="S332" s="58" t="str">
        <f>IFERROR(VLOOKUP($AC332,FILL_DATA!$A$4:$X$1004,19,0),"")</f>
        <v/>
      </c>
      <c r="T332" s="58" t="str">
        <f>IFERROR(VLOOKUP($AC332,FILL_DATA!$A$4:$X$1004,20,0),"")</f>
        <v/>
      </c>
      <c r="U332" s="58" t="str">
        <f>IFERROR(VLOOKUP($AC332,FILL_DATA!$A$4:$X$1004,21,0),"")</f>
        <v/>
      </c>
      <c r="V332" s="58" t="str">
        <f>IFERROR(VLOOKUP($AC332,FILL_DATA!$A$4:$X$1004,22,0),"")</f>
        <v/>
      </c>
      <c r="W332" s="58" t="str">
        <f>IFERROR(VLOOKUP($AC332,FILL_DATA!$A$4:$X$1004,23,0),"")</f>
        <v/>
      </c>
      <c r="X332" s="58" t="str">
        <f>IFERROR(VLOOKUP($AC332,FILL_DATA!$A$4:$X$1004,24,0),"")</f>
        <v/>
      </c>
      <c r="Y332" s="58" t="str">
        <f>IF(SANCTION!$C$6:$C$1006="","",VLOOKUP(SANCTION!$C$6:$C$1006,Sheet1!$B$3:$C$15,2,0))</f>
        <v/>
      </c>
      <c r="Z332" s="57">
        <f t="shared" si="10"/>
        <v>0</v>
      </c>
      <c r="AB332" s="89">
        <v>327</v>
      </c>
      <c r="AC332" s="89">
        <f>IFERROR(IF($AB$1&gt;=AB332,SMALL(FILL_DATA!$AC$5:$AC$1004,SANCTION!$AB$2+SANCTION!AB332),0),0)</f>
        <v>0</v>
      </c>
      <c r="AE332" s="89">
        <f>IF(SANCTION!$C332&gt;=9,1,0)</f>
        <v>1</v>
      </c>
      <c r="AF332" s="89">
        <f>IFERROR(PRODUCT(SANCTION!$X332,SANCTION!$Y332),"")</f>
        <v>0</v>
      </c>
      <c r="AG332" s="89">
        <f t="shared" si="11"/>
        <v>0</v>
      </c>
    </row>
    <row r="333" spans="1:33" hidden="1">
      <c r="A333" s="89" t="str">
        <f>J333&amp;"_"&amp;COUNTIF($J$6:J333,J333)</f>
        <v>_297</v>
      </c>
      <c r="B333" s="58" t="str">
        <f>IF(SANCTION!$C333="","",ROWS($B$6:B333))</f>
        <v/>
      </c>
      <c r="C333" s="58" t="str">
        <f>IFERROR(VLOOKUP($AC333,FILL_DATA!$A$4:$X$1004,2,0),"")</f>
        <v/>
      </c>
      <c r="D333" s="58" t="str">
        <f>IFERROR(VLOOKUP($AC333,FILL_DATA!$A$4:$X$1004,3,0),"")</f>
        <v/>
      </c>
      <c r="E333" s="58" t="str">
        <f>IFERROR(VLOOKUP($AC333,FILL_DATA!$A$4:$X$1004,4,0),"")</f>
        <v/>
      </c>
      <c r="F333" s="58" t="str">
        <f>IFERROR(VLOOKUP($AC333,FILL_DATA!$A$4:$X$1004,5,0),"")</f>
        <v/>
      </c>
      <c r="G333" s="58" t="str">
        <f>IFERROR(VLOOKUP($AC333,FILL_DATA!$A$4:$X$1004,6,0),"")</f>
        <v/>
      </c>
      <c r="H333" s="58" t="str">
        <f>IFERROR(VLOOKUP($AC333,FILL_DATA!$A$4:$X$1004,7,0),"")</f>
        <v/>
      </c>
      <c r="I333" s="161" t="str">
        <f>IFERROR(VLOOKUP($AC333,FILL_DATA!$A$4:$X$1004,9,0),"")</f>
        <v/>
      </c>
      <c r="J333" s="58" t="str">
        <f>IFERROR(VLOOKUP($AC333,FILL_DATA!$A$4:$X$1004,10,0),"")</f>
        <v/>
      </c>
      <c r="K333" s="58" t="str">
        <f>IFERROR(VLOOKUP($AC333,FILL_DATA!$A$4:$X$1004,11,0),"")</f>
        <v/>
      </c>
      <c r="L333" s="58" t="str">
        <f>IFERROR(VLOOKUP($AC333,FILL_DATA!$A$4:$X$1004,12,0),"")</f>
        <v/>
      </c>
      <c r="M333" s="58" t="str">
        <f>IFERROR(VLOOKUP($AC333,FILL_DATA!$A$4:$X$1004,13,0),"")</f>
        <v/>
      </c>
      <c r="N333" s="58" t="str">
        <f>IFERROR(VLOOKUP($AC333,FILL_DATA!$A$4:$X$1004,14,0),"")</f>
        <v/>
      </c>
      <c r="O333" s="58" t="str">
        <f>IFERROR(VLOOKUP($AC333,FILL_DATA!$A$4:$X$1004,15,0),"")</f>
        <v/>
      </c>
      <c r="P333" s="58" t="str">
        <f>IFERROR(VLOOKUP($AC333,FILL_DATA!$A$4:$X$1004,16,0),"")</f>
        <v/>
      </c>
      <c r="Q333" s="58" t="str">
        <f>IFERROR(VLOOKUP($AC333,FILL_DATA!$A$4:$X$1004,17,0),"")</f>
        <v/>
      </c>
      <c r="R333" s="58" t="str">
        <f>IFERROR(VLOOKUP($AC333,FILL_DATA!$A$4:$X$1004,18,0),"")</f>
        <v/>
      </c>
      <c r="S333" s="58" t="str">
        <f>IFERROR(VLOOKUP($AC333,FILL_DATA!$A$4:$X$1004,19,0),"")</f>
        <v/>
      </c>
      <c r="T333" s="58" t="str">
        <f>IFERROR(VLOOKUP($AC333,FILL_DATA!$A$4:$X$1004,20,0),"")</f>
        <v/>
      </c>
      <c r="U333" s="58" t="str">
        <f>IFERROR(VLOOKUP($AC333,FILL_DATA!$A$4:$X$1004,21,0),"")</f>
        <v/>
      </c>
      <c r="V333" s="58" t="str">
        <f>IFERROR(VLOOKUP($AC333,FILL_DATA!$A$4:$X$1004,22,0),"")</f>
        <v/>
      </c>
      <c r="W333" s="58" t="str">
        <f>IFERROR(VLOOKUP($AC333,FILL_DATA!$A$4:$X$1004,23,0),"")</f>
        <v/>
      </c>
      <c r="X333" s="58" t="str">
        <f>IFERROR(VLOOKUP($AC333,FILL_DATA!$A$4:$X$1004,24,0),"")</f>
        <v/>
      </c>
      <c r="Y333" s="58" t="str">
        <f>IF(SANCTION!$C$6:$C$1006="","",VLOOKUP(SANCTION!$C$6:$C$1006,Sheet1!$B$3:$C$15,2,0))</f>
        <v/>
      </c>
      <c r="Z333" s="57">
        <f t="shared" si="10"/>
        <v>0</v>
      </c>
      <c r="AB333" s="89">
        <v>328</v>
      </c>
      <c r="AC333" s="89">
        <f>IFERROR(IF($AB$1&gt;=AB333,SMALL(FILL_DATA!$AC$5:$AC$1004,SANCTION!$AB$2+SANCTION!AB333),0),0)</f>
        <v>0</v>
      </c>
      <c r="AE333" s="89">
        <f>IF(SANCTION!$C333&gt;=9,1,0)</f>
        <v>1</v>
      </c>
      <c r="AF333" s="89">
        <f>IFERROR(PRODUCT(SANCTION!$X333,SANCTION!$Y333),"")</f>
        <v>0</v>
      </c>
      <c r="AG333" s="89">
        <f t="shared" si="11"/>
        <v>0</v>
      </c>
    </row>
    <row r="334" spans="1:33" hidden="1">
      <c r="A334" s="89" t="str">
        <f>J334&amp;"_"&amp;COUNTIF($J$6:J334,J334)</f>
        <v>_298</v>
      </c>
      <c r="B334" s="58" t="str">
        <f>IF(SANCTION!$C334="","",ROWS($B$6:B334))</f>
        <v/>
      </c>
      <c r="C334" s="58" t="str">
        <f>IFERROR(VLOOKUP($AC334,FILL_DATA!$A$4:$X$1004,2,0),"")</f>
        <v/>
      </c>
      <c r="D334" s="58" t="str">
        <f>IFERROR(VLOOKUP($AC334,FILL_DATA!$A$4:$X$1004,3,0),"")</f>
        <v/>
      </c>
      <c r="E334" s="58" t="str">
        <f>IFERROR(VLOOKUP($AC334,FILL_DATA!$A$4:$X$1004,4,0),"")</f>
        <v/>
      </c>
      <c r="F334" s="58" t="str">
        <f>IFERROR(VLOOKUP($AC334,FILL_DATA!$A$4:$X$1004,5,0),"")</f>
        <v/>
      </c>
      <c r="G334" s="58" t="str">
        <f>IFERROR(VLOOKUP($AC334,FILL_DATA!$A$4:$X$1004,6,0),"")</f>
        <v/>
      </c>
      <c r="H334" s="58" t="str">
        <f>IFERROR(VLOOKUP($AC334,FILL_DATA!$A$4:$X$1004,7,0),"")</f>
        <v/>
      </c>
      <c r="I334" s="161" t="str">
        <f>IFERROR(VLOOKUP($AC334,FILL_DATA!$A$4:$X$1004,9,0),"")</f>
        <v/>
      </c>
      <c r="J334" s="58" t="str">
        <f>IFERROR(VLOOKUP($AC334,FILL_DATA!$A$4:$X$1004,10,0),"")</f>
        <v/>
      </c>
      <c r="K334" s="58" t="str">
        <f>IFERROR(VLOOKUP($AC334,FILL_DATA!$A$4:$X$1004,11,0),"")</f>
        <v/>
      </c>
      <c r="L334" s="58" t="str">
        <f>IFERROR(VLOOKUP($AC334,FILL_DATA!$A$4:$X$1004,12,0),"")</f>
        <v/>
      </c>
      <c r="M334" s="58" t="str">
        <f>IFERROR(VLOOKUP($AC334,FILL_DATA!$A$4:$X$1004,13,0),"")</f>
        <v/>
      </c>
      <c r="N334" s="58" t="str">
        <f>IFERROR(VLOOKUP($AC334,FILL_DATA!$A$4:$X$1004,14,0),"")</f>
        <v/>
      </c>
      <c r="O334" s="58" t="str">
        <f>IFERROR(VLOOKUP($AC334,FILL_DATA!$A$4:$X$1004,15,0),"")</f>
        <v/>
      </c>
      <c r="P334" s="58" t="str">
        <f>IFERROR(VLOOKUP($AC334,FILL_DATA!$A$4:$X$1004,16,0),"")</f>
        <v/>
      </c>
      <c r="Q334" s="58" t="str">
        <f>IFERROR(VLOOKUP($AC334,FILL_DATA!$A$4:$X$1004,17,0),"")</f>
        <v/>
      </c>
      <c r="R334" s="58" t="str">
        <f>IFERROR(VLOOKUP($AC334,FILL_DATA!$A$4:$X$1004,18,0),"")</f>
        <v/>
      </c>
      <c r="S334" s="58" t="str">
        <f>IFERROR(VLOOKUP($AC334,FILL_DATA!$A$4:$X$1004,19,0),"")</f>
        <v/>
      </c>
      <c r="T334" s="58" t="str">
        <f>IFERROR(VLOOKUP($AC334,FILL_DATA!$A$4:$X$1004,20,0),"")</f>
        <v/>
      </c>
      <c r="U334" s="58" t="str">
        <f>IFERROR(VLOOKUP($AC334,FILL_DATA!$A$4:$X$1004,21,0),"")</f>
        <v/>
      </c>
      <c r="V334" s="58" t="str">
        <f>IFERROR(VLOOKUP($AC334,FILL_DATA!$A$4:$X$1004,22,0),"")</f>
        <v/>
      </c>
      <c r="W334" s="58" t="str">
        <f>IFERROR(VLOOKUP($AC334,FILL_DATA!$A$4:$X$1004,23,0),"")</f>
        <v/>
      </c>
      <c r="X334" s="58" t="str">
        <f>IFERROR(VLOOKUP($AC334,FILL_DATA!$A$4:$X$1004,24,0),"")</f>
        <v/>
      </c>
      <c r="Y334" s="58" t="str">
        <f>IF(SANCTION!$C$6:$C$1006="","",VLOOKUP(SANCTION!$C$6:$C$1006,Sheet1!$B$3:$C$15,2,0))</f>
        <v/>
      </c>
      <c r="Z334" s="57">
        <f t="shared" si="10"/>
        <v>0</v>
      </c>
      <c r="AB334" s="89">
        <v>329</v>
      </c>
      <c r="AC334" s="89">
        <f>IFERROR(IF($AB$1&gt;=AB334,SMALL(FILL_DATA!$AC$5:$AC$1004,SANCTION!$AB$2+SANCTION!AB334),0),0)</f>
        <v>0</v>
      </c>
      <c r="AE334" s="89">
        <f>IF(SANCTION!$C334&gt;=9,1,0)</f>
        <v>1</v>
      </c>
      <c r="AF334" s="89">
        <f>IFERROR(PRODUCT(SANCTION!$X334,SANCTION!$Y334),"")</f>
        <v>0</v>
      </c>
      <c r="AG334" s="89">
        <f t="shared" si="11"/>
        <v>0</v>
      </c>
    </row>
    <row r="335" spans="1:33" hidden="1">
      <c r="A335" s="89" t="str">
        <f>J335&amp;"_"&amp;COUNTIF($J$6:J335,J335)</f>
        <v>_299</v>
      </c>
      <c r="B335" s="58" t="str">
        <f>IF(SANCTION!$C335="","",ROWS($B$6:B335))</f>
        <v/>
      </c>
      <c r="C335" s="58" t="str">
        <f>IFERROR(VLOOKUP($AC335,FILL_DATA!$A$4:$X$1004,2,0),"")</f>
        <v/>
      </c>
      <c r="D335" s="58" t="str">
        <f>IFERROR(VLOOKUP($AC335,FILL_DATA!$A$4:$X$1004,3,0),"")</f>
        <v/>
      </c>
      <c r="E335" s="58" t="str">
        <f>IFERROR(VLOOKUP($AC335,FILL_DATA!$A$4:$X$1004,4,0),"")</f>
        <v/>
      </c>
      <c r="F335" s="58" t="str">
        <f>IFERROR(VLOOKUP($AC335,FILL_DATA!$A$4:$X$1004,5,0),"")</f>
        <v/>
      </c>
      <c r="G335" s="58" t="str">
        <f>IFERROR(VLOOKUP($AC335,FILL_DATA!$A$4:$X$1004,6,0),"")</f>
        <v/>
      </c>
      <c r="H335" s="58" t="str">
        <f>IFERROR(VLOOKUP($AC335,FILL_DATA!$A$4:$X$1004,7,0),"")</f>
        <v/>
      </c>
      <c r="I335" s="161" t="str">
        <f>IFERROR(VLOOKUP($AC335,FILL_DATA!$A$4:$X$1004,9,0),"")</f>
        <v/>
      </c>
      <c r="J335" s="58" t="str">
        <f>IFERROR(VLOOKUP($AC335,FILL_DATA!$A$4:$X$1004,10,0),"")</f>
        <v/>
      </c>
      <c r="K335" s="58" t="str">
        <f>IFERROR(VLOOKUP($AC335,FILL_DATA!$A$4:$X$1004,11,0),"")</f>
        <v/>
      </c>
      <c r="L335" s="58" t="str">
        <f>IFERROR(VLOOKUP($AC335,FILL_DATA!$A$4:$X$1004,12,0),"")</f>
        <v/>
      </c>
      <c r="M335" s="58" t="str">
        <f>IFERROR(VLOOKUP($AC335,FILL_DATA!$A$4:$X$1004,13,0),"")</f>
        <v/>
      </c>
      <c r="N335" s="58" t="str">
        <f>IFERROR(VLOOKUP($AC335,FILL_DATA!$A$4:$X$1004,14,0),"")</f>
        <v/>
      </c>
      <c r="O335" s="58" t="str">
        <f>IFERROR(VLOOKUP($AC335,FILL_DATA!$A$4:$X$1004,15,0),"")</f>
        <v/>
      </c>
      <c r="P335" s="58" t="str">
        <f>IFERROR(VLOOKUP($AC335,FILL_DATA!$A$4:$X$1004,16,0),"")</f>
        <v/>
      </c>
      <c r="Q335" s="58" t="str">
        <f>IFERROR(VLOOKUP($AC335,FILL_DATA!$A$4:$X$1004,17,0),"")</f>
        <v/>
      </c>
      <c r="R335" s="58" t="str">
        <f>IFERROR(VLOOKUP($AC335,FILL_DATA!$A$4:$X$1004,18,0),"")</f>
        <v/>
      </c>
      <c r="S335" s="58" t="str">
        <f>IFERROR(VLOOKUP($AC335,FILL_DATA!$A$4:$X$1004,19,0),"")</f>
        <v/>
      </c>
      <c r="T335" s="58" t="str">
        <f>IFERROR(VLOOKUP($AC335,FILL_DATA!$A$4:$X$1004,20,0),"")</f>
        <v/>
      </c>
      <c r="U335" s="58" t="str">
        <f>IFERROR(VLOOKUP($AC335,FILL_DATA!$A$4:$X$1004,21,0),"")</f>
        <v/>
      </c>
      <c r="V335" s="58" t="str">
        <f>IFERROR(VLOOKUP($AC335,FILL_DATA!$A$4:$X$1004,22,0),"")</f>
        <v/>
      </c>
      <c r="W335" s="58" t="str">
        <f>IFERROR(VLOOKUP($AC335,FILL_DATA!$A$4:$X$1004,23,0),"")</f>
        <v/>
      </c>
      <c r="X335" s="58" t="str">
        <f>IFERROR(VLOOKUP($AC335,FILL_DATA!$A$4:$X$1004,24,0),"")</f>
        <v/>
      </c>
      <c r="Y335" s="58" t="str">
        <f>IF(SANCTION!$C$6:$C$1006="","",VLOOKUP(SANCTION!$C$6:$C$1006,Sheet1!$B$3:$C$15,2,0))</f>
        <v/>
      </c>
      <c r="Z335" s="57">
        <f t="shared" si="10"/>
        <v>0</v>
      </c>
      <c r="AB335" s="89">
        <v>330</v>
      </c>
      <c r="AC335" s="89">
        <f>IFERROR(IF($AB$1&gt;=AB335,SMALL(FILL_DATA!$AC$5:$AC$1004,SANCTION!$AB$2+SANCTION!AB335),0),0)</f>
        <v>0</v>
      </c>
      <c r="AE335" s="89">
        <f>IF(SANCTION!$C335&gt;=9,1,0)</f>
        <v>1</v>
      </c>
      <c r="AF335" s="89">
        <f>IFERROR(PRODUCT(SANCTION!$X335,SANCTION!$Y335),"")</f>
        <v>0</v>
      </c>
      <c r="AG335" s="89">
        <f t="shared" si="11"/>
        <v>0</v>
      </c>
    </row>
    <row r="336" spans="1:33" hidden="1">
      <c r="A336" s="89" t="str">
        <f>J336&amp;"_"&amp;COUNTIF($J$6:J336,J336)</f>
        <v>_300</v>
      </c>
      <c r="B336" s="58" t="str">
        <f>IF(SANCTION!$C336="","",ROWS($B$6:B336))</f>
        <v/>
      </c>
      <c r="C336" s="58" t="str">
        <f>IFERROR(VLOOKUP($AC336,FILL_DATA!$A$4:$X$1004,2,0),"")</f>
        <v/>
      </c>
      <c r="D336" s="58" t="str">
        <f>IFERROR(VLOOKUP($AC336,FILL_DATA!$A$4:$X$1004,3,0),"")</f>
        <v/>
      </c>
      <c r="E336" s="58" t="str">
        <f>IFERROR(VLOOKUP($AC336,FILL_DATA!$A$4:$X$1004,4,0),"")</f>
        <v/>
      </c>
      <c r="F336" s="58" t="str">
        <f>IFERROR(VLOOKUP($AC336,FILL_DATA!$A$4:$X$1004,5,0),"")</f>
        <v/>
      </c>
      <c r="G336" s="58" t="str">
        <f>IFERROR(VLOOKUP($AC336,FILL_DATA!$A$4:$X$1004,6,0),"")</f>
        <v/>
      </c>
      <c r="H336" s="58" t="str">
        <f>IFERROR(VLOOKUP($AC336,FILL_DATA!$A$4:$X$1004,7,0),"")</f>
        <v/>
      </c>
      <c r="I336" s="161" t="str">
        <f>IFERROR(VLOOKUP($AC336,FILL_DATA!$A$4:$X$1004,9,0),"")</f>
        <v/>
      </c>
      <c r="J336" s="58" t="str">
        <f>IFERROR(VLOOKUP($AC336,FILL_DATA!$A$4:$X$1004,10,0),"")</f>
        <v/>
      </c>
      <c r="K336" s="58" t="str">
        <f>IFERROR(VLOOKUP($AC336,FILL_DATA!$A$4:$X$1004,11,0),"")</f>
        <v/>
      </c>
      <c r="L336" s="58" t="str">
        <f>IFERROR(VLOOKUP($AC336,FILL_DATA!$A$4:$X$1004,12,0),"")</f>
        <v/>
      </c>
      <c r="M336" s="58" t="str">
        <f>IFERROR(VLOOKUP($AC336,FILL_DATA!$A$4:$X$1004,13,0),"")</f>
        <v/>
      </c>
      <c r="N336" s="58" t="str">
        <f>IFERROR(VLOOKUP($AC336,FILL_DATA!$A$4:$X$1004,14,0),"")</f>
        <v/>
      </c>
      <c r="O336" s="58" t="str">
        <f>IFERROR(VLOOKUP($AC336,FILL_DATA!$A$4:$X$1004,15,0),"")</f>
        <v/>
      </c>
      <c r="P336" s="58" t="str">
        <f>IFERROR(VLOOKUP($AC336,FILL_DATA!$A$4:$X$1004,16,0),"")</f>
        <v/>
      </c>
      <c r="Q336" s="58" t="str">
        <f>IFERROR(VLOOKUP($AC336,FILL_DATA!$A$4:$X$1004,17,0),"")</f>
        <v/>
      </c>
      <c r="R336" s="58" t="str">
        <f>IFERROR(VLOOKUP($AC336,FILL_DATA!$A$4:$X$1004,18,0),"")</f>
        <v/>
      </c>
      <c r="S336" s="58" t="str">
        <f>IFERROR(VLOOKUP($AC336,FILL_DATA!$A$4:$X$1004,19,0),"")</f>
        <v/>
      </c>
      <c r="T336" s="58" t="str">
        <f>IFERROR(VLOOKUP($AC336,FILL_DATA!$A$4:$X$1004,20,0),"")</f>
        <v/>
      </c>
      <c r="U336" s="58" t="str">
        <f>IFERROR(VLOOKUP($AC336,FILL_DATA!$A$4:$X$1004,21,0),"")</f>
        <v/>
      </c>
      <c r="V336" s="58" t="str">
        <f>IFERROR(VLOOKUP($AC336,FILL_DATA!$A$4:$X$1004,22,0),"")</f>
        <v/>
      </c>
      <c r="W336" s="58" t="str">
        <f>IFERROR(VLOOKUP($AC336,FILL_DATA!$A$4:$X$1004,23,0),"")</f>
        <v/>
      </c>
      <c r="X336" s="58" t="str">
        <f>IFERROR(VLOOKUP($AC336,FILL_DATA!$A$4:$X$1004,24,0),"")</f>
        <v/>
      </c>
      <c r="Y336" s="58" t="str">
        <f>IF(SANCTION!$C$6:$C$1006="","",VLOOKUP(SANCTION!$C$6:$C$1006,Sheet1!$B$3:$C$15,2,0))</f>
        <v/>
      </c>
      <c r="Z336" s="57">
        <f t="shared" si="10"/>
        <v>0</v>
      </c>
      <c r="AB336" s="89">
        <v>331</v>
      </c>
      <c r="AC336" s="89">
        <f>IFERROR(IF($AB$1&gt;=AB336,SMALL(FILL_DATA!$AC$5:$AC$1004,SANCTION!$AB$2+SANCTION!AB336),0),0)</f>
        <v>0</v>
      </c>
      <c r="AE336" s="89">
        <f>IF(SANCTION!$C336&gt;=9,1,0)</f>
        <v>1</v>
      </c>
      <c r="AF336" s="89">
        <f>IFERROR(PRODUCT(SANCTION!$X336,SANCTION!$Y336),"")</f>
        <v>0</v>
      </c>
      <c r="AG336" s="89">
        <f t="shared" si="11"/>
        <v>0</v>
      </c>
    </row>
    <row r="337" spans="1:33" hidden="1">
      <c r="A337" s="89" t="str">
        <f>J337&amp;"_"&amp;COUNTIF($J$6:J337,J337)</f>
        <v>_301</v>
      </c>
      <c r="B337" s="58" t="str">
        <f>IF(SANCTION!$C337="","",ROWS($B$6:B337))</f>
        <v/>
      </c>
      <c r="C337" s="58" t="str">
        <f>IFERROR(VLOOKUP($AC337,FILL_DATA!$A$4:$X$1004,2,0),"")</f>
        <v/>
      </c>
      <c r="D337" s="58" t="str">
        <f>IFERROR(VLOOKUP($AC337,FILL_DATA!$A$4:$X$1004,3,0),"")</f>
        <v/>
      </c>
      <c r="E337" s="58" t="str">
        <f>IFERROR(VLOOKUP($AC337,FILL_DATA!$A$4:$X$1004,4,0),"")</f>
        <v/>
      </c>
      <c r="F337" s="58" t="str">
        <f>IFERROR(VLOOKUP($AC337,FILL_DATA!$A$4:$X$1004,5,0),"")</f>
        <v/>
      </c>
      <c r="G337" s="58" t="str">
        <f>IFERROR(VLOOKUP($AC337,FILL_DATA!$A$4:$X$1004,6,0),"")</f>
        <v/>
      </c>
      <c r="H337" s="58" t="str">
        <f>IFERROR(VLOOKUP($AC337,FILL_DATA!$A$4:$X$1004,7,0),"")</f>
        <v/>
      </c>
      <c r="I337" s="161" t="str">
        <f>IFERROR(VLOOKUP($AC337,FILL_DATA!$A$4:$X$1004,9,0),"")</f>
        <v/>
      </c>
      <c r="J337" s="58" t="str">
        <f>IFERROR(VLOOKUP($AC337,FILL_DATA!$A$4:$X$1004,10,0),"")</f>
        <v/>
      </c>
      <c r="K337" s="58" t="str">
        <f>IFERROR(VLOOKUP($AC337,FILL_DATA!$A$4:$X$1004,11,0),"")</f>
        <v/>
      </c>
      <c r="L337" s="58" t="str">
        <f>IFERROR(VLOOKUP($AC337,FILL_DATA!$A$4:$X$1004,12,0),"")</f>
        <v/>
      </c>
      <c r="M337" s="58" t="str">
        <f>IFERROR(VLOOKUP($AC337,FILL_DATA!$A$4:$X$1004,13,0),"")</f>
        <v/>
      </c>
      <c r="N337" s="58" t="str">
        <f>IFERROR(VLOOKUP($AC337,FILL_DATA!$A$4:$X$1004,14,0),"")</f>
        <v/>
      </c>
      <c r="O337" s="58" t="str">
        <f>IFERROR(VLOOKUP($AC337,FILL_DATA!$A$4:$X$1004,15,0),"")</f>
        <v/>
      </c>
      <c r="P337" s="58" t="str">
        <f>IFERROR(VLOOKUP($AC337,FILL_DATA!$A$4:$X$1004,16,0),"")</f>
        <v/>
      </c>
      <c r="Q337" s="58" t="str">
        <f>IFERROR(VLOOKUP($AC337,FILL_DATA!$A$4:$X$1004,17,0),"")</f>
        <v/>
      </c>
      <c r="R337" s="58" t="str">
        <f>IFERROR(VLOOKUP($AC337,FILL_DATA!$A$4:$X$1004,18,0),"")</f>
        <v/>
      </c>
      <c r="S337" s="58" t="str">
        <f>IFERROR(VLOOKUP($AC337,FILL_DATA!$A$4:$X$1004,19,0),"")</f>
        <v/>
      </c>
      <c r="T337" s="58" t="str">
        <f>IFERROR(VLOOKUP($AC337,FILL_DATA!$A$4:$X$1004,20,0),"")</f>
        <v/>
      </c>
      <c r="U337" s="58" t="str">
        <f>IFERROR(VLOOKUP($AC337,FILL_DATA!$A$4:$X$1004,21,0),"")</f>
        <v/>
      </c>
      <c r="V337" s="58" t="str">
        <f>IFERROR(VLOOKUP($AC337,FILL_DATA!$A$4:$X$1004,22,0),"")</f>
        <v/>
      </c>
      <c r="W337" s="58" t="str">
        <f>IFERROR(VLOOKUP($AC337,FILL_DATA!$A$4:$X$1004,23,0),"")</f>
        <v/>
      </c>
      <c r="X337" s="58" t="str">
        <f>IFERROR(VLOOKUP($AC337,FILL_DATA!$A$4:$X$1004,24,0),"")</f>
        <v/>
      </c>
      <c r="Y337" s="58" t="str">
        <f>IF(SANCTION!$C$6:$C$1006="","",VLOOKUP(SANCTION!$C$6:$C$1006,Sheet1!$B$3:$C$15,2,0))</f>
        <v/>
      </c>
      <c r="Z337" s="57">
        <f t="shared" si="10"/>
        <v>0</v>
      </c>
      <c r="AB337" s="89">
        <v>332</v>
      </c>
      <c r="AC337" s="89">
        <f>IFERROR(IF($AB$1&gt;=AB337,SMALL(FILL_DATA!$AC$5:$AC$1004,SANCTION!$AB$2+SANCTION!AB337),0),0)</f>
        <v>0</v>
      </c>
      <c r="AE337" s="89">
        <f>IF(SANCTION!$C337&gt;=9,1,0)</f>
        <v>1</v>
      </c>
      <c r="AF337" s="89">
        <f>IFERROR(PRODUCT(SANCTION!$X337,SANCTION!$Y337),"")</f>
        <v>0</v>
      </c>
      <c r="AG337" s="89">
        <f t="shared" si="11"/>
        <v>0</v>
      </c>
    </row>
    <row r="338" spans="1:33" hidden="1">
      <c r="A338" s="89" t="str">
        <f>J338&amp;"_"&amp;COUNTIF($J$6:J338,J338)</f>
        <v>_302</v>
      </c>
      <c r="B338" s="58" t="str">
        <f>IF(SANCTION!$C338="","",ROWS($B$6:B338))</f>
        <v/>
      </c>
      <c r="C338" s="58" t="str">
        <f>IFERROR(VLOOKUP($AC338,FILL_DATA!$A$4:$X$1004,2,0),"")</f>
        <v/>
      </c>
      <c r="D338" s="58" t="str">
        <f>IFERROR(VLOOKUP($AC338,FILL_DATA!$A$4:$X$1004,3,0),"")</f>
        <v/>
      </c>
      <c r="E338" s="58" t="str">
        <f>IFERROR(VLOOKUP($AC338,FILL_DATA!$A$4:$X$1004,4,0),"")</f>
        <v/>
      </c>
      <c r="F338" s="58" t="str">
        <f>IFERROR(VLOOKUP($AC338,FILL_DATA!$A$4:$X$1004,5,0),"")</f>
        <v/>
      </c>
      <c r="G338" s="58" t="str">
        <f>IFERROR(VLOOKUP($AC338,FILL_DATA!$A$4:$X$1004,6,0),"")</f>
        <v/>
      </c>
      <c r="H338" s="58" t="str">
        <f>IFERROR(VLOOKUP($AC338,FILL_DATA!$A$4:$X$1004,7,0),"")</f>
        <v/>
      </c>
      <c r="I338" s="161" t="str">
        <f>IFERROR(VLOOKUP($AC338,FILL_DATA!$A$4:$X$1004,9,0),"")</f>
        <v/>
      </c>
      <c r="J338" s="58" t="str">
        <f>IFERROR(VLOOKUP($AC338,FILL_DATA!$A$4:$X$1004,10,0),"")</f>
        <v/>
      </c>
      <c r="K338" s="58" t="str">
        <f>IFERROR(VLOOKUP($AC338,FILL_DATA!$A$4:$X$1004,11,0),"")</f>
        <v/>
      </c>
      <c r="L338" s="58" t="str">
        <f>IFERROR(VLOOKUP($AC338,FILL_DATA!$A$4:$X$1004,12,0),"")</f>
        <v/>
      </c>
      <c r="M338" s="58" t="str">
        <f>IFERROR(VLOOKUP($AC338,FILL_DATA!$A$4:$X$1004,13,0),"")</f>
        <v/>
      </c>
      <c r="N338" s="58" t="str">
        <f>IFERROR(VLOOKUP($AC338,FILL_DATA!$A$4:$X$1004,14,0),"")</f>
        <v/>
      </c>
      <c r="O338" s="58" t="str">
        <f>IFERROR(VLOOKUP($AC338,FILL_DATA!$A$4:$X$1004,15,0),"")</f>
        <v/>
      </c>
      <c r="P338" s="58" t="str">
        <f>IFERROR(VLOOKUP($AC338,FILL_DATA!$A$4:$X$1004,16,0),"")</f>
        <v/>
      </c>
      <c r="Q338" s="58" t="str">
        <f>IFERROR(VLOOKUP($AC338,FILL_DATA!$A$4:$X$1004,17,0),"")</f>
        <v/>
      </c>
      <c r="R338" s="58" t="str">
        <f>IFERROR(VLOOKUP($AC338,FILL_DATA!$A$4:$X$1004,18,0),"")</f>
        <v/>
      </c>
      <c r="S338" s="58" t="str">
        <f>IFERROR(VLOOKUP($AC338,FILL_DATA!$A$4:$X$1004,19,0),"")</f>
        <v/>
      </c>
      <c r="T338" s="58" t="str">
        <f>IFERROR(VLOOKUP($AC338,FILL_DATA!$A$4:$X$1004,20,0),"")</f>
        <v/>
      </c>
      <c r="U338" s="58" t="str">
        <f>IFERROR(VLOOKUP($AC338,FILL_DATA!$A$4:$X$1004,21,0),"")</f>
        <v/>
      </c>
      <c r="V338" s="58" t="str">
        <f>IFERROR(VLOOKUP($AC338,FILL_DATA!$A$4:$X$1004,22,0),"")</f>
        <v/>
      </c>
      <c r="W338" s="58" t="str">
        <f>IFERROR(VLOOKUP($AC338,FILL_DATA!$A$4:$X$1004,23,0),"")</f>
        <v/>
      </c>
      <c r="X338" s="58" t="str">
        <f>IFERROR(VLOOKUP($AC338,FILL_DATA!$A$4:$X$1004,24,0),"")</f>
        <v/>
      </c>
      <c r="Y338" s="58" t="str">
        <f>IF(SANCTION!$C$6:$C$1006="","",VLOOKUP(SANCTION!$C$6:$C$1006,Sheet1!$B$3:$C$15,2,0))</f>
        <v/>
      </c>
      <c r="Z338" s="57">
        <f t="shared" si="10"/>
        <v>0</v>
      </c>
      <c r="AB338" s="89">
        <v>333</v>
      </c>
      <c r="AC338" s="89">
        <f>IFERROR(IF($AB$1&gt;=AB338,SMALL(FILL_DATA!$AC$5:$AC$1004,SANCTION!$AB$2+SANCTION!AB338),0),0)</f>
        <v>0</v>
      </c>
      <c r="AE338" s="89">
        <f>IF(SANCTION!$C338&gt;=9,1,0)</f>
        <v>1</v>
      </c>
      <c r="AF338" s="89">
        <f>IFERROR(PRODUCT(SANCTION!$X338,SANCTION!$Y338),"")</f>
        <v>0</v>
      </c>
      <c r="AG338" s="89">
        <f t="shared" si="11"/>
        <v>0</v>
      </c>
    </row>
    <row r="339" spans="1:33" hidden="1">
      <c r="A339" s="89" t="str">
        <f>J339&amp;"_"&amp;COUNTIF($J$6:J339,J339)</f>
        <v>_303</v>
      </c>
      <c r="B339" s="58" t="str">
        <f>IF(SANCTION!$C339="","",ROWS($B$6:B339))</f>
        <v/>
      </c>
      <c r="C339" s="58" t="str">
        <f>IFERROR(VLOOKUP($AC339,FILL_DATA!$A$4:$X$1004,2,0),"")</f>
        <v/>
      </c>
      <c r="D339" s="58" t="str">
        <f>IFERROR(VLOOKUP($AC339,FILL_DATA!$A$4:$X$1004,3,0),"")</f>
        <v/>
      </c>
      <c r="E339" s="58" t="str">
        <f>IFERROR(VLOOKUP($AC339,FILL_DATA!$A$4:$X$1004,4,0),"")</f>
        <v/>
      </c>
      <c r="F339" s="58" t="str">
        <f>IFERROR(VLOOKUP($AC339,FILL_DATA!$A$4:$X$1004,5,0),"")</f>
        <v/>
      </c>
      <c r="G339" s="58" t="str">
        <f>IFERROR(VLOOKUP($AC339,FILL_DATA!$A$4:$X$1004,6,0),"")</f>
        <v/>
      </c>
      <c r="H339" s="58" t="str">
        <f>IFERROR(VLOOKUP($AC339,FILL_DATA!$A$4:$X$1004,7,0),"")</f>
        <v/>
      </c>
      <c r="I339" s="161" t="str">
        <f>IFERROR(VLOOKUP($AC339,FILL_DATA!$A$4:$X$1004,9,0),"")</f>
        <v/>
      </c>
      <c r="J339" s="58" t="str">
        <f>IFERROR(VLOOKUP($AC339,FILL_DATA!$A$4:$X$1004,10,0),"")</f>
        <v/>
      </c>
      <c r="K339" s="58" t="str">
        <f>IFERROR(VLOOKUP($AC339,FILL_DATA!$A$4:$X$1004,11,0),"")</f>
        <v/>
      </c>
      <c r="L339" s="58" t="str">
        <f>IFERROR(VLOOKUP($AC339,FILL_DATA!$A$4:$X$1004,12,0),"")</f>
        <v/>
      </c>
      <c r="M339" s="58" t="str">
        <f>IFERROR(VLOOKUP($AC339,FILL_DATA!$A$4:$X$1004,13,0),"")</f>
        <v/>
      </c>
      <c r="N339" s="58" t="str">
        <f>IFERROR(VLOOKUP($AC339,FILL_DATA!$A$4:$X$1004,14,0),"")</f>
        <v/>
      </c>
      <c r="O339" s="58" t="str">
        <f>IFERROR(VLOOKUP($AC339,FILL_DATA!$A$4:$X$1004,15,0),"")</f>
        <v/>
      </c>
      <c r="P339" s="58" t="str">
        <f>IFERROR(VLOOKUP($AC339,FILL_DATA!$A$4:$X$1004,16,0),"")</f>
        <v/>
      </c>
      <c r="Q339" s="58" t="str">
        <f>IFERROR(VLOOKUP($AC339,FILL_DATA!$A$4:$X$1004,17,0),"")</f>
        <v/>
      </c>
      <c r="R339" s="58" t="str">
        <f>IFERROR(VLOOKUP($AC339,FILL_DATA!$A$4:$X$1004,18,0),"")</f>
        <v/>
      </c>
      <c r="S339" s="58" t="str">
        <f>IFERROR(VLOOKUP($AC339,FILL_DATA!$A$4:$X$1004,19,0),"")</f>
        <v/>
      </c>
      <c r="T339" s="58" t="str">
        <f>IFERROR(VLOOKUP($AC339,FILL_DATA!$A$4:$X$1004,20,0),"")</f>
        <v/>
      </c>
      <c r="U339" s="58" t="str">
        <f>IFERROR(VLOOKUP($AC339,FILL_DATA!$A$4:$X$1004,21,0),"")</f>
        <v/>
      </c>
      <c r="V339" s="58" t="str">
        <f>IFERROR(VLOOKUP($AC339,FILL_DATA!$A$4:$X$1004,22,0),"")</f>
        <v/>
      </c>
      <c r="W339" s="58" t="str">
        <f>IFERROR(VLOOKUP($AC339,FILL_DATA!$A$4:$X$1004,23,0),"")</f>
        <v/>
      </c>
      <c r="X339" s="58" t="str">
        <f>IFERROR(VLOOKUP($AC339,FILL_DATA!$A$4:$X$1004,24,0),"")</f>
        <v/>
      </c>
      <c r="Y339" s="58" t="str">
        <f>IF(SANCTION!$C$6:$C$1006="","",VLOOKUP(SANCTION!$C$6:$C$1006,Sheet1!$B$3:$C$15,2,0))</f>
        <v/>
      </c>
      <c r="Z339" s="57">
        <f t="shared" si="10"/>
        <v>0</v>
      </c>
      <c r="AB339" s="89">
        <v>334</v>
      </c>
      <c r="AC339" s="89">
        <f>IFERROR(IF($AB$1&gt;=AB339,SMALL(FILL_DATA!$AC$5:$AC$1004,SANCTION!$AB$2+SANCTION!AB339),0),0)</f>
        <v>0</v>
      </c>
      <c r="AE339" s="89">
        <f>IF(SANCTION!$C339&gt;=9,1,0)</f>
        <v>1</v>
      </c>
      <c r="AF339" s="89">
        <f>IFERROR(PRODUCT(SANCTION!$X339,SANCTION!$Y339),"")</f>
        <v>0</v>
      </c>
      <c r="AG339" s="89">
        <f t="shared" si="11"/>
        <v>0</v>
      </c>
    </row>
    <row r="340" spans="1:33" hidden="1">
      <c r="A340" s="89" t="str">
        <f>J340&amp;"_"&amp;COUNTIF($J$6:J340,J340)</f>
        <v>_304</v>
      </c>
      <c r="B340" s="58" t="str">
        <f>IF(SANCTION!$C340="","",ROWS($B$6:B340))</f>
        <v/>
      </c>
      <c r="C340" s="58" t="str">
        <f>IFERROR(VLOOKUP($AC340,FILL_DATA!$A$4:$X$1004,2,0),"")</f>
        <v/>
      </c>
      <c r="D340" s="58" t="str">
        <f>IFERROR(VLOOKUP($AC340,FILL_DATA!$A$4:$X$1004,3,0),"")</f>
        <v/>
      </c>
      <c r="E340" s="58" t="str">
        <f>IFERROR(VLOOKUP($AC340,FILL_DATA!$A$4:$X$1004,4,0),"")</f>
        <v/>
      </c>
      <c r="F340" s="58" t="str">
        <f>IFERROR(VLOOKUP($AC340,FILL_DATA!$A$4:$X$1004,5,0),"")</f>
        <v/>
      </c>
      <c r="G340" s="58" t="str">
        <f>IFERROR(VLOOKUP($AC340,FILL_DATA!$A$4:$X$1004,6,0),"")</f>
        <v/>
      </c>
      <c r="H340" s="58" t="str">
        <f>IFERROR(VLOOKUP($AC340,FILL_DATA!$A$4:$X$1004,7,0),"")</f>
        <v/>
      </c>
      <c r="I340" s="161" t="str">
        <f>IFERROR(VLOOKUP($AC340,FILL_DATA!$A$4:$X$1004,9,0),"")</f>
        <v/>
      </c>
      <c r="J340" s="58" t="str">
        <f>IFERROR(VLOOKUP($AC340,FILL_DATA!$A$4:$X$1004,10,0),"")</f>
        <v/>
      </c>
      <c r="K340" s="58" t="str">
        <f>IFERROR(VLOOKUP($AC340,FILL_DATA!$A$4:$X$1004,11,0),"")</f>
        <v/>
      </c>
      <c r="L340" s="58" t="str">
        <f>IFERROR(VLOOKUP($AC340,FILL_DATA!$A$4:$X$1004,12,0),"")</f>
        <v/>
      </c>
      <c r="M340" s="58" t="str">
        <f>IFERROR(VLOOKUP($AC340,FILL_DATA!$A$4:$X$1004,13,0),"")</f>
        <v/>
      </c>
      <c r="N340" s="58" t="str">
        <f>IFERROR(VLOOKUP($AC340,FILL_DATA!$A$4:$X$1004,14,0),"")</f>
        <v/>
      </c>
      <c r="O340" s="58" t="str">
        <f>IFERROR(VLOOKUP($AC340,FILL_DATA!$A$4:$X$1004,15,0),"")</f>
        <v/>
      </c>
      <c r="P340" s="58" t="str">
        <f>IFERROR(VLOOKUP($AC340,FILL_DATA!$A$4:$X$1004,16,0),"")</f>
        <v/>
      </c>
      <c r="Q340" s="58" t="str">
        <f>IFERROR(VLOOKUP($AC340,FILL_DATA!$A$4:$X$1004,17,0),"")</f>
        <v/>
      </c>
      <c r="R340" s="58" t="str">
        <f>IFERROR(VLOOKUP($AC340,FILL_DATA!$A$4:$X$1004,18,0),"")</f>
        <v/>
      </c>
      <c r="S340" s="58" t="str">
        <f>IFERROR(VLOOKUP($AC340,FILL_DATA!$A$4:$X$1004,19,0),"")</f>
        <v/>
      </c>
      <c r="T340" s="58" t="str">
        <f>IFERROR(VLOOKUP($AC340,FILL_DATA!$A$4:$X$1004,20,0),"")</f>
        <v/>
      </c>
      <c r="U340" s="58" t="str">
        <f>IFERROR(VLOOKUP($AC340,FILL_DATA!$A$4:$X$1004,21,0),"")</f>
        <v/>
      </c>
      <c r="V340" s="58" t="str">
        <f>IFERROR(VLOOKUP($AC340,FILL_DATA!$A$4:$X$1004,22,0),"")</f>
        <v/>
      </c>
      <c r="W340" s="58" t="str">
        <f>IFERROR(VLOOKUP($AC340,FILL_DATA!$A$4:$X$1004,23,0),"")</f>
        <v/>
      </c>
      <c r="X340" s="58" t="str">
        <f>IFERROR(VLOOKUP($AC340,FILL_DATA!$A$4:$X$1004,24,0),"")</f>
        <v/>
      </c>
      <c r="Y340" s="58" t="str">
        <f>IF(SANCTION!$C$6:$C$1006="","",VLOOKUP(SANCTION!$C$6:$C$1006,Sheet1!$B$3:$C$15,2,0))</f>
        <v/>
      </c>
      <c r="Z340" s="57">
        <f t="shared" si="10"/>
        <v>0</v>
      </c>
      <c r="AB340" s="89">
        <v>335</v>
      </c>
      <c r="AC340" s="89">
        <f>IFERROR(IF($AB$1&gt;=AB340,SMALL(FILL_DATA!$AC$5:$AC$1004,SANCTION!$AB$2+SANCTION!AB340),0),0)</f>
        <v>0</v>
      </c>
      <c r="AE340" s="89">
        <f>IF(SANCTION!$C340&gt;=9,1,0)</f>
        <v>1</v>
      </c>
      <c r="AF340" s="89">
        <f>IFERROR(PRODUCT(SANCTION!$X340,SANCTION!$Y340),"")</f>
        <v>0</v>
      </c>
      <c r="AG340" s="89">
        <f t="shared" si="11"/>
        <v>0</v>
      </c>
    </row>
    <row r="341" spans="1:33" hidden="1">
      <c r="A341" s="89" t="str">
        <f>J341&amp;"_"&amp;COUNTIF($J$6:J341,J341)</f>
        <v>_305</v>
      </c>
      <c r="B341" s="58" t="str">
        <f>IF(SANCTION!$C341="","",ROWS($B$6:B341))</f>
        <v/>
      </c>
      <c r="C341" s="58" t="str">
        <f>IFERROR(VLOOKUP($AC341,FILL_DATA!$A$4:$X$1004,2,0),"")</f>
        <v/>
      </c>
      <c r="D341" s="58" t="str">
        <f>IFERROR(VLOOKUP($AC341,FILL_DATA!$A$4:$X$1004,3,0),"")</f>
        <v/>
      </c>
      <c r="E341" s="58" t="str">
        <f>IFERROR(VLOOKUP($AC341,FILL_DATA!$A$4:$X$1004,4,0),"")</f>
        <v/>
      </c>
      <c r="F341" s="58" t="str">
        <f>IFERROR(VLOOKUP($AC341,FILL_DATA!$A$4:$X$1004,5,0),"")</f>
        <v/>
      </c>
      <c r="G341" s="58" t="str">
        <f>IFERROR(VLOOKUP($AC341,FILL_DATA!$A$4:$X$1004,6,0),"")</f>
        <v/>
      </c>
      <c r="H341" s="58" t="str">
        <f>IFERROR(VLOOKUP($AC341,FILL_DATA!$A$4:$X$1004,7,0),"")</f>
        <v/>
      </c>
      <c r="I341" s="161" t="str">
        <f>IFERROR(VLOOKUP($AC341,FILL_DATA!$A$4:$X$1004,9,0),"")</f>
        <v/>
      </c>
      <c r="J341" s="58" t="str">
        <f>IFERROR(VLOOKUP($AC341,FILL_DATA!$A$4:$X$1004,10,0),"")</f>
        <v/>
      </c>
      <c r="K341" s="58" t="str">
        <f>IFERROR(VLOOKUP($AC341,FILL_DATA!$A$4:$X$1004,11,0),"")</f>
        <v/>
      </c>
      <c r="L341" s="58" t="str">
        <f>IFERROR(VLOOKUP($AC341,FILL_DATA!$A$4:$X$1004,12,0),"")</f>
        <v/>
      </c>
      <c r="M341" s="58" t="str">
        <f>IFERROR(VLOOKUP($AC341,FILL_DATA!$A$4:$X$1004,13,0),"")</f>
        <v/>
      </c>
      <c r="N341" s="58" t="str">
        <f>IFERROR(VLOOKUP($AC341,FILL_DATA!$A$4:$X$1004,14,0),"")</f>
        <v/>
      </c>
      <c r="O341" s="58" t="str">
        <f>IFERROR(VLOOKUP($AC341,FILL_DATA!$A$4:$X$1004,15,0),"")</f>
        <v/>
      </c>
      <c r="P341" s="58" t="str">
        <f>IFERROR(VLOOKUP($AC341,FILL_DATA!$A$4:$X$1004,16,0),"")</f>
        <v/>
      </c>
      <c r="Q341" s="58" t="str">
        <f>IFERROR(VLOOKUP($AC341,FILL_DATA!$A$4:$X$1004,17,0),"")</f>
        <v/>
      </c>
      <c r="R341" s="58" t="str">
        <f>IFERROR(VLOOKUP($AC341,FILL_DATA!$A$4:$X$1004,18,0),"")</f>
        <v/>
      </c>
      <c r="S341" s="58" t="str">
        <f>IFERROR(VLOOKUP($AC341,FILL_DATA!$A$4:$X$1004,19,0),"")</f>
        <v/>
      </c>
      <c r="T341" s="58" t="str">
        <f>IFERROR(VLOOKUP($AC341,FILL_DATA!$A$4:$X$1004,20,0),"")</f>
        <v/>
      </c>
      <c r="U341" s="58" t="str">
        <f>IFERROR(VLOOKUP($AC341,FILL_DATA!$A$4:$X$1004,21,0),"")</f>
        <v/>
      </c>
      <c r="V341" s="58" t="str">
        <f>IFERROR(VLOOKUP($AC341,FILL_DATA!$A$4:$X$1004,22,0),"")</f>
        <v/>
      </c>
      <c r="W341" s="58" t="str">
        <f>IFERROR(VLOOKUP($AC341,FILL_DATA!$A$4:$X$1004,23,0),"")</f>
        <v/>
      </c>
      <c r="X341" s="58" t="str">
        <f>IFERROR(VLOOKUP($AC341,FILL_DATA!$A$4:$X$1004,24,0),"")</f>
        <v/>
      </c>
      <c r="Y341" s="58" t="str">
        <f>IF(SANCTION!$C$6:$C$1006="","",VLOOKUP(SANCTION!$C$6:$C$1006,Sheet1!$B$3:$C$15,2,0))</f>
        <v/>
      </c>
      <c r="Z341" s="57">
        <f t="shared" si="10"/>
        <v>0</v>
      </c>
      <c r="AB341" s="89">
        <v>336</v>
      </c>
      <c r="AC341" s="89">
        <f>IFERROR(IF($AB$1&gt;=AB341,SMALL(FILL_DATA!$AC$5:$AC$1004,SANCTION!$AB$2+SANCTION!AB341),0),0)</f>
        <v>0</v>
      </c>
      <c r="AE341" s="89">
        <f>IF(SANCTION!$C341&gt;=9,1,0)</f>
        <v>1</v>
      </c>
      <c r="AF341" s="89">
        <f>IFERROR(PRODUCT(SANCTION!$X341,SANCTION!$Y341),"")</f>
        <v>0</v>
      </c>
      <c r="AG341" s="89">
        <f t="shared" si="11"/>
        <v>0</v>
      </c>
    </row>
    <row r="342" spans="1:33" hidden="1">
      <c r="A342" s="89" t="str">
        <f>J342&amp;"_"&amp;COUNTIF($J$6:J342,J342)</f>
        <v>_306</v>
      </c>
      <c r="B342" s="58" t="str">
        <f>IF(SANCTION!$C342="","",ROWS($B$6:B342))</f>
        <v/>
      </c>
      <c r="C342" s="58" t="str">
        <f>IFERROR(VLOOKUP($AC342,FILL_DATA!$A$4:$X$1004,2,0),"")</f>
        <v/>
      </c>
      <c r="D342" s="58" t="str">
        <f>IFERROR(VLOOKUP($AC342,FILL_DATA!$A$4:$X$1004,3,0),"")</f>
        <v/>
      </c>
      <c r="E342" s="58" t="str">
        <f>IFERROR(VLOOKUP($AC342,FILL_DATA!$A$4:$X$1004,4,0),"")</f>
        <v/>
      </c>
      <c r="F342" s="58" t="str">
        <f>IFERROR(VLOOKUP($AC342,FILL_DATA!$A$4:$X$1004,5,0),"")</f>
        <v/>
      </c>
      <c r="G342" s="58" t="str">
        <f>IFERROR(VLOOKUP($AC342,FILL_DATA!$A$4:$X$1004,6,0),"")</f>
        <v/>
      </c>
      <c r="H342" s="58" t="str">
        <f>IFERROR(VLOOKUP($AC342,FILL_DATA!$A$4:$X$1004,7,0),"")</f>
        <v/>
      </c>
      <c r="I342" s="161" t="str">
        <f>IFERROR(VLOOKUP($AC342,FILL_DATA!$A$4:$X$1004,9,0),"")</f>
        <v/>
      </c>
      <c r="J342" s="58" t="str">
        <f>IFERROR(VLOOKUP($AC342,FILL_DATA!$A$4:$X$1004,10,0),"")</f>
        <v/>
      </c>
      <c r="K342" s="58" t="str">
        <f>IFERROR(VLOOKUP($AC342,FILL_DATA!$A$4:$X$1004,11,0),"")</f>
        <v/>
      </c>
      <c r="L342" s="58" t="str">
        <f>IFERROR(VLOOKUP($AC342,FILL_DATA!$A$4:$X$1004,12,0),"")</f>
        <v/>
      </c>
      <c r="M342" s="58" t="str">
        <f>IFERROR(VLOOKUP($AC342,FILL_DATA!$A$4:$X$1004,13,0),"")</f>
        <v/>
      </c>
      <c r="N342" s="58" t="str">
        <f>IFERROR(VLOOKUP($AC342,FILL_DATA!$A$4:$X$1004,14,0),"")</f>
        <v/>
      </c>
      <c r="O342" s="58" t="str">
        <f>IFERROR(VLOOKUP($AC342,FILL_DATA!$A$4:$X$1004,15,0),"")</f>
        <v/>
      </c>
      <c r="P342" s="58" t="str">
        <f>IFERROR(VLOOKUP($AC342,FILL_DATA!$A$4:$X$1004,16,0),"")</f>
        <v/>
      </c>
      <c r="Q342" s="58" t="str">
        <f>IFERROR(VLOOKUP($AC342,FILL_DATA!$A$4:$X$1004,17,0),"")</f>
        <v/>
      </c>
      <c r="R342" s="58" t="str">
        <f>IFERROR(VLOOKUP($AC342,FILL_DATA!$A$4:$X$1004,18,0),"")</f>
        <v/>
      </c>
      <c r="S342" s="58" t="str">
        <f>IFERROR(VLOOKUP($AC342,FILL_DATA!$A$4:$X$1004,19,0),"")</f>
        <v/>
      </c>
      <c r="T342" s="58" t="str">
        <f>IFERROR(VLOOKUP($AC342,FILL_DATA!$A$4:$X$1004,20,0),"")</f>
        <v/>
      </c>
      <c r="U342" s="58" t="str">
        <f>IFERROR(VLOOKUP($AC342,FILL_DATA!$A$4:$X$1004,21,0),"")</f>
        <v/>
      </c>
      <c r="V342" s="58" t="str">
        <f>IFERROR(VLOOKUP($AC342,FILL_DATA!$A$4:$X$1004,22,0),"")</f>
        <v/>
      </c>
      <c r="W342" s="58" t="str">
        <f>IFERROR(VLOOKUP($AC342,FILL_DATA!$A$4:$X$1004,23,0),"")</f>
        <v/>
      </c>
      <c r="X342" s="58" t="str">
        <f>IFERROR(VLOOKUP($AC342,FILL_DATA!$A$4:$X$1004,24,0),"")</f>
        <v/>
      </c>
      <c r="Y342" s="58" t="str">
        <f>IF(SANCTION!$C$6:$C$1006="","",VLOOKUP(SANCTION!$C$6:$C$1006,Sheet1!$B$3:$C$15,2,0))</f>
        <v/>
      </c>
      <c r="Z342" s="57">
        <f t="shared" si="10"/>
        <v>0</v>
      </c>
      <c r="AB342" s="89">
        <v>337</v>
      </c>
      <c r="AC342" s="89">
        <f>IFERROR(IF($AB$1&gt;=AB342,SMALL(FILL_DATA!$AC$5:$AC$1004,SANCTION!$AB$2+SANCTION!AB342),0),0)</f>
        <v>0</v>
      </c>
      <c r="AE342" s="89">
        <f>IF(SANCTION!$C342&gt;=9,1,0)</f>
        <v>1</v>
      </c>
      <c r="AF342" s="89">
        <f>IFERROR(PRODUCT(SANCTION!$X342,SANCTION!$Y342),"")</f>
        <v>0</v>
      </c>
      <c r="AG342" s="89">
        <f t="shared" si="11"/>
        <v>0</v>
      </c>
    </row>
    <row r="343" spans="1:33" hidden="1">
      <c r="A343" s="89" t="str">
        <f>J343&amp;"_"&amp;COUNTIF($J$6:J343,J343)</f>
        <v>_307</v>
      </c>
      <c r="B343" s="58" t="str">
        <f>IF(SANCTION!$C343="","",ROWS($B$6:B343))</f>
        <v/>
      </c>
      <c r="C343" s="58" t="str">
        <f>IFERROR(VLOOKUP($AC343,FILL_DATA!$A$4:$X$1004,2,0),"")</f>
        <v/>
      </c>
      <c r="D343" s="58" t="str">
        <f>IFERROR(VLOOKUP($AC343,FILL_DATA!$A$4:$X$1004,3,0),"")</f>
        <v/>
      </c>
      <c r="E343" s="58" t="str">
        <f>IFERROR(VLOOKUP($AC343,FILL_DATA!$A$4:$X$1004,4,0),"")</f>
        <v/>
      </c>
      <c r="F343" s="58" t="str">
        <f>IFERROR(VLOOKUP($AC343,FILL_DATA!$A$4:$X$1004,5,0),"")</f>
        <v/>
      </c>
      <c r="G343" s="58" t="str">
        <f>IFERROR(VLOOKUP($AC343,FILL_DATA!$A$4:$X$1004,6,0),"")</f>
        <v/>
      </c>
      <c r="H343" s="58" t="str">
        <f>IFERROR(VLOOKUP($AC343,FILL_DATA!$A$4:$X$1004,7,0),"")</f>
        <v/>
      </c>
      <c r="I343" s="161" t="str">
        <f>IFERROR(VLOOKUP($AC343,FILL_DATA!$A$4:$X$1004,9,0),"")</f>
        <v/>
      </c>
      <c r="J343" s="58" t="str">
        <f>IFERROR(VLOOKUP($AC343,FILL_DATA!$A$4:$X$1004,10,0),"")</f>
        <v/>
      </c>
      <c r="K343" s="58" t="str">
        <f>IFERROR(VLOOKUP($AC343,FILL_DATA!$A$4:$X$1004,11,0),"")</f>
        <v/>
      </c>
      <c r="L343" s="58" t="str">
        <f>IFERROR(VLOOKUP($AC343,FILL_DATA!$A$4:$X$1004,12,0),"")</f>
        <v/>
      </c>
      <c r="M343" s="58" t="str">
        <f>IFERROR(VLOOKUP($AC343,FILL_DATA!$A$4:$X$1004,13,0),"")</f>
        <v/>
      </c>
      <c r="N343" s="58" t="str">
        <f>IFERROR(VLOOKUP($AC343,FILL_DATA!$A$4:$X$1004,14,0),"")</f>
        <v/>
      </c>
      <c r="O343" s="58" t="str">
        <f>IFERROR(VLOOKUP($AC343,FILL_DATA!$A$4:$X$1004,15,0),"")</f>
        <v/>
      </c>
      <c r="P343" s="58" t="str">
        <f>IFERROR(VLOOKUP($AC343,FILL_DATA!$A$4:$X$1004,16,0),"")</f>
        <v/>
      </c>
      <c r="Q343" s="58" t="str">
        <f>IFERROR(VLOOKUP($AC343,FILL_DATA!$A$4:$X$1004,17,0),"")</f>
        <v/>
      </c>
      <c r="R343" s="58" t="str">
        <f>IFERROR(VLOOKUP($AC343,FILL_DATA!$A$4:$X$1004,18,0),"")</f>
        <v/>
      </c>
      <c r="S343" s="58" t="str">
        <f>IFERROR(VLOOKUP($AC343,FILL_DATA!$A$4:$X$1004,19,0),"")</f>
        <v/>
      </c>
      <c r="T343" s="58" t="str">
        <f>IFERROR(VLOOKUP($AC343,FILL_DATA!$A$4:$X$1004,20,0),"")</f>
        <v/>
      </c>
      <c r="U343" s="58" t="str">
        <f>IFERROR(VLOOKUP($AC343,FILL_DATA!$A$4:$X$1004,21,0),"")</f>
        <v/>
      </c>
      <c r="V343" s="58" t="str">
        <f>IFERROR(VLOOKUP($AC343,FILL_DATA!$A$4:$X$1004,22,0),"")</f>
        <v/>
      </c>
      <c r="W343" s="58" t="str">
        <f>IFERROR(VLOOKUP($AC343,FILL_DATA!$A$4:$X$1004,23,0),"")</f>
        <v/>
      </c>
      <c r="X343" s="58" t="str">
        <f>IFERROR(VLOOKUP($AC343,FILL_DATA!$A$4:$X$1004,24,0),"")</f>
        <v/>
      </c>
      <c r="Y343" s="58" t="str">
        <f>IF(SANCTION!$C$6:$C$1006="","",VLOOKUP(SANCTION!$C$6:$C$1006,Sheet1!$B$3:$C$15,2,0))</f>
        <v/>
      </c>
      <c r="Z343" s="57">
        <f t="shared" si="10"/>
        <v>0</v>
      </c>
      <c r="AB343" s="89">
        <v>338</v>
      </c>
      <c r="AC343" s="89">
        <f>IFERROR(IF($AB$1&gt;=AB343,SMALL(FILL_DATA!$AC$5:$AC$1004,SANCTION!$AB$2+SANCTION!AB343),0),0)</f>
        <v>0</v>
      </c>
      <c r="AE343" s="89">
        <f>IF(SANCTION!$C343&gt;=9,1,0)</f>
        <v>1</v>
      </c>
      <c r="AF343" s="89">
        <f>IFERROR(PRODUCT(SANCTION!$X343,SANCTION!$Y343),"")</f>
        <v>0</v>
      </c>
      <c r="AG343" s="89">
        <f t="shared" si="11"/>
        <v>0</v>
      </c>
    </row>
    <row r="344" spans="1:33" hidden="1">
      <c r="A344" s="89" t="str">
        <f>J344&amp;"_"&amp;COUNTIF($J$6:J344,J344)</f>
        <v>_308</v>
      </c>
      <c r="B344" s="58" t="str">
        <f>IF(SANCTION!$C344="","",ROWS($B$6:B344))</f>
        <v/>
      </c>
      <c r="C344" s="58" t="str">
        <f>IFERROR(VLOOKUP($AC344,FILL_DATA!$A$4:$X$1004,2,0),"")</f>
        <v/>
      </c>
      <c r="D344" s="58" t="str">
        <f>IFERROR(VLOOKUP($AC344,FILL_DATA!$A$4:$X$1004,3,0),"")</f>
        <v/>
      </c>
      <c r="E344" s="58" t="str">
        <f>IFERROR(VLOOKUP($AC344,FILL_DATA!$A$4:$X$1004,4,0),"")</f>
        <v/>
      </c>
      <c r="F344" s="58" t="str">
        <f>IFERROR(VLOOKUP($AC344,FILL_DATA!$A$4:$X$1004,5,0),"")</f>
        <v/>
      </c>
      <c r="G344" s="58" t="str">
        <f>IFERROR(VLOOKUP($AC344,FILL_DATA!$A$4:$X$1004,6,0),"")</f>
        <v/>
      </c>
      <c r="H344" s="58" t="str">
        <f>IFERROR(VLOOKUP($AC344,FILL_DATA!$A$4:$X$1004,7,0),"")</f>
        <v/>
      </c>
      <c r="I344" s="161" t="str">
        <f>IFERROR(VLOOKUP($AC344,FILL_DATA!$A$4:$X$1004,9,0),"")</f>
        <v/>
      </c>
      <c r="J344" s="58" t="str">
        <f>IFERROR(VLOOKUP($AC344,FILL_DATA!$A$4:$X$1004,10,0),"")</f>
        <v/>
      </c>
      <c r="K344" s="58" t="str">
        <f>IFERROR(VLOOKUP($AC344,FILL_DATA!$A$4:$X$1004,11,0),"")</f>
        <v/>
      </c>
      <c r="L344" s="58" t="str">
        <f>IFERROR(VLOOKUP($AC344,FILL_DATA!$A$4:$X$1004,12,0),"")</f>
        <v/>
      </c>
      <c r="M344" s="58" t="str">
        <f>IFERROR(VLOOKUP($AC344,FILL_DATA!$A$4:$X$1004,13,0),"")</f>
        <v/>
      </c>
      <c r="N344" s="58" t="str">
        <f>IFERROR(VLOOKUP($AC344,FILL_DATA!$A$4:$X$1004,14,0),"")</f>
        <v/>
      </c>
      <c r="O344" s="58" t="str">
        <f>IFERROR(VLOOKUP($AC344,FILL_DATA!$A$4:$X$1004,15,0),"")</f>
        <v/>
      </c>
      <c r="P344" s="58" t="str">
        <f>IFERROR(VLOOKUP($AC344,FILL_DATA!$A$4:$X$1004,16,0),"")</f>
        <v/>
      </c>
      <c r="Q344" s="58" t="str">
        <f>IFERROR(VLOOKUP($AC344,FILL_DATA!$A$4:$X$1004,17,0),"")</f>
        <v/>
      </c>
      <c r="R344" s="58" t="str">
        <f>IFERROR(VLOOKUP($AC344,FILL_DATA!$A$4:$X$1004,18,0),"")</f>
        <v/>
      </c>
      <c r="S344" s="58" t="str">
        <f>IFERROR(VLOOKUP($AC344,FILL_DATA!$A$4:$X$1004,19,0),"")</f>
        <v/>
      </c>
      <c r="T344" s="58" t="str">
        <f>IFERROR(VLOOKUP($AC344,FILL_DATA!$A$4:$X$1004,20,0),"")</f>
        <v/>
      </c>
      <c r="U344" s="58" t="str">
        <f>IFERROR(VLOOKUP($AC344,FILL_DATA!$A$4:$X$1004,21,0),"")</f>
        <v/>
      </c>
      <c r="V344" s="58" t="str">
        <f>IFERROR(VLOOKUP($AC344,FILL_DATA!$A$4:$X$1004,22,0),"")</f>
        <v/>
      </c>
      <c r="W344" s="58" t="str">
        <f>IFERROR(VLOOKUP($AC344,FILL_DATA!$A$4:$X$1004,23,0),"")</f>
        <v/>
      </c>
      <c r="X344" s="58" t="str">
        <f>IFERROR(VLOOKUP($AC344,FILL_DATA!$A$4:$X$1004,24,0),"")</f>
        <v/>
      </c>
      <c r="Y344" s="58" t="str">
        <f>IF(SANCTION!$C$6:$C$1006="","",VLOOKUP(SANCTION!$C$6:$C$1006,Sheet1!$B$3:$C$15,2,0))</f>
        <v/>
      </c>
      <c r="Z344" s="57">
        <f t="shared" si="10"/>
        <v>0</v>
      </c>
      <c r="AB344" s="89">
        <v>339</v>
      </c>
      <c r="AC344" s="89">
        <f>IFERROR(IF($AB$1&gt;=AB344,SMALL(FILL_DATA!$AC$5:$AC$1004,SANCTION!$AB$2+SANCTION!AB344),0),0)</f>
        <v>0</v>
      </c>
      <c r="AE344" s="89">
        <f>IF(SANCTION!$C344&gt;=9,1,0)</f>
        <v>1</v>
      </c>
      <c r="AF344" s="89">
        <f>IFERROR(PRODUCT(SANCTION!$X344,SANCTION!$Y344),"")</f>
        <v>0</v>
      </c>
      <c r="AG344" s="89">
        <f t="shared" si="11"/>
        <v>0</v>
      </c>
    </row>
    <row r="345" spans="1:33" hidden="1">
      <c r="A345" s="89" t="str">
        <f>J345&amp;"_"&amp;COUNTIF($J$6:J345,J345)</f>
        <v>_309</v>
      </c>
      <c r="B345" s="58" t="str">
        <f>IF(SANCTION!$C345="","",ROWS($B$6:B345))</f>
        <v/>
      </c>
      <c r="C345" s="58" t="str">
        <f>IFERROR(VLOOKUP($AC345,FILL_DATA!$A$4:$X$1004,2,0),"")</f>
        <v/>
      </c>
      <c r="D345" s="58" t="str">
        <f>IFERROR(VLOOKUP($AC345,FILL_DATA!$A$4:$X$1004,3,0),"")</f>
        <v/>
      </c>
      <c r="E345" s="58" t="str">
        <f>IFERROR(VLOOKUP($AC345,FILL_DATA!$A$4:$X$1004,4,0),"")</f>
        <v/>
      </c>
      <c r="F345" s="58" t="str">
        <f>IFERROR(VLOOKUP($AC345,FILL_DATA!$A$4:$X$1004,5,0),"")</f>
        <v/>
      </c>
      <c r="G345" s="58" t="str">
        <f>IFERROR(VLOOKUP($AC345,FILL_DATA!$A$4:$X$1004,6,0),"")</f>
        <v/>
      </c>
      <c r="H345" s="58" t="str">
        <f>IFERROR(VLOOKUP($AC345,FILL_DATA!$A$4:$X$1004,7,0),"")</f>
        <v/>
      </c>
      <c r="I345" s="161" t="str">
        <f>IFERROR(VLOOKUP($AC345,FILL_DATA!$A$4:$X$1004,9,0),"")</f>
        <v/>
      </c>
      <c r="J345" s="58" t="str">
        <f>IFERROR(VLOOKUP($AC345,FILL_DATA!$A$4:$X$1004,10,0),"")</f>
        <v/>
      </c>
      <c r="K345" s="58" t="str">
        <f>IFERROR(VLOOKUP($AC345,FILL_DATA!$A$4:$X$1004,11,0),"")</f>
        <v/>
      </c>
      <c r="L345" s="58" t="str">
        <f>IFERROR(VLOOKUP($AC345,FILL_DATA!$A$4:$X$1004,12,0),"")</f>
        <v/>
      </c>
      <c r="M345" s="58" t="str">
        <f>IFERROR(VLOOKUP($AC345,FILL_DATA!$A$4:$X$1004,13,0),"")</f>
        <v/>
      </c>
      <c r="N345" s="58" t="str">
        <f>IFERROR(VLOOKUP($AC345,FILL_DATA!$A$4:$X$1004,14,0),"")</f>
        <v/>
      </c>
      <c r="O345" s="58" t="str">
        <f>IFERROR(VLOOKUP($AC345,FILL_DATA!$A$4:$X$1004,15,0),"")</f>
        <v/>
      </c>
      <c r="P345" s="58" t="str">
        <f>IFERROR(VLOOKUP($AC345,FILL_DATA!$A$4:$X$1004,16,0),"")</f>
        <v/>
      </c>
      <c r="Q345" s="58" t="str">
        <f>IFERROR(VLOOKUP($AC345,FILL_DATA!$A$4:$X$1004,17,0),"")</f>
        <v/>
      </c>
      <c r="R345" s="58" t="str">
        <f>IFERROR(VLOOKUP($AC345,FILL_DATA!$A$4:$X$1004,18,0),"")</f>
        <v/>
      </c>
      <c r="S345" s="58" t="str">
        <f>IFERROR(VLOOKUP($AC345,FILL_DATA!$A$4:$X$1004,19,0),"")</f>
        <v/>
      </c>
      <c r="T345" s="58" t="str">
        <f>IFERROR(VLOOKUP($AC345,FILL_DATA!$A$4:$X$1004,20,0),"")</f>
        <v/>
      </c>
      <c r="U345" s="58" t="str">
        <f>IFERROR(VLOOKUP($AC345,FILL_DATA!$A$4:$X$1004,21,0),"")</f>
        <v/>
      </c>
      <c r="V345" s="58" t="str">
        <f>IFERROR(VLOOKUP($AC345,FILL_DATA!$A$4:$X$1004,22,0),"")</f>
        <v/>
      </c>
      <c r="W345" s="58" t="str">
        <f>IFERROR(VLOOKUP($AC345,FILL_DATA!$A$4:$X$1004,23,0),"")</f>
        <v/>
      </c>
      <c r="X345" s="58" t="str">
        <f>IFERROR(VLOOKUP($AC345,FILL_DATA!$A$4:$X$1004,24,0),"")</f>
        <v/>
      </c>
      <c r="Y345" s="58" t="str">
        <f>IF(SANCTION!$C$6:$C$1006="","",VLOOKUP(SANCTION!$C$6:$C$1006,Sheet1!$B$3:$C$15,2,0))</f>
        <v/>
      </c>
      <c r="Z345" s="57">
        <f t="shared" si="10"/>
        <v>0</v>
      </c>
      <c r="AB345" s="89">
        <v>340</v>
      </c>
      <c r="AC345" s="89">
        <f>IFERROR(IF($AB$1&gt;=AB345,SMALL(FILL_DATA!$AC$5:$AC$1004,SANCTION!$AB$2+SANCTION!AB345),0),0)</f>
        <v>0</v>
      </c>
      <c r="AE345" s="89">
        <f>IF(SANCTION!$C345&gt;=9,1,0)</f>
        <v>1</v>
      </c>
      <c r="AF345" s="89">
        <f>IFERROR(PRODUCT(SANCTION!$X345,SANCTION!$Y345),"")</f>
        <v>0</v>
      </c>
      <c r="AG345" s="89">
        <f t="shared" si="11"/>
        <v>0</v>
      </c>
    </row>
    <row r="346" spans="1:33" hidden="1">
      <c r="A346" s="89" t="str">
        <f>J346&amp;"_"&amp;COUNTIF($J$6:J346,J346)</f>
        <v>_310</v>
      </c>
      <c r="B346" s="58" t="str">
        <f>IF(SANCTION!$C346="","",ROWS($B$6:B346))</f>
        <v/>
      </c>
      <c r="C346" s="58" t="str">
        <f>IFERROR(VLOOKUP($AC346,FILL_DATA!$A$4:$X$1004,2,0),"")</f>
        <v/>
      </c>
      <c r="D346" s="58" t="str">
        <f>IFERROR(VLOOKUP($AC346,FILL_DATA!$A$4:$X$1004,3,0),"")</f>
        <v/>
      </c>
      <c r="E346" s="58" t="str">
        <f>IFERROR(VLOOKUP($AC346,FILL_DATA!$A$4:$X$1004,4,0),"")</f>
        <v/>
      </c>
      <c r="F346" s="58" t="str">
        <f>IFERROR(VLOOKUP($AC346,FILL_DATA!$A$4:$X$1004,5,0),"")</f>
        <v/>
      </c>
      <c r="G346" s="58" t="str">
        <f>IFERROR(VLOOKUP($AC346,FILL_DATA!$A$4:$X$1004,6,0),"")</f>
        <v/>
      </c>
      <c r="H346" s="58" t="str">
        <f>IFERROR(VLOOKUP($AC346,FILL_DATA!$A$4:$X$1004,7,0),"")</f>
        <v/>
      </c>
      <c r="I346" s="161" t="str">
        <f>IFERROR(VLOOKUP($AC346,FILL_DATA!$A$4:$X$1004,9,0),"")</f>
        <v/>
      </c>
      <c r="J346" s="58" t="str">
        <f>IFERROR(VLOOKUP($AC346,FILL_DATA!$A$4:$X$1004,10,0),"")</f>
        <v/>
      </c>
      <c r="K346" s="58" t="str">
        <f>IFERROR(VLOOKUP($AC346,FILL_DATA!$A$4:$X$1004,11,0),"")</f>
        <v/>
      </c>
      <c r="L346" s="58" t="str">
        <f>IFERROR(VLOOKUP($AC346,FILL_DATA!$A$4:$X$1004,12,0),"")</f>
        <v/>
      </c>
      <c r="M346" s="58" t="str">
        <f>IFERROR(VLOOKUP($AC346,FILL_DATA!$A$4:$X$1004,13,0),"")</f>
        <v/>
      </c>
      <c r="N346" s="58" t="str">
        <f>IFERROR(VLOOKUP($AC346,FILL_DATA!$A$4:$X$1004,14,0),"")</f>
        <v/>
      </c>
      <c r="O346" s="58" t="str">
        <f>IFERROR(VLOOKUP($AC346,FILL_DATA!$A$4:$X$1004,15,0),"")</f>
        <v/>
      </c>
      <c r="P346" s="58" t="str">
        <f>IFERROR(VLOOKUP($AC346,FILL_DATA!$A$4:$X$1004,16,0),"")</f>
        <v/>
      </c>
      <c r="Q346" s="58" t="str">
        <f>IFERROR(VLOOKUP($AC346,FILL_DATA!$A$4:$X$1004,17,0),"")</f>
        <v/>
      </c>
      <c r="R346" s="58" t="str">
        <f>IFERROR(VLOOKUP($AC346,FILL_DATA!$A$4:$X$1004,18,0),"")</f>
        <v/>
      </c>
      <c r="S346" s="58" t="str">
        <f>IFERROR(VLOOKUP($AC346,FILL_DATA!$A$4:$X$1004,19,0),"")</f>
        <v/>
      </c>
      <c r="T346" s="58" t="str">
        <f>IFERROR(VLOOKUP($AC346,FILL_DATA!$A$4:$X$1004,20,0),"")</f>
        <v/>
      </c>
      <c r="U346" s="58" t="str">
        <f>IFERROR(VLOOKUP($AC346,FILL_DATA!$A$4:$X$1004,21,0),"")</f>
        <v/>
      </c>
      <c r="V346" s="58" t="str">
        <f>IFERROR(VLOOKUP($AC346,FILL_DATA!$A$4:$X$1004,22,0),"")</f>
        <v/>
      </c>
      <c r="W346" s="58" t="str">
        <f>IFERROR(VLOOKUP($AC346,FILL_DATA!$A$4:$X$1004,23,0),"")</f>
        <v/>
      </c>
      <c r="X346" s="58" t="str">
        <f>IFERROR(VLOOKUP($AC346,FILL_DATA!$A$4:$X$1004,24,0),"")</f>
        <v/>
      </c>
      <c r="Y346" s="58" t="str">
        <f>IF(SANCTION!$C$6:$C$1006="","",VLOOKUP(SANCTION!$C$6:$C$1006,Sheet1!$B$3:$C$15,2,0))</f>
        <v/>
      </c>
      <c r="Z346" s="57">
        <f t="shared" si="10"/>
        <v>0</v>
      </c>
      <c r="AB346" s="89">
        <v>341</v>
      </c>
      <c r="AC346" s="89">
        <f>IFERROR(IF($AB$1&gt;=AB346,SMALL(FILL_DATA!$AC$5:$AC$1004,SANCTION!$AB$2+SANCTION!AB346),0),0)</f>
        <v>0</v>
      </c>
      <c r="AE346" s="89">
        <f>IF(SANCTION!$C346&gt;=9,1,0)</f>
        <v>1</v>
      </c>
      <c r="AF346" s="89">
        <f>IFERROR(PRODUCT(SANCTION!$X346,SANCTION!$Y346),"")</f>
        <v>0</v>
      </c>
      <c r="AG346" s="89">
        <f t="shared" si="11"/>
        <v>0</v>
      </c>
    </row>
    <row r="347" spans="1:33" hidden="1">
      <c r="A347" s="89" t="str">
        <f>J347&amp;"_"&amp;COUNTIF($J$6:J347,J347)</f>
        <v>_311</v>
      </c>
      <c r="B347" s="58" t="str">
        <f>IF(SANCTION!$C347="","",ROWS($B$6:B347))</f>
        <v/>
      </c>
      <c r="C347" s="58" t="str">
        <f>IFERROR(VLOOKUP($AC347,FILL_DATA!$A$4:$X$1004,2,0),"")</f>
        <v/>
      </c>
      <c r="D347" s="58" t="str">
        <f>IFERROR(VLOOKUP($AC347,FILL_DATA!$A$4:$X$1004,3,0),"")</f>
        <v/>
      </c>
      <c r="E347" s="58" t="str">
        <f>IFERROR(VLOOKUP($AC347,FILL_DATA!$A$4:$X$1004,4,0),"")</f>
        <v/>
      </c>
      <c r="F347" s="58" t="str">
        <f>IFERROR(VLOOKUP($AC347,FILL_DATA!$A$4:$X$1004,5,0),"")</f>
        <v/>
      </c>
      <c r="G347" s="58" t="str">
        <f>IFERROR(VLOOKUP($AC347,FILL_DATA!$A$4:$X$1004,6,0),"")</f>
        <v/>
      </c>
      <c r="H347" s="58" t="str">
        <f>IFERROR(VLOOKUP($AC347,FILL_DATA!$A$4:$X$1004,7,0),"")</f>
        <v/>
      </c>
      <c r="I347" s="161" t="str">
        <f>IFERROR(VLOOKUP($AC347,FILL_DATA!$A$4:$X$1004,9,0),"")</f>
        <v/>
      </c>
      <c r="J347" s="58" t="str">
        <f>IFERROR(VLOOKUP($AC347,FILL_DATA!$A$4:$X$1004,10,0),"")</f>
        <v/>
      </c>
      <c r="K347" s="58" t="str">
        <f>IFERROR(VLOOKUP($AC347,FILL_DATA!$A$4:$X$1004,11,0),"")</f>
        <v/>
      </c>
      <c r="L347" s="58" t="str">
        <f>IFERROR(VLOOKUP($AC347,FILL_DATA!$A$4:$X$1004,12,0),"")</f>
        <v/>
      </c>
      <c r="M347" s="58" t="str">
        <f>IFERROR(VLOOKUP($AC347,FILL_DATA!$A$4:$X$1004,13,0),"")</f>
        <v/>
      </c>
      <c r="N347" s="58" t="str">
        <f>IFERROR(VLOOKUP($AC347,FILL_DATA!$A$4:$X$1004,14,0),"")</f>
        <v/>
      </c>
      <c r="O347" s="58" t="str">
        <f>IFERROR(VLOOKUP($AC347,FILL_DATA!$A$4:$X$1004,15,0),"")</f>
        <v/>
      </c>
      <c r="P347" s="58" t="str">
        <f>IFERROR(VLOOKUP($AC347,FILL_DATA!$A$4:$X$1004,16,0),"")</f>
        <v/>
      </c>
      <c r="Q347" s="58" t="str">
        <f>IFERROR(VLOOKUP($AC347,FILL_DATA!$A$4:$X$1004,17,0),"")</f>
        <v/>
      </c>
      <c r="R347" s="58" t="str">
        <f>IFERROR(VLOOKUP($AC347,FILL_DATA!$A$4:$X$1004,18,0),"")</f>
        <v/>
      </c>
      <c r="S347" s="58" t="str">
        <f>IFERROR(VLOOKUP($AC347,FILL_DATA!$A$4:$X$1004,19,0),"")</f>
        <v/>
      </c>
      <c r="T347" s="58" t="str">
        <f>IFERROR(VLOOKUP($AC347,FILL_DATA!$A$4:$X$1004,20,0),"")</f>
        <v/>
      </c>
      <c r="U347" s="58" t="str">
        <f>IFERROR(VLOOKUP($AC347,FILL_DATA!$A$4:$X$1004,21,0),"")</f>
        <v/>
      </c>
      <c r="V347" s="58" t="str">
        <f>IFERROR(VLOOKUP($AC347,FILL_DATA!$A$4:$X$1004,22,0),"")</f>
        <v/>
      </c>
      <c r="W347" s="58" t="str">
        <f>IFERROR(VLOOKUP($AC347,FILL_DATA!$A$4:$X$1004,23,0),"")</f>
        <v/>
      </c>
      <c r="X347" s="58" t="str">
        <f>IFERROR(VLOOKUP($AC347,FILL_DATA!$A$4:$X$1004,24,0),"")</f>
        <v/>
      </c>
      <c r="Y347" s="58" t="str">
        <f>IF(SANCTION!$C$6:$C$1006="","",VLOOKUP(SANCTION!$C$6:$C$1006,Sheet1!$B$3:$C$15,2,0))</f>
        <v/>
      </c>
      <c r="Z347" s="57">
        <f t="shared" si="10"/>
        <v>0</v>
      </c>
      <c r="AB347" s="89">
        <v>342</v>
      </c>
      <c r="AC347" s="89">
        <f>IFERROR(IF($AB$1&gt;=AB347,SMALL(FILL_DATA!$AC$5:$AC$1004,SANCTION!$AB$2+SANCTION!AB347),0),0)</f>
        <v>0</v>
      </c>
      <c r="AE347" s="89">
        <f>IF(SANCTION!$C347&gt;=9,1,0)</f>
        <v>1</v>
      </c>
      <c r="AF347" s="89">
        <f>IFERROR(PRODUCT(SANCTION!$X347,SANCTION!$Y347),"")</f>
        <v>0</v>
      </c>
      <c r="AG347" s="89">
        <f t="shared" si="11"/>
        <v>0</v>
      </c>
    </row>
    <row r="348" spans="1:33" hidden="1">
      <c r="A348" s="89" t="str">
        <f>J348&amp;"_"&amp;COUNTIF($J$6:J348,J348)</f>
        <v>_312</v>
      </c>
      <c r="B348" s="58" t="str">
        <f>IF(SANCTION!$C348="","",ROWS($B$6:B348))</f>
        <v/>
      </c>
      <c r="C348" s="58" t="str">
        <f>IFERROR(VLOOKUP($AC348,FILL_DATA!$A$4:$X$1004,2,0),"")</f>
        <v/>
      </c>
      <c r="D348" s="58" t="str">
        <f>IFERROR(VLOOKUP($AC348,FILL_DATA!$A$4:$X$1004,3,0),"")</f>
        <v/>
      </c>
      <c r="E348" s="58" t="str">
        <f>IFERROR(VLOOKUP($AC348,FILL_DATA!$A$4:$X$1004,4,0),"")</f>
        <v/>
      </c>
      <c r="F348" s="58" t="str">
        <f>IFERROR(VLOOKUP($AC348,FILL_DATA!$A$4:$X$1004,5,0),"")</f>
        <v/>
      </c>
      <c r="G348" s="58" t="str">
        <f>IFERROR(VLOOKUP($AC348,FILL_DATA!$A$4:$X$1004,6,0),"")</f>
        <v/>
      </c>
      <c r="H348" s="58" t="str">
        <f>IFERROR(VLOOKUP($AC348,FILL_DATA!$A$4:$X$1004,7,0),"")</f>
        <v/>
      </c>
      <c r="I348" s="161" t="str">
        <f>IFERROR(VLOOKUP($AC348,FILL_DATA!$A$4:$X$1004,9,0),"")</f>
        <v/>
      </c>
      <c r="J348" s="58" t="str">
        <f>IFERROR(VLOOKUP($AC348,FILL_DATA!$A$4:$X$1004,10,0),"")</f>
        <v/>
      </c>
      <c r="K348" s="58" t="str">
        <f>IFERROR(VLOOKUP($AC348,FILL_DATA!$A$4:$X$1004,11,0),"")</f>
        <v/>
      </c>
      <c r="L348" s="58" t="str">
        <f>IFERROR(VLOOKUP($AC348,FILL_DATA!$A$4:$X$1004,12,0),"")</f>
        <v/>
      </c>
      <c r="M348" s="58" t="str">
        <f>IFERROR(VLOOKUP($AC348,FILL_DATA!$A$4:$X$1004,13,0),"")</f>
        <v/>
      </c>
      <c r="N348" s="58" t="str">
        <f>IFERROR(VLOOKUP($AC348,FILL_DATA!$A$4:$X$1004,14,0),"")</f>
        <v/>
      </c>
      <c r="O348" s="58" t="str">
        <f>IFERROR(VLOOKUP($AC348,FILL_DATA!$A$4:$X$1004,15,0),"")</f>
        <v/>
      </c>
      <c r="P348" s="58" t="str">
        <f>IFERROR(VLOOKUP($AC348,FILL_DATA!$A$4:$X$1004,16,0),"")</f>
        <v/>
      </c>
      <c r="Q348" s="58" t="str">
        <f>IFERROR(VLOOKUP($AC348,FILL_DATA!$A$4:$X$1004,17,0),"")</f>
        <v/>
      </c>
      <c r="R348" s="58" t="str">
        <f>IFERROR(VLOOKUP($AC348,FILL_DATA!$A$4:$X$1004,18,0),"")</f>
        <v/>
      </c>
      <c r="S348" s="58" t="str">
        <f>IFERROR(VLOOKUP($AC348,FILL_DATA!$A$4:$X$1004,19,0),"")</f>
        <v/>
      </c>
      <c r="T348" s="58" t="str">
        <f>IFERROR(VLOOKUP($AC348,FILL_DATA!$A$4:$X$1004,20,0),"")</f>
        <v/>
      </c>
      <c r="U348" s="58" t="str">
        <f>IFERROR(VLOOKUP($AC348,FILL_DATA!$A$4:$X$1004,21,0),"")</f>
        <v/>
      </c>
      <c r="V348" s="58" t="str">
        <f>IFERROR(VLOOKUP($AC348,FILL_DATA!$A$4:$X$1004,22,0),"")</f>
        <v/>
      </c>
      <c r="W348" s="58" t="str">
        <f>IFERROR(VLOOKUP($AC348,FILL_DATA!$A$4:$X$1004,23,0),"")</f>
        <v/>
      </c>
      <c r="X348" s="58" t="str">
        <f>IFERROR(VLOOKUP($AC348,FILL_DATA!$A$4:$X$1004,24,0),"")</f>
        <v/>
      </c>
      <c r="Y348" s="58" t="str">
        <f>IF(SANCTION!$C$6:$C$1006="","",VLOOKUP(SANCTION!$C$6:$C$1006,Sheet1!$B$3:$C$15,2,0))</f>
        <v/>
      </c>
      <c r="Z348" s="57">
        <f t="shared" si="10"/>
        <v>0</v>
      </c>
      <c r="AB348" s="89">
        <v>343</v>
      </c>
      <c r="AC348" s="89">
        <f>IFERROR(IF($AB$1&gt;=AB348,SMALL(FILL_DATA!$AC$5:$AC$1004,SANCTION!$AB$2+SANCTION!AB348),0),0)</f>
        <v>0</v>
      </c>
      <c r="AE348" s="89">
        <f>IF(SANCTION!$C348&gt;=9,1,0)</f>
        <v>1</v>
      </c>
      <c r="AF348" s="89">
        <f>IFERROR(PRODUCT(SANCTION!$X348,SANCTION!$Y348),"")</f>
        <v>0</v>
      </c>
      <c r="AG348" s="89">
        <f t="shared" si="11"/>
        <v>0</v>
      </c>
    </row>
    <row r="349" spans="1:33" hidden="1">
      <c r="A349" s="89" t="str">
        <f>J349&amp;"_"&amp;COUNTIF($J$6:J349,J349)</f>
        <v>_313</v>
      </c>
      <c r="B349" s="58" t="str">
        <f>IF(SANCTION!$C349="","",ROWS($B$6:B349))</f>
        <v/>
      </c>
      <c r="C349" s="58" t="str">
        <f>IFERROR(VLOOKUP($AC349,FILL_DATA!$A$4:$X$1004,2,0),"")</f>
        <v/>
      </c>
      <c r="D349" s="58" t="str">
        <f>IFERROR(VLOOKUP($AC349,FILL_DATA!$A$4:$X$1004,3,0),"")</f>
        <v/>
      </c>
      <c r="E349" s="58" t="str">
        <f>IFERROR(VLOOKUP($AC349,FILL_DATA!$A$4:$X$1004,4,0),"")</f>
        <v/>
      </c>
      <c r="F349" s="58" t="str">
        <f>IFERROR(VLOOKUP($AC349,FILL_DATA!$A$4:$X$1004,5,0),"")</f>
        <v/>
      </c>
      <c r="G349" s="58" t="str">
        <f>IFERROR(VLOOKUP($AC349,FILL_DATA!$A$4:$X$1004,6,0),"")</f>
        <v/>
      </c>
      <c r="H349" s="58" t="str">
        <f>IFERROR(VLOOKUP($AC349,FILL_DATA!$A$4:$X$1004,7,0),"")</f>
        <v/>
      </c>
      <c r="I349" s="161" t="str">
        <f>IFERROR(VLOOKUP($AC349,FILL_DATA!$A$4:$X$1004,9,0),"")</f>
        <v/>
      </c>
      <c r="J349" s="58" t="str">
        <f>IFERROR(VLOOKUP($AC349,FILL_DATA!$A$4:$X$1004,10,0),"")</f>
        <v/>
      </c>
      <c r="K349" s="58" t="str">
        <f>IFERROR(VLOOKUP($AC349,FILL_DATA!$A$4:$X$1004,11,0),"")</f>
        <v/>
      </c>
      <c r="L349" s="58" t="str">
        <f>IFERROR(VLOOKUP($AC349,FILL_DATA!$A$4:$X$1004,12,0),"")</f>
        <v/>
      </c>
      <c r="M349" s="58" t="str">
        <f>IFERROR(VLOOKUP($AC349,FILL_DATA!$A$4:$X$1004,13,0),"")</f>
        <v/>
      </c>
      <c r="N349" s="58" t="str">
        <f>IFERROR(VLOOKUP($AC349,FILL_DATA!$A$4:$X$1004,14,0),"")</f>
        <v/>
      </c>
      <c r="O349" s="58" t="str">
        <f>IFERROR(VLOOKUP($AC349,FILL_DATA!$A$4:$X$1004,15,0),"")</f>
        <v/>
      </c>
      <c r="P349" s="58" t="str">
        <f>IFERROR(VLOOKUP($AC349,FILL_DATA!$A$4:$X$1004,16,0),"")</f>
        <v/>
      </c>
      <c r="Q349" s="58" t="str">
        <f>IFERROR(VLOOKUP($AC349,FILL_DATA!$A$4:$X$1004,17,0),"")</f>
        <v/>
      </c>
      <c r="R349" s="58" t="str">
        <f>IFERROR(VLOOKUP($AC349,FILL_DATA!$A$4:$X$1004,18,0),"")</f>
        <v/>
      </c>
      <c r="S349" s="58" t="str">
        <f>IFERROR(VLOOKUP($AC349,FILL_DATA!$A$4:$X$1004,19,0),"")</f>
        <v/>
      </c>
      <c r="T349" s="58" t="str">
        <f>IFERROR(VLOOKUP($AC349,FILL_DATA!$A$4:$X$1004,20,0),"")</f>
        <v/>
      </c>
      <c r="U349" s="58" t="str">
        <f>IFERROR(VLOOKUP($AC349,FILL_DATA!$A$4:$X$1004,21,0),"")</f>
        <v/>
      </c>
      <c r="V349" s="58" t="str">
        <f>IFERROR(VLOOKUP($AC349,FILL_DATA!$A$4:$X$1004,22,0),"")</f>
        <v/>
      </c>
      <c r="W349" s="58" t="str">
        <f>IFERROR(VLOOKUP($AC349,FILL_DATA!$A$4:$X$1004,23,0),"")</f>
        <v/>
      </c>
      <c r="X349" s="58" t="str">
        <f>IFERROR(VLOOKUP($AC349,FILL_DATA!$A$4:$X$1004,24,0),"")</f>
        <v/>
      </c>
      <c r="Y349" s="58" t="str">
        <f>IF(SANCTION!$C$6:$C$1006="","",VLOOKUP(SANCTION!$C$6:$C$1006,Sheet1!$B$3:$C$15,2,0))</f>
        <v/>
      </c>
      <c r="Z349" s="57">
        <f t="shared" si="10"/>
        <v>0</v>
      </c>
      <c r="AB349" s="89">
        <v>344</v>
      </c>
      <c r="AC349" s="89">
        <f>IFERROR(IF($AB$1&gt;=AB349,SMALL(FILL_DATA!$AC$5:$AC$1004,SANCTION!$AB$2+SANCTION!AB349),0),0)</f>
        <v>0</v>
      </c>
      <c r="AE349" s="89">
        <f>IF(SANCTION!$C349&gt;=9,1,0)</f>
        <v>1</v>
      </c>
      <c r="AF349" s="89">
        <f>IFERROR(PRODUCT(SANCTION!$X349,SANCTION!$Y349),"")</f>
        <v>0</v>
      </c>
      <c r="AG349" s="89">
        <f t="shared" si="11"/>
        <v>0</v>
      </c>
    </row>
    <row r="350" spans="1:33" hidden="1">
      <c r="A350" s="89" t="str">
        <f>J350&amp;"_"&amp;COUNTIF($J$6:J350,J350)</f>
        <v>_314</v>
      </c>
      <c r="B350" s="58" t="str">
        <f>IF(SANCTION!$C350="","",ROWS($B$6:B350))</f>
        <v/>
      </c>
      <c r="C350" s="58" t="str">
        <f>IFERROR(VLOOKUP($AC350,FILL_DATA!$A$4:$X$1004,2,0),"")</f>
        <v/>
      </c>
      <c r="D350" s="58" t="str">
        <f>IFERROR(VLOOKUP($AC350,FILL_DATA!$A$4:$X$1004,3,0),"")</f>
        <v/>
      </c>
      <c r="E350" s="58" t="str">
        <f>IFERROR(VLOOKUP($AC350,FILL_DATA!$A$4:$X$1004,4,0),"")</f>
        <v/>
      </c>
      <c r="F350" s="58" t="str">
        <f>IFERROR(VLOOKUP($AC350,FILL_DATA!$A$4:$X$1004,5,0),"")</f>
        <v/>
      </c>
      <c r="G350" s="58" t="str">
        <f>IFERROR(VLOOKUP($AC350,FILL_DATA!$A$4:$X$1004,6,0),"")</f>
        <v/>
      </c>
      <c r="H350" s="58" t="str">
        <f>IFERROR(VLOOKUP($AC350,FILL_DATA!$A$4:$X$1004,7,0),"")</f>
        <v/>
      </c>
      <c r="I350" s="161" t="str">
        <f>IFERROR(VLOOKUP($AC350,FILL_DATA!$A$4:$X$1004,9,0),"")</f>
        <v/>
      </c>
      <c r="J350" s="58" t="str">
        <f>IFERROR(VLOOKUP($AC350,FILL_DATA!$A$4:$X$1004,10,0),"")</f>
        <v/>
      </c>
      <c r="K350" s="58" t="str">
        <f>IFERROR(VLOOKUP($AC350,FILL_DATA!$A$4:$X$1004,11,0),"")</f>
        <v/>
      </c>
      <c r="L350" s="58" t="str">
        <f>IFERROR(VLOOKUP($AC350,FILL_DATA!$A$4:$X$1004,12,0),"")</f>
        <v/>
      </c>
      <c r="M350" s="58" t="str">
        <f>IFERROR(VLOOKUP($AC350,FILL_DATA!$A$4:$X$1004,13,0),"")</f>
        <v/>
      </c>
      <c r="N350" s="58" t="str">
        <f>IFERROR(VLOOKUP($AC350,FILL_DATA!$A$4:$X$1004,14,0),"")</f>
        <v/>
      </c>
      <c r="O350" s="58" t="str">
        <f>IFERROR(VLOOKUP($AC350,FILL_DATA!$A$4:$X$1004,15,0),"")</f>
        <v/>
      </c>
      <c r="P350" s="58" t="str">
        <f>IFERROR(VLOOKUP($AC350,FILL_DATA!$A$4:$X$1004,16,0),"")</f>
        <v/>
      </c>
      <c r="Q350" s="58" t="str">
        <f>IFERROR(VLOOKUP($AC350,FILL_DATA!$A$4:$X$1004,17,0),"")</f>
        <v/>
      </c>
      <c r="R350" s="58" t="str">
        <f>IFERROR(VLOOKUP($AC350,FILL_DATA!$A$4:$X$1004,18,0),"")</f>
        <v/>
      </c>
      <c r="S350" s="58" t="str">
        <f>IFERROR(VLOOKUP($AC350,FILL_DATA!$A$4:$X$1004,19,0),"")</f>
        <v/>
      </c>
      <c r="T350" s="58" t="str">
        <f>IFERROR(VLOOKUP($AC350,FILL_DATA!$A$4:$X$1004,20,0),"")</f>
        <v/>
      </c>
      <c r="U350" s="58" t="str">
        <f>IFERROR(VLOOKUP($AC350,FILL_DATA!$A$4:$X$1004,21,0),"")</f>
        <v/>
      </c>
      <c r="V350" s="58" t="str">
        <f>IFERROR(VLOOKUP($AC350,FILL_DATA!$A$4:$X$1004,22,0),"")</f>
        <v/>
      </c>
      <c r="W350" s="58" t="str">
        <f>IFERROR(VLOOKUP($AC350,FILL_DATA!$A$4:$X$1004,23,0),"")</f>
        <v/>
      </c>
      <c r="X350" s="58" t="str">
        <f>IFERROR(VLOOKUP($AC350,FILL_DATA!$A$4:$X$1004,24,0),"")</f>
        <v/>
      </c>
      <c r="Y350" s="58" t="str">
        <f>IF(SANCTION!$C$6:$C$1006="","",VLOOKUP(SANCTION!$C$6:$C$1006,Sheet1!$B$3:$C$15,2,0))</f>
        <v/>
      </c>
      <c r="Z350" s="57">
        <f t="shared" si="10"/>
        <v>0</v>
      </c>
      <c r="AB350" s="89">
        <v>345</v>
      </c>
      <c r="AC350" s="89">
        <f>IFERROR(IF($AB$1&gt;=AB350,SMALL(FILL_DATA!$AC$5:$AC$1004,SANCTION!$AB$2+SANCTION!AB350),0),0)</f>
        <v>0</v>
      </c>
      <c r="AE350" s="89">
        <f>IF(SANCTION!$C350&gt;=9,1,0)</f>
        <v>1</v>
      </c>
      <c r="AF350" s="89">
        <f>IFERROR(PRODUCT(SANCTION!$X350,SANCTION!$Y350),"")</f>
        <v>0</v>
      </c>
      <c r="AG350" s="89">
        <f t="shared" si="11"/>
        <v>0</v>
      </c>
    </row>
    <row r="351" spans="1:33" hidden="1">
      <c r="A351" s="89" t="str">
        <f>J351&amp;"_"&amp;COUNTIF($J$6:J351,J351)</f>
        <v>_315</v>
      </c>
      <c r="B351" s="58" t="str">
        <f>IF(SANCTION!$C351="","",ROWS($B$6:B351))</f>
        <v/>
      </c>
      <c r="C351" s="58" t="str">
        <f>IFERROR(VLOOKUP($AC351,FILL_DATA!$A$4:$X$1004,2,0),"")</f>
        <v/>
      </c>
      <c r="D351" s="58" t="str">
        <f>IFERROR(VLOOKUP($AC351,FILL_DATA!$A$4:$X$1004,3,0),"")</f>
        <v/>
      </c>
      <c r="E351" s="58" t="str">
        <f>IFERROR(VLOOKUP($AC351,FILL_DATA!$A$4:$X$1004,4,0),"")</f>
        <v/>
      </c>
      <c r="F351" s="58" t="str">
        <f>IFERROR(VLOOKUP($AC351,FILL_DATA!$A$4:$X$1004,5,0),"")</f>
        <v/>
      </c>
      <c r="G351" s="58" t="str">
        <f>IFERROR(VLOOKUP($AC351,FILL_DATA!$A$4:$X$1004,6,0),"")</f>
        <v/>
      </c>
      <c r="H351" s="58" t="str">
        <f>IFERROR(VLOOKUP($AC351,FILL_DATA!$A$4:$X$1004,7,0),"")</f>
        <v/>
      </c>
      <c r="I351" s="161" t="str">
        <f>IFERROR(VLOOKUP($AC351,FILL_DATA!$A$4:$X$1004,9,0),"")</f>
        <v/>
      </c>
      <c r="J351" s="58" t="str">
        <f>IFERROR(VLOOKUP($AC351,FILL_DATA!$A$4:$X$1004,10,0),"")</f>
        <v/>
      </c>
      <c r="K351" s="58" t="str">
        <f>IFERROR(VLOOKUP($AC351,FILL_DATA!$A$4:$X$1004,11,0),"")</f>
        <v/>
      </c>
      <c r="L351" s="58" t="str">
        <f>IFERROR(VLOOKUP($AC351,FILL_DATA!$A$4:$X$1004,12,0),"")</f>
        <v/>
      </c>
      <c r="M351" s="58" t="str">
        <f>IFERROR(VLOOKUP($AC351,FILL_DATA!$A$4:$X$1004,13,0),"")</f>
        <v/>
      </c>
      <c r="N351" s="58" t="str">
        <f>IFERROR(VLOOKUP($AC351,FILL_DATA!$A$4:$X$1004,14,0),"")</f>
        <v/>
      </c>
      <c r="O351" s="58" t="str">
        <f>IFERROR(VLOOKUP($AC351,FILL_DATA!$A$4:$X$1004,15,0),"")</f>
        <v/>
      </c>
      <c r="P351" s="58" t="str">
        <f>IFERROR(VLOOKUP($AC351,FILL_DATA!$A$4:$X$1004,16,0),"")</f>
        <v/>
      </c>
      <c r="Q351" s="58" t="str">
        <f>IFERROR(VLOOKUP($AC351,FILL_DATA!$A$4:$X$1004,17,0),"")</f>
        <v/>
      </c>
      <c r="R351" s="58" t="str">
        <f>IFERROR(VLOOKUP($AC351,FILL_DATA!$A$4:$X$1004,18,0),"")</f>
        <v/>
      </c>
      <c r="S351" s="58" t="str">
        <f>IFERROR(VLOOKUP($AC351,FILL_DATA!$A$4:$X$1004,19,0),"")</f>
        <v/>
      </c>
      <c r="T351" s="58" t="str">
        <f>IFERROR(VLOOKUP($AC351,FILL_DATA!$A$4:$X$1004,20,0),"")</f>
        <v/>
      </c>
      <c r="U351" s="58" t="str">
        <f>IFERROR(VLOOKUP($AC351,FILL_DATA!$A$4:$X$1004,21,0),"")</f>
        <v/>
      </c>
      <c r="V351" s="58" t="str">
        <f>IFERROR(VLOOKUP($AC351,FILL_DATA!$A$4:$X$1004,22,0),"")</f>
        <v/>
      </c>
      <c r="W351" s="58" t="str">
        <f>IFERROR(VLOOKUP($AC351,FILL_DATA!$A$4:$X$1004,23,0),"")</f>
        <v/>
      </c>
      <c r="X351" s="58" t="str">
        <f>IFERROR(VLOOKUP($AC351,FILL_DATA!$A$4:$X$1004,24,0),"")</f>
        <v/>
      </c>
      <c r="Y351" s="58" t="str">
        <f>IF(SANCTION!$C$6:$C$1006="","",VLOOKUP(SANCTION!$C$6:$C$1006,Sheet1!$B$3:$C$15,2,0))</f>
        <v/>
      </c>
      <c r="Z351" s="57">
        <f t="shared" si="10"/>
        <v>0</v>
      </c>
      <c r="AB351" s="89">
        <v>346</v>
      </c>
      <c r="AC351" s="89">
        <f>IFERROR(IF($AB$1&gt;=AB351,SMALL(FILL_DATA!$AC$5:$AC$1004,SANCTION!$AB$2+SANCTION!AB351),0),0)</f>
        <v>0</v>
      </c>
      <c r="AE351" s="89">
        <f>IF(SANCTION!$C351&gt;=9,1,0)</f>
        <v>1</v>
      </c>
      <c r="AF351" s="89">
        <f>IFERROR(PRODUCT(SANCTION!$X351,SANCTION!$Y351),"")</f>
        <v>0</v>
      </c>
      <c r="AG351" s="89">
        <f t="shared" si="11"/>
        <v>0</v>
      </c>
    </row>
    <row r="352" spans="1:33" hidden="1">
      <c r="A352" s="89" t="str">
        <f>J352&amp;"_"&amp;COUNTIF($J$6:J352,J352)</f>
        <v>_316</v>
      </c>
      <c r="B352" s="58" t="str">
        <f>IF(SANCTION!$C352="","",ROWS($B$6:B352))</f>
        <v/>
      </c>
      <c r="C352" s="58" t="str">
        <f>IFERROR(VLOOKUP($AC352,FILL_DATA!$A$4:$X$1004,2,0),"")</f>
        <v/>
      </c>
      <c r="D352" s="58" t="str">
        <f>IFERROR(VLOOKUP($AC352,FILL_DATA!$A$4:$X$1004,3,0),"")</f>
        <v/>
      </c>
      <c r="E352" s="58" t="str">
        <f>IFERROR(VLOOKUP($AC352,FILL_DATA!$A$4:$X$1004,4,0),"")</f>
        <v/>
      </c>
      <c r="F352" s="58" t="str">
        <f>IFERROR(VLOOKUP($AC352,FILL_DATA!$A$4:$X$1004,5,0),"")</f>
        <v/>
      </c>
      <c r="G352" s="58" t="str">
        <f>IFERROR(VLOOKUP($AC352,FILL_DATA!$A$4:$X$1004,6,0),"")</f>
        <v/>
      </c>
      <c r="H352" s="58" t="str">
        <f>IFERROR(VLOOKUP($AC352,FILL_DATA!$A$4:$X$1004,7,0),"")</f>
        <v/>
      </c>
      <c r="I352" s="161" t="str">
        <f>IFERROR(VLOOKUP($AC352,FILL_DATA!$A$4:$X$1004,9,0),"")</f>
        <v/>
      </c>
      <c r="J352" s="58" t="str">
        <f>IFERROR(VLOOKUP($AC352,FILL_DATA!$A$4:$X$1004,10,0),"")</f>
        <v/>
      </c>
      <c r="K352" s="58" t="str">
        <f>IFERROR(VLOOKUP($AC352,FILL_DATA!$A$4:$X$1004,11,0),"")</f>
        <v/>
      </c>
      <c r="L352" s="58" t="str">
        <f>IFERROR(VLOOKUP($AC352,FILL_DATA!$A$4:$X$1004,12,0),"")</f>
        <v/>
      </c>
      <c r="M352" s="58" t="str">
        <f>IFERROR(VLOOKUP($AC352,FILL_DATA!$A$4:$X$1004,13,0),"")</f>
        <v/>
      </c>
      <c r="N352" s="58" t="str">
        <f>IFERROR(VLOOKUP($AC352,FILL_DATA!$A$4:$X$1004,14,0),"")</f>
        <v/>
      </c>
      <c r="O352" s="58" t="str">
        <f>IFERROR(VLOOKUP($AC352,FILL_DATA!$A$4:$X$1004,15,0),"")</f>
        <v/>
      </c>
      <c r="P352" s="58" t="str">
        <f>IFERROR(VLOOKUP($AC352,FILL_DATA!$A$4:$X$1004,16,0),"")</f>
        <v/>
      </c>
      <c r="Q352" s="58" t="str">
        <f>IFERROR(VLOOKUP($AC352,FILL_DATA!$A$4:$X$1004,17,0),"")</f>
        <v/>
      </c>
      <c r="R352" s="58" t="str">
        <f>IFERROR(VLOOKUP($AC352,FILL_DATA!$A$4:$X$1004,18,0),"")</f>
        <v/>
      </c>
      <c r="S352" s="58" t="str">
        <f>IFERROR(VLOOKUP($AC352,FILL_DATA!$A$4:$X$1004,19,0),"")</f>
        <v/>
      </c>
      <c r="T352" s="58" t="str">
        <f>IFERROR(VLOOKUP($AC352,FILL_DATA!$A$4:$X$1004,20,0),"")</f>
        <v/>
      </c>
      <c r="U352" s="58" t="str">
        <f>IFERROR(VLOOKUP($AC352,FILL_DATA!$A$4:$X$1004,21,0),"")</f>
        <v/>
      </c>
      <c r="V352" s="58" t="str">
        <f>IFERROR(VLOOKUP($AC352,FILL_DATA!$A$4:$X$1004,22,0),"")</f>
        <v/>
      </c>
      <c r="W352" s="58" t="str">
        <f>IFERROR(VLOOKUP($AC352,FILL_DATA!$A$4:$X$1004,23,0),"")</f>
        <v/>
      </c>
      <c r="X352" s="58" t="str">
        <f>IFERROR(VLOOKUP($AC352,FILL_DATA!$A$4:$X$1004,24,0),"")</f>
        <v/>
      </c>
      <c r="Y352" s="58" t="str">
        <f>IF(SANCTION!$C$6:$C$1006="","",VLOOKUP(SANCTION!$C$6:$C$1006,Sheet1!$B$3:$C$15,2,0))</f>
        <v/>
      </c>
      <c r="Z352" s="57">
        <f t="shared" si="10"/>
        <v>0</v>
      </c>
      <c r="AB352" s="89">
        <v>347</v>
      </c>
      <c r="AC352" s="89">
        <f>IFERROR(IF($AB$1&gt;=AB352,SMALL(FILL_DATA!$AC$5:$AC$1004,SANCTION!$AB$2+SANCTION!AB352),0),0)</f>
        <v>0</v>
      </c>
      <c r="AE352" s="89">
        <f>IF(SANCTION!$C352&gt;=9,1,0)</f>
        <v>1</v>
      </c>
      <c r="AF352" s="89">
        <f>IFERROR(PRODUCT(SANCTION!$X352,SANCTION!$Y352),"")</f>
        <v>0</v>
      </c>
      <c r="AG352" s="89">
        <f t="shared" si="11"/>
        <v>0</v>
      </c>
    </row>
    <row r="353" spans="1:33" hidden="1">
      <c r="A353" s="89" t="str">
        <f>J353&amp;"_"&amp;COUNTIF($J$6:J353,J353)</f>
        <v>_317</v>
      </c>
      <c r="B353" s="58" t="str">
        <f>IF(SANCTION!$C353="","",ROWS($B$6:B353))</f>
        <v/>
      </c>
      <c r="C353" s="58" t="str">
        <f>IFERROR(VLOOKUP($AC353,FILL_DATA!$A$4:$X$1004,2,0),"")</f>
        <v/>
      </c>
      <c r="D353" s="58" t="str">
        <f>IFERROR(VLOOKUP($AC353,FILL_DATA!$A$4:$X$1004,3,0),"")</f>
        <v/>
      </c>
      <c r="E353" s="58" t="str">
        <f>IFERROR(VLOOKUP($AC353,FILL_DATA!$A$4:$X$1004,4,0),"")</f>
        <v/>
      </c>
      <c r="F353" s="58" t="str">
        <f>IFERROR(VLOOKUP($AC353,FILL_DATA!$A$4:$X$1004,5,0),"")</f>
        <v/>
      </c>
      <c r="G353" s="58" t="str">
        <f>IFERROR(VLOOKUP($AC353,FILL_DATA!$A$4:$X$1004,6,0),"")</f>
        <v/>
      </c>
      <c r="H353" s="58" t="str">
        <f>IFERROR(VLOOKUP($AC353,FILL_DATA!$A$4:$X$1004,7,0),"")</f>
        <v/>
      </c>
      <c r="I353" s="161" t="str">
        <f>IFERROR(VLOOKUP($AC353,FILL_DATA!$A$4:$X$1004,9,0),"")</f>
        <v/>
      </c>
      <c r="J353" s="58" t="str">
        <f>IFERROR(VLOOKUP($AC353,FILL_DATA!$A$4:$X$1004,10,0),"")</f>
        <v/>
      </c>
      <c r="K353" s="58" t="str">
        <f>IFERROR(VLOOKUP($AC353,FILL_DATA!$A$4:$X$1004,11,0),"")</f>
        <v/>
      </c>
      <c r="L353" s="58" t="str">
        <f>IFERROR(VLOOKUP($AC353,FILL_DATA!$A$4:$X$1004,12,0),"")</f>
        <v/>
      </c>
      <c r="M353" s="58" t="str">
        <f>IFERROR(VLOOKUP($AC353,FILL_DATA!$A$4:$X$1004,13,0),"")</f>
        <v/>
      </c>
      <c r="N353" s="58" t="str">
        <f>IFERROR(VLOOKUP($AC353,FILL_DATA!$A$4:$X$1004,14,0),"")</f>
        <v/>
      </c>
      <c r="O353" s="58" t="str">
        <f>IFERROR(VLOOKUP($AC353,FILL_DATA!$A$4:$X$1004,15,0),"")</f>
        <v/>
      </c>
      <c r="P353" s="58" t="str">
        <f>IFERROR(VLOOKUP($AC353,FILL_DATA!$A$4:$X$1004,16,0),"")</f>
        <v/>
      </c>
      <c r="Q353" s="58" t="str">
        <f>IFERROR(VLOOKUP($AC353,FILL_DATA!$A$4:$X$1004,17,0),"")</f>
        <v/>
      </c>
      <c r="R353" s="58" t="str">
        <f>IFERROR(VLOOKUP($AC353,FILL_DATA!$A$4:$X$1004,18,0),"")</f>
        <v/>
      </c>
      <c r="S353" s="58" t="str">
        <f>IFERROR(VLOOKUP($AC353,FILL_DATA!$A$4:$X$1004,19,0),"")</f>
        <v/>
      </c>
      <c r="T353" s="58" t="str">
        <f>IFERROR(VLOOKUP($AC353,FILL_DATA!$A$4:$X$1004,20,0),"")</f>
        <v/>
      </c>
      <c r="U353" s="58" t="str">
        <f>IFERROR(VLOOKUP($AC353,FILL_DATA!$A$4:$X$1004,21,0),"")</f>
        <v/>
      </c>
      <c r="V353" s="58" t="str">
        <f>IFERROR(VLOOKUP($AC353,FILL_DATA!$A$4:$X$1004,22,0),"")</f>
        <v/>
      </c>
      <c r="W353" s="58" t="str">
        <f>IFERROR(VLOOKUP($AC353,FILL_DATA!$A$4:$X$1004,23,0),"")</f>
        <v/>
      </c>
      <c r="X353" s="58" t="str">
        <f>IFERROR(VLOOKUP($AC353,FILL_DATA!$A$4:$X$1004,24,0),"")</f>
        <v/>
      </c>
      <c r="Y353" s="58" t="str">
        <f>IF(SANCTION!$C$6:$C$1006="","",VLOOKUP(SANCTION!$C$6:$C$1006,Sheet1!$B$3:$C$15,2,0))</f>
        <v/>
      </c>
      <c r="Z353" s="57">
        <f t="shared" si="10"/>
        <v>0</v>
      </c>
      <c r="AB353" s="89">
        <v>348</v>
      </c>
      <c r="AC353" s="89">
        <f>IFERROR(IF($AB$1&gt;=AB353,SMALL(FILL_DATA!$AC$5:$AC$1004,SANCTION!$AB$2+SANCTION!AB353),0),0)</f>
        <v>0</v>
      </c>
      <c r="AE353" s="89">
        <f>IF(SANCTION!$C353&gt;=9,1,0)</f>
        <v>1</v>
      </c>
      <c r="AF353" s="89">
        <f>IFERROR(PRODUCT(SANCTION!$X353,SANCTION!$Y353),"")</f>
        <v>0</v>
      </c>
      <c r="AG353" s="89">
        <f t="shared" si="11"/>
        <v>0</v>
      </c>
    </row>
    <row r="354" spans="1:33" hidden="1">
      <c r="A354" s="89" t="str">
        <f>J354&amp;"_"&amp;COUNTIF($J$6:J354,J354)</f>
        <v>_318</v>
      </c>
      <c r="B354" s="58" t="str">
        <f>IF(SANCTION!$C354="","",ROWS($B$6:B354))</f>
        <v/>
      </c>
      <c r="C354" s="58" t="str">
        <f>IFERROR(VLOOKUP($AC354,FILL_DATA!$A$4:$X$1004,2,0),"")</f>
        <v/>
      </c>
      <c r="D354" s="58" t="str">
        <f>IFERROR(VLOOKUP($AC354,FILL_DATA!$A$4:$X$1004,3,0),"")</f>
        <v/>
      </c>
      <c r="E354" s="58" t="str">
        <f>IFERROR(VLOOKUP($AC354,FILL_DATA!$A$4:$X$1004,4,0),"")</f>
        <v/>
      </c>
      <c r="F354" s="58" t="str">
        <f>IFERROR(VLOOKUP($AC354,FILL_DATA!$A$4:$X$1004,5,0),"")</f>
        <v/>
      </c>
      <c r="G354" s="58" t="str">
        <f>IFERROR(VLOOKUP($AC354,FILL_DATA!$A$4:$X$1004,6,0),"")</f>
        <v/>
      </c>
      <c r="H354" s="58" t="str">
        <f>IFERROR(VLOOKUP($AC354,FILL_DATA!$A$4:$X$1004,7,0),"")</f>
        <v/>
      </c>
      <c r="I354" s="161" t="str">
        <f>IFERROR(VLOOKUP($AC354,FILL_DATA!$A$4:$X$1004,9,0),"")</f>
        <v/>
      </c>
      <c r="J354" s="58" t="str">
        <f>IFERROR(VLOOKUP($AC354,FILL_DATA!$A$4:$X$1004,10,0),"")</f>
        <v/>
      </c>
      <c r="K354" s="58" t="str">
        <f>IFERROR(VLOOKUP($AC354,FILL_DATA!$A$4:$X$1004,11,0),"")</f>
        <v/>
      </c>
      <c r="L354" s="58" t="str">
        <f>IFERROR(VLOOKUP($AC354,FILL_DATA!$A$4:$X$1004,12,0),"")</f>
        <v/>
      </c>
      <c r="M354" s="58" t="str">
        <f>IFERROR(VLOOKUP($AC354,FILL_DATA!$A$4:$X$1004,13,0),"")</f>
        <v/>
      </c>
      <c r="N354" s="58" t="str">
        <f>IFERROR(VLOOKUP($AC354,FILL_DATA!$A$4:$X$1004,14,0),"")</f>
        <v/>
      </c>
      <c r="O354" s="58" t="str">
        <f>IFERROR(VLOOKUP($AC354,FILL_DATA!$A$4:$X$1004,15,0),"")</f>
        <v/>
      </c>
      <c r="P354" s="58" t="str">
        <f>IFERROR(VLOOKUP($AC354,FILL_DATA!$A$4:$X$1004,16,0),"")</f>
        <v/>
      </c>
      <c r="Q354" s="58" t="str">
        <f>IFERROR(VLOOKUP($AC354,FILL_DATA!$A$4:$X$1004,17,0),"")</f>
        <v/>
      </c>
      <c r="R354" s="58" t="str">
        <f>IFERROR(VLOOKUP($AC354,FILL_DATA!$A$4:$X$1004,18,0),"")</f>
        <v/>
      </c>
      <c r="S354" s="58" t="str">
        <f>IFERROR(VLOOKUP($AC354,FILL_DATA!$A$4:$X$1004,19,0),"")</f>
        <v/>
      </c>
      <c r="T354" s="58" t="str">
        <f>IFERROR(VLOOKUP($AC354,FILL_DATA!$A$4:$X$1004,20,0),"")</f>
        <v/>
      </c>
      <c r="U354" s="58" t="str">
        <f>IFERROR(VLOOKUP($AC354,FILL_DATA!$A$4:$X$1004,21,0),"")</f>
        <v/>
      </c>
      <c r="V354" s="58" t="str">
        <f>IFERROR(VLOOKUP($AC354,FILL_DATA!$A$4:$X$1004,22,0),"")</f>
        <v/>
      </c>
      <c r="W354" s="58" t="str">
        <f>IFERROR(VLOOKUP($AC354,FILL_DATA!$A$4:$X$1004,23,0),"")</f>
        <v/>
      </c>
      <c r="X354" s="58" t="str">
        <f>IFERROR(VLOOKUP($AC354,FILL_DATA!$A$4:$X$1004,24,0),"")</f>
        <v/>
      </c>
      <c r="Y354" s="58" t="str">
        <f>IF(SANCTION!$C$6:$C$1006="","",VLOOKUP(SANCTION!$C$6:$C$1006,Sheet1!$B$3:$C$15,2,0))</f>
        <v/>
      </c>
      <c r="Z354" s="57">
        <f t="shared" si="10"/>
        <v>0</v>
      </c>
      <c r="AB354" s="89">
        <v>349</v>
      </c>
      <c r="AC354" s="89">
        <f>IFERROR(IF($AB$1&gt;=AB354,SMALL(FILL_DATA!$AC$5:$AC$1004,SANCTION!$AB$2+SANCTION!AB354),0),0)</f>
        <v>0</v>
      </c>
      <c r="AE354" s="89">
        <f>IF(SANCTION!$C354&gt;=9,1,0)</f>
        <v>1</v>
      </c>
      <c r="AF354" s="89">
        <f>IFERROR(PRODUCT(SANCTION!$X354,SANCTION!$Y354),"")</f>
        <v>0</v>
      </c>
      <c r="AG354" s="89">
        <f t="shared" si="11"/>
        <v>0</v>
      </c>
    </row>
    <row r="355" spans="1:33" hidden="1">
      <c r="A355" s="89" t="str">
        <f>J355&amp;"_"&amp;COUNTIF($J$6:J355,J355)</f>
        <v>_319</v>
      </c>
      <c r="B355" s="58" t="str">
        <f>IF(SANCTION!$C355="","",ROWS($B$6:B355))</f>
        <v/>
      </c>
      <c r="C355" s="58" t="str">
        <f>IFERROR(VLOOKUP($AC355,FILL_DATA!$A$4:$X$1004,2,0),"")</f>
        <v/>
      </c>
      <c r="D355" s="58" t="str">
        <f>IFERROR(VLOOKUP($AC355,FILL_DATA!$A$4:$X$1004,3,0),"")</f>
        <v/>
      </c>
      <c r="E355" s="58" t="str">
        <f>IFERROR(VLOOKUP($AC355,FILL_DATA!$A$4:$X$1004,4,0),"")</f>
        <v/>
      </c>
      <c r="F355" s="58" t="str">
        <f>IFERROR(VLOOKUP($AC355,FILL_DATA!$A$4:$X$1004,5,0),"")</f>
        <v/>
      </c>
      <c r="G355" s="58" t="str">
        <f>IFERROR(VLOOKUP($AC355,FILL_DATA!$A$4:$X$1004,6,0),"")</f>
        <v/>
      </c>
      <c r="H355" s="58" t="str">
        <f>IFERROR(VLOOKUP($AC355,FILL_DATA!$A$4:$X$1004,7,0),"")</f>
        <v/>
      </c>
      <c r="I355" s="161" t="str">
        <f>IFERROR(VLOOKUP($AC355,FILL_DATA!$A$4:$X$1004,9,0),"")</f>
        <v/>
      </c>
      <c r="J355" s="58" t="str">
        <f>IFERROR(VLOOKUP($AC355,FILL_DATA!$A$4:$X$1004,10,0),"")</f>
        <v/>
      </c>
      <c r="K355" s="58" t="str">
        <f>IFERROR(VLOOKUP($AC355,FILL_DATA!$A$4:$X$1004,11,0),"")</f>
        <v/>
      </c>
      <c r="L355" s="58" t="str">
        <f>IFERROR(VLOOKUP($AC355,FILL_DATA!$A$4:$X$1004,12,0),"")</f>
        <v/>
      </c>
      <c r="M355" s="58" t="str">
        <f>IFERROR(VLOOKUP($AC355,FILL_DATA!$A$4:$X$1004,13,0),"")</f>
        <v/>
      </c>
      <c r="N355" s="58" t="str">
        <f>IFERROR(VLOOKUP($AC355,FILL_DATA!$A$4:$X$1004,14,0),"")</f>
        <v/>
      </c>
      <c r="O355" s="58" t="str">
        <f>IFERROR(VLOOKUP($AC355,FILL_DATA!$A$4:$X$1004,15,0),"")</f>
        <v/>
      </c>
      <c r="P355" s="58" t="str">
        <f>IFERROR(VLOOKUP($AC355,FILL_DATA!$A$4:$X$1004,16,0),"")</f>
        <v/>
      </c>
      <c r="Q355" s="58" t="str">
        <f>IFERROR(VLOOKUP($AC355,FILL_DATA!$A$4:$X$1004,17,0),"")</f>
        <v/>
      </c>
      <c r="R355" s="58" t="str">
        <f>IFERROR(VLOOKUP($AC355,FILL_DATA!$A$4:$X$1004,18,0),"")</f>
        <v/>
      </c>
      <c r="S355" s="58" t="str">
        <f>IFERROR(VLOOKUP($AC355,FILL_DATA!$A$4:$X$1004,19,0),"")</f>
        <v/>
      </c>
      <c r="T355" s="58" t="str">
        <f>IFERROR(VLOOKUP($AC355,FILL_DATA!$A$4:$X$1004,20,0),"")</f>
        <v/>
      </c>
      <c r="U355" s="58" t="str">
        <f>IFERROR(VLOOKUP($AC355,FILL_DATA!$A$4:$X$1004,21,0),"")</f>
        <v/>
      </c>
      <c r="V355" s="58" t="str">
        <f>IFERROR(VLOOKUP($AC355,FILL_DATA!$A$4:$X$1004,22,0),"")</f>
        <v/>
      </c>
      <c r="W355" s="58" t="str">
        <f>IFERROR(VLOOKUP($AC355,FILL_DATA!$A$4:$X$1004,23,0),"")</f>
        <v/>
      </c>
      <c r="X355" s="58" t="str">
        <f>IFERROR(VLOOKUP($AC355,FILL_DATA!$A$4:$X$1004,24,0),"")</f>
        <v/>
      </c>
      <c r="Y355" s="58" t="str">
        <f>IF(SANCTION!$C$6:$C$1006="","",VLOOKUP(SANCTION!$C$6:$C$1006,Sheet1!$B$3:$C$15,2,0))</f>
        <v/>
      </c>
      <c r="Z355" s="57">
        <f t="shared" si="10"/>
        <v>0</v>
      </c>
      <c r="AB355" s="89">
        <v>350</v>
      </c>
      <c r="AC355" s="89">
        <f>IFERROR(IF($AB$1&gt;=AB355,SMALL(FILL_DATA!$AC$5:$AC$1004,SANCTION!$AB$2+SANCTION!AB355),0),0)</f>
        <v>0</v>
      </c>
      <c r="AE355" s="89">
        <f>IF(SANCTION!$C355&gt;=9,1,0)</f>
        <v>1</v>
      </c>
      <c r="AF355" s="89">
        <f>IFERROR(PRODUCT(SANCTION!$X355,SANCTION!$Y355),"")</f>
        <v>0</v>
      </c>
      <c r="AG355" s="89">
        <f t="shared" si="11"/>
        <v>0</v>
      </c>
    </row>
    <row r="356" spans="1:33" hidden="1">
      <c r="A356" s="89" t="str">
        <f>J356&amp;"_"&amp;COUNTIF($J$6:J356,J356)</f>
        <v>_320</v>
      </c>
      <c r="B356" s="58" t="str">
        <f>IF(SANCTION!$C356="","",ROWS($B$6:B356))</f>
        <v/>
      </c>
      <c r="C356" s="58" t="str">
        <f>IFERROR(VLOOKUP($AC356,FILL_DATA!$A$4:$X$1004,2,0),"")</f>
        <v/>
      </c>
      <c r="D356" s="58" t="str">
        <f>IFERROR(VLOOKUP($AC356,FILL_DATA!$A$4:$X$1004,3,0),"")</f>
        <v/>
      </c>
      <c r="E356" s="58" t="str">
        <f>IFERROR(VLOOKUP($AC356,FILL_DATA!$A$4:$X$1004,4,0),"")</f>
        <v/>
      </c>
      <c r="F356" s="58" t="str">
        <f>IFERROR(VLOOKUP($AC356,FILL_DATA!$A$4:$X$1004,5,0),"")</f>
        <v/>
      </c>
      <c r="G356" s="58" t="str">
        <f>IFERROR(VLOOKUP($AC356,FILL_DATA!$A$4:$X$1004,6,0),"")</f>
        <v/>
      </c>
      <c r="H356" s="58" t="str">
        <f>IFERROR(VLOOKUP($AC356,FILL_DATA!$A$4:$X$1004,7,0),"")</f>
        <v/>
      </c>
      <c r="I356" s="161" t="str">
        <f>IFERROR(VLOOKUP($AC356,FILL_DATA!$A$4:$X$1004,9,0),"")</f>
        <v/>
      </c>
      <c r="J356" s="58" t="str">
        <f>IFERROR(VLOOKUP($AC356,FILL_DATA!$A$4:$X$1004,10,0),"")</f>
        <v/>
      </c>
      <c r="K356" s="58" t="str">
        <f>IFERROR(VLOOKUP($AC356,FILL_DATA!$A$4:$X$1004,11,0),"")</f>
        <v/>
      </c>
      <c r="L356" s="58" t="str">
        <f>IFERROR(VLOOKUP($AC356,FILL_DATA!$A$4:$X$1004,12,0),"")</f>
        <v/>
      </c>
      <c r="M356" s="58" t="str">
        <f>IFERROR(VLOOKUP($AC356,FILL_DATA!$A$4:$X$1004,13,0),"")</f>
        <v/>
      </c>
      <c r="N356" s="58" t="str">
        <f>IFERROR(VLOOKUP($AC356,FILL_DATA!$A$4:$X$1004,14,0),"")</f>
        <v/>
      </c>
      <c r="O356" s="58" t="str">
        <f>IFERROR(VLOOKUP($AC356,FILL_DATA!$A$4:$X$1004,15,0),"")</f>
        <v/>
      </c>
      <c r="P356" s="58" t="str">
        <f>IFERROR(VLOOKUP($AC356,FILL_DATA!$A$4:$X$1004,16,0),"")</f>
        <v/>
      </c>
      <c r="Q356" s="58" t="str">
        <f>IFERROR(VLOOKUP($AC356,FILL_DATA!$A$4:$X$1004,17,0),"")</f>
        <v/>
      </c>
      <c r="R356" s="58" t="str">
        <f>IFERROR(VLOOKUP($AC356,FILL_DATA!$A$4:$X$1004,18,0),"")</f>
        <v/>
      </c>
      <c r="S356" s="58" t="str">
        <f>IFERROR(VLOOKUP($AC356,FILL_DATA!$A$4:$X$1004,19,0),"")</f>
        <v/>
      </c>
      <c r="T356" s="58" t="str">
        <f>IFERROR(VLOOKUP($AC356,FILL_DATA!$A$4:$X$1004,20,0),"")</f>
        <v/>
      </c>
      <c r="U356" s="58" t="str">
        <f>IFERROR(VLOOKUP($AC356,FILL_DATA!$A$4:$X$1004,21,0),"")</f>
        <v/>
      </c>
      <c r="V356" s="58" t="str">
        <f>IFERROR(VLOOKUP($AC356,FILL_DATA!$A$4:$X$1004,22,0),"")</f>
        <v/>
      </c>
      <c r="W356" s="58" t="str">
        <f>IFERROR(VLOOKUP($AC356,FILL_DATA!$A$4:$X$1004,23,0),"")</f>
        <v/>
      </c>
      <c r="X356" s="58" t="str">
        <f>IFERROR(VLOOKUP($AC356,FILL_DATA!$A$4:$X$1004,24,0),"")</f>
        <v/>
      </c>
      <c r="Y356" s="58" t="str">
        <f>IF(SANCTION!$C$6:$C$1006="","",VLOOKUP(SANCTION!$C$6:$C$1006,Sheet1!$B$3:$C$15,2,0))</f>
        <v/>
      </c>
      <c r="Z356" s="57">
        <f t="shared" si="10"/>
        <v>0</v>
      </c>
      <c r="AB356" s="89">
        <v>351</v>
      </c>
      <c r="AC356" s="89">
        <f>IFERROR(IF($AB$1&gt;=AB356,SMALL(FILL_DATA!$AC$5:$AC$1004,SANCTION!$AB$2+SANCTION!AB356),0),0)</f>
        <v>0</v>
      </c>
      <c r="AE356" s="89">
        <f>IF(SANCTION!$C356&gt;=9,1,0)</f>
        <v>1</v>
      </c>
      <c r="AF356" s="89">
        <f>IFERROR(PRODUCT(SANCTION!$X356,SANCTION!$Y356),"")</f>
        <v>0</v>
      </c>
      <c r="AG356" s="89">
        <f t="shared" si="11"/>
        <v>0</v>
      </c>
    </row>
    <row r="357" spans="1:33" hidden="1">
      <c r="A357" s="89" t="str">
        <f>J357&amp;"_"&amp;COUNTIF($J$6:J357,J357)</f>
        <v>_321</v>
      </c>
      <c r="B357" s="58" t="str">
        <f>IF(SANCTION!$C357="","",ROWS($B$6:B357))</f>
        <v/>
      </c>
      <c r="C357" s="58" t="str">
        <f>IFERROR(VLOOKUP($AC357,FILL_DATA!$A$4:$X$1004,2,0),"")</f>
        <v/>
      </c>
      <c r="D357" s="58" t="str">
        <f>IFERROR(VLOOKUP($AC357,FILL_DATA!$A$4:$X$1004,3,0),"")</f>
        <v/>
      </c>
      <c r="E357" s="58" t="str">
        <f>IFERROR(VLOOKUP($AC357,FILL_DATA!$A$4:$X$1004,4,0),"")</f>
        <v/>
      </c>
      <c r="F357" s="58" t="str">
        <f>IFERROR(VLOOKUP($AC357,FILL_DATA!$A$4:$X$1004,5,0),"")</f>
        <v/>
      </c>
      <c r="G357" s="58" t="str">
        <f>IFERROR(VLOOKUP($AC357,FILL_DATA!$A$4:$X$1004,6,0),"")</f>
        <v/>
      </c>
      <c r="H357" s="58" t="str">
        <f>IFERROR(VLOOKUP($AC357,FILL_DATA!$A$4:$X$1004,7,0),"")</f>
        <v/>
      </c>
      <c r="I357" s="161" t="str">
        <f>IFERROR(VLOOKUP($AC357,FILL_DATA!$A$4:$X$1004,9,0),"")</f>
        <v/>
      </c>
      <c r="J357" s="58" t="str">
        <f>IFERROR(VLOOKUP($AC357,FILL_DATA!$A$4:$X$1004,10,0),"")</f>
        <v/>
      </c>
      <c r="K357" s="58" t="str">
        <f>IFERROR(VLOOKUP($AC357,FILL_DATA!$A$4:$X$1004,11,0),"")</f>
        <v/>
      </c>
      <c r="L357" s="58" t="str">
        <f>IFERROR(VLOOKUP($AC357,FILL_DATA!$A$4:$X$1004,12,0),"")</f>
        <v/>
      </c>
      <c r="M357" s="58" t="str">
        <f>IFERROR(VLOOKUP($AC357,FILL_DATA!$A$4:$X$1004,13,0),"")</f>
        <v/>
      </c>
      <c r="N357" s="58" t="str">
        <f>IFERROR(VLOOKUP($AC357,FILL_DATA!$A$4:$X$1004,14,0),"")</f>
        <v/>
      </c>
      <c r="O357" s="58" t="str">
        <f>IFERROR(VLOOKUP($AC357,FILL_DATA!$A$4:$X$1004,15,0),"")</f>
        <v/>
      </c>
      <c r="P357" s="58" t="str">
        <f>IFERROR(VLOOKUP($AC357,FILL_DATA!$A$4:$X$1004,16,0),"")</f>
        <v/>
      </c>
      <c r="Q357" s="58" t="str">
        <f>IFERROR(VLOOKUP($AC357,FILL_DATA!$A$4:$X$1004,17,0),"")</f>
        <v/>
      </c>
      <c r="R357" s="58" t="str">
        <f>IFERROR(VLOOKUP($AC357,FILL_DATA!$A$4:$X$1004,18,0),"")</f>
        <v/>
      </c>
      <c r="S357" s="58" t="str">
        <f>IFERROR(VLOOKUP($AC357,FILL_DATA!$A$4:$X$1004,19,0),"")</f>
        <v/>
      </c>
      <c r="T357" s="58" t="str">
        <f>IFERROR(VLOOKUP($AC357,FILL_DATA!$A$4:$X$1004,20,0),"")</f>
        <v/>
      </c>
      <c r="U357" s="58" t="str">
        <f>IFERROR(VLOOKUP($AC357,FILL_DATA!$A$4:$X$1004,21,0),"")</f>
        <v/>
      </c>
      <c r="V357" s="58" t="str">
        <f>IFERROR(VLOOKUP($AC357,FILL_DATA!$A$4:$X$1004,22,0),"")</f>
        <v/>
      </c>
      <c r="W357" s="58" t="str">
        <f>IFERROR(VLOOKUP($AC357,FILL_DATA!$A$4:$X$1004,23,0),"")</f>
        <v/>
      </c>
      <c r="X357" s="58" t="str">
        <f>IFERROR(VLOOKUP($AC357,FILL_DATA!$A$4:$X$1004,24,0),"")</f>
        <v/>
      </c>
      <c r="Y357" s="58" t="str">
        <f>IF(SANCTION!$C$6:$C$1006="","",VLOOKUP(SANCTION!$C$6:$C$1006,Sheet1!$B$3:$C$15,2,0))</f>
        <v/>
      </c>
      <c r="Z357" s="57">
        <f t="shared" si="10"/>
        <v>0</v>
      </c>
      <c r="AB357" s="89">
        <v>352</v>
      </c>
      <c r="AC357" s="89">
        <f>IFERROR(IF($AB$1&gt;=AB357,SMALL(FILL_DATA!$AC$5:$AC$1004,SANCTION!$AB$2+SANCTION!AB357),0),0)</f>
        <v>0</v>
      </c>
      <c r="AE357" s="89">
        <f>IF(SANCTION!$C357&gt;=9,1,0)</f>
        <v>1</v>
      </c>
      <c r="AF357" s="89">
        <f>IFERROR(PRODUCT(SANCTION!$X357,SANCTION!$Y357),"")</f>
        <v>0</v>
      </c>
      <c r="AG357" s="89">
        <f t="shared" si="11"/>
        <v>0</v>
      </c>
    </row>
    <row r="358" spans="1:33" hidden="1">
      <c r="A358" s="89" t="str">
        <f>J358&amp;"_"&amp;COUNTIF($J$6:J358,J358)</f>
        <v>_322</v>
      </c>
      <c r="B358" s="58" t="str">
        <f>IF(SANCTION!$C358="","",ROWS($B$6:B358))</f>
        <v/>
      </c>
      <c r="C358" s="58" t="str">
        <f>IFERROR(VLOOKUP($AC358,FILL_DATA!$A$4:$X$1004,2,0),"")</f>
        <v/>
      </c>
      <c r="D358" s="58" t="str">
        <f>IFERROR(VLOOKUP($AC358,FILL_DATA!$A$4:$X$1004,3,0),"")</f>
        <v/>
      </c>
      <c r="E358" s="58" t="str">
        <f>IFERROR(VLOOKUP($AC358,FILL_DATA!$A$4:$X$1004,4,0),"")</f>
        <v/>
      </c>
      <c r="F358" s="58" t="str">
        <f>IFERROR(VLOOKUP($AC358,FILL_DATA!$A$4:$X$1004,5,0),"")</f>
        <v/>
      </c>
      <c r="G358" s="58" t="str">
        <f>IFERROR(VLOOKUP($AC358,FILL_DATA!$A$4:$X$1004,6,0),"")</f>
        <v/>
      </c>
      <c r="H358" s="58" t="str">
        <f>IFERROR(VLOOKUP($AC358,FILL_DATA!$A$4:$X$1004,7,0),"")</f>
        <v/>
      </c>
      <c r="I358" s="161" t="str">
        <f>IFERROR(VLOOKUP($AC358,FILL_DATA!$A$4:$X$1004,9,0),"")</f>
        <v/>
      </c>
      <c r="J358" s="58" t="str">
        <f>IFERROR(VLOOKUP($AC358,FILL_DATA!$A$4:$X$1004,10,0),"")</f>
        <v/>
      </c>
      <c r="K358" s="58" t="str">
        <f>IFERROR(VLOOKUP($AC358,FILL_DATA!$A$4:$X$1004,11,0),"")</f>
        <v/>
      </c>
      <c r="L358" s="58" t="str">
        <f>IFERROR(VLOOKUP($AC358,FILL_DATA!$A$4:$X$1004,12,0),"")</f>
        <v/>
      </c>
      <c r="M358" s="58" t="str">
        <f>IFERROR(VLOOKUP($AC358,FILL_DATA!$A$4:$X$1004,13,0),"")</f>
        <v/>
      </c>
      <c r="N358" s="58" t="str">
        <f>IFERROR(VLOOKUP($AC358,FILL_DATA!$A$4:$X$1004,14,0),"")</f>
        <v/>
      </c>
      <c r="O358" s="58" t="str">
        <f>IFERROR(VLOOKUP($AC358,FILL_DATA!$A$4:$X$1004,15,0),"")</f>
        <v/>
      </c>
      <c r="P358" s="58" t="str">
        <f>IFERROR(VLOOKUP($AC358,FILL_DATA!$A$4:$X$1004,16,0),"")</f>
        <v/>
      </c>
      <c r="Q358" s="58" t="str">
        <f>IFERROR(VLOOKUP($AC358,FILL_DATA!$A$4:$X$1004,17,0),"")</f>
        <v/>
      </c>
      <c r="R358" s="58" t="str">
        <f>IFERROR(VLOOKUP($AC358,FILL_DATA!$A$4:$X$1004,18,0),"")</f>
        <v/>
      </c>
      <c r="S358" s="58" t="str">
        <f>IFERROR(VLOOKUP($AC358,FILL_DATA!$A$4:$X$1004,19,0),"")</f>
        <v/>
      </c>
      <c r="T358" s="58" t="str">
        <f>IFERROR(VLOOKUP($AC358,FILL_DATA!$A$4:$X$1004,20,0),"")</f>
        <v/>
      </c>
      <c r="U358" s="58" t="str">
        <f>IFERROR(VLOOKUP($AC358,FILL_DATA!$A$4:$X$1004,21,0),"")</f>
        <v/>
      </c>
      <c r="V358" s="58" t="str">
        <f>IFERROR(VLOOKUP($AC358,FILL_DATA!$A$4:$X$1004,22,0),"")</f>
        <v/>
      </c>
      <c r="W358" s="58" t="str">
        <f>IFERROR(VLOOKUP($AC358,FILL_DATA!$A$4:$X$1004,23,0),"")</f>
        <v/>
      </c>
      <c r="X358" s="58" t="str">
        <f>IFERROR(VLOOKUP($AC358,FILL_DATA!$A$4:$X$1004,24,0),"")</f>
        <v/>
      </c>
      <c r="Y358" s="58" t="str">
        <f>IF(SANCTION!$C$6:$C$1006="","",VLOOKUP(SANCTION!$C$6:$C$1006,Sheet1!$B$3:$C$15,2,0))</f>
        <v/>
      </c>
      <c r="Z358" s="57">
        <f t="shared" si="10"/>
        <v>0</v>
      </c>
      <c r="AB358" s="89">
        <v>353</v>
      </c>
      <c r="AC358" s="89">
        <f>IFERROR(IF($AB$1&gt;=AB358,SMALL(FILL_DATA!$AC$5:$AC$1004,SANCTION!$AB$2+SANCTION!AB358),0),0)</f>
        <v>0</v>
      </c>
      <c r="AE358" s="89">
        <f>IF(SANCTION!$C358&gt;=9,1,0)</f>
        <v>1</v>
      </c>
      <c r="AF358" s="89">
        <f>IFERROR(PRODUCT(SANCTION!$X358,SANCTION!$Y358),"")</f>
        <v>0</v>
      </c>
      <c r="AG358" s="89">
        <f t="shared" si="11"/>
        <v>0</v>
      </c>
    </row>
    <row r="359" spans="1:33" hidden="1">
      <c r="A359" s="89" t="str">
        <f>J359&amp;"_"&amp;COUNTIF($J$6:J359,J359)</f>
        <v>_323</v>
      </c>
      <c r="B359" s="58" t="str">
        <f>IF(SANCTION!$C359="","",ROWS($B$6:B359))</f>
        <v/>
      </c>
      <c r="C359" s="58" t="str">
        <f>IFERROR(VLOOKUP($AC359,FILL_DATA!$A$4:$X$1004,2,0),"")</f>
        <v/>
      </c>
      <c r="D359" s="58" t="str">
        <f>IFERROR(VLOOKUP($AC359,FILL_DATA!$A$4:$X$1004,3,0),"")</f>
        <v/>
      </c>
      <c r="E359" s="58" t="str">
        <f>IFERROR(VLOOKUP($AC359,FILL_DATA!$A$4:$X$1004,4,0),"")</f>
        <v/>
      </c>
      <c r="F359" s="58" t="str">
        <f>IFERROR(VLOOKUP($AC359,FILL_DATA!$A$4:$X$1004,5,0),"")</f>
        <v/>
      </c>
      <c r="G359" s="58" t="str">
        <f>IFERROR(VLOOKUP($AC359,FILL_DATA!$A$4:$X$1004,6,0),"")</f>
        <v/>
      </c>
      <c r="H359" s="58" t="str">
        <f>IFERROR(VLOOKUP($AC359,FILL_DATA!$A$4:$X$1004,7,0),"")</f>
        <v/>
      </c>
      <c r="I359" s="161" t="str">
        <f>IFERROR(VLOOKUP($AC359,FILL_DATA!$A$4:$X$1004,9,0),"")</f>
        <v/>
      </c>
      <c r="J359" s="58" t="str">
        <f>IFERROR(VLOOKUP($AC359,FILL_DATA!$A$4:$X$1004,10,0),"")</f>
        <v/>
      </c>
      <c r="K359" s="58" t="str">
        <f>IFERROR(VLOOKUP($AC359,FILL_DATA!$A$4:$X$1004,11,0),"")</f>
        <v/>
      </c>
      <c r="L359" s="58" t="str">
        <f>IFERROR(VLOOKUP($AC359,FILL_DATA!$A$4:$X$1004,12,0),"")</f>
        <v/>
      </c>
      <c r="M359" s="58" t="str">
        <f>IFERROR(VLOOKUP($AC359,FILL_DATA!$A$4:$X$1004,13,0),"")</f>
        <v/>
      </c>
      <c r="N359" s="58" t="str">
        <f>IFERROR(VLOOKUP($AC359,FILL_DATA!$A$4:$X$1004,14,0),"")</f>
        <v/>
      </c>
      <c r="O359" s="58" t="str">
        <f>IFERROR(VLOOKUP($AC359,FILL_DATA!$A$4:$X$1004,15,0),"")</f>
        <v/>
      </c>
      <c r="P359" s="58" t="str">
        <f>IFERROR(VLOOKUP($AC359,FILL_DATA!$A$4:$X$1004,16,0),"")</f>
        <v/>
      </c>
      <c r="Q359" s="58" t="str">
        <f>IFERROR(VLOOKUP($AC359,FILL_DATA!$A$4:$X$1004,17,0),"")</f>
        <v/>
      </c>
      <c r="R359" s="58" t="str">
        <f>IFERROR(VLOOKUP($AC359,FILL_DATA!$A$4:$X$1004,18,0),"")</f>
        <v/>
      </c>
      <c r="S359" s="58" t="str">
        <f>IFERROR(VLOOKUP($AC359,FILL_DATA!$A$4:$X$1004,19,0),"")</f>
        <v/>
      </c>
      <c r="T359" s="58" t="str">
        <f>IFERROR(VLOOKUP($AC359,FILL_DATA!$A$4:$X$1004,20,0),"")</f>
        <v/>
      </c>
      <c r="U359" s="58" t="str">
        <f>IFERROR(VLOOKUP($AC359,FILL_DATA!$A$4:$X$1004,21,0),"")</f>
        <v/>
      </c>
      <c r="V359" s="58" t="str">
        <f>IFERROR(VLOOKUP($AC359,FILL_DATA!$A$4:$X$1004,22,0),"")</f>
        <v/>
      </c>
      <c r="W359" s="58" t="str">
        <f>IFERROR(VLOOKUP($AC359,FILL_DATA!$A$4:$X$1004,23,0),"")</f>
        <v/>
      </c>
      <c r="X359" s="58" t="str">
        <f>IFERROR(VLOOKUP($AC359,FILL_DATA!$A$4:$X$1004,24,0),"")</f>
        <v/>
      </c>
      <c r="Y359" s="58" t="str">
        <f>IF(SANCTION!$C$6:$C$1006="","",VLOOKUP(SANCTION!$C$6:$C$1006,Sheet1!$B$3:$C$15,2,0))</f>
        <v/>
      </c>
      <c r="Z359" s="57">
        <f t="shared" si="10"/>
        <v>0</v>
      </c>
      <c r="AB359" s="89">
        <v>354</v>
      </c>
      <c r="AC359" s="89">
        <f>IFERROR(IF($AB$1&gt;=AB359,SMALL(FILL_DATA!$AC$5:$AC$1004,SANCTION!$AB$2+SANCTION!AB359),0),0)</f>
        <v>0</v>
      </c>
      <c r="AE359" s="89">
        <f>IF(SANCTION!$C359&gt;=9,1,0)</f>
        <v>1</v>
      </c>
      <c r="AF359" s="89">
        <f>IFERROR(PRODUCT(SANCTION!$X359,SANCTION!$Y359),"")</f>
        <v>0</v>
      </c>
      <c r="AG359" s="89">
        <f t="shared" si="11"/>
        <v>0</v>
      </c>
    </row>
    <row r="360" spans="1:33" hidden="1">
      <c r="A360" s="89" t="str">
        <f>J360&amp;"_"&amp;COUNTIF($J$6:J360,J360)</f>
        <v>_324</v>
      </c>
      <c r="B360" s="58" t="str">
        <f>IF(SANCTION!$C360="","",ROWS($B$6:B360))</f>
        <v/>
      </c>
      <c r="C360" s="58" t="str">
        <f>IFERROR(VLOOKUP($AC360,FILL_DATA!$A$4:$X$1004,2,0),"")</f>
        <v/>
      </c>
      <c r="D360" s="58" t="str">
        <f>IFERROR(VLOOKUP($AC360,FILL_DATA!$A$4:$X$1004,3,0),"")</f>
        <v/>
      </c>
      <c r="E360" s="58" t="str">
        <f>IFERROR(VLOOKUP($AC360,FILL_DATA!$A$4:$X$1004,4,0),"")</f>
        <v/>
      </c>
      <c r="F360" s="58" t="str">
        <f>IFERROR(VLOOKUP($AC360,FILL_DATA!$A$4:$X$1004,5,0),"")</f>
        <v/>
      </c>
      <c r="G360" s="58" t="str">
        <f>IFERROR(VLOOKUP($AC360,FILL_DATA!$A$4:$X$1004,6,0),"")</f>
        <v/>
      </c>
      <c r="H360" s="58" t="str">
        <f>IFERROR(VLOOKUP($AC360,FILL_DATA!$A$4:$X$1004,7,0),"")</f>
        <v/>
      </c>
      <c r="I360" s="161" t="str">
        <f>IFERROR(VLOOKUP($AC360,FILL_DATA!$A$4:$X$1004,9,0),"")</f>
        <v/>
      </c>
      <c r="J360" s="58" t="str">
        <f>IFERROR(VLOOKUP($AC360,FILL_DATA!$A$4:$X$1004,10,0),"")</f>
        <v/>
      </c>
      <c r="K360" s="58" t="str">
        <f>IFERROR(VLOOKUP($AC360,FILL_DATA!$A$4:$X$1004,11,0),"")</f>
        <v/>
      </c>
      <c r="L360" s="58" t="str">
        <f>IFERROR(VLOOKUP($AC360,FILL_DATA!$A$4:$X$1004,12,0),"")</f>
        <v/>
      </c>
      <c r="M360" s="58" t="str">
        <f>IFERROR(VLOOKUP($AC360,FILL_DATA!$A$4:$X$1004,13,0),"")</f>
        <v/>
      </c>
      <c r="N360" s="58" t="str">
        <f>IFERROR(VLOOKUP($AC360,FILL_DATA!$A$4:$X$1004,14,0),"")</f>
        <v/>
      </c>
      <c r="O360" s="58" t="str">
        <f>IFERROR(VLOOKUP($AC360,FILL_DATA!$A$4:$X$1004,15,0),"")</f>
        <v/>
      </c>
      <c r="P360" s="58" t="str">
        <f>IFERROR(VLOOKUP($AC360,FILL_DATA!$A$4:$X$1004,16,0),"")</f>
        <v/>
      </c>
      <c r="Q360" s="58" t="str">
        <f>IFERROR(VLOOKUP($AC360,FILL_DATA!$A$4:$X$1004,17,0),"")</f>
        <v/>
      </c>
      <c r="R360" s="58" t="str">
        <f>IFERROR(VLOOKUP($AC360,FILL_DATA!$A$4:$X$1004,18,0),"")</f>
        <v/>
      </c>
      <c r="S360" s="58" t="str">
        <f>IFERROR(VLOOKUP($AC360,FILL_DATA!$A$4:$X$1004,19,0),"")</f>
        <v/>
      </c>
      <c r="T360" s="58" t="str">
        <f>IFERROR(VLOOKUP($AC360,FILL_DATA!$A$4:$X$1004,20,0),"")</f>
        <v/>
      </c>
      <c r="U360" s="58" t="str">
        <f>IFERROR(VLOOKUP($AC360,FILL_DATA!$A$4:$X$1004,21,0),"")</f>
        <v/>
      </c>
      <c r="V360" s="58" t="str">
        <f>IFERROR(VLOOKUP($AC360,FILL_DATA!$A$4:$X$1004,22,0),"")</f>
        <v/>
      </c>
      <c r="W360" s="58" t="str">
        <f>IFERROR(VLOOKUP($AC360,FILL_DATA!$A$4:$X$1004,23,0),"")</f>
        <v/>
      </c>
      <c r="X360" s="58" t="str">
        <f>IFERROR(VLOOKUP($AC360,FILL_DATA!$A$4:$X$1004,24,0),"")</f>
        <v/>
      </c>
      <c r="Y360" s="58" t="str">
        <f>IF(SANCTION!$C$6:$C$1006="","",VLOOKUP(SANCTION!$C$6:$C$1006,Sheet1!$B$3:$C$15,2,0))</f>
        <v/>
      </c>
      <c r="Z360" s="57">
        <f t="shared" si="10"/>
        <v>0</v>
      </c>
      <c r="AB360" s="89">
        <v>355</v>
      </c>
      <c r="AC360" s="89">
        <f>IFERROR(IF($AB$1&gt;=AB360,SMALL(FILL_DATA!$AC$5:$AC$1004,SANCTION!$AB$2+SANCTION!AB360),0),0)</f>
        <v>0</v>
      </c>
      <c r="AE360" s="89">
        <f>IF(SANCTION!$C360&gt;=9,1,0)</f>
        <v>1</v>
      </c>
      <c r="AF360" s="89">
        <f>IFERROR(PRODUCT(SANCTION!$X360,SANCTION!$Y360),"")</f>
        <v>0</v>
      </c>
      <c r="AG360" s="89">
        <f t="shared" si="11"/>
        <v>0</v>
      </c>
    </row>
    <row r="361" spans="1:33" hidden="1">
      <c r="A361" s="89" t="str">
        <f>J361&amp;"_"&amp;COUNTIF($J$6:J361,J361)</f>
        <v>_325</v>
      </c>
      <c r="B361" s="58" t="str">
        <f>IF(SANCTION!$C361="","",ROWS($B$6:B361))</f>
        <v/>
      </c>
      <c r="C361" s="58" t="str">
        <f>IFERROR(VLOOKUP($AC361,FILL_DATA!$A$4:$X$1004,2,0),"")</f>
        <v/>
      </c>
      <c r="D361" s="58" t="str">
        <f>IFERROR(VLOOKUP($AC361,FILL_DATA!$A$4:$X$1004,3,0),"")</f>
        <v/>
      </c>
      <c r="E361" s="58" t="str">
        <f>IFERROR(VLOOKUP($AC361,FILL_DATA!$A$4:$X$1004,4,0),"")</f>
        <v/>
      </c>
      <c r="F361" s="58" t="str">
        <f>IFERROR(VLOOKUP($AC361,FILL_DATA!$A$4:$X$1004,5,0),"")</f>
        <v/>
      </c>
      <c r="G361" s="58" t="str">
        <f>IFERROR(VLOOKUP($AC361,FILL_DATA!$A$4:$X$1004,6,0),"")</f>
        <v/>
      </c>
      <c r="H361" s="58" t="str">
        <f>IFERROR(VLOOKUP($AC361,FILL_DATA!$A$4:$X$1004,7,0),"")</f>
        <v/>
      </c>
      <c r="I361" s="161" t="str">
        <f>IFERROR(VLOOKUP($AC361,FILL_DATA!$A$4:$X$1004,9,0),"")</f>
        <v/>
      </c>
      <c r="J361" s="58" t="str">
        <f>IFERROR(VLOOKUP($AC361,FILL_DATA!$A$4:$X$1004,10,0),"")</f>
        <v/>
      </c>
      <c r="K361" s="58" t="str">
        <f>IFERROR(VLOOKUP($AC361,FILL_DATA!$A$4:$X$1004,11,0),"")</f>
        <v/>
      </c>
      <c r="L361" s="58" t="str">
        <f>IFERROR(VLOOKUP($AC361,FILL_DATA!$A$4:$X$1004,12,0),"")</f>
        <v/>
      </c>
      <c r="M361" s="58" t="str">
        <f>IFERROR(VLOOKUP($AC361,FILL_DATA!$A$4:$X$1004,13,0),"")</f>
        <v/>
      </c>
      <c r="N361" s="58" t="str">
        <f>IFERROR(VLOOKUP($AC361,FILL_DATA!$A$4:$X$1004,14,0),"")</f>
        <v/>
      </c>
      <c r="O361" s="58" t="str">
        <f>IFERROR(VLOOKUP($AC361,FILL_DATA!$A$4:$X$1004,15,0),"")</f>
        <v/>
      </c>
      <c r="P361" s="58" t="str">
        <f>IFERROR(VLOOKUP($AC361,FILL_DATA!$A$4:$X$1004,16,0),"")</f>
        <v/>
      </c>
      <c r="Q361" s="58" t="str">
        <f>IFERROR(VLOOKUP($AC361,FILL_DATA!$A$4:$X$1004,17,0),"")</f>
        <v/>
      </c>
      <c r="R361" s="58" t="str">
        <f>IFERROR(VLOOKUP($AC361,FILL_DATA!$A$4:$X$1004,18,0),"")</f>
        <v/>
      </c>
      <c r="S361" s="58" t="str">
        <f>IFERROR(VLOOKUP($AC361,FILL_DATA!$A$4:$X$1004,19,0),"")</f>
        <v/>
      </c>
      <c r="T361" s="58" t="str">
        <f>IFERROR(VLOOKUP($AC361,FILL_DATA!$A$4:$X$1004,20,0),"")</f>
        <v/>
      </c>
      <c r="U361" s="58" t="str">
        <f>IFERROR(VLOOKUP($AC361,FILL_DATA!$A$4:$X$1004,21,0),"")</f>
        <v/>
      </c>
      <c r="V361" s="58" t="str">
        <f>IFERROR(VLOOKUP($AC361,FILL_DATA!$A$4:$X$1004,22,0),"")</f>
        <v/>
      </c>
      <c r="W361" s="58" t="str">
        <f>IFERROR(VLOOKUP($AC361,FILL_DATA!$A$4:$X$1004,23,0),"")</f>
        <v/>
      </c>
      <c r="X361" s="58" t="str">
        <f>IFERROR(VLOOKUP($AC361,FILL_DATA!$A$4:$X$1004,24,0),"")</f>
        <v/>
      </c>
      <c r="Y361" s="58" t="str">
        <f>IF(SANCTION!$C$6:$C$1006="","",VLOOKUP(SANCTION!$C$6:$C$1006,Sheet1!$B$3:$C$15,2,0))</f>
        <v/>
      </c>
      <c r="Z361" s="57">
        <f t="shared" si="10"/>
        <v>0</v>
      </c>
      <c r="AB361" s="89">
        <v>356</v>
      </c>
      <c r="AC361" s="89">
        <f>IFERROR(IF($AB$1&gt;=AB361,SMALL(FILL_DATA!$AC$5:$AC$1004,SANCTION!$AB$2+SANCTION!AB361),0),0)</f>
        <v>0</v>
      </c>
      <c r="AE361" s="89">
        <f>IF(SANCTION!$C361&gt;=9,1,0)</f>
        <v>1</v>
      </c>
      <c r="AF361" s="89">
        <f>IFERROR(PRODUCT(SANCTION!$X361,SANCTION!$Y361),"")</f>
        <v>0</v>
      </c>
      <c r="AG361" s="89">
        <f t="shared" si="11"/>
        <v>0</v>
      </c>
    </row>
    <row r="362" spans="1:33" hidden="1">
      <c r="A362" s="89" t="str">
        <f>J362&amp;"_"&amp;COUNTIF($J$6:J362,J362)</f>
        <v>_326</v>
      </c>
      <c r="B362" s="58" t="str">
        <f>IF(SANCTION!$C362="","",ROWS($B$6:B362))</f>
        <v/>
      </c>
      <c r="C362" s="58" t="str">
        <f>IFERROR(VLOOKUP($AC362,FILL_DATA!$A$4:$X$1004,2,0),"")</f>
        <v/>
      </c>
      <c r="D362" s="58" t="str">
        <f>IFERROR(VLOOKUP($AC362,FILL_DATA!$A$4:$X$1004,3,0),"")</f>
        <v/>
      </c>
      <c r="E362" s="58" t="str">
        <f>IFERROR(VLOOKUP($AC362,FILL_DATA!$A$4:$X$1004,4,0),"")</f>
        <v/>
      </c>
      <c r="F362" s="58" t="str">
        <f>IFERROR(VLOOKUP($AC362,FILL_DATA!$A$4:$X$1004,5,0),"")</f>
        <v/>
      </c>
      <c r="G362" s="58" t="str">
        <f>IFERROR(VLOOKUP($AC362,FILL_DATA!$A$4:$X$1004,6,0),"")</f>
        <v/>
      </c>
      <c r="H362" s="58" t="str">
        <f>IFERROR(VLOOKUP($AC362,FILL_DATA!$A$4:$X$1004,7,0),"")</f>
        <v/>
      </c>
      <c r="I362" s="161" t="str">
        <f>IFERROR(VLOOKUP($AC362,FILL_DATA!$A$4:$X$1004,9,0),"")</f>
        <v/>
      </c>
      <c r="J362" s="58" t="str">
        <f>IFERROR(VLOOKUP($AC362,FILL_DATA!$A$4:$X$1004,10,0),"")</f>
        <v/>
      </c>
      <c r="K362" s="58" t="str">
        <f>IFERROR(VLOOKUP($AC362,FILL_DATA!$A$4:$X$1004,11,0),"")</f>
        <v/>
      </c>
      <c r="L362" s="58" t="str">
        <f>IFERROR(VLOOKUP($AC362,FILL_DATA!$A$4:$X$1004,12,0),"")</f>
        <v/>
      </c>
      <c r="M362" s="58" t="str">
        <f>IFERROR(VLOOKUP($AC362,FILL_DATA!$A$4:$X$1004,13,0),"")</f>
        <v/>
      </c>
      <c r="N362" s="58" t="str">
        <f>IFERROR(VLOOKUP($AC362,FILL_DATA!$A$4:$X$1004,14,0),"")</f>
        <v/>
      </c>
      <c r="O362" s="58" t="str">
        <f>IFERROR(VLOOKUP($AC362,FILL_DATA!$A$4:$X$1004,15,0),"")</f>
        <v/>
      </c>
      <c r="P362" s="58" t="str">
        <f>IFERROR(VLOOKUP($AC362,FILL_DATA!$A$4:$X$1004,16,0),"")</f>
        <v/>
      </c>
      <c r="Q362" s="58" t="str">
        <f>IFERROR(VLOOKUP($AC362,FILL_DATA!$A$4:$X$1004,17,0),"")</f>
        <v/>
      </c>
      <c r="R362" s="58" t="str">
        <f>IFERROR(VLOOKUP($AC362,FILL_DATA!$A$4:$X$1004,18,0),"")</f>
        <v/>
      </c>
      <c r="S362" s="58" t="str">
        <f>IFERROR(VLOOKUP($AC362,FILL_DATA!$A$4:$X$1004,19,0),"")</f>
        <v/>
      </c>
      <c r="T362" s="58" t="str">
        <f>IFERROR(VLOOKUP($AC362,FILL_DATA!$A$4:$X$1004,20,0),"")</f>
        <v/>
      </c>
      <c r="U362" s="58" t="str">
        <f>IFERROR(VLOOKUP($AC362,FILL_DATA!$A$4:$X$1004,21,0),"")</f>
        <v/>
      </c>
      <c r="V362" s="58" t="str">
        <f>IFERROR(VLOOKUP($AC362,FILL_DATA!$A$4:$X$1004,22,0),"")</f>
        <v/>
      </c>
      <c r="W362" s="58" t="str">
        <f>IFERROR(VLOOKUP($AC362,FILL_DATA!$A$4:$X$1004,23,0),"")</f>
        <v/>
      </c>
      <c r="X362" s="58" t="str">
        <f>IFERROR(VLOOKUP($AC362,FILL_DATA!$A$4:$X$1004,24,0),"")</f>
        <v/>
      </c>
      <c r="Y362" s="58" t="str">
        <f>IF(SANCTION!$C$6:$C$1006="","",VLOOKUP(SANCTION!$C$6:$C$1006,Sheet1!$B$3:$C$15,2,0))</f>
        <v/>
      </c>
      <c r="Z362" s="57">
        <f t="shared" si="10"/>
        <v>0</v>
      </c>
      <c r="AB362" s="89">
        <v>357</v>
      </c>
      <c r="AC362" s="89">
        <f>IFERROR(IF($AB$1&gt;=AB362,SMALL(FILL_DATA!$AC$5:$AC$1004,SANCTION!$AB$2+SANCTION!AB362),0),0)</f>
        <v>0</v>
      </c>
      <c r="AE362" s="89">
        <f>IF(SANCTION!$C362&gt;=9,1,0)</f>
        <v>1</v>
      </c>
      <c r="AF362" s="89">
        <f>IFERROR(PRODUCT(SANCTION!$X362,SANCTION!$Y362),"")</f>
        <v>0</v>
      </c>
      <c r="AG362" s="89">
        <f t="shared" si="11"/>
        <v>0</v>
      </c>
    </row>
    <row r="363" spans="1:33" hidden="1">
      <c r="A363" s="89" t="str">
        <f>J363&amp;"_"&amp;COUNTIF($J$6:J363,J363)</f>
        <v>_327</v>
      </c>
      <c r="B363" s="58" t="str">
        <f>IF(SANCTION!$C363="","",ROWS($B$6:B363))</f>
        <v/>
      </c>
      <c r="C363" s="58" t="str">
        <f>IFERROR(VLOOKUP($AC363,FILL_DATA!$A$4:$X$1004,2,0),"")</f>
        <v/>
      </c>
      <c r="D363" s="58" t="str">
        <f>IFERROR(VLOOKUP($AC363,FILL_DATA!$A$4:$X$1004,3,0),"")</f>
        <v/>
      </c>
      <c r="E363" s="58" t="str">
        <f>IFERROR(VLOOKUP($AC363,FILL_DATA!$A$4:$X$1004,4,0),"")</f>
        <v/>
      </c>
      <c r="F363" s="58" t="str">
        <f>IFERROR(VLOOKUP($AC363,FILL_DATA!$A$4:$X$1004,5,0),"")</f>
        <v/>
      </c>
      <c r="G363" s="58" t="str">
        <f>IFERROR(VLOOKUP($AC363,FILL_DATA!$A$4:$X$1004,6,0),"")</f>
        <v/>
      </c>
      <c r="H363" s="58" t="str">
        <f>IFERROR(VLOOKUP($AC363,FILL_DATA!$A$4:$X$1004,7,0),"")</f>
        <v/>
      </c>
      <c r="I363" s="161" t="str">
        <f>IFERROR(VLOOKUP($AC363,FILL_DATA!$A$4:$X$1004,9,0),"")</f>
        <v/>
      </c>
      <c r="J363" s="58" t="str">
        <f>IFERROR(VLOOKUP($AC363,FILL_DATA!$A$4:$X$1004,10,0),"")</f>
        <v/>
      </c>
      <c r="K363" s="58" t="str">
        <f>IFERROR(VLOOKUP($AC363,FILL_DATA!$A$4:$X$1004,11,0),"")</f>
        <v/>
      </c>
      <c r="L363" s="58" t="str">
        <f>IFERROR(VLOOKUP($AC363,FILL_DATA!$A$4:$X$1004,12,0),"")</f>
        <v/>
      </c>
      <c r="M363" s="58" t="str">
        <f>IFERROR(VLOOKUP($AC363,FILL_DATA!$A$4:$X$1004,13,0),"")</f>
        <v/>
      </c>
      <c r="N363" s="58" t="str">
        <f>IFERROR(VLOOKUP($AC363,FILL_DATA!$A$4:$X$1004,14,0),"")</f>
        <v/>
      </c>
      <c r="O363" s="58" t="str">
        <f>IFERROR(VLOOKUP($AC363,FILL_DATA!$A$4:$X$1004,15,0),"")</f>
        <v/>
      </c>
      <c r="P363" s="58" t="str">
        <f>IFERROR(VLOOKUP($AC363,FILL_DATA!$A$4:$X$1004,16,0),"")</f>
        <v/>
      </c>
      <c r="Q363" s="58" t="str">
        <f>IFERROR(VLOOKUP($AC363,FILL_DATA!$A$4:$X$1004,17,0),"")</f>
        <v/>
      </c>
      <c r="R363" s="58" t="str">
        <f>IFERROR(VLOOKUP($AC363,FILL_DATA!$A$4:$X$1004,18,0),"")</f>
        <v/>
      </c>
      <c r="S363" s="58" t="str">
        <f>IFERROR(VLOOKUP($AC363,FILL_DATA!$A$4:$X$1004,19,0),"")</f>
        <v/>
      </c>
      <c r="T363" s="58" t="str">
        <f>IFERROR(VLOOKUP($AC363,FILL_DATA!$A$4:$X$1004,20,0),"")</f>
        <v/>
      </c>
      <c r="U363" s="58" t="str">
        <f>IFERROR(VLOOKUP($AC363,FILL_DATA!$A$4:$X$1004,21,0),"")</f>
        <v/>
      </c>
      <c r="V363" s="58" t="str">
        <f>IFERROR(VLOOKUP($AC363,FILL_DATA!$A$4:$X$1004,22,0),"")</f>
        <v/>
      </c>
      <c r="W363" s="58" t="str">
        <f>IFERROR(VLOOKUP($AC363,FILL_DATA!$A$4:$X$1004,23,0),"")</f>
        <v/>
      </c>
      <c r="X363" s="58" t="str">
        <f>IFERROR(VLOOKUP($AC363,FILL_DATA!$A$4:$X$1004,24,0),"")</f>
        <v/>
      </c>
      <c r="Y363" s="58" t="str">
        <f>IF(SANCTION!$C$6:$C$1006="","",VLOOKUP(SANCTION!$C$6:$C$1006,Sheet1!$B$3:$C$15,2,0))</f>
        <v/>
      </c>
      <c r="Z363" s="57">
        <f t="shared" si="10"/>
        <v>0</v>
      </c>
      <c r="AB363" s="89">
        <v>358</v>
      </c>
      <c r="AC363" s="89">
        <f>IFERROR(IF($AB$1&gt;=AB363,SMALL(FILL_DATA!$AC$5:$AC$1004,SANCTION!$AB$2+SANCTION!AB363),0),0)</f>
        <v>0</v>
      </c>
      <c r="AE363" s="89">
        <f>IF(SANCTION!$C363&gt;=9,1,0)</f>
        <v>1</v>
      </c>
      <c r="AF363" s="89">
        <f>IFERROR(PRODUCT(SANCTION!$X363,SANCTION!$Y363),"")</f>
        <v>0</v>
      </c>
      <c r="AG363" s="89">
        <f t="shared" si="11"/>
        <v>0</v>
      </c>
    </row>
    <row r="364" spans="1:33" hidden="1">
      <c r="A364" s="89" t="str">
        <f>J364&amp;"_"&amp;COUNTIF($J$6:J364,J364)</f>
        <v>_328</v>
      </c>
      <c r="B364" s="58" t="str">
        <f>IF(SANCTION!$C364="","",ROWS($B$6:B364))</f>
        <v/>
      </c>
      <c r="C364" s="58" t="str">
        <f>IFERROR(VLOOKUP($AC364,FILL_DATA!$A$4:$X$1004,2,0),"")</f>
        <v/>
      </c>
      <c r="D364" s="58" t="str">
        <f>IFERROR(VLOOKUP($AC364,FILL_DATA!$A$4:$X$1004,3,0),"")</f>
        <v/>
      </c>
      <c r="E364" s="58" t="str">
        <f>IFERROR(VLOOKUP($AC364,FILL_DATA!$A$4:$X$1004,4,0),"")</f>
        <v/>
      </c>
      <c r="F364" s="58" t="str">
        <f>IFERROR(VLOOKUP($AC364,FILL_DATA!$A$4:$X$1004,5,0),"")</f>
        <v/>
      </c>
      <c r="G364" s="58" t="str">
        <f>IFERROR(VLOOKUP($AC364,FILL_DATA!$A$4:$X$1004,6,0),"")</f>
        <v/>
      </c>
      <c r="H364" s="58" t="str">
        <f>IFERROR(VLOOKUP($AC364,FILL_DATA!$A$4:$X$1004,7,0),"")</f>
        <v/>
      </c>
      <c r="I364" s="161" t="str">
        <f>IFERROR(VLOOKUP($AC364,FILL_DATA!$A$4:$X$1004,9,0),"")</f>
        <v/>
      </c>
      <c r="J364" s="58" t="str">
        <f>IFERROR(VLOOKUP($AC364,FILL_DATA!$A$4:$X$1004,10,0),"")</f>
        <v/>
      </c>
      <c r="K364" s="58" t="str">
        <f>IFERROR(VLOOKUP($AC364,FILL_DATA!$A$4:$X$1004,11,0),"")</f>
        <v/>
      </c>
      <c r="L364" s="58" t="str">
        <f>IFERROR(VLOOKUP($AC364,FILL_DATA!$A$4:$X$1004,12,0),"")</f>
        <v/>
      </c>
      <c r="M364" s="58" t="str">
        <f>IFERROR(VLOOKUP($AC364,FILL_DATA!$A$4:$X$1004,13,0),"")</f>
        <v/>
      </c>
      <c r="N364" s="58" t="str">
        <f>IFERROR(VLOOKUP($AC364,FILL_DATA!$A$4:$X$1004,14,0),"")</f>
        <v/>
      </c>
      <c r="O364" s="58" t="str">
        <f>IFERROR(VLOOKUP($AC364,FILL_DATA!$A$4:$X$1004,15,0),"")</f>
        <v/>
      </c>
      <c r="P364" s="58" t="str">
        <f>IFERROR(VLOOKUP($AC364,FILL_DATA!$A$4:$X$1004,16,0),"")</f>
        <v/>
      </c>
      <c r="Q364" s="58" t="str">
        <f>IFERROR(VLOOKUP($AC364,FILL_DATA!$A$4:$X$1004,17,0),"")</f>
        <v/>
      </c>
      <c r="R364" s="58" t="str">
        <f>IFERROR(VLOOKUP($AC364,FILL_DATA!$A$4:$X$1004,18,0),"")</f>
        <v/>
      </c>
      <c r="S364" s="58" t="str">
        <f>IFERROR(VLOOKUP($AC364,FILL_DATA!$A$4:$X$1004,19,0),"")</f>
        <v/>
      </c>
      <c r="T364" s="58" t="str">
        <f>IFERROR(VLOOKUP($AC364,FILL_DATA!$A$4:$X$1004,20,0),"")</f>
        <v/>
      </c>
      <c r="U364" s="58" t="str">
        <f>IFERROR(VLOOKUP($AC364,FILL_DATA!$A$4:$X$1004,21,0),"")</f>
        <v/>
      </c>
      <c r="V364" s="58" t="str">
        <f>IFERROR(VLOOKUP($AC364,FILL_DATA!$A$4:$X$1004,22,0),"")</f>
        <v/>
      </c>
      <c r="W364" s="58" t="str">
        <f>IFERROR(VLOOKUP($AC364,FILL_DATA!$A$4:$X$1004,23,0),"")</f>
        <v/>
      </c>
      <c r="X364" s="58" t="str">
        <f>IFERROR(VLOOKUP($AC364,FILL_DATA!$A$4:$X$1004,24,0),"")</f>
        <v/>
      </c>
      <c r="Y364" s="58" t="str">
        <f>IF(SANCTION!$C$6:$C$1006="","",VLOOKUP(SANCTION!$C$6:$C$1006,Sheet1!$B$3:$C$15,2,0))</f>
        <v/>
      </c>
      <c r="Z364" s="57">
        <f t="shared" si="10"/>
        <v>0</v>
      </c>
      <c r="AB364" s="89">
        <v>359</v>
      </c>
      <c r="AC364" s="89">
        <f>IFERROR(IF($AB$1&gt;=AB364,SMALL(FILL_DATA!$AC$5:$AC$1004,SANCTION!$AB$2+SANCTION!AB364),0),0)</f>
        <v>0</v>
      </c>
      <c r="AE364" s="89">
        <f>IF(SANCTION!$C364&gt;=9,1,0)</f>
        <v>1</v>
      </c>
      <c r="AF364" s="89">
        <f>IFERROR(PRODUCT(SANCTION!$X364,SANCTION!$Y364),"")</f>
        <v>0</v>
      </c>
      <c r="AG364" s="89">
        <f t="shared" si="11"/>
        <v>0</v>
      </c>
    </row>
    <row r="365" spans="1:33" hidden="1">
      <c r="A365" s="89" t="str">
        <f>J365&amp;"_"&amp;COUNTIF($J$6:J365,J365)</f>
        <v>_329</v>
      </c>
      <c r="B365" s="58" t="str">
        <f>IF(SANCTION!$C365="","",ROWS($B$6:B365))</f>
        <v/>
      </c>
      <c r="C365" s="58" t="str">
        <f>IFERROR(VLOOKUP($AC365,FILL_DATA!$A$4:$X$1004,2,0),"")</f>
        <v/>
      </c>
      <c r="D365" s="58" t="str">
        <f>IFERROR(VLOOKUP($AC365,FILL_DATA!$A$4:$X$1004,3,0),"")</f>
        <v/>
      </c>
      <c r="E365" s="58" t="str">
        <f>IFERROR(VLOOKUP($AC365,FILL_DATA!$A$4:$X$1004,4,0),"")</f>
        <v/>
      </c>
      <c r="F365" s="58" t="str">
        <f>IFERROR(VLOOKUP($AC365,FILL_DATA!$A$4:$X$1004,5,0),"")</f>
        <v/>
      </c>
      <c r="G365" s="58" t="str">
        <f>IFERROR(VLOOKUP($AC365,FILL_DATA!$A$4:$X$1004,6,0),"")</f>
        <v/>
      </c>
      <c r="H365" s="58" t="str">
        <f>IFERROR(VLOOKUP($AC365,FILL_DATA!$A$4:$X$1004,7,0),"")</f>
        <v/>
      </c>
      <c r="I365" s="161" t="str">
        <f>IFERROR(VLOOKUP($AC365,FILL_DATA!$A$4:$X$1004,9,0),"")</f>
        <v/>
      </c>
      <c r="J365" s="58" t="str">
        <f>IFERROR(VLOOKUP($AC365,FILL_DATA!$A$4:$X$1004,10,0),"")</f>
        <v/>
      </c>
      <c r="K365" s="58" t="str">
        <f>IFERROR(VLOOKUP($AC365,FILL_DATA!$A$4:$X$1004,11,0),"")</f>
        <v/>
      </c>
      <c r="L365" s="58" t="str">
        <f>IFERROR(VLOOKUP($AC365,FILL_DATA!$A$4:$X$1004,12,0),"")</f>
        <v/>
      </c>
      <c r="M365" s="58" t="str">
        <f>IFERROR(VLOOKUP($AC365,FILL_DATA!$A$4:$X$1004,13,0),"")</f>
        <v/>
      </c>
      <c r="N365" s="58" t="str">
        <f>IFERROR(VLOOKUP($AC365,FILL_DATA!$A$4:$X$1004,14,0),"")</f>
        <v/>
      </c>
      <c r="O365" s="58" t="str">
        <f>IFERROR(VLOOKUP($AC365,FILL_DATA!$A$4:$X$1004,15,0),"")</f>
        <v/>
      </c>
      <c r="P365" s="58" t="str">
        <f>IFERROR(VLOOKUP($AC365,FILL_DATA!$A$4:$X$1004,16,0),"")</f>
        <v/>
      </c>
      <c r="Q365" s="58" t="str">
        <f>IFERROR(VLOOKUP($AC365,FILL_DATA!$A$4:$X$1004,17,0),"")</f>
        <v/>
      </c>
      <c r="R365" s="58" t="str">
        <f>IFERROR(VLOOKUP($AC365,FILL_DATA!$A$4:$X$1004,18,0),"")</f>
        <v/>
      </c>
      <c r="S365" s="58" t="str">
        <f>IFERROR(VLOOKUP($AC365,FILL_DATA!$A$4:$X$1004,19,0),"")</f>
        <v/>
      </c>
      <c r="T365" s="58" t="str">
        <f>IFERROR(VLOOKUP($AC365,FILL_DATA!$A$4:$X$1004,20,0),"")</f>
        <v/>
      </c>
      <c r="U365" s="58" t="str">
        <f>IFERROR(VLOOKUP($AC365,FILL_DATA!$A$4:$X$1004,21,0),"")</f>
        <v/>
      </c>
      <c r="V365" s="58" t="str">
        <f>IFERROR(VLOOKUP($AC365,FILL_DATA!$A$4:$X$1004,22,0),"")</f>
        <v/>
      </c>
      <c r="W365" s="58" t="str">
        <f>IFERROR(VLOOKUP($AC365,FILL_DATA!$A$4:$X$1004,23,0),"")</f>
        <v/>
      </c>
      <c r="X365" s="58" t="str">
        <f>IFERROR(VLOOKUP($AC365,FILL_DATA!$A$4:$X$1004,24,0),"")</f>
        <v/>
      </c>
      <c r="Y365" s="58" t="str">
        <f>IF(SANCTION!$C$6:$C$1006="","",VLOOKUP(SANCTION!$C$6:$C$1006,Sheet1!$B$3:$C$15,2,0))</f>
        <v/>
      </c>
      <c r="Z365" s="57">
        <f t="shared" si="10"/>
        <v>0</v>
      </c>
      <c r="AB365" s="89">
        <v>360</v>
      </c>
      <c r="AC365" s="89">
        <f>IFERROR(IF($AB$1&gt;=AB365,SMALL(FILL_DATA!$AC$5:$AC$1004,SANCTION!$AB$2+SANCTION!AB365),0),0)</f>
        <v>0</v>
      </c>
      <c r="AE365" s="89">
        <f>IF(SANCTION!$C365&gt;=9,1,0)</f>
        <v>1</v>
      </c>
      <c r="AF365" s="89">
        <f>IFERROR(PRODUCT(SANCTION!$X365,SANCTION!$Y365),"")</f>
        <v>0</v>
      </c>
      <c r="AG365" s="89">
        <f t="shared" si="11"/>
        <v>0</v>
      </c>
    </row>
    <row r="366" spans="1:33" hidden="1">
      <c r="A366" s="89" t="str">
        <f>J366&amp;"_"&amp;COUNTIF($J$6:J366,J366)</f>
        <v>_330</v>
      </c>
      <c r="B366" s="58" t="str">
        <f>IF(SANCTION!$C366="","",ROWS($B$6:B366))</f>
        <v/>
      </c>
      <c r="C366" s="58" t="str">
        <f>IFERROR(VLOOKUP($AC366,FILL_DATA!$A$4:$X$1004,2,0),"")</f>
        <v/>
      </c>
      <c r="D366" s="58" t="str">
        <f>IFERROR(VLOOKUP($AC366,FILL_DATA!$A$4:$X$1004,3,0),"")</f>
        <v/>
      </c>
      <c r="E366" s="58" t="str">
        <f>IFERROR(VLOOKUP($AC366,FILL_DATA!$A$4:$X$1004,4,0),"")</f>
        <v/>
      </c>
      <c r="F366" s="58" t="str">
        <f>IFERROR(VLOOKUP($AC366,FILL_DATA!$A$4:$X$1004,5,0),"")</f>
        <v/>
      </c>
      <c r="G366" s="58" t="str">
        <f>IFERROR(VLOOKUP($AC366,FILL_DATA!$A$4:$X$1004,6,0),"")</f>
        <v/>
      </c>
      <c r="H366" s="58" t="str">
        <f>IFERROR(VLOOKUP($AC366,FILL_DATA!$A$4:$X$1004,7,0),"")</f>
        <v/>
      </c>
      <c r="I366" s="161" t="str">
        <f>IFERROR(VLOOKUP($AC366,FILL_DATA!$A$4:$X$1004,9,0),"")</f>
        <v/>
      </c>
      <c r="J366" s="58" t="str">
        <f>IFERROR(VLOOKUP($AC366,FILL_DATA!$A$4:$X$1004,10,0),"")</f>
        <v/>
      </c>
      <c r="K366" s="58" t="str">
        <f>IFERROR(VLOOKUP($AC366,FILL_DATA!$A$4:$X$1004,11,0),"")</f>
        <v/>
      </c>
      <c r="L366" s="58" t="str">
        <f>IFERROR(VLOOKUP($AC366,FILL_DATA!$A$4:$X$1004,12,0),"")</f>
        <v/>
      </c>
      <c r="M366" s="58" t="str">
        <f>IFERROR(VLOOKUP($AC366,FILL_DATA!$A$4:$X$1004,13,0),"")</f>
        <v/>
      </c>
      <c r="N366" s="58" t="str">
        <f>IFERROR(VLOOKUP($AC366,FILL_DATA!$A$4:$X$1004,14,0),"")</f>
        <v/>
      </c>
      <c r="O366" s="58" t="str">
        <f>IFERROR(VLOOKUP($AC366,FILL_DATA!$A$4:$X$1004,15,0),"")</f>
        <v/>
      </c>
      <c r="P366" s="58" t="str">
        <f>IFERROR(VLOOKUP($AC366,FILL_DATA!$A$4:$X$1004,16,0),"")</f>
        <v/>
      </c>
      <c r="Q366" s="58" t="str">
        <f>IFERROR(VLOOKUP($AC366,FILL_DATA!$A$4:$X$1004,17,0),"")</f>
        <v/>
      </c>
      <c r="R366" s="58" t="str">
        <f>IFERROR(VLOOKUP($AC366,FILL_DATA!$A$4:$X$1004,18,0),"")</f>
        <v/>
      </c>
      <c r="S366" s="58" t="str">
        <f>IFERROR(VLOOKUP($AC366,FILL_DATA!$A$4:$X$1004,19,0),"")</f>
        <v/>
      </c>
      <c r="T366" s="58" t="str">
        <f>IFERROR(VLOOKUP($AC366,FILL_DATA!$A$4:$X$1004,20,0),"")</f>
        <v/>
      </c>
      <c r="U366" s="58" t="str">
        <f>IFERROR(VLOOKUP($AC366,FILL_DATA!$A$4:$X$1004,21,0),"")</f>
        <v/>
      </c>
      <c r="V366" s="58" t="str">
        <f>IFERROR(VLOOKUP($AC366,FILL_DATA!$A$4:$X$1004,22,0),"")</f>
        <v/>
      </c>
      <c r="W366" s="58" t="str">
        <f>IFERROR(VLOOKUP($AC366,FILL_DATA!$A$4:$X$1004,23,0),"")</f>
        <v/>
      </c>
      <c r="X366" s="58" t="str">
        <f>IFERROR(VLOOKUP($AC366,FILL_DATA!$A$4:$X$1004,24,0),"")</f>
        <v/>
      </c>
      <c r="Y366" s="58" t="str">
        <f>IF(SANCTION!$C$6:$C$1006="","",VLOOKUP(SANCTION!$C$6:$C$1006,Sheet1!$B$3:$C$15,2,0))</f>
        <v/>
      </c>
      <c r="Z366" s="57">
        <f t="shared" si="10"/>
        <v>0</v>
      </c>
      <c r="AB366" s="89">
        <v>361</v>
      </c>
      <c r="AC366" s="89">
        <f>IFERROR(IF($AB$1&gt;=AB366,SMALL(FILL_DATA!$AC$5:$AC$1004,SANCTION!$AB$2+SANCTION!AB366),0),0)</f>
        <v>0</v>
      </c>
      <c r="AE366" s="89">
        <f>IF(SANCTION!$C366&gt;=9,1,0)</f>
        <v>1</v>
      </c>
      <c r="AF366" s="89">
        <f>IFERROR(PRODUCT(SANCTION!$X366,SANCTION!$Y366),"")</f>
        <v>0</v>
      </c>
      <c r="AG366" s="89">
        <f t="shared" si="11"/>
        <v>0</v>
      </c>
    </row>
    <row r="367" spans="1:33" hidden="1">
      <c r="A367" s="89" t="str">
        <f>J367&amp;"_"&amp;COUNTIF($J$6:J367,J367)</f>
        <v>_331</v>
      </c>
      <c r="B367" s="58" t="str">
        <f>IF(SANCTION!$C367="","",ROWS($B$6:B367))</f>
        <v/>
      </c>
      <c r="C367" s="58" t="str">
        <f>IFERROR(VLOOKUP($AC367,FILL_DATA!$A$4:$X$1004,2,0),"")</f>
        <v/>
      </c>
      <c r="D367" s="58" t="str">
        <f>IFERROR(VLOOKUP($AC367,FILL_DATA!$A$4:$X$1004,3,0),"")</f>
        <v/>
      </c>
      <c r="E367" s="58" t="str">
        <f>IFERROR(VLOOKUP($AC367,FILL_DATA!$A$4:$X$1004,4,0),"")</f>
        <v/>
      </c>
      <c r="F367" s="58" t="str">
        <f>IFERROR(VLOOKUP($AC367,FILL_DATA!$A$4:$X$1004,5,0),"")</f>
        <v/>
      </c>
      <c r="G367" s="58" t="str">
        <f>IFERROR(VLOOKUP($AC367,FILL_DATA!$A$4:$X$1004,6,0),"")</f>
        <v/>
      </c>
      <c r="H367" s="58" t="str">
        <f>IFERROR(VLOOKUP($AC367,FILL_DATA!$A$4:$X$1004,7,0),"")</f>
        <v/>
      </c>
      <c r="I367" s="161" t="str">
        <f>IFERROR(VLOOKUP($AC367,FILL_DATA!$A$4:$X$1004,9,0),"")</f>
        <v/>
      </c>
      <c r="J367" s="58" t="str">
        <f>IFERROR(VLOOKUP($AC367,FILL_DATA!$A$4:$X$1004,10,0),"")</f>
        <v/>
      </c>
      <c r="K367" s="58" t="str">
        <f>IFERROR(VLOOKUP($AC367,FILL_DATA!$A$4:$X$1004,11,0),"")</f>
        <v/>
      </c>
      <c r="L367" s="58" t="str">
        <f>IFERROR(VLOOKUP($AC367,FILL_DATA!$A$4:$X$1004,12,0),"")</f>
        <v/>
      </c>
      <c r="M367" s="58" t="str">
        <f>IFERROR(VLOOKUP($AC367,FILL_DATA!$A$4:$X$1004,13,0),"")</f>
        <v/>
      </c>
      <c r="N367" s="58" t="str">
        <f>IFERROR(VLOOKUP($AC367,FILL_DATA!$A$4:$X$1004,14,0),"")</f>
        <v/>
      </c>
      <c r="O367" s="58" t="str">
        <f>IFERROR(VLOOKUP($AC367,FILL_DATA!$A$4:$X$1004,15,0),"")</f>
        <v/>
      </c>
      <c r="P367" s="58" t="str">
        <f>IFERROR(VLOOKUP($AC367,FILL_DATA!$A$4:$X$1004,16,0),"")</f>
        <v/>
      </c>
      <c r="Q367" s="58" t="str">
        <f>IFERROR(VLOOKUP($AC367,FILL_DATA!$A$4:$X$1004,17,0),"")</f>
        <v/>
      </c>
      <c r="R367" s="58" t="str">
        <f>IFERROR(VLOOKUP($AC367,FILL_DATA!$A$4:$X$1004,18,0),"")</f>
        <v/>
      </c>
      <c r="S367" s="58" t="str">
        <f>IFERROR(VLOOKUP($AC367,FILL_DATA!$A$4:$X$1004,19,0),"")</f>
        <v/>
      </c>
      <c r="T367" s="58" t="str">
        <f>IFERROR(VLOOKUP($AC367,FILL_DATA!$A$4:$X$1004,20,0),"")</f>
        <v/>
      </c>
      <c r="U367" s="58" t="str">
        <f>IFERROR(VLOOKUP($AC367,FILL_DATA!$A$4:$X$1004,21,0),"")</f>
        <v/>
      </c>
      <c r="V367" s="58" t="str">
        <f>IFERROR(VLOOKUP($AC367,FILL_DATA!$A$4:$X$1004,22,0),"")</f>
        <v/>
      </c>
      <c r="W367" s="58" t="str">
        <f>IFERROR(VLOOKUP($AC367,FILL_DATA!$A$4:$X$1004,23,0),"")</f>
        <v/>
      </c>
      <c r="X367" s="58" t="str">
        <f>IFERROR(VLOOKUP($AC367,FILL_DATA!$A$4:$X$1004,24,0),"")</f>
        <v/>
      </c>
      <c r="Y367" s="58" t="str">
        <f>IF(SANCTION!$C$6:$C$1006="","",VLOOKUP(SANCTION!$C$6:$C$1006,Sheet1!$B$3:$C$15,2,0))</f>
        <v/>
      </c>
      <c r="Z367" s="57">
        <f t="shared" si="10"/>
        <v>0</v>
      </c>
      <c r="AB367" s="89">
        <v>362</v>
      </c>
      <c r="AC367" s="89">
        <f>IFERROR(IF($AB$1&gt;=AB367,SMALL(FILL_DATA!$AC$5:$AC$1004,SANCTION!$AB$2+SANCTION!AB367),0),0)</f>
        <v>0</v>
      </c>
      <c r="AE367" s="89">
        <f>IF(SANCTION!$C367&gt;=9,1,0)</f>
        <v>1</v>
      </c>
      <c r="AF367" s="89">
        <f>IFERROR(PRODUCT(SANCTION!$X367,SANCTION!$Y367),"")</f>
        <v>0</v>
      </c>
      <c r="AG367" s="89">
        <f t="shared" si="11"/>
        <v>0</v>
      </c>
    </row>
    <row r="368" spans="1:33" hidden="1">
      <c r="A368" s="89" t="str">
        <f>J368&amp;"_"&amp;COUNTIF($J$6:J368,J368)</f>
        <v>_332</v>
      </c>
      <c r="B368" s="58" t="str">
        <f>IF(SANCTION!$C368="","",ROWS($B$6:B368))</f>
        <v/>
      </c>
      <c r="C368" s="58" t="str">
        <f>IFERROR(VLOOKUP($AC368,FILL_DATA!$A$4:$X$1004,2,0),"")</f>
        <v/>
      </c>
      <c r="D368" s="58" t="str">
        <f>IFERROR(VLOOKUP($AC368,FILL_DATA!$A$4:$X$1004,3,0),"")</f>
        <v/>
      </c>
      <c r="E368" s="58" t="str">
        <f>IFERROR(VLOOKUP($AC368,FILL_DATA!$A$4:$X$1004,4,0),"")</f>
        <v/>
      </c>
      <c r="F368" s="58" t="str">
        <f>IFERROR(VLOOKUP($AC368,FILL_DATA!$A$4:$X$1004,5,0),"")</f>
        <v/>
      </c>
      <c r="G368" s="58" t="str">
        <f>IFERROR(VLOOKUP($AC368,FILL_DATA!$A$4:$X$1004,6,0),"")</f>
        <v/>
      </c>
      <c r="H368" s="58" t="str">
        <f>IFERROR(VLOOKUP($AC368,FILL_DATA!$A$4:$X$1004,7,0),"")</f>
        <v/>
      </c>
      <c r="I368" s="161" t="str">
        <f>IFERROR(VLOOKUP($AC368,FILL_DATA!$A$4:$X$1004,9,0),"")</f>
        <v/>
      </c>
      <c r="J368" s="58" t="str">
        <f>IFERROR(VLOOKUP($AC368,FILL_DATA!$A$4:$X$1004,10,0),"")</f>
        <v/>
      </c>
      <c r="K368" s="58" t="str">
        <f>IFERROR(VLOOKUP($AC368,FILL_DATA!$A$4:$X$1004,11,0),"")</f>
        <v/>
      </c>
      <c r="L368" s="58" t="str">
        <f>IFERROR(VLOOKUP($AC368,FILL_DATA!$A$4:$X$1004,12,0),"")</f>
        <v/>
      </c>
      <c r="M368" s="58" t="str">
        <f>IFERROR(VLOOKUP($AC368,FILL_DATA!$A$4:$X$1004,13,0),"")</f>
        <v/>
      </c>
      <c r="N368" s="58" t="str">
        <f>IFERROR(VLOOKUP($AC368,FILL_DATA!$A$4:$X$1004,14,0),"")</f>
        <v/>
      </c>
      <c r="O368" s="58" t="str">
        <f>IFERROR(VLOOKUP($AC368,FILL_DATA!$A$4:$X$1004,15,0),"")</f>
        <v/>
      </c>
      <c r="P368" s="58" t="str">
        <f>IFERROR(VLOOKUP($AC368,FILL_DATA!$A$4:$X$1004,16,0),"")</f>
        <v/>
      </c>
      <c r="Q368" s="58" t="str">
        <f>IFERROR(VLOOKUP($AC368,FILL_DATA!$A$4:$X$1004,17,0),"")</f>
        <v/>
      </c>
      <c r="R368" s="58" t="str">
        <f>IFERROR(VLOOKUP($AC368,FILL_DATA!$A$4:$X$1004,18,0),"")</f>
        <v/>
      </c>
      <c r="S368" s="58" t="str">
        <f>IFERROR(VLOOKUP($AC368,FILL_DATA!$A$4:$X$1004,19,0),"")</f>
        <v/>
      </c>
      <c r="T368" s="58" t="str">
        <f>IFERROR(VLOOKUP($AC368,FILL_DATA!$A$4:$X$1004,20,0),"")</f>
        <v/>
      </c>
      <c r="U368" s="58" t="str">
        <f>IFERROR(VLOOKUP($AC368,FILL_DATA!$A$4:$X$1004,21,0),"")</f>
        <v/>
      </c>
      <c r="V368" s="58" t="str">
        <f>IFERROR(VLOOKUP($AC368,FILL_DATA!$A$4:$X$1004,22,0),"")</f>
        <v/>
      </c>
      <c r="W368" s="58" t="str">
        <f>IFERROR(VLOOKUP($AC368,FILL_DATA!$A$4:$X$1004,23,0),"")</f>
        <v/>
      </c>
      <c r="X368" s="58" t="str">
        <f>IFERROR(VLOOKUP($AC368,FILL_DATA!$A$4:$X$1004,24,0),"")</f>
        <v/>
      </c>
      <c r="Y368" s="58" t="str">
        <f>IF(SANCTION!$C$6:$C$1006="","",VLOOKUP(SANCTION!$C$6:$C$1006,Sheet1!$B$3:$C$15,2,0))</f>
        <v/>
      </c>
      <c r="Z368" s="57">
        <f t="shared" si="10"/>
        <v>0</v>
      </c>
      <c r="AB368" s="89">
        <v>363</v>
      </c>
      <c r="AC368" s="89">
        <f>IFERROR(IF($AB$1&gt;=AB368,SMALL(FILL_DATA!$AC$5:$AC$1004,SANCTION!$AB$2+SANCTION!AB368),0),0)</f>
        <v>0</v>
      </c>
      <c r="AE368" s="89">
        <f>IF(SANCTION!$C368&gt;=9,1,0)</f>
        <v>1</v>
      </c>
      <c r="AF368" s="89">
        <f>IFERROR(PRODUCT(SANCTION!$X368,SANCTION!$Y368),"")</f>
        <v>0</v>
      </c>
      <c r="AG368" s="89">
        <f t="shared" si="11"/>
        <v>0</v>
      </c>
    </row>
    <row r="369" spans="1:33" hidden="1">
      <c r="A369" s="89" t="str">
        <f>J369&amp;"_"&amp;COUNTIF($J$6:J369,J369)</f>
        <v>_333</v>
      </c>
      <c r="B369" s="58" t="str">
        <f>IF(SANCTION!$C369="","",ROWS($B$6:B369))</f>
        <v/>
      </c>
      <c r="C369" s="58" t="str">
        <f>IFERROR(VLOOKUP($AC369,FILL_DATA!$A$4:$X$1004,2,0),"")</f>
        <v/>
      </c>
      <c r="D369" s="58" t="str">
        <f>IFERROR(VLOOKUP($AC369,FILL_DATA!$A$4:$X$1004,3,0),"")</f>
        <v/>
      </c>
      <c r="E369" s="58" t="str">
        <f>IFERROR(VLOOKUP($AC369,FILL_DATA!$A$4:$X$1004,4,0),"")</f>
        <v/>
      </c>
      <c r="F369" s="58" t="str">
        <f>IFERROR(VLOOKUP($AC369,FILL_DATA!$A$4:$X$1004,5,0),"")</f>
        <v/>
      </c>
      <c r="G369" s="58" t="str">
        <f>IFERROR(VLOOKUP($AC369,FILL_DATA!$A$4:$X$1004,6,0),"")</f>
        <v/>
      </c>
      <c r="H369" s="58" t="str">
        <f>IFERROR(VLOOKUP($AC369,FILL_DATA!$A$4:$X$1004,7,0),"")</f>
        <v/>
      </c>
      <c r="I369" s="161" t="str">
        <f>IFERROR(VLOOKUP($AC369,FILL_DATA!$A$4:$X$1004,9,0),"")</f>
        <v/>
      </c>
      <c r="J369" s="58" t="str">
        <f>IFERROR(VLOOKUP($AC369,FILL_DATA!$A$4:$X$1004,10,0),"")</f>
        <v/>
      </c>
      <c r="K369" s="58" t="str">
        <f>IFERROR(VLOOKUP($AC369,FILL_DATA!$A$4:$X$1004,11,0),"")</f>
        <v/>
      </c>
      <c r="L369" s="58" t="str">
        <f>IFERROR(VLOOKUP($AC369,FILL_DATA!$A$4:$X$1004,12,0),"")</f>
        <v/>
      </c>
      <c r="M369" s="58" t="str">
        <f>IFERROR(VLOOKUP($AC369,FILL_DATA!$A$4:$X$1004,13,0),"")</f>
        <v/>
      </c>
      <c r="N369" s="58" t="str">
        <f>IFERROR(VLOOKUP($AC369,FILL_DATA!$A$4:$X$1004,14,0),"")</f>
        <v/>
      </c>
      <c r="O369" s="58" t="str">
        <f>IFERROR(VLOOKUP($AC369,FILL_DATA!$A$4:$X$1004,15,0),"")</f>
        <v/>
      </c>
      <c r="P369" s="58" t="str">
        <f>IFERROR(VLOOKUP($AC369,FILL_DATA!$A$4:$X$1004,16,0),"")</f>
        <v/>
      </c>
      <c r="Q369" s="58" t="str">
        <f>IFERROR(VLOOKUP($AC369,FILL_DATA!$A$4:$X$1004,17,0),"")</f>
        <v/>
      </c>
      <c r="R369" s="58" t="str">
        <f>IFERROR(VLOOKUP($AC369,FILL_DATA!$A$4:$X$1004,18,0),"")</f>
        <v/>
      </c>
      <c r="S369" s="58" t="str">
        <f>IFERROR(VLOOKUP($AC369,FILL_DATA!$A$4:$X$1004,19,0),"")</f>
        <v/>
      </c>
      <c r="T369" s="58" t="str">
        <f>IFERROR(VLOOKUP($AC369,FILL_DATA!$A$4:$X$1004,20,0),"")</f>
        <v/>
      </c>
      <c r="U369" s="58" t="str">
        <f>IFERROR(VLOOKUP($AC369,FILL_DATA!$A$4:$X$1004,21,0),"")</f>
        <v/>
      </c>
      <c r="V369" s="58" t="str">
        <f>IFERROR(VLOOKUP($AC369,FILL_DATA!$A$4:$X$1004,22,0),"")</f>
        <v/>
      </c>
      <c r="W369" s="58" t="str">
        <f>IFERROR(VLOOKUP($AC369,FILL_DATA!$A$4:$X$1004,23,0),"")</f>
        <v/>
      </c>
      <c r="X369" s="58" t="str">
        <f>IFERROR(VLOOKUP($AC369,FILL_DATA!$A$4:$X$1004,24,0),"")</f>
        <v/>
      </c>
      <c r="Y369" s="58" t="str">
        <f>IF(SANCTION!$C$6:$C$1006="","",VLOOKUP(SANCTION!$C$6:$C$1006,Sheet1!$B$3:$C$15,2,0))</f>
        <v/>
      </c>
      <c r="Z369" s="57">
        <f t="shared" si="10"/>
        <v>0</v>
      </c>
      <c r="AB369" s="89">
        <v>364</v>
      </c>
      <c r="AC369" s="89">
        <f>IFERROR(IF($AB$1&gt;=AB369,SMALL(FILL_DATA!$AC$5:$AC$1004,SANCTION!$AB$2+SANCTION!AB369),0),0)</f>
        <v>0</v>
      </c>
      <c r="AE369" s="89">
        <f>IF(SANCTION!$C369&gt;=9,1,0)</f>
        <v>1</v>
      </c>
      <c r="AF369" s="89">
        <f>IFERROR(PRODUCT(SANCTION!$X369,SANCTION!$Y369),"")</f>
        <v>0</v>
      </c>
      <c r="AG369" s="89">
        <f t="shared" si="11"/>
        <v>0</v>
      </c>
    </row>
    <row r="370" spans="1:33" hidden="1">
      <c r="A370" s="89" t="str">
        <f>J370&amp;"_"&amp;COUNTIF($J$6:J370,J370)</f>
        <v>_334</v>
      </c>
      <c r="B370" s="58" t="str">
        <f>IF(SANCTION!$C370="","",ROWS($B$6:B370))</f>
        <v/>
      </c>
      <c r="C370" s="58" t="str">
        <f>IFERROR(VLOOKUP($AC370,FILL_DATA!$A$4:$X$1004,2,0),"")</f>
        <v/>
      </c>
      <c r="D370" s="58" t="str">
        <f>IFERROR(VLOOKUP($AC370,FILL_DATA!$A$4:$X$1004,3,0),"")</f>
        <v/>
      </c>
      <c r="E370" s="58" t="str">
        <f>IFERROR(VLOOKUP($AC370,FILL_DATA!$A$4:$X$1004,4,0),"")</f>
        <v/>
      </c>
      <c r="F370" s="58" t="str">
        <f>IFERROR(VLOOKUP($AC370,FILL_DATA!$A$4:$X$1004,5,0),"")</f>
        <v/>
      </c>
      <c r="G370" s="58" t="str">
        <f>IFERROR(VLOOKUP($AC370,FILL_DATA!$A$4:$X$1004,6,0),"")</f>
        <v/>
      </c>
      <c r="H370" s="58" t="str">
        <f>IFERROR(VLOOKUP($AC370,FILL_DATA!$A$4:$X$1004,7,0),"")</f>
        <v/>
      </c>
      <c r="I370" s="161" t="str">
        <f>IFERROR(VLOOKUP($AC370,FILL_DATA!$A$4:$X$1004,9,0),"")</f>
        <v/>
      </c>
      <c r="J370" s="58" t="str">
        <f>IFERROR(VLOOKUP($AC370,FILL_DATA!$A$4:$X$1004,10,0),"")</f>
        <v/>
      </c>
      <c r="K370" s="58" t="str">
        <f>IFERROR(VLOOKUP($AC370,FILL_DATA!$A$4:$X$1004,11,0),"")</f>
        <v/>
      </c>
      <c r="L370" s="58" t="str">
        <f>IFERROR(VLOOKUP($AC370,FILL_DATA!$A$4:$X$1004,12,0),"")</f>
        <v/>
      </c>
      <c r="M370" s="58" t="str">
        <f>IFERROR(VLOOKUP($AC370,FILL_DATA!$A$4:$X$1004,13,0),"")</f>
        <v/>
      </c>
      <c r="N370" s="58" t="str">
        <f>IFERROR(VLOOKUP($AC370,FILL_DATA!$A$4:$X$1004,14,0),"")</f>
        <v/>
      </c>
      <c r="O370" s="58" t="str">
        <f>IFERROR(VLOOKUP($AC370,FILL_DATA!$A$4:$X$1004,15,0),"")</f>
        <v/>
      </c>
      <c r="P370" s="58" t="str">
        <f>IFERROR(VLOOKUP($AC370,FILL_DATA!$A$4:$X$1004,16,0),"")</f>
        <v/>
      </c>
      <c r="Q370" s="58" t="str">
        <f>IFERROR(VLOOKUP($AC370,FILL_DATA!$A$4:$X$1004,17,0),"")</f>
        <v/>
      </c>
      <c r="R370" s="58" t="str">
        <f>IFERROR(VLOOKUP($AC370,FILL_DATA!$A$4:$X$1004,18,0),"")</f>
        <v/>
      </c>
      <c r="S370" s="58" t="str">
        <f>IFERROR(VLOOKUP($AC370,FILL_DATA!$A$4:$X$1004,19,0),"")</f>
        <v/>
      </c>
      <c r="T370" s="58" t="str">
        <f>IFERROR(VLOOKUP($AC370,FILL_DATA!$A$4:$X$1004,20,0),"")</f>
        <v/>
      </c>
      <c r="U370" s="58" t="str">
        <f>IFERROR(VLOOKUP($AC370,FILL_DATA!$A$4:$X$1004,21,0),"")</f>
        <v/>
      </c>
      <c r="V370" s="58" t="str">
        <f>IFERROR(VLOOKUP($AC370,FILL_DATA!$A$4:$X$1004,22,0),"")</f>
        <v/>
      </c>
      <c r="W370" s="58" t="str">
        <f>IFERROR(VLOOKUP($AC370,FILL_DATA!$A$4:$X$1004,23,0),"")</f>
        <v/>
      </c>
      <c r="X370" s="58" t="str">
        <f>IFERROR(VLOOKUP($AC370,FILL_DATA!$A$4:$X$1004,24,0),"")</f>
        <v/>
      </c>
      <c r="Y370" s="58" t="str">
        <f>IF(SANCTION!$C$6:$C$1006="","",VLOOKUP(SANCTION!$C$6:$C$1006,Sheet1!$B$3:$C$15,2,0))</f>
        <v/>
      </c>
      <c r="Z370" s="57">
        <f t="shared" si="10"/>
        <v>0</v>
      </c>
      <c r="AB370" s="89">
        <v>365</v>
      </c>
      <c r="AC370" s="89">
        <f>IFERROR(IF($AB$1&gt;=AB370,SMALL(FILL_DATA!$AC$5:$AC$1004,SANCTION!$AB$2+SANCTION!AB370),0),0)</f>
        <v>0</v>
      </c>
      <c r="AE370" s="89">
        <f>IF(SANCTION!$C370&gt;=9,1,0)</f>
        <v>1</v>
      </c>
      <c r="AF370" s="89">
        <f>IFERROR(PRODUCT(SANCTION!$X370,SANCTION!$Y370),"")</f>
        <v>0</v>
      </c>
      <c r="AG370" s="89">
        <f t="shared" si="11"/>
        <v>0</v>
      </c>
    </row>
    <row r="371" spans="1:33" hidden="1">
      <c r="A371" s="89" t="str">
        <f>J371&amp;"_"&amp;COUNTIF($J$6:J371,J371)</f>
        <v>_335</v>
      </c>
      <c r="B371" s="58" t="str">
        <f>IF(SANCTION!$C371="","",ROWS($B$6:B371))</f>
        <v/>
      </c>
      <c r="C371" s="58" t="str">
        <f>IFERROR(VLOOKUP($AC371,FILL_DATA!$A$4:$X$1004,2,0),"")</f>
        <v/>
      </c>
      <c r="D371" s="58" t="str">
        <f>IFERROR(VLOOKUP($AC371,FILL_DATA!$A$4:$X$1004,3,0),"")</f>
        <v/>
      </c>
      <c r="E371" s="58" t="str">
        <f>IFERROR(VLOOKUP($AC371,FILL_DATA!$A$4:$X$1004,4,0),"")</f>
        <v/>
      </c>
      <c r="F371" s="58" t="str">
        <f>IFERROR(VLOOKUP($AC371,FILL_DATA!$A$4:$X$1004,5,0),"")</f>
        <v/>
      </c>
      <c r="G371" s="58" t="str">
        <f>IFERROR(VLOOKUP($AC371,FILL_DATA!$A$4:$X$1004,6,0),"")</f>
        <v/>
      </c>
      <c r="H371" s="58" t="str">
        <f>IFERROR(VLOOKUP($AC371,FILL_DATA!$A$4:$X$1004,7,0),"")</f>
        <v/>
      </c>
      <c r="I371" s="161" t="str">
        <f>IFERROR(VLOOKUP($AC371,FILL_DATA!$A$4:$X$1004,9,0),"")</f>
        <v/>
      </c>
      <c r="J371" s="58" t="str">
        <f>IFERROR(VLOOKUP($AC371,FILL_DATA!$A$4:$X$1004,10,0),"")</f>
        <v/>
      </c>
      <c r="K371" s="58" t="str">
        <f>IFERROR(VLOOKUP($AC371,FILL_DATA!$A$4:$X$1004,11,0),"")</f>
        <v/>
      </c>
      <c r="L371" s="58" t="str">
        <f>IFERROR(VLOOKUP($AC371,FILL_DATA!$A$4:$X$1004,12,0),"")</f>
        <v/>
      </c>
      <c r="M371" s="58" t="str">
        <f>IFERROR(VLOOKUP($AC371,FILL_DATA!$A$4:$X$1004,13,0),"")</f>
        <v/>
      </c>
      <c r="N371" s="58" t="str">
        <f>IFERROR(VLOOKUP($AC371,FILL_DATA!$A$4:$X$1004,14,0),"")</f>
        <v/>
      </c>
      <c r="O371" s="58" t="str">
        <f>IFERROR(VLOOKUP($AC371,FILL_DATA!$A$4:$X$1004,15,0),"")</f>
        <v/>
      </c>
      <c r="P371" s="58" t="str">
        <f>IFERROR(VLOOKUP($AC371,FILL_DATA!$A$4:$X$1004,16,0),"")</f>
        <v/>
      </c>
      <c r="Q371" s="58" t="str">
        <f>IFERROR(VLOOKUP($AC371,FILL_DATA!$A$4:$X$1004,17,0),"")</f>
        <v/>
      </c>
      <c r="R371" s="58" t="str">
        <f>IFERROR(VLOOKUP($AC371,FILL_DATA!$A$4:$X$1004,18,0),"")</f>
        <v/>
      </c>
      <c r="S371" s="58" t="str">
        <f>IFERROR(VLOOKUP($AC371,FILL_DATA!$A$4:$X$1004,19,0),"")</f>
        <v/>
      </c>
      <c r="T371" s="58" t="str">
        <f>IFERROR(VLOOKUP($AC371,FILL_DATA!$A$4:$X$1004,20,0),"")</f>
        <v/>
      </c>
      <c r="U371" s="58" t="str">
        <f>IFERROR(VLOOKUP($AC371,FILL_DATA!$A$4:$X$1004,21,0),"")</f>
        <v/>
      </c>
      <c r="V371" s="58" t="str">
        <f>IFERROR(VLOOKUP($AC371,FILL_DATA!$A$4:$X$1004,22,0),"")</f>
        <v/>
      </c>
      <c r="W371" s="58" t="str">
        <f>IFERROR(VLOOKUP($AC371,FILL_DATA!$A$4:$X$1004,23,0),"")</f>
        <v/>
      </c>
      <c r="X371" s="58" t="str">
        <f>IFERROR(VLOOKUP($AC371,FILL_DATA!$A$4:$X$1004,24,0),"")</f>
        <v/>
      </c>
      <c r="Y371" s="58" t="str">
        <f>IF(SANCTION!$C$6:$C$1006="","",VLOOKUP(SANCTION!$C$6:$C$1006,Sheet1!$B$3:$C$15,2,0))</f>
        <v/>
      </c>
      <c r="Z371" s="57">
        <f t="shared" si="10"/>
        <v>0</v>
      </c>
      <c r="AB371" s="89">
        <v>366</v>
      </c>
      <c r="AC371" s="89">
        <f>IFERROR(IF($AB$1&gt;=AB371,SMALL(FILL_DATA!$AC$5:$AC$1004,SANCTION!$AB$2+SANCTION!AB371),0),0)</f>
        <v>0</v>
      </c>
      <c r="AE371" s="89">
        <f>IF(SANCTION!$C371&gt;=9,1,0)</f>
        <v>1</v>
      </c>
      <c r="AF371" s="89">
        <f>IFERROR(PRODUCT(SANCTION!$X371,SANCTION!$Y371),"")</f>
        <v>0</v>
      </c>
      <c r="AG371" s="89">
        <f t="shared" si="11"/>
        <v>0</v>
      </c>
    </row>
    <row r="372" spans="1:33" hidden="1">
      <c r="A372" s="89" t="str">
        <f>J372&amp;"_"&amp;COUNTIF($J$6:J372,J372)</f>
        <v>_336</v>
      </c>
      <c r="B372" s="58" t="str">
        <f>IF(SANCTION!$C372="","",ROWS($B$6:B372))</f>
        <v/>
      </c>
      <c r="C372" s="58" t="str">
        <f>IFERROR(VLOOKUP($AC372,FILL_DATA!$A$4:$X$1004,2,0),"")</f>
        <v/>
      </c>
      <c r="D372" s="58" t="str">
        <f>IFERROR(VLOOKUP($AC372,FILL_DATA!$A$4:$X$1004,3,0),"")</f>
        <v/>
      </c>
      <c r="E372" s="58" t="str">
        <f>IFERROR(VLOOKUP($AC372,FILL_DATA!$A$4:$X$1004,4,0),"")</f>
        <v/>
      </c>
      <c r="F372" s="58" t="str">
        <f>IFERROR(VLOOKUP($AC372,FILL_DATA!$A$4:$X$1004,5,0),"")</f>
        <v/>
      </c>
      <c r="G372" s="58" t="str">
        <f>IFERROR(VLOOKUP($AC372,FILL_DATA!$A$4:$X$1004,6,0),"")</f>
        <v/>
      </c>
      <c r="H372" s="58" t="str">
        <f>IFERROR(VLOOKUP($AC372,FILL_DATA!$A$4:$X$1004,7,0),"")</f>
        <v/>
      </c>
      <c r="I372" s="161" t="str">
        <f>IFERROR(VLOOKUP($AC372,FILL_DATA!$A$4:$X$1004,9,0),"")</f>
        <v/>
      </c>
      <c r="J372" s="58" t="str">
        <f>IFERROR(VLOOKUP($AC372,FILL_DATA!$A$4:$X$1004,10,0),"")</f>
        <v/>
      </c>
      <c r="K372" s="58" t="str">
        <f>IFERROR(VLOOKUP($AC372,FILL_DATA!$A$4:$X$1004,11,0),"")</f>
        <v/>
      </c>
      <c r="L372" s="58" t="str">
        <f>IFERROR(VLOOKUP($AC372,FILL_DATA!$A$4:$X$1004,12,0),"")</f>
        <v/>
      </c>
      <c r="M372" s="58" t="str">
        <f>IFERROR(VLOOKUP($AC372,FILL_DATA!$A$4:$X$1004,13,0),"")</f>
        <v/>
      </c>
      <c r="N372" s="58" t="str">
        <f>IFERROR(VLOOKUP($AC372,FILL_DATA!$A$4:$X$1004,14,0),"")</f>
        <v/>
      </c>
      <c r="O372" s="58" t="str">
        <f>IFERROR(VLOOKUP($AC372,FILL_DATA!$A$4:$X$1004,15,0),"")</f>
        <v/>
      </c>
      <c r="P372" s="58" t="str">
        <f>IFERROR(VLOOKUP($AC372,FILL_DATA!$A$4:$X$1004,16,0),"")</f>
        <v/>
      </c>
      <c r="Q372" s="58" t="str">
        <f>IFERROR(VLOOKUP($AC372,FILL_DATA!$A$4:$X$1004,17,0),"")</f>
        <v/>
      </c>
      <c r="R372" s="58" t="str">
        <f>IFERROR(VLOOKUP($AC372,FILL_DATA!$A$4:$X$1004,18,0),"")</f>
        <v/>
      </c>
      <c r="S372" s="58" t="str">
        <f>IFERROR(VLOOKUP($AC372,FILL_DATA!$A$4:$X$1004,19,0),"")</f>
        <v/>
      </c>
      <c r="T372" s="58" t="str">
        <f>IFERROR(VLOOKUP($AC372,FILL_DATA!$A$4:$X$1004,20,0),"")</f>
        <v/>
      </c>
      <c r="U372" s="58" t="str">
        <f>IFERROR(VLOOKUP($AC372,FILL_DATA!$A$4:$X$1004,21,0),"")</f>
        <v/>
      </c>
      <c r="V372" s="58" t="str">
        <f>IFERROR(VLOOKUP($AC372,FILL_DATA!$A$4:$X$1004,22,0),"")</f>
        <v/>
      </c>
      <c r="W372" s="58" t="str">
        <f>IFERROR(VLOOKUP($AC372,FILL_DATA!$A$4:$X$1004,23,0),"")</f>
        <v/>
      </c>
      <c r="X372" s="58" t="str">
        <f>IFERROR(VLOOKUP($AC372,FILL_DATA!$A$4:$X$1004,24,0),"")</f>
        <v/>
      </c>
      <c r="Y372" s="58" t="str">
        <f>IF(SANCTION!$C$6:$C$1006="","",VLOOKUP(SANCTION!$C$6:$C$1006,Sheet1!$B$3:$C$15,2,0))</f>
        <v/>
      </c>
      <c r="Z372" s="57">
        <f t="shared" si="10"/>
        <v>0</v>
      </c>
      <c r="AB372" s="89">
        <v>367</v>
      </c>
      <c r="AC372" s="89">
        <f>IFERROR(IF($AB$1&gt;=AB372,SMALL(FILL_DATA!$AC$5:$AC$1004,SANCTION!$AB$2+SANCTION!AB372),0),0)</f>
        <v>0</v>
      </c>
      <c r="AE372" s="89">
        <f>IF(SANCTION!$C372&gt;=9,1,0)</f>
        <v>1</v>
      </c>
      <c r="AF372" s="89">
        <f>IFERROR(PRODUCT(SANCTION!$X372,SANCTION!$Y372),"")</f>
        <v>0</v>
      </c>
      <c r="AG372" s="89">
        <f t="shared" si="11"/>
        <v>0</v>
      </c>
    </row>
    <row r="373" spans="1:33" hidden="1">
      <c r="A373" s="89" t="str">
        <f>J373&amp;"_"&amp;COUNTIF($J$6:J373,J373)</f>
        <v>_337</v>
      </c>
      <c r="B373" s="58" t="str">
        <f>IF(SANCTION!$C373="","",ROWS($B$6:B373))</f>
        <v/>
      </c>
      <c r="C373" s="58" t="str">
        <f>IFERROR(VLOOKUP($AC373,FILL_DATA!$A$4:$X$1004,2,0),"")</f>
        <v/>
      </c>
      <c r="D373" s="58" t="str">
        <f>IFERROR(VLOOKUP($AC373,FILL_DATA!$A$4:$X$1004,3,0),"")</f>
        <v/>
      </c>
      <c r="E373" s="58" t="str">
        <f>IFERROR(VLOOKUP($AC373,FILL_DATA!$A$4:$X$1004,4,0),"")</f>
        <v/>
      </c>
      <c r="F373" s="58" t="str">
        <f>IFERROR(VLOOKUP($AC373,FILL_DATA!$A$4:$X$1004,5,0),"")</f>
        <v/>
      </c>
      <c r="G373" s="58" t="str">
        <f>IFERROR(VLOOKUP($AC373,FILL_DATA!$A$4:$X$1004,6,0),"")</f>
        <v/>
      </c>
      <c r="H373" s="58" t="str">
        <f>IFERROR(VLOOKUP($AC373,FILL_DATA!$A$4:$X$1004,7,0),"")</f>
        <v/>
      </c>
      <c r="I373" s="161" t="str">
        <f>IFERROR(VLOOKUP($AC373,FILL_DATA!$A$4:$X$1004,9,0),"")</f>
        <v/>
      </c>
      <c r="J373" s="58" t="str">
        <f>IFERROR(VLOOKUP($AC373,FILL_DATA!$A$4:$X$1004,10,0),"")</f>
        <v/>
      </c>
      <c r="K373" s="58" t="str">
        <f>IFERROR(VLOOKUP($AC373,FILL_DATA!$A$4:$X$1004,11,0),"")</f>
        <v/>
      </c>
      <c r="L373" s="58" t="str">
        <f>IFERROR(VLOOKUP($AC373,FILL_DATA!$A$4:$X$1004,12,0),"")</f>
        <v/>
      </c>
      <c r="M373" s="58" t="str">
        <f>IFERROR(VLOOKUP($AC373,FILL_DATA!$A$4:$X$1004,13,0),"")</f>
        <v/>
      </c>
      <c r="N373" s="58" t="str">
        <f>IFERROR(VLOOKUP($AC373,FILL_DATA!$A$4:$X$1004,14,0),"")</f>
        <v/>
      </c>
      <c r="O373" s="58" t="str">
        <f>IFERROR(VLOOKUP($AC373,FILL_DATA!$A$4:$X$1004,15,0),"")</f>
        <v/>
      </c>
      <c r="P373" s="58" t="str">
        <f>IFERROR(VLOOKUP($AC373,FILL_DATA!$A$4:$X$1004,16,0),"")</f>
        <v/>
      </c>
      <c r="Q373" s="58" t="str">
        <f>IFERROR(VLOOKUP($AC373,FILL_DATA!$A$4:$X$1004,17,0),"")</f>
        <v/>
      </c>
      <c r="R373" s="58" t="str">
        <f>IFERROR(VLOOKUP($AC373,FILL_DATA!$A$4:$X$1004,18,0),"")</f>
        <v/>
      </c>
      <c r="S373" s="58" t="str">
        <f>IFERROR(VLOOKUP($AC373,FILL_DATA!$A$4:$X$1004,19,0),"")</f>
        <v/>
      </c>
      <c r="T373" s="58" t="str">
        <f>IFERROR(VLOOKUP($AC373,FILL_DATA!$A$4:$X$1004,20,0),"")</f>
        <v/>
      </c>
      <c r="U373" s="58" t="str">
        <f>IFERROR(VLOOKUP($AC373,FILL_DATA!$A$4:$X$1004,21,0),"")</f>
        <v/>
      </c>
      <c r="V373" s="58" t="str">
        <f>IFERROR(VLOOKUP($AC373,FILL_DATA!$A$4:$X$1004,22,0),"")</f>
        <v/>
      </c>
      <c r="W373" s="58" t="str">
        <f>IFERROR(VLOOKUP($AC373,FILL_DATA!$A$4:$X$1004,23,0),"")</f>
        <v/>
      </c>
      <c r="X373" s="58" t="str">
        <f>IFERROR(VLOOKUP($AC373,FILL_DATA!$A$4:$X$1004,24,0),"")</f>
        <v/>
      </c>
      <c r="Y373" s="58" t="str">
        <f>IF(SANCTION!$C$6:$C$1006="","",VLOOKUP(SANCTION!$C$6:$C$1006,Sheet1!$B$3:$C$15,2,0))</f>
        <v/>
      </c>
      <c r="Z373" s="57">
        <f t="shared" si="10"/>
        <v>0</v>
      </c>
      <c r="AB373" s="89">
        <v>368</v>
      </c>
      <c r="AC373" s="89">
        <f>IFERROR(IF($AB$1&gt;=AB373,SMALL(FILL_DATA!$AC$5:$AC$1004,SANCTION!$AB$2+SANCTION!AB373),0),0)</f>
        <v>0</v>
      </c>
      <c r="AE373" s="89">
        <f>IF(SANCTION!$C373&gt;=9,1,0)</f>
        <v>1</v>
      </c>
      <c r="AF373" s="89">
        <f>IFERROR(PRODUCT(SANCTION!$X373,SANCTION!$Y373),"")</f>
        <v>0</v>
      </c>
      <c r="AG373" s="89">
        <f t="shared" si="11"/>
        <v>0</v>
      </c>
    </row>
    <row r="374" spans="1:33" hidden="1">
      <c r="A374" s="89" t="str">
        <f>J374&amp;"_"&amp;COUNTIF($J$6:J374,J374)</f>
        <v>_338</v>
      </c>
      <c r="B374" s="58" t="str">
        <f>IF(SANCTION!$C374="","",ROWS($B$6:B374))</f>
        <v/>
      </c>
      <c r="C374" s="58" t="str">
        <f>IFERROR(VLOOKUP($AC374,FILL_DATA!$A$4:$X$1004,2,0),"")</f>
        <v/>
      </c>
      <c r="D374" s="58" t="str">
        <f>IFERROR(VLOOKUP($AC374,FILL_DATA!$A$4:$X$1004,3,0),"")</f>
        <v/>
      </c>
      <c r="E374" s="58" t="str">
        <f>IFERROR(VLOOKUP($AC374,FILL_DATA!$A$4:$X$1004,4,0),"")</f>
        <v/>
      </c>
      <c r="F374" s="58" t="str">
        <f>IFERROR(VLOOKUP($AC374,FILL_DATA!$A$4:$X$1004,5,0),"")</f>
        <v/>
      </c>
      <c r="G374" s="58" t="str">
        <f>IFERROR(VLOOKUP($AC374,FILL_DATA!$A$4:$X$1004,6,0),"")</f>
        <v/>
      </c>
      <c r="H374" s="58" t="str">
        <f>IFERROR(VLOOKUP($AC374,FILL_DATA!$A$4:$X$1004,7,0),"")</f>
        <v/>
      </c>
      <c r="I374" s="161" t="str">
        <f>IFERROR(VLOOKUP($AC374,FILL_DATA!$A$4:$X$1004,9,0),"")</f>
        <v/>
      </c>
      <c r="J374" s="58" t="str">
        <f>IFERROR(VLOOKUP($AC374,FILL_DATA!$A$4:$X$1004,10,0),"")</f>
        <v/>
      </c>
      <c r="K374" s="58" t="str">
        <f>IFERROR(VLOOKUP($AC374,FILL_DATA!$A$4:$X$1004,11,0),"")</f>
        <v/>
      </c>
      <c r="L374" s="58" t="str">
        <f>IFERROR(VLOOKUP($AC374,FILL_DATA!$A$4:$X$1004,12,0),"")</f>
        <v/>
      </c>
      <c r="M374" s="58" t="str">
        <f>IFERROR(VLOOKUP($AC374,FILL_DATA!$A$4:$X$1004,13,0),"")</f>
        <v/>
      </c>
      <c r="N374" s="58" t="str">
        <f>IFERROR(VLOOKUP($AC374,FILL_DATA!$A$4:$X$1004,14,0),"")</f>
        <v/>
      </c>
      <c r="O374" s="58" t="str">
        <f>IFERROR(VLOOKUP($AC374,FILL_DATA!$A$4:$X$1004,15,0),"")</f>
        <v/>
      </c>
      <c r="P374" s="58" t="str">
        <f>IFERROR(VLOOKUP($AC374,FILL_DATA!$A$4:$X$1004,16,0),"")</f>
        <v/>
      </c>
      <c r="Q374" s="58" t="str">
        <f>IFERROR(VLOOKUP($AC374,FILL_DATA!$A$4:$X$1004,17,0),"")</f>
        <v/>
      </c>
      <c r="R374" s="58" t="str">
        <f>IFERROR(VLOOKUP($AC374,FILL_DATA!$A$4:$X$1004,18,0),"")</f>
        <v/>
      </c>
      <c r="S374" s="58" t="str">
        <f>IFERROR(VLOOKUP($AC374,FILL_DATA!$A$4:$X$1004,19,0),"")</f>
        <v/>
      </c>
      <c r="T374" s="58" t="str">
        <f>IFERROR(VLOOKUP($AC374,FILL_DATA!$A$4:$X$1004,20,0),"")</f>
        <v/>
      </c>
      <c r="U374" s="58" t="str">
        <f>IFERROR(VLOOKUP($AC374,FILL_DATA!$A$4:$X$1004,21,0),"")</f>
        <v/>
      </c>
      <c r="V374" s="58" t="str">
        <f>IFERROR(VLOOKUP($AC374,FILL_DATA!$A$4:$X$1004,22,0),"")</f>
        <v/>
      </c>
      <c r="W374" s="58" t="str">
        <f>IFERROR(VLOOKUP($AC374,FILL_DATA!$A$4:$X$1004,23,0),"")</f>
        <v/>
      </c>
      <c r="X374" s="58" t="str">
        <f>IFERROR(VLOOKUP($AC374,FILL_DATA!$A$4:$X$1004,24,0),"")</f>
        <v/>
      </c>
      <c r="Y374" s="58" t="str">
        <f>IF(SANCTION!$C$6:$C$1006="","",VLOOKUP(SANCTION!$C$6:$C$1006,Sheet1!$B$3:$C$15,2,0))</f>
        <v/>
      </c>
      <c r="Z374" s="57">
        <f t="shared" si="10"/>
        <v>0</v>
      </c>
      <c r="AB374" s="89">
        <v>369</v>
      </c>
      <c r="AC374" s="89">
        <f>IFERROR(IF($AB$1&gt;=AB374,SMALL(FILL_DATA!$AC$5:$AC$1004,SANCTION!$AB$2+SANCTION!AB374),0),0)</f>
        <v>0</v>
      </c>
      <c r="AE374" s="89">
        <f>IF(SANCTION!$C374&gt;=9,1,0)</f>
        <v>1</v>
      </c>
      <c r="AF374" s="89">
        <f>IFERROR(PRODUCT(SANCTION!$X374,SANCTION!$Y374),"")</f>
        <v>0</v>
      </c>
      <c r="AG374" s="89">
        <f t="shared" si="11"/>
        <v>0</v>
      </c>
    </row>
    <row r="375" spans="1:33" hidden="1">
      <c r="A375" s="89" t="str">
        <f>J375&amp;"_"&amp;COUNTIF($J$6:J375,J375)</f>
        <v>_339</v>
      </c>
      <c r="B375" s="58" t="str">
        <f>IF(SANCTION!$C375="","",ROWS($B$6:B375))</f>
        <v/>
      </c>
      <c r="C375" s="58" t="str">
        <f>IFERROR(VLOOKUP($AC375,FILL_DATA!$A$4:$X$1004,2,0),"")</f>
        <v/>
      </c>
      <c r="D375" s="58" t="str">
        <f>IFERROR(VLOOKUP($AC375,FILL_DATA!$A$4:$X$1004,3,0),"")</f>
        <v/>
      </c>
      <c r="E375" s="58" t="str">
        <f>IFERROR(VLOOKUP($AC375,FILL_DATA!$A$4:$X$1004,4,0),"")</f>
        <v/>
      </c>
      <c r="F375" s="58" t="str">
        <f>IFERROR(VLOOKUP($AC375,FILL_DATA!$A$4:$X$1004,5,0),"")</f>
        <v/>
      </c>
      <c r="G375" s="58" t="str">
        <f>IFERROR(VLOOKUP($AC375,FILL_DATA!$A$4:$X$1004,6,0),"")</f>
        <v/>
      </c>
      <c r="H375" s="58" t="str">
        <f>IFERROR(VLOOKUP($AC375,FILL_DATA!$A$4:$X$1004,7,0),"")</f>
        <v/>
      </c>
      <c r="I375" s="161" t="str">
        <f>IFERROR(VLOOKUP($AC375,FILL_DATA!$A$4:$X$1004,9,0),"")</f>
        <v/>
      </c>
      <c r="J375" s="58" t="str">
        <f>IFERROR(VLOOKUP($AC375,FILL_DATA!$A$4:$X$1004,10,0),"")</f>
        <v/>
      </c>
      <c r="K375" s="58" t="str">
        <f>IFERROR(VLOOKUP($AC375,FILL_DATA!$A$4:$X$1004,11,0),"")</f>
        <v/>
      </c>
      <c r="L375" s="58" t="str">
        <f>IFERROR(VLOOKUP($AC375,FILL_DATA!$A$4:$X$1004,12,0),"")</f>
        <v/>
      </c>
      <c r="M375" s="58" t="str">
        <f>IFERROR(VLOOKUP($AC375,FILL_DATA!$A$4:$X$1004,13,0),"")</f>
        <v/>
      </c>
      <c r="N375" s="58" t="str">
        <f>IFERROR(VLOOKUP($AC375,FILL_DATA!$A$4:$X$1004,14,0),"")</f>
        <v/>
      </c>
      <c r="O375" s="58" t="str">
        <f>IFERROR(VLOOKUP($AC375,FILL_DATA!$A$4:$X$1004,15,0),"")</f>
        <v/>
      </c>
      <c r="P375" s="58" t="str">
        <f>IFERROR(VLOOKUP($AC375,FILL_DATA!$A$4:$X$1004,16,0),"")</f>
        <v/>
      </c>
      <c r="Q375" s="58" t="str">
        <f>IFERROR(VLOOKUP($AC375,FILL_DATA!$A$4:$X$1004,17,0),"")</f>
        <v/>
      </c>
      <c r="R375" s="58" t="str">
        <f>IFERROR(VLOOKUP($AC375,FILL_DATA!$A$4:$X$1004,18,0),"")</f>
        <v/>
      </c>
      <c r="S375" s="58" t="str">
        <f>IFERROR(VLOOKUP($AC375,FILL_DATA!$A$4:$X$1004,19,0),"")</f>
        <v/>
      </c>
      <c r="T375" s="58" t="str">
        <f>IFERROR(VLOOKUP($AC375,FILL_DATA!$A$4:$X$1004,20,0),"")</f>
        <v/>
      </c>
      <c r="U375" s="58" t="str">
        <f>IFERROR(VLOOKUP($AC375,FILL_DATA!$A$4:$X$1004,21,0),"")</f>
        <v/>
      </c>
      <c r="V375" s="58" t="str">
        <f>IFERROR(VLOOKUP($AC375,FILL_DATA!$A$4:$X$1004,22,0),"")</f>
        <v/>
      </c>
      <c r="W375" s="58" t="str">
        <f>IFERROR(VLOOKUP($AC375,FILL_DATA!$A$4:$X$1004,23,0),"")</f>
        <v/>
      </c>
      <c r="X375" s="58" t="str">
        <f>IFERROR(VLOOKUP($AC375,FILL_DATA!$A$4:$X$1004,24,0),"")</f>
        <v/>
      </c>
      <c r="Y375" s="58" t="str">
        <f>IF(SANCTION!$C$6:$C$1006="","",VLOOKUP(SANCTION!$C$6:$C$1006,Sheet1!$B$3:$C$15,2,0))</f>
        <v/>
      </c>
      <c r="Z375" s="57">
        <f t="shared" si="10"/>
        <v>0</v>
      </c>
      <c r="AB375" s="89">
        <v>370</v>
      </c>
      <c r="AC375" s="89">
        <f>IFERROR(IF($AB$1&gt;=AB375,SMALL(FILL_DATA!$AC$5:$AC$1004,SANCTION!$AB$2+SANCTION!AB375),0),0)</f>
        <v>0</v>
      </c>
      <c r="AE375" s="89">
        <f>IF(SANCTION!$C375&gt;=9,1,0)</f>
        <v>1</v>
      </c>
      <c r="AF375" s="89">
        <f>IFERROR(PRODUCT(SANCTION!$X375,SANCTION!$Y375),"")</f>
        <v>0</v>
      </c>
      <c r="AG375" s="89">
        <f t="shared" si="11"/>
        <v>0</v>
      </c>
    </row>
    <row r="376" spans="1:33" hidden="1">
      <c r="A376" s="89" t="str">
        <f>J376&amp;"_"&amp;COUNTIF($J$6:J376,J376)</f>
        <v>_340</v>
      </c>
      <c r="B376" s="58" t="str">
        <f>IF(SANCTION!$C376="","",ROWS($B$6:B376))</f>
        <v/>
      </c>
      <c r="C376" s="58" t="str">
        <f>IFERROR(VLOOKUP($AC376,FILL_DATA!$A$4:$X$1004,2,0),"")</f>
        <v/>
      </c>
      <c r="D376" s="58" t="str">
        <f>IFERROR(VLOOKUP($AC376,FILL_DATA!$A$4:$X$1004,3,0),"")</f>
        <v/>
      </c>
      <c r="E376" s="58" t="str">
        <f>IFERROR(VLOOKUP($AC376,FILL_DATA!$A$4:$X$1004,4,0),"")</f>
        <v/>
      </c>
      <c r="F376" s="58" t="str">
        <f>IFERROR(VLOOKUP($AC376,FILL_DATA!$A$4:$X$1004,5,0),"")</f>
        <v/>
      </c>
      <c r="G376" s="58" t="str">
        <f>IFERROR(VLOOKUP($AC376,FILL_DATA!$A$4:$X$1004,6,0),"")</f>
        <v/>
      </c>
      <c r="H376" s="58" t="str">
        <f>IFERROR(VLOOKUP($AC376,FILL_DATA!$A$4:$X$1004,7,0),"")</f>
        <v/>
      </c>
      <c r="I376" s="161" t="str">
        <f>IFERROR(VLOOKUP($AC376,FILL_DATA!$A$4:$X$1004,9,0),"")</f>
        <v/>
      </c>
      <c r="J376" s="58" t="str">
        <f>IFERROR(VLOOKUP($AC376,FILL_DATA!$A$4:$X$1004,10,0),"")</f>
        <v/>
      </c>
      <c r="K376" s="58" t="str">
        <f>IFERROR(VLOOKUP($AC376,FILL_DATA!$A$4:$X$1004,11,0),"")</f>
        <v/>
      </c>
      <c r="L376" s="58" t="str">
        <f>IFERROR(VLOOKUP($AC376,FILL_DATA!$A$4:$X$1004,12,0),"")</f>
        <v/>
      </c>
      <c r="M376" s="58" t="str">
        <f>IFERROR(VLOOKUP($AC376,FILL_DATA!$A$4:$X$1004,13,0),"")</f>
        <v/>
      </c>
      <c r="N376" s="58" t="str">
        <f>IFERROR(VLOOKUP($AC376,FILL_DATA!$A$4:$X$1004,14,0),"")</f>
        <v/>
      </c>
      <c r="O376" s="58" t="str">
        <f>IFERROR(VLOOKUP($AC376,FILL_DATA!$A$4:$X$1004,15,0),"")</f>
        <v/>
      </c>
      <c r="P376" s="58" t="str">
        <f>IFERROR(VLOOKUP($AC376,FILL_DATA!$A$4:$X$1004,16,0),"")</f>
        <v/>
      </c>
      <c r="Q376" s="58" t="str">
        <f>IFERROR(VLOOKUP($AC376,FILL_DATA!$A$4:$X$1004,17,0),"")</f>
        <v/>
      </c>
      <c r="R376" s="58" t="str">
        <f>IFERROR(VLOOKUP($AC376,FILL_DATA!$A$4:$X$1004,18,0),"")</f>
        <v/>
      </c>
      <c r="S376" s="58" t="str">
        <f>IFERROR(VLOOKUP($AC376,FILL_DATA!$A$4:$X$1004,19,0),"")</f>
        <v/>
      </c>
      <c r="T376" s="58" t="str">
        <f>IFERROR(VLOOKUP($AC376,FILL_DATA!$A$4:$X$1004,20,0),"")</f>
        <v/>
      </c>
      <c r="U376" s="58" t="str">
        <f>IFERROR(VLOOKUP($AC376,FILL_DATA!$A$4:$X$1004,21,0),"")</f>
        <v/>
      </c>
      <c r="V376" s="58" t="str">
        <f>IFERROR(VLOOKUP($AC376,FILL_DATA!$A$4:$X$1004,22,0),"")</f>
        <v/>
      </c>
      <c r="W376" s="58" t="str">
        <f>IFERROR(VLOOKUP($AC376,FILL_DATA!$A$4:$X$1004,23,0),"")</f>
        <v/>
      </c>
      <c r="X376" s="58" t="str">
        <f>IFERROR(VLOOKUP($AC376,FILL_DATA!$A$4:$X$1004,24,0),"")</f>
        <v/>
      </c>
      <c r="Y376" s="58" t="str">
        <f>IF(SANCTION!$C$6:$C$1006="","",VLOOKUP(SANCTION!$C$6:$C$1006,Sheet1!$B$3:$C$15,2,0))</f>
        <v/>
      </c>
      <c r="Z376" s="57">
        <f t="shared" si="10"/>
        <v>0</v>
      </c>
      <c r="AB376" s="89">
        <v>371</v>
      </c>
      <c r="AC376" s="89">
        <f>IFERROR(IF($AB$1&gt;=AB376,SMALL(FILL_DATA!$AC$5:$AC$1004,SANCTION!$AB$2+SANCTION!AB376),0),0)</f>
        <v>0</v>
      </c>
      <c r="AE376" s="89">
        <f>IF(SANCTION!$C376&gt;=9,1,0)</f>
        <v>1</v>
      </c>
      <c r="AF376" s="89">
        <f>IFERROR(PRODUCT(SANCTION!$X376,SANCTION!$Y376),"")</f>
        <v>0</v>
      </c>
      <c r="AG376" s="89">
        <f t="shared" si="11"/>
        <v>0</v>
      </c>
    </row>
    <row r="377" spans="1:33" hidden="1">
      <c r="A377" s="89" t="str">
        <f>J377&amp;"_"&amp;COUNTIF($J$6:J377,J377)</f>
        <v>_341</v>
      </c>
      <c r="B377" s="58" t="str">
        <f>IF(SANCTION!$C377="","",ROWS($B$6:B377))</f>
        <v/>
      </c>
      <c r="C377" s="58" t="str">
        <f>IFERROR(VLOOKUP($AC377,FILL_DATA!$A$4:$X$1004,2,0),"")</f>
        <v/>
      </c>
      <c r="D377" s="58" t="str">
        <f>IFERROR(VLOOKUP($AC377,FILL_DATA!$A$4:$X$1004,3,0),"")</f>
        <v/>
      </c>
      <c r="E377" s="58" t="str">
        <f>IFERROR(VLOOKUP($AC377,FILL_DATA!$A$4:$X$1004,4,0),"")</f>
        <v/>
      </c>
      <c r="F377" s="58" t="str">
        <f>IFERROR(VLOOKUP($AC377,FILL_DATA!$A$4:$X$1004,5,0),"")</f>
        <v/>
      </c>
      <c r="G377" s="58" t="str">
        <f>IFERROR(VLOOKUP($AC377,FILL_DATA!$A$4:$X$1004,6,0),"")</f>
        <v/>
      </c>
      <c r="H377" s="58" t="str">
        <f>IFERROR(VLOOKUP($AC377,FILL_DATA!$A$4:$X$1004,7,0),"")</f>
        <v/>
      </c>
      <c r="I377" s="161" t="str">
        <f>IFERROR(VLOOKUP($AC377,FILL_DATA!$A$4:$X$1004,9,0),"")</f>
        <v/>
      </c>
      <c r="J377" s="58" t="str">
        <f>IFERROR(VLOOKUP($AC377,FILL_DATA!$A$4:$X$1004,10,0),"")</f>
        <v/>
      </c>
      <c r="K377" s="58" t="str">
        <f>IFERROR(VLOOKUP($AC377,FILL_DATA!$A$4:$X$1004,11,0),"")</f>
        <v/>
      </c>
      <c r="L377" s="58" t="str">
        <f>IFERROR(VLOOKUP($AC377,FILL_DATA!$A$4:$X$1004,12,0),"")</f>
        <v/>
      </c>
      <c r="M377" s="58" t="str">
        <f>IFERROR(VLOOKUP($AC377,FILL_DATA!$A$4:$X$1004,13,0),"")</f>
        <v/>
      </c>
      <c r="N377" s="58" t="str">
        <f>IFERROR(VLOOKUP($AC377,FILL_DATA!$A$4:$X$1004,14,0),"")</f>
        <v/>
      </c>
      <c r="O377" s="58" t="str">
        <f>IFERROR(VLOOKUP($AC377,FILL_DATA!$A$4:$X$1004,15,0),"")</f>
        <v/>
      </c>
      <c r="P377" s="58" t="str">
        <f>IFERROR(VLOOKUP($AC377,FILL_DATA!$A$4:$X$1004,16,0),"")</f>
        <v/>
      </c>
      <c r="Q377" s="58" t="str">
        <f>IFERROR(VLOOKUP($AC377,FILL_DATA!$A$4:$X$1004,17,0),"")</f>
        <v/>
      </c>
      <c r="R377" s="58" t="str">
        <f>IFERROR(VLOOKUP($AC377,FILL_DATA!$A$4:$X$1004,18,0),"")</f>
        <v/>
      </c>
      <c r="S377" s="58" t="str">
        <f>IFERROR(VLOOKUP($AC377,FILL_DATA!$A$4:$X$1004,19,0),"")</f>
        <v/>
      </c>
      <c r="T377" s="58" t="str">
        <f>IFERROR(VLOOKUP($AC377,FILL_DATA!$A$4:$X$1004,20,0),"")</f>
        <v/>
      </c>
      <c r="U377" s="58" t="str">
        <f>IFERROR(VLOOKUP($AC377,FILL_DATA!$A$4:$X$1004,21,0),"")</f>
        <v/>
      </c>
      <c r="V377" s="58" t="str">
        <f>IFERROR(VLOOKUP($AC377,FILL_DATA!$A$4:$X$1004,22,0),"")</f>
        <v/>
      </c>
      <c r="W377" s="58" t="str">
        <f>IFERROR(VLOOKUP($AC377,FILL_DATA!$A$4:$X$1004,23,0),"")</f>
        <v/>
      </c>
      <c r="X377" s="58" t="str">
        <f>IFERROR(VLOOKUP($AC377,FILL_DATA!$A$4:$X$1004,24,0),"")</f>
        <v/>
      </c>
      <c r="Y377" s="58" t="str">
        <f>IF(SANCTION!$C$6:$C$1006="","",VLOOKUP(SANCTION!$C$6:$C$1006,Sheet1!$B$3:$C$15,2,0))</f>
        <v/>
      </c>
      <c r="Z377" s="57">
        <f t="shared" si="10"/>
        <v>0</v>
      </c>
      <c r="AB377" s="89">
        <v>372</v>
      </c>
      <c r="AC377" s="89">
        <f>IFERROR(IF($AB$1&gt;=AB377,SMALL(FILL_DATA!$AC$5:$AC$1004,SANCTION!$AB$2+SANCTION!AB377),0),0)</f>
        <v>0</v>
      </c>
      <c r="AE377" s="89">
        <f>IF(SANCTION!$C377&gt;=9,1,0)</f>
        <v>1</v>
      </c>
      <c r="AF377" s="89">
        <f>IFERROR(PRODUCT(SANCTION!$X377,SANCTION!$Y377),"")</f>
        <v>0</v>
      </c>
      <c r="AG377" s="89">
        <f t="shared" si="11"/>
        <v>0</v>
      </c>
    </row>
    <row r="378" spans="1:33" hidden="1">
      <c r="A378" s="89" t="str">
        <f>J378&amp;"_"&amp;COUNTIF($J$6:J378,J378)</f>
        <v>_342</v>
      </c>
      <c r="B378" s="58" t="str">
        <f>IF(SANCTION!$C378="","",ROWS($B$6:B378))</f>
        <v/>
      </c>
      <c r="C378" s="58" t="str">
        <f>IFERROR(VLOOKUP($AC378,FILL_DATA!$A$4:$X$1004,2,0),"")</f>
        <v/>
      </c>
      <c r="D378" s="58" t="str">
        <f>IFERROR(VLOOKUP($AC378,FILL_DATA!$A$4:$X$1004,3,0),"")</f>
        <v/>
      </c>
      <c r="E378" s="58" t="str">
        <f>IFERROR(VLOOKUP($AC378,FILL_DATA!$A$4:$X$1004,4,0),"")</f>
        <v/>
      </c>
      <c r="F378" s="58" t="str">
        <f>IFERROR(VLOOKUP($AC378,FILL_DATA!$A$4:$X$1004,5,0),"")</f>
        <v/>
      </c>
      <c r="G378" s="58" t="str">
        <f>IFERROR(VLOOKUP($AC378,FILL_DATA!$A$4:$X$1004,6,0),"")</f>
        <v/>
      </c>
      <c r="H378" s="58" t="str">
        <f>IFERROR(VLOOKUP($AC378,FILL_DATA!$A$4:$X$1004,7,0),"")</f>
        <v/>
      </c>
      <c r="I378" s="161" t="str">
        <f>IFERROR(VLOOKUP($AC378,FILL_DATA!$A$4:$X$1004,9,0),"")</f>
        <v/>
      </c>
      <c r="J378" s="58" t="str">
        <f>IFERROR(VLOOKUP($AC378,FILL_DATA!$A$4:$X$1004,10,0),"")</f>
        <v/>
      </c>
      <c r="K378" s="58" t="str">
        <f>IFERROR(VLOOKUP($AC378,FILL_DATA!$A$4:$X$1004,11,0),"")</f>
        <v/>
      </c>
      <c r="L378" s="58" t="str">
        <f>IFERROR(VLOOKUP($AC378,FILL_DATA!$A$4:$X$1004,12,0),"")</f>
        <v/>
      </c>
      <c r="M378" s="58" t="str">
        <f>IFERROR(VLOOKUP($AC378,FILL_DATA!$A$4:$X$1004,13,0),"")</f>
        <v/>
      </c>
      <c r="N378" s="58" t="str">
        <f>IFERROR(VLOOKUP($AC378,FILL_DATA!$A$4:$X$1004,14,0),"")</f>
        <v/>
      </c>
      <c r="O378" s="58" t="str">
        <f>IFERROR(VLOOKUP($AC378,FILL_DATA!$A$4:$X$1004,15,0),"")</f>
        <v/>
      </c>
      <c r="P378" s="58" t="str">
        <f>IFERROR(VLOOKUP($AC378,FILL_DATA!$A$4:$X$1004,16,0),"")</f>
        <v/>
      </c>
      <c r="Q378" s="58" t="str">
        <f>IFERROR(VLOOKUP($AC378,FILL_DATA!$A$4:$X$1004,17,0),"")</f>
        <v/>
      </c>
      <c r="R378" s="58" t="str">
        <f>IFERROR(VLOOKUP($AC378,FILL_DATA!$A$4:$X$1004,18,0),"")</f>
        <v/>
      </c>
      <c r="S378" s="58" t="str">
        <f>IFERROR(VLOOKUP($AC378,FILL_DATA!$A$4:$X$1004,19,0),"")</f>
        <v/>
      </c>
      <c r="T378" s="58" t="str">
        <f>IFERROR(VLOOKUP($AC378,FILL_DATA!$A$4:$X$1004,20,0),"")</f>
        <v/>
      </c>
      <c r="U378" s="58" t="str">
        <f>IFERROR(VLOOKUP($AC378,FILL_DATA!$A$4:$X$1004,21,0),"")</f>
        <v/>
      </c>
      <c r="V378" s="58" t="str">
        <f>IFERROR(VLOOKUP($AC378,FILL_DATA!$A$4:$X$1004,22,0),"")</f>
        <v/>
      </c>
      <c r="W378" s="58" t="str">
        <f>IFERROR(VLOOKUP($AC378,FILL_DATA!$A$4:$X$1004,23,0),"")</f>
        <v/>
      </c>
      <c r="X378" s="58" t="str">
        <f>IFERROR(VLOOKUP($AC378,FILL_DATA!$A$4:$X$1004,24,0),"")</f>
        <v/>
      </c>
      <c r="Y378" s="58" t="str">
        <f>IF(SANCTION!$C$6:$C$1006="","",VLOOKUP(SANCTION!$C$6:$C$1006,Sheet1!$B$3:$C$15,2,0))</f>
        <v/>
      </c>
      <c r="Z378" s="57">
        <f t="shared" si="10"/>
        <v>0</v>
      </c>
      <c r="AB378" s="89">
        <v>373</v>
      </c>
      <c r="AC378" s="89">
        <f>IFERROR(IF($AB$1&gt;=AB378,SMALL(FILL_DATA!$AC$5:$AC$1004,SANCTION!$AB$2+SANCTION!AB378),0),0)</f>
        <v>0</v>
      </c>
      <c r="AE378" s="89">
        <f>IF(SANCTION!$C378&gt;=9,1,0)</f>
        <v>1</v>
      </c>
      <c r="AF378" s="89">
        <f>IFERROR(PRODUCT(SANCTION!$X378,SANCTION!$Y378),"")</f>
        <v>0</v>
      </c>
      <c r="AG378" s="89">
        <f t="shared" si="11"/>
        <v>0</v>
      </c>
    </row>
    <row r="379" spans="1:33" hidden="1">
      <c r="A379" s="89" t="str">
        <f>J379&amp;"_"&amp;COUNTIF($J$6:J379,J379)</f>
        <v>_343</v>
      </c>
      <c r="B379" s="58" t="str">
        <f>IF(SANCTION!$C379="","",ROWS($B$6:B379))</f>
        <v/>
      </c>
      <c r="C379" s="58" t="str">
        <f>IFERROR(VLOOKUP($AC379,FILL_DATA!$A$4:$X$1004,2,0),"")</f>
        <v/>
      </c>
      <c r="D379" s="58" t="str">
        <f>IFERROR(VLOOKUP($AC379,FILL_DATA!$A$4:$X$1004,3,0),"")</f>
        <v/>
      </c>
      <c r="E379" s="58" t="str">
        <f>IFERROR(VLOOKUP($AC379,FILL_DATA!$A$4:$X$1004,4,0),"")</f>
        <v/>
      </c>
      <c r="F379" s="58" t="str">
        <f>IFERROR(VLOOKUP($AC379,FILL_DATA!$A$4:$X$1004,5,0),"")</f>
        <v/>
      </c>
      <c r="G379" s="58" t="str">
        <f>IFERROR(VLOOKUP($AC379,FILL_DATA!$A$4:$X$1004,6,0),"")</f>
        <v/>
      </c>
      <c r="H379" s="58" t="str">
        <f>IFERROR(VLOOKUP($AC379,FILL_DATA!$A$4:$X$1004,7,0),"")</f>
        <v/>
      </c>
      <c r="I379" s="161" t="str">
        <f>IFERROR(VLOOKUP($AC379,FILL_DATA!$A$4:$X$1004,9,0),"")</f>
        <v/>
      </c>
      <c r="J379" s="58" t="str">
        <f>IFERROR(VLOOKUP($AC379,FILL_DATA!$A$4:$X$1004,10,0),"")</f>
        <v/>
      </c>
      <c r="K379" s="58" t="str">
        <f>IFERROR(VLOOKUP($AC379,FILL_DATA!$A$4:$X$1004,11,0),"")</f>
        <v/>
      </c>
      <c r="L379" s="58" t="str">
        <f>IFERROR(VLOOKUP($AC379,FILL_DATA!$A$4:$X$1004,12,0),"")</f>
        <v/>
      </c>
      <c r="M379" s="58" t="str">
        <f>IFERROR(VLOOKUP($AC379,FILL_DATA!$A$4:$X$1004,13,0),"")</f>
        <v/>
      </c>
      <c r="N379" s="58" t="str">
        <f>IFERROR(VLOOKUP($AC379,FILL_DATA!$A$4:$X$1004,14,0),"")</f>
        <v/>
      </c>
      <c r="O379" s="58" t="str">
        <f>IFERROR(VLOOKUP($AC379,FILL_DATA!$A$4:$X$1004,15,0),"")</f>
        <v/>
      </c>
      <c r="P379" s="58" t="str">
        <f>IFERROR(VLOOKUP($AC379,FILL_DATA!$A$4:$X$1004,16,0),"")</f>
        <v/>
      </c>
      <c r="Q379" s="58" t="str">
        <f>IFERROR(VLOOKUP($AC379,FILL_DATA!$A$4:$X$1004,17,0),"")</f>
        <v/>
      </c>
      <c r="R379" s="58" t="str">
        <f>IFERROR(VLOOKUP($AC379,FILL_DATA!$A$4:$X$1004,18,0),"")</f>
        <v/>
      </c>
      <c r="S379" s="58" t="str">
        <f>IFERROR(VLOOKUP($AC379,FILL_DATA!$A$4:$X$1004,19,0),"")</f>
        <v/>
      </c>
      <c r="T379" s="58" t="str">
        <f>IFERROR(VLOOKUP($AC379,FILL_DATA!$A$4:$X$1004,20,0),"")</f>
        <v/>
      </c>
      <c r="U379" s="58" t="str">
        <f>IFERROR(VLOOKUP($AC379,FILL_DATA!$A$4:$X$1004,21,0),"")</f>
        <v/>
      </c>
      <c r="V379" s="58" t="str">
        <f>IFERROR(VLOOKUP($AC379,FILL_DATA!$A$4:$X$1004,22,0),"")</f>
        <v/>
      </c>
      <c r="W379" s="58" t="str">
        <f>IFERROR(VLOOKUP($AC379,FILL_DATA!$A$4:$X$1004,23,0),"")</f>
        <v/>
      </c>
      <c r="X379" s="58" t="str">
        <f>IFERROR(VLOOKUP($AC379,FILL_DATA!$A$4:$X$1004,24,0),"")</f>
        <v/>
      </c>
      <c r="Y379" s="58" t="str">
        <f>IF(SANCTION!$C$6:$C$1006="","",VLOOKUP(SANCTION!$C$6:$C$1006,Sheet1!$B$3:$C$15,2,0))</f>
        <v/>
      </c>
      <c r="Z379" s="57">
        <f t="shared" si="10"/>
        <v>0</v>
      </c>
      <c r="AB379" s="89">
        <v>374</v>
      </c>
      <c r="AC379" s="89">
        <f>IFERROR(IF($AB$1&gt;=AB379,SMALL(FILL_DATA!$AC$5:$AC$1004,SANCTION!$AB$2+SANCTION!AB379),0),0)</f>
        <v>0</v>
      </c>
      <c r="AE379" s="89">
        <f>IF(SANCTION!$C379&gt;=9,1,0)</f>
        <v>1</v>
      </c>
      <c r="AF379" s="89">
        <f>IFERROR(PRODUCT(SANCTION!$X379,SANCTION!$Y379),"")</f>
        <v>0</v>
      </c>
      <c r="AG379" s="89">
        <f t="shared" si="11"/>
        <v>0</v>
      </c>
    </row>
    <row r="380" spans="1:33" hidden="1">
      <c r="A380" s="89" t="str">
        <f>J380&amp;"_"&amp;COUNTIF($J$6:J380,J380)</f>
        <v>_344</v>
      </c>
      <c r="B380" s="58" t="str">
        <f>IF(SANCTION!$C380="","",ROWS($B$6:B380))</f>
        <v/>
      </c>
      <c r="C380" s="58" t="str">
        <f>IFERROR(VLOOKUP($AC380,FILL_DATA!$A$4:$X$1004,2,0),"")</f>
        <v/>
      </c>
      <c r="D380" s="58" t="str">
        <f>IFERROR(VLOOKUP($AC380,FILL_DATA!$A$4:$X$1004,3,0),"")</f>
        <v/>
      </c>
      <c r="E380" s="58" t="str">
        <f>IFERROR(VLOOKUP($AC380,FILL_DATA!$A$4:$X$1004,4,0),"")</f>
        <v/>
      </c>
      <c r="F380" s="58" t="str">
        <f>IFERROR(VLOOKUP($AC380,FILL_DATA!$A$4:$X$1004,5,0),"")</f>
        <v/>
      </c>
      <c r="G380" s="58" t="str">
        <f>IFERROR(VLOOKUP($AC380,FILL_DATA!$A$4:$X$1004,6,0),"")</f>
        <v/>
      </c>
      <c r="H380" s="58" t="str">
        <f>IFERROR(VLOOKUP($AC380,FILL_DATA!$A$4:$X$1004,7,0),"")</f>
        <v/>
      </c>
      <c r="I380" s="161" t="str">
        <f>IFERROR(VLOOKUP($AC380,FILL_DATA!$A$4:$X$1004,9,0),"")</f>
        <v/>
      </c>
      <c r="J380" s="58" t="str">
        <f>IFERROR(VLOOKUP($AC380,FILL_DATA!$A$4:$X$1004,10,0),"")</f>
        <v/>
      </c>
      <c r="K380" s="58" t="str">
        <f>IFERROR(VLOOKUP($AC380,FILL_DATA!$A$4:$X$1004,11,0),"")</f>
        <v/>
      </c>
      <c r="L380" s="58" t="str">
        <f>IFERROR(VLOOKUP($AC380,FILL_DATA!$A$4:$X$1004,12,0),"")</f>
        <v/>
      </c>
      <c r="M380" s="58" t="str">
        <f>IFERROR(VLOOKUP($AC380,FILL_DATA!$A$4:$X$1004,13,0),"")</f>
        <v/>
      </c>
      <c r="N380" s="58" t="str">
        <f>IFERROR(VLOOKUP($AC380,FILL_DATA!$A$4:$X$1004,14,0),"")</f>
        <v/>
      </c>
      <c r="O380" s="58" t="str">
        <f>IFERROR(VLOOKUP($AC380,FILL_DATA!$A$4:$X$1004,15,0),"")</f>
        <v/>
      </c>
      <c r="P380" s="58" t="str">
        <f>IFERROR(VLOOKUP($AC380,FILL_DATA!$A$4:$X$1004,16,0),"")</f>
        <v/>
      </c>
      <c r="Q380" s="58" t="str">
        <f>IFERROR(VLOOKUP($AC380,FILL_DATA!$A$4:$X$1004,17,0),"")</f>
        <v/>
      </c>
      <c r="R380" s="58" t="str">
        <f>IFERROR(VLOOKUP($AC380,FILL_DATA!$A$4:$X$1004,18,0),"")</f>
        <v/>
      </c>
      <c r="S380" s="58" t="str">
        <f>IFERROR(VLOOKUP($AC380,FILL_DATA!$A$4:$X$1004,19,0),"")</f>
        <v/>
      </c>
      <c r="T380" s="58" t="str">
        <f>IFERROR(VLOOKUP($AC380,FILL_DATA!$A$4:$X$1004,20,0),"")</f>
        <v/>
      </c>
      <c r="U380" s="58" t="str">
        <f>IFERROR(VLOOKUP($AC380,FILL_DATA!$A$4:$X$1004,21,0),"")</f>
        <v/>
      </c>
      <c r="V380" s="58" t="str">
        <f>IFERROR(VLOOKUP($AC380,FILL_DATA!$A$4:$X$1004,22,0),"")</f>
        <v/>
      </c>
      <c r="W380" s="58" t="str">
        <f>IFERROR(VLOOKUP($AC380,FILL_DATA!$A$4:$X$1004,23,0),"")</f>
        <v/>
      </c>
      <c r="X380" s="58" t="str">
        <f>IFERROR(VLOOKUP($AC380,FILL_DATA!$A$4:$X$1004,24,0),"")</f>
        <v/>
      </c>
      <c r="Y380" s="58" t="str">
        <f>IF(SANCTION!$C$6:$C$1006="","",VLOOKUP(SANCTION!$C$6:$C$1006,Sheet1!$B$3:$C$15,2,0))</f>
        <v/>
      </c>
      <c r="Z380" s="57">
        <f t="shared" si="10"/>
        <v>0</v>
      </c>
      <c r="AB380" s="89">
        <v>375</v>
      </c>
      <c r="AC380" s="89">
        <f>IFERROR(IF($AB$1&gt;=AB380,SMALL(FILL_DATA!$AC$5:$AC$1004,SANCTION!$AB$2+SANCTION!AB380),0),0)</f>
        <v>0</v>
      </c>
      <c r="AE380" s="89">
        <f>IF(SANCTION!$C380&gt;=9,1,0)</f>
        <v>1</v>
      </c>
      <c r="AF380" s="89">
        <f>IFERROR(PRODUCT(SANCTION!$X380,SANCTION!$Y380),"")</f>
        <v>0</v>
      </c>
      <c r="AG380" s="89">
        <f t="shared" si="11"/>
        <v>0</v>
      </c>
    </row>
    <row r="381" spans="1:33" hidden="1">
      <c r="A381" s="89" t="str">
        <f>J381&amp;"_"&amp;COUNTIF($J$6:J381,J381)</f>
        <v>_345</v>
      </c>
      <c r="B381" s="58" t="str">
        <f>IF(SANCTION!$C381="","",ROWS($B$6:B381))</f>
        <v/>
      </c>
      <c r="C381" s="58" t="str">
        <f>IFERROR(VLOOKUP($AC381,FILL_DATA!$A$4:$X$1004,2,0),"")</f>
        <v/>
      </c>
      <c r="D381" s="58" t="str">
        <f>IFERROR(VLOOKUP($AC381,FILL_DATA!$A$4:$X$1004,3,0),"")</f>
        <v/>
      </c>
      <c r="E381" s="58" t="str">
        <f>IFERROR(VLOOKUP($AC381,FILL_DATA!$A$4:$X$1004,4,0),"")</f>
        <v/>
      </c>
      <c r="F381" s="58" t="str">
        <f>IFERROR(VLOOKUP($AC381,FILL_DATA!$A$4:$X$1004,5,0),"")</f>
        <v/>
      </c>
      <c r="G381" s="58" t="str">
        <f>IFERROR(VLOOKUP($AC381,FILL_DATA!$A$4:$X$1004,6,0),"")</f>
        <v/>
      </c>
      <c r="H381" s="58" t="str">
        <f>IFERROR(VLOOKUP($AC381,FILL_DATA!$A$4:$X$1004,7,0),"")</f>
        <v/>
      </c>
      <c r="I381" s="161" t="str">
        <f>IFERROR(VLOOKUP($AC381,FILL_DATA!$A$4:$X$1004,9,0),"")</f>
        <v/>
      </c>
      <c r="J381" s="58" t="str">
        <f>IFERROR(VLOOKUP($AC381,FILL_DATA!$A$4:$X$1004,10,0),"")</f>
        <v/>
      </c>
      <c r="K381" s="58" t="str">
        <f>IFERROR(VLOOKUP($AC381,FILL_DATA!$A$4:$X$1004,11,0),"")</f>
        <v/>
      </c>
      <c r="L381" s="58" t="str">
        <f>IFERROR(VLOOKUP($AC381,FILL_DATA!$A$4:$X$1004,12,0),"")</f>
        <v/>
      </c>
      <c r="M381" s="58" t="str">
        <f>IFERROR(VLOOKUP($AC381,FILL_DATA!$A$4:$X$1004,13,0),"")</f>
        <v/>
      </c>
      <c r="N381" s="58" t="str">
        <f>IFERROR(VLOOKUP($AC381,FILL_DATA!$A$4:$X$1004,14,0),"")</f>
        <v/>
      </c>
      <c r="O381" s="58" t="str">
        <f>IFERROR(VLOOKUP($AC381,FILL_DATA!$A$4:$X$1004,15,0),"")</f>
        <v/>
      </c>
      <c r="P381" s="58" t="str">
        <f>IFERROR(VLOOKUP($AC381,FILL_DATA!$A$4:$X$1004,16,0),"")</f>
        <v/>
      </c>
      <c r="Q381" s="58" t="str">
        <f>IFERROR(VLOOKUP($AC381,FILL_DATA!$A$4:$X$1004,17,0),"")</f>
        <v/>
      </c>
      <c r="R381" s="58" t="str">
        <f>IFERROR(VLOOKUP($AC381,FILL_DATA!$A$4:$X$1004,18,0),"")</f>
        <v/>
      </c>
      <c r="S381" s="58" t="str">
        <f>IFERROR(VLOOKUP($AC381,FILL_DATA!$A$4:$X$1004,19,0),"")</f>
        <v/>
      </c>
      <c r="T381" s="58" t="str">
        <f>IFERROR(VLOOKUP($AC381,FILL_DATA!$A$4:$X$1004,20,0),"")</f>
        <v/>
      </c>
      <c r="U381" s="58" t="str">
        <f>IFERROR(VLOOKUP($AC381,FILL_DATA!$A$4:$X$1004,21,0),"")</f>
        <v/>
      </c>
      <c r="V381" s="58" t="str">
        <f>IFERROR(VLOOKUP($AC381,FILL_DATA!$A$4:$X$1004,22,0),"")</f>
        <v/>
      </c>
      <c r="W381" s="58" t="str">
        <f>IFERROR(VLOOKUP($AC381,FILL_DATA!$A$4:$X$1004,23,0),"")</f>
        <v/>
      </c>
      <c r="X381" s="58" t="str">
        <f>IFERROR(VLOOKUP($AC381,FILL_DATA!$A$4:$X$1004,24,0),"")</f>
        <v/>
      </c>
      <c r="Y381" s="58" t="str">
        <f>IF(SANCTION!$C$6:$C$1006="","",VLOOKUP(SANCTION!$C$6:$C$1006,Sheet1!$B$3:$C$15,2,0))</f>
        <v/>
      </c>
      <c r="Z381" s="57">
        <f t="shared" si="10"/>
        <v>0</v>
      </c>
      <c r="AB381" s="89">
        <v>376</v>
      </c>
      <c r="AC381" s="89">
        <f>IFERROR(IF($AB$1&gt;=AB381,SMALL(FILL_DATA!$AC$5:$AC$1004,SANCTION!$AB$2+SANCTION!AB381),0),0)</f>
        <v>0</v>
      </c>
      <c r="AE381" s="89">
        <f>IF(SANCTION!$C381&gt;=9,1,0)</f>
        <v>1</v>
      </c>
      <c r="AF381" s="89">
        <f>IFERROR(PRODUCT(SANCTION!$X381,SANCTION!$Y381),"")</f>
        <v>0</v>
      </c>
      <c r="AG381" s="89">
        <f t="shared" si="11"/>
        <v>0</v>
      </c>
    </row>
    <row r="382" spans="1:33" hidden="1">
      <c r="A382" s="89" t="str">
        <f>J382&amp;"_"&amp;COUNTIF($J$6:J382,J382)</f>
        <v>_346</v>
      </c>
      <c r="B382" s="58" t="str">
        <f>IF(SANCTION!$C382="","",ROWS($B$6:B382))</f>
        <v/>
      </c>
      <c r="C382" s="58" t="str">
        <f>IFERROR(VLOOKUP($AC382,FILL_DATA!$A$4:$X$1004,2,0),"")</f>
        <v/>
      </c>
      <c r="D382" s="58" t="str">
        <f>IFERROR(VLOOKUP($AC382,FILL_DATA!$A$4:$X$1004,3,0),"")</f>
        <v/>
      </c>
      <c r="E382" s="58" t="str">
        <f>IFERROR(VLOOKUP($AC382,FILL_DATA!$A$4:$X$1004,4,0),"")</f>
        <v/>
      </c>
      <c r="F382" s="58" t="str">
        <f>IFERROR(VLOOKUP($AC382,FILL_DATA!$A$4:$X$1004,5,0),"")</f>
        <v/>
      </c>
      <c r="G382" s="58" t="str">
        <f>IFERROR(VLOOKUP($AC382,FILL_DATA!$A$4:$X$1004,6,0),"")</f>
        <v/>
      </c>
      <c r="H382" s="58" t="str">
        <f>IFERROR(VLOOKUP($AC382,FILL_DATA!$A$4:$X$1004,7,0),"")</f>
        <v/>
      </c>
      <c r="I382" s="161" t="str">
        <f>IFERROR(VLOOKUP($AC382,FILL_DATA!$A$4:$X$1004,9,0),"")</f>
        <v/>
      </c>
      <c r="J382" s="58" t="str">
        <f>IFERROR(VLOOKUP($AC382,FILL_DATA!$A$4:$X$1004,10,0),"")</f>
        <v/>
      </c>
      <c r="K382" s="58" t="str">
        <f>IFERROR(VLOOKUP($AC382,FILL_DATA!$A$4:$X$1004,11,0),"")</f>
        <v/>
      </c>
      <c r="L382" s="58" t="str">
        <f>IFERROR(VLOOKUP($AC382,FILL_DATA!$A$4:$X$1004,12,0),"")</f>
        <v/>
      </c>
      <c r="M382" s="58" t="str">
        <f>IFERROR(VLOOKUP($AC382,FILL_DATA!$A$4:$X$1004,13,0),"")</f>
        <v/>
      </c>
      <c r="N382" s="58" t="str">
        <f>IFERROR(VLOOKUP($AC382,FILL_DATA!$A$4:$X$1004,14,0),"")</f>
        <v/>
      </c>
      <c r="O382" s="58" t="str">
        <f>IFERROR(VLOOKUP($AC382,FILL_DATA!$A$4:$X$1004,15,0),"")</f>
        <v/>
      </c>
      <c r="P382" s="58" t="str">
        <f>IFERROR(VLOOKUP($AC382,FILL_DATA!$A$4:$X$1004,16,0),"")</f>
        <v/>
      </c>
      <c r="Q382" s="58" t="str">
        <f>IFERROR(VLOOKUP($AC382,FILL_DATA!$A$4:$X$1004,17,0),"")</f>
        <v/>
      </c>
      <c r="R382" s="58" t="str">
        <f>IFERROR(VLOOKUP($AC382,FILL_DATA!$A$4:$X$1004,18,0),"")</f>
        <v/>
      </c>
      <c r="S382" s="58" t="str">
        <f>IFERROR(VLOOKUP($AC382,FILL_DATA!$A$4:$X$1004,19,0),"")</f>
        <v/>
      </c>
      <c r="T382" s="58" t="str">
        <f>IFERROR(VLOOKUP($AC382,FILL_DATA!$A$4:$X$1004,20,0),"")</f>
        <v/>
      </c>
      <c r="U382" s="58" t="str">
        <f>IFERROR(VLOOKUP($AC382,FILL_DATA!$A$4:$X$1004,21,0),"")</f>
        <v/>
      </c>
      <c r="V382" s="58" t="str">
        <f>IFERROR(VLOOKUP($AC382,FILL_DATA!$A$4:$X$1004,22,0),"")</f>
        <v/>
      </c>
      <c r="W382" s="58" t="str">
        <f>IFERROR(VLOOKUP($AC382,FILL_DATA!$A$4:$X$1004,23,0),"")</f>
        <v/>
      </c>
      <c r="X382" s="58" t="str">
        <f>IFERROR(VLOOKUP($AC382,FILL_DATA!$A$4:$X$1004,24,0),"")</f>
        <v/>
      </c>
      <c r="Y382" s="58" t="str">
        <f>IF(SANCTION!$C$6:$C$1006="","",VLOOKUP(SANCTION!$C$6:$C$1006,Sheet1!$B$3:$C$15,2,0))</f>
        <v/>
      </c>
      <c r="Z382" s="57">
        <f t="shared" si="10"/>
        <v>0</v>
      </c>
      <c r="AB382" s="89">
        <v>377</v>
      </c>
      <c r="AC382" s="89">
        <f>IFERROR(IF($AB$1&gt;=AB382,SMALL(FILL_DATA!$AC$5:$AC$1004,SANCTION!$AB$2+SANCTION!AB382),0),0)</f>
        <v>0</v>
      </c>
      <c r="AE382" s="89">
        <f>IF(SANCTION!$C382&gt;=9,1,0)</f>
        <v>1</v>
      </c>
      <c r="AF382" s="89">
        <f>IFERROR(PRODUCT(SANCTION!$X382,SANCTION!$Y382),"")</f>
        <v>0</v>
      </c>
      <c r="AG382" s="89">
        <f t="shared" si="11"/>
        <v>0</v>
      </c>
    </row>
    <row r="383" spans="1:33" hidden="1">
      <c r="A383" s="89" t="str">
        <f>J383&amp;"_"&amp;COUNTIF($J$6:J383,J383)</f>
        <v>_347</v>
      </c>
      <c r="B383" s="58" t="str">
        <f>IF(SANCTION!$C383="","",ROWS($B$6:B383))</f>
        <v/>
      </c>
      <c r="C383" s="58" t="str">
        <f>IFERROR(VLOOKUP($AC383,FILL_DATA!$A$4:$X$1004,2,0),"")</f>
        <v/>
      </c>
      <c r="D383" s="58" t="str">
        <f>IFERROR(VLOOKUP($AC383,FILL_DATA!$A$4:$X$1004,3,0),"")</f>
        <v/>
      </c>
      <c r="E383" s="58" t="str">
        <f>IFERROR(VLOOKUP($AC383,FILL_DATA!$A$4:$X$1004,4,0),"")</f>
        <v/>
      </c>
      <c r="F383" s="58" t="str">
        <f>IFERROR(VLOOKUP($AC383,FILL_DATA!$A$4:$X$1004,5,0),"")</f>
        <v/>
      </c>
      <c r="G383" s="58" t="str">
        <f>IFERROR(VLOOKUP($AC383,FILL_DATA!$A$4:$X$1004,6,0),"")</f>
        <v/>
      </c>
      <c r="H383" s="58" t="str">
        <f>IFERROR(VLOOKUP($AC383,FILL_DATA!$A$4:$X$1004,7,0),"")</f>
        <v/>
      </c>
      <c r="I383" s="161" t="str">
        <f>IFERROR(VLOOKUP($AC383,FILL_DATA!$A$4:$X$1004,9,0),"")</f>
        <v/>
      </c>
      <c r="J383" s="58" t="str">
        <f>IFERROR(VLOOKUP($AC383,FILL_DATA!$A$4:$X$1004,10,0),"")</f>
        <v/>
      </c>
      <c r="K383" s="58" t="str">
        <f>IFERROR(VLOOKUP($AC383,FILL_DATA!$A$4:$X$1004,11,0),"")</f>
        <v/>
      </c>
      <c r="L383" s="58" t="str">
        <f>IFERROR(VLOOKUP($AC383,FILL_DATA!$A$4:$X$1004,12,0),"")</f>
        <v/>
      </c>
      <c r="M383" s="58" t="str">
        <f>IFERROR(VLOOKUP($AC383,FILL_DATA!$A$4:$X$1004,13,0),"")</f>
        <v/>
      </c>
      <c r="N383" s="58" t="str">
        <f>IFERROR(VLOOKUP($AC383,FILL_DATA!$A$4:$X$1004,14,0),"")</f>
        <v/>
      </c>
      <c r="O383" s="58" t="str">
        <f>IFERROR(VLOOKUP($AC383,FILL_DATA!$A$4:$X$1004,15,0),"")</f>
        <v/>
      </c>
      <c r="P383" s="58" t="str">
        <f>IFERROR(VLOOKUP($AC383,FILL_DATA!$A$4:$X$1004,16,0),"")</f>
        <v/>
      </c>
      <c r="Q383" s="58" t="str">
        <f>IFERROR(VLOOKUP($AC383,FILL_DATA!$A$4:$X$1004,17,0),"")</f>
        <v/>
      </c>
      <c r="R383" s="58" t="str">
        <f>IFERROR(VLOOKUP($AC383,FILL_DATA!$A$4:$X$1004,18,0),"")</f>
        <v/>
      </c>
      <c r="S383" s="58" t="str">
        <f>IFERROR(VLOOKUP($AC383,FILL_DATA!$A$4:$X$1004,19,0),"")</f>
        <v/>
      </c>
      <c r="T383" s="58" t="str">
        <f>IFERROR(VLOOKUP($AC383,FILL_DATA!$A$4:$X$1004,20,0),"")</f>
        <v/>
      </c>
      <c r="U383" s="58" t="str">
        <f>IFERROR(VLOOKUP($AC383,FILL_DATA!$A$4:$X$1004,21,0),"")</f>
        <v/>
      </c>
      <c r="V383" s="58" t="str">
        <f>IFERROR(VLOOKUP($AC383,FILL_DATA!$A$4:$X$1004,22,0),"")</f>
        <v/>
      </c>
      <c r="W383" s="58" t="str">
        <f>IFERROR(VLOOKUP($AC383,FILL_DATA!$A$4:$X$1004,23,0),"")</f>
        <v/>
      </c>
      <c r="X383" s="58" t="str">
        <f>IFERROR(VLOOKUP($AC383,FILL_DATA!$A$4:$X$1004,24,0),"")</f>
        <v/>
      </c>
      <c r="Y383" s="58" t="str">
        <f>IF(SANCTION!$C$6:$C$1006="","",VLOOKUP(SANCTION!$C$6:$C$1006,Sheet1!$B$3:$C$15,2,0))</f>
        <v/>
      </c>
      <c r="Z383" s="57">
        <f t="shared" si="10"/>
        <v>0</v>
      </c>
      <c r="AB383" s="89">
        <v>378</v>
      </c>
      <c r="AC383" s="89">
        <f>IFERROR(IF($AB$1&gt;=AB383,SMALL(FILL_DATA!$AC$5:$AC$1004,SANCTION!$AB$2+SANCTION!AB383),0),0)</f>
        <v>0</v>
      </c>
      <c r="AE383" s="89">
        <f>IF(SANCTION!$C383&gt;=9,1,0)</f>
        <v>1</v>
      </c>
      <c r="AF383" s="89">
        <f>IFERROR(PRODUCT(SANCTION!$X383,SANCTION!$Y383),"")</f>
        <v>0</v>
      </c>
      <c r="AG383" s="89">
        <f t="shared" si="11"/>
        <v>0</v>
      </c>
    </row>
    <row r="384" spans="1:33" hidden="1">
      <c r="A384" s="89" t="str">
        <f>J384&amp;"_"&amp;COUNTIF($J$6:J384,J384)</f>
        <v>_348</v>
      </c>
      <c r="B384" s="58" t="str">
        <f>IF(SANCTION!$C384="","",ROWS($B$6:B384))</f>
        <v/>
      </c>
      <c r="C384" s="58" t="str">
        <f>IFERROR(VLOOKUP($AC384,FILL_DATA!$A$4:$X$1004,2,0),"")</f>
        <v/>
      </c>
      <c r="D384" s="58" t="str">
        <f>IFERROR(VLOOKUP($AC384,FILL_DATA!$A$4:$X$1004,3,0),"")</f>
        <v/>
      </c>
      <c r="E384" s="58" t="str">
        <f>IFERROR(VLOOKUP($AC384,FILL_DATA!$A$4:$X$1004,4,0),"")</f>
        <v/>
      </c>
      <c r="F384" s="58" t="str">
        <f>IFERROR(VLOOKUP($AC384,FILL_DATA!$A$4:$X$1004,5,0),"")</f>
        <v/>
      </c>
      <c r="G384" s="58" t="str">
        <f>IFERROR(VLOOKUP($AC384,FILL_DATA!$A$4:$X$1004,6,0),"")</f>
        <v/>
      </c>
      <c r="H384" s="58" t="str">
        <f>IFERROR(VLOOKUP($AC384,FILL_DATA!$A$4:$X$1004,7,0),"")</f>
        <v/>
      </c>
      <c r="I384" s="161" t="str">
        <f>IFERROR(VLOOKUP($AC384,FILL_DATA!$A$4:$X$1004,9,0),"")</f>
        <v/>
      </c>
      <c r="J384" s="58" t="str">
        <f>IFERROR(VLOOKUP($AC384,FILL_DATA!$A$4:$X$1004,10,0),"")</f>
        <v/>
      </c>
      <c r="K384" s="58" t="str">
        <f>IFERROR(VLOOKUP($AC384,FILL_DATA!$A$4:$X$1004,11,0),"")</f>
        <v/>
      </c>
      <c r="L384" s="58" t="str">
        <f>IFERROR(VLOOKUP($AC384,FILL_DATA!$A$4:$X$1004,12,0),"")</f>
        <v/>
      </c>
      <c r="M384" s="58" t="str">
        <f>IFERROR(VLOOKUP($AC384,FILL_DATA!$A$4:$X$1004,13,0),"")</f>
        <v/>
      </c>
      <c r="N384" s="58" t="str">
        <f>IFERROR(VLOOKUP($AC384,FILL_DATA!$A$4:$X$1004,14,0),"")</f>
        <v/>
      </c>
      <c r="O384" s="58" t="str">
        <f>IFERROR(VLOOKUP($AC384,FILL_DATA!$A$4:$X$1004,15,0),"")</f>
        <v/>
      </c>
      <c r="P384" s="58" t="str">
        <f>IFERROR(VLOOKUP($AC384,FILL_DATA!$A$4:$X$1004,16,0),"")</f>
        <v/>
      </c>
      <c r="Q384" s="58" t="str">
        <f>IFERROR(VLOOKUP($AC384,FILL_DATA!$A$4:$X$1004,17,0),"")</f>
        <v/>
      </c>
      <c r="R384" s="58" t="str">
        <f>IFERROR(VLOOKUP($AC384,FILL_DATA!$A$4:$X$1004,18,0),"")</f>
        <v/>
      </c>
      <c r="S384" s="58" t="str">
        <f>IFERROR(VLOOKUP($AC384,FILL_DATA!$A$4:$X$1004,19,0),"")</f>
        <v/>
      </c>
      <c r="T384" s="58" t="str">
        <f>IFERROR(VLOOKUP($AC384,FILL_DATA!$A$4:$X$1004,20,0),"")</f>
        <v/>
      </c>
      <c r="U384" s="58" t="str">
        <f>IFERROR(VLOOKUP($AC384,FILL_DATA!$A$4:$X$1004,21,0),"")</f>
        <v/>
      </c>
      <c r="V384" s="58" t="str">
        <f>IFERROR(VLOOKUP($AC384,FILL_DATA!$A$4:$X$1004,22,0),"")</f>
        <v/>
      </c>
      <c r="W384" s="58" t="str">
        <f>IFERROR(VLOOKUP($AC384,FILL_DATA!$A$4:$X$1004,23,0),"")</f>
        <v/>
      </c>
      <c r="X384" s="58" t="str">
        <f>IFERROR(VLOOKUP($AC384,FILL_DATA!$A$4:$X$1004,24,0),"")</f>
        <v/>
      </c>
      <c r="Y384" s="58" t="str">
        <f>IF(SANCTION!$C$6:$C$1006="","",VLOOKUP(SANCTION!$C$6:$C$1006,Sheet1!$B$3:$C$15,2,0))</f>
        <v/>
      </c>
      <c r="Z384" s="57">
        <f t="shared" si="10"/>
        <v>0</v>
      </c>
      <c r="AB384" s="89">
        <v>379</v>
      </c>
      <c r="AC384" s="89">
        <f>IFERROR(IF($AB$1&gt;=AB384,SMALL(FILL_DATA!$AC$5:$AC$1004,SANCTION!$AB$2+SANCTION!AB384),0),0)</f>
        <v>0</v>
      </c>
      <c r="AE384" s="89">
        <f>IF(SANCTION!$C384&gt;=9,1,0)</f>
        <v>1</v>
      </c>
      <c r="AF384" s="89">
        <f>IFERROR(PRODUCT(SANCTION!$X384,SANCTION!$Y384),"")</f>
        <v>0</v>
      </c>
      <c r="AG384" s="89">
        <f t="shared" si="11"/>
        <v>0</v>
      </c>
    </row>
    <row r="385" spans="1:33" hidden="1">
      <c r="A385" s="89" t="str">
        <f>J385&amp;"_"&amp;COUNTIF($J$6:J385,J385)</f>
        <v>_349</v>
      </c>
      <c r="B385" s="58" t="str">
        <f>IF(SANCTION!$C385="","",ROWS($B$6:B385))</f>
        <v/>
      </c>
      <c r="C385" s="58" t="str">
        <f>IFERROR(VLOOKUP($AC385,FILL_DATA!$A$4:$X$1004,2,0),"")</f>
        <v/>
      </c>
      <c r="D385" s="58" t="str">
        <f>IFERROR(VLOOKUP($AC385,FILL_DATA!$A$4:$X$1004,3,0),"")</f>
        <v/>
      </c>
      <c r="E385" s="58" t="str">
        <f>IFERROR(VLOOKUP($AC385,FILL_DATA!$A$4:$X$1004,4,0),"")</f>
        <v/>
      </c>
      <c r="F385" s="58" t="str">
        <f>IFERROR(VLOOKUP($AC385,FILL_DATA!$A$4:$X$1004,5,0),"")</f>
        <v/>
      </c>
      <c r="G385" s="58" t="str">
        <f>IFERROR(VLOOKUP($AC385,FILL_DATA!$A$4:$X$1004,6,0),"")</f>
        <v/>
      </c>
      <c r="H385" s="58" t="str">
        <f>IFERROR(VLOOKUP($AC385,FILL_DATA!$A$4:$X$1004,7,0),"")</f>
        <v/>
      </c>
      <c r="I385" s="161" t="str">
        <f>IFERROR(VLOOKUP($AC385,FILL_DATA!$A$4:$X$1004,9,0),"")</f>
        <v/>
      </c>
      <c r="J385" s="58" t="str">
        <f>IFERROR(VLOOKUP($AC385,FILL_DATA!$A$4:$X$1004,10,0),"")</f>
        <v/>
      </c>
      <c r="K385" s="58" t="str">
        <f>IFERROR(VLOOKUP($AC385,FILL_DATA!$A$4:$X$1004,11,0),"")</f>
        <v/>
      </c>
      <c r="L385" s="58" t="str">
        <f>IFERROR(VLOOKUP($AC385,FILL_DATA!$A$4:$X$1004,12,0),"")</f>
        <v/>
      </c>
      <c r="M385" s="58" t="str">
        <f>IFERROR(VLOOKUP($AC385,FILL_DATA!$A$4:$X$1004,13,0),"")</f>
        <v/>
      </c>
      <c r="N385" s="58" t="str">
        <f>IFERROR(VLOOKUP($AC385,FILL_DATA!$A$4:$X$1004,14,0),"")</f>
        <v/>
      </c>
      <c r="O385" s="58" t="str">
        <f>IFERROR(VLOOKUP($AC385,FILL_DATA!$A$4:$X$1004,15,0),"")</f>
        <v/>
      </c>
      <c r="P385" s="58" t="str">
        <f>IFERROR(VLOOKUP($AC385,FILL_DATA!$A$4:$X$1004,16,0),"")</f>
        <v/>
      </c>
      <c r="Q385" s="58" t="str">
        <f>IFERROR(VLOOKUP($AC385,FILL_DATA!$A$4:$X$1004,17,0),"")</f>
        <v/>
      </c>
      <c r="R385" s="58" t="str">
        <f>IFERROR(VLOOKUP($AC385,FILL_DATA!$A$4:$X$1004,18,0),"")</f>
        <v/>
      </c>
      <c r="S385" s="58" t="str">
        <f>IFERROR(VLOOKUP($AC385,FILL_DATA!$A$4:$X$1004,19,0),"")</f>
        <v/>
      </c>
      <c r="T385" s="58" t="str">
        <f>IFERROR(VLOOKUP($AC385,FILL_DATA!$A$4:$X$1004,20,0),"")</f>
        <v/>
      </c>
      <c r="U385" s="58" t="str">
        <f>IFERROR(VLOOKUP($AC385,FILL_DATA!$A$4:$X$1004,21,0),"")</f>
        <v/>
      </c>
      <c r="V385" s="58" t="str">
        <f>IFERROR(VLOOKUP($AC385,FILL_DATA!$A$4:$X$1004,22,0),"")</f>
        <v/>
      </c>
      <c r="W385" s="58" t="str">
        <f>IFERROR(VLOOKUP($AC385,FILL_DATA!$A$4:$X$1004,23,0),"")</f>
        <v/>
      </c>
      <c r="X385" s="58" t="str">
        <f>IFERROR(VLOOKUP($AC385,FILL_DATA!$A$4:$X$1004,24,0),"")</f>
        <v/>
      </c>
      <c r="Y385" s="58" t="str">
        <f>IF(SANCTION!$C$6:$C$1006="","",VLOOKUP(SANCTION!$C$6:$C$1006,Sheet1!$B$3:$C$15,2,0))</f>
        <v/>
      </c>
      <c r="Z385" s="57">
        <f t="shared" si="10"/>
        <v>0</v>
      </c>
      <c r="AB385" s="89">
        <v>380</v>
      </c>
      <c r="AC385" s="89">
        <f>IFERROR(IF($AB$1&gt;=AB385,SMALL(FILL_DATA!$AC$5:$AC$1004,SANCTION!$AB$2+SANCTION!AB385),0),0)</f>
        <v>0</v>
      </c>
      <c r="AE385" s="89">
        <f>IF(SANCTION!$C385&gt;=9,1,0)</f>
        <v>1</v>
      </c>
      <c r="AF385" s="89">
        <f>IFERROR(PRODUCT(SANCTION!$X385,SANCTION!$Y385),"")</f>
        <v>0</v>
      </c>
      <c r="AG385" s="89">
        <f t="shared" si="11"/>
        <v>0</v>
      </c>
    </row>
    <row r="386" spans="1:33" hidden="1">
      <c r="A386" s="89" t="str">
        <f>J386&amp;"_"&amp;COUNTIF($J$6:J386,J386)</f>
        <v>_350</v>
      </c>
      <c r="B386" s="58" t="str">
        <f>IF(SANCTION!$C386="","",ROWS($B$6:B386))</f>
        <v/>
      </c>
      <c r="C386" s="58" t="str">
        <f>IFERROR(VLOOKUP($AC386,FILL_DATA!$A$4:$X$1004,2,0),"")</f>
        <v/>
      </c>
      <c r="D386" s="58" t="str">
        <f>IFERROR(VLOOKUP($AC386,FILL_DATA!$A$4:$X$1004,3,0),"")</f>
        <v/>
      </c>
      <c r="E386" s="58" t="str">
        <f>IFERROR(VLOOKUP($AC386,FILL_DATA!$A$4:$X$1004,4,0),"")</f>
        <v/>
      </c>
      <c r="F386" s="58" t="str">
        <f>IFERROR(VLOOKUP($AC386,FILL_DATA!$A$4:$X$1004,5,0),"")</f>
        <v/>
      </c>
      <c r="G386" s="58" t="str">
        <f>IFERROR(VLOOKUP($AC386,FILL_DATA!$A$4:$X$1004,6,0),"")</f>
        <v/>
      </c>
      <c r="H386" s="58" t="str">
        <f>IFERROR(VLOOKUP($AC386,FILL_DATA!$A$4:$X$1004,7,0),"")</f>
        <v/>
      </c>
      <c r="I386" s="161" t="str">
        <f>IFERROR(VLOOKUP($AC386,FILL_DATA!$A$4:$X$1004,9,0),"")</f>
        <v/>
      </c>
      <c r="J386" s="58" t="str">
        <f>IFERROR(VLOOKUP($AC386,FILL_DATA!$A$4:$X$1004,10,0),"")</f>
        <v/>
      </c>
      <c r="K386" s="58" t="str">
        <f>IFERROR(VLOOKUP($AC386,FILL_DATA!$A$4:$X$1004,11,0),"")</f>
        <v/>
      </c>
      <c r="L386" s="58" t="str">
        <f>IFERROR(VLOOKUP($AC386,FILL_DATA!$A$4:$X$1004,12,0),"")</f>
        <v/>
      </c>
      <c r="M386" s="58" t="str">
        <f>IFERROR(VLOOKUP($AC386,FILL_DATA!$A$4:$X$1004,13,0),"")</f>
        <v/>
      </c>
      <c r="N386" s="58" t="str">
        <f>IFERROR(VLOOKUP($AC386,FILL_DATA!$A$4:$X$1004,14,0),"")</f>
        <v/>
      </c>
      <c r="O386" s="58" t="str">
        <f>IFERROR(VLOOKUP($AC386,FILL_DATA!$A$4:$X$1004,15,0),"")</f>
        <v/>
      </c>
      <c r="P386" s="58" t="str">
        <f>IFERROR(VLOOKUP($AC386,FILL_DATA!$A$4:$X$1004,16,0),"")</f>
        <v/>
      </c>
      <c r="Q386" s="58" t="str">
        <f>IFERROR(VLOOKUP($AC386,FILL_DATA!$A$4:$X$1004,17,0),"")</f>
        <v/>
      </c>
      <c r="R386" s="58" t="str">
        <f>IFERROR(VLOOKUP($AC386,FILL_DATA!$A$4:$X$1004,18,0),"")</f>
        <v/>
      </c>
      <c r="S386" s="58" t="str">
        <f>IFERROR(VLOOKUP($AC386,FILL_DATA!$A$4:$X$1004,19,0),"")</f>
        <v/>
      </c>
      <c r="T386" s="58" t="str">
        <f>IFERROR(VLOOKUP($AC386,FILL_DATA!$A$4:$X$1004,20,0),"")</f>
        <v/>
      </c>
      <c r="U386" s="58" t="str">
        <f>IFERROR(VLOOKUP($AC386,FILL_DATA!$A$4:$X$1004,21,0),"")</f>
        <v/>
      </c>
      <c r="V386" s="58" t="str">
        <f>IFERROR(VLOOKUP($AC386,FILL_DATA!$A$4:$X$1004,22,0),"")</f>
        <v/>
      </c>
      <c r="W386" s="58" t="str">
        <f>IFERROR(VLOOKUP($AC386,FILL_DATA!$A$4:$X$1004,23,0),"")</f>
        <v/>
      </c>
      <c r="X386" s="58" t="str">
        <f>IFERROR(VLOOKUP($AC386,FILL_DATA!$A$4:$X$1004,24,0),"")</f>
        <v/>
      </c>
      <c r="Y386" s="58" t="str">
        <f>IF(SANCTION!$C$6:$C$1006="","",VLOOKUP(SANCTION!$C$6:$C$1006,Sheet1!$B$3:$C$15,2,0))</f>
        <v/>
      </c>
      <c r="Z386" s="57">
        <f t="shared" si="10"/>
        <v>0</v>
      </c>
      <c r="AB386" s="89">
        <v>381</v>
      </c>
      <c r="AC386" s="89">
        <f>IFERROR(IF($AB$1&gt;=AB386,SMALL(FILL_DATA!$AC$5:$AC$1004,SANCTION!$AB$2+SANCTION!AB386),0),0)</f>
        <v>0</v>
      </c>
      <c r="AE386" s="89">
        <f>IF(SANCTION!$C386&gt;=9,1,0)</f>
        <v>1</v>
      </c>
      <c r="AF386" s="89">
        <f>IFERROR(PRODUCT(SANCTION!$X386,SANCTION!$Y386),"")</f>
        <v>0</v>
      </c>
      <c r="AG386" s="89">
        <f t="shared" si="11"/>
        <v>0</v>
      </c>
    </row>
    <row r="387" spans="1:33" hidden="1">
      <c r="A387" s="89" t="str">
        <f>J387&amp;"_"&amp;COUNTIF($J$6:J387,J387)</f>
        <v>_351</v>
      </c>
      <c r="B387" s="58" t="str">
        <f>IF(SANCTION!$C387="","",ROWS($B$6:B387))</f>
        <v/>
      </c>
      <c r="C387" s="58" t="str">
        <f>IFERROR(VLOOKUP($AC387,FILL_DATA!$A$4:$X$1004,2,0),"")</f>
        <v/>
      </c>
      <c r="D387" s="58" t="str">
        <f>IFERROR(VLOOKUP($AC387,FILL_DATA!$A$4:$X$1004,3,0),"")</f>
        <v/>
      </c>
      <c r="E387" s="58" t="str">
        <f>IFERROR(VLOOKUP($AC387,FILL_DATA!$A$4:$X$1004,4,0),"")</f>
        <v/>
      </c>
      <c r="F387" s="58" t="str">
        <f>IFERROR(VLOOKUP($AC387,FILL_DATA!$A$4:$X$1004,5,0),"")</f>
        <v/>
      </c>
      <c r="G387" s="58" t="str">
        <f>IFERROR(VLOOKUP($AC387,FILL_DATA!$A$4:$X$1004,6,0),"")</f>
        <v/>
      </c>
      <c r="H387" s="58" t="str">
        <f>IFERROR(VLOOKUP($AC387,FILL_DATA!$A$4:$X$1004,7,0),"")</f>
        <v/>
      </c>
      <c r="I387" s="161" t="str">
        <f>IFERROR(VLOOKUP($AC387,FILL_DATA!$A$4:$X$1004,9,0),"")</f>
        <v/>
      </c>
      <c r="J387" s="58" t="str">
        <f>IFERROR(VLOOKUP($AC387,FILL_DATA!$A$4:$X$1004,10,0),"")</f>
        <v/>
      </c>
      <c r="K387" s="58" t="str">
        <f>IFERROR(VLOOKUP($AC387,FILL_DATA!$A$4:$X$1004,11,0),"")</f>
        <v/>
      </c>
      <c r="L387" s="58" t="str">
        <f>IFERROR(VLOOKUP($AC387,FILL_DATA!$A$4:$X$1004,12,0),"")</f>
        <v/>
      </c>
      <c r="M387" s="58" t="str">
        <f>IFERROR(VLOOKUP($AC387,FILL_DATA!$A$4:$X$1004,13,0),"")</f>
        <v/>
      </c>
      <c r="N387" s="58" t="str">
        <f>IFERROR(VLOOKUP($AC387,FILL_DATA!$A$4:$X$1004,14,0),"")</f>
        <v/>
      </c>
      <c r="O387" s="58" t="str">
        <f>IFERROR(VLOOKUP($AC387,FILL_DATA!$A$4:$X$1004,15,0),"")</f>
        <v/>
      </c>
      <c r="P387" s="58" t="str">
        <f>IFERROR(VLOOKUP($AC387,FILL_DATA!$A$4:$X$1004,16,0),"")</f>
        <v/>
      </c>
      <c r="Q387" s="58" t="str">
        <f>IFERROR(VLOOKUP($AC387,FILL_DATA!$A$4:$X$1004,17,0),"")</f>
        <v/>
      </c>
      <c r="R387" s="58" t="str">
        <f>IFERROR(VLOOKUP($AC387,FILL_DATA!$A$4:$X$1004,18,0),"")</f>
        <v/>
      </c>
      <c r="S387" s="58" t="str">
        <f>IFERROR(VLOOKUP($AC387,FILL_DATA!$A$4:$X$1004,19,0),"")</f>
        <v/>
      </c>
      <c r="T387" s="58" t="str">
        <f>IFERROR(VLOOKUP($AC387,FILL_DATA!$A$4:$X$1004,20,0),"")</f>
        <v/>
      </c>
      <c r="U387" s="58" t="str">
        <f>IFERROR(VLOOKUP($AC387,FILL_DATA!$A$4:$X$1004,21,0),"")</f>
        <v/>
      </c>
      <c r="V387" s="58" t="str">
        <f>IFERROR(VLOOKUP($AC387,FILL_DATA!$A$4:$X$1004,22,0),"")</f>
        <v/>
      </c>
      <c r="W387" s="58" t="str">
        <f>IFERROR(VLOOKUP($AC387,FILL_DATA!$A$4:$X$1004,23,0),"")</f>
        <v/>
      </c>
      <c r="X387" s="58" t="str">
        <f>IFERROR(VLOOKUP($AC387,FILL_DATA!$A$4:$X$1004,24,0),"")</f>
        <v/>
      </c>
      <c r="Y387" s="58" t="str">
        <f>IF(SANCTION!$C$6:$C$1006="","",VLOOKUP(SANCTION!$C$6:$C$1006,Sheet1!$B$3:$C$15,2,0))</f>
        <v/>
      </c>
      <c r="Z387" s="57">
        <f t="shared" si="10"/>
        <v>0</v>
      </c>
      <c r="AB387" s="89">
        <v>382</v>
      </c>
      <c r="AC387" s="89">
        <f>IFERROR(IF($AB$1&gt;=AB387,SMALL(FILL_DATA!$AC$5:$AC$1004,SANCTION!$AB$2+SANCTION!AB387),0),0)</f>
        <v>0</v>
      </c>
      <c r="AE387" s="89">
        <f>IF(SANCTION!$C387&gt;=9,1,0)</f>
        <v>1</v>
      </c>
      <c r="AF387" s="89">
        <f>IFERROR(PRODUCT(SANCTION!$X387,SANCTION!$Y387),"")</f>
        <v>0</v>
      </c>
      <c r="AG387" s="89">
        <f t="shared" si="11"/>
        <v>0</v>
      </c>
    </row>
    <row r="388" spans="1:33" hidden="1">
      <c r="A388" s="89" t="str">
        <f>J388&amp;"_"&amp;COUNTIF($J$6:J388,J388)</f>
        <v>_352</v>
      </c>
      <c r="B388" s="58" t="str">
        <f>IF(SANCTION!$C388="","",ROWS($B$6:B388))</f>
        <v/>
      </c>
      <c r="C388" s="58" t="str">
        <f>IFERROR(VLOOKUP($AC388,FILL_DATA!$A$4:$X$1004,2,0),"")</f>
        <v/>
      </c>
      <c r="D388" s="58" t="str">
        <f>IFERROR(VLOOKUP($AC388,FILL_DATA!$A$4:$X$1004,3,0),"")</f>
        <v/>
      </c>
      <c r="E388" s="58" t="str">
        <f>IFERROR(VLOOKUP($AC388,FILL_DATA!$A$4:$X$1004,4,0),"")</f>
        <v/>
      </c>
      <c r="F388" s="58" t="str">
        <f>IFERROR(VLOOKUP($AC388,FILL_DATA!$A$4:$X$1004,5,0),"")</f>
        <v/>
      </c>
      <c r="G388" s="58" t="str">
        <f>IFERROR(VLOOKUP($AC388,FILL_DATA!$A$4:$X$1004,6,0),"")</f>
        <v/>
      </c>
      <c r="H388" s="58" t="str">
        <f>IFERROR(VLOOKUP($AC388,FILL_DATA!$A$4:$X$1004,7,0),"")</f>
        <v/>
      </c>
      <c r="I388" s="161" t="str">
        <f>IFERROR(VLOOKUP($AC388,FILL_DATA!$A$4:$X$1004,9,0),"")</f>
        <v/>
      </c>
      <c r="J388" s="58" t="str">
        <f>IFERROR(VLOOKUP($AC388,FILL_DATA!$A$4:$X$1004,10,0),"")</f>
        <v/>
      </c>
      <c r="K388" s="58" t="str">
        <f>IFERROR(VLOOKUP($AC388,FILL_DATA!$A$4:$X$1004,11,0),"")</f>
        <v/>
      </c>
      <c r="L388" s="58" t="str">
        <f>IFERROR(VLOOKUP($AC388,FILL_DATA!$A$4:$X$1004,12,0),"")</f>
        <v/>
      </c>
      <c r="M388" s="58" t="str">
        <f>IFERROR(VLOOKUP($AC388,FILL_DATA!$A$4:$X$1004,13,0),"")</f>
        <v/>
      </c>
      <c r="N388" s="58" t="str">
        <f>IFERROR(VLOOKUP($AC388,FILL_DATA!$A$4:$X$1004,14,0),"")</f>
        <v/>
      </c>
      <c r="O388" s="58" t="str">
        <f>IFERROR(VLOOKUP($AC388,FILL_DATA!$A$4:$X$1004,15,0),"")</f>
        <v/>
      </c>
      <c r="P388" s="58" t="str">
        <f>IFERROR(VLOOKUP($AC388,FILL_DATA!$A$4:$X$1004,16,0),"")</f>
        <v/>
      </c>
      <c r="Q388" s="58" t="str">
        <f>IFERROR(VLOOKUP($AC388,FILL_DATA!$A$4:$X$1004,17,0),"")</f>
        <v/>
      </c>
      <c r="R388" s="58" t="str">
        <f>IFERROR(VLOOKUP($AC388,FILL_DATA!$A$4:$X$1004,18,0),"")</f>
        <v/>
      </c>
      <c r="S388" s="58" t="str">
        <f>IFERROR(VLOOKUP($AC388,FILL_DATA!$A$4:$X$1004,19,0),"")</f>
        <v/>
      </c>
      <c r="T388" s="58" t="str">
        <f>IFERROR(VLOOKUP($AC388,FILL_DATA!$A$4:$X$1004,20,0),"")</f>
        <v/>
      </c>
      <c r="U388" s="58" t="str">
        <f>IFERROR(VLOOKUP($AC388,FILL_DATA!$A$4:$X$1004,21,0),"")</f>
        <v/>
      </c>
      <c r="V388" s="58" t="str">
        <f>IFERROR(VLOOKUP($AC388,FILL_DATA!$A$4:$X$1004,22,0),"")</f>
        <v/>
      </c>
      <c r="W388" s="58" t="str">
        <f>IFERROR(VLOOKUP($AC388,FILL_DATA!$A$4:$X$1004,23,0),"")</f>
        <v/>
      </c>
      <c r="X388" s="58" t="str">
        <f>IFERROR(VLOOKUP($AC388,FILL_DATA!$A$4:$X$1004,24,0),"")</f>
        <v/>
      </c>
      <c r="Y388" s="58" t="str">
        <f>IF(SANCTION!$C$6:$C$1006="","",VLOOKUP(SANCTION!$C$6:$C$1006,Sheet1!$B$3:$C$15,2,0))</f>
        <v/>
      </c>
      <c r="Z388" s="57">
        <f t="shared" si="10"/>
        <v>0</v>
      </c>
      <c r="AB388" s="89">
        <v>383</v>
      </c>
      <c r="AC388" s="89">
        <f>IFERROR(IF($AB$1&gt;=AB388,SMALL(FILL_DATA!$AC$5:$AC$1004,SANCTION!$AB$2+SANCTION!AB388),0),0)</f>
        <v>0</v>
      </c>
      <c r="AE388" s="89">
        <f>IF(SANCTION!$C388&gt;=9,1,0)</f>
        <v>1</v>
      </c>
      <c r="AF388" s="89">
        <f>IFERROR(PRODUCT(SANCTION!$X388,SANCTION!$Y388),"")</f>
        <v>0</v>
      </c>
      <c r="AG388" s="89">
        <f t="shared" si="11"/>
        <v>0</v>
      </c>
    </row>
    <row r="389" spans="1:33" hidden="1">
      <c r="A389" s="89" t="str">
        <f>J389&amp;"_"&amp;COUNTIF($J$6:J389,J389)</f>
        <v>_353</v>
      </c>
      <c r="B389" s="58" t="str">
        <f>IF(SANCTION!$C389="","",ROWS($B$6:B389))</f>
        <v/>
      </c>
      <c r="C389" s="58" t="str">
        <f>IFERROR(VLOOKUP($AC389,FILL_DATA!$A$4:$X$1004,2,0),"")</f>
        <v/>
      </c>
      <c r="D389" s="58" t="str">
        <f>IFERROR(VLOOKUP($AC389,FILL_DATA!$A$4:$X$1004,3,0),"")</f>
        <v/>
      </c>
      <c r="E389" s="58" t="str">
        <f>IFERROR(VLOOKUP($AC389,FILL_DATA!$A$4:$X$1004,4,0),"")</f>
        <v/>
      </c>
      <c r="F389" s="58" t="str">
        <f>IFERROR(VLOOKUP($AC389,FILL_DATA!$A$4:$X$1004,5,0),"")</f>
        <v/>
      </c>
      <c r="G389" s="58" t="str">
        <f>IFERROR(VLOOKUP($AC389,FILL_DATA!$A$4:$X$1004,6,0),"")</f>
        <v/>
      </c>
      <c r="H389" s="58" t="str">
        <f>IFERROR(VLOOKUP($AC389,FILL_DATA!$A$4:$X$1004,7,0),"")</f>
        <v/>
      </c>
      <c r="I389" s="161" t="str">
        <f>IFERROR(VLOOKUP($AC389,FILL_DATA!$A$4:$X$1004,9,0),"")</f>
        <v/>
      </c>
      <c r="J389" s="58" t="str">
        <f>IFERROR(VLOOKUP($AC389,FILL_DATA!$A$4:$X$1004,10,0),"")</f>
        <v/>
      </c>
      <c r="K389" s="58" t="str">
        <f>IFERROR(VLOOKUP($AC389,FILL_DATA!$A$4:$X$1004,11,0),"")</f>
        <v/>
      </c>
      <c r="L389" s="58" t="str">
        <f>IFERROR(VLOOKUP($AC389,FILL_DATA!$A$4:$X$1004,12,0),"")</f>
        <v/>
      </c>
      <c r="M389" s="58" t="str">
        <f>IFERROR(VLOOKUP($AC389,FILL_DATA!$A$4:$X$1004,13,0),"")</f>
        <v/>
      </c>
      <c r="N389" s="58" t="str">
        <f>IFERROR(VLOOKUP($AC389,FILL_DATA!$A$4:$X$1004,14,0),"")</f>
        <v/>
      </c>
      <c r="O389" s="58" t="str">
        <f>IFERROR(VLOOKUP($AC389,FILL_DATA!$A$4:$X$1004,15,0),"")</f>
        <v/>
      </c>
      <c r="P389" s="58" t="str">
        <f>IFERROR(VLOOKUP($AC389,FILL_DATA!$A$4:$X$1004,16,0),"")</f>
        <v/>
      </c>
      <c r="Q389" s="58" t="str">
        <f>IFERROR(VLOOKUP($AC389,FILL_DATA!$A$4:$X$1004,17,0),"")</f>
        <v/>
      </c>
      <c r="R389" s="58" t="str">
        <f>IFERROR(VLOOKUP($AC389,FILL_DATA!$A$4:$X$1004,18,0),"")</f>
        <v/>
      </c>
      <c r="S389" s="58" t="str">
        <f>IFERROR(VLOOKUP($AC389,FILL_DATA!$A$4:$X$1004,19,0),"")</f>
        <v/>
      </c>
      <c r="T389" s="58" t="str">
        <f>IFERROR(VLOOKUP($AC389,FILL_DATA!$A$4:$X$1004,20,0),"")</f>
        <v/>
      </c>
      <c r="U389" s="58" t="str">
        <f>IFERROR(VLOOKUP($AC389,FILL_DATA!$A$4:$X$1004,21,0),"")</f>
        <v/>
      </c>
      <c r="V389" s="58" t="str">
        <f>IFERROR(VLOOKUP($AC389,FILL_DATA!$A$4:$X$1004,22,0),"")</f>
        <v/>
      </c>
      <c r="W389" s="58" t="str">
        <f>IFERROR(VLOOKUP($AC389,FILL_DATA!$A$4:$X$1004,23,0),"")</f>
        <v/>
      </c>
      <c r="X389" s="58" t="str">
        <f>IFERROR(VLOOKUP($AC389,FILL_DATA!$A$4:$X$1004,24,0),"")</f>
        <v/>
      </c>
      <c r="Y389" s="58" t="str">
        <f>IF(SANCTION!$C$6:$C$1006="","",VLOOKUP(SANCTION!$C$6:$C$1006,Sheet1!$B$3:$C$15,2,0))</f>
        <v/>
      </c>
      <c r="Z389" s="57">
        <f t="shared" si="10"/>
        <v>0</v>
      </c>
      <c r="AB389" s="89">
        <v>384</v>
      </c>
      <c r="AC389" s="89">
        <f>IFERROR(IF($AB$1&gt;=AB389,SMALL(FILL_DATA!$AC$5:$AC$1004,SANCTION!$AB$2+SANCTION!AB389),0),0)</f>
        <v>0</v>
      </c>
      <c r="AE389" s="89">
        <f>IF(SANCTION!$C389&gt;=9,1,0)</f>
        <v>1</v>
      </c>
      <c r="AF389" s="89">
        <f>IFERROR(PRODUCT(SANCTION!$X389,SANCTION!$Y389),"")</f>
        <v>0</v>
      </c>
      <c r="AG389" s="89">
        <f t="shared" si="11"/>
        <v>0</v>
      </c>
    </row>
    <row r="390" spans="1:33" hidden="1">
      <c r="A390" s="89" t="str">
        <f>J390&amp;"_"&amp;COUNTIF($J$6:J390,J390)</f>
        <v>_354</v>
      </c>
      <c r="B390" s="58" t="str">
        <f>IF(SANCTION!$C390="","",ROWS($B$6:B390))</f>
        <v/>
      </c>
      <c r="C390" s="58" t="str">
        <f>IFERROR(VLOOKUP($AC390,FILL_DATA!$A$4:$X$1004,2,0),"")</f>
        <v/>
      </c>
      <c r="D390" s="58" t="str">
        <f>IFERROR(VLOOKUP($AC390,FILL_DATA!$A$4:$X$1004,3,0),"")</f>
        <v/>
      </c>
      <c r="E390" s="58" t="str">
        <f>IFERROR(VLOOKUP($AC390,FILL_DATA!$A$4:$X$1004,4,0),"")</f>
        <v/>
      </c>
      <c r="F390" s="58" t="str">
        <f>IFERROR(VLOOKUP($AC390,FILL_DATA!$A$4:$X$1004,5,0),"")</f>
        <v/>
      </c>
      <c r="G390" s="58" t="str">
        <f>IFERROR(VLOOKUP($AC390,FILL_DATA!$A$4:$X$1004,6,0),"")</f>
        <v/>
      </c>
      <c r="H390" s="58" t="str">
        <f>IFERROR(VLOOKUP($AC390,FILL_DATA!$A$4:$X$1004,7,0),"")</f>
        <v/>
      </c>
      <c r="I390" s="161" t="str">
        <f>IFERROR(VLOOKUP($AC390,FILL_DATA!$A$4:$X$1004,9,0),"")</f>
        <v/>
      </c>
      <c r="J390" s="58" t="str">
        <f>IFERROR(VLOOKUP($AC390,FILL_DATA!$A$4:$X$1004,10,0),"")</f>
        <v/>
      </c>
      <c r="K390" s="58" t="str">
        <f>IFERROR(VLOOKUP($AC390,FILL_DATA!$A$4:$X$1004,11,0),"")</f>
        <v/>
      </c>
      <c r="L390" s="58" t="str">
        <f>IFERROR(VLOOKUP($AC390,FILL_DATA!$A$4:$X$1004,12,0),"")</f>
        <v/>
      </c>
      <c r="M390" s="58" t="str">
        <f>IFERROR(VLOOKUP($AC390,FILL_DATA!$A$4:$X$1004,13,0),"")</f>
        <v/>
      </c>
      <c r="N390" s="58" t="str">
        <f>IFERROR(VLOOKUP($AC390,FILL_DATA!$A$4:$X$1004,14,0),"")</f>
        <v/>
      </c>
      <c r="O390" s="58" t="str">
        <f>IFERROR(VLOOKUP($AC390,FILL_DATA!$A$4:$X$1004,15,0),"")</f>
        <v/>
      </c>
      <c r="P390" s="58" t="str">
        <f>IFERROR(VLOOKUP($AC390,FILL_DATA!$A$4:$X$1004,16,0),"")</f>
        <v/>
      </c>
      <c r="Q390" s="58" t="str">
        <f>IFERROR(VLOOKUP($AC390,FILL_DATA!$A$4:$X$1004,17,0),"")</f>
        <v/>
      </c>
      <c r="R390" s="58" t="str">
        <f>IFERROR(VLOOKUP($AC390,FILL_DATA!$A$4:$X$1004,18,0),"")</f>
        <v/>
      </c>
      <c r="S390" s="58" t="str">
        <f>IFERROR(VLOOKUP($AC390,FILL_DATA!$A$4:$X$1004,19,0),"")</f>
        <v/>
      </c>
      <c r="T390" s="58" t="str">
        <f>IFERROR(VLOOKUP($AC390,FILL_DATA!$A$4:$X$1004,20,0),"")</f>
        <v/>
      </c>
      <c r="U390" s="58" t="str">
        <f>IFERROR(VLOOKUP($AC390,FILL_DATA!$A$4:$X$1004,21,0),"")</f>
        <v/>
      </c>
      <c r="V390" s="58" t="str">
        <f>IFERROR(VLOOKUP($AC390,FILL_DATA!$A$4:$X$1004,22,0),"")</f>
        <v/>
      </c>
      <c r="W390" s="58" t="str">
        <f>IFERROR(VLOOKUP($AC390,FILL_DATA!$A$4:$X$1004,23,0),"")</f>
        <v/>
      </c>
      <c r="X390" s="58" t="str">
        <f>IFERROR(VLOOKUP($AC390,FILL_DATA!$A$4:$X$1004,24,0),"")</f>
        <v/>
      </c>
      <c r="Y390" s="58" t="str">
        <f>IF(SANCTION!$C$6:$C$1006="","",VLOOKUP(SANCTION!$C$6:$C$1006,Sheet1!$B$3:$C$15,2,0))</f>
        <v/>
      </c>
      <c r="Z390" s="57">
        <f t="shared" ref="Z390:Z453" si="12">AG390</f>
        <v>0</v>
      </c>
      <c r="AB390" s="89">
        <v>385</v>
      </c>
      <c r="AC390" s="89">
        <f>IFERROR(IF($AB$1&gt;=AB390,SMALL(FILL_DATA!$AC$5:$AC$1004,SANCTION!$AB$2+SANCTION!AB390),0),0)</f>
        <v>0</v>
      </c>
      <c r="AE390" s="89">
        <f>IF(SANCTION!$C390&gt;=9,1,0)</f>
        <v>1</v>
      </c>
      <c r="AF390" s="89">
        <f>IFERROR(PRODUCT(SANCTION!$X390,SANCTION!$Y390),"")</f>
        <v>0</v>
      </c>
      <c r="AG390" s="89">
        <f t="shared" si="11"/>
        <v>0</v>
      </c>
    </row>
    <row r="391" spans="1:33" hidden="1">
      <c r="A391" s="89" t="str">
        <f>J391&amp;"_"&amp;COUNTIF($J$6:J391,J391)</f>
        <v>_355</v>
      </c>
      <c r="B391" s="58" t="str">
        <f>IF(SANCTION!$C391="","",ROWS($B$6:B391))</f>
        <v/>
      </c>
      <c r="C391" s="58" t="str">
        <f>IFERROR(VLOOKUP($AC391,FILL_DATA!$A$4:$X$1004,2,0),"")</f>
        <v/>
      </c>
      <c r="D391" s="58" t="str">
        <f>IFERROR(VLOOKUP($AC391,FILL_DATA!$A$4:$X$1004,3,0),"")</f>
        <v/>
      </c>
      <c r="E391" s="58" t="str">
        <f>IFERROR(VLOOKUP($AC391,FILL_DATA!$A$4:$X$1004,4,0),"")</f>
        <v/>
      </c>
      <c r="F391" s="58" t="str">
        <f>IFERROR(VLOOKUP($AC391,FILL_DATA!$A$4:$X$1004,5,0),"")</f>
        <v/>
      </c>
      <c r="G391" s="58" t="str">
        <f>IFERROR(VLOOKUP($AC391,FILL_DATA!$A$4:$X$1004,6,0),"")</f>
        <v/>
      </c>
      <c r="H391" s="58" t="str">
        <f>IFERROR(VLOOKUP($AC391,FILL_DATA!$A$4:$X$1004,7,0),"")</f>
        <v/>
      </c>
      <c r="I391" s="161" t="str">
        <f>IFERROR(VLOOKUP($AC391,FILL_DATA!$A$4:$X$1004,9,0),"")</f>
        <v/>
      </c>
      <c r="J391" s="58" t="str">
        <f>IFERROR(VLOOKUP($AC391,FILL_DATA!$A$4:$X$1004,10,0),"")</f>
        <v/>
      </c>
      <c r="K391" s="58" t="str">
        <f>IFERROR(VLOOKUP($AC391,FILL_DATA!$A$4:$X$1004,11,0),"")</f>
        <v/>
      </c>
      <c r="L391" s="58" t="str">
        <f>IFERROR(VLOOKUP($AC391,FILL_DATA!$A$4:$X$1004,12,0),"")</f>
        <v/>
      </c>
      <c r="M391" s="58" t="str">
        <f>IFERROR(VLOOKUP($AC391,FILL_DATA!$A$4:$X$1004,13,0),"")</f>
        <v/>
      </c>
      <c r="N391" s="58" t="str">
        <f>IFERROR(VLOOKUP($AC391,FILL_DATA!$A$4:$X$1004,14,0),"")</f>
        <v/>
      </c>
      <c r="O391" s="58" t="str">
        <f>IFERROR(VLOOKUP($AC391,FILL_DATA!$A$4:$X$1004,15,0),"")</f>
        <v/>
      </c>
      <c r="P391" s="58" t="str">
        <f>IFERROR(VLOOKUP($AC391,FILL_DATA!$A$4:$X$1004,16,0),"")</f>
        <v/>
      </c>
      <c r="Q391" s="58" t="str">
        <f>IFERROR(VLOOKUP($AC391,FILL_DATA!$A$4:$X$1004,17,0),"")</f>
        <v/>
      </c>
      <c r="R391" s="58" t="str">
        <f>IFERROR(VLOOKUP($AC391,FILL_DATA!$A$4:$X$1004,18,0),"")</f>
        <v/>
      </c>
      <c r="S391" s="58" t="str">
        <f>IFERROR(VLOOKUP($AC391,FILL_DATA!$A$4:$X$1004,19,0),"")</f>
        <v/>
      </c>
      <c r="T391" s="58" t="str">
        <f>IFERROR(VLOOKUP($AC391,FILL_DATA!$A$4:$X$1004,20,0),"")</f>
        <v/>
      </c>
      <c r="U391" s="58" t="str">
        <f>IFERROR(VLOOKUP($AC391,FILL_DATA!$A$4:$X$1004,21,0),"")</f>
        <v/>
      </c>
      <c r="V391" s="58" t="str">
        <f>IFERROR(VLOOKUP($AC391,FILL_DATA!$A$4:$X$1004,22,0),"")</f>
        <v/>
      </c>
      <c r="W391" s="58" t="str">
        <f>IFERROR(VLOOKUP($AC391,FILL_DATA!$A$4:$X$1004,23,0),"")</f>
        <v/>
      </c>
      <c r="X391" s="58" t="str">
        <f>IFERROR(VLOOKUP($AC391,FILL_DATA!$A$4:$X$1004,24,0),"")</f>
        <v/>
      </c>
      <c r="Y391" s="58" t="str">
        <f>IF(SANCTION!$C$6:$C$1006="","",VLOOKUP(SANCTION!$C$6:$C$1006,Sheet1!$B$3:$C$15,2,0))</f>
        <v/>
      </c>
      <c r="Z391" s="57">
        <f t="shared" si="12"/>
        <v>0</v>
      </c>
      <c r="AB391" s="89">
        <v>386</v>
      </c>
      <c r="AC391" s="89">
        <f>IFERROR(IF($AB$1&gt;=AB391,SMALL(FILL_DATA!$AC$5:$AC$1004,SANCTION!$AB$2+SANCTION!AB391),0),0)</f>
        <v>0</v>
      </c>
      <c r="AE391" s="89">
        <f>IF(SANCTION!$C391&gt;=9,1,0)</f>
        <v>1</v>
      </c>
      <c r="AF391" s="89">
        <f>IFERROR(PRODUCT(SANCTION!$X391,SANCTION!$Y391),"")</f>
        <v>0</v>
      </c>
      <c r="AG391" s="89">
        <f t="shared" ref="AG391:AG454" si="13">IF(AND(IF(AE391=1,AF391&gt;=5400)),5400,IF(AND(AF391=0,AF391&gt;=3000),3000,AF391))</f>
        <v>0</v>
      </c>
    </row>
    <row r="392" spans="1:33" hidden="1">
      <c r="A392" s="89" t="str">
        <f>J392&amp;"_"&amp;COUNTIF($J$6:J392,J392)</f>
        <v>_356</v>
      </c>
      <c r="B392" s="58" t="str">
        <f>IF(SANCTION!$C392="","",ROWS($B$6:B392))</f>
        <v/>
      </c>
      <c r="C392" s="58" t="str">
        <f>IFERROR(VLOOKUP($AC392,FILL_DATA!$A$4:$X$1004,2,0),"")</f>
        <v/>
      </c>
      <c r="D392" s="58" t="str">
        <f>IFERROR(VLOOKUP($AC392,FILL_DATA!$A$4:$X$1004,3,0),"")</f>
        <v/>
      </c>
      <c r="E392" s="58" t="str">
        <f>IFERROR(VLOOKUP($AC392,FILL_DATA!$A$4:$X$1004,4,0),"")</f>
        <v/>
      </c>
      <c r="F392" s="58" t="str">
        <f>IFERROR(VLOOKUP($AC392,FILL_DATA!$A$4:$X$1004,5,0),"")</f>
        <v/>
      </c>
      <c r="G392" s="58" t="str">
        <f>IFERROR(VLOOKUP($AC392,FILL_DATA!$A$4:$X$1004,6,0),"")</f>
        <v/>
      </c>
      <c r="H392" s="58" t="str">
        <f>IFERROR(VLOOKUP($AC392,FILL_DATA!$A$4:$X$1004,7,0),"")</f>
        <v/>
      </c>
      <c r="I392" s="161" t="str">
        <f>IFERROR(VLOOKUP($AC392,FILL_DATA!$A$4:$X$1004,9,0),"")</f>
        <v/>
      </c>
      <c r="J392" s="58" t="str">
        <f>IFERROR(VLOOKUP($AC392,FILL_DATA!$A$4:$X$1004,10,0),"")</f>
        <v/>
      </c>
      <c r="K392" s="58" t="str">
        <f>IFERROR(VLOOKUP($AC392,FILL_DATA!$A$4:$X$1004,11,0),"")</f>
        <v/>
      </c>
      <c r="L392" s="58" t="str">
        <f>IFERROR(VLOOKUP($AC392,FILL_DATA!$A$4:$X$1004,12,0),"")</f>
        <v/>
      </c>
      <c r="M392" s="58" t="str">
        <f>IFERROR(VLOOKUP($AC392,FILL_DATA!$A$4:$X$1004,13,0),"")</f>
        <v/>
      </c>
      <c r="N392" s="58" t="str">
        <f>IFERROR(VLOOKUP($AC392,FILL_DATA!$A$4:$X$1004,14,0),"")</f>
        <v/>
      </c>
      <c r="O392" s="58" t="str">
        <f>IFERROR(VLOOKUP($AC392,FILL_DATA!$A$4:$X$1004,15,0),"")</f>
        <v/>
      </c>
      <c r="P392" s="58" t="str">
        <f>IFERROR(VLOOKUP($AC392,FILL_DATA!$A$4:$X$1004,16,0),"")</f>
        <v/>
      </c>
      <c r="Q392" s="58" t="str">
        <f>IFERROR(VLOOKUP($AC392,FILL_DATA!$A$4:$X$1004,17,0),"")</f>
        <v/>
      </c>
      <c r="R392" s="58" t="str">
        <f>IFERROR(VLOOKUP($AC392,FILL_DATA!$A$4:$X$1004,18,0),"")</f>
        <v/>
      </c>
      <c r="S392" s="58" t="str">
        <f>IFERROR(VLOOKUP($AC392,FILL_DATA!$A$4:$X$1004,19,0),"")</f>
        <v/>
      </c>
      <c r="T392" s="58" t="str">
        <f>IFERROR(VLOOKUP($AC392,FILL_DATA!$A$4:$X$1004,20,0),"")</f>
        <v/>
      </c>
      <c r="U392" s="58" t="str">
        <f>IFERROR(VLOOKUP($AC392,FILL_DATA!$A$4:$X$1004,21,0),"")</f>
        <v/>
      </c>
      <c r="V392" s="58" t="str">
        <f>IFERROR(VLOOKUP($AC392,FILL_DATA!$A$4:$X$1004,22,0),"")</f>
        <v/>
      </c>
      <c r="W392" s="58" t="str">
        <f>IFERROR(VLOOKUP($AC392,FILL_DATA!$A$4:$X$1004,23,0),"")</f>
        <v/>
      </c>
      <c r="X392" s="58" t="str">
        <f>IFERROR(VLOOKUP($AC392,FILL_DATA!$A$4:$X$1004,24,0),"")</f>
        <v/>
      </c>
      <c r="Y392" s="58" t="str">
        <f>IF(SANCTION!$C$6:$C$1006="","",VLOOKUP(SANCTION!$C$6:$C$1006,Sheet1!$B$3:$C$15,2,0))</f>
        <v/>
      </c>
      <c r="Z392" s="57">
        <f t="shared" si="12"/>
        <v>0</v>
      </c>
      <c r="AB392" s="89">
        <v>387</v>
      </c>
      <c r="AC392" s="89">
        <f>IFERROR(IF($AB$1&gt;=AB392,SMALL(FILL_DATA!$AC$5:$AC$1004,SANCTION!$AB$2+SANCTION!AB392),0),0)</f>
        <v>0</v>
      </c>
      <c r="AE392" s="89">
        <f>IF(SANCTION!$C392&gt;=9,1,0)</f>
        <v>1</v>
      </c>
      <c r="AF392" s="89">
        <f>IFERROR(PRODUCT(SANCTION!$X392,SANCTION!$Y392),"")</f>
        <v>0</v>
      </c>
      <c r="AG392" s="89">
        <f t="shared" si="13"/>
        <v>0</v>
      </c>
    </row>
    <row r="393" spans="1:33" hidden="1">
      <c r="A393" s="89" t="str">
        <f>J393&amp;"_"&amp;COUNTIF($J$6:J393,J393)</f>
        <v>_357</v>
      </c>
      <c r="B393" s="58" t="str">
        <f>IF(SANCTION!$C393="","",ROWS($B$6:B393))</f>
        <v/>
      </c>
      <c r="C393" s="58" t="str">
        <f>IFERROR(VLOOKUP($AC393,FILL_DATA!$A$4:$X$1004,2,0),"")</f>
        <v/>
      </c>
      <c r="D393" s="58" t="str">
        <f>IFERROR(VLOOKUP($AC393,FILL_DATA!$A$4:$X$1004,3,0),"")</f>
        <v/>
      </c>
      <c r="E393" s="58" t="str">
        <f>IFERROR(VLOOKUP($AC393,FILL_DATA!$A$4:$X$1004,4,0),"")</f>
        <v/>
      </c>
      <c r="F393" s="58" t="str">
        <f>IFERROR(VLOOKUP($AC393,FILL_DATA!$A$4:$X$1004,5,0),"")</f>
        <v/>
      </c>
      <c r="G393" s="58" t="str">
        <f>IFERROR(VLOOKUP($AC393,FILL_DATA!$A$4:$X$1004,6,0),"")</f>
        <v/>
      </c>
      <c r="H393" s="58" t="str">
        <f>IFERROR(VLOOKUP($AC393,FILL_DATA!$A$4:$X$1004,7,0),"")</f>
        <v/>
      </c>
      <c r="I393" s="161" t="str">
        <f>IFERROR(VLOOKUP($AC393,FILL_DATA!$A$4:$X$1004,9,0),"")</f>
        <v/>
      </c>
      <c r="J393" s="58" t="str">
        <f>IFERROR(VLOOKUP($AC393,FILL_DATA!$A$4:$X$1004,10,0),"")</f>
        <v/>
      </c>
      <c r="K393" s="58" t="str">
        <f>IFERROR(VLOOKUP($AC393,FILL_DATA!$A$4:$X$1004,11,0),"")</f>
        <v/>
      </c>
      <c r="L393" s="58" t="str">
        <f>IFERROR(VLOOKUP($AC393,FILL_DATA!$A$4:$X$1004,12,0),"")</f>
        <v/>
      </c>
      <c r="M393" s="58" t="str">
        <f>IFERROR(VLOOKUP($AC393,FILL_DATA!$A$4:$X$1004,13,0),"")</f>
        <v/>
      </c>
      <c r="N393" s="58" t="str">
        <f>IFERROR(VLOOKUP($AC393,FILL_DATA!$A$4:$X$1004,14,0),"")</f>
        <v/>
      </c>
      <c r="O393" s="58" t="str">
        <f>IFERROR(VLOOKUP($AC393,FILL_DATA!$A$4:$X$1004,15,0),"")</f>
        <v/>
      </c>
      <c r="P393" s="58" t="str">
        <f>IFERROR(VLOOKUP($AC393,FILL_DATA!$A$4:$X$1004,16,0),"")</f>
        <v/>
      </c>
      <c r="Q393" s="58" t="str">
        <f>IFERROR(VLOOKUP($AC393,FILL_DATA!$A$4:$X$1004,17,0),"")</f>
        <v/>
      </c>
      <c r="R393" s="58" t="str">
        <f>IFERROR(VLOOKUP($AC393,FILL_DATA!$A$4:$X$1004,18,0),"")</f>
        <v/>
      </c>
      <c r="S393" s="58" t="str">
        <f>IFERROR(VLOOKUP($AC393,FILL_DATA!$A$4:$X$1004,19,0),"")</f>
        <v/>
      </c>
      <c r="T393" s="58" t="str">
        <f>IFERROR(VLOOKUP($AC393,FILL_DATA!$A$4:$X$1004,20,0),"")</f>
        <v/>
      </c>
      <c r="U393" s="58" t="str">
        <f>IFERROR(VLOOKUP($AC393,FILL_DATA!$A$4:$X$1004,21,0),"")</f>
        <v/>
      </c>
      <c r="V393" s="58" t="str">
        <f>IFERROR(VLOOKUP($AC393,FILL_DATA!$A$4:$X$1004,22,0),"")</f>
        <v/>
      </c>
      <c r="W393" s="58" t="str">
        <f>IFERROR(VLOOKUP($AC393,FILL_DATA!$A$4:$X$1004,23,0),"")</f>
        <v/>
      </c>
      <c r="X393" s="58" t="str">
        <f>IFERROR(VLOOKUP($AC393,FILL_DATA!$A$4:$X$1004,24,0),"")</f>
        <v/>
      </c>
      <c r="Y393" s="58" t="str">
        <f>IF(SANCTION!$C$6:$C$1006="","",VLOOKUP(SANCTION!$C$6:$C$1006,Sheet1!$B$3:$C$15,2,0))</f>
        <v/>
      </c>
      <c r="Z393" s="57">
        <f t="shared" si="12"/>
        <v>0</v>
      </c>
      <c r="AB393" s="89">
        <v>388</v>
      </c>
      <c r="AC393" s="89">
        <f>IFERROR(IF($AB$1&gt;=AB393,SMALL(FILL_DATA!$AC$5:$AC$1004,SANCTION!$AB$2+SANCTION!AB393),0),0)</f>
        <v>0</v>
      </c>
      <c r="AE393" s="89">
        <f>IF(SANCTION!$C393&gt;=9,1,0)</f>
        <v>1</v>
      </c>
      <c r="AF393" s="89">
        <f>IFERROR(PRODUCT(SANCTION!$X393,SANCTION!$Y393),"")</f>
        <v>0</v>
      </c>
      <c r="AG393" s="89">
        <f t="shared" si="13"/>
        <v>0</v>
      </c>
    </row>
    <row r="394" spans="1:33" hidden="1">
      <c r="A394" s="89" t="str">
        <f>J394&amp;"_"&amp;COUNTIF($J$6:J394,J394)</f>
        <v>_358</v>
      </c>
      <c r="B394" s="58" t="str">
        <f>IF(SANCTION!$C394="","",ROWS($B$6:B394))</f>
        <v/>
      </c>
      <c r="C394" s="58" t="str">
        <f>IFERROR(VLOOKUP($AC394,FILL_DATA!$A$4:$X$1004,2,0),"")</f>
        <v/>
      </c>
      <c r="D394" s="58" t="str">
        <f>IFERROR(VLOOKUP($AC394,FILL_DATA!$A$4:$X$1004,3,0),"")</f>
        <v/>
      </c>
      <c r="E394" s="58" t="str">
        <f>IFERROR(VLOOKUP($AC394,FILL_DATA!$A$4:$X$1004,4,0),"")</f>
        <v/>
      </c>
      <c r="F394" s="58" t="str">
        <f>IFERROR(VLOOKUP($AC394,FILL_DATA!$A$4:$X$1004,5,0),"")</f>
        <v/>
      </c>
      <c r="G394" s="58" t="str">
        <f>IFERROR(VLOOKUP($AC394,FILL_DATA!$A$4:$X$1004,6,0),"")</f>
        <v/>
      </c>
      <c r="H394" s="58" t="str">
        <f>IFERROR(VLOOKUP($AC394,FILL_DATA!$A$4:$X$1004,7,0),"")</f>
        <v/>
      </c>
      <c r="I394" s="161" t="str">
        <f>IFERROR(VLOOKUP($AC394,FILL_DATA!$A$4:$X$1004,9,0),"")</f>
        <v/>
      </c>
      <c r="J394" s="58" t="str">
        <f>IFERROR(VLOOKUP($AC394,FILL_DATA!$A$4:$X$1004,10,0),"")</f>
        <v/>
      </c>
      <c r="K394" s="58" t="str">
        <f>IFERROR(VLOOKUP($AC394,FILL_DATA!$A$4:$X$1004,11,0),"")</f>
        <v/>
      </c>
      <c r="L394" s="58" t="str">
        <f>IFERROR(VLOOKUP($AC394,FILL_DATA!$A$4:$X$1004,12,0),"")</f>
        <v/>
      </c>
      <c r="M394" s="58" t="str">
        <f>IFERROR(VLOOKUP($AC394,FILL_DATA!$A$4:$X$1004,13,0),"")</f>
        <v/>
      </c>
      <c r="N394" s="58" t="str">
        <f>IFERROR(VLOOKUP($AC394,FILL_DATA!$A$4:$X$1004,14,0),"")</f>
        <v/>
      </c>
      <c r="O394" s="58" t="str">
        <f>IFERROR(VLOOKUP($AC394,FILL_DATA!$A$4:$X$1004,15,0),"")</f>
        <v/>
      </c>
      <c r="P394" s="58" t="str">
        <f>IFERROR(VLOOKUP($AC394,FILL_DATA!$A$4:$X$1004,16,0),"")</f>
        <v/>
      </c>
      <c r="Q394" s="58" t="str">
        <f>IFERROR(VLOOKUP($AC394,FILL_DATA!$A$4:$X$1004,17,0),"")</f>
        <v/>
      </c>
      <c r="R394" s="58" t="str">
        <f>IFERROR(VLOOKUP($AC394,FILL_DATA!$A$4:$X$1004,18,0),"")</f>
        <v/>
      </c>
      <c r="S394" s="58" t="str">
        <f>IFERROR(VLOOKUP($AC394,FILL_DATA!$A$4:$X$1004,19,0),"")</f>
        <v/>
      </c>
      <c r="T394" s="58" t="str">
        <f>IFERROR(VLOOKUP($AC394,FILL_DATA!$A$4:$X$1004,20,0),"")</f>
        <v/>
      </c>
      <c r="U394" s="58" t="str">
        <f>IFERROR(VLOOKUP($AC394,FILL_DATA!$A$4:$X$1004,21,0),"")</f>
        <v/>
      </c>
      <c r="V394" s="58" t="str">
        <f>IFERROR(VLOOKUP($AC394,FILL_DATA!$A$4:$X$1004,22,0),"")</f>
        <v/>
      </c>
      <c r="W394" s="58" t="str">
        <f>IFERROR(VLOOKUP($AC394,FILL_DATA!$A$4:$X$1004,23,0),"")</f>
        <v/>
      </c>
      <c r="X394" s="58" t="str">
        <f>IFERROR(VLOOKUP($AC394,FILL_DATA!$A$4:$X$1004,24,0),"")</f>
        <v/>
      </c>
      <c r="Y394" s="58" t="str">
        <f>IF(SANCTION!$C$6:$C$1006="","",VLOOKUP(SANCTION!$C$6:$C$1006,Sheet1!$B$3:$C$15,2,0))</f>
        <v/>
      </c>
      <c r="Z394" s="57">
        <f t="shared" si="12"/>
        <v>0</v>
      </c>
      <c r="AB394" s="89">
        <v>389</v>
      </c>
      <c r="AC394" s="89">
        <f>IFERROR(IF($AB$1&gt;=AB394,SMALL(FILL_DATA!$AC$5:$AC$1004,SANCTION!$AB$2+SANCTION!AB394),0),0)</f>
        <v>0</v>
      </c>
      <c r="AE394" s="89">
        <f>IF(SANCTION!$C394&gt;=9,1,0)</f>
        <v>1</v>
      </c>
      <c r="AF394" s="89">
        <f>IFERROR(PRODUCT(SANCTION!$X394,SANCTION!$Y394),"")</f>
        <v>0</v>
      </c>
      <c r="AG394" s="89">
        <f t="shared" si="13"/>
        <v>0</v>
      </c>
    </row>
    <row r="395" spans="1:33" hidden="1">
      <c r="A395" s="89" t="str">
        <f>J395&amp;"_"&amp;COUNTIF($J$6:J395,J395)</f>
        <v>_359</v>
      </c>
      <c r="B395" s="58" t="str">
        <f>IF(SANCTION!$C395="","",ROWS($B$6:B395))</f>
        <v/>
      </c>
      <c r="C395" s="58" t="str">
        <f>IFERROR(VLOOKUP($AC395,FILL_DATA!$A$4:$X$1004,2,0),"")</f>
        <v/>
      </c>
      <c r="D395" s="58" t="str">
        <f>IFERROR(VLOOKUP($AC395,FILL_DATA!$A$4:$X$1004,3,0),"")</f>
        <v/>
      </c>
      <c r="E395" s="58" t="str">
        <f>IFERROR(VLOOKUP($AC395,FILL_DATA!$A$4:$X$1004,4,0),"")</f>
        <v/>
      </c>
      <c r="F395" s="58" t="str">
        <f>IFERROR(VLOOKUP($AC395,FILL_DATA!$A$4:$X$1004,5,0),"")</f>
        <v/>
      </c>
      <c r="G395" s="58" t="str">
        <f>IFERROR(VLOOKUP($AC395,FILL_DATA!$A$4:$X$1004,6,0),"")</f>
        <v/>
      </c>
      <c r="H395" s="58" t="str">
        <f>IFERROR(VLOOKUP($AC395,FILL_DATA!$A$4:$X$1004,7,0),"")</f>
        <v/>
      </c>
      <c r="I395" s="161" t="str">
        <f>IFERROR(VLOOKUP($AC395,FILL_DATA!$A$4:$X$1004,9,0),"")</f>
        <v/>
      </c>
      <c r="J395" s="58" t="str">
        <f>IFERROR(VLOOKUP($AC395,FILL_DATA!$A$4:$X$1004,10,0),"")</f>
        <v/>
      </c>
      <c r="K395" s="58" t="str">
        <f>IFERROR(VLOOKUP($AC395,FILL_DATA!$A$4:$X$1004,11,0),"")</f>
        <v/>
      </c>
      <c r="L395" s="58" t="str">
        <f>IFERROR(VLOOKUP($AC395,FILL_DATA!$A$4:$X$1004,12,0),"")</f>
        <v/>
      </c>
      <c r="M395" s="58" t="str">
        <f>IFERROR(VLOOKUP($AC395,FILL_DATA!$A$4:$X$1004,13,0),"")</f>
        <v/>
      </c>
      <c r="N395" s="58" t="str">
        <f>IFERROR(VLOOKUP($AC395,FILL_DATA!$A$4:$X$1004,14,0),"")</f>
        <v/>
      </c>
      <c r="O395" s="58" t="str">
        <f>IFERROR(VLOOKUP($AC395,FILL_DATA!$A$4:$X$1004,15,0),"")</f>
        <v/>
      </c>
      <c r="P395" s="58" t="str">
        <f>IFERROR(VLOOKUP($AC395,FILL_DATA!$A$4:$X$1004,16,0),"")</f>
        <v/>
      </c>
      <c r="Q395" s="58" t="str">
        <f>IFERROR(VLOOKUP($AC395,FILL_DATA!$A$4:$X$1004,17,0),"")</f>
        <v/>
      </c>
      <c r="R395" s="58" t="str">
        <f>IFERROR(VLOOKUP($AC395,FILL_DATA!$A$4:$X$1004,18,0),"")</f>
        <v/>
      </c>
      <c r="S395" s="58" t="str">
        <f>IFERROR(VLOOKUP($AC395,FILL_DATA!$A$4:$X$1004,19,0),"")</f>
        <v/>
      </c>
      <c r="T395" s="58" t="str">
        <f>IFERROR(VLOOKUP($AC395,FILL_DATA!$A$4:$X$1004,20,0),"")</f>
        <v/>
      </c>
      <c r="U395" s="58" t="str">
        <f>IFERROR(VLOOKUP($AC395,FILL_DATA!$A$4:$X$1004,21,0),"")</f>
        <v/>
      </c>
      <c r="V395" s="58" t="str">
        <f>IFERROR(VLOOKUP($AC395,FILL_DATA!$A$4:$X$1004,22,0),"")</f>
        <v/>
      </c>
      <c r="W395" s="58" t="str">
        <f>IFERROR(VLOOKUP($AC395,FILL_DATA!$A$4:$X$1004,23,0),"")</f>
        <v/>
      </c>
      <c r="X395" s="58" t="str">
        <f>IFERROR(VLOOKUP($AC395,FILL_DATA!$A$4:$X$1004,24,0),"")</f>
        <v/>
      </c>
      <c r="Y395" s="58" t="str">
        <f>IF(SANCTION!$C$6:$C$1006="","",VLOOKUP(SANCTION!$C$6:$C$1006,Sheet1!$B$3:$C$15,2,0))</f>
        <v/>
      </c>
      <c r="Z395" s="57">
        <f t="shared" si="12"/>
        <v>0</v>
      </c>
      <c r="AB395" s="89">
        <v>390</v>
      </c>
      <c r="AC395" s="89">
        <f>IFERROR(IF($AB$1&gt;=AB395,SMALL(FILL_DATA!$AC$5:$AC$1004,SANCTION!$AB$2+SANCTION!AB395),0),0)</f>
        <v>0</v>
      </c>
      <c r="AE395" s="89">
        <f>IF(SANCTION!$C395&gt;=9,1,0)</f>
        <v>1</v>
      </c>
      <c r="AF395" s="89">
        <f>IFERROR(PRODUCT(SANCTION!$X395,SANCTION!$Y395),"")</f>
        <v>0</v>
      </c>
      <c r="AG395" s="89">
        <f t="shared" si="13"/>
        <v>0</v>
      </c>
    </row>
    <row r="396" spans="1:33" hidden="1">
      <c r="A396" s="89" t="str">
        <f>J396&amp;"_"&amp;COUNTIF($J$6:J396,J396)</f>
        <v>_360</v>
      </c>
      <c r="B396" s="58" t="str">
        <f>IF(SANCTION!$C396="","",ROWS($B$6:B396))</f>
        <v/>
      </c>
      <c r="C396" s="58" t="str">
        <f>IFERROR(VLOOKUP($AC396,FILL_DATA!$A$4:$X$1004,2,0),"")</f>
        <v/>
      </c>
      <c r="D396" s="58" t="str">
        <f>IFERROR(VLOOKUP($AC396,FILL_DATA!$A$4:$X$1004,3,0),"")</f>
        <v/>
      </c>
      <c r="E396" s="58" t="str">
        <f>IFERROR(VLOOKUP($AC396,FILL_DATA!$A$4:$X$1004,4,0),"")</f>
        <v/>
      </c>
      <c r="F396" s="58" t="str">
        <f>IFERROR(VLOOKUP($AC396,FILL_DATA!$A$4:$X$1004,5,0),"")</f>
        <v/>
      </c>
      <c r="G396" s="58" t="str">
        <f>IFERROR(VLOOKUP($AC396,FILL_DATA!$A$4:$X$1004,6,0),"")</f>
        <v/>
      </c>
      <c r="H396" s="58" t="str">
        <f>IFERROR(VLOOKUP($AC396,FILL_DATA!$A$4:$X$1004,7,0),"")</f>
        <v/>
      </c>
      <c r="I396" s="161" t="str">
        <f>IFERROR(VLOOKUP($AC396,FILL_DATA!$A$4:$X$1004,9,0),"")</f>
        <v/>
      </c>
      <c r="J396" s="58" t="str">
        <f>IFERROR(VLOOKUP($AC396,FILL_DATA!$A$4:$X$1004,10,0),"")</f>
        <v/>
      </c>
      <c r="K396" s="58" t="str">
        <f>IFERROR(VLOOKUP($AC396,FILL_DATA!$A$4:$X$1004,11,0),"")</f>
        <v/>
      </c>
      <c r="L396" s="58" t="str">
        <f>IFERROR(VLOOKUP($AC396,FILL_DATA!$A$4:$X$1004,12,0),"")</f>
        <v/>
      </c>
      <c r="M396" s="58" t="str">
        <f>IFERROR(VLOOKUP($AC396,FILL_DATA!$A$4:$X$1004,13,0),"")</f>
        <v/>
      </c>
      <c r="N396" s="58" t="str">
        <f>IFERROR(VLOOKUP($AC396,FILL_DATA!$A$4:$X$1004,14,0),"")</f>
        <v/>
      </c>
      <c r="O396" s="58" t="str">
        <f>IFERROR(VLOOKUP($AC396,FILL_DATA!$A$4:$X$1004,15,0),"")</f>
        <v/>
      </c>
      <c r="P396" s="58" t="str">
        <f>IFERROR(VLOOKUP($AC396,FILL_DATA!$A$4:$X$1004,16,0),"")</f>
        <v/>
      </c>
      <c r="Q396" s="58" t="str">
        <f>IFERROR(VLOOKUP($AC396,FILL_DATA!$A$4:$X$1004,17,0),"")</f>
        <v/>
      </c>
      <c r="R396" s="58" t="str">
        <f>IFERROR(VLOOKUP($AC396,FILL_DATA!$A$4:$X$1004,18,0),"")</f>
        <v/>
      </c>
      <c r="S396" s="58" t="str">
        <f>IFERROR(VLOOKUP($AC396,FILL_DATA!$A$4:$X$1004,19,0),"")</f>
        <v/>
      </c>
      <c r="T396" s="58" t="str">
        <f>IFERROR(VLOOKUP($AC396,FILL_DATA!$A$4:$X$1004,20,0),"")</f>
        <v/>
      </c>
      <c r="U396" s="58" t="str">
        <f>IFERROR(VLOOKUP($AC396,FILL_DATA!$A$4:$X$1004,21,0),"")</f>
        <v/>
      </c>
      <c r="V396" s="58" t="str">
        <f>IFERROR(VLOOKUP($AC396,FILL_DATA!$A$4:$X$1004,22,0),"")</f>
        <v/>
      </c>
      <c r="W396" s="58" t="str">
        <f>IFERROR(VLOOKUP($AC396,FILL_DATA!$A$4:$X$1004,23,0),"")</f>
        <v/>
      </c>
      <c r="X396" s="58" t="str">
        <f>IFERROR(VLOOKUP($AC396,FILL_DATA!$A$4:$X$1004,24,0),"")</f>
        <v/>
      </c>
      <c r="Y396" s="58" t="str">
        <f>IF(SANCTION!$C$6:$C$1006="","",VLOOKUP(SANCTION!$C$6:$C$1006,Sheet1!$B$3:$C$15,2,0))</f>
        <v/>
      </c>
      <c r="Z396" s="57">
        <f t="shared" si="12"/>
        <v>0</v>
      </c>
      <c r="AB396" s="89">
        <v>391</v>
      </c>
      <c r="AC396" s="89">
        <f>IFERROR(IF($AB$1&gt;=AB396,SMALL(FILL_DATA!$AC$5:$AC$1004,SANCTION!$AB$2+SANCTION!AB396),0),0)</f>
        <v>0</v>
      </c>
      <c r="AE396" s="89">
        <f>IF(SANCTION!$C396&gt;=9,1,0)</f>
        <v>1</v>
      </c>
      <c r="AF396" s="89">
        <f>IFERROR(PRODUCT(SANCTION!$X396,SANCTION!$Y396),"")</f>
        <v>0</v>
      </c>
      <c r="AG396" s="89">
        <f t="shared" si="13"/>
        <v>0</v>
      </c>
    </row>
    <row r="397" spans="1:33" hidden="1">
      <c r="A397" s="89" t="str">
        <f>J397&amp;"_"&amp;COUNTIF($J$6:J397,J397)</f>
        <v>_361</v>
      </c>
      <c r="B397" s="58" t="str">
        <f>IF(SANCTION!$C397="","",ROWS($B$6:B397))</f>
        <v/>
      </c>
      <c r="C397" s="58" t="str">
        <f>IFERROR(VLOOKUP($AC397,FILL_DATA!$A$4:$X$1004,2,0),"")</f>
        <v/>
      </c>
      <c r="D397" s="58" t="str">
        <f>IFERROR(VLOOKUP($AC397,FILL_DATA!$A$4:$X$1004,3,0),"")</f>
        <v/>
      </c>
      <c r="E397" s="58" t="str">
        <f>IFERROR(VLOOKUP($AC397,FILL_DATA!$A$4:$X$1004,4,0),"")</f>
        <v/>
      </c>
      <c r="F397" s="58" t="str">
        <f>IFERROR(VLOOKUP($AC397,FILL_DATA!$A$4:$X$1004,5,0),"")</f>
        <v/>
      </c>
      <c r="G397" s="58" t="str">
        <f>IFERROR(VLOOKUP($AC397,FILL_DATA!$A$4:$X$1004,6,0),"")</f>
        <v/>
      </c>
      <c r="H397" s="58" t="str">
        <f>IFERROR(VLOOKUP($AC397,FILL_DATA!$A$4:$X$1004,7,0),"")</f>
        <v/>
      </c>
      <c r="I397" s="161" t="str">
        <f>IFERROR(VLOOKUP($AC397,FILL_DATA!$A$4:$X$1004,9,0),"")</f>
        <v/>
      </c>
      <c r="J397" s="58" t="str">
        <f>IFERROR(VLOOKUP($AC397,FILL_DATA!$A$4:$X$1004,10,0),"")</f>
        <v/>
      </c>
      <c r="K397" s="58" t="str">
        <f>IFERROR(VLOOKUP($AC397,FILL_DATA!$A$4:$X$1004,11,0),"")</f>
        <v/>
      </c>
      <c r="L397" s="58" t="str">
        <f>IFERROR(VLOOKUP($AC397,FILL_DATA!$A$4:$X$1004,12,0),"")</f>
        <v/>
      </c>
      <c r="M397" s="58" t="str">
        <f>IFERROR(VLOOKUP($AC397,FILL_DATA!$A$4:$X$1004,13,0),"")</f>
        <v/>
      </c>
      <c r="N397" s="58" t="str">
        <f>IFERROR(VLOOKUP($AC397,FILL_DATA!$A$4:$X$1004,14,0),"")</f>
        <v/>
      </c>
      <c r="O397" s="58" t="str">
        <f>IFERROR(VLOOKUP($AC397,FILL_DATA!$A$4:$X$1004,15,0),"")</f>
        <v/>
      </c>
      <c r="P397" s="58" t="str">
        <f>IFERROR(VLOOKUP($AC397,FILL_DATA!$A$4:$X$1004,16,0),"")</f>
        <v/>
      </c>
      <c r="Q397" s="58" t="str">
        <f>IFERROR(VLOOKUP($AC397,FILL_DATA!$A$4:$X$1004,17,0),"")</f>
        <v/>
      </c>
      <c r="R397" s="58" t="str">
        <f>IFERROR(VLOOKUP($AC397,FILL_DATA!$A$4:$X$1004,18,0),"")</f>
        <v/>
      </c>
      <c r="S397" s="58" t="str">
        <f>IFERROR(VLOOKUP($AC397,FILL_DATA!$A$4:$X$1004,19,0),"")</f>
        <v/>
      </c>
      <c r="T397" s="58" t="str">
        <f>IFERROR(VLOOKUP($AC397,FILL_DATA!$A$4:$X$1004,20,0),"")</f>
        <v/>
      </c>
      <c r="U397" s="58" t="str">
        <f>IFERROR(VLOOKUP($AC397,FILL_DATA!$A$4:$X$1004,21,0),"")</f>
        <v/>
      </c>
      <c r="V397" s="58" t="str">
        <f>IFERROR(VLOOKUP($AC397,FILL_DATA!$A$4:$X$1004,22,0),"")</f>
        <v/>
      </c>
      <c r="W397" s="58" t="str">
        <f>IFERROR(VLOOKUP($AC397,FILL_DATA!$A$4:$X$1004,23,0),"")</f>
        <v/>
      </c>
      <c r="X397" s="58" t="str">
        <f>IFERROR(VLOOKUP($AC397,FILL_DATA!$A$4:$X$1004,24,0),"")</f>
        <v/>
      </c>
      <c r="Y397" s="58" t="str">
        <f>IF(SANCTION!$C$6:$C$1006="","",VLOOKUP(SANCTION!$C$6:$C$1006,Sheet1!$B$3:$C$15,2,0))</f>
        <v/>
      </c>
      <c r="Z397" s="57">
        <f t="shared" si="12"/>
        <v>0</v>
      </c>
      <c r="AB397" s="89">
        <v>392</v>
      </c>
      <c r="AC397" s="89">
        <f>IFERROR(IF($AB$1&gt;=AB397,SMALL(FILL_DATA!$AC$5:$AC$1004,SANCTION!$AB$2+SANCTION!AB397),0),0)</f>
        <v>0</v>
      </c>
      <c r="AE397" s="89">
        <f>IF(SANCTION!$C397&gt;=9,1,0)</f>
        <v>1</v>
      </c>
      <c r="AF397" s="89">
        <f>IFERROR(PRODUCT(SANCTION!$X397,SANCTION!$Y397),"")</f>
        <v>0</v>
      </c>
      <c r="AG397" s="89">
        <f t="shared" si="13"/>
        <v>0</v>
      </c>
    </row>
    <row r="398" spans="1:33" hidden="1">
      <c r="A398" s="89" t="str">
        <f>J398&amp;"_"&amp;COUNTIF($J$6:J398,J398)</f>
        <v>_362</v>
      </c>
      <c r="B398" s="58" t="str">
        <f>IF(SANCTION!$C398="","",ROWS($B$6:B398))</f>
        <v/>
      </c>
      <c r="C398" s="58" t="str">
        <f>IFERROR(VLOOKUP($AC398,FILL_DATA!$A$4:$X$1004,2,0),"")</f>
        <v/>
      </c>
      <c r="D398" s="58" t="str">
        <f>IFERROR(VLOOKUP($AC398,FILL_DATA!$A$4:$X$1004,3,0),"")</f>
        <v/>
      </c>
      <c r="E398" s="58" t="str">
        <f>IFERROR(VLOOKUP($AC398,FILL_DATA!$A$4:$X$1004,4,0),"")</f>
        <v/>
      </c>
      <c r="F398" s="58" t="str">
        <f>IFERROR(VLOOKUP($AC398,FILL_DATA!$A$4:$X$1004,5,0),"")</f>
        <v/>
      </c>
      <c r="G398" s="58" t="str">
        <f>IFERROR(VLOOKUP($AC398,FILL_DATA!$A$4:$X$1004,6,0),"")</f>
        <v/>
      </c>
      <c r="H398" s="58" t="str">
        <f>IFERROR(VLOOKUP($AC398,FILL_DATA!$A$4:$X$1004,7,0),"")</f>
        <v/>
      </c>
      <c r="I398" s="161" t="str">
        <f>IFERROR(VLOOKUP($AC398,FILL_DATA!$A$4:$X$1004,9,0),"")</f>
        <v/>
      </c>
      <c r="J398" s="58" t="str">
        <f>IFERROR(VLOOKUP($AC398,FILL_DATA!$A$4:$X$1004,10,0),"")</f>
        <v/>
      </c>
      <c r="K398" s="58" t="str">
        <f>IFERROR(VLOOKUP($AC398,FILL_DATA!$A$4:$X$1004,11,0),"")</f>
        <v/>
      </c>
      <c r="L398" s="58" t="str">
        <f>IFERROR(VLOOKUP($AC398,FILL_DATA!$A$4:$X$1004,12,0),"")</f>
        <v/>
      </c>
      <c r="M398" s="58" t="str">
        <f>IFERROR(VLOOKUP($AC398,FILL_DATA!$A$4:$X$1004,13,0),"")</f>
        <v/>
      </c>
      <c r="N398" s="58" t="str">
        <f>IFERROR(VLOOKUP($AC398,FILL_DATA!$A$4:$X$1004,14,0),"")</f>
        <v/>
      </c>
      <c r="O398" s="58" t="str">
        <f>IFERROR(VLOOKUP($AC398,FILL_DATA!$A$4:$X$1004,15,0),"")</f>
        <v/>
      </c>
      <c r="P398" s="58" t="str">
        <f>IFERROR(VLOOKUP($AC398,FILL_DATA!$A$4:$X$1004,16,0),"")</f>
        <v/>
      </c>
      <c r="Q398" s="58" t="str">
        <f>IFERROR(VLOOKUP($AC398,FILL_DATA!$A$4:$X$1004,17,0),"")</f>
        <v/>
      </c>
      <c r="R398" s="58" t="str">
        <f>IFERROR(VLOOKUP($AC398,FILL_DATA!$A$4:$X$1004,18,0),"")</f>
        <v/>
      </c>
      <c r="S398" s="58" t="str">
        <f>IFERROR(VLOOKUP($AC398,FILL_DATA!$A$4:$X$1004,19,0),"")</f>
        <v/>
      </c>
      <c r="T398" s="58" t="str">
        <f>IFERROR(VLOOKUP($AC398,FILL_DATA!$A$4:$X$1004,20,0),"")</f>
        <v/>
      </c>
      <c r="U398" s="58" t="str">
        <f>IFERROR(VLOOKUP($AC398,FILL_DATA!$A$4:$X$1004,21,0),"")</f>
        <v/>
      </c>
      <c r="V398" s="58" t="str">
        <f>IFERROR(VLOOKUP($AC398,FILL_DATA!$A$4:$X$1004,22,0),"")</f>
        <v/>
      </c>
      <c r="W398" s="58" t="str">
        <f>IFERROR(VLOOKUP($AC398,FILL_DATA!$A$4:$X$1004,23,0),"")</f>
        <v/>
      </c>
      <c r="X398" s="58" t="str">
        <f>IFERROR(VLOOKUP($AC398,FILL_DATA!$A$4:$X$1004,24,0),"")</f>
        <v/>
      </c>
      <c r="Y398" s="58" t="str">
        <f>IF(SANCTION!$C$6:$C$1006="","",VLOOKUP(SANCTION!$C$6:$C$1006,Sheet1!$B$3:$C$15,2,0))</f>
        <v/>
      </c>
      <c r="Z398" s="57">
        <f t="shared" si="12"/>
        <v>0</v>
      </c>
      <c r="AB398" s="89">
        <v>393</v>
      </c>
      <c r="AC398" s="89">
        <f>IFERROR(IF($AB$1&gt;=AB398,SMALL(FILL_DATA!$AC$5:$AC$1004,SANCTION!$AB$2+SANCTION!AB398),0),0)</f>
        <v>0</v>
      </c>
      <c r="AE398" s="89">
        <f>IF(SANCTION!$C398&gt;=9,1,0)</f>
        <v>1</v>
      </c>
      <c r="AF398" s="89">
        <f>IFERROR(PRODUCT(SANCTION!$X398,SANCTION!$Y398),"")</f>
        <v>0</v>
      </c>
      <c r="AG398" s="89">
        <f t="shared" si="13"/>
        <v>0</v>
      </c>
    </row>
    <row r="399" spans="1:33" hidden="1">
      <c r="A399" s="89" t="str">
        <f>J399&amp;"_"&amp;COUNTIF($J$6:J399,J399)</f>
        <v>_363</v>
      </c>
      <c r="B399" s="58" t="str">
        <f>IF(SANCTION!$C399="","",ROWS($B$6:B399))</f>
        <v/>
      </c>
      <c r="C399" s="58" t="str">
        <f>IFERROR(VLOOKUP($AC399,FILL_DATA!$A$4:$X$1004,2,0),"")</f>
        <v/>
      </c>
      <c r="D399" s="58" t="str">
        <f>IFERROR(VLOOKUP($AC399,FILL_DATA!$A$4:$X$1004,3,0),"")</f>
        <v/>
      </c>
      <c r="E399" s="58" t="str">
        <f>IFERROR(VLOOKUP($AC399,FILL_DATA!$A$4:$X$1004,4,0),"")</f>
        <v/>
      </c>
      <c r="F399" s="58" t="str">
        <f>IFERROR(VLOOKUP($AC399,FILL_DATA!$A$4:$X$1004,5,0),"")</f>
        <v/>
      </c>
      <c r="G399" s="58" t="str">
        <f>IFERROR(VLOOKUP($AC399,FILL_DATA!$A$4:$X$1004,6,0),"")</f>
        <v/>
      </c>
      <c r="H399" s="58" t="str">
        <f>IFERROR(VLOOKUP($AC399,FILL_DATA!$A$4:$X$1004,7,0),"")</f>
        <v/>
      </c>
      <c r="I399" s="161" t="str">
        <f>IFERROR(VLOOKUP($AC399,FILL_DATA!$A$4:$X$1004,9,0),"")</f>
        <v/>
      </c>
      <c r="J399" s="58" t="str">
        <f>IFERROR(VLOOKUP($AC399,FILL_DATA!$A$4:$X$1004,10,0),"")</f>
        <v/>
      </c>
      <c r="K399" s="58" t="str">
        <f>IFERROR(VLOOKUP($AC399,FILL_DATA!$A$4:$X$1004,11,0),"")</f>
        <v/>
      </c>
      <c r="L399" s="58" t="str">
        <f>IFERROR(VLOOKUP($AC399,FILL_DATA!$A$4:$X$1004,12,0),"")</f>
        <v/>
      </c>
      <c r="M399" s="58" t="str">
        <f>IFERROR(VLOOKUP($AC399,FILL_DATA!$A$4:$X$1004,13,0),"")</f>
        <v/>
      </c>
      <c r="N399" s="58" t="str">
        <f>IFERROR(VLOOKUP($AC399,FILL_DATA!$A$4:$X$1004,14,0),"")</f>
        <v/>
      </c>
      <c r="O399" s="58" t="str">
        <f>IFERROR(VLOOKUP($AC399,FILL_DATA!$A$4:$X$1004,15,0),"")</f>
        <v/>
      </c>
      <c r="P399" s="58" t="str">
        <f>IFERROR(VLOOKUP($AC399,FILL_DATA!$A$4:$X$1004,16,0),"")</f>
        <v/>
      </c>
      <c r="Q399" s="58" t="str">
        <f>IFERROR(VLOOKUP($AC399,FILL_DATA!$A$4:$X$1004,17,0),"")</f>
        <v/>
      </c>
      <c r="R399" s="58" t="str">
        <f>IFERROR(VLOOKUP($AC399,FILL_DATA!$A$4:$X$1004,18,0),"")</f>
        <v/>
      </c>
      <c r="S399" s="58" t="str">
        <f>IFERROR(VLOOKUP($AC399,FILL_DATA!$A$4:$X$1004,19,0),"")</f>
        <v/>
      </c>
      <c r="T399" s="58" t="str">
        <f>IFERROR(VLOOKUP($AC399,FILL_DATA!$A$4:$X$1004,20,0),"")</f>
        <v/>
      </c>
      <c r="U399" s="58" t="str">
        <f>IFERROR(VLOOKUP($AC399,FILL_DATA!$A$4:$X$1004,21,0),"")</f>
        <v/>
      </c>
      <c r="V399" s="58" t="str">
        <f>IFERROR(VLOOKUP($AC399,FILL_DATA!$A$4:$X$1004,22,0),"")</f>
        <v/>
      </c>
      <c r="W399" s="58" t="str">
        <f>IFERROR(VLOOKUP($AC399,FILL_DATA!$A$4:$X$1004,23,0),"")</f>
        <v/>
      </c>
      <c r="X399" s="58" t="str">
        <f>IFERROR(VLOOKUP($AC399,FILL_DATA!$A$4:$X$1004,24,0),"")</f>
        <v/>
      </c>
      <c r="Y399" s="58" t="str">
        <f>IF(SANCTION!$C$6:$C$1006="","",VLOOKUP(SANCTION!$C$6:$C$1006,Sheet1!$B$3:$C$15,2,0))</f>
        <v/>
      </c>
      <c r="Z399" s="57">
        <f t="shared" si="12"/>
        <v>0</v>
      </c>
      <c r="AB399" s="89">
        <v>394</v>
      </c>
      <c r="AC399" s="89">
        <f>IFERROR(IF($AB$1&gt;=AB399,SMALL(FILL_DATA!$AC$5:$AC$1004,SANCTION!$AB$2+SANCTION!AB399),0),0)</f>
        <v>0</v>
      </c>
      <c r="AE399" s="89">
        <f>IF(SANCTION!$C399&gt;=9,1,0)</f>
        <v>1</v>
      </c>
      <c r="AF399" s="89">
        <f>IFERROR(PRODUCT(SANCTION!$X399,SANCTION!$Y399),"")</f>
        <v>0</v>
      </c>
      <c r="AG399" s="89">
        <f t="shared" si="13"/>
        <v>0</v>
      </c>
    </row>
    <row r="400" spans="1:33" hidden="1">
      <c r="A400" s="89" t="str">
        <f>J400&amp;"_"&amp;COUNTIF($J$6:J400,J400)</f>
        <v>_364</v>
      </c>
      <c r="B400" s="58" t="str">
        <f>IF(SANCTION!$C400="","",ROWS($B$6:B400))</f>
        <v/>
      </c>
      <c r="C400" s="58" t="str">
        <f>IFERROR(VLOOKUP($AC400,FILL_DATA!$A$4:$X$1004,2,0),"")</f>
        <v/>
      </c>
      <c r="D400" s="58" t="str">
        <f>IFERROR(VLOOKUP($AC400,FILL_DATA!$A$4:$X$1004,3,0),"")</f>
        <v/>
      </c>
      <c r="E400" s="58" t="str">
        <f>IFERROR(VLOOKUP($AC400,FILL_DATA!$A$4:$X$1004,4,0),"")</f>
        <v/>
      </c>
      <c r="F400" s="58" t="str">
        <f>IFERROR(VLOOKUP($AC400,FILL_DATA!$A$4:$X$1004,5,0),"")</f>
        <v/>
      </c>
      <c r="G400" s="58" t="str">
        <f>IFERROR(VLOOKUP($AC400,FILL_DATA!$A$4:$X$1004,6,0),"")</f>
        <v/>
      </c>
      <c r="H400" s="58" t="str">
        <f>IFERROR(VLOOKUP($AC400,FILL_DATA!$A$4:$X$1004,7,0),"")</f>
        <v/>
      </c>
      <c r="I400" s="161" t="str">
        <f>IFERROR(VLOOKUP($AC400,FILL_DATA!$A$4:$X$1004,9,0),"")</f>
        <v/>
      </c>
      <c r="J400" s="58" t="str">
        <f>IFERROR(VLOOKUP($AC400,FILL_DATA!$A$4:$X$1004,10,0),"")</f>
        <v/>
      </c>
      <c r="K400" s="58" t="str">
        <f>IFERROR(VLOOKUP($AC400,FILL_DATA!$A$4:$X$1004,11,0),"")</f>
        <v/>
      </c>
      <c r="L400" s="58" t="str">
        <f>IFERROR(VLOOKUP($AC400,FILL_DATA!$A$4:$X$1004,12,0),"")</f>
        <v/>
      </c>
      <c r="M400" s="58" t="str">
        <f>IFERROR(VLOOKUP($AC400,FILL_DATA!$A$4:$X$1004,13,0),"")</f>
        <v/>
      </c>
      <c r="N400" s="58" t="str">
        <f>IFERROR(VLOOKUP($AC400,FILL_DATA!$A$4:$X$1004,14,0),"")</f>
        <v/>
      </c>
      <c r="O400" s="58" t="str">
        <f>IFERROR(VLOOKUP($AC400,FILL_DATA!$A$4:$X$1004,15,0),"")</f>
        <v/>
      </c>
      <c r="P400" s="58" t="str">
        <f>IFERROR(VLOOKUP($AC400,FILL_DATA!$A$4:$X$1004,16,0),"")</f>
        <v/>
      </c>
      <c r="Q400" s="58" t="str">
        <f>IFERROR(VLOOKUP($AC400,FILL_DATA!$A$4:$X$1004,17,0),"")</f>
        <v/>
      </c>
      <c r="R400" s="58" t="str">
        <f>IFERROR(VLOOKUP($AC400,FILL_DATA!$A$4:$X$1004,18,0),"")</f>
        <v/>
      </c>
      <c r="S400" s="58" t="str">
        <f>IFERROR(VLOOKUP($AC400,FILL_DATA!$A$4:$X$1004,19,0),"")</f>
        <v/>
      </c>
      <c r="T400" s="58" t="str">
        <f>IFERROR(VLOOKUP($AC400,FILL_DATA!$A$4:$X$1004,20,0),"")</f>
        <v/>
      </c>
      <c r="U400" s="58" t="str">
        <f>IFERROR(VLOOKUP($AC400,FILL_DATA!$A$4:$X$1004,21,0),"")</f>
        <v/>
      </c>
      <c r="V400" s="58" t="str">
        <f>IFERROR(VLOOKUP($AC400,FILL_DATA!$A$4:$X$1004,22,0),"")</f>
        <v/>
      </c>
      <c r="W400" s="58" t="str">
        <f>IFERROR(VLOOKUP($AC400,FILL_DATA!$A$4:$X$1004,23,0),"")</f>
        <v/>
      </c>
      <c r="X400" s="58" t="str">
        <f>IFERROR(VLOOKUP($AC400,FILL_DATA!$A$4:$X$1004,24,0),"")</f>
        <v/>
      </c>
      <c r="Y400" s="58" t="str">
        <f>IF(SANCTION!$C$6:$C$1006="","",VLOOKUP(SANCTION!$C$6:$C$1006,Sheet1!$B$3:$C$15,2,0))</f>
        <v/>
      </c>
      <c r="Z400" s="57">
        <f t="shared" si="12"/>
        <v>0</v>
      </c>
      <c r="AB400" s="89">
        <v>395</v>
      </c>
      <c r="AC400" s="89">
        <f>IFERROR(IF($AB$1&gt;=AB400,SMALL(FILL_DATA!$AC$5:$AC$1004,SANCTION!$AB$2+SANCTION!AB400),0),0)</f>
        <v>0</v>
      </c>
      <c r="AE400" s="89">
        <f>IF(SANCTION!$C400&gt;=9,1,0)</f>
        <v>1</v>
      </c>
      <c r="AF400" s="89">
        <f>IFERROR(PRODUCT(SANCTION!$X400,SANCTION!$Y400),"")</f>
        <v>0</v>
      </c>
      <c r="AG400" s="89">
        <f t="shared" si="13"/>
        <v>0</v>
      </c>
    </row>
    <row r="401" spans="1:33" hidden="1">
      <c r="A401" s="89" t="str">
        <f>J401&amp;"_"&amp;COUNTIF($J$6:J401,J401)</f>
        <v>_365</v>
      </c>
      <c r="B401" s="58" t="str">
        <f>IF(SANCTION!$C401="","",ROWS($B$6:B401))</f>
        <v/>
      </c>
      <c r="C401" s="58" t="str">
        <f>IFERROR(VLOOKUP($AC401,FILL_DATA!$A$4:$X$1004,2,0),"")</f>
        <v/>
      </c>
      <c r="D401" s="58" t="str">
        <f>IFERROR(VLOOKUP($AC401,FILL_DATA!$A$4:$X$1004,3,0),"")</f>
        <v/>
      </c>
      <c r="E401" s="58" t="str">
        <f>IFERROR(VLOOKUP($AC401,FILL_DATA!$A$4:$X$1004,4,0),"")</f>
        <v/>
      </c>
      <c r="F401" s="58" t="str">
        <f>IFERROR(VLOOKUP($AC401,FILL_DATA!$A$4:$X$1004,5,0),"")</f>
        <v/>
      </c>
      <c r="G401" s="58" t="str">
        <f>IFERROR(VLOOKUP($AC401,FILL_DATA!$A$4:$X$1004,6,0),"")</f>
        <v/>
      </c>
      <c r="H401" s="58" t="str">
        <f>IFERROR(VLOOKUP($AC401,FILL_DATA!$A$4:$X$1004,7,0),"")</f>
        <v/>
      </c>
      <c r="I401" s="161" t="str">
        <f>IFERROR(VLOOKUP($AC401,FILL_DATA!$A$4:$X$1004,9,0),"")</f>
        <v/>
      </c>
      <c r="J401" s="58" t="str">
        <f>IFERROR(VLOOKUP($AC401,FILL_DATA!$A$4:$X$1004,10,0),"")</f>
        <v/>
      </c>
      <c r="K401" s="58" t="str">
        <f>IFERROR(VLOOKUP($AC401,FILL_DATA!$A$4:$X$1004,11,0),"")</f>
        <v/>
      </c>
      <c r="L401" s="58" t="str">
        <f>IFERROR(VLOOKUP($AC401,FILL_DATA!$A$4:$X$1004,12,0),"")</f>
        <v/>
      </c>
      <c r="M401" s="58" t="str">
        <f>IFERROR(VLOOKUP($AC401,FILL_DATA!$A$4:$X$1004,13,0),"")</f>
        <v/>
      </c>
      <c r="N401" s="58" t="str">
        <f>IFERROR(VLOOKUP($AC401,FILL_DATA!$A$4:$X$1004,14,0),"")</f>
        <v/>
      </c>
      <c r="O401" s="58" t="str">
        <f>IFERROR(VLOOKUP($AC401,FILL_DATA!$A$4:$X$1004,15,0),"")</f>
        <v/>
      </c>
      <c r="P401" s="58" t="str">
        <f>IFERROR(VLOOKUP($AC401,FILL_DATA!$A$4:$X$1004,16,0),"")</f>
        <v/>
      </c>
      <c r="Q401" s="58" t="str">
        <f>IFERROR(VLOOKUP($AC401,FILL_DATA!$A$4:$X$1004,17,0),"")</f>
        <v/>
      </c>
      <c r="R401" s="58" t="str">
        <f>IFERROR(VLOOKUP($AC401,FILL_DATA!$A$4:$X$1004,18,0),"")</f>
        <v/>
      </c>
      <c r="S401" s="58" t="str">
        <f>IFERROR(VLOOKUP($AC401,FILL_DATA!$A$4:$X$1004,19,0),"")</f>
        <v/>
      </c>
      <c r="T401" s="58" t="str">
        <f>IFERROR(VLOOKUP($AC401,FILL_DATA!$A$4:$X$1004,20,0),"")</f>
        <v/>
      </c>
      <c r="U401" s="58" t="str">
        <f>IFERROR(VLOOKUP($AC401,FILL_DATA!$A$4:$X$1004,21,0),"")</f>
        <v/>
      </c>
      <c r="V401" s="58" t="str">
        <f>IFERROR(VLOOKUP($AC401,FILL_DATA!$A$4:$X$1004,22,0),"")</f>
        <v/>
      </c>
      <c r="W401" s="58" t="str">
        <f>IFERROR(VLOOKUP($AC401,FILL_DATA!$A$4:$X$1004,23,0),"")</f>
        <v/>
      </c>
      <c r="X401" s="58" t="str">
        <f>IFERROR(VLOOKUP($AC401,FILL_DATA!$A$4:$X$1004,24,0),"")</f>
        <v/>
      </c>
      <c r="Y401" s="58" t="str">
        <f>IF(SANCTION!$C$6:$C$1006="","",VLOOKUP(SANCTION!$C$6:$C$1006,Sheet1!$B$3:$C$15,2,0))</f>
        <v/>
      </c>
      <c r="Z401" s="57">
        <f t="shared" si="12"/>
        <v>0</v>
      </c>
      <c r="AB401" s="89">
        <v>396</v>
      </c>
      <c r="AC401" s="89">
        <f>IFERROR(IF($AB$1&gt;=AB401,SMALL(FILL_DATA!$AC$5:$AC$1004,SANCTION!$AB$2+SANCTION!AB401),0),0)</f>
        <v>0</v>
      </c>
      <c r="AE401" s="89">
        <f>IF(SANCTION!$C401&gt;=9,1,0)</f>
        <v>1</v>
      </c>
      <c r="AF401" s="89">
        <f>IFERROR(PRODUCT(SANCTION!$X401,SANCTION!$Y401),"")</f>
        <v>0</v>
      </c>
      <c r="AG401" s="89">
        <f t="shared" si="13"/>
        <v>0</v>
      </c>
    </row>
    <row r="402" spans="1:33" hidden="1">
      <c r="A402" s="89" t="str">
        <f>J402&amp;"_"&amp;COUNTIF($J$6:J402,J402)</f>
        <v>_366</v>
      </c>
      <c r="B402" s="58" t="str">
        <f>IF(SANCTION!$C402="","",ROWS($B$6:B402))</f>
        <v/>
      </c>
      <c r="C402" s="58" t="str">
        <f>IFERROR(VLOOKUP($AC402,FILL_DATA!$A$4:$X$1004,2,0),"")</f>
        <v/>
      </c>
      <c r="D402" s="58" t="str">
        <f>IFERROR(VLOOKUP($AC402,FILL_DATA!$A$4:$X$1004,3,0),"")</f>
        <v/>
      </c>
      <c r="E402" s="58" t="str">
        <f>IFERROR(VLOOKUP($AC402,FILL_DATA!$A$4:$X$1004,4,0),"")</f>
        <v/>
      </c>
      <c r="F402" s="58" t="str">
        <f>IFERROR(VLOOKUP($AC402,FILL_DATA!$A$4:$X$1004,5,0),"")</f>
        <v/>
      </c>
      <c r="G402" s="58" t="str">
        <f>IFERROR(VLOOKUP($AC402,FILL_DATA!$A$4:$X$1004,6,0),"")</f>
        <v/>
      </c>
      <c r="H402" s="58" t="str">
        <f>IFERROR(VLOOKUP($AC402,FILL_DATA!$A$4:$X$1004,7,0),"")</f>
        <v/>
      </c>
      <c r="I402" s="161" t="str">
        <f>IFERROR(VLOOKUP($AC402,FILL_DATA!$A$4:$X$1004,9,0),"")</f>
        <v/>
      </c>
      <c r="J402" s="58" t="str">
        <f>IFERROR(VLOOKUP($AC402,FILL_DATA!$A$4:$X$1004,10,0),"")</f>
        <v/>
      </c>
      <c r="K402" s="58" t="str">
        <f>IFERROR(VLOOKUP($AC402,FILL_DATA!$A$4:$X$1004,11,0),"")</f>
        <v/>
      </c>
      <c r="L402" s="58" t="str">
        <f>IFERROR(VLOOKUP($AC402,FILL_DATA!$A$4:$X$1004,12,0),"")</f>
        <v/>
      </c>
      <c r="M402" s="58" t="str">
        <f>IFERROR(VLOOKUP($AC402,FILL_DATA!$A$4:$X$1004,13,0),"")</f>
        <v/>
      </c>
      <c r="N402" s="58" t="str">
        <f>IFERROR(VLOOKUP($AC402,FILL_DATA!$A$4:$X$1004,14,0),"")</f>
        <v/>
      </c>
      <c r="O402" s="58" t="str">
        <f>IFERROR(VLOOKUP($AC402,FILL_DATA!$A$4:$X$1004,15,0),"")</f>
        <v/>
      </c>
      <c r="P402" s="58" t="str">
        <f>IFERROR(VLOOKUP($AC402,FILL_DATA!$A$4:$X$1004,16,0),"")</f>
        <v/>
      </c>
      <c r="Q402" s="58" t="str">
        <f>IFERROR(VLOOKUP($AC402,FILL_DATA!$A$4:$X$1004,17,0),"")</f>
        <v/>
      </c>
      <c r="R402" s="58" t="str">
        <f>IFERROR(VLOOKUP($AC402,FILL_DATA!$A$4:$X$1004,18,0),"")</f>
        <v/>
      </c>
      <c r="S402" s="58" t="str">
        <f>IFERROR(VLOOKUP($AC402,FILL_DATA!$A$4:$X$1004,19,0),"")</f>
        <v/>
      </c>
      <c r="T402" s="58" t="str">
        <f>IFERROR(VLOOKUP($AC402,FILL_DATA!$A$4:$X$1004,20,0),"")</f>
        <v/>
      </c>
      <c r="U402" s="58" t="str">
        <f>IFERROR(VLOOKUP($AC402,FILL_DATA!$A$4:$X$1004,21,0),"")</f>
        <v/>
      </c>
      <c r="V402" s="58" t="str">
        <f>IFERROR(VLOOKUP($AC402,FILL_DATA!$A$4:$X$1004,22,0),"")</f>
        <v/>
      </c>
      <c r="W402" s="58" t="str">
        <f>IFERROR(VLOOKUP($AC402,FILL_DATA!$A$4:$X$1004,23,0),"")</f>
        <v/>
      </c>
      <c r="X402" s="58" t="str">
        <f>IFERROR(VLOOKUP($AC402,FILL_DATA!$A$4:$X$1004,24,0),"")</f>
        <v/>
      </c>
      <c r="Y402" s="58" t="str">
        <f>IF(SANCTION!$C$6:$C$1006="","",VLOOKUP(SANCTION!$C$6:$C$1006,Sheet1!$B$3:$C$15,2,0))</f>
        <v/>
      </c>
      <c r="Z402" s="57">
        <f t="shared" si="12"/>
        <v>0</v>
      </c>
      <c r="AB402" s="89">
        <v>397</v>
      </c>
      <c r="AC402" s="89">
        <f>IFERROR(IF($AB$1&gt;=AB402,SMALL(FILL_DATA!$AC$5:$AC$1004,SANCTION!$AB$2+SANCTION!AB402),0),0)</f>
        <v>0</v>
      </c>
      <c r="AE402" s="89">
        <f>IF(SANCTION!$C402&gt;=9,1,0)</f>
        <v>1</v>
      </c>
      <c r="AF402" s="89">
        <f>IFERROR(PRODUCT(SANCTION!$X402,SANCTION!$Y402),"")</f>
        <v>0</v>
      </c>
      <c r="AG402" s="89">
        <f t="shared" si="13"/>
        <v>0</v>
      </c>
    </row>
    <row r="403" spans="1:33" hidden="1">
      <c r="A403" s="89" t="str">
        <f>J403&amp;"_"&amp;COUNTIF($J$6:J403,J403)</f>
        <v>_367</v>
      </c>
      <c r="B403" s="58" t="str">
        <f>IF(SANCTION!$C403="","",ROWS($B$6:B403))</f>
        <v/>
      </c>
      <c r="C403" s="58" t="str">
        <f>IFERROR(VLOOKUP($AC403,FILL_DATA!$A$4:$X$1004,2,0),"")</f>
        <v/>
      </c>
      <c r="D403" s="58" t="str">
        <f>IFERROR(VLOOKUP($AC403,FILL_DATA!$A$4:$X$1004,3,0),"")</f>
        <v/>
      </c>
      <c r="E403" s="58" t="str">
        <f>IFERROR(VLOOKUP($AC403,FILL_DATA!$A$4:$X$1004,4,0),"")</f>
        <v/>
      </c>
      <c r="F403" s="58" t="str">
        <f>IFERROR(VLOOKUP($AC403,FILL_DATA!$A$4:$X$1004,5,0),"")</f>
        <v/>
      </c>
      <c r="G403" s="58" t="str">
        <f>IFERROR(VLOOKUP($AC403,FILL_DATA!$A$4:$X$1004,6,0),"")</f>
        <v/>
      </c>
      <c r="H403" s="58" t="str">
        <f>IFERROR(VLOOKUP($AC403,FILL_DATA!$A$4:$X$1004,7,0),"")</f>
        <v/>
      </c>
      <c r="I403" s="161" t="str">
        <f>IFERROR(VLOOKUP($AC403,FILL_DATA!$A$4:$X$1004,9,0),"")</f>
        <v/>
      </c>
      <c r="J403" s="58" t="str">
        <f>IFERROR(VLOOKUP($AC403,FILL_DATA!$A$4:$X$1004,10,0),"")</f>
        <v/>
      </c>
      <c r="K403" s="58" t="str">
        <f>IFERROR(VLOOKUP($AC403,FILL_DATA!$A$4:$X$1004,11,0),"")</f>
        <v/>
      </c>
      <c r="L403" s="58" t="str">
        <f>IFERROR(VLOOKUP($AC403,FILL_DATA!$A$4:$X$1004,12,0),"")</f>
        <v/>
      </c>
      <c r="M403" s="58" t="str">
        <f>IFERROR(VLOOKUP($AC403,FILL_DATA!$A$4:$X$1004,13,0),"")</f>
        <v/>
      </c>
      <c r="N403" s="58" t="str">
        <f>IFERROR(VLOOKUP($AC403,FILL_DATA!$A$4:$X$1004,14,0),"")</f>
        <v/>
      </c>
      <c r="O403" s="58" t="str">
        <f>IFERROR(VLOOKUP($AC403,FILL_DATA!$A$4:$X$1004,15,0),"")</f>
        <v/>
      </c>
      <c r="P403" s="58" t="str">
        <f>IFERROR(VLOOKUP($AC403,FILL_DATA!$A$4:$X$1004,16,0),"")</f>
        <v/>
      </c>
      <c r="Q403" s="58" t="str">
        <f>IFERROR(VLOOKUP($AC403,FILL_DATA!$A$4:$X$1004,17,0),"")</f>
        <v/>
      </c>
      <c r="R403" s="58" t="str">
        <f>IFERROR(VLOOKUP($AC403,FILL_DATA!$A$4:$X$1004,18,0),"")</f>
        <v/>
      </c>
      <c r="S403" s="58" t="str">
        <f>IFERROR(VLOOKUP($AC403,FILL_DATA!$A$4:$X$1004,19,0),"")</f>
        <v/>
      </c>
      <c r="T403" s="58" t="str">
        <f>IFERROR(VLOOKUP($AC403,FILL_DATA!$A$4:$X$1004,20,0),"")</f>
        <v/>
      </c>
      <c r="U403" s="58" t="str">
        <f>IFERROR(VLOOKUP($AC403,FILL_DATA!$A$4:$X$1004,21,0),"")</f>
        <v/>
      </c>
      <c r="V403" s="58" t="str">
        <f>IFERROR(VLOOKUP($AC403,FILL_DATA!$A$4:$X$1004,22,0),"")</f>
        <v/>
      </c>
      <c r="W403" s="58" t="str">
        <f>IFERROR(VLOOKUP($AC403,FILL_DATA!$A$4:$X$1004,23,0),"")</f>
        <v/>
      </c>
      <c r="X403" s="58" t="str">
        <f>IFERROR(VLOOKUP($AC403,FILL_DATA!$A$4:$X$1004,24,0),"")</f>
        <v/>
      </c>
      <c r="Y403" s="58" t="str">
        <f>IF(SANCTION!$C$6:$C$1006="","",VLOOKUP(SANCTION!$C$6:$C$1006,Sheet1!$B$3:$C$15,2,0))</f>
        <v/>
      </c>
      <c r="Z403" s="57">
        <f t="shared" si="12"/>
        <v>0</v>
      </c>
      <c r="AB403" s="89">
        <v>398</v>
      </c>
      <c r="AC403" s="89">
        <f>IFERROR(IF($AB$1&gt;=AB403,SMALL(FILL_DATA!$AC$5:$AC$1004,SANCTION!$AB$2+SANCTION!AB403),0),0)</f>
        <v>0</v>
      </c>
      <c r="AE403" s="89">
        <f>IF(SANCTION!$C403&gt;=9,1,0)</f>
        <v>1</v>
      </c>
      <c r="AF403" s="89">
        <f>IFERROR(PRODUCT(SANCTION!$X403,SANCTION!$Y403),"")</f>
        <v>0</v>
      </c>
      <c r="AG403" s="89">
        <f t="shared" si="13"/>
        <v>0</v>
      </c>
    </row>
    <row r="404" spans="1:33" hidden="1">
      <c r="A404" s="89" t="str">
        <f>J404&amp;"_"&amp;COUNTIF($J$6:J404,J404)</f>
        <v>_368</v>
      </c>
      <c r="B404" s="58" t="str">
        <f>IF(SANCTION!$C404="","",ROWS($B$6:B404))</f>
        <v/>
      </c>
      <c r="C404" s="58" t="str">
        <f>IFERROR(VLOOKUP($AC404,FILL_DATA!$A$4:$X$1004,2,0),"")</f>
        <v/>
      </c>
      <c r="D404" s="58" t="str">
        <f>IFERROR(VLOOKUP($AC404,FILL_DATA!$A$4:$X$1004,3,0),"")</f>
        <v/>
      </c>
      <c r="E404" s="58" t="str">
        <f>IFERROR(VLOOKUP($AC404,FILL_DATA!$A$4:$X$1004,4,0),"")</f>
        <v/>
      </c>
      <c r="F404" s="58" t="str">
        <f>IFERROR(VLOOKUP($AC404,FILL_DATA!$A$4:$X$1004,5,0),"")</f>
        <v/>
      </c>
      <c r="G404" s="58" t="str">
        <f>IFERROR(VLOOKUP($AC404,FILL_DATA!$A$4:$X$1004,6,0),"")</f>
        <v/>
      </c>
      <c r="H404" s="58" t="str">
        <f>IFERROR(VLOOKUP($AC404,FILL_DATA!$A$4:$X$1004,7,0),"")</f>
        <v/>
      </c>
      <c r="I404" s="161" t="str">
        <f>IFERROR(VLOOKUP($AC404,FILL_DATA!$A$4:$X$1004,9,0),"")</f>
        <v/>
      </c>
      <c r="J404" s="58" t="str">
        <f>IFERROR(VLOOKUP($AC404,FILL_DATA!$A$4:$X$1004,10,0),"")</f>
        <v/>
      </c>
      <c r="K404" s="58" t="str">
        <f>IFERROR(VLOOKUP($AC404,FILL_DATA!$A$4:$X$1004,11,0),"")</f>
        <v/>
      </c>
      <c r="L404" s="58" t="str">
        <f>IFERROR(VLOOKUP($AC404,FILL_DATA!$A$4:$X$1004,12,0),"")</f>
        <v/>
      </c>
      <c r="M404" s="58" t="str">
        <f>IFERROR(VLOOKUP($AC404,FILL_DATA!$A$4:$X$1004,13,0),"")</f>
        <v/>
      </c>
      <c r="N404" s="58" t="str">
        <f>IFERROR(VLOOKUP($AC404,FILL_DATA!$A$4:$X$1004,14,0),"")</f>
        <v/>
      </c>
      <c r="O404" s="58" t="str">
        <f>IFERROR(VLOOKUP($AC404,FILL_DATA!$A$4:$X$1004,15,0),"")</f>
        <v/>
      </c>
      <c r="P404" s="58" t="str">
        <f>IFERROR(VLOOKUP($AC404,FILL_DATA!$A$4:$X$1004,16,0),"")</f>
        <v/>
      </c>
      <c r="Q404" s="58" t="str">
        <f>IFERROR(VLOOKUP($AC404,FILL_DATA!$A$4:$X$1004,17,0),"")</f>
        <v/>
      </c>
      <c r="R404" s="58" t="str">
        <f>IFERROR(VLOOKUP($AC404,FILL_DATA!$A$4:$X$1004,18,0),"")</f>
        <v/>
      </c>
      <c r="S404" s="58" t="str">
        <f>IFERROR(VLOOKUP($AC404,FILL_DATA!$A$4:$X$1004,19,0),"")</f>
        <v/>
      </c>
      <c r="T404" s="58" t="str">
        <f>IFERROR(VLOOKUP($AC404,FILL_DATA!$A$4:$X$1004,20,0),"")</f>
        <v/>
      </c>
      <c r="U404" s="58" t="str">
        <f>IFERROR(VLOOKUP($AC404,FILL_DATA!$A$4:$X$1004,21,0),"")</f>
        <v/>
      </c>
      <c r="V404" s="58" t="str">
        <f>IFERROR(VLOOKUP($AC404,FILL_DATA!$A$4:$X$1004,22,0),"")</f>
        <v/>
      </c>
      <c r="W404" s="58" t="str">
        <f>IFERROR(VLOOKUP($AC404,FILL_DATA!$A$4:$X$1004,23,0),"")</f>
        <v/>
      </c>
      <c r="X404" s="58" t="str">
        <f>IFERROR(VLOOKUP($AC404,FILL_DATA!$A$4:$X$1004,24,0),"")</f>
        <v/>
      </c>
      <c r="Y404" s="58" t="str">
        <f>IF(SANCTION!$C$6:$C$1006="","",VLOOKUP(SANCTION!$C$6:$C$1006,Sheet1!$B$3:$C$15,2,0))</f>
        <v/>
      </c>
      <c r="Z404" s="57">
        <f t="shared" si="12"/>
        <v>0</v>
      </c>
      <c r="AB404" s="89">
        <v>399</v>
      </c>
      <c r="AC404" s="89">
        <f>IFERROR(IF($AB$1&gt;=AB404,SMALL(FILL_DATA!$AC$5:$AC$1004,SANCTION!$AB$2+SANCTION!AB404),0),0)</f>
        <v>0</v>
      </c>
      <c r="AE404" s="89">
        <f>IF(SANCTION!$C404&gt;=9,1,0)</f>
        <v>1</v>
      </c>
      <c r="AF404" s="89">
        <f>IFERROR(PRODUCT(SANCTION!$X404,SANCTION!$Y404),"")</f>
        <v>0</v>
      </c>
      <c r="AG404" s="89">
        <f t="shared" si="13"/>
        <v>0</v>
      </c>
    </row>
    <row r="405" spans="1:33" hidden="1">
      <c r="A405" s="89" t="str">
        <f>J405&amp;"_"&amp;COUNTIF($J$6:J405,J405)</f>
        <v>_369</v>
      </c>
      <c r="B405" s="58" t="str">
        <f>IF(SANCTION!$C405="","",ROWS($B$6:B405))</f>
        <v/>
      </c>
      <c r="C405" s="58" t="str">
        <f>IFERROR(VLOOKUP($AC405,FILL_DATA!$A$4:$X$1004,2,0),"")</f>
        <v/>
      </c>
      <c r="D405" s="58" t="str">
        <f>IFERROR(VLOOKUP($AC405,FILL_DATA!$A$4:$X$1004,3,0),"")</f>
        <v/>
      </c>
      <c r="E405" s="58" t="str">
        <f>IFERROR(VLOOKUP($AC405,FILL_DATA!$A$4:$X$1004,4,0),"")</f>
        <v/>
      </c>
      <c r="F405" s="58" t="str">
        <f>IFERROR(VLOOKUP($AC405,FILL_DATA!$A$4:$X$1004,5,0),"")</f>
        <v/>
      </c>
      <c r="G405" s="58" t="str">
        <f>IFERROR(VLOOKUP($AC405,FILL_DATA!$A$4:$X$1004,6,0),"")</f>
        <v/>
      </c>
      <c r="H405" s="58" t="str">
        <f>IFERROR(VLOOKUP($AC405,FILL_DATA!$A$4:$X$1004,7,0),"")</f>
        <v/>
      </c>
      <c r="I405" s="161" t="str">
        <f>IFERROR(VLOOKUP($AC405,FILL_DATA!$A$4:$X$1004,9,0),"")</f>
        <v/>
      </c>
      <c r="J405" s="58" t="str">
        <f>IFERROR(VLOOKUP($AC405,FILL_DATA!$A$4:$X$1004,10,0),"")</f>
        <v/>
      </c>
      <c r="K405" s="58" t="str">
        <f>IFERROR(VLOOKUP($AC405,FILL_DATA!$A$4:$X$1004,11,0),"")</f>
        <v/>
      </c>
      <c r="L405" s="58" t="str">
        <f>IFERROR(VLOOKUP($AC405,FILL_DATA!$A$4:$X$1004,12,0),"")</f>
        <v/>
      </c>
      <c r="M405" s="58" t="str">
        <f>IFERROR(VLOOKUP($AC405,FILL_DATA!$A$4:$X$1004,13,0),"")</f>
        <v/>
      </c>
      <c r="N405" s="58" t="str">
        <f>IFERROR(VLOOKUP($AC405,FILL_DATA!$A$4:$X$1004,14,0),"")</f>
        <v/>
      </c>
      <c r="O405" s="58" t="str">
        <f>IFERROR(VLOOKUP($AC405,FILL_DATA!$A$4:$X$1004,15,0),"")</f>
        <v/>
      </c>
      <c r="P405" s="58" t="str">
        <f>IFERROR(VLOOKUP($AC405,FILL_DATA!$A$4:$X$1004,16,0),"")</f>
        <v/>
      </c>
      <c r="Q405" s="58" t="str">
        <f>IFERROR(VLOOKUP($AC405,FILL_DATA!$A$4:$X$1004,17,0),"")</f>
        <v/>
      </c>
      <c r="R405" s="58" t="str">
        <f>IFERROR(VLOOKUP($AC405,FILL_DATA!$A$4:$X$1004,18,0),"")</f>
        <v/>
      </c>
      <c r="S405" s="58" t="str">
        <f>IFERROR(VLOOKUP($AC405,FILL_DATA!$A$4:$X$1004,19,0),"")</f>
        <v/>
      </c>
      <c r="T405" s="58" t="str">
        <f>IFERROR(VLOOKUP($AC405,FILL_DATA!$A$4:$X$1004,20,0),"")</f>
        <v/>
      </c>
      <c r="U405" s="58" t="str">
        <f>IFERROR(VLOOKUP($AC405,FILL_DATA!$A$4:$X$1004,21,0),"")</f>
        <v/>
      </c>
      <c r="V405" s="58" t="str">
        <f>IFERROR(VLOOKUP($AC405,FILL_DATA!$A$4:$X$1004,22,0),"")</f>
        <v/>
      </c>
      <c r="W405" s="58" t="str">
        <f>IFERROR(VLOOKUP($AC405,FILL_DATA!$A$4:$X$1004,23,0),"")</f>
        <v/>
      </c>
      <c r="X405" s="58" t="str">
        <f>IFERROR(VLOOKUP($AC405,FILL_DATA!$A$4:$X$1004,24,0),"")</f>
        <v/>
      </c>
      <c r="Y405" s="58" t="str">
        <f>IF(SANCTION!$C$6:$C$1006="","",VLOOKUP(SANCTION!$C$6:$C$1006,Sheet1!$B$3:$C$15,2,0))</f>
        <v/>
      </c>
      <c r="Z405" s="57">
        <f t="shared" si="12"/>
        <v>0</v>
      </c>
      <c r="AB405" s="89">
        <v>400</v>
      </c>
      <c r="AC405" s="89">
        <f>IFERROR(IF($AB$1&gt;=AB405,SMALL(FILL_DATA!$AC$5:$AC$1004,SANCTION!$AB$2+SANCTION!AB405),0),0)</f>
        <v>0</v>
      </c>
      <c r="AE405" s="89">
        <f>IF(SANCTION!$C405&gt;=9,1,0)</f>
        <v>1</v>
      </c>
      <c r="AF405" s="89">
        <f>IFERROR(PRODUCT(SANCTION!$X405,SANCTION!$Y405),"")</f>
        <v>0</v>
      </c>
      <c r="AG405" s="89">
        <f t="shared" si="13"/>
        <v>0</v>
      </c>
    </row>
    <row r="406" spans="1:33" hidden="1">
      <c r="A406" s="89" t="str">
        <f>J406&amp;"_"&amp;COUNTIF($J$6:J406,J406)</f>
        <v>_370</v>
      </c>
      <c r="B406" s="58" t="str">
        <f>IF(SANCTION!$C406="","",ROWS($B$6:B406))</f>
        <v/>
      </c>
      <c r="C406" s="58" t="str">
        <f>IFERROR(VLOOKUP($AC406,FILL_DATA!$A$4:$X$1004,2,0),"")</f>
        <v/>
      </c>
      <c r="D406" s="58" t="str">
        <f>IFERROR(VLOOKUP($AC406,FILL_DATA!$A$4:$X$1004,3,0),"")</f>
        <v/>
      </c>
      <c r="E406" s="58" t="str">
        <f>IFERROR(VLOOKUP($AC406,FILL_DATA!$A$4:$X$1004,4,0),"")</f>
        <v/>
      </c>
      <c r="F406" s="58" t="str">
        <f>IFERROR(VLOOKUP($AC406,FILL_DATA!$A$4:$X$1004,5,0),"")</f>
        <v/>
      </c>
      <c r="G406" s="58" t="str">
        <f>IFERROR(VLOOKUP($AC406,FILL_DATA!$A$4:$X$1004,6,0),"")</f>
        <v/>
      </c>
      <c r="H406" s="58" t="str">
        <f>IFERROR(VLOOKUP($AC406,FILL_DATA!$A$4:$X$1004,7,0),"")</f>
        <v/>
      </c>
      <c r="I406" s="161" t="str">
        <f>IFERROR(VLOOKUP($AC406,FILL_DATA!$A$4:$X$1004,9,0),"")</f>
        <v/>
      </c>
      <c r="J406" s="58" t="str">
        <f>IFERROR(VLOOKUP($AC406,FILL_DATA!$A$4:$X$1004,10,0),"")</f>
        <v/>
      </c>
      <c r="K406" s="58" t="str">
        <f>IFERROR(VLOOKUP($AC406,FILL_DATA!$A$4:$X$1004,11,0),"")</f>
        <v/>
      </c>
      <c r="L406" s="58" t="str">
        <f>IFERROR(VLOOKUP($AC406,FILL_DATA!$A$4:$X$1004,12,0),"")</f>
        <v/>
      </c>
      <c r="M406" s="58" t="str">
        <f>IFERROR(VLOOKUP($AC406,FILL_DATA!$A$4:$X$1004,13,0),"")</f>
        <v/>
      </c>
      <c r="N406" s="58" t="str">
        <f>IFERROR(VLOOKUP($AC406,FILL_DATA!$A$4:$X$1004,14,0),"")</f>
        <v/>
      </c>
      <c r="O406" s="58" t="str">
        <f>IFERROR(VLOOKUP($AC406,FILL_DATA!$A$4:$X$1004,15,0),"")</f>
        <v/>
      </c>
      <c r="P406" s="58" t="str">
        <f>IFERROR(VLOOKUP($AC406,FILL_DATA!$A$4:$X$1004,16,0),"")</f>
        <v/>
      </c>
      <c r="Q406" s="58" t="str">
        <f>IFERROR(VLOOKUP($AC406,FILL_DATA!$A$4:$X$1004,17,0),"")</f>
        <v/>
      </c>
      <c r="R406" s="58" t="str">
        <f>IFERROR(VLOOKUP($AC406,FILL_DATA!$A$4:$X$1004,18,0),"")</f>
        <v/>
      </c>
      <c r="S406" s="58" t="str">
        <f>IFERROR(VLOOKUP($AC406,FILL_DATA!$A$4:$X$1004,19,0),"")</f>
        <v/>
      </c>
      <c r="T406" s="58" t="str">
        <f>IFERROR(VLOOKUP($AC406,FILL_DATA!$A$4:$X$1004,20,0),"")</f>
        <v/>
      </c>
      <c r="U406" s="58" t="str">
        <f>IFERROR(VLOOKUP($AC406,FILL_DATA!$A$4:$X$1004,21,0),"")</f>
        <v/>
      </c>
      <c r="V406" s="58" t="str">
        <f>IFERROR(VLOOKUP($AC406,FILL_DATA!$A$4:$X$1004,22,0),"")</f>
        <v/>
      </c>
      <c r="W406" s="58" t="str">
        <f>IFERROR(VLOOKUP($AC406,FILL_DATA!$A$4:$X$1004,23,0),"")</f>
        <v/>
      </c>
      <c r="X406" s="58" t="str">
        <f>IFERROR(VLOOKUP($AC406,FILL_DATA!$A$4:$X$1004,24,0),"")</f>
        <v/>
      </c>
      <c r="Y406" s="58" t="str">
        <f>IF(SANCTION!$C$6:$C$1006="","",VLOOKUP(SANCTION!$C$6:$C$1006,Sheet1!$B$3:$C$15,2,0))</f>
        <v/>
      </c>
      <c r="Z406" s="57">
        <f t="shared" si="12"/>
        <v>0</v>
      </c>
      <c r="AB406" s="89">
        <v>401</v>
      </c>
      <c r="AC406" s="89">
        <f>IFERROR(IF($AB$1&gt;=AB406,SMALL(FILL_DATA!$AC$5:$AC$1004,SANCTION!$AB$2+SANCTION!AB406),0),0)</f>
        <v>0</v>
      </c>
      <c r="AE406" s="89">
        <f>IF(SANCTION!$C406&gt;=9,1,0)</f>
        <v>1</v>
      </c>
      <c r="AF406" s="89">
        <f>IFERROR(PRODUCT(SANCTION!$X406,SANCTION!$Y406),"")</f>
        <v>0</v>
      </c>
      <c r="AG406" s="89">
        <f t="shared" si="13"/>
        <v>0</v>
      </c>
    </row>
    <row r="407" spans="1:33" hidden="1">
      <c r="A407" s="89" t="str">
        <f>J407&amp;"_"&amp;COUNTIF($J$6:J407,J407)</f>
        <v>_371</v>
      </c>
      <c r="B407" s="58" t="str">
        <f>IF(SANCTION!$C407="","",ROWS($B$6:B407))</f>
        <v/>
      </c>
      <c r="C407" s="58" t="str">
        <f>IFERROR(VLOOKUP($AC407,FILL_DATA!$A$4:$X$1004,2,0),"")</f>
        <v/>
      </c>
      <c r="D407" s="58" t="str">
        <f>IFERROR(VLOOKUP($AC407,FILL_DATA!$A$4:$X$1004,3,0),"")</f>
        <v/>
      </c>
      <c r="E407" s="58" t="str">
        <f>IFERROR(VLOOKUP($AC407,FILL_DATA!$A$4:$X$1004,4,0),"")</f>
        <v/>
      </c>
      <c r="F407" s="58" t="str">
        <f>IFERROR(VLOOKUP($AC407,FILL_DATA!$A$4:$X$1004,5,0),"")</f>
        <v/>
      </c>
      <c r="G407" s="58" t="str">
        <f>IFERROR(VLOOKUP($AC407,FILL_DATA!$A$4:$X$1004,6,0),"")</f>
        <v/>
      </c>
      <c r="H407" s="58" t="str">
        <f>IFERROR(VLOOKUP($AC407,FILL_DATA!$A$4:$X$1004,7,0),"")</f>
        <v/>
      </c>
      <c r="I407" s="161" t="str">
        <f>IFERROR(VLOOKUP($AC407,FILL_DATA!$A$4:$X$1004,9,0),"")</f>
        <v/>
      </c>
      <c r="J407" s="58" t="str">
        <f>IFERROR(VLOOKUP($AC407,FILL_DATA!$A$4:$X$1004,10,0),"")</f>
        <v/>
      </c>
      <c r="K407" s="58" t="str">
        <f>IFERROR(VLOOKUP($AC407,FILL_DATA!$A$4:$X$1004,11,0),"")</f>
        <v/>
      </c>
      <c r="L407" s="58" t="str">
        <f>IFERROR(VLOOKUP($AC407,FILL_DATA!$A$4:$X$1004,12,0),"")</f>
        <v/>
      </c>
      <c r="M407" s="58" t="str">
        <f>IFERROR(VLOOKUP($AC407,FILL_DATA!$A$4:$X$1004,13,0),"")</f>
        <v/>
      </c>
      <c r="N407" s="58" t="str">
        <f>IFERROR(VLOOKUP($AC407,FILL_DATA!$A$4:$X$1004,14,0),"")</f>
        <v/>
      </c>
      <c r="O407" s="58" t="str">
        <f>IFERROR(VLOOKUP($AC407,FILL_DATA!$A$4:$X$1004,15,0),"")</f>
        <v/>
      </c>
      <c r="P407" s="58" t="str">
        <f>IFERROR(VLOOKUP($AC407,FILL_DATA!$A$4:$X$1004,16,0),"")</f>
        <v/>
      </c>
      <c r="Q407" s="58" t="str">
        <f>IFERROR(VLOOKUP($AC407,FILL_DATA!$A$4:$X$1004,17,0),"")</f>
        <v/>
      </c>
      <c r="R407" s="58" t="str">
        <f>IFERROR(VLOOKUP($AC407,FILL_DATA!$A$4:$X$1004,18,0),"")</f>
        <v/>
      </c>
      <c r="S407" s="58" t="str">
        <f>IFERROR(VLOOKUP($AC407,FILL_DATA!$A$4:$X$1004,19,0),"")</f>
        <v/>
      </c>
      <c r="T407" s="58" t="str">
        <f>IFERROR(VLOOKUP($AC407,FILL_DATA!$A$4:$X$1004,20,0),"")</f>
        <v/>
      </c>
      <c r="U407" s="58" t="str">
        <f>IFERROR(VLOOKUP($AC407,FILL_DATA!$A$4:$X$1004,21,0),"")</f>
        <v/>
      </c>
      <c r="V407" s="58" t="str">
        <f>IFERROR(VLOOKUP($AC407,FILL_DATA!$A$4:$X$1004,22,0),"")</f>
        <v/>
      </c>
      <c r="W407" s="58" t="str">
        <f>IFERROR(VLOOKUP($AC407,FILL_DATA!$A$4:$X$1004,23,0),"")</f>
        <v/>
      </c>
      <c r="X407" s="58" t="str">
        <f>IFERROR(VLOOKUP($AC407,FILL_DATA!$A$4:$X$1004,24,0),"")</f>
        <v/>
      </c>
      <c r="Y407" s="58" t="str">
        <f>IF(SANCTION!$C$6:$C$1006="","",VLOOKUP(SANCTION!$C$6:$C$1006,Sheet1!$B$3:$C$15,2,0))</f>
        <v/>
      </c>
      <c r="Z407" s="57">
        <f t="shared" si="12"/>
        <v>0</v>
      </c>
      <c r="AB407" s="89">
        <v>402</v>
      </c>
      <c r="AC407" s="89">
        <f>IFERROR(IF($AB$1&gt;=AB407,SMALL(FILL_DATA!$AC$5:$AC$1004,SANCTION!$AB$2+SANCTION!AB407),0),0)</f>
        <v>0</v>
      </c>
      <c r="AE407" s="89">
        <f>IF(SANCTION!$C407&gt;=9,1,0)</f>
        <v>1</v>
      </c>
      <c r="AF407" s="89">
        <f>IFERROR(PRODUCT(SANCTION!$X407,SANCTION!$Y407),"")</f>
        <v>0</v>
      </c>
      <c r="AG407" s="89">
        <f t="shared" si="13"/>
        <v>0</v>
      </c>
    </row>
    <row r="408" spans="1:33" hidden="1">
      <c r="A408" s="89" t="str">
        <f>J408&amp;"_"&amp;COUNTIF($J$6:J408,J408)</f>
        <v>_372</v>
      </c>
      <c r="B408" s="58" t="str">
        <f>IF(SANCTION!$C408="","",ROWS($B$6:B408))</f>
        <v/>
      </c>
      <c r="C408" s="58" t="str">
        <f>IFERROR(VLOOKUP($AC408,FILL_DATA!$A$4:$X$1004,2,0),"")</f>
        <v/>
      </c>
      <c r="D408" s="58" t="str">
        <f>IFERROR(VLOOKUP($AC408,FILL_DATA!$A$4:$X$1004,3,0),"")</f>
        <v/>
      </c>
      <c r="E408" s="58" t="str">
        <f>IFERROR(VLOOKUP($AC408,FILL_DATA!$A$4:$X$1004,4,0),"")</f>
        <v/>
      </c>
      <c r="F408" s="58" t="str">
        <f>IFERROR(VLOOKUP($AC408,FILL_DATA!$A$4:$X$1004,5,0),"")</f>
        <v/>
      </c>
      <c r="G408" s="58" t="str">
        <f>IFERROR(VLOOKUP($AC408,FILL_DATA!$A$4:$X$1004,6,0),"")</f>
        <v/>
      </c>
      <c r="H408" s="58" t="str">
        <f>IFERROR(VLOOKUP($AC408,FILL_DATA!$A$4:$X$1004,7,0),"")</f>
        <v/>
      </c>
      <c r="I408" s="161" t="str">
        <f>IFERROR(VLOOKUP($AC408,FILL_DATA!$A$4:$X$1004,9,0),"")</f>
        <v/>
      </c>
      <c r="J408" s="58" t="str">
        <f>IFERROR(VLOOKUP($AC408,FILL_DATA!$A$4:$X$1004,10,0),"")</f>
        <v/>
      </c>
      <c r="K408" s="58" t="str">
        <f>IFERROR(VLOOKUP($AC408,FILL_DATA!$A$4:$X$1004,11,0),"")</f>
        <v/>
      </c>
      <c r="L408" s="58" t="str">
        <f>IFERROR(VLOOKUP($AC408,FILL_DATA!$A$4:$X$1004,12,0),"")</f>
        <v/>
      </c>
      <c r="M408" s="58" t="str">
        <f>IFERROR(VLOOKUP($AC408,FILL_DATA!$A$4:$X$1004,13,0),"")</f>
        <v/>
      </c>
      <c r="N408" s="58" t="str">
        <f>IFERROR(VLOOKUP($AC408,FILL_DATA!$A$4:$X$1004,14,0),"")</f>
        <v/>
      </c>
      <c r="O408" s="58" t="str">
        <f>IFERROR(VLOOKUP($AC408,FILL_DATA!$A$4:$X$1004,15,0),"")</f>
        <v/>
      </c>
      <c r="P408" s="58" t="str">
        <f>IFERROR(VLOOKUP($AC408,FILL_DATA!$A$4:$X$1004,16,0),"")</f>
        <v/>
      </c>
      <c r="Q408" s="58" t="str">
        <f>IFERROR(VLOOKUP($AC408,FILL_DATA!$A$4:$X$1004,17,0),"")</f>
        <v/>
      </c>
      <c r="R408" s="58" t="str">
        <f>IFERROR(VLOOKUP($AC408,FILL_DATA!$A$4:$X$1004,18,0),"")</f>
        <v/>
      </c>
      <c r="S408" s="58" t="str">
        <f>IFERROR(VLOOKUP($AC408,FILL_DATA!$A$4:$X$1004,19,0),"")</f>
        <v/>
      </c>
      <c r="T408" s="58" t="str">
        <f>IFERROR(VLOOKUP($AC408,FILL_DATA!$A$4:$X$1004,20,0),"")</f>
        <v/>
      </c>
      <c r="U408" s="58" t="str">
        <f>IFERROR(VLOOKUP($AC408,FILL_DATA!$A$4:$X$1004,21,0),"")</f>
        <v/>
      </c>
      <c r="V408" s="58" t="str">
        <f>IFERROR(VLOOKUP($AC408,FILL_DATA!$A$4:$X$1004,22,0),"")</f>
        <v/>
      </c>
      <c r="W408" s="58" t="str">
        <f>IFERROR(VLOOKUP($AC408,FILL_DATA!$A$4:$X$1004,23,0),"")</f>
        <v/>
      </c>
      <c r="X408" s="58" t="str">
        <f>IFERROR(VLOOKUP($AC408,FILL_DATA!$A$4:$X$1004,24,0),"")</f>
        <v/>
      </c>
      <c r="Y408" s="58" t="str">
        <f>IF(SANCTION!$C$6:$C$1006="","",VLOOKUP(SANCTION!$C$6:$C$1006,Sheet1!$B$3:$C$15,2,0))</f>
        <v/>
      </c>
      <c r="Z408" s="57">
        <f t="shared" si="12"/>
        <v>0</v>
      </c>
      <c r="AB408" s="89">
        <v>403</v>
      </c>
      <c r="AC408" s="89">
        <f>IFERROR(IF($AB$1&gt;=AB408,SMALL(FILL_DATA!$AC$5:$AC$1004,SANCTION!$AB$2+SANCTION!AB408),0),0)</f>
        <v>0</v>
      </c>
      <c r="AE408" s="89">
        <f>IF(SANCTION!$C408&gt;=9,1,0)</f>
        <v>1</v>
      </c>
      <c r="AF408" s="89">
        <f>IFERROR(PRODUCT(SANCTION!$X408,SANCTION!$Y408),"")</f>
        <v>0</v>
      </c>
      <c r="AG408" s="89">
        <f t="shared" si="13"/>
        <v>0</v>
      </c>
    </row>
    <row r="409" spans="1:33" hidden="1">
      <c r="A409" s="89" t="str">
        <f>J409&amp;"_"&amp;COUNTIF($J$6:J409,J409)</f>
        <v>_373</v>
      </c>
      <c r="B409" s="58" t="str">
        <f>IF(SANCTION!$C409="","",ROWS($B$6:B409))</f>
        <v/>
      </c>
      <c r="C409" s="58" t="str">
        <f>IFERROR(VLOOKUP($AC409,FILL_DATA!$A$4:$X$1004,2,0),"")</f>
        <v/>
      </c>
      <c r="D409" s="58" t="str">
        <f>IFERROR(VLOOKUP($AC409,FILL_DATA!$A$4:$X$1004,3,0),"")</f>
        <v/>
      </c>
      <c r="E409" s="58" t="str">
        <f>IFERROR(VLOOKUP($AC409,FILL_DATA!$A$4:$X$1004,4,0),"")</f>
        <v/>
      </c>
      <c r="F409" s="58" t="str">
        <f>IFERROR(VLOOKUP($AC409,FILL_DATA!$A$4:$X$1004,5,0),"")</f>
        <v/>
      </c>
      <c r="G409" s="58" t="str">
        <f>IFERROR(VLOOKUP($AC409,FILL_DATA!$A$4:$X$1004,6,0),"")</f>
        <v/>
      </c>
      <c r="H409" s="58" t="str">
        <f>IFERROR(VLOOKUP($AC409,FILL_DATA!$A$4:$X$1004,7,0),"")</f>
        <v/>
      </c>
      <c r="I409" s="161" t="str">
        <f>IFERROR(VLOOKUP($AC409,FILL_DATA!$A$4:$X$1004,9,0),"")</f>
        <v/>
      </c>
      <c r="J409" s="58" t="str">
        <f>IFERROR(VLOOKUP($AC409,FILL_DATA!$A$4:$X$1004,10,0),"")</f>
        <v/>
      </c>
      <c r="K409" s="58" t="str">
        <f>IFERROR(VLOOKUP($AC409,FILL_DATA!$A$4:$X$1004,11,0),"")</f>
        <v/>
      </c>
      <c r="L409" s="58" t="str">
        <f>IFERROR(VLOOKUP($AC409,FILL_DATA!$A$4:$X$1004,12,0),"")</f>
        <v/>
      </c>
      <c r="M409" s="58" t="str">
        <f>IFERROR(VLOOKUP($AC409,FILL_DATA!$A$4:$X$1004,13,0),"")</f>
        <v/>
      </c>
      <c r="N409" s="58" t="str">
        <f>IFERROR(VLOOKUP($AC409,FILL_DATA!$A$4:$X$1004,14,0),"")</f>
        <v/>
      </c>
      <c r="O409" s="58" t="str">
        <f>IFERROR(VLOOKUP($AC409,FILL_DATA!$A$4:$X$1004,15,0),"")</f>
        <v/>
      </c>
      <c r="P409" s="58" t="str">
        <f>IFERROR(VLOOKUP($AC409,FILL_DATA!$A$4:$X$1004,16,0),"")</f>
        <v/>
      </c>
      <c r="Q409" s="58" t="str">
        <f>IFERROR(VLOOKUP($AC409,FILL_DATA!$A$4:$X$1004,17,0),"")</f>
        <v/>
      </c>
      <c r="R409" s="58" t="str">
        <f>IFERROR(VLOOKUP($AC409,FILL_DATA!$A$4:$X$1004,18,0),"")</f>
        <v/>
      </c>
      <c r="S409" s="58" t="str">
        <f>IFERROR(VLOOKUP($AC409,FILL_DATA!$A$4:$X$1004,19,0),"")</f>
        <v/>
      </c>
      <c r="T409" s="58" t="str">
        <f>IFERROR(VLOOKUP($AC409,FILL_DATA!$A$4:$X$1004,20,0),"")</f>
        <v/>
      </c>
      <c r="U409" s="58" t="str">
        <f>IFERROR(VLOOKUP($AC409,FILL_DATA!$A$4:$X$1004,21,0),"")</f>
        <v/>
      </c>
      <c r="V409" s="58" t="str">
        <f>IFERROR(VLOOKUP($AC409,FILL_DATA!$A$4:$X$1004,22,0),"")</f>
        <v/>
      </c>
      <c r="W409" s="58" t="str">
        <f>IFERROR(VLOOKUP($AC409,FILL_DATA!$A$4:$X$1004,23,0),"")</f>
        <v/>
      </c>
      <c r="X409" s="58" t="str">
        <f>IFERROR(VLOOKUP($AC409,FILL_DATA!$A$4:$X$1004,24,0),"")</f>
        <v/>
      </c>
      <c r="Y409" s="58" t="str">
        <f>IF(SANCTION!$C$6:$C$1006="","",VLOOKUP(SANCTION!$C$6:$C$1006,Sheet1!$B$3:$C$15,2,0))</f>
        <v/>
      </c>
      <c r="Z409" s="57">
        <f t="shared" si="12"/>
        <v>0</v>
      </c>
      <c r="AB409" s="89">
        <v>404</v>
      </c>
      <c r="AC409" s="89">
        <f>IFERROR(IF($AB$1&gt;=AB409,SMALL(FILL_DATA!$AC$5:$AC$1004,SANCTION!$AB$2+SANCTION!AB409),0),0)</f>
        <v>0</v>
      </c>
      <c r="AE409" s="89">
        <f>IF(SANCTION!$C409&gt;=9,1,0)</f>
        <v>1</v>
      </c>
      <c r="AF409" s="89">
        <f>IFERROR(PRODUCT(SANCTION!$X409,SANCTION!$Y409),"")</f>
        <v>0</v>
      </c>
      <c r="AG409" s="89">
        <f t="shared" si="13"/>
        <v>0</v>
      </c>
    </row>
    <row r="410" spans="1:33" hidden="1">
      <c r="A410" s="89" t="str">
        <f>J410&amp;"_"&amp;COUNTIF($J$6:J410,J410)</f>
        <v>_374</v>
      </c>
      <c r="B410" s="58" t="str">
        <f>IF(SANCTION!$C410="","",ROWS($B$6:B410))</f>
        <v/>
      </c>
      <c r="C410" s="58" t="str">
        <f>IFERROR(VLOOKUP($AC410,FILL_DATA!$A$4:$X$1004,2,0),"")</f>
        <v/>
      </c>
      <c r="D410" s="58" t="str">
        <f>IFERROR(VLOOKUP($AC410,FILL_DATA!$A$4:$X$1004,3,0),"")</f>
        <v/>
      </c>
      <c r="E410" s="58" t="str">
        <f>IFERROR(VLOOKUP($AC410,FILL_DATA!$A$4:$X$1004,4,0),"")</f>
        <v/>
      </c>
      <c r="F410" s="58" t="str">
        <f>IFERROR(VLOOKUP($AC410,FILL_DATA!$A$4:$X$1004,5,0),"")</f>
        <v/>
      </c>
      <c r="G410" s="58" t="str">
        <f>IFERROR(VLOOKUP($AC410,FILL_DATA!$A$4:$X$1004,6,0),"")</f>
        <v/>
      </c>
      <c r="H410" s="58" t="str">
        <f>IFERROR(VLOOKUP($AC410,FILL_DATA!$A$4:$X$1004,7,0),"")</f>
        <v/>
      </c>
      <c r="I410" s="161" t="str">
        <f>IFERROR(VLOOKUP($AC410,FILL_DATA!$A$4:$X$1004,9,0),"")</f>
        <v/>
      </c>
      <c r="J410" s="58" t="str">
        <f>IFERROR(VLOOKUP($AC410,FILL_DATA!$A$4:$X$1004,10,0),"")</f>
        <v/>
      </c>
      <c r="K410" s="58" t="str">
        <f>IFERROR(VLOOKUP($AC410,FILL_DATA!$A$4:$X$1004,11,0),"")</f>
        <v/>
      </c>
      <c r="L410" s="58" t="str">
        <f>IFERROR(VLOOKUP($AC410,FILL_DATA!$A$4:$X$1004,12,0),"")</f>
        <v/>
      </c>
      <c r="M410" s="58" t="str">
        <f>IFERROR(VLOOKUP($AC410,FILL_DATA!$A$4:$X$1004,13,0),"")</f>
        <v/>
      </c>
      <c r="N410" s="58" t="str">
        <f>IFERROR(VLOOKUP($AC410,FILL_DATA!$A$4:$X$1004,14,0),"")</f>
        <v/>
      </c>
      <c r="O410" s="58" t="str">
        <f>IFERROR(VLOOKUP($AC410,FILL_DATA!$A$4:$X$1004,15,0),"")</f>
        <v/>
      </c>
      <c r="P410" s="58" t="str">
        <f>IFERROR(VLOOKUP($AC410,FILL_DATA!$A$4:$X$1004,16,0),"")</f>
        <v/>
      </c>
      <c r="Q410" s="58" t="str">
        <f>IFERROR(VLOOKUP($AC410,FILL_DATA!$A$4:$X$1004,17,0),"")</f>
        <v/>
      </c>
      <c r="R410" s="58" t="str">
        <f>IFERROR(VLOOKUP($AC410,FILL_DATA!$A$4:$X$1004,18,0),"")</f>
        <v/>
      </c>
      <c r="S410" s="58" t="str">
        <f>IFERROR(VLOOKUP($AC410,FILL_DATA!$A$4:$X$1004,19,0),"")</f>
        <v/>
      </c>
      <c r="T410" s="58" t="str">
        <f>IFERROR(VLOOKUP($AC410,FILL_DATA!$A$4:$X$1004,20,0),"")</f>
        <v/>
      </c>
      <c r="U410" s="58" t="str">
        <f>IFERROR(VLOOKUP($AC410,FILL_DATA!$A$4:$X$1004,21,0),"")</f>
        <v/>
      </c>
      <c r="V410" s="58" t="str">
        <f>IFERROR(VLOOKUP($AC410,FILL_DATA!$A$4:$X$1004,22,0),"")</f>
        <v/>
      </c>
      <c r="W410" s="58" t="str">
        <f>IFERROR(VLOOKUP($AC410,FILL_DATA!$A$4:$X$1004,23,0),"")</f>
        <v/>
      </c>
      <c r="X410" s="58" t="str">
        <f>IFERROR(VLOOKUP($AC410,FILL_DATA!$A$4:$X$1004,24,0),"")</f>
        <v/>
      </c>
      <c r="Y410" s="58" t="str">
        <f>IF(SANCTION!$C$6:$C$1006="","",VLOOKUP(SANCTION!$C$6:$C$1006,Sheet1!$B$3:$C$15,2,0))</f>
        <v/>
      </c>
      <c r="Z410" s="57">
        <f t="shared" si="12"/>
        <v>0</v>
      </c>
      <c r="AB410" s="89">
        <v>405</v>
      </c>
      <c r="AC410" s="89">
        <f>IFERROR(IF($AB$1&gt;=AB410,SMALL(FILL_DATA!$AC$5:$AC$1004,SANCTION!$AB$2+SANCTION!AB410),0),0)</f>
        <v>0</v>
      </c>
      <c r="AE410" s="89">
        <f>IF(SANCTION!$C410&gt;=9,1,0)</f>
        <v>1</v>
      </c>
      <c r="AF410" s="89">
        <f>IFERROR(PRODUCT(SANCTION!$X410,SANCTION!$Y410),"")</f>
        <v>0</v>
      </c>
      <c r="AG410" s="89">
        <f t="shared" si="13"/>
        <v>0</v>
      </c>
    </row>
    <row r="411" spans="1:33" hidden="1">
      <c r="A411" s="89" t="str">
        <f>J411&amp;"_"&amp;COUNTIF($J$6:J411,J411)</f>
        <v>_375</v>
      </c>
      <c r="B411" s="58" t="str">
        <f>IF(SANCTION!$C411="","",ROWS($B$6:B411))</f>
        <v/>
      </c>
      <c r="C411" s="58" t="str">
        <f>IFERROR(VLOOKUP($AC411,FILL_DATA!$A$4:$X$1004,2,0),"")</f>
        <v/>
      </c>
      <c r="D411" s="58" t="str">
        <f>IFERROR(VLOOKUP($AC411,FILL_DATA!$A$4:$X$1004,3,0),"")</f>
        <v/>
      </c>
      <c r="E411" s="58" t="str">
        <f>IFERROR(VLOOKUP($AC411,FILL_DATA!$A$4:$X$1004,4,0),"")</f>
        <v/>
      </c>
      <c r="F411" s="58" t="str">
        <f>IFERROR(VLOOKUP($AC411,FILL_DATA!$A$4:$X$1004,5,0),"")</f>
        <v/>
      </c>
      <c r="G411" s="58" t="str">
        <f>IFERROR(VLOOKUP($AC411,FILL_DATA!$A$4:$X$1004,6,0),"")</f>
        <v/>
      </c>
      <c r="H411" s="58" t="str">
        <f>IFERROR(VLOOKUP($AC411,FILL_DATA!$A$4:$X$1004,7,0),"")</f>
        <v/>
      </c>
      <c r="I411" s="161" t="str">
        <f>IFERROR(VLOOKUP($AC411,FILL_DATA!$A$4:$X$1004,9,0),"")</f>
        <v/>
      </c>
      <c r="J411" s="58" t="str">
        <f>IFERROR(VLOOKUP($AC411,FILL_DATA!$A$4:$X$1004,10,0),"")</f>
        <v/>
      </c>
      <c r="K411" s="58" t="str">
        <f>IFERROR(VLOOKUP($AC411,FILL_DATA!$A$4:$X$1004,11,0),"")</f>
        <v/>
      </c>
      <c r="L411" s="58" t="str">
        <f>IFERROR(VLOOKUP($AC411,FILL_DATA!$A$4:$X$1004,12,0),"")</f>
        <v/>
      </c>
      <c r="M411" s="58" t="str">
        <f>IFERROR(VLOOKUP($AC411,FILL_DATA!$A$4:$X$1004,13,0),"")</f>
        <v/>
      </c>
      <c r="N411" s="58" t="str">
        <f>IFERROR(VLOOKUP($AC411,FILL_DATA!$A$4:$X$1004,14,0),"")</f>
        <v/>
      </c>
      <c r="O411" s="58" t="str">
        <f>IFERROR(VLOOKUP($AC411,FILL_DATA!$A$4:$X$1004,15,0),"")</f>
        <v/>
      </c>
      <c r="P411" s="58" t="str">
        <f>IFERROR(VLOOKUP($AC411,FILL_DATA!$A$4:$X$1004,16,0),"")</f>
        <v/>
      </c>
      <c r="Q411" s="58" t="str">
        <f>IFERROR(VLOOKUP($AC411,FILL_DATA!$A$4:$X$1004,17,0),"")</f>
        <v/>
      </c>
      <c r="R411" s="58" t="str">
        <f>IFERROR(VLOOKUP($AC411,FILL_DATA!$A$4:$X$1004,18,0),"")</f>
        <v/>
      </c>
      <c r="S411" s="58" t="str">
        <f>IFERROR(VLOOKUP($AC411,FILL_DATA!$A$4:$X$1004,19,0),"")</f>
        <v/>
      </c>
      <c r="T411" s="58" t="str">
        <f>IFERROR(VLOOKUP($AC411,FILL_DATA!$A$4:$X$1004,20,0),"")</f>
        <v/>
      </c>
      <c r="U411" s="58" t="str">
        <f>IFERROR(VLOOKUP($AC411,FILL_DATA!$A$4:$X$1004,21,0),"")</f>
        <v/>
      </c>
      <c r="V411" s="58" t="str">
        <f>IFERROR(VLOOKUP($AC411,FILL_DATA!$A$4:$X$1004,22,0),"")</f>
        <v/>
      </c>
      <c r="W411" s="58" t="str">
        <f>IFERROR(VLOOKUP($AC411,FILL_DATA!$A$4:$X$1004,23,0),"")</f>
        <v/>
      </c>
      <c r="X411" s="58" t="str">
        <f>IFERROR(VLOOKUP($AC411,FILL_DATA!$A$4:$X$1004,24,0),"")</f>
        <v/>
      </c>
      <c r="Y411" s="58" t="str">
        <f>IF(SANCTION!$C$6:$C$1006="","",VLOOKUP(SANCTION!$C$6:$C$1006,Sheet1!$B$3:$C$15,2,0))</f>
        <v/>
      </c>
      <c r="Z411" s="57">
        <f t="shared" si="12"/>
        <v>0</v>
      </c>
      <c r="AB411" s="89">
        <v>406</v>
      </c>
      <c r="AC411" s="89">
        <f>IFERROR(IF($AB$1&gt;=AB411,SMALL(FILL_DATA!$AC$5:$AC$1004,SANCTION!$AB$2+SANCTION!AB411),0),0)</f>
        <v>0</v>
      </c>
      <c r="AE411" s="89">
        <f>IF(SANCTION!$C411&gt;=9,1,0)</f>
        <v>1</v>
      </c>
      <c r="AF411" s="89">
        <f>IFERROR(PRODUCT(SANCTION!$X411,SANCTION!$Y411),"")</f>
        <v>0</v>
      </c>
      <c r="AG411" s="89">
        <f t="shared" si="13"/>
        <v>0</v>
      </c>
    </row>
    <row r="412" spans="1:33" hidden="1">
      <c r="A412" s="89" t="str">
        <f>J412&amp;"_"&amp;COUNTIF($J$6:J412,J412)</f>
        <v>_376</v>
      </c>
      <c r="B412" s="58" t="str">
        <f>IF(SANCTION!$C412="","",ROWS($B$6:B412))</f>
        <v/>
      </c>
      <c r="C412" s="58" t="str">
        <f>IFERROR(VLOOKUP($AC412,FILL_DATA!$A$4:$X$1004,2,0),"")</f>
        <v/>
      </c>
      <c r="D412" s="58" t="str">
        <f>IFERROR(VLOOKUP($AC412,FILL_DATA!$A$4:$X$1004,3,0),"")</f>
        <v/>
      </c>
      <c r="E412" s="58" t="str">
        <f>IFERROR(VLOOKUP($AC412,FILL_DATA!$A$4:$X$1004,4,0),"")</f>
        <v/>
      </c>
      <c r="F412" s="58" t="str">
        <f>IFERROR(VLOOKUP($AC412,FILL_DATA!$A$4:$X$1004,5,0),"")</f>
        <v/>
      </c>
      <c r="G412" s="58" t="str">
        <f>IFERROR(VLOOKUP($AC412,FILL_DATA!$A$4:$X$1004,6,0),"")</f>
        <v/>
      </c>
      <c r="H412" s="58" t="str">
        <f>IFERROR(VLOOKUP($AC412,FILL_DATA!$A$4:$X$1004,7,0),"")</f>
        <v/>
      </c>
      <c r="I412" s="161" t="str">
        <f>IFERROR(VLOOKUP($AC412,FILL_DATA!$A$4:$X$1004,9,0),"")</f>
        <v/>
      </c>
      <c r="J412" s="58" t="str">
        <f>IFERROR(VLOOKUP($AC412,FILL_DATA!$A$4:$X$1004,10,0),"")</f>
        <v/>
      </c>
      <c r="K412" s="58" t="str">
        <f>IFERROR(VLOOKUP($AC412,FILL_DATA!$A$4:$X$1004,11,0),"")</f>
        <v/>
      </c>
      <c r="L412" s="58" t="str">
        <f>IFERROR(VLOOKUP($AC412,FILL_DATA!$A$4:$X$1004,12,0),"")</f>
        <v/>
      </c>
      <c r="M412" s="58" t="str">
        <f>IFERROR(VLOOKUP($AC412,FILL_DATA!$A$4:$X$1004,13,0),"")</f>
        <v/>
      </c>
      <c r="N412" s="58" t="str">
        <f>IFERROR(VLOOKUP($AC412,FILL_DATA!$A$4:$X$1004,14,0),"")</f>
        <v/>
      </c>
      <c r="O412" s="58" t="str">
        <f>IFERROR(VLOOKUP($AC412,FILL_DATA!$A$4:$X$1004,15,0),"")</f>
        <v/>
      </c>
      <c r="P412" s="58" t="str">
        <f>IFERROR(VLOOKUP($AC412,FILL_DATA!$A$4:$X$1004,16,0),"")</f>
        <v/>
      </c>
      <c r="Q412" s="58" t="str">
        <f>IFERROR(VLOOKUP($AC412,FILL_DATA!$A$4:$X$1004,17,0),"")</f>
        <v/>
      </c>
      <c r="R412" s="58" t="str">
        <f>IFERROR(VLOOKUP($AC412,FILL_DATA!$A$4:$X$1004,18,0),"")</f>
        <v/>
      </c>
      <c r="S412" s="58" t="str">
        <f>IFERROR(VLOOKUP($AC412,FILL_DATA!$A$4:$X$1004,19,0),"")</f>
        <v/>
      </c>
      <c r="T412" s="58" t="str">
        <f>IFERROR(VLOOKUP($AC412,FILL_DATA!$A$4:$X$1004,20,0),"")</f>
        <v/>
      </c>
      <c r="U412" s="58" t="str">
        <f>IFERROR(VLOOKUP($AC412,FILL_DATA!$A$4:$X$1004,21,0),"")</f>
        <v/>
      </c>
      <c r="V412" s="58" t="str">
        <f>IFERROR(VLOOKUP($AC412,FILL_DATA!$A$4:$X$1004,22,0),"")</f>
        <v/>
      </c>
      <c r="W412" s="58" t="str">
        <f>IFERROR(VLOOKUP($AC412,FILL_DATA!$A$4:$X$1004,23,0),"")</f>
        <v/>
      </c>
      <c r="X412" s="58" t="str">
        <f>IFERROR(VLOOKUP($AC412,FILL_DATA!$A$4:$X$1004,24,0),"")</f>
        <v/>
      </c>
      <c r="Y412" s="58" t="str">
        <f>IF(SANCTION!$C$6:$C$1006="","",VLOOKUP(SANCTION!$C$6:$C$1006,Sheet1!$B$3:$C$15,2,0))</f>
        <v/>
      </c>
      <c r="Z412" s="57">
        <f t="shared" si="12"/>
        <v>0</v>
      </c>
      <c r="AB412" s="89">
        <v>407</v>
      </c>
      <c r="AC412" s="89">
        <f>IFERROR(IF($AB$1&gt;=AB412,SMALL(FILL_DATA!$AC$5:$AC$1004,SANCTION!$AB$2+SANCTION!AB412),0),0)</f>
        <v>0</v>
      </c>
      <c r="AE412" s="89">
        <f>IF(SANCTION!$C412&gt;=9,1,0)</f>
        <v>1</v>
      </c>
      <c r="AF412" s="89">
        <f>IFERROR(PRODUCT(SANCTION!$X412,SANCTION!$Y412),"")</f>
        <v>0</v>
      </c>
      <c r="AG412" s="89">
        <f t="shared" si="13"/>
        <v>0</v>
      </c>
    </row>
    <row r="413" spans="1:33" hidden="1">
      <c r="A413" s="89" t="str">
        <f>J413&amp;"_"&amp;COUNTIF($J$6:J413,J413)</f>
        <v>_377</v>
      </c>
      <c r="B413" s="58" t="str">
        <f>IF(SANCTION!$C413="","",ROWS($B$6:B413))</f>
        <v/>
      </c>
      <c r="C413" s="58" t="str">
        <f>IFERROR(VLOOKUP($AC413,FILL_DATA!$A$4:$X$1004,2,0),"")</f>
        <v/>
      </c>
      <c r="D413" s="58" t="str">
        <f>IFERROR(VLOOKUP($AC413,FILL_DATA!$A$4:$X$1004,3,0),"")</f>
        <v/>
      </c>
      <c r="E413" s="58" t="str">
        <f>IFERROR(VLOOKUP($AC413,FILL_DATA!$A$4:$X$1004,4,0),"")</f>
        <v/>
      </c>
      <c r="F413" s="58" t="str">
        <f>IFERROR(VLOOKUP($AC413,FILL_DATA!$A$4:$X$1004,5,0),"")</f>
        <v/>
      </c>
      <c r="G413" s="58" t="str">
        <f>IFERROR(VLOOKUP($AC413,FILL_DATA!$A$4:$X$1004,6,0),"")</f>
        <v/>
      </c>
      <c r="H413" s="58" t="str">
        <f>IFERROR(VLOOKUP($AC413,FILL_DATA!$A$4:$X$1004,7,0),"")</f>
        <v/>
      </c>
      <c r="I413" s="161" t="str">
        <f>IFERROR(VLOOKUP($AC413,FILL_DATA!$A$4:$X$1004,9,0),"")</f>
        <v/>
      </c>
      <c r="J413" s="58" t="str">
        <f>IFERROR(VLOOKUP($AC413,FILL_DATA!$A$4:$X$1004,10,0),"")</f>
        <v/>
      </c>
      <c r="K413" s="58" t="str">
        <f>IFERROR(VLOOKUP($AC413,FILL_DATA!$A$4:$X$1004,11,0),"")</f>
        <v/>
      </c>
      <c r="L413" s="58" t="str">
        <f>IFERROR(VLOOKUP($AC413,FILL_DATA!$A$4:$X$1004,12,0),"")</f>
        <v/>
      </c>
      <c r="M413" s="58" t="str">
        <f>IFERROR(VLOOKUP($AC413,FILL_DATA!$A$4:$X$1004,13,0),"")</f>
        <v/>
      </c>
      <c r="N413" s="58" t="str">
        <f>IFERROR(VLOOKUP($AC413,FILL_DATA!$A$4:$X$1004,14,0),"")</f>
        <v/>
      </c>
      <c r="O413" s="58" t="str">
        <f>IFERROR(VLOOKUP($AC413,FILL_DATA!$A$4:$X$1004,15,0),"")</f>
        <v/>
      </c>
      <c r="P413" s="58" t="str">
        <f>IFERROR(VLOOKUP($AC413,FILL_DATA!$A$4:$X$1004,16,0),"")</f>
        <v/>
      </c>
      <c r="Q413" s="58" t="str">
        <f>IFERROR(VLOOKUP($AC413,FILL_DATA!$A$4:$X$1004,17,0),"")</f>
        <v/>
      </c>
      <c r="R413" s="58" t="str">
        <f>IFERROR(VLOOKUP($AC413,FILL_DATA!$A$4:$X$1004,18,0),"")</f>
        <v/>
      </c>
      <c r="S413" s="58" t="str">
        <f>IFERROR(VLOOKUP($AC413,FILL_DATA!$A$4:$X$1004,19,0),"")</f>
        <v/>
      </c>
      <c r="T413" s="58" t="str">
        <f>IFERROR(VLOOKUP($AC413,FILL_DATA!$A$4:$X$1004,20,0),"")</f>
        <v/>
      </c>
      <c r="U413" s="58" t="str">
        <f>IFERROR(VLOOKUP($AC413,FILL_DATA!$A$4:$X$1004,21,0),"")</f>
        <v/>
      </c>
      <c r="V413" s="58" t="str">
        <f>IFERROR(VLOOKUP($AC413,FILL_DATA!$A$4:$X$1004,22,0),"")</f>
        <v/>
      </c>
      <c r="W413" s="58" t="str">
        <f>IFERROR(VLOOKUP($AC413,FILL_DATA!$A$4:$X$1004,23,0),"")</f>
        <v/>
      </c>
      <c r="X413" s="58" t="str">
        <f>IFERROR(VLOOKUP($AC413,FILL_DATA!$A$4:$X$1004,24,0),"")</f>
        <v/>
      </c>
      <c r="Y413" s="58" t="str">
        <f>IF(SANCTION!$C$6:$C$1006="","",VLOOKUP(SANCTION!$C$6:$C$1006,Sheet1!$B$3:$C$15,2,0))</f>
        <v/>
      </c>
      <c r="Z413" s="57">
        <f t="shared" si="12"/>
        <v>0</v>
      </c>
      <c r="AB413" s="89">
        <v>408</v>
      </c>
      <c r="AC413" s="89">
        <f>IFERROR(IF($AB$1&gt;=AB413,SMALL(FILL_DATA!$AC$5:$AC$1004,SANCTION!$AB$2+SANCTION!AB413),0),0)</f>
        <v>0</v>
      </c>
      <c r="AE413" s="89">
        <f>IF(SANCTION!$C413&gt;=9,1,0)</f>
        <v>1</v>
      </c>
      <c r="AF413" s="89">
        <f>IFERROR(PRODUCT(SANCTION!$X413,SANCTION!$Y413),"")</f>
        <v>0</v>
      </c>
      <c r="AG413" s="89">
        <f t="shared" si="13"/>
        <v>0</v>
      </c>
    </row>
    <row r="414" spans="1:33" hidden="1">
      <c r="A414" s="89" t="str">
        <f>J414&amp;"_"&amp;COUNTIF($J$6:J414,J414)</f>
        <v>_378</v>
      </c>
      <c r="B414" s="58" t="str">
        <f>IF(SANCTION!$C414="","",ROWS($B$6:B414))</f>
        <v/>
      </c>
      <c r="C414" s="58" t="str">
        <f>IFERROR(VLOOKUP($AC414,FILL_DATA!$A$4:$X$1004,2,0),"")</f>
        <v/>
      </c>
      <c r="D414" s="58" t="str">
        <f>IFERROR(VLOOKUP($AC414,FILL_DATA!$A$4:$X$1004,3,0),"")</f>
        <v/>
      </c>
      <c r="E414" s="58" t="str">
        <f>IFERROR(VLOOKUP($AC414,FILL_DATA!$A$4:$X$1004,4,0),"")</f>
        <v/>
      </c>
      <c r="F414" s="58" t="str">
        <f>IFERROR(VLOOKUP($AC414,FILL_DATA!$A$4:$X$1004,5,0),"")</f>
        <v/>
      </c>
      <c r="G414" s="58" t="str">
        <f>IFERROR(VLOOKUP($AC414,FILL_DATA!$A$4:$X$1004,6,0),"")</f>
        <v/>
      </c>
      <c r="H414" s="58" t="str">
        <f>IFERROR(VLOOKUP($AC414,FILL_DATA!$A$4:$X$1004,7,0),"")</f>
        <v/>
      </c>
      <c r="I414" s="161" t="str">
        <f>IFERROR(VLOOKUP($AC414,FILL_DATA!$A$4:$X$1004,9,0),"")</f>
        <v/>
      </c>
      <c r="J414" s="58" t="str">
        <f>IFERROR(VLOOKUP($AC414,FILL_DATA!$A$4:$X$1004,10,0),"")</f>
        <v/>
      </c>
      <c r="K414" s="58" t="str">
        <f>IFERROR(VLOOKUP($AC414,FILL_DATA!$A$4:$X$1004,11,0),"")</f>
        <v/>
      </c>
      <c r="L414" s="58" t="str">
        <f>IFERROR(VLOOKUP($AC414,FILL_DATA!$A$4:$X$1004,12,0),"")</f>
        <v/>
      </c>
      <c r="M414" s="58" t="str">
        <f>IFERROR(VLOOKUP($AC414,FILL_DATA!$A$4:$X$1004,13,0),"")</f>
        <v/>
      </c>
      <c r="N414" s="58" t="str">
        <f>IFERROR(VLOOKUP($AC414,FILL_DATA!$A$4:$X$1004,14,0),"")</f>
        <v/>
      </c>
      <c r="O414" s="58" t="str">
        <f>IFERROR(VLOOKUP($AC414,FILL_DATA!$A$4:$X$1004,15,0),"")</f>
        <v/>
      </c>
      <c r="P414" s="58" t="str">
        <f>IFERROR(VLOOKUP($AC414,FILL_DATA!$A$4:$X$1004,16,0),"")</f>
        <v/>
      </c>
      <c r="Q414" s="58" t="str">
        <f>IFERROR(VLOOKUP($AC414,FILL_DATA!$A$4:$X$1004,17,0),"")</f>
        <v/>
      </c>
      <c r="R414" s="58" t="str">
        <f>IFERROR(VLOOKUP($AC414,FILL_DATA!$A$4:$X$1004,18,0),"")</f>
        <v/>
      </c>
      <c r="S414" s="58" t="str">
        <f>IFERROR(VLOOKUP($AC414,FILL_DATA!$A$4:$X$1004,19,0),"")</f>
        <v/>
      </c>
      <c r="T414" s="58" t="str">
        <f>IFERROR(VLOOKUP($AC414,FILL_DATA!$A$4:$X$1004,20,0),"")</f>
        <v/>
      </c>
      <c r="U414" s="58" t="str">
        <f>IFERROR(VLOOKUP($AC414,FILL_DATA!$A$4:$X$1004,21,0),"")</f>
        <v/>
      </c>
      <c r="V414" s="58" t="str">
        <f>IFERROR(VLOOKUP($AC414,FILL_DATA!$A$4:$X$1004,22,0),"")</f>
        <v/>
      </c>
      <c r="W414" s="58" t="str">
        <f>IFERROR(VLOOKUP($AC414,FILL_DATA!$A$4:$X$1004,23,0),"")</f>
        <v/>
      </c>
      <c r="X414" s="58" t="str">
        <f>IFERROR(VLOOKUP($AC414,FILL_DATA!$A$4:$X$1004,24,0),"")</f>
        <v/>
      </c>
      <c r="Y414" s="58" t="str">
        <f>IF(SANCTION!$C$6:$C$1006="","",VLOOKUP(SANCTION!$C$6:$C$1006,Sheet1!$B$3:$C$15,2,0))</f>
        <v/>
      </c>
      <c r="Z414" s="57">
        <f t="shared" si="12"/>
        <v>0</v>
      </c>
      <c r="AB414" s="89">
        <v>409</v>
      </c>
      <c r="AC414" s="89">
        <f>IFERROR(IF($AB$1&gt;=AB414,SMALL(FILL_DATA!$AC$5:$AC$1004,SANCTION!$AB$2+SANCTION!AB414),0),0)</f>
        <v>0</v>
      </c>
      <c r="AE414" s="89">
        <f>IF(SANCTION!$C414&gt;=9,1,0)</f>
        <v>1</v>
      </c>
      <c r="AF414" s="89">
        <f>IFERROR(PRODUCT(SANCTION!$X414,SANCTION!$Y414),"")</f>
        <v>0</v>
      </c>
      <c r="AG414" s="89">
        <f t="shared" si="13"/>
        <v>0</v>
      </c>
    </row>
    <row r="415" spans="1:33" hidden="1">
      <c r="A415" s="89" t="str">
        <f>J415&amp;"_"&amp;COUNTIF($J$6:J415,J415)</f>
        <v>_379</v>
      </c>
      <c r="B415" s="58" t="str">
        <f>IF(SANCTION!$C415="","",ROWS($B$6:B415))</f>
        <v/>
      </c>
      <c r="C415" s="58" t="str">
        <f>IFERROR(VLOOKUP($AC415,FILL_DATA!$A$4:$X$1004,2,0),"")</f>
        <v/>
      </c>
      <c r="D415" s="58" t="str">
        <f>IFERROR(VLOOKUP($AC415,FILL_DATA!$A$4:$X$1004,3,0),"")</f>
        <v/>
      </c>
      <c r="E415" s="58" t="str">
        <f>IFERROR(VLOOKUP($AC415,FILL_DATA!$A$4:$X$1004,4,0),"")</f>
        <v/>
      </c>
      <c r="F415" s="58" t="str">
        <f>IFERROR(VLOOKUP($AC415,FILL_DATA!$A$4:$X$1004,5,0),"")</f>
        <v/>
      </c>
      <c r="G415" s="58" t="str">
        <f>IFERROR(VLOOKUP($AC415,FILL_DATA!$A$4:$X$1004,6,0),"")</f>
        <v/>
      </c>
      <c r="H415" s="58" t="str">
        <f>IFERROR(VLOOKUP($AC415,FILL_DATA!$A$4:$X$1004,7,0),"")</f>
        <v/>
      </c>
      <c r="I415" s="161" t="str">
        <f>IFERROR(VLOOKUP($AC415,FILL_DATA!$A$4:$X$1004,9,0),"")</f>
        <v/>
      </c>
      <c r="J415" s="58" t="str">
        <f>IFERROR(VLOOKUP($AC415,FILL_DATA!$A$4:$X$1004,10,0),"")</f>
        <v/>
      </c>
      <c r="K415" s="58" t="str">
        <f>IFERROR(VLOOKUP($AC415,FILL_DATA!$A$4:$X$1004,11,0),"")</f>
        <v/>
      </c>
      <c r="L415" s="58" t="str">
        <f>IFERROR(VLOOKUP($AC415,FILL_DATA!$A$4:$X$1004,12,0),"")</f>
        <v/>
      </c>
      <c r="M415" s="58" t="str">
        <f>IFERROR(VLOOKUP($AC415,FILL_DATA!$A$4:$X$1004,13,0),"")</f>
        <v/>
      </c>
      <c r="N415" s="58" t="str">
        <f>IFERROR(VLOOKUP($AC415,FILL_DATA!$A$4:$X$1004,14,0),"")</f>
        <v/>
      </c>
      <c r="O415" s="58" t="str">
        <f>IFERROR(VLOOKUP($AC415,FILL_DATA!$A$4:$X$1004,15,0),"")</f>
        <v/>
      </c>
      <c r="P415" s="58" t="str">
        <f>IFERROR(VLOOKUP($AC415,FILL_DATA!$A$4:$X$1004,16,0),"")</f>
        <v/>
      </c>
      <c r="Q415" s="58" t="str">
        <f>IFERROR(VLOOKUP($AC415,FILL_DATA!$A$4:$X$1004,17,0),"")</f>
        <v/>
      </c>
      <c r="R415" s="58" t="str">
        <f>IFERROR(VLOOKUP($AC415,FILL_DATA!$A$4:$X$1004,18,0),"")</f>
        <v/>
      </c>
      <c r="S415" s="58" t="str">
        <f>IFERROR(VLOOKUP($AC415,FILL_DATA!$A$4:$X$1004,19,0),"")</f>
        <v/>
      </c>
      <c r="T415" s="58" t="str">
        <f>IFERROR(VLOOKUP($AC415,FILL_DATA!$A$4:$X$1004,20,0),"")</f>
        <v/>
      </c>
      <c r="U415" s="58" t="str">
        <f>IFERROR(VLOOKUP($AC415,FILL_DATA!$A$4:$X$1004,21,0),"")</f>
        <v/>
      </c>
      <c r="V415" s="58" t="str">
        <f>IFERROR(VLOOKUP($AC415,FILL_DATA!$A$4:$X$1004,22,0),"")</f>
        <v/>
      </c>
      <c r="W415" s="58" t="str">
        <f>IFERROR(VLOOKUP($AC415,FILL_DATA!$A$4:$X$1004,23,0),"")</f>
        <v/>
      </c>
      <c r="X415" s="58" t="str">
        <f>IFERROR(VLOOKUP($AC415,FILL_DATA!$A$4:$X$1004,24,0),"")</f>
        <v/>
      </c>
      <c r="Y415" s="58" t="str">
        <f>IF(SANCTION!$C$6:$C$1006="","",VLOOKUP(SANCTION!$C$6:$C$1006,Sheet1!$B$3:$C$15,2,0))</f>
        <v/>
      </c>
      <c r="Z415" s="57">
        <f t="shared" si="12"/>
        <v>0</v>
      </c>
      <c r="AB415" s="89">
        <v>410</v>
      </c>
      <c r="AC415" s="89">
        <f>IFERROR(IF($AB$1&gt;=AB415,SMALL(FILL_DATA!$AC$5:$AC$1004,SANCTION!$AB$2+SANCTION!AB415),0),0)</f>
        <v>0</v>
      </c>
      <c r="AE415" s="89">
        <f>IF(SANCTION!$C415&gt;=9,1,0)</f>
        <v>1</v>
      </c>
      <c r="AF415" s="89">
        <f>IFERROR(PRODUCT(SANCTION!$X415,SANCTION!$Y415),"")</f>
        <v>0</v>
      </c>
      <c r="AG415" s="89">
        <f t="shared" si="13"/>
        <v>0</v>
      </c>
    </row>
    <row r="416" spans="1:33" hidden="1">
      <c r="A416" s="89" t="str">
        <f>J416&amp;"_"&amp;COUNTIF($J$6:J416,J416)</f>
        <v>_380</v>
      </c>
      <c r="B416" s="58" t="str">
        <f>IF(SANCTION!$C416="","",ROWS($B$6:B416))</f>
        <v/>
      </c>
      <c r="C416" s="58" t="str">
        <f>IFERROR(VLOOKUP($AC416,FILL_DATA!$A$4:$X$1004,2,0),"")</f>
        <v/>
      </c>
      <c r="D416" s="58" t="str">
        <f>IFERROR(VLOOKUP($AC416,FILL_DATA!$A$4:$X$1004,3,0),"")</f>
        <v/>
      </c>
      <c r="E416" s="58" t="str">
        <f>IFERROR(VLOOKUP($AC416,FILL_DATA!$A$4:$X$1004,4,0),"")</f>
        <v/>
      </c>
      <c r="F416" s="58" t="str">
        <f>IFERROR(VLOOKUP($AC416,FILL_DATA!$A$4:$X$1004,5,0),"")</f>
        <v/>
      </c>
      <c r="G416" s="58" t="str">
        <f>IFERROR(VLOOKUP($AC416,FILL_DATA!$A$4:$X$1004,6,0),"")</f>
        <v/>
      </c>
      <c r="H416" s="58" t="str">
        <f>IFERROR(VLOOKUP($AC416,FILL_DATA!$A$4:$X$1004,7,0),"")</f>
        <v/>
      </c>
      <c r="I416" s="161" t="str">
        <f>IFERROR(VLOOKUP($AC416,FILL_DATA!$A$4:$X$1004,9,0),"")</f>
        <v/>
      </c>
      <c r="J416" s="58" t="str">
        <f>IFERROR(VLOOKUP($AC416,FILL_DATA!$A$4:$X$1004,10,0),"")</f>
        <v/>
      </c>
      <c r="K416" s="58" t="str">
        <f>IFERROR(VLOOKUP($AC416,FILL_DATA!$A$4:$X$1004,11,0),"")</f>
        <v/>
      </c>
      <c r="L416" s="58" t="str">
        <f>IFERROR(VLOOKUP($AC416,FILL_DATA!$A$4:$X$1004,12,0),"")</f>
        <v/>
      </c>
      <c r="M416" s="58" t="str">
        <f>IFERROR(VLOOKUP($AC416,FILL_DATA!$A$4:$X$1004,13,0),"")</f>
        <v/>
      </c>
      <c r="N416" s="58" t="str">
        <f>IFERROR(VLOOKUP($AC416,FILL_DATA!$A$4:$X$1004,14,0),"")</f>
        <v/>
      </c>
      <c r="O416" s="58" t="str">
        <f>IFERROR(VLOOKUP($AC416,FILL_DATA!$A$4:$X$1004,15,0),"")</f>
        <v/>
      </c>
      <c r="P416" s="58" t="str">
        <f>IFERROR(VLOOKUP($AC416,FILL_DATA!$A$4:$X$1004,16,0),"")</f>
        <v/>
      </c>
      <c r="Q416" s="58" t="str">
        <f>IFERROR(VLOOKUP($AC416,FILL_DATA!$A$4:$X$1004,17,0),"")</f>
        <v/>
      </c>
      <c r="R416" s="58" t="str">
        <f>IFERROR(VLOOKUP($AC416,FILL_DATA!$A$4:$X$1004,18,0),"")</f>
        <v/>
      </c>
      <c r="S416" s="58" t="str">
        <f>IFERROR(VLOOKUP($AC416,FILL_DATA!$A$4:$X$1004,19,0),"")</f>
        <v/>
      </c>
      <c r="T416" s="58" t="str">
        <f>IFERROR(VLOOKUP($AC416,FILL_DATA!$A$4:$X$1004,20,0),"")</f>
        <v/>
      </c>
      <c r="U416" s="58" t="str">
        <f>IFERROR(VLOOKUP($AC416,FILL_DATA!$A$4:$X$1004,21,0),"")</f>
        <v/>
      </c>
      <c r="V416" s="58" t="str">
        <f>IFERROR(VLOOKUP($AC416,FILL_DATA!$A$4:$X$1004,22,0),"")</f>
        <v/>
      </c>
      <c r="W416" s="58" t="str">
        <f>IFERROR(VLOOKUP($AC416,FILL_DATA!$A$4:$X$1004,23,0),"")</f>
        <v/>
      </c>
      <c r="X416" s="58" t="str">
        <f>IFERROR(VLOOKUP($AC416,FILL_DATA!$A$4:$X$1004,24,0),"")</f>
        <v/>
      </c>
      <c r="Y416" s="58" t="str">
        <f>IF(SANCTION!$C$6:$C$1006="","",VLOOKUP(SANCTION!$C$6:$C$1006,Sheet1!$B$3:$C$15,2,0))</f>
        <v/>
      </c>
      <c r="Z416" s="57">
        <f t="shared" si="12"/>
        <v>0</v>
      </c>
      <c r="AB416" s="89">
        <v>411</v>
      </c>
      <c r="AC416" s="89">
        <f>IFERROR(IF($AB$1&gt;=AB416,SMALL(FILL_DATA!$AC$5:$AC$1004,SANCTION!$AB$2+SANCTION!AB416),0),0)</f>
        <v>0</v>
      </c>
      <c r="AE416" s="89">
        <f>IF(SANCTION!$C416&gt;=9,1,0)</f>
        <v>1</v>
      </c>
      <c r="AF416" s="89">
        <f>IFERROR(PRODUCT(SANCTION!$X416,SANCTION!$Y416),"")</f>
        <v>0</v>
      </c>
      <c r="AG416" s="89">
        <f t="shared" si="13"/>
        <v>0</v>
      </c>
    </row>
    <row r="417" spans="1:33" hidden="1">
      <c r="A417" s="89" t="str">
        <f>J417&amp;"_"&amp;COUNTIF($J$6:J417,J417)</f>
        <v>_381</v>
      </c>
      <c r="B417" s="58" t="str">
        <f>IF(SANCTION!$C417="","",ROWS($B$6:B417))</f>
        <v/>
      </c>
      <c r="C417" s="58" t="str">
        <f>IFERROR(VLOOKUP($AC417,FILL_DATA!$A$4:$X$1004,2,0),"")</f>
        <v/>
      </c>
      <c r="D417" s="58" t="str">
        <f>IFERROR(VLOOKUP($AC417,FILL_DATA!$A$4:$X$1004,3,0),"")</f>
        <v/>
      </c>
      <c r="E417" s="58" t="str">
        <f>IFERROR(VLOOKUP($AC417,FILL_DATA!$A$4:$X$1004,4,0),"")</f>
        <v/>
      </c>
      <c r="F417" s="58" t="str">
        <f>IFERROR(VLOOKUP($AC417,FILL_DATA!$A$4:$X$1004,5,0),"")</f>
        <v/>
      </c>
      <c r="G417" s="58" t="str">
        <f>IFERROR(VLOOKUP($AC417,FILL_DATA!$A$4:$X$1004,6,0),"")</f>
        <v/>
      </c>
      <c r="H417" s="58" t="str">
        <f>IFERROR(VLOOKUP($AC417,FILL_DATA!$A$4:$X$1004,7,0),"")</f>
        <v/>
      </c>
      <c r="I417" s="161" t="str">
        <f>IFERROR(VLOOKUP($AC417,FILL_DATA!$A$4:$X$1004,9,0),"")</f>
        <v/>
      </c>
      <c r="J417" s="58" t="str">
        <f>IFERROR(VLOOKUP($AC417,FILL_DATA!$A$4:$X$1004,10,0),"")</f>
        <v/>
      </c>
      <c r="K417" s="58" t="str">
        <f>IFERROR(VLOOKUP($AC417,FILL_DATA!$A$4:$X$1004,11,0),"")</f>
        <v/>
      </c>
      <c r="L417" s="58" t="str">
        <f>IFERROR(VLOOKUP($AC417,FILL_DATA!$A$4:$X$1004,12,0),"")</f>
        <v/>
      </c>
      <c r="M417" s="58" t="str">
        <f>IFERROR(VLOOKUP($AC417,FILL_DATA!$A$4:$X$1004,13,0),"")</f>
        <v/>
      </c>
      <c r="N417" s="58" t="str">
        <f>IFERROR(VLOOKUP($AC417,FILL_DATA!$A$4:$X$1004,14,0),"")</f>
        <v/>
      </c>
      <c r="O417" s="58" t="str">
        <f>IFERROR(VLOOKUP($AC417,FILL_DATA!$A$4:$X$1004,15,0),"")</f>
        <v/>
      </c>
      <c r="P417" s="58" t="str">
        <f>IFERROR(VLOOKUP($AC417,FILL_DATA!$A$4:$X$1004,16,0),"")</f>
        <v/>
      </c>
      <c r="Q417" s="58" t="str">
        <f>IFERROR(VLOOKUP($AC417,FILL_DATA!$A$4:$X$1004,17,0),"")</f>
        <v/>
      </c>
      <c r="R417" s="58" t="str">
        <f>IFERROR(VLOOKUP($AC417,FILL_DATA!$A$4:$X$1004,18,0),"")</f>
        <v/>
      </c>
      <c r="S417" s="58" t="str">
        <f>IFERROR(VLOOKUP($AC417,FILL_DATA!$A$4:$X$1004,19,0),"")</f>
        <v/>
      </c>
      <c r="T417" s="58" t="str">
        <f>IFERROR(VLOOKUP($AC417,FILL_DATA!$A$4:$X$1004,20,0),"")</f>
        <v/>
      </c>
      <c r="U417" s="58" t="str">
        <f>IFERROR(VLOOKUP($AC417,FILL_DATA!$A$4:$X$1004,21,0),"")</f>
        <v/>
      </c>
      <c r="V417" s="58" t="str">
        <f>IFERROR(VLOOKUP($AC417,FILL_DATA!$A$4:$X$1004,22,0),"")</f>
        <v/>
      </c>
      <c r="W417" s="58" t="str">
        <f>IFERROR(VLOOKUP($AC417,FILL_DATA!$A$4:$X$1004,23,0),"")</f>
        <v/>
      </c>
      <c r="X417" s="58" t="str">
        <f>IFERROR(VLOOKUP($AC417,FILL_DATA!$A$4:$X$1004,24,0),"")</f>
        <v/>
      </c>
      <c r="Y417" s="58" t="str">
        <f>IF(SANCTION!$C$6:$C$1006="","",VLOOKUP(SANCTION!$C$6:$C$1006,Sheet1!$B$3:$C$15,2,0))</f>
        <v/>
      </c>
      <c r="Z417" s="57">
        <f t="shared" si="12"/>
        <v>0</v>
      </c>
      <c r="AB417" s="89">
        <v>412</v>
      </c>
      <c r="AC417" s="89">
        <f>IFERROR(IF($AB$1&gt;=AB417,SMALL(FILL_DATA!$AC$5:$AC$1004,SANCTION!$AB$2+SANCTION!AB417),0),0)</f>
        <v>0</v>
      </c>
      <c r="AE417" s="89">
        <f>IF(SANCTION!$C417&gt;=9,1,0)</f>
        <v>1</v>
      </c>
      <c r="AF417" s="89">
        <f>IFERROR(PRODUCT(SANCTION!$X417,SANCTION!$Y417),"")</f>
        <v>0</v>
      </c>
      <c r="AG417" s="89">
        <f t="shared" si="13"/>
        <v>0</v>
      </c>
    </row>
    <row r="418" spans="1:33" hidden="1">
      <c r="A418" s="89" t="str">
        <f>J418&amp;"_"&amp;COUNTIF($J$6:J418,J418)</f>
        <v>_382</v>
      </c>
      <c r="B418" s="58" t="str">
        <f>IF(SANCTION!$C418="","",ROWS($B$6:B418))</f>
        <v/>
      </c>
      <c r="C418" s="58" t="str">
        <f>IFERROR(VLOOKUP($AC418,FILL_DATA!$A$4:$X$1004,2,0),"")</f>
        <v/>
      </c>
      <c r="D418" s="58" t="str">
        <f>IFERROR(VLOOKUP($AC418,FILL_DATA!$A$4:$X$1004,3,0),"")</f>
        <v/>
      </c>
      <c r="E418" s="58" t="str">
        <f>IFERROR(VLOOKUP($AC418,FILL_DATA!$A$4:$X$1004,4,0),"")</f>
        <v/>
      </c>
      <c r="F418" s="58" t="str">
        <f>IFERROR(VLOOKUP($AC418,FILL_DATA!$A$4:$X$1004,5,0),"")</f>
        <v/>
      </c>
      <c r="G418" s="58" t="str">
        <f>IFERROR(VLOOKUP($AC418,FILL_DATA!$A$4:$X$1004,6,0),"")</f>
        <v/>
      </c>
      <c r="H418" s="58" t="str">
        <f>IFERROR(VLOOKUP($AC418,FILL_DATA!$A$4:$X$1004,7,0),"")</f>
        <v/>
      </c>
      <c r="I418" s="161" t="str">
        <f>IFERROR(VLOOKUP($AC418,FILL_DATA!$A$4:$X$1004,9,0),"")</f>
        <v/>
      </c>
      <c r="J418" s="58" t="str">
        <f>IFERROR(VLOOKUP($AC418,FILL_DATA!$A$4:$X$1004,10,0),"")</f>
        <v/>
      </c>
      <c r="K418" s="58" t="str">
        <f>IFERROR(VLOOKUP($AC418,FILL_DATA!$A$4:$X$1004,11,0),"")</f>
        <v/>
      </c>
      <c r="L418" s="58" t="str">
        <f>IFERROR(VLOOKUP($AC418,FILL_DATA!$A$4:$X$1004,12,0),"")</f>
        <v/>
      </c>
      <c r="M418" s="58" t="str">
        <f>IFERROR(VLOOKUP($AC418,FILL_DATA!$A$4:$X$1004,13,0),"")</f>
        <v/>
      </c>
      <c r="N418" s="58" t="str">
        <f>IFERROR(VLOOKUP($AC418,FILL_DATA!$A$4:$X$1004,14,0),"")</f>
        <v/>
      </c>
      <c r="O418" s="58" t="str">
        <f>IFERROR(VLOOKUP($AC418,FILL_DATA!$A$4:$X$1004,15,0),"")</f>
        <v/>
      </c>
      <c r="P418" s="58" t="str">
        <f>IFERROR(VLOOKUP($AC418,FILL_DATA!$A$4:$X$1004,16,0),"")</f>
        <v/>
      </c>
      <c r="Q418" s="58" t="str">
        <f>IFERROR(VLOOKUP($AC418,FILL_DATA!$A$4:$X$1004,17,0),"")</f>
        <v/>
      </c>
      <c r="R418" s="58" t="str">
        <f>IFERROR(VLOOKUP($AC418,FILL_DATA!$A$4:$X$1004,18,0),"")</f>
        <v/>
      </c>
      <c r="S418" s="58" t="str">
        <f>IFERROR(VLOOKUP($AC418,FILL_DATA!$A$4:$X$1004,19,0),"")</f>
        <v/>
      </c>
      <c r="T418" s="58" t="str">
        <f>IFERROR(VLOOKUP($AC418,FILL_DATA!$A$4:$X$1004,20,0),"")</f>
        <v/>
      </c>
      <c r="U418" s="58" t="str">
        <f>IFERROR(VLOOKUP($AC418,FILL_DATA!$A$4:$X$1004,21,0),"")</f>
        <v/>
      </c>
      <c r="V418" s="58" t="str">
        <f>IFERROR(VLOOKUP($AC418,FILL_DATA!$A$4:$X$1004,22,0),"")</f>
        <v/>
      </c>
      <c r="W418" s="58" t="str">
        <f>IFERROR(VLOOKUP($AC418,FILL_DATA!$A$4:$X$1004,23,0),"")</f>
        <v/>
      </c>
      <c r="X418" s="58" t="str">
        <f>IFERROR(VLOOKUP($AC418,FILL_DATA!$A$4:$X$1004,24,0),"")</f>
        <v/>
      </c>
      <c r="Y418" s="58" t="str">
        <f>IF(SANCTION!$C$6:$C$1006="","",VLOOKUP(SANCTION!$C$6:$C$1006,Sheet1!$B$3:$C$15,2,0))</f>
        <v/>
      </c>
      <c r="Z418" s="57">
        <f t="shared" si="12"/>
        <v>0</v>
      </c>
      <c r="AB418" s="89">
        <v>413</v>
      </c>
      <c r="AC418" s="89">
        <f>IFERROR(IF($AB$1&gt;=AB418,SMALL(FILL_DATA!$AC$5:$AC$1004,SANCTION!$AB$2+SANCTION!AB418),0),0)</f>
        <v>0</v>
      </c>
      <c r="AE418" s="89">
        <f>IF(SANCTION!$C418&gt;=9,1,0)</f>
        <v>1</v>
      </c>
      <c r="AF418" s="89">
        <f>IFERROR(PRODUCT(SANCTION!$X418,SANCTION!$Y418),"")</f>
        <v>0</v>
      </c>
      <c r="AG418" s="89">
        <f t="shared" si="13"/>
        <v>0</v>
      </c>
    </row>
    <row r="419" spans="1:33" hidden="1">
      <c r="A419" s="89" t="str">
        <f>J419&amp;"_"&amp;COUNTIF($J$6:J419,J419)</f>
        <v>_383</v>
      </c>
      <c r="B419" s="58" t="str">
        <f>IF(SANCTION!$C419="","",ROWS($B$6:B419))</f>
        <v/>
      </c>
      <c r="C419" s="58" t="str">
        <f>IFERROR(VLOOKUP($AC419,FILL_DATA!$A$4:$X$1004,2,0),"")</f>
        <v/>
      </c>
      <c r="D419" s="58" t="str">
        <f>IFERROR(VLOOKUP($AC419,FILL_DATA!$A$4:$X$1004,3,0),"")</f>
        <v/>
      </c>
      <c r="E419" s="58" t="str">
        <f>IFERROR(VLOOKUP($AC419,FILL_DATA!$A$4:$X$1004,4,0),"")</f>
        <v/>
      </c>
      <c r="F419" s="58" t="str">
        <f>IFERROR(VLOOKUP($AC419,FILL_DATA!$A$4:$X$1004,5,0),"")</f>
        <v/>
      </c>
      <c r="G419" s="58" t="str">
        <f>IFERROR(VLOOKUP($AC419,FILL_DATA!$A$4:$X$1004,6,0),"")</f>
        <v/>
      </c>
      <c r="H419" s="58" t="str">
        <f>IFERROR(VLOOKUP($AC419,FILL_DATA!$A$4:$X$1004,7,0),"")</f>
        <v/>
      </c>
      <c r="I419" s="161" t="str">
        <f>IFERROR(VLOOKUP($AC419,FILL_DATA!$A$4:$X$1004,9,0),"")</f>
        <v/>
      </c>
      <c r="J419" s="58" t="str">
        <f>IFERROR(VLOOKUP($AC419,FILL_DATA!$A$4:$X$1004,10,0),"")</f>
        <v/>
      </c>
      <c r="K419" s="58" t="str">
        <f>IFERROR(VLOOKUP($AC419,FILL_DATA!$A$4:$X$1004,11,0),"")</f>
        <v/>
      </c>
      <c r="L419" s="58" t="str">
        <f>IFERROR(VLOOKUP($AC419,FILL_DATA!$A$4:$X$1004,12,0),"")</f>
        <v/>
      </c>
      <c r="M419" s="58" t="str">
        <f>IFERROR(VLOOKUP($AC419,FILL_DATA!$A$4:$X$1004,13,0),"")</f>
        <v/>
      </c>
      <c r="N419" s="58" t="str">
        <f>IFERROR(VLOOKUP($AC419,FILL_DATA!$A$4:$X$1004,14,0),"")</f>
        <v/>
      </c>
      <c r="O419" s="58" t="str">
        <f>IFERROR(VLOOKUP($AC419,FILL_DATA!$A$4:$X$1004,15,0),"")</f>
        <v/>
      </c>
      <c r="P419" s="58" t="str">
        <f>IFERROR(VLOOKUP($AC419,FILL_DATA!$A$4:$X$1004,16,0),"")</f>
        <v/>
      </c>
      <c r="Q419" s="58" t="str">
        <f>IFERROR(VLOOKUP($AC419,FILL_DATA!$A$4:$X$1004,17,0),"")</f>
        <v/>
      </c>
      <c r="R419" s="58" t="str">
        <f>IFERROR(VLOOKUP($AC419,FILL_DATA!$A$4:$X$1004,18,0),"")</f>
        <v/>
      </c>
      <c r="S419" s="58" t="str">
        <f>IFERROR(VLOOKUP($AC419,FILL_DATA!$A$4:$X$1004,19,0),"")</f>
        <v/>
      </c>
      <c r="T419" s="58" t="str">
        <f>IFERROR(VLOOKUP($AC419,FILL_DATA!$A$4:$X$1004,20,0),"")</f>
        <v/>
      </c>
      <c r="U419" s="58" t="str">
        <f>IFERROR(VLOOKUP($AC419,FILL_DATA!$A$4:$X$1004,21,0),"")</f>
        <v/>
      </c>
      <c r="V419" s="58" t="str">
        <f>IFERROR(VLOOKUP($AC419,FILL_DATA!$A$4:$X$1004,22,0),"")</f>
        <v/>
      </c>
      <c r="W419" s="58" t="str">
        <f>IFERROR(VLOOKUP($AC419,FILL_DATA!$A$4:$X$1004,23,0),"")</f>
        <v/>
      </c>
      <c r="X419" s="58" t="str">
        <f>IFERROR(VLOOKUP($AC419,FILL_DATA!$A$4:$X$1004,24,0),"")</f>
        <v/>
      </c>
      <c r="Y419" s="58" t="str">
        <f>IF(SANCTION!$C$6:$C$1006="","",VLOOKUP(SANCTION!$C$6:$C$1006,Sheet1!$B$3:$C$15,2,0))</f>
        <v/>
      </c>
      <c r="Z419" s="57">
        <f t="shared" si="12"/>
        <v>0</v>
      </c>
      <c r="AB419" s="89">
        <v>414</v>
      </c>
      <c r="AC419" s="89">
        <f>IFERROR(IF($AB$1&gt;=AB419,SMALL(FILL_DATA!$AC$5:$AC$1004,SANCTION!$AB$2+SANCTION!AB419),0),0)</f>
        <v>0</v>
      </c>
      <c r="AE419" s="89">
        <f>IF(SANCTION!$C419&gt;=9,1,0)</f>
        <v>1</v>
      </c>
      <c r="AF419" s="89">
        <f>IFERROR(PRODUCT(SANCTION!$X419,SANCTION!$Y419),"")</f>
        <v>0</v>
      </c>
      <c r="AG419" s="89">
        <f t="shared" si="13"/>
        <v>0</v>
      </c>
    </row>
    <row r="420" spans="1:33" hidden="1">
      <c r="A420" s="89" t="str">
        <f>J420&amp;"_"&amp;COUNTIF($J$6:J420,J420)</f>
        <v>_384</v>
      </c>
      <c r="B420" s="58" t="str">
        <f>IF(SANCTION!$C420="","",ROWS($B$6:B420))</f>
        <v/>
      </c>
      <c r="C420" s="58" t="str">
        <f>IFERROR(VLOOKUP($AC420,FILL_DATA!$A$4:$X$1004,2,0),"")</f>
        <v/>
      </c>
      <c r="D420" s="58" t="str">
        <f>IFERROR(VLOOKUP($AC420,FILL_DATA!$A$4:$X$1004,3,0),"")</f>
        <v/>
      </c>
      <c r="E420" s="58" t="str">
        <f>IFERROR(VLOOKUP($AC420,FILL_DATA!$A$4:$X$1004,4,0),"")</f>
        <v/>
      </c>
      <c r="F420" s="58" t="str">
        <f>IFERROR(VLOOKUP($AC420,FILL_DATA!$A$4:$X$1004,5,0),"")</f>
        <v/>
      </c>
      <c r="G420" s="58" t="str">
        <f>IFERROR(VLOOKUP($AC420,FILL_DATA!$A$4:$X$1004,6,0),"")</f>
        <v/>
      </c>
      <c r="H420" s="58" t="str">
        <f>IFERROR(VLOOKUP($AC420,FILL_DATA!$A$4:$X$1004,7,0),"")</f>
        <v/>
      </c>
      <c r="I420" s="161" t="str">
        <f>IFERROR(VLOOKUP($AC420,FILL_DATA!$A$4:$X$1004,9,0),"")</f>
        <v/>
      </c>
      <c r="J420" s="58" t="str">
        <f>IFERROR(VLOOKUP($AC420,FILL_DATA!$A$4:$X$1004,10,0),"")</f>
        <v/>
      </c>
      <c r="K420" s="58" t="str">
        <f>IFERROR(VLOOKUP($AC420,FILL_DATA!$A$4:$X$1004,11,0),"")</f>
        <v/>
      </c>
      <c r="L420" s="58" t="str">
        <f>IFERROR(VLOOKUP($AC420,FILL_DATA!$A$4:$X$1004,12,0),"")</f>
        <v/>
      </c>
      <c r="M420" s="58" t="str">
        <f>IFERROR(VLOOKUP($AC420,FILL_DATA!$A$4:$X$1004,13,0),"")</f>
        <v/>
      </c>
      <c r="N420" s="58" t="str">
        <f>IFERROR(VLOOKUP($AC420,FILL_DATA!$A$4:$X$1004,14,0),"")</f>
        <v/>
      </c>
      <c r="O420" s="58" t="str">
        <f>IFERROR(VLOOKUP($AC420,FILL_DATA!$A$4:$X$1004,15,0),"")</f>
        <v/>
      </c>
      <c r="P420" s="58" t="str">
        <f>IFERROR(VLOOKUP($AC420,FILL_DATA!$A$4:$X$1004,16,0),"")</f>
        <v/>
      </c>
      <c r="Q420" s="58" t="str">
        <f>IFERROR(VLOOKUP($AC420,FILL_DATA!$A$4:$X$1004,17,0),"")</f>
        <v/>
      </c>
      <c r="R420" s="58" t="str">
        <f>IFERROR(VLOOKUP($AC420,FILL_DATA!$A$4:$X$1004,18,0),"")</f>
        <v/>
      </c>
      <c r="S420" s="58" t="str">
        <f>IFERROR(VLOOKUP($AC420,FILL_DATA!$A$4:$X$1004,19,0),"")</f>
        <v/>
      </c>
      <c r="T420" s="58" t="str">
        <f>IFERROR(VLOOKUP($AC420,FILL_DATA!$A$4:$X$1004,20,0),"")</f>
        <v/>
      </c>
      <c r="U420" s="58" t="str">
        <f>IFERROR(VLOOKUP($AC420,FILL_DATA!$A$4:$X$1004,21,0),"")</f>
        <v/>
      </c>
      <c r="V420" s="58" t="str">
        <f>IFERROR(VLOOKUP($AC420,FILL_DATA!$A$4:$X$1004,22,0),"")</f>
        <v/>
      </c>
      <c r="W420" s="58" t="str">
        <f>IFERROR(VLOOKUP($AC420,FILL_DATA!$A$4:$X$1004,23,0),"")</f>
        <v/>
      </c>
      <c r="X420" s="58" t="str">
        <f>IFERROR(VLOOKUP($AC420,FILL_DATA!$A$4:$X$1004,24,0),"")</f>
        <v/>
      </c>
      <c r="Y420" s="58" t="str">
        <f>IF(SANCTION!$C$6:$C$1006="","",VLOOKUP(SANCTION!$C$6:$C$1006,Sheet1!$B$3:$C$15,2,0))</f>
        <v/>
      </c>
      <c r="Z420" s="57">
        <f t="shared" si="12"/>
        <v>0</v>
      </c>
      <c r="AB420" s="89">
        <v>415</v>
      </c>
      <c r="AC420" s="89">
        <f>IFERROR(IF($AB$1&gt;=AB420,SMALL(FILL_DATA!$AC$5:$AC$1004,SANCTION!$AB$2+SANCTION!AB420),0),0)</f>
        <v>0</v>
      </c>
      <c r="AE420" s="89">
        <f>IF(SANCTION!$C420&gt;=9,1,0)</f>
        <v>1</v>
      </c>
      <c r="AF420" s="89">
        <f>IFERROR(PRODUCT(SANCTION!$X420,SANCTION!$Y420),"")</f>
        <v>0</v>
      </c>
      <c r="AG420" s="89">
        <f t="shared" si="13"/>
        <v>0</v>
      </c>
    </row>
    <row r="421" spans="1:33" hidden="1">
      <c r="A421" s="89" t="str">
        <f>J421&amp;"_"&amp;COUNTIF($J$6:J421,J421)</f>
        <v>_385</v>
      </c>
      <c r="B421" s="58" t="str">
        <f>IF(SANCTION!$C421="","",ROWS($B$6:B421))</f>
        <v/>
      </c>
      <c r="C421" s="58" t="str">
        <f>IFERROR(VLOOKUP($AC421,FILL_DATA!$A$4:$X$1004,2,0),"")</f>
        <v/>
      </c>
      <c r="D421" s="58" t="str">
        <f>IFERROR(VLOOKUP($AC421,FILL_DATA!$A$4:$X$1004,3,0),"")</f>
        <v/>
      </c>
      <c r="E421" s="58" t="str">
        <f>IFERROR(VLOOKUP($AC421,FILL_DATA!$A$4:$X$1004,4,0),"")</f>
        <v/>
      </c>
      <c r="F421" s="58" t="str">
        <f>IFERROR(VLOOKUP($AC421,FILL_DATA!$A$4:$X$1004,5,0),"")</f>
        <v/>
      </c>
      <c r="G421" s="58" t="str">
        <f>IFERROR(VLOOKUP($AC421,FILL_DATA!$A$4:$X$1004,6,0),"")</f>
        <v/>
      </c>
      <c r="H421" s="58" t="str">
        <f>IFERROR(VLOOKUP($AC421,FILL_DATA!$A$4:$X$1004,7,0),"")</f>
        <v/>
      </c>
      <c r="I421" s="161" t="str">
        <f>IFERROR(VLOOKUP($AC421,FILL_DATA!$A$4:$X$1004,9,0),"")</f>
        <v/>
      </c>
      <c r="J421" s="58" t="str">
        <f>IFERROR(VLOOKUP($AC421,FILL_DATA!$A$4:$X$1004,10,0),"")</f>
        <v/>
      </c>
      <c r="K421" s="58" t="str">
        <f>IFERROR(VLOOKUP($AC421,FILL_DATA!$A$4:$X$1004,11,0),"")</f>
        <v/>
      </c>
      <c r="L421" s="58" t="str">
        <f>IFERROR(VLOOKUP($AC421,FILL_DATA!$A$4:$X$1004,12,0),"")</f>
        <v/>
      </c>
      <c r="M421" s="58" t="str">
        <f>IFERROR(VLOOKUP($AC421,FILL_DATA!$A$4:$X$1004,13,0),"")</f>
        <v/>
      </c>
      <c r="N421" s="58" t="str">
        <f>IFERROR(VLOOKUP($AC421,FILL_DATA!$A$4:$X$1004,14,0),"")</f>
        <v/>
      </c>
      <c r="O421" s="58" t="str">
        <f>IFERROR(VLOOKUP($AC421,FILL_DATA!$A$4:$X$1004,15,0),"")</f>
        <v/>
      </c>
      <c r="P421" s="58" t="str">
        <f>IFERROR(VLOOKUP($AC421,FILL_DATA!$A$4:$X$1004,16,0),"")</f>
        <v/>
      </c>
      <c r="Q421" s="58" t="str">
        <f>IFERROR(VLOOKUP($AC421,FILL_DATA!$A$4:$X$1004,17,0),"")</f>
        <v/>
      </c>
      <c r="R421" s="58" t="str">
        <f>IFERROR(VLOOKUP($AC421,FILL_DATA!$A$4:$X$1004,18,0),"")</f>
        <v/>
      </c>
      <c r="S421" s="58" t="str">
        <f>IFERROR(VLOOKUP($AC421,FILL_DATA!$A$4:$X$1004,19,0),"")</f>
        <v/>
      </c>
      <c r="T421" s="58" t="str">
        <f>IFERROR(VLOOKUP($AC421,FILL_DATA!$A$4:$X$1004,20,0),"")</f>
        <v/>
      </c>
      <c r="U421" s="58" t="str">
        <f>IFERROR(VLOOKUP($AC421,FILL_DATA!$A$4:$X$1004,21,0),"")</f>
        <v/>
      </c>
      <c r="V421" s="58" t="str">
        <f>IFERROR(VLOOKUP($AC421,FILL_DATA!$A$4:$X$1004,22,0),"")</f>
        <v/>
      </c>
      <c r="W421" s="58" t="str">
        <f>IFERROR(VLOOKUP($AC421,FILL_DATA!$A$4:$X$1004,23,0),"")</f>
        <v/>
      </c>
      <c r="X421" s="58" t="str">
        <f>IFERROR(VLOOKUP($AC421,FILL_DATA!$A$4:$X$1004,24,0),"")</f>
        <v/>
      </c>
      <c r="Y421" s="58" t="str">
        <f>IF(SANCTION!$C$6:$C$1006="","",VLOOKUP(SANCTION!$C$6:$C$1006,Sheet1!$B$3:$C$15,2,0))</f>
        <v/>
      </c>
      <c r="Z421" s="57">
        <f t="shared" si="12"/>
        <v>0</v>
      </c>
      <c r="AB421" s="89">
        <v>416</v>
      </c>
      <c r="AC421" s="89">
        <f>IFERROR(IF($AB$1&gt;=AB421,SMALL(FILL_DATA!$AC$5:$AC$1004,SANCTION!$AB$2+SANCTION!AB421),0),0)</f>
        <v>0</v>
      </c>
      <c r="AE421" s="89">
        <f>IF(SANCTION!$C421&gt;=9,1,0)</f>
        <v>1</v>
      </c>
      <c r="AF421" s="89">
        <f>IFERROR(PRODUCT(SANCTION!$X421,SANCTION!$Y421),"")</f>
        <v>0</v>
      </c>
      <c r="AG421" s="89">
        <f t="shared" si="13"/>
        <v>0</v>
      </c>
    </row>
    <row r="422" spans="1:33" hidden="1">
      <c r="A422" s="89" t="str">
        <f>J422&amp;"_"&amp;COUNTIF($J$6:J422,J422)</f>
        <v>_386</v>
      </c>
      <c r="B422" s="58" t="str">
        <f>IF(SANCTION!$C422="","",ROWS($B$6:B422))</f>
        <v/>
      </c>
      <c r="C422" s="58" t="str">
        <f>IFERROR(VLOOKUP($AC422,FILL_DATA!$A$4:$X$1004,2,0),"")</f>
        <v/>
      </c>
      <c r="D422" s="58" t="str">
        <f>IFERROR(VLOOKUP($AC422,FILL_DATA!$A$4:$X$1004,3,0),"")</f>
        <v/>
      </c>
      <c r="E422" s="58" t="str">
        <f>IFERROR(VLOOKUP($AC422,FILL_DATA!$A$4:$X$1004,4,0),"")</f>
        <v/>
      </c>
      <c r="F422" s="58" t="str">
        <f>IFERROR(VLOOKUP($AC422,FILL_DATA!$A$4:$X$1004,5,0),"")</f>
        <v/>
      </c>
      <c r="G422" s="58" t="str">
        <f>IFERROR(VLOOKUP($AC422,FILL_DATA!$A$4:$X$1004,6,0),"")</f>
        <v/>
      </c>
      <c r="H422" s="58" t="str">
        <f>IFERROR(VLOOKUP($AC422,FILL_DATA!$A$4:$X$1004,7,0),"")</f>
        <v/>
      </c>
      <c r="I422" s="161" t="str">
        <f>IFERROR(VLOOKUP($AC422,FILL_DATA!$A$4:$X$1004,9,0),"")</f>
        <v/>
      </c>
      <c r="J422" s="58" t="str">
        <f>IFERROR(VLOOKUP($AC422,FILL_DATA!$A$4:$X$1004,10,0),"")</f>
        <v/>
      </c>
      <c r="K422" s="58" t="str">
        <f>IFERROR(VLOOKUP($AC422,FILL_DATA!$A$4:$X$1004,11,0),"")</f>
        <v/>
      </c>
      <c r="L422" s="58" t="str">
        <f>IFERROR(VLOOKUP($AC422,FILL_DATA!$A$4:$X$1004,12,0),"")</f>
        <v/>
      </c>
      <c r="M422" s="58" t="str">
        <f>IFERROR(VLOOKUP($AC422,FILL_DATA!$A$4:$X$1004,13,0),"")</f>
        <v/>
      </c>
      <c r="N422" s="58" t="str">
        <f>IFERROR(VLOOKUP($AC422,FILL_DATA!$A$4:$X$1004,14,0),"")</f>
        <v/>
      </c>
      <c r="O422" s="58" t="str">
        <f>IFERROR(VLOOKUP($AC422,FILL_DATA!$A$4:$X$1004,15,0),"")</f>
        <v/>
      </c>
      <c r="P422" s="58" t="str">
        <f>IFERROR(VLOOKUP($AC422,FILL_DATA!$A$4:$X$1004,16,0),"")</f>
        <v/>
      </c>
      <c r="Q422" s="58" t="str">
        <f>IFERROR(VLOOKUP($AC422,FILL_DATA!$A$4:$X$1004,17,0),"")</f>
        <v/>
      </c>
      <c r="R422" s="58" t="str">
        <f>IFERROR(VLOOKUP($AC422,FILL_DATA!$A$4:$X$1004,18,0),"")</f>
        <v/>
      </c>
      <c r="S422" s="58" t="str">
        <f>IFERROR(VLOOKUP($AC422,FILL_DATA!$A$4:$X$1004,19,0),"")</f>
        <v/>
      </c>
      <c r="T422" s="58" t="str">
        <f>IFERROR(VLOOKUP($AC422,FILL_DATA!$A$4:$X$1004,20,0),"")</f>
        <v/>
      </c>
      <c r="U422" s="58" t="str">
        <f>IFERROR(VLOOKUP($AC422,FILL_DATA!$A$4:$X$1004,21,0),"")</f>
        <v/>
      </c>
      <c r="V422" s="58" t="str">
        <f>IFERROR(VLOOKUP($AC422,FILL_DATA!$A$4:$X$1004,22,0),"")</f>
        <v/>
      </c>
      <c r="W422" s="58" t="str">
        <f>IFERROR(VLOOKUP($AC422,FILL_DATA!$A$4:$X$1004,23,0),"")</f>
        <v/>
      </c>
      <c r="X422" s="58" t="str">
        <f>IFERROR(VLOOKUP($AC422,FILL_DATA!$A$4:$X$1004,24,0),"")</f>
        <v/>
      </c>
      <c r="Y422" s="58" t="str">
        <f>IF(SANCTION!$C$6:$C$1006="","",VLOOKUP(SANCTION!$C$6:$C$1006,Sheet1!$B$3:$C$15,2,0))</f>
        <v/>
      </c>
      <c r="Z422" s="57">
        <f t="shared" si="12"/>
        <v>0</v>
      </c>
      <c r="AB422" s="89">
        <v>417</v>
      </c>
      <c r="AC422" s="89">
        <f>IFERROR(IF($AB$1&gt;=AB422,SMALL(FILL_DATA!$AC$5:$AC$1004,SANCTION!$AB$2+SANCTION!AB422),0),0)</f>
        <v>0</v>
      </c>
      <c r="AE422" s="89">
        <f>IF(SANCTION!$C422&gt;=9,1,0)</f>
        <v>1</v>
      </c>
      <c r="AF422" s="89">
        <f>IFERROR(PRODUCT(SANCTION!$X422,SANCTION!$Y422),"")</f>
        <v>0</v>
      </c>
      <c r="AG422" s="89">
        <f t="shared" si="13"/>
        <v>0</v>
      </c>
    </row>
    <row r="423" spans="1:33" hidden="1">
      <c r="A423" s="89" t="str">
        <f>J423&amp;"_"&amp;COUNTIF($J$6:J423,J423)</f>
        <v>_387</v>
      </c>
      <c r="B423" s="58" t="str">
        <f>IF(SANCTION!$C423="","",ROWS($B$6:B423))</f>
        <v/>
      </c>
      <c r="C423" s="58" t="str">
        <f>IFERROR(VLOOKUP($AC423,FILL_DATA!$A$4:$X$1004,2,0),"")</f>
        <v/>
      </c>
      <c r="D423" s="58" t="str">
        <f>IFERROR(VLOOKUP($AC423,FILL_DATA!$A$4:$X$1004,3,0),"")</f>
        <v/>
      </c>
      <c r="E423" s="58" t="str">
        <f>IFERROR(VLOOKUP($AC423,FILL_DATA!$A$4:$X$1004,4,0),"")</f>
        <v/>
      </c>
      <c r="F423" s="58" t="str">
        <f>IFERROR(VLOOKUP($AC423,FILL_DATA!$A$4:$X$1004,5,0),"")</f>
        <v/>
      </c>
      <c r="G423" s="58" t="str">
        <f>IFERROR(VLOOKUP($AC423,FILL_DATA!$A$4:$X$1004,6,0),"")</f>
        <v/>
      </c>
      <c r="H423" s="58" t="str">
        <f>IFERROR(VLOOKUP($AC423,FILL_DATA!$A$4:$X$1004,7,0),"")</f>
        <v/>
      </c>
      <c r="I423" s="161" t="str">
        <f>IFERROR(VLOOKUP($AC423,FILL_DATA!$A$4:$X$1004,9,0),"")</f>
        <v/>
      </c>
      <c r="J423" s="58" t="str">
        <f>IFERROR(VLOOKUP($AC423,FILL_DATA!$A$4:$X$1004,10,0),"")</f>
        <v/>
      </c>
      <c r="K423" s="58" t="str">
        <f>IFERROR(VLOOKUP($AC423,FILL_DATA!$A$4:$X$1004,11,0),"")</f>
        <v/>
      </c>
      <c r="L423" s="58" t="str">
        <f>IFERROR(VLOOKUP($AC423,FILL_DATA!$A$4:$X$1004,12,0),"")</f>
        <v/>
      </c>
      <c r="M423" s="58" t="str">
        <f>IFERROR(VLOOKUP($AC423,FILL_DATA!$A$4:$X$1004,13,0),"")</f>
        <v/>
      </c>
      <c r="N423" s="58" t="str">
        <f>IFERROR(VLOOKUP($AC423,FILL_DATA!$A$4:$X$1004,14,0),"")</f>
        <v/>
      </c>
      <c r="O423" s="58" t="str">
        <f>IFERROR(VLOOKUP($AC423,FILL_DATA!$A$4:$X$1004,15,0),"")</f>
        <v/>
      </c>
      <c r="P423" s="58" t="str">
        <f>IFERROR(VLOOKUP($AC423,FILL_DATA!$A$4:$X$1004,16,0),"")</f>
        <v/>
      </c>
      <c r="Q423" s="58" t="str">
        <f>IFERROR(VLOOKUP($AC423,FILL_DATA!$A$4:$X$1004,17,0),"")</f>
        <v/>
      </c>
      <c r="R423" s="58" t="str">
        <f>IFERROR(VLOOKUP($AC423,FILL_DATA!$A$4:$X$1004,18,0),"")</f>
        <v/>
      </c>
      <c r="S423" s="58" t="str">
        <f>IFERROR(VLOOKUP($AC423,FILL_DATA!$A$4:$X$1004,19,0),"")</f>
        <v/>
      </c>
      <c r="T423" s="58" t="str">
        <f>IFERROR(VLOOKUP($AC423,FILL_DATA!$A$4:$X$1004,20,0),"")</f>
        <v/>
      </c>
      <c r="U423" s="58" t="str">
        <f>IFERROR(VLOOKUP($AC423,FILL_DATA!$A$4:$X$1004,21,0),"")</f>
        <v/>
      </c>
      <c r="V423" s="58" t="str">
        <f>IFERROR(VLOOKUP($AC423,FILL_DATA!$A$4:$X$1004,22,0),"")</f>
        <v/>
      </c>
      <c r="W423" s="58" t="str">
        <f>IFERROR(VLOOKUP($AC423,FILL_DATA!$A$4:$X$1004,23,0),"")</f>
        <v/>
      </c>
      <c r="X423" s="58" t="str">
        <f>IFERROR(VLOOKUP($AC423,FILL_DATA!$A$4:$X$1004,24,0),"")</f>
        <v/>
      </c>
      <c r="Y423" s="58" t="str">
        <f>IF(SANCTION!$C$6:$C$1006="","",VLOOKUP(SANCTION!$C$6:$C$1006,Sheet1!$B$3:$C$15,2,0))</f>
        <v/>
      </c>
      <c r="Z423" s="57">
        <f t="shared" si="12"/>
        <v>0</v>
      </c>
      <c r="AB423" s="89">
        <v>418</v>
      </c>
      <c r="AC423" s="89">
        <f>IFERROR(IF($AB$1&gt;=AB423,SMALL(FILL_DATA!$AC$5:$AC$1004,SANCTION!$AB$2+SANCTION!AB423),0),0)</f>
        <v>0</v>
      </c>
      <c r="AE423" s="89">
        <f>IF(SANCTION!$C423&gt;=9,1,0)</f>
        <v>1</v>
      </c>
      <c r="AF423" s="89">
        <f>IFERROR(PRODUCT(SANCTION!$X423,SANCTION!$Y423),"")</f>
        <v>0</v>
      </c>
      <c r="AG423" s="89">
        <f t="shared" si="13"/>
        <v>0</v>
      </c>
    </row>
    <row r="424" spans="1:33" hidden="1">
      <c r="A424" s="89" t="str">
        <f>J424&amp;"_"&amp;COUNTIF($J$6:J424,J424)</f>
        <v>_388</v>
      </c>
      <c r="B424" s="58" t="str">
        <f>IF(SANCTION!$C424="","",ROWS($B$6:B424))</f>
        <v/>
      </c>
      <c r="C424" s="58" t="str">
        <f>IFERROR(VLOOKUP($AC424,FILL_DATA!$A$4:$X$1004,2,0),"")</f>
        <v/>
      </c>
      <c r="D424" s="58" t="str">
        <f>IFERROR(VLOOKUP($AC424,FILL_DATA!$A$4:$X$1004,3,0),"")</f>
        <v/>
      </c>
      <c r="E424" s="58" t="str">
        <f>IFERROR(VLOOKUP($AC424,FILL_DATA!$A$4:$X$1004,4,0),"")</f>
        <v/>
      </c>
      <c r="F424" s="58" t="str">
        <f>IFERROR(VLOOKUP($AC424,FILL_DATA!$A$4:$X$1004,5,0),"")</f>
        <v/>
      </c>
      <c r="G424" s="58" t="str">
        <f>IFERROR(VLOOKUP($AC424,FILL_DATA!$A$4:$X$1004,6,0),"")</f>
        <v/>
      </c>
      <c r="H424" s="58" t="str">
        <f>IFERROR(VLOOKUP($AC424,FILL_DATA!$A$4:$X$1004,7,0),"")</f>
        <v/>
      </c>
      <c r="I424" s="161" t="str">
        <f>IFERROR(VLOOKUP($AC424,FILL_DATA!$A$4:$X$1004,9,0),"")</f>
        <v/>
      </c>
      <c r="J424" s="58" t="str">
        <f>IFERROR(VLOOKUP($AC424,FILL_DATA!$A$4:$X$1004,10,0),"")</f>
        <v/>
      </c>
      <c r="K424" s="58" t="str">
        <f>IFERROR(VLOOKUP($AC424,FILL_DATA!$A$4:$X$1004,11,0),"")</f>
        <v/>
      </c>
      <c r="L424" s="58" t="str">
        <f>IFERROR(VLOOKUP($AC424,FILL_DATA!$A$4:$X$1004,12,0),"")</f>
        <v/>
      </c>
      <c r="M424" s="58" t="str">
        <f>IFERROR(VLOOKUP($AC424,FILL_DATA!$A$4:$X$1004,13,0),"")</f>
        <v/>
      </c>
      <c r="N424" s="58" t="str">
        <f>IFERROR(VLOOKUP($AC424,FILL_DATA!$A$4:$X$1004,14,0),"")</f>
        <v/>
      </c>
      <c r="O424" s="58" t="str">
        <f>IFERROR(VLOOKUP($AC424,FILL_DATA!$A$4:$X$1004,15,0),"")</f>
        <v/>
      </c>
      <c r="P424" s="58" t="str">
        <f>IFERROR(VLOOKUP($AC424,FILL_DATA!$A$4:$X$1004,16,0),"")</f>
        <v/>
      </c>
      <c r="Q424" s="58" t="str">
        <f>IFERROR(VLOOKUP($AC424,FILL_DATA!$A$4:$X$1004,17,0),"")</f>
        <v/>
      </c>
      <c r="R424" s="58" t="str">
        <f>IFERROR(VLOOKUP($AC424,FILL_DATA!$A$4:$X$1004,18,0),"")</f>
        <v/>
      </c>
      <c r="S424" s="58" t="str">
        <f>IFERROR(VLOOKUP($AC424,FILL_DATA!$A$4:$X$1004,19,0),"")</f>
        <v/>
      </c>
      <c r="T424" s="58" t="str">
        <f>IFERROR(VLOOKUP($AC424,FILL_DATA!$A$4:$X$1004,20,0),"")</f>
        <v/>
      </c>
      <c r="U424" s="58" t="str">
        <f>IFERROR(VLOOKUP($AC424,FILL_DATA!$A$4:$X$1004,21,0),"")</f>
        <v/>
      </c>
      <c r="V424" s="58" t="str">
        <f>IFERROR(VLOOKUP($AC424,FILL_DATA!$A$4:$X$1004,22,0),"")</f>
        <v/>
      </c>
      <c r="W424" s="58" t="str">
        <f>IFERROR(VLOOKUP($AC424,FILL_DATA!$A$4:$X$1004,23,0),"")</f>
        <v/>
      </c>
      <c r="X424" s="58" t="str">
        <f>IFERROR(VLOOKUP($AC424,FILL_DATA!$A$4:$X$1004,24,0),"")</f>
        <v/>
      </c>
      <c r="Y424" s="58" t="str">
        <f>IF(SANCTION!$C$6:$C$1006="","",VLOOKUP(SANCTION!$C$6:$C$1006,Sheet1!$B$3:$C$15,2,0))</f>
        <v/>
      </c>
      <c r="Z424" s="57">
        <f t="shared" si="12"/>
        <v>0</v>
      </c>
      <c r="AB424" s="89">
        <v>419</v>
      </c>
      <c r="AC424" s="89">
        <f>IFERROR(IF($AB$1&gt;=AB424,SMALL(FILL_DATA!$AC$5:$AC$1004,SANCTION!$AB$2+SANCTION!AB424),0),0)</f>
        <v>0</v>
      </c>
      <c r="AE424" s="89">
        <f>IF(SANCTION!$C424&gt;=9,1,0)</f>
        <v>1</v>
      </c>
      <c r="AF424" s="89">
        <f>IFERROR(PRODUCT(SANCTION!$X424,SANCTION!$Y424),"")</f>
        <v>0</v>
      </c>
      <c r="AG424" s="89">
        <f t="shared" si="13"/>
        <v>0</v>
      </c>
    </row>
    <row r="425" spans="1:33" hidden="1">
      <c r="A425" s="89" t="str">
        <f>J425&amp;"_"&amp;COUNTIF($J$6:J425,J425)</f>
        <v>_389</v>
      </c>
      <c r="B425" s="58" t="str">
        <f>IF(SANCTION!$C425="","",ROWS($B$6:B425))</f>
        <v/>
      </c>
      <c r="C425" s="58" t="str">
        <f>IFERROR(VLOOKUP($AC425,FILL_DATA!$A$4:$X$1004,2,0),"")</f>
        <v/>
      </c>
      <c r="D425" s="58" t="str">
        <f>IFERROR(VLOOKUP($AC425,FILL_DATA!$A$4:$X$1004,3,0),"")</f>
        <v/>
      </c>
      <c r="E425" s="58" t="str">
        <f>IFERROR(VLOOKUP($AC425,FILL_DATA!$A$4:$X$1004,4,0),"")</f>
        <v/>
      </c>
      <c r="F425" s="58" t="str">
        <f>IFERROR(VLOOKUP($AC425,FILL_DATA!$A$4:$X$1004,5,0),"")</f>
        <v/>
      </c>
      <c r="G425" s="58" t="str">
        <f>IFERROR(VLOOKUP($AC425,FILL_DATA!$A$4:$X$1004,6,0),"")</f>
        <v/>
      </c>
      <c r="H425" s="58" t="str">
        <f>IFERROR(VLOOKUP($AC425,FILL_DATA!$A$4:$X$1004,7,0),"")</f>
        <v/>
      </c>
      <c r="I425" s="161" t="str">
        <f>IFERROR(VLOOKUP($AC425,FILL_DATA!$A$4:$X$1004,9,0),"")</f>
        <v/>
      </c>
      <c r="J425" s="58" t="str">
        <f>IFERROR(VLOOKUP($AC425,FILL_DATA!$A$4:$X$1004,10,0),"")</f>
        <v/>
      </c>
      <c r="K425" s="58" t="str">
        <f>IFERROR(VLOOKUP($AC425,FILL_DATA!$A$4:$X$1004,11,0),"")</f>
        <v/>
      </c>
      <c r="L425" s="58" t="str">
        <f>IFERROR(VLOOKUP($AC425,FILL_DATA!$A$4:$X$1004,12,0),"")</f>
        <v/>
      </c>
      <c r="M425" s="58" t="str">
        <f>IFERROR(VLOOKUP($AC425,FILL_DATA!$A$4:$X$1004,13,0),"")</f>
        <v/>
      </c>
      <c r="N425" s="58" t="str">
        <f>IFERROR(VLOOKUP($AC425,FILL_DATA!$A$4:$X$1004,14,0),"")</f>
        <v/>
      </c>
      <c r="O425" s="58" t="str">
        <f>IFERROR(VLOOKUP($AC425,FILL_DATA!$A$4:$X$1004,15,0),"")</f>
        <v/>
      </c>
      <c r="P425" s="58" t="str">
        <f>IFERROR(VLOOKUP($AC425,FILL_DATA!$A$4:$X$1004,16,0),"")</f>
        <v/>
      </c>
      <c r="Q425" s="58" t="str">
        <f>IFERROR(VLOOKUP($AC425,FILL_DATA!$A$4:$X$1004,17,0),"")</f>
        <v/>
      </c>
      <c r="R425" s="58" t="str">
        <f>IFERROR(VLOOKUP($AC425,FILL_DATA!$A$4:$X$1004,18,0),"")</f>
        <v/>
      </c>
      <c r="S425" s="58" t="str">
        <f>IFERROR(VLOOKUP($AC425,FILL_DATA!$A$4:$X$1004,19,0),"")</f>
        <v/>
      </c>
      <c r="T425" s="58" t="str">
        <f>IFERROR(VLOOKUP($AC425,FILL_DATA!$A$4:$X$1004,20,0),"")</f>
        <v/>
      </c>
      <c r="U425" s="58" t="str">
        <f>IFERROR(VLOOKUP($AC425,FILL_DATA!$A$4:$X$1004,21,0),"")</f>
        <v/>
      </c>
      <c r="V425" s="58" t="str">
        <f>IFERROR(VLOOKUP($AC425,FILL_DATA!$A$4:$X$1004,22,0),"")</f>
        <v/>
      </c>
      <c r="W425" s="58" t="str">
        <f>IFERROR(VLOOKUP($AC425,FILL_DATA!$A$4:$X$1004,23,0),"")</f>
        <v/>
      </c>
      <c r="X425" s="58" t="str">
        <f>IFERROR(VLOOKUP($AC425,FILL_DATA!$A$4:$X$1004,24,0),"")</f>
        <v/>
      </c>
      <c r="Y425" s="58" t="str">
        <f>IF(SANCTION!$C$6:$C$1006="","",VLOOKUP(SANCTION!$C$6:$C$1006,Sheet1!$B$3:$C$15,2,0))</f>
        <v/>
      </c>
      <c r="Z425" s="57">
        <f t="shared" si="12"/>
        <v>0</v>
      </c>
      <c r="AB425" s="89">
        <v>420</v>
      </c>
      <c r="AC425" s="89">
        <f>IFERROR(IF($AB$1&gt;=AB425,SMALL(FILL_DATA!$AC$5:$AC$1004,SANCTION!$AB$2+SANCTION!AB425),0),0)</f>
        <v>0</v>
      </c>
      <c r="AE425" s="89">
        <f>IF(SANCTION!$C425&gt;=9,1,0)</f>
        <v>1</v>
      </c>
      <c r="AF425" s="89">
        <f>IFERROR(PRODUCT(SANCTION!$X425,SANCTION!$Y425),"")</f>
        <v>0</v>
      </c>
      <c r="AG425" s="89">
        <f t="shared" si="13"/>
        <v>0</v>
      </c>
    </row>
    <row r="426" spans="1:33" hidden="1">
      <c r="A426" s="89" t="str">
        <f>J426&amp;"_"&amp;COUNTIF($J$6:J426,J426)</f>
        <v>_390</v>
      </c>
      <c r="B426" s="58" t="str">
        <f>IF(SANCTION!$C426="","",ROWS($B$6:B426))</f>
        <v/>
      </c>
      <c r="C426" s="58" t="str">
        <f>IFERROR(VLOOKUP($AC426,FILL_DATA!$A$4:$X$1004,2,0),"")</f>
        <v/>
      </c>
      <c r="D426" s="58" t="str">
        <f>IFERROR(VLOOKUP($AC426,FILL_DATA!$A$4:$X$1004,3,0),"")</f>
        <v/>
      </c>
      <c r="E426" s="58" t="str">
        <f>IFERROR(VLOOKUP($AC426,FILL_DATA!$A$4:$X$1004,4,0),"")</f>
        <v/>
      </c>
      <c r="F426" s="58" t="str">
        <f>IFERROR(VLOOKUP($AC426,FILL_DATA!$A$4:$X$1004,5,0),"")</f>
        <v/>
      </c>
      <c r="G426" s="58" t="str">
        <f>IFERROR(VLOOKUP($AC426,FILL_DATA!$A$4:$X$1004,6,0),"")</f>
        <v/>
      </c>
      <c r="H426" s="58" t="str">
        <f>IFERROR(VLOOKUP($AC426,FILL_DATA!$A$4:$X$1004,7,0),"")</f>
        <v/>
      </c>
      <c r="I426" s="161" t="str">
        <f>IFERROR(VLOOKUP($AC426,FILL_DATA!$A$4:$X$1004,9,0),"")</f>
        <v/>
      </c>
      <c r="J426" s="58" t="str">
        <f>IFERROR(VLOOKUP($AC426,FILL_DATA!$A$4:$X$1004,10,0),"")</f>
        <v/>
      </c>
      <c r="K426" s="58" t="str">
        <f>IFERROR(VLOOKUP($AC426,FILL_DATA!$A$4:$X$1004,11,0),"")</f>
        <v/>
      </c>
      <c r="L426" s="58" t="str">
        <f>IFERROR(VLOOKUP($AC426,FILL_DATA!$A$4:$X$1004,12,0),"")</f>
        <v/>
      </c>
      <c r="M426" s="58" t="str">
        <f>IFERROR(VLOOKUP($AC426,FILL_DATA!$A$4:$X$1004,13,0),"")</f>
        <v/>
      </c>
      <c r="N426" s="58" t="str">
        <f>IFERROR(VLOOKUP($AC426,FILL_DATA!$A$4:$X$1004,14,0),"")</f>
        <v/>
      </c>
      <c r="O426" s="58" t="str">
        <f>IFERROR(VLOOKUP($AC426,FILL_DATA!$A$4:$X$1004,15,0),"")</f>
        <v/>
      </c>
      <c r="P426" s="58" t="str">
        <f>IFERROR(VLOOKUP($AC426,FILL_DATA!$A$4:$X$1004,16,0),"")</f>
        <v/>
      </c>
      <c r="Q426" s="58" t="str">
        <f>IFERROR(VLOOKUP($AC426,FILL_DATA!$A$4:$X$1004,17,0),"")</f>
        <v/>
      </c>
      <c r="R426" s="58" t="str">
        <f>IFERROR(VLOOKUP($AC426,FILL_DATA!$A$4:$X$1004,18,0),"")</f>
        <v/>
      </c>
      <c r="S426" s="58" t="str">
        <f>IFERROR(VLOOKUP($AC426,FILL_DATA!$A$4:$X$1004,19,0),"")</f>
        <v/>
      </c>
      <c r="T426" s="58" t="str">
        <f>IFERROR(VLOOKUP($AC426,FILL_DATA!$A$4:$X$1004,20,0),"")</f>
        <v/>
      </c>
      <c r="U426" s="58" t="str">
        <f>IFERROR(VLOOKUP($AC426,FILL_DATA!$A$4:$X$1004,21,0),"")</f>
        <v/>
      </c>
      <c r="V426" s="58" t="str">
        <f>IFERROR(VLOOKUP($AC426,FILL_DATA!$A$4:$X$1004,22,0),"")</f>
        <v/>
      </c>
      <c r="W426" s="58" t="str">
        <f>IFERROR(VLOOKUP($AC426,FILL_DATA!$A$4:$X$1004,23,0),"")</f>
        <v/>
      </c>
      <c r="X426" s="58" t="str">
        <f>IFERROR(VLOOKUP($AC426,FILL_DATA!$A$4:$X$1004,24,0),"")</f>
        <v/>
      </c>
      <c r="Y426" s="58" t="str">
        <f>IF(SANCTION!$C$6:$C$1006="","",VLOOKUP(SANCTION!$C$6:$C$1006,Sheet1!$B$3:$C$15,2,0))</f>
        <v/>
      </c>
      <c r="Z426" s="57">
        <f t="shared" si="12"/>
        <v>0</v>
      </c>
      <c r="AB426" s="89">
        <v>421</v>
      </c>
      <c r="AC426" s="89">
        <f>IFERROR(IF($AB$1&gt;=AB426,SMALL(FILL_DATA!$AC$5:$AC$1004,SANCTION!$AB$2+SANCTION!AB426),0),0)</f>
        <v>0</v>
      </c>
      <c r="AE426" s="89">
        <f>IF(SANCTION!$C426&gt;=9,1,0)</f>
        <v>1</v>
      </c>
      <c r="AF426" s="89">
        <f>IFERROR(PRODUCT(SANCTION!$X426,SANCTION!$Y426),"")</f>
        <v>0</v>
      </c>
      <c r="AG426" s="89">
        <f t="shared" si="13"/>
        <v>0</v>
      </c>
    </row>
    <row r="427" spans="1:33" hidden="1">
      <c r="A427" s="89" t="str">
        <f>J427&amp;"_"&amp;COUNTIF($J$6:J427,J427)</f>
        <v>_391</v>
      </c>
      <c r="B427" s="58" t="str">
        <f>IF(SANCTION!$C427="","",ROWS($B$6:B427))</f>
        <v/>
      </c>
      <c r="C427" s="58" t="str">
        <f>IFERROR(VLOOKUP($AC427,FILL_DATA!$A$4:$X$1004,2,0),"")</f>
        <v/>
      </c>
      <c r="D427" s="58" t="str">
        <f>IFERROR(VLOOKUP($AC427,FILL_DATA!$A$4:$X$1004,3,0),"")</f>
        <v/>
      </c>
      <c r="E427" s="58" t="str">
        <f>IFERROR(VLOOKUP($AC427,FILL_DATA!$A$4:$X$1004,4,0),"")</f>
        <v/>
      </c>
      <c r="F427" s="58" t="str">
        <f>IFERROR(VLOOKUP($AC427,FILL_DATA!$A$4:$X$1004,5,0),"")</f>
        <v/>
      </c>
      <c r="G427" s="58" t="str">
        <f>IFERROR(VLOOKUP($AC427,FILL_DATA!$A$4:$X$1004,6,0),"")</f>
        <v/>
      </c>
      <c r="H427" s="58" t="str">
        <f>IFERROR(VLOOKUP($AC427,FILL_DATA!$A$4:$X$1004,7,0),"")</f>
        <v/>
      </c>
      <c r="I427" s="161" t="str">
        <f>IFERROR(VLOOKUP($AC427,FILL_DATA!$A$4:$X$1004,9,0),"")</f>
        <v/>
      </c>
      <c r="J427" s="58" t="str">
        <f>IFERROR(VLOOKUP($AC427,FILL_DATA!$A$4:$X$1004,10,0),"")</f>
        <v/>
      </c>
      <c r="K427" s="58" t="str">
        <f>IFERROR(VLOOKUP($AC427,FILL_DATA!$A$4:$X$1004,11,0),"")</f>
        <v/>
      </c>
      <c r="L427" s="58" t="str">
        <f>IFERROR(VLOOKUP($AC427,FILL_DATA!$A$4:$X$1004,12,0),"")</f>
        <v/>
      </c>
      <c r="M427" s="58" t="str">
        <f>IFERROR(VLOOKUP($AC427,FILL_DATA!$A$4:$X$1004,13,0),"")</f>
        <v/>
      </c>
      <c r="N427" s="58" t="str">
        <f>IFERROR(VLOOKUP($AC427,FILL_DATA!$A$4:$X$1004,14,0),"")</f>
        <v/>
      </c>
      <c r="O427" s="58" t="str">
        <f>IFERROR(VLOOKUP($AC427,FILL_DATA!$A$4:$X$1004,15,0),"")</f>
        <v/>
      </c>
      <c r="P427" s="58" t="str">
        <f>IFERROR(VLOOKUP($AC427,FILL_DATA!$A$4:$X$1004,16,0),"")</f>
        <v/>
      </c>
      <c r="Q427" s="58" t="str">
        <f>IFERROR(VLOOKUP($AC427,FILL_DATA!$A$4:$X$1004,17,0),"")</f>
        <v/>
      </c>
      <c r="R427" s="58" t="str">
        <f>IFERROR(VLOOKUP($AC427,FILL_DATA!$A$4:$X$1004,18,0),"")</f>
        <v/>
      </c>
      <c r="S427" s="58" t="str">
        <f>IFERROR(VLOOKUP($AC427,FILL_DATA!$A$4:$X$1004,19,0),"")</f>
        <v/>
      </c>
      <c r="T427" s="58" t="str">
        <f>IFERROR(VLOOKUP($AC427,FILL_DATA!$A$4:$X$1004,20,0),"")</f>
        <v/>
      </c>
      <c r="U427" s="58" t="str">
        <f>IFERROR(VLOOKUP($AC427,FILL_DATA!$A$4:$X$1004,21,0),"")</f>
        <v/>
      </c>
      <c r="V427" s="58" t="str">
        <f>IFERROR(VLOOKUP($AC427,FILL_DATA!$A$4:$X$1004,22,0),"")</f>
        <v/>
      </c>
      <c r="W427" s="58" t="str">
        <f>IFERROR(VLOOKUP($AC427,FILL_DATA!$A$4:$X$1004,23,0),"")</f>
        <v/>
      </c>
      <c r="X427" s="58" t="str">
        <f>IFERROR(VLOOKUP($AC427,FILL_DATA!$A$4:$X$1004,24,0),"")</f>
        <v/>
      </c>
      <c r="Y427" s="58" t="str">
        <f>IF(SANCTION!$C$6:$C$1006="","",VLOOKUP(SANCTION!$C$6:$C$1006,Sheet1!$B$3:$C$15,2,0))</f>
        <v/>
      </c>
      <c r="Z427" s="57">
        <f t="shared" si="12"/>
        <v>0</v>
      </c>
      <c r="AB427" s="89">
        <v>422</v>
      </c>
      <c r="AC427" s="89">
        <f>IFERROR(IF($AB$1&gt;=AB427,SMALL(FILL_DATA!$AC$5:$AC$1004,SANCTION!$AB$2+SANCTION!AB427),0),0)</f>
        <v>0</v>
      </c>
      <c r="AE427" s="89">
        <f>IF(SANCTION!$C427&gt;=9,1,0)</f>
        <v>1</v>
      </c>
      <c r="AF427" s="89">
        <f>IFERROR(PRODUCT(SANCTION!$X427,SANCTION!$Y427),"")</f>
        <v>0</v>
      </c>
      <c r="AG427" s="89">
        <f t="shared" si="13"/>
        <v>0</v>
      </c>
    </row>
    <row r="428" spans="1:33" hidden="1">
      <c r="A428" s="89" t="str">
        <f>J428&amp;"_"&amp;COUNTIF($J$6:J428,J428)</f>
        <v>_392</v>
      </c>
      <c r="B428" s="58" t="str">
        <f>IF(SANCTION!$C428="","",ROWS($B$6:B428))</f>
        <v/>
      </c>
      <c r="C428" s="58" t="str">
        <f>IFERROR(VLOOKUP($AC428,FILL_DATA!$A$4:$X$1004,2,0),"")</f>
        <v/>
      </c>
      <c r="D428" s="58" t="str">
        <f>IFERROR(VLOOKUP($AC428,FILL_DATA!$A$4:$X$1004,3,0),"")</f>
        <v/>
      </c>
      <c r="E428" s="58" t="str">
        <f>IFERROR(VLOOKUP($AC428,FILL_DATA!$A$4:$X$1004,4,0),"")</f>
        <v/>
      </c>
      <c r="F428" s="58" t="str">
        <f>IFERROR(VLOOKUP($AC428,FILL_DATA!$A$4:$X$1004,5,0),"")</f>
        <v/>
      </c>
      <c r="G428" s="58" t="str">
        <f>IFERROR(VLOOKUP($AC428,FILL_DATA!$A$4:$X$1004,6,0),"")</f>
        <v/>
      </c>
      <c r="H428" s="58" t="str">
        <f>IFERROR(VLOOKUP($AC428,FILL_DATA!$A$4:$X$1004,7,0),"")</f>
        <v/>
      </c>
      <c r="I428" s="161" t="str">
        <f>IFERROR(VLOOKUP($AC428,FILL_DATA!$A$4:$X$1004,9,0),"")</f>
        <v/>
      </c>
      <c r="J428" s="58" t="str">
        <f>IFERROR(VLOOKUP($AC428,FILL_DATA!$A$4:$X$1004,10,0),"")</f>
        <v/>
      </c>
      <c r="K428" s="58" t="str">
        <f>IFERROR(VLOOKUP($AC428,FILL_DATA!$A$4:$X$1004,11,0),"")</f>
        <v/>
      </c>
      <c r="L428" s="58" t="str">
        <f>IFERROR(VLOOKUP($AC428,FILL_DATA!$A$4:$X$1004,12,0),"")</f>
        <v/>
      </c>
      <c r="M428" s="58" t="str">
        <f>IFERROR(VLOOKUP($AC428,FILL_DATA!$A$4:$X$1004,13,0),"")</f>
        <v/>
      </c>
      <c r="N428" s="58" t="str">
        <f>IFERROR(VLOOKUP($AC428,FILL_DATA!$A$4:$X$1004,14,0),"")</f>
        <v/>
      </c>
      <c r="O428" s="58" t="str">
        <f>IFERROR(VLOOKUP($AC428,FILL_DATA!$A$4:$X$1004,15,0),"")</f>
        <v/>
      </c>
      <c r="P428" s="58" t="str">
        <f>IFERROR(VLOOKUP($AC428,FILL_DATA!$A$4:$X$1004,16,0),"")</f>
        <v/>
      </c>
      <c r="Q428" s="58" t="str">
        <f>IFERROR(VLOOKUP($AC428,FILL_DATA!$A$4:$X$1004,17,0),"")</f>
        <v/>
      </c>
      <c r="R428" s="58" t="str">
        <f>IFERROR(VLOOKUP($AC428,FILL_DATA!$A$4:$X$1004,18,0),"")</f>
        <v/>
      </c>
      <c r="S428" s="58" t="str">
        <f>IFERROR(VLOOKUP($AC428,FILL_DATA!$A$4:$X$1004,19,0),"")</f>
        <v/>
      </c>
      <c r="T428" s="58" t="str">
        <f>IFERROR(VLOOKUP($AC428,FILL_DATA!$A$4:$X$1004,20,0),"")</f>
        <v/>
      </c>
      <c r="U428" s="58" t="str">
        <f>IFERROR(VLOOKUP($AC428,FILL_DATA!$A$4:$X$1004,21,0),"")</f>
        <v/>
      </c>
      <c r="V428" s="58" t="str">
        <f>IFERROR(VLOOKUP($AC428,FILL_DATA!$A$4:$X$1004,22,0),"")</f>
        <v/>
      </c>
      <c r="W428" s="58" t="str">
        <f>IFERROR(VLOOKUP($AC428,FILL_DATA!$A$4:$X$1004,23,0),"")</f>
        <v/>
      </c>
      <c r="X428" s="58" t="str">
        <f>IFERROR(VLOOKUP($AC428,FILL_DATA!$A$4:$X$1004,24,0),"")</f>
        <v/>
      </c>
      <c r="Y428" s="58" t="str">
        <f>IF(SANCTION!$C$6:$C$1006="","",VLOOKUP(SANCTION!$C$6:$C$1006,Sheet1!$B$3:$C$15,2,0))</f>
        <v/>
      </c>
      <c r="Z428" s="57">
        <f t="shared" si="12"/>
        <v>0</v>
      </c>
      <c r="AB428" s="89">
        <v>423</v>
      </c>
      <c r="AC428" s="89">
        <f>IFERROR(IF($AB$1&gt;=AB428,SMALL(FILL_DATA!$AC$5:$AC$1004,SANCTION!$AB$2+SANCTION!AB428),0),0)</f>
        <v>0</v>
      </c>
      <c r="AE428" s="89">
        <f>IF(SANCTION!$C428&gt;=9,1,0)</f>
        <v>1</v>
      </c>
      <c r="AF428" s="89">
        <f>IFERROR(PRODUCT(SANCTION!$X428,SANCTION!$Y428),"")</f>
        <v>0</v>
      </c>
      <c r="AG428" s="89">
        <f t="shared" si="13"/>
        <v>0</v>
      </c>
    </row>
    <row r="429" spans="1:33" hidden="1">
      <c r="A429" s="89" t="str">
        <f>J429&amp;"_"&amp;COUNTIF($J$6:J429,J429)</f>
        <v>_393</v>
      </c>
      <c r="B429" s="58" t="str">
        <f>IF(SANCTION!$C429="","",ROWS($B$6:B429))</f>
        <v/>
      </c>
      <c r="C429" s="58" t="str">
        <f>IFERROR(VLOOKUP($AC429,FILL_DATA!$A$4:$X$1004,2,0),"")</f>
        <v/>
      </c>
      <c r="D429" s="58" t="str">
        <f>IFERROR(VLOOKUP($AC429,FILL_DATA!$A$4:$X$1004,3,0),"")</f>
        <v/>
      </c>
      <c r="E429" s="58" t="str">
        <f>IFERROR(VLOOKUP($AC429,FILL_DATA!$A$4:$X$1004,4,0),"")</f>
        <v/>
      </c>
      <c r="F429" s="58" t="str">
        <f>IFERROR(VLOOKUP($AC429,FILL_DATA!$A$4:$X$1004,5,0),"")</f>
        <v/>
      </c>
      <c r="G429" s="58" t="str">
        <f>IFERROR(VLOOKUP($AC429,FILL_DATA!$A$4:$X$1004,6,0),"")</f>
        <v/>
      </c>
      <c r="H429" s="58" t="str">
        <f>IFERROR(VLOOKUP($AC429,FILL_DATA!$A$4:$X$1004,7,0),"")</f>
        <v/>
      </c>
      <c r="I429" s="161" t="str">
        <f>IFERROR(VLOOKUP($AC429,FILL_DATA!$A$4:$X$1004,9,0),"")</f>
        <v/>
      </c>
      <c r="J429" s="58" t="str">
        <f>IFERROR(VLOOKUP($AC429,FILL_DATA!$A$4:$X$1004,10,0),"")</f>
        <v/>
      </c>
      <c r="K429" s="58" t="str">
        <f>IFERROR(VLOOKUP($AC429,FILL_DATA!$A$4:$X$1004,11,0),"")</f>
        <v/>
      </c>
      <c r="L429" s="58" t="str">
        <f>IFERROR(VLOOKUP($AC429,FILL_DATA!$A$4:$X$1004,12,0),"")</f>
        <v/>
      </c>
      <c r="M429" s="58" t="str">
        <f>IFERROR(VLOOKUP($AC429,FILL_DATA!$A$4:$X$1004,13,0),"")</f>
        <v/>
      </c>
      <c r="N429" s="58" t="str">
        <f>IFERROR(VLOOKUP($AC429,FILL_DATA!$A$4:$X$1004,14,0),"")</f>
        <v/>
      </c>
      <c r="O429" s="58" t="str">
        <f>IFERROR(VLOOKUP($AC429,FILL_DATA!$A$4:$X$1004,15,0),"")</f>
        <v/>
      </c>
      <c r="P429" s="58" t="str">
        <f>IFERROR(VLOOKUP($AC429,FILL_DATA!$A$4:$X$1004,16,0),"")</f>
        <v/>
      </c>
      <c r="Q429" s="58" t="str">
        <f>IFERROR(VLOOKUP($AC429,FILL_DATA!$A$4:$X$1004,17,0),"")</f>
        <v/>
      </c>
      <c r="R429" s="58" t="str">
        <f>IFERROR(VLOOKUP($AC429,FILL_DATA!$A$4:$X$1004,18,0),"")</f>
        <v/>
      </c>
      <c r="S429" s="58" t="str">
        <f>IFERROR(VLOOKUP($AC429,FILL_DATA!$A$4:$X$1004,19,0),"")</f>
        <v/>
      </c>
      <c r="T429" s="58" t="str">
        <f>IFERROR(VLOOKUP($AC429,FILL_DATA!$A$4:$X$1004,20,0),"")</f>
        <v/>
      </c>
      <c r="U429" s="58" t="str">
        <f>IFERROR(VLOOKUP($AC429,FILL_DATA!$A$4:$X$1004,21,0),"")</f>
        <v/>
      </c>
      <c r="V429" s="58" t="str">
        <f>IFERROR(VLOOKUP($AC429,FILL_DATA!$A$4:$X$1004,22,0),"")</f>
        <v/>
      </c>
      <c r="W429" s="58" t="str">
        <f>IFERROR(VLOOKUP($AC429,FILL_DATA!$A$4:$X$1004,23,0),"")</f>
        <v/>
      </c>
      <c r="X429" s="58" t="str">
        <f>IFERROR(VLOOKUP($AC429,FILL_DATA!$A$4:$X$1004,24,0),"")</f>
        <v/>
      </c>
      <c r="Y429" s="58" t="str">
        <f>IF(SANCTION!$C$6:$C$1006="","",VLOOKUP(SANCTION!$C$6:$C$1006,Sheet1!$B$3:$C$15,2,0))</f>
        <v/>
      </c>
      <c r="Z429" s="57">
        <f t="shared" si="12"/>
        <v>0</v>
      </c>
      <c r="AB429" s="89">
        <v>424</v>
      </c>
      <c r="AC429" s="89">
        <f>IFERROR(IF($AB$1&gt;=AB429,SMALL(FILL_DATA!$AC$5:$AC$1004,SANCTION!$AB$2+SANCTION!AB429),0),0)</f>
        <v>0</v>
      </c>
      <c r="AE429" s="89">
        <f>IF(SANCTION!$C429&gt;=9,1,0)</f>
        <v>1</v>
      </c>
      <c r="AF429" s="89">
        <f>IFERROR(PRODUCT(SANCTION!$X429,SANCTION!$Y429),"")</f>
        <v>0</v>
      </c>
      <c r="AG429" s="89">
        <f t="shared" si="13"/>
        <v>0</v>
      </c>
    </row>
    <row r="430" spans="1:33" hidden="1">
      <c r="A430" s="89" t="str">
        <f>J430&amp;"_"&amp;COUNTIF($J$6:J430,J430)</f>
        <v>_394</v>
      </c>
      <c r="B430" s="58" t="str">
        <f>IF(SANCTION!$C430="","",ROWS($B$6:B430))</f>
        <v/>
      </c>
      <c r="C430" s="58" t="str">
        <f>IFERROR(VLOOKUP($AC430,FILL_DATA!$A$4:$X$1004,2,0),"")</f>
        <v/>
      </c>
      <c r="D430" s="58" t="str">
        <f>IFERROR(VLOOKUP($AC430,FILL_DATA!$A$4:$X$1004,3,0),"")</f>
        <v/>
      </c>
      <c r="E430" s="58" t="str">
        <f>IFERROR(VLOOKUP($AC430,FILL_DATA!$A$4:$X$1004,4,0),"")</f>
        <v/>
      </c>
      <c r="F430" s="58" t="str">
        <f>IFERROR(VLOOKUP($AC430,FILL_DATA!$A$4:$X$1004,5,0),"")</f>
        <v/>
      </c>
      <c r="G430" s="58" t="str">
        <f>IFERROR(VLOOKUP($AC430,FILL_DATA!$A$4:$X$1004,6,0),"")</f>
        <v/>
      </c>
      <c r="H430" s="58" t="str">
        <f>IFERROR(VLOOKUP($AC430,FILL_DATA!$A$4:$X$1004,7,0),"")</f>
        <v/>
      </c>
      <c r="I430" s="161" t="str">
        <f>IFERROR(VLOOKUP($AC430,FILL_DATA!$A$4:$X$1004,9,0),"")</f>
        <v/>
      </c>
      <c r="J430" s="58" t="str">
        <f>IFERROR(VLOOKUP($AC430,FILL_DATA!$A$4:$X$1004,10,0),"")</f>
        <v/>
      </c>
      <c r="K430" s="58" t="str">
        <f>IFERROR(VLOOKUP($AC430,FILL_DATA!$A$4:$X$1004,11,0),"")</f>
        <v/>
      </c>
      <c r="L430" s="58" t="str">
        <f>IFERROR(VLOOKUP($AC430,FILL_DATA!$A$4:$X$1004,12,0),"")</f>
        <v/>
      </c>
      <c r="M430" s="58" t="str">
        <f>IFERROR(VLOOKUP($AC430,FILL_DATA!$A$4:$X$1004,13,0),"")</f>
        <v/>
      </c>
      <c r="N430" s="58" t="str">
        <f>IFERROR(VLOOKUP($AC430,FILL_DATA!$A$4:$X$1004,14,0),"")</f>
        <v/>
      </c>
      <c r="O430" s="58" t="str">
        <f>IFERROR(VLOOKUP($AC430,FILL_DATA!$A$4:$X$1004,15,0),"")</f>
        <v/>
      </c>
      <c r="P430" s="58" t="str">
        <f>IFERROR(VLOOKUP($AC430,FILL_DATA!$A$4:$X$1004,16,0),"")</f>
        <v/>
      </c>
      <c r="Q430" s="58" t="str">
        <f>IFERROR(VLOOKUP($AC430,FILL_DATA!$A$4:$X$1004,17,0),"")</f>
        <v/>
      </c>
      <c r="R430" s="58" t="str">
        <f>IFERROR(VLOOKUP($AC430,FILL_DATA!$A$4:$X$1004,18,0),"")</f>
        <v/>
      </c>
      <c r="S430" s="58" t="str">
        <f>IFERROR(VLOOKUP($AC430,FILL_DATA!$A$4:$X$1004,19,0),"")</f>
        <v/>
      </c>
      <c r="T430" s="58" t="str">
        <f>IFERROR(VLOOKUP($AC430,FILL_DATA!$A$4:$X$1004,20,0),"")</f>
        <v/>
      </c>
      <c r="U430" s="58" t="str">
        <f>IFERROR(VLOOKUP($AC430,FILL_DATA!$A$4:$X$1004,21,0),"")</f>
        <v/>
      </c>
      <c r="V430" s="58" t="str">
        <f>IFERROR(VLOOKUP($AC430,FILL_DATA!$A$4:$X$1004,22,0),"")</f>
        <v/>
      </c>
      <c r="W430" s="58" t="str">
        <f>IFERROR(VLOOKUP($AC430,FILL_DATA!$A$4:$X$1004,23,0),"")</f>
        <v/>
      </c>
      <c r="X430" s="58" t="str">
        <f>IFERROR(VLOOKUP($AC430,FILL_DATA!$A$4:$X$1004,24,0),"")</f>
        <v/>
      </c>
      <c r="Y430" s="58" t="str">
        <f>IF(SANCTION!$C$6:$C$1006="","",VLOOKUP(SANCTION!$C$6:$C$1006,Sheet1!$B$3:$C$15,2,0))</f>
        <v/>
      </c>
      <c r="Z430" s="57">
        <f t="shared" si="12"/>
        <v>0</v>
      </c>
      <c r="AB430" s="89">
        <v>425</v>
      </c>
      <c r="AC430" s="89">
        <f>IFERROR(IF($AB$1&gt;=AB430,SMALL(FILL_DATA!$AC$5:$AC$1004,SANCTION!$AB$2+SANCTION!AB430),0),0)</f>
        <v>0</v>
      </c>
      <c r="AE430" s="89">
        <f>IF(SANCTION!$C430&gt;=9,1,0)</f>
        <v>1</v>
      </c>
      <c r="AF430" s="89">
        <f>IFERROR(PRODUCT(SANCTION!$X430,SANCTION!$Y430),"")</f>
        <v>0</v>
      </c>
      <c r="AG430" s="89">
        <f t="shared" si="13"/>
        <v>0</v>
      </c>
    </row>
    <row r="431" spans="1:33" hidden="1">
      <c r="A431" s="89" t="str">
        <f>J431&amp;"_"&amp;COUNTIF($J$6:J431,J431)</f>
        <v>_395</v>
      </c>
      <c r="B431" s="58" t="str">
        <f>IF(SANCTION!$C431="","",ROWS($B$6:B431))</f>
        <v/>
      </c>
      <c r="C431" s="58" t="str">
        <f>IFERROR(VLOOKUP($AC431,FILL_DATA!$A$4:$X$1004,2,0),"")</f>
        <v/>
      </c>
      <c r="D431" s="58" t="str">
        <f>IFERROR(VLOOKUP($AC431,FILL_DATA!$A$4:$X$1004,3,0),"")</f>
        <v/>
      </c>
      <c r="E431" s="58" t="str">
        <f>IFERROR(VLOOKUP($AC431,FILL_DATA!$A$4:$X$1004,4,0),"")</f>
        <v/>
      </c>
      <c r="F431" s="58" t="str">
        <f>IFERROR(VLOOKUP($AC431,FILL_DATA!$A$4:$X$1004,5,0),"")</f>
        <v/>
      </c>
      <c r="G431" s="58" t="str">
        <f>IFERROR(VLOOKUP($AC431,FILL_DATA!$A$4:$X$1004,6,0),"")</f>
        <v/>
      </c>
      <c r="H431" s="58" t="str">
        <f>IFERROR(VLOOKUP($AC431,FILL_DATA!$A$4:$X$1004,7,0),"")</f>
        <v/>
      </c>
      <c r="I431" s="161" t="str">
        <f>IFERROR(VLOOKUP($AC431,FILL_DATA!$A$4:$X$1004,9,0),"")</f>
        <v/>
      </c>
      <c r="J431" s="58" t="str">
        <f>IFERROR(VLOOKUP($AC431,FILL_DATA!$A$4:$X$1004,10,0),"")</f>
        <v/>
      </c>
      <c r="K431" s="58" t="str">
        <f>IFERROR(VLOOKUP($AC431,FILL_DATA!$A$4:$X$1004,11,0),"")</f>
        <v/>
      </c>
      <c r="L431" s="58" t="str">
        <f>IFERROR(VLOOKUP($AC431,FILL_DATA!$A$4:$X$1004,12,0),"")</f>
        <v/>
      </c>
      <c r="M431" s="58" t="str">
        <f>IFERROR(VLOOKUP($AC431,FILL_DATA!$A$4:$X$1004,13,0),"")</f>
        <v/>
      </c>
      <c r="N431" s="58" t="str">
        <f>IFERROR(VLOOKUP($AC431,FILL_DATA!$A$4:$X$1004,14,0),"")</f>
        <v/>
      </c>
      <c r="O431" s="58" t="str">
        <f>IFERROR(VLOOKUP($AC431,FILL_DATA!$A$4:$X$1004,15,0),"")</f>
        <v/>
      </c>
      <c r="P431" s="58" t="str">
        <f>IFERROR(VLOOKUP($AC431,FILL_DATA!$A$4:$X$1004,16,0),"")</f>
        <v/>
      </c>
      <c r="Q431" s="58" t="str">
        <f>IFERROR(VLOOKUP($AC431,FILL_DATA!$A$4:$X$1004,17,0),"")</f>
        <v/>
      </c>
      <c r="R431" s="58" t="str">
        <f>IFERROR(VLOOKUP($AC431,FILL_DATA!$A$4:$X$1004,18,0),"")</f>
        <v/>
      </c>
      <c r="S431" s="58" t="str">
        <f>IFERROR(VLOOKUP($AC431,FILL_DATA!$A$4:$X$1004,19,0),"")</f>
        <v/>
      </c>
      <c r="T431" s="58" t="str">
        <f>IFERROR(VLOOKUP($AC431,FILL_DATA!$A$4:$X$1004,20,0),"")</f>
        <v/>
      </c>
      <c r="U431" s="58" t="str">
        <f>IFERROR(VLOOKUP($AC431,FILL_DATA!$A$4:$X$1004,21,0),"")</f>
        <v/>
      </c>
      <c r="V431" s="58" t="str">
        <f>IFERROR(VLOOKUP($AC431,FILL_DATA!$A$4:$X$1004,22,0),"")</f>
        <v/>
      </c>
      <c r="W431" s="58" t="str">
        <f>IFERROR(VLOOKUP($AC431,FILL_DATA!$A$4:$X$1004,23,0),"")</f>
        <v/>
      </c>
      <c r="X431" s="58" t="str">
        <f>IFERROR(VLOOKUP($AC431,FILL_DATA!$A$4:$X$1004,24,0),"")</f>
        <v/>
      </c>
      <c r="Y431" s="58" t="str">
        <f>IF(SANCTION!$C$6:$C$1006="","",VLOOKUP(SANCTION!$C$6:$C$1006,Sheet1!$B$3:$C$15,2,0))</f>
        <v/>
      </c>
      <c r="Z431" s="57">
        <f t="shared" si="12"/>
        <v>0</v>
      </c>
      <c r="AB431" s="89">
        <v>426</v>
      </c>
      <c r="AC431" s="89">
        <f>IFERROR(IF($AB$1&gt;=AB431,SMALL(FILL_DATA!$AC$5:$AC$1004,SANCTION!$AB$2+SANCTION!AB431),0),0)</f>
        <v>0</v>
      </c>
      <c r="AE431" s="89">
        <f>IF(SANCTION!$C431&gt;=9,1,0)</f>
        <v>1</v>
      </c>
      <c r="AF431" s="89">
        <f>IFERROR(PRODUCT(SANCTION!$X431,SANCTION!$Y431),"")</f>
        <v>0</v>
      </c>
      <c r="AG431" s="89">
        <f t="shared" si="13"/>
        <v>0</v>
      </c>
    </row>
    <row r="432" spans="1:33" hidden="1">
      <c r="A432" s="89" t="str">
        <f>J432&amp;"_"&amp;COUNTIF($J$6:J432,J432)</f>
        <v>_396</v>
      </c>
      <c r="B432" s="58" t="str">
        <f>IF(SANCTION!$C432="","",ROWS($B$6:B432))</f>
        <v/>
      </c>
      <c r="C432" s="58" t="str">
        <f>IFERROR(VLOOKUP($AC432,FILL_DATA!$A$4:$X$1004,2,0),"")</f>
        <v/>
      </c>
      <c r="D432" s="58" t="str">
        <f>IFERROR(VLOOKUP($AC432,FILL_DATA!$A$4:$X$1004,3,0),"")</f>
        <v/>
      </c>
      <c r="E432" s="58" t="str">
        <f>IFERROR(VLOOKUP($AC432,FILL_DATA!$A$4:$X$1004,4,0),"")</f>
        <v/>
      </c>
      <c r="F432" s="58" t="str">
        <f>IFERROR(VLOOKUP($AC432,FILL_DATA!$A$4:$X$1004,5,0),"")</f>
        <v/>
      </c>
      <c r="G432" s="58" t="str">
        <f>IFERROR(VLOOKUP($AC432,FILL_DATA!$A$4:$X$1004,6,0),"")</f>
        <v/>
      </c>
      <c r="H432" s="58" t="str">
        <f>IFERROR(VLOOKUP($AC432,FILL_DATA!$A$4:$X$1004,7,0),"")</f>
        <v/>
      </c>
      <c r="I432" s="161" t="str">
        <f>IFERROR(VLOOKUP($AC432,FILL_DATA!$A$4:$X$1004,9,0),"")</f>
        <v/>
      </c>
      <c r="J432" s="58" t="str">
        <f>IFERROR(VLOOKUP($AC432,FILL_DATA!$A$4:$X$1004,10,0),"")</f>
        <v/>
      </c>
      <c r="K432" s="58" t="str">
        <f>IFERROR(VLOOKUP($AC432,FILL_DATA!$A$4:$X$1004,11,0),"")</f>
        <v/>
      </c>
      <c r="L432" s="58" t="str">
        <f>IFERROR(VLOOKUP($AC432,FILL_DATA!$A$4:$X$1004,12,0),"")</f>
        <v/>
      </c>
      <c r="M432" s="58" t="str">
        <f>IFERROR(VLOOKUP($AC432,FILL_DATA!$A$4:$X$1004,13,0),"")</f>
        <v/>
      </c>
      <c r="N432" s="58" t="str">
        <f>IFERROR(VLOOKUP($AC432,FILL_DATA!$A$4:$X$1004,14,0),"")</f>
        <v/>
      </c>
      <c r="O432" s="58" t="str">
        <f>IFERROR(VLOOKUP($AC432,FILL_DATA!$A$4:$X$1004,15,0),"")</f>
        <v/>
      </c>
      <c r="P432" s="58" t="str">
        <f>IFERROR(VLOOKUP($AC432,FILL_DATA!$A$4:$X$1004,16,0),"")</f>
        <v/>
      </c>
      <c r="Q432" s="58" t="str">
        <f>IFERROR(VLOOKUP($AC432,FILL_DATA!$A$4:$X$1004,17,0),"")</f>
        <v/>
      </c>
      <c r="R432" s="58" t="str">
        <f>IFERROR(VLOOKUP($AC432,FILL_DATA!$A$4:$X$1004,18,0),"")</f>
        <v/>
      </c>
      <c r="S432" s="58" t="str">
        <f>IFERROR(VLOOKUP($AC432,FILL_DATA!$A$4:$X$1004,19,0),"")</f>
        <v/>
      </c>
      <c r="T432" s="58" t="str">
        <f>IFERROR(VLOOKUP($AC432,FILL_DATA!$A$4:$X$1004,20,0),"")</f>
        <v/>
      </c>
      <c r="U432" s="58" t="str">
        <f>IFERROR(VLOOKUP($AC432,FILL_DATA!$A$4:$X$1004,21,0),"")</f>
        <v/>
      </c>
      <c r="V432" s="58" t="str">
        <f>IFERROR(VLOOKUP($AC432,FILL_DATA!$A$4:$X$1004,22,0),"")</f>
        <v/>
      </c>
      <c r="W432" s="58" t="str">
        <f>IFERROR(VLOOKUP($AC432,FILL_DATA!$A$4:$X$1004,23,0),"")</f>
        <v/>
      </c>
      <c r="X432" s="58" t="str">
        <f>IFERROR(VLOOKUP($AC432,FILL_DATA!$A$4:$X$1004,24,0),"")</f>
        <v/>
      </c>
      <c r="Y432" s="58" t="str">
        <f>IF(SANCTION!$C$6:$C$1006="","",VLOOKUP(SANCTION!$C$6:$C$1006,Sheet1!$B$3:$C$15,2,0))</f>
        <v/>
      </c>
      <c r="Z432" s="57">
        <f t="shared" si="12"/>
        <v>0</v>
      </c>
      <c r="AB432" s="89">
        <v>427</v>
      </c>
      <c r="AC432" s="89">
        <f>IFERROR(IF($AB$1&gt;=AB432,SMALL(FILL_DATA!$AC$5:$AC$1004,SANCTION!$AB$2+SANCTION!AB432),0),0)</f>
        <v>0</v>
      </c>
      <c r="AE432" s="89">
        <f>IF(SANCTION!$C432&gt;=9,1,0)</f>
        <v>1</v>
      </c>
      <c r="AF432" s="89">
        <f>IFERROR(PRODUCT(SANCTION!$X432,SANCTION!$Y432),"")</f>
        <v>0</v>
      </c>
      <c r="AG432" s="89">
        <f t="shared" si="13"/>
        <v>0</v>
      </c>
    </row>
    <row r="433" spans="1:33" hidden="1">
      <c r="A433" s="89" t="str">
        <f>J433&amp;"_"&amp;COUNTIF($J$6:J433,J433)</f>
        <v>_397</v>
      </c>
      <c r="B433" s="58" t="str">
        <f>IF(SANCTION!$C433="","",ROWS($B$6:B433))</f>
        <v/>
      </c>
      <c r="C433" s="58" t="str">
        <f>IFERROR(VLOOKUP($AC433,FILL_DATA!$A$4:$X$1004,2,0),"")</f>
        <v/>
      </c>
      <c r="D433" s="58" t="str">
        <f>IFERROR(VLOOKUP($AC433,FILL_DATA!$A$4:$X$1004,3,0),"")</f>
        <v/>
      </c>
      <c r="E433" s="58" t="str">
        <f>IFERROR(VLOOKUP($AC433,FILL_DATA!$A$4:$X$1004,4,0),"")</f>
        <v/>
      </c>
      <c r="F433" s="58" t="str">
        <f>IFERROR(VLOOKUP($AC433,FILL_DATA!$A$4:$X$1004,5,0),"")</f>
        <v/>
      </c>
      <c r="G433" s="58" t="str">
        <f>IFERROR(VLOOKUP($AC433,FILL_DATA!$A$4:$X$1004,6,0),"")</f>
        <v/>
      </c>
      <c r="H433" s="58" t="str">
        <f>IFERROR(VLOOKUP($AC433,FILL_DATA!$A$4:$X$1004,7,0),"")</f>
        <v/>
      </c>
      <c r="I433" s="161" t="str">
        <f>IFERROR(VLOOKUP($AC433,FILL_DATA!$A$4:$X$1004,9,0),"")</f>
        <v/>
      </c>
      <c r="J433" s="58" t="str">
        <f>IFERROR(VLOOKUP($AC433,FILL_DATA!$A$4:$X$1004,10,0),"")</f>
        <v/>
      </c>
      <c r="K433" s="58" t="str">
        <f>IFERROR(VLOOKUP($AC433,FILL_DATA!$A$4:$X$1004,11,0),"")</f>
        <v/>
      </c>
      <c r="L433" s="58" t="str">
        <f>IFERROR(VLOOKUP($AC433,FILL_DATA!$A$4:$X$1004,12,0),"")</f>
        <v/>
      </c>
      <c r="M433" s="58" t="str">
        <f>IFERROR(VLOOKUP($AC433,FILL_DATA!$A$4:$X$1004,13,0),"")</f>
        <v/>
      </c>
      <c r="N433" s="58" t="str">
        <f>IFERROR(VLOOKUP($AC433,FILL_DATA!$A$4:$X$1004,14,0),"")</f>
        <v/>
      </c>
      <c r="O433" s="58" t="str">
        <f>IFERROR(VLOOKUP($AC433,FILL_DATA!$A$4:$X$1004,15,0),"")</f>
        <v/>
      </c>
      <c r="P433" s="58" t="str">
        <f>IFERROR(VLOOKUP($AC433,FILL_DATA!$A$4:$X$1004,16,0),"")</f>
        <v/>
      </c>
      <c r="Q433" s="58" t="str">
        <f>IFERROR(VLOOKUP($AC433,FILL_DATA!$A$4:$X$1004,17,0),"")</f>
        <v/>
      </c>
      <c r="R433" s="58" t="str">
        <f>IFERROR(VLOOKUP($AC433,FILL_DATA!$A$4:$X$1004,18,0),"")</f>
        <v/>
      </c>
      <c r="S433" s="58" t="str">
        <f>IFERROR(VLOOKUP($AC433,FILL_DATA!$A$4:$X$1004,19,0),"")</f>
        <v/>
      </c>
      <c r="T433" s="58" t="str">
        <f>IFERROR(VLOOKUP($AC433,FILL_DATA!$A$4:$X$1004,20,0),"")</f>
        <v/>
      </c>
      <c r="U433" s="58" t="str">
        <f>IFERROR(VLOOKUP($AC433,FILL_DATA!$A$4:$X$1004,21,0),"")</f>
        <v/>
      </c>
      <c r="V433" s="58" t="str">
        <f>IFERROR(VLOOKUP($AC433,FILL_DATA!$A$4:$X$1004,22,0),"")</f>
        <v/>
      </c>
      <c r="W433" s="58" t="str">
        <f>IFERROR(VLOOKUP($AC433,FILL_DATA!$A$4:$X$1004,23,0),"")</f>
        <v/>
      </c>
      <c r="X433" s="58" t="str">
        <f>IFERROR(VLOOKUP($AC433,FILL_DATA!$A$4:$X$1004,24,0),"")</f>
        <v/>
      </c>
      <c r="Y433" s="58" t="str">
        <f>IF(SANCTION!$C$6:$C$1006="","",VLOOKUP(SANCTION!$C$6:$C$1006,Sheet1!$B$3:$C$15,2,0))</f>
        <v/>
      </c>
      <c r="Z433" s="57">
        <f t="shared" si="12"/>
        <v>0</v>
      </c>
      <c r="AB433" s="89">
        <v>428</v>
      </c>
      <c r="AC433" s="89">
        <f>IFERROR(IF($AB$1&gt;=AB433,SMALL(FILL_DATA!$AC$5:$AC$1004,SANCTION!$AB$2+SANCTION!AB433),0),0)</f>
        <v>0</v>
      </c>
      <c r="AE433" s="89">
        <f>IF(SANCTION!$C433&gt;=9,1,0)</f>
        <v>1</v>
      </c>
      <c r="AF433" s="89">
        <f>IFERROR(PRODUCT(SANCTION!$X433,SANCTION!$Y433),"")</f>
        <v>0</v>
      </c>
      <c r="AG433" s="89">
        <f t="shared" si="13"/>
        <v>0</v>
      </c>
    </row>
    <row r="434" spans="1:33" hidden="1">
      <c r="A434" s="89" t="str">
        <f>J434&amp;"_"&amp;COUNTIF($J$6:J434,J434)</f>
        <v>_398</v>
      </c>
      <c r="B434" s="58" t="str">
        <f>IF(SANCTION!$C434="","",ROWS($B$6:B434))</f>
        <v/>
      </c>
      <c r="C434" s="58" t="str">
        <f>IFERROR(VLOOKUP($AC434,FILL_DATA!$A$4:$X$1004,2,0),"")</f>
        <v/>
      </c>
      <c r="D434" s="58" t="str">
        <f>IFERROR(VLOOKUP($AC434,FILL_DATA!$A$4:$X$1004,3,0),"")</f>
        <v/>
      </c>
      <c r="E434" s="58" t="str">
        <f>IFERROR(VLOOKUP($AC434,FILL_DATA!$A$4:$X$1004,4,0),"")</f>
        <v/>
      </c>
      <c r="F434" s="58" t="str">
        <f>IFERROR(VLOOKUP($AC434,FILL_DATA!$A$4:$X$1004,5,0),"")</f>
        <v/>
      </c>
      <c r="G434" s="58" t="str">
        <f>IFERROR(VLOOKUP($AC434,FILL_DATA!$A$4:$X$1004,6,0),"")</f>
        <v/>
      </c>
      <c r="H434" s="58" t="str">
        <f>IFERROR(VLOOKUP($AC434,FILL_DATA!$A$4:$X$1004,7,0),"")</f>
        <v/>
      </c>
      <c r="I434" s="161" t="str">
        <f>IFERROR(VLOOKUP($AC434,FILL_DATA!$A$4:$X$1004,9,0),"")</f>
        <v/>
      </c>
      <c r="J434" s="58" t="str">
        <f>IFERROR(VLOOKUP($AC434,FILL_DATA!$A$4:$X$1004,10,0),"")</f>
        <v/>
      </c>
      <c r="K434" s="58" t="str">
        <f>IFERROR(VLOOKUP($AC434,FILL_DATA!$A$4:$X$1004,11,0),"")</f>
        <v/>
      </c>
      <c r="L434" s="58" t="str">
        <f>IFERROR(VLOOKUP($AC434,FILL_DATA!$A$4:$X$1004,12,0),"")</f>
        <v/>
      </c>
      <c r="M434" s="58" t="str">
        <f>IFERROR(VLOOKUP($AC434,FILL_DATA!$A$4:$X$1004,13,0),"")</f>
        <v/>
      </c>
      <c r="N434" s="58" t="str">
        <f>IFERROR(VLOOKUP($AC434,FILL_DATA!$A$4:$X$1004,14,0),"")</f>
        <v/>
      </c>
      <c r="O434" s="58" t="str">
        <f>IFERROR(VLOOKUP($AC434,FILL_DATA!$A$4:$X$1004,15,0),"")</f>
        <v/>
      </c>
      <c r="P434" s="58" t="str">
        <f>IFERROR(VLOOKUP($AC434,FILL_DATA!$A$4:$X$1004,16,0),"")</f>
        <v/>
      </c>
      <c r="Q434" s="58" t="str">
        <f>IFERROR(VLOOKUP($AC434,FILL_DATA!$A$4:$X$1004,17,0),"")</f>
        <v/>
      </c>
      <c r="R434" s="58" t="str">
        <f>IFERROR(VLOOKUP($AC434,FILL_DATA!$A$4:$X$1004,18,0),"")</f>
        <v/>
      </c>
      <c r="S434" s="58" t="str">
        <f>IFERROR(VLOOKUP($AC434,FILL_DATA!$A$4:$X$1004,19,0),"")</f>
        <v/>
      </c>
      <c r="T434" s="58" t="str">
        <f>IFERROR(VLOOKUP($AC434,FILL_DATA!$A$4:$X$1004,20,0),"")</f>
        <v/>
      </c>
      <c r="U434" s="58" t="str">
        <f>IFERROR(VLOOKUP($AC434,FILL_DATA!$A$4:$X$1004,21,0),"")</f>
        <v/>
      </c>
      <c r="V434" s="58" t="str">
        <f>IFERROR(VLOOKUP($AC434,FILL_DATA!$A$4:$X$1004,22,0),"")</f>
        <v/>
      </c>
      <c r="W434" s="58" t="str">
        <f>IFERROR(VLOOKUP($AC434,FILL_DATA!$A$4:$X$1004,23,0),"")</f>
        <v/>
      </c>
      <c r="X434" s="58" t="str">
        <f>IFERROR(VLOOKUP($AC434,FILL_DATA!$A$4:$X$1004,24,0),"")</f>
        <v/>
      </c>
      <c r="Y434" s="58" t="str">
        <f>IF(SANCTION!$C$6:$C$1006="","",VLOOKUP(SANCTION!$C$6:$C$1006,Sheet1!$B$3:$C$15,2,0))</f>
        <v/>
      </c>
      <c r="Z434" s="57">
        <f t="shared" si="12"/>
        <v>0</v>
      </c>
      <c r="AB434" s="89">
        <v>429</v>
      </c>
      <c r="AC434" s="89">
        <f>IFERROR(IF($AB$1&gt;=AB434,SMALL(FILL_DATA!$AC$5:$AC$1004,SANCTION!$AB$2+SANCTION!AB434),0),0)</f>
        <v>0</v>
      </c>
      <c r="AE434" s="89">
        <f>IF(SANCTION!$C434&gt;=9,1,0)</f>
        <v>1</v>
      </c>
      <c r="AF434" s="89">
        <f>IFERROR(PRODUCT(SANCTION!$X434,SANCTION!$Y434),"")</f>
        <v>0</v>
      </c>
      <c r="AG434" s="89">
        <f t="shared" si="13"/>
        <v>0</v>
      </c>
    </row>
    <row r="435" spans="1:33" hidden="1">
      <c r="A435" s="89" t="str">
        <f>J435&amp;"_"&amp;COUNTIF($J$6:J435,J435)</f>
        <v>_399</v>
      </c>
      <c r="B435" s="58" t="str">
        <f>IF(SANCTION!$C435="","",ROWS($B$6:B435))</f>
        <v/>
      </c>
      <c r="C435" s="58" t="str">
        <f>IFERROR(VLOOKUP($AC435,FILL_DATA!$A$4:$X$1004,2,0),"")</f>
        <v/>
      </c>
      <c r="D435" s="58" t="str">
        <f>IFERROR(VLOOKUP($AC435,FILL_DATA!$A$4:$X$1004,3,0),"")</f>
        <v/>
      </c>
      <c r="E435" s="58" t="str">
        <f>IFERROR(VLOOKUP($AC435,FILL_DATA!$A$4:$X$1004,4,0),"")</f>
        <v/>
      </c>
      <c r="F435" s="58" t="str">
        <f>IFERROR(VLOOKUP($AC435,FILL_DATA!$A$4:$X$1004,5,0),"")</f>
        <v/>
      </c>
      <c r="G435" s="58" t="str">
        <f>IFERROR(VLOOKUP($AC435,FILL_DATA!$A$4:$X$1004,6,0),"")</f>
        <v/>
      </c>
      <c r="H435" s="58" t="str">
        <f>IFERROR(VLOOKUP($AC435,FILL_DATA!$A$4:$X$1004,7,0),"")</f>
        <v/>
      </c>
      <c r="I435" s="161" t="str">
        <f>IFERROR(VLOOKUP($AC435,FILL_DATA!$A$4:$X$1004,9,0),"")</f>
        <v/>
      </c>
      <c r="J435" s="58" t="str">
        <f>IFERROR(VLOOKUP($AC435,FILL_DATA!$A$4:$X$1004,10,0),"")</f>
        <v/>
      </c>
      <c r="K435" s="58" t="str">
        <f>IFERROR(VLOOKUP($AC435,FILL_DATA!$A$4:$X$1004,11,0),"")</f>
        <v/>
      </c>
      <c r="L435" s="58" t="str">
        <f>IFERROR(VLOOKUP($AC435,FILL_DATA!$A$4:$X$1004,12,0),"")</f>
        <v/>
      </c>
      <c r="M435" s="58" t="str">
        <f>IFERROR(VLOOKUP($AC435,FILL_DATA!$A$4:$X$1004,13,0),"")</f>
        <v/>
      </c>
      <c r="N435" s="58" t="str">
        <f>IFERROR(VLOOKUP($AC435,FILL_DATA!$A$4:$X$1004,14,0),"")</f>
        <v/>
      </c>
      <c r="O435" s="58" t="str">
        <f>IFERROR(VLOOKUP($AC435,FILL_DATA!$A$4:$X$1004,15,0),"")</f>
        <v/>
      </c>
      <c r="P435" s="58" t="str">
        <f>IFERROR(VLOOKUP($AC435,FILL_DATA!$A$4:$X$1004,16,0),"")</f>
        <v/>
      </c>
      <c r="Q435" s="58" t="str">
        <f>IFERROR(VLOOKUP($AC435,FILL_DATA!$A$4:$X$1004,17,0),"")</f>
        <v/>
      </c>
      <c r="R435" s="58" t="str">
        <f>IFERROR(VLOOKUP($AC435,FILL_DATA!$A$4:$X$1004,18,0),"")</f>
        <v/>
      </c>
      <c r="S435" s="58" t="str">
        <f>IFERROR(VLOOKUP($AC435,FILL_DATA!$A$4:$X$1004,19,0),"")</f>
        <v/>
      </c>
      <c r="T435" s="58" t="str">
        <f>IFERROR(VLOOKUP($AC435,FILL_DATA!$A$4:$X$1004,20,0),"")</f>
        <v/>
      </c>
      <c r="U435" s="58" t="str">
        <f>IFERROR(VLOOKUP($AC435,FILL_DATA!$A$4:$X$1004,21,0),"")</f>
        <v/>
      </c>
      <c r="V435" s="58" t="str">
        <f>IFERROR(VLOOKUP($AC435,FILL_DATA!$A$4:$X$1004,22,0),"")</f>
        <v/>
      </c>
      <c r="W435" s="58" t="str">
        <f>IFERROR(VLOOKUP($AC435,FILL_DATA!$A$4:$X$1004,23,0),"")</f>
        <v/>
      </c>
      <c r="X435" s="58" t="str">
        <f>IFERROR(VLOOKUP($AC435,FILL_DATA!$A$4:$X$1004,24,0),"")</f>
        <v/>
      </c>
      <c r="Y435" s="58" t="str">
        <f>IF(SANCTION!$C$6:$C$1006="","",VLOOKUP(SANCTION!$C$6:$C$1006,Sheet1!$B$3:$C$15,2,0))</f>
        <v/>
      </c>
      <c r="Z435" s="57">
        <f t="shared" si="12"/>
        <v>0</v>
      </c>
      <c r="AB435" s="89">
        <v>430</v>
      </c>
      <c r="AC435" s="89">
        <f>IFERROR(IF($AB$1&gt;=AB435,SMALL(FILL_DATA!$AC$5:$AC$1004,SANCTION!$AB$2+SANCTION!AB435),0),0)</f>
        <v>0</v>
      </c>
      <c r="AE435" s="89">
        <f>IF(SANCTION!$C435&gt;=9,1,0)</f>
        <v>1</v>
      </c>
      <c r="AF435" s="89">
        <f>IFERROR(PRODUCT(SANCTION!$X435,SANCTION!$Y435),"")</f>
        <v>0</v>
      </c>
      <c r="AG435" s="89">
        <f t="shared" si="13"/>
        <v>0</v>
      </c>
    </row>
    <row r="436" spans="1:33" hidden="1">
      <c r="A436" s="89" t="str">
        <f>J436&amp;"_"&amp;COUNTIF($J$6:J436,J436)</f>
        <v>_400</v>
      </c>
      <c r="B436" s="58" t="str">
        <f>IF(SANCTION!$C436="","",ROWS($B$6:B436))</f>
        <v/>
      </c>
      <c r="C436" s="58" t="str">
        <f>IFERROR(VLOOKUP($AC436,FILL_DATA!$A$4:$X$1004,2,0),"")</f>
        <v/>
      </c>
      <c r="D436" s="58" t="str">
        <f>IFERROR(VLOOKUP($AC436,FILL_DATA!$A$4:$X$1004,3,0),"")</f>
        <v/>
      </c>
      <c r="E436" s="58" t="str">
        <f>IFERROR(VLOOKUP($AC436,FILL_DATA!$A$4:$X$1004,4,0),"")</f>
        <v/>
      </c>
      <c r="F436" s="58" t="str">
        <f>IFERROR(VLOOKUP($AC436,FILL_DATA!$A$4:$X$1004,5,0),"")</f>
        <v/>
      </c>
      <c r="G436" s="58" t="str">
        <f>IFERROR(VLOOKUP($AC436,FILL_DATA!$A$4:$X$1004,6,0),"")</f>
        <v/>
      </c>
      <c r="H436" s="58" t="str">
        <f>IFERROR(VLOOKUP($AC436,FILL_DATA!$A$4:$X$1004,7,0),"")</f>
        <v/>
      </c>
      <c r="I436" s="161" t="str">
        <f>IFERROR(VLOOKUP($AC436,FILL_DATA!$A$4:$X$1004,9,0),"")</f>
        <v/>
      </c>
      <c r="J436" s="58" t="str">
        <f>IFERROR(VLOOKUP($AC436,FILL_DATA!$A$4:$X$1004,10,0),"")</f>
        <v/>
      </c>
      <c r="K436" s="58" t="str">
        <f>IFERROR(VLOOKUP($AC436,FILL_DATA!$A$4:$X$1004,11,0),"")</f>
        <v/>
      </c>
      <c r="L436" s="58" t="str">
        <f>IFERROR(VLOOKUP($AC436,FILL_DATA!$A$4:$X$1004,12,0),"")</f>
        <v/>
      </c>
      <c r="M436" s="58" t="str">
        <f>IFERROR(VLOOKUP($AC436,FILL_DATA!$A$4:$X$1004,13,0),"")</f>
        <v/>
      </c>
      <c r="N436" s="58" t="str">
        <f>IFERROR(VLOOKUP($AC436,FILL_DATA!$A$4:$X$1004,14,0),"")</f>
        <v/>
      </c>
      <c r="O436" s="58" t="str">
        <f>IFERROR(VLOOKUP($AC436,FILL_DATA!$A$4:$X$1004,15,0),"")</f>
        <v/>
      </c>
      <c r="P436" s="58" t="str">
        <f>IFERROR(VLOOKUP($AC436,FILL_DATA!$A$4:$X$1004,16,0),"")</f>
        <v/>
      </c>
      <c r="Q436" s="58" t="str">
        <f>IFERROR(VLOOKUP($AC436,FILL_DATA!$A$4:$X$1004,17,0),"")</f>
        <v/>
      </c>
      <c r="R436" s="58" t="str">
        <f>IFERROR(VLOOKUP($AC436,FILL_DATA!$A$4:$X$1004,18,0),"")</f>
        <v/>
      </c>
      <c r="S436" s="58" t="str">
        <f>IFERROR(VLOOKUP($AC436,FILL_DATA!$A$4:$X$1004,19,0),"")</f>
        <v/>
      </c>
      <c r="T436" s="58" t="str">
        <f>IFERROR(VLOOKUP($AC436,FILL_DATA!$A$4:$X$1004,20,0),"")</f>
        <v/>
      </c>
      <c r="U436" s="58" t="str">
        <f>IFERROR(VLOOKUP($AC436,FILL_DATA!$A$4:$X$1004,21,0),"")</f>
        <v/>
      </c>
      <c r="V436" s="58" t="str">
        <f>IFERROR(VLOOKUP($AC436,FILL_DATA!$A$4:$X$1004,22,0),"")</f>
        <v/>
      </c>
      <c r="W436" s="58" t="str">
        <f>IFERROR(VLOOKUP($AC436,FILL_DATA!$A$4:$X$1004,23,0),"")</f>
        <v/>
      </c>
      <c r="X436" s="58" t="str">
        <f>IFERROR(VLOOKUP($AC436,FILL_DATA!$A$4:$X$1004,24,0),"")</f>
        <v/>
      </c>
      <c r="Y436" s="58" t="str">
        <f>IF(SANCTION!$C$6:$C$1006="","",VLOOKUP(SANCTION!$C$6:$C$1006,Sheet1!$B$3:$C$15,2,0))</f>
        <v/>
      </c>
      <c r="Z436" s="57">
        <f t="shared" si="12"/>
        <v>0</v>
      </c>
      <c r="AB436" s="89">
        <v>431</v>
      </c>
      <c r="AC436" s="89">
        <f>IFERROR(IF($AB$1&gt;=AB436,SMALL(FILL_DATA!$AC$5:$AC$1004,SANCTION!$AB$2+SANCTION!AB436),0),0)</f>
        <v>0</v>
      </c>
      <c r="AE436" s="89">
        <f>IF(SANCTION!$C436&gt;=9,1,0)</f>
        <v>1</v>
      </c>
      <c r="AF436" s="89">
        <f>IFERROR(PRODUCT(SANCTION!$X436,SANCTION!$Y436),"")</f>
        <v>0</v>
      </c>
      <c r="AG436" s="89">
        <f t="shared" si="13"/>
        <v>0</v>
      </c>
    </row>
    <row r="437" spans="1:33" hidden="1">
      <c r="A437" s="89" t="str">
        <f>J437&amp;"_"&amp;COUNTIF($J$6:J437,J437)</f>
        <v>_401</v>
      </c>
      <c r="B437" s="58" t="str">
        <f>IF(SANCTION!$C437="","",ROWS($B$6:B437))</f>
        <v/>
      </c>
      <c r="C437" s="58" t="str">
        <f>IFERROR(VLOOKUP($AC437,FILL_DATA!$A$4:$X$1004,2,0),"")</f>
        <v/>
      </c>
      <c r="D437" s="58" t="str">
        <f>IFERROR(VLOOKUP($AC437,FILL_DATA!$A$4:$X$1004,3,0),"")</f>
        <v/>
      </c>
      <c r="E437" s="58" t="str">
        <f>IFERROR(VLOOKUP($AC437,FILL_DATA!$A$4:$X$1004,4,0),"")</f>
        <v/>
      </c>
      <c r="F437" s="58" t="str">
        <f>IFERROR(VLOOKUP($AC437,FILL_DATA!$A$4:$X$1004,5,0),"")</f>
        <v/>
      </c>
      <c r="G437" s="58" t="str">
        <f>IFERROR(VLOOKUP($AC437,FILL_DATA!$A$4:$X$1004,6,0),"")</f>
        <v/>
      </c>
      <c r="H437" s="58" t="str">
        <f>IFERROR(VLOOKUP($AC437,FILL_DATA!$A$4:$X$1004,7,0),"")</f>
        <v/>
      </c>
      <c r="I437" s="161" t="str">
        <f>IFERROR(VLOOKUP($AC437,FILL_DATA!$A$4:$X$1004,9,0),"")</f>
        <v/>
      </c>
      <c r="J437" s="58" t="str">
        <f>IFERROR(VLOOKUP($AC437,FILL_DATA!$A$4:$X$1004,10,0),"")</f>
        <v/>
      </c>
      <c r="K437" s="58" t="str">
        <f>IFERROR(VLOOKUP($AC437,FILL_DATA!$A$4:$X$1004,11,0),"")</f>
        <v/>
      </c>
      <c r="L437" s="58" t="str">
        <f>IFERROR(VLOOKUP($AC437,FILL_DATA!$A$4:$X$1004,12,0),"")</f>
        <v/>
      </c>
      <c r="M437" s="58" t="str">
        <f>IFERROR(VLOOKUP($AC437,FILL_DATA!$A$4:$X$1004,13,0),"")</f>
        <v/>
      </c>
      <c r="N437" s="58" t="str">
        <f>IFERROR(VLOOKUP($AC437,FILL_DATA!$A$4:$X$1004,14,0),"")</f>
        <v/>
      </c>
      <c r="O437" s="58" t="str">
        <f>IFERROR(VLOOKUP($AC437,FILL_DATA!$A$4:$X$1004,15,0),"")</f>
        <v/>
      </c>
      <c r="P437" s="58" t="str">
        <f>IFERROR(VLOOKUP($AC437,FILL_DATA!$A$4:$X$1004,16,0),"")</f>
        <v/>
      </c>
      <c r="Q437" s="58" t="str">
        <f>IFERROR(VLOOKUP($AC437,FILL_DATA!$A$4:$X$1004,17,0),"")</f>
        <v/>
      </c>
      <c r="R437" s="58" t="str">
        <f>IFERROR(VLOOKUP($AC437,FILL_DATA!$A$4:$X$1004,18,0),"")</f>
        <v/>
      </c>
      <c r="S437" s="58" t="str">
        <f>IFERROR(VLOOKUP($AC437,FILL_DATA!$A$4:$X$1004,19,0),"")</f>
        <v/>
      </c>
      <c r="T437" s="58" t="str">
        <f>IFERROR(VLOOKUP($AC437,FILL_DATA!$A$4:$X$1004,20,0),"")</f>
        <v/>
      </c>
      <c r="U437" s="58" t="str">
        <f>IFERROR(VLOOKUP($AC437,FILL_DATA!$A$4:$X$1004,21,0),"")</f>
        <v/>
      </c>
      <c r="V437" s="58" t="str">
        <f>IFERROR(VLOOKUP($AC437,FILL_DATA!$A$4:$X$1004,22,0),"")</f>
        <v/>
      </c>
      <c r="W437" s="58" t="str">
        <f>IFERROR(VLOOKUP($AC437,FILL_DATA!$A$4:$X$1004,23,0),"")</f>
        <v/>
      </c>
      <c r="X437" s="58" t="str">
        <f>IFERROR(VLOOKUP($AC437,FILL_DATA!$A$4:$X$1004,24,0),"")</f>
        <v/>
      </c>
      <c r="Y437" s="58" t="str">
        <f>IF(SANCTION!$C$6:$C$1006="","",VLOOKUP(SANCTION!$C$6:$C$1006,Sheet1!$B$3:$C$15,2,0))</f>
        <v/>
      </c>
      <c r="Z437" s="57">
        <f t="shared" si="12"/>
        <v>0</v>
      </c>
      <c r="AB437" s="89">
        <v>432</v>
      </c>
      <c r="AC437" s="89">
        <f>IFERROR(IF($AB$1&gt;=AB437,SMALL(FILL_DATA!$AC$5:$AC$1004,SANCTION!$AB$2+SANCTION!AB437),0),0)</f>
        <v>0</v>
      </c>
      <c r="AE437" s="89">
        <f>IF(SANCTION!$C437&gt;=9,1,0)</f>
        <v>1</v>
      </c>
      <c r="AF437" s="89">
        <f>IFERROR(PRODUCT(SANCTION!$X437,SANCTION!$Y437),"")</f>
        <v>0</v>
      </c>
      <c r="AG437" s="89">
        <f t="shared" si="13"/>
        <v>0</v>
      </c>
    </row>
    <row r="438" spans="1:33" hidden="1">
      <c r="A438" s="89" t="str">
        <f>J438&amp;"_"&amp;COUNTIF($J$6:J438,J438)</f>
        <v>_402</v>
      </c>
      <c r="B438" s="58" t="str">
        <f>IF(SANCTION!$C438="","",ROWS($B$6:B438))</f>
        <v/>
      </c>
      <c r="C438" s="58" t="str">
        <f>IFERROR(VLOOKUP($AC438,FILL_DATA!$A$4:$X$1004,2,0),"")</f>
        <v/>
      </c>
      <c r="D438" s="58" t="str">
        <f>IFERROR(VLOOKUP($AC438,FILL_DATA!$A$4:$X$1004,3,0),"")</f>
        <v/>
      </c>
      <c r="E438" s="58" t="str">
        <f>IFERROR(VLOOKUP($AC438,FILL_DATA!$A$4:$X$1004,4,0),"")</f>
        <v/>
      </c>
      <c r="F438" s="58" t="str">
        <f>IFERROR(VLOOKUP($AC438,FILL_DATA!$A$4:$X$1004,5,0),"")</f>
        <v/>
      </c>
      <c r="G438" s="58" t="str">
        <f>IFERROR(VLOOKUP($AC438,FILL_DATA!$A$4:$X$1004,6,0),"")</f>
        <v/>
      </c>
      <c r="H438" s="58" t="str">
        <f>IFERROR(VLOOKUP($AC438,FILL_DATA!$A$4:$X$1004,7,0),"")</f>
        <v/>
      </c>
      <c r="I438" s="161" t="str">
        <f>IFERROR(VLOOKUP($AC438,FILL_DATA!$A$4:$X$1004,9,0),"")</f>
        <v/>
      </c>
      <c r="J438" s="58" t="str">
        <f>IFERROR(VLOOKUP($AC438,FILL_DATA!$A$4:$X$1004,10,0),"")</f>
        <v/>
      </c>
      <c r="K438" s="58" t="str">
        <f>IFERROR(VLOOKUP($AC438,FILL_DATA!$A$4:$X$1004,11,0),"")</f>
        <v/>
      </c>
      <c r="L438" s="58" t="str">
        <f>IFERROR(VLOOKUP($AC438,FILL_DATA!$A$4:$X$1004,12,0),"")</f>
        <v/>
      </c>
      <c r="M438" s="58" t="str">
        <f>IFERROR(VLOOKUP($AC438,FILL_DATA!$A$4:$X$1004,13,0),"")</f>
        <v/>
      </c>
      <c r="N438" s="58" t="str">
        <f>IFERROR(VLOOKUP($AC438,FILL_DATA!$A$4:$X$1004,14,0),"")</f>
        <v/>
      </c>
      <c r="O438" s="58" t="str">
        <f>IFERROR(VLOOKUP($AC438,FILL_DATA!$A$4:$X$1004,15,0),"")</f>
        <v/>
      </c>
      <c r="P438" s="58" t="str">
        <f>IFERROR(VLOOKUP($AC438,FILL_DATA!$A$4:$X$1004,16,0),"")</f>
        <v/>
      </c>
      <c r="Q438" s="58" t="str">
        <f>IFERROR(VLOOKUP($AC438,FILL_DATA!$A$4:$X$1004,17,0),"")</f>
        <v/>
      </c>
      <c r="R438" s="58" t="str">
        <f>IFERROR(VLOOKUP($AC438,FILL_DATA!$A$4:$X$1004,18,0),"")</f>
        <v/>
      </c>
      <c r="S438" s="58" t="str">
        <f>IFERROR(VLOOKUP($AC438,FILL_DATA!$A$4:$X$1004,19,0),"")</f>
        <v/>
      </c>
      <c r="T438" s="58" t="str">
        <f>IFERROR(VLOOKUP($AC438,FILL_DATA!$A$4:$X$1004,20,0),"")</f>
        <v/>
      </c>
      <c r="U438" s="58" t="str">
        <f>IFERROR(VLOOKUP($AC438,FILL_DATA!$A$4:$X$1004,21,0),"")</f>
        <v/>
      </c>
      <c r="V438" s="58" t="str">
        <f>IFERROR(VLOOKUP($AC438,FILL_DATA!$A$4:$X$1004,22,0),"")</f>
        <v/>
      </c>
      <c r="W438" s="58" t="str">
        <f>IFERROR(VLOOKUP($AC438,FILL_DATA!$A$4:$X$1004,23,0),"")</f>
        <v/>
      </c>
      <c r="X438" s="58" t="str">
        <f>IFERROR(VLOOKUP($AC438,FILL_DATA!$A$4:$X$1004,24,0),"")</f>
        <v/>
      </c>
      <c r="Y438" s="58" t="str">
        <f>IF(SANCTION!$C$6:$C$1006="","",VLOOKUP(SANCTION!$C$6:$C$1006,Sheet1!$B$3:$C$15,2,0))</f>
        <v/>
      </c>
      <c r="Z438" s="57">
        <f t="shared" si="12"/>
        <v>0</v>
      </c>
      <c r="AB438" s="89">
        <v>433</v>
      </c>
      <c r="AC438" s="89">
        <f>IFERROR(IF($AB$1&gt;=AB438,SMALL(FILL_DATA!$AC$5:$AC$1004,SANCTION!$AB$2+SANCTION!AB438),0),0)</f>
        <v>0</v>
      </c>
      <c r="AE438" s="89">
        <f>IF(SANCTION!$C438&gt;=9,1,0)</f>
        <v>1</v>
      </c>
      <c r="AF438" s="89">
        <f>IFERROR(PRODUCT(SANCTION!$X438,SANCTION!$Y438),"")</f>
        <v>0</v>
      </c>
      <c r="AG438" s="89">
        <f t="shared" si="13"/>
        <v>0</v>
      </c>
    </row>
    <row r="439" spans="1:33" hidden="1">
      <c r="A439" s="89" t="str">
        <f>J439&amp;"_"&amp;COUNTIF($J$6:J439,J439)</f>
        <v>_403</v>
      </c>
      <c r="B439" s="58" t="str">
        <f>IF(SANCTION!$C439="","",ROWS($B$6:B439))</f>
        <v/>
      </c>
      <c r="C439" s="58" t="str">
        <f>IFERROR(VLOOKUP($AC439,FILL_DATA!$A$4:$X$1004,2,0),"")</f>
        <v/>
      </c>
      <c r="D439" s="58" t="str">
        <f>IFERROR(VLOOKUP($AC439,FILL_DATA!$A$4:$X$1004,3,0),"")</f>
        <v/>
      </c>
      <c r="E439" s="58" t="str">
        <f>IFERROR(VLOOKUP($AC439,FILL_DATA!$A$4:$X$1004,4,0),"")</f>
        <v/>
      </c>
      <c r="F439" s="58" t="str">
        <f>IFERROR(VLOOKUP($AC439,FILL_DATA!$A$4:$X$1004,5,0),"")</f>
        <v/>
      </c>
      <c r="G439" s="58" t="str">
        <f>IFERROR(VLOOKUP($AC439,FILL_DATA!$A$4:$X$1004,6,0),"")</f>
        <v/>
      </c>
      <c r="H439" s="58" t="str">
        <f>IFERROR(VLOOKUP($AC439,FILL_DATA!$A$4:$X$1004,7,0),"")</f>
        <v/>
      </c>
      <c r="I439" s="161" t="str">
        <f>IFERROR(VLOOKUP($AC439,FILL_DATA!$A$4:$X$1004,9,0),"")</f>
        <v/>
      </c>
      <c r="J439" s="58" t="str">
        <f>IFERROR(VLOOKUP($AC439,FILL_DATA!$A$4:$X$1004,10,0),"")</f>
        <v/>
      </c>
      <c r="K439" s="58" t="str">
        <f>IFERROR(VLOOKUP($AC439,FILL_DATA!$A$4:$X$1004,11,0),"")</f>
        <v/>
      </c>
      <c r="L439" s="58" t="str">
        <f>IFERROR(VLOOKUP($AC439,FILL_DATA!$A$4:$X$1004,12,0),"")</f>
        <v/>
      </c>
      <c r="M439" s="58" t="str">
        <f>IFERROR(VLOOKUP($AC439,FILL_DATA!$A$4:$X$1004,13,0),"")</f>
        <v/>
      </c>
      <c r="N439" s="58" t="str">
        <f>IFERROR(VLOOKUP($AC439,FILL_DATA!$A$4:$X$1004,14,0),"")</f>
        <v/>
      </c>
      <c r="O439" s="58" t="str">
        <f>IFERROR(VLOOKUP($AC439,FILL_DATA!$A$4:$X$1004,15,0),"")</f>
        <v/>
      </c>
      <c r="P439" s="58" t="str">
        <f>IFERROR(VLOOKUP($AC439,FILL_DATA!$A$4:$X$1004,16,0),"")</f>
        <v/>
      </c>
      <c r="Q439" s="58" t="str">
        <f>IFERROR(VLOOKUP($AC439,FILL_DATA!$A$4:$X$1004,17,0),"")</f>
        <v/>
      </c>
      <c r="R439" s="58" t="str">
        <f>IFERROR(VLOOKUP($AC439,FILL_DATA!$A$4:$X$1004,18,0),"")</f>
        <v/>
      </c>
      <c r="S439" s="58" t="str">
        <f>IFERROR(VLOOKUP($AC439,FILL_DATA!$A$4:$X$1004,19,0),"")</f>
        <v/>
      </c>
      <c r="T439" s="58" t="str">
        <f>IFERROR(VLOOKUP($AC439,FILL_DATA!$A$4:$X$1004,20,0),"")</f>
        <v/>
      </c>
      <c r="U439" s="58" t="str">
        <f>IFERROR(VLOOKUP($AC439,FILL_DATA!$A$4:$X$1004,21,0),"")</f>
        <v/>
      </c>
      <c r="V439" s="58" t="str">
        <f>IFERROR(VLOOKUP($AC439,FILL_DATA!$A$4:$X$1004,22,0),"")</f>
        <v/>
      </c>
      <c r="W439" s="58" t="str">
        <f>IFERROR(VLOOKUP($AC439,FILL_DATA!$A$4:$X$1004,23,0),"")</f>
        <v/>
      </c>
      <c r="X439" s="58" t="str">
        <f>IFERROR(VLOOKUP($AC439,FILL_DATA!$A$4:$X$1004,24,0),"")</f>
        <v/>
      </c>
      <c r="Y439" s="58" t="str">
        <f>IF(SANCTION!$C$6:$C$1006="","",VLOOKUP(SANCTION!$C$6:$C$1006,Sheet1!$B$3:$C$15,2,0))</f>
        <v/>
      </c>
      <c r="Z439" s="57">
        <f t="shared" si="12"/>
        <v>0</v>
      </c>
      <c r="AB439" s="89">
        <v>434</v>
      </c>
      <c r="AC439" s="89">
        <f>IFERROR(IF($AB$1&gt;=AB439,SMALL(FILL_DATA!$AC$5:$AC$1004,SANCTION!$AB$2+SANCTION!AB439),0),0)</f>
        <v>0</v>
      </c>
      <c r="AE439" s="89">
        <f>IF(SANCTION!$C439&gt;=9,1,0)</f>
        <v>1</v>
      </c>
      <c r="AF439" s="89">
        <f>IFERROR(PRODUCT(SANCTION!$X439,SANCTION!$Y439),"")</f>
        <v>0</v>
      </c>
      <c r="AG439" s="89">
        <f t="shared" si="13"/>
        <v>0</v>
      </c>
    </row>
    <row r="440" spans="1:33" hidden="1">
      <c r="A440" s="89" t="str">
        <f>J440&amp;"_"&amp;COUNTIF($J$6:J440,J440)</f>
        <v>_404</v>
      </c>
      <c r="B440" s="58" t="str">
        <f>IF(SANCTION!$C440="","",ROWS($B$6:B440))</f>
        <v/>
      </c>
      <c r="C440" s="58" t="str">
        <f>IFERROR(VLOOKUP($AC440,FILL_DATA!$A$4:$X$1004,2,0),"")</f>
        <v/>
      </c>
      <c r="D440" s="58" t="str">
        <f>IFERROR(VLOOKUP($AC440,FILL_DATA!$A$4:$X$1004,3,0),"")</f>
        <v/>
      </c>
      <c r="E440" s="58" t="str">
        <f>IFERROR(VLOOKUP($AC440,FILL_DATA!$A$4:$X$1004,4,0),"")</f>
        <v/>
      </c>
      <c r="F440" s="58" t="str">
        <f>IFERROR(VLOOKUP($AC440,FILL_DATA!$A$4:$X$1004,5,0),"")</f>
        <v/>
      </c>
      <c r="G440" s="58" t="str">
        <f>IFERROR(VLOOKUP($AC440,FILL_DATA!$A$4:$X$1004,6,0),"")</f>
        <v/>
      </c>
      <c r="H440" s="58" t="str">
        <f>IFERROR(VLOOKUP($AC440,FILL_DATA!$A$4:$X$1004,7,0),"")</f>
        <v/>
      </c>
      <c r="I440" s="161" t="str">
        <f>IFERROR(VLOOKUP($AC440,FILL_DATA!$A$4:$X$1004,9,0),"")</f>
        <v/>
      </c>
      <c r="J440" s="58" t="str">
        <f>IFERROR(VLOOKUP($AC440,FILL_DATA!$A$4:$X$1004,10,0),"")</f>
        <v/>
      </c>
      <c r="K440" s="58" t="str">
        <f>IFERROR(VLOOKUP($AC440,FILL_DATA!$A$4:$X$1004,11,0),"")</f>
        <v/>
      </c>
      <c r="L440" s="58" t="str">
        <f>IFERROR(VLOOKUP($AC440,FILL_DATA!$A$4:$X$1004,12,0),"")</f>
        <v/>
      </c>
      <c r="M440" s="58" t="str">
        <f>IFERROR(VLOOKUP($AC440,FILL_DATA!$A$4:$X$1004,13,0),"")</f>
        <v/>
      </c>
      <c r="N440" s="58" t="str">
        <f>IFERROR(VLOOKUP($AC440,FILL_DATA!$A$4:$X$1004,14,0),"")</f>
        <v/>
      </c>
      <c r="O440" s="58" t="str">
        <f>IFERROR(VLOOKUP($AC440,FILL_DATA!$A$4:$X$1004,15,0),"")</f>
        <v/>
      </c>
      <c r="P440" s="58" t="str">
        <f>IFERROR(VLOOKUP($AC440,FILL_DATA!$A$4:$X$1004,16,0),"")</f>
        <v/>
      </c>
      <c r="Q440" s="58" t="str">
        <f>IFERROR(VLOOKUP($AC440,FILL_DATA!$A$4:$X$1004,17,0),"")</f>
        <v/>
      </c>
      <c r="R440" s="58" t="str">
        <f>IFERROR(VLOOKUP($AC440,FILL_DATA!$A$4:$X$1004,18,0),"")</f>
        <v/>
      </c>
      <c r="S440" s="58" t="str">
        <f>IFERROR(VLOOKUP($AC440,FILL_DATA!$A$4:$X$1004,19,0),"")</f>
        <v/>
      </c>
      <c r="T440" s="58" t="str">
        <f>IFERROR(VLOOKUP($AC440,FILL_DATA!$A$4:$X$1004,20,0),"")</f>
        <v/>
      </c>
      <c r="U440" s="58" t="str">
        <f>IFERROR(VLOOKUP($AC440,FILL_DATA!$A$4:$X$1004,21,0),"")</f>
        <v/>
      </c>
      <c r="V440" s="58" t="str">
        <f>IFERROR(VLOOKUP($AC440,FILL_DATA!$A$4:$X$1004,22,0),"")</f>
        <v/>
      </c>
      <c r="W440" s="58" t="str">
        <f>IFERROR(VLOOKUP($AC440,FILL_DATA!$A$4:$X$1004,23,0),"")</f>
        <v/>
      </c>
      <c r="X440" s="58" t="str">
        <f>IFERROR(VLOOKUP($AC440,FILL_DATA!$A$4:$X$1004,24,0),"")</f>
        <v/>
      </c>
      <c r="Y440" s="58" t="str">
        <f>IF(SANCTION!$C$6:$C$1006="","",VLOOKUP(SANCTION!$C$6:$C$1006,Sheet1!$B$3:$C$15,2,0))</f>
        <v/>
      </c>
      <c r="Z440" s="57">
        <f t="shared" si="12"/>
        <v>0</v>
      </c>
      <c r="AB440" s="89">
        <v>435</v>
      </c>
      <c r="AC440" s="89">
        <f>IFERROR(IF($AB$1&gt;=AB440,SMALL(FILL_DATA!$AC$5:$AC$1004,SANCTION!$AB$2+SANCTION!AB440),0),0)</f>
        <v>0</v>
      </c>
      <c r="AE440" s="89">
        <f>IF(SANCTION!$C440&gt;=9,1,0)</f>
        <v>1</v>
      </c>
      <c r="AF440" s="89">
        <f>IFERROR(PRODUCT(SANCTION!$X440,SANCTION!$Y440),"")</f>
        <v>0</v>
      </c>
      <c r="AG440" s="89">
        <f t="shared" si="13"/>
        <v>0</v>
      </c>
    </row>
    <row r="441" spans="1:33" hidden="1">
      <c r="A441" s="89" t="str">
        <f>J441&amp;"_"&amp;COUNTIF($J$6:J441,J441)</f>
        <v>_405</v>
      </c>
      <c r="B441" s="58" t="str">
        <f>IF(SANCTION!$C441="","",ROWS($B$6:B441))</f>
        <v/>
      </c>
      <c r="C441" s="58" t="str">
        <f>IFERROR(VLOOKUP($AC441,FILL_DATA!$A$4:$X$1004,2,0),"")</f>
        <v/>
      </c>
      <c r="D441" s="58" t="str">
        <f>IFERROR(VLOOKUP($AC441,FILL_DATA!$A$4:$X$1004,3,0),"")</f>
        <v/>
      </c>
      <c r="E441" s="58" t="str">
        <f>IFERROR(VLOOKUP($AC441,FILL_DATA!$A$4:$X$1004,4,0),"")</f>
        <v/>
      </c>
      <c r="F441" s="58" t="str">
        <f>IFERROR(VLOOKUP($AC441,FILL_DATA!$A$4:$X$1004,5,0),"")</f>
        <v/>
      </c>
      <c r="G441" s="58" t="str">
        <f>IFERROR(VLOOKUP($AC441,FILL_DATA!$A$4:$X$1004,6,0),"")</f>
        <v/>
      </c>
      <c r="H441" s="58" t="str">
        <f>IFERROR(VLOOKUP($AC441,FILL_DATA!$A$4:$X$1004,7,0),"")</f>
        <v/>
      </c>
      <c r="I441" s="161" t="str">
        <f>IFERROR(VLOOKUP($AC441,FILL_DATA!$A$4:$X$1004,9,0),"")</f>
        <v/>
      </c>
      <c r="J441" s="58" t="str">
        <f>IFERROR(VLOOKUP($AC441,FILL_DATA!$A$4:$X$1004,10,0),"")</f>
        <v/>
      </c>
      <c r="K441" s="58" t="str">
        <f>IFERROR(VLOOKUP($AC441,FILL_DATA!$A$4:$X$1004,11,0),"")</f>
        <v/>
      </c>
      <c r="L441" s="58" t="str">
        <f>IFERROR(VLOOKUP($AC441,FILL_DATA!$A$4:$X$1004,12,0),"")</f>
        <v/>
      </c>
      <c r="M441" s="58" t="str">
        <f>IFERROR(VLOOKUP($AC441,FILL_DATA!$A$4:$X$1004,13,0),"")</f>
        <v/>
      </c>
      <c r="N441" s="58" t="str">
        <f>IFERROR(VLOOKUP($AC441,FILL_DATA!$A$4:$X$1004,14,0),"")</f>
        <v/>
      </c>
      <c r="O441" s="58" t="str">
        <f>IFERROR(VLOOKUP($AC441,FILL_DATA!$A$4:$X$1004,15,0),"")</f>
        <v/>
      </c>
      <c r="P441" s="58" t="str">
        <f>IFERROR(VLOOKUP($AC441,FILL_DATA!$A$4:$X$1004,16,0),"")</f>
        <v/>
      </c>
      <c r="Q441" s="58" t="str">
        <f>IFERROR(VLOOKUP($AC441,FILL_DATA!$A$4:$X$1004,17,0),"")</f>
        <v/>
      </c>
      <c r="R441" s="58" t="str">
        <f>IFERROR(VLOOKUP($AC441,FILL_DATA!$A$4:$X$1004,18,0),"")</f>
        <v/>
      </c>
      <c r="S441" s="58" t="str">
        <f>IFERROR(VLOOKUP($AC441,FILL_DATA!$A$4:$X$1004,19,0),"")</f>
        <v/>
      </c>
      <c r="T441" s="58" t="str">
        <f>IFERROR(VLOOKUP($AC441,FILL_DATA!$A$4:$X$1004,20,0),"")</f>
        <v/>
      </c>
      <c r="U441" s="58" t="str">
        <f>IFERROR(VLOOKUP($AC441,FILL_DATA!$A$4:$X$1004,21,0),"")</f>
        <v/>
      </c>
      <c r="V441" s="58" t="str">
        <f>IFERROR(VLOOKUP($AC441,FILL_DATA!$A$4:$X$1004,22,0),"")</f>
        <v/>
      </c>
      <c r="W441" s="58" t="str">
        <f>IFERROR(VLOOKUP($AC441,FILL_DATA!$A$4:$X$1004,23,0),"")</f>
        <v/>
      </c>
      <c r="X441" s="58" t="str">
        <f>IFERROR(VLOOKUP($AC441,FILL_DATA!$A$4:$X$1004,24,0),"")</f>
        <v/>
      </c>
      <c r="Y441" s="58" t="str">
        <f>IF(SANCTION!$C$6:$C$1006="","",VLOOKUP(SANCTION!$C$6:$C$1006,Sheet1!$B$3:$C$15,2,0))</f>
        <v/>
      </c>
      <c r="Z441" s="57">
        <f t="shared" si="12"/>
        <v>0</v>
      </c>
      <c r="AB441" s="89">
        <v>436</v>
      </c>
      <c r="AC441" s="89">
        <f>IFERROR(IF($AB$1&gt;=AB441,SMALL(FILL_DATA!$AC$5:$AC$1004,SANCTION!$AB$2+SANCTION!AB441),0),0)</f>
        <v>0</v>
      </c>
      <c r="AE441" s="89">
        <f>IF(SANCTION!$C441&gt;=9,1,0)</f>
        <v>1</v>
      </c>
      <c r="AF441" s="89">
        <f>IFERROR(PRODUCT(SANCTION!$X441,SANCTION!$Y441),"")</f>
        <v>0</v>
      </c>
      <c r="AG441" s="89">
        <f t="shared" si="13"/>
        <v>0</v>
      </c>
    </row>
    <row r="442" spans="1:33" hidden="1">
      <c r="A442" s="89" t="str">
        <f>J442&amp;"_"&amp;COUNTIF($J$6:J442,J442)</f>
        <v>_406</v>
      </c>
      <c r="B442" s="58" t="str">
        <f>IF(SANCTION!$C442="","",ROWS($B$6:B442))</f>
        <v/>
      </c>
      <c r="C442" s="58" t="str">
        <f>IFERROR(VLOOKUP($AC442,FILL_DATA!$A$4:$X$1004,2,0),"")</f>
        <v/>
      </c>
      <c r="D442" s="58" t="str">
        <f>IFERROR(VLOOKUP($AC442,FILL_DATA!$A$4:$X$1004,3,0),"")</f>
        <v/>
      </c>
      <c r="E442" s="58" t="str">
        <f>IFERROR(VLOOKUP($AC442,FILL_DATA!$A$4:$X$1004,4,0),"")</f>
        <v/>
      </c>
      <c r="F442" s="58" t="str">
        <f>IFERROR(VLOOKUP($AC442,FILL_DATA!$A$4:$X$1004,5,0),"")</f>
        <v/>
      </c>
      <c r="G442" s="58" t="str">
        <f>IFERROR(VLOOKUP($AC442,FILL_DATA!$A$4:$X$1004,6,0),"")</f>
        <v/>
      </c>
      <c r="H442" s="58" t="str">
        <f>IFERROR(VLOOKUP($AC442,FILL_DATA!$A$4:$X$1004,7,0),"")</f>
        <v/>
      </c>
      <c r="I442" s="161" t="str">
        <f>IFERROR(VLOOKUP($AC442,FILL_DATA!$A$4:$X$1004,9,0),"")</f>
        <v/>
      </c>
      <c r="J442" s="58" t="str">
        <f>IFERROR(VLOOKUP($AC442,FILL_DATA!$A$4:$X$1004,10,0),"")</f>
        <v/>
      </c>
      <c r="K442" s="58" t="str">
        <f>IFERROR(VLOOKUP($AC442,FILL_DATA!$A$4:$X$1004,11,0),"")</f>
        <v/>
      </c>
      <c r="L442" s="58" t="str">
        <f>IFERROR(VLOOKUP($AC442,FILL_DATA!$A$4:$X$1004,12,0),"")</f>
        <v/>
      </c>
      <c r="M442" s="58" t="str">
        <f>IFERROR(VLOOKUP($AC442,FILL_DATA!$A$4:$X$1004,13,0),"")</f>
        <v/>
      </c>
      <c r="N442" s="58" t="str">
        <f>IFERROR(VLOOKUP($AC442,FILL_DATA!$A$4:$X$1004,14,0),"")</f>
        <v/>
      </c>
      <c r="O442" s="58" t="str">
        <f>IFERROR(VLOOKUP($AC442,FILL_DATA!$A$4:$X$1004,15,0),"")</f>
        <v/>
      </c>
      <c r="P442" s="58" t="str">
        <f>IFERROR(VLOOKUP($AC442,FILL_DATA!$A$4:$X$1004,16,0),"")</f>
        <v/>
      </c>
      <c r="Q442" s="58" t="str">
        <f>IFERROR(VLOOKUP($AC442,FILL_DATA!$A$4:$X$1004,17,0),"")</f>
        <v/>
      </c>
      <c r="R442" s="58" t="str">
        <f>IFERROR(VLOOKUP($AC442,FILL_DATA!$A$4:$X$1004,18,0),"")</f>
        <v/>
      </c>
      <c r="S442" s="58" t="str">
        <f>IFERROR(VLOOKUP($AC442,FILL_DATA!$A$4:$X$1004,19,0),"")</f>
        <v/>
      </c>
      <c r="T442" s="58" t="str">
        <f>IFERROR(VLOOKUP($AC442,FILL_DATA!$A$4:$X$1004,20,0),"")</f>
        <v/>
      </c>
      <c r="U442" s="58" t="str">
        <f>IFERROR(VLOOKUP($AC442,FILL_DATA!$A$4:$X$1004,21,0),"")</f>
        <v/>
      </c>
      <c r="V442" s="58" t="str">
        <f>IFERROR(VLOOKUP($AC442,FILL_DATA!$A$4:$X$1004,22,0),"")</f>
        <v/>
      </c>
      <c r="W442" s="58" t="str">
        <f>IFERROR(VLOOKUP($AC442,FILL_DATA!$A$4:$X$1004,23,0),"")</f>
        <v/>
      </c>
      <c r="X442" s="58" t="str">
        <f>IFERROR(VLOOKUP($AC442,FILL_DATA!$A$4:$X$1004,24,0),"")</f>
        <v/>
      </c>
      <c r="Y442" s="58" t="str">
        <f>IF(SANCTION!$C$6:$C$1006="","",VLOOKUP(SANCTION!$C$6:$C$1006,Sheet1!$B$3:$C$15,2,0))</f>
        <v/>
      </c>
      <c r="Z442" s="57">
        <f t="shared" si="12"/>
        <v>0</v>
      </c>
      <c r="AB442" s="89">
        <v>437</v>
      </c>
      <c r="AC442" s="89">
        <f>IFERROR(IF($AB$1&gt;=AB442,SMALL(FILL_DATA!$AC$5:$AC$1004,SANCTION!$AB$2+SANCTION!AB442),0),0)</f>
        <v>0</v>
      </c>
      <c r="AE442" s="89">
        <f>IF(SANCTION!$C442&gt;=9,1,0)</f>
        <v>1</v>
      </c>
      <c r="AF442" s="89">
        <f>IFERROR(PRODUCT(SANCTION!$X442,SANCTION!$Y442),"")</f>
        <v>0</v>
      </c>
      <c r="AG442" s="89">
        <f t="shared" si="13"/>
        <v>0</v>
      </c>
    </row>
    <row r="443" spans="1:33" hidden="1">
      <c r="A443" s="89" t="str">
        <f>J443&amp;"_"&amp;COUNTIF($J$6:J443,J443)</f>
        <v>_407</v>
      </c>
      <c r="B443" s="58" t="str">
        <f>IF(SANCTION!$C443="","",ROWS($B$6:B443))</f>
        <v/>
      </c>
      <c r="C443" s="58" t="str">
        <f>IFERROR(VLOOKUP($AC443,FILL_DATA!$A$4:$X$1004,2,0),"")</f>
        <v/>
      </c>
      <c r="D443" s="58" t="str">
        <f>IFERROR(VLOOKUP($AC443,FILL_DATA!$A$4:$X$1004,3,0),"")</f>
        <v/>
      </c>
      <c r="E443" s="58" t="str">
        <f>IFERROR(VLOOKUP($AC443,FILL_DATA!$A$4:$X$1004,4,0),"")</f>
        <v/>
      </c>
      <c r="F443" s="58" t="str">
        <f>IFERROR(VLOOKUP($AC443,FILL_DATA!$A$4:$X$1004,5,0),"")</f>
        <v/>
      </c>
      <c r="G443" s="58" t="str">
        <f>IFERROR(VLOOKUP($AC443,FILL_DATA!$A$4:$X$1004,6,0),"")</f>
        <v/>
      </c>
      <c r="H443" s="58" t="str">
        <f>IFERROR(VLOOKUP($AC443,FILL_DATA!$A$4:$X$1004,7,0),"")</f>
        <v/>
      </c>
      <c r="I443" s="161" t="str">
        <f>IFERROR(VLOOKUP($AC443,FILL_DATA!$A$4:$X$1004,9,0),"")</f>
        <v/>
      </c>
      <c r="J443" s="58" t="str">
        <f>IFERROR(VLOOKUP($AC443,FILL_DATA!$A$4:$X$1004,10,0),"")</f>
        <v/>
      </c>
      <c r="K443" s="58" t="str">
        <f>IFERROR(VLOOKUP($AC443,FILL_DATA!$A$4:$X$1004,11,0),"")</f>
        <v/>
      </c>
      <c r="L443" s="58" t="str">
        <f>IFERROR(VLOOKUP($AC443,FILL_DATA!$A$4:$X$1004,12,0),"")</f>
        <v/>
      </c>
      <c r="M443" s="58" t="str">
        <f>IFERROR(VLOOKUP($AC443,FILL_DATA!$A$4:$X$1004,13,0),"")</f>
        <v/>
      </c>
      <c r="N443" s="58" t="str">
        <f>IFERROR(VLOOKUP($AC443,FILL_DATA!$A$4:$X$1004,14,0),"")</f>
        <v/>
      </c>
      <c r="O443" s="58" t="str">
        <f>IFERROR(VLOOKUP($AC443,FILL_DATA!$A$4:$X$1004,15,0),"")</f>
        <v/>
      </c>
      <c r="P443" s="58" t="str">
        <f>IFERROR(VLOOKUP($AC443,FILL_DATA!$A$4:$X$1004,16,0),"")</f>
        <v/>
      </c>
      <c r="Q443" s="58" t="str">
        <f>IFERROR(VLOOKUP($AC443,FILL_DATA!$A$4:$X$1004,17,0),"")</f>
        <v/>
      </c>
      <c r="R443" s="58" t="str">
        <f>IFERROR(VLOOKUP($AC443,FILL_DATA!$A$4:$X$1004,18,0),"")</f>
        <v/>
      </c>
      <c r="S443" s="58" t="str">
        <f>IFERROR(VLOOKUP($AC443,FILL_DATA!$A$4:$X$1004,19,0),"")</f>
        <v/>
      </c>
      <c r="T443" s="58" t="str">
        <f>IFERROR(VLOOKUP($AC443,FILL_DATA!$A$4:$X$1004,20,0),"")</f>
        <v/>
      </c>
      <c r="U443" s="58" t="str">
        <f>IFERROR(VLOOKUP($AC443,FILL_DATA!$A$4:$X$1004,21,0),"")</f>
        <v/>
      </c>
      <c r="V443" s="58" t="str">
        <f>IFERROR(VLOOKUP($AC443,FILL_DATA!$A$4:$X$1004,22,0),"")</f>
        <v/>
      </c>
      <c r="W443" s="58" t="str">
        <f>IFERROR(VLOOKUP($AC443,FILL_DATA!$A$4:$X$1004,23,0),"")</f>
        <v/>
      </c>
      <c r="X443" s="58" t="str">
        <f>IFERROR(VLOOKUP($AC443,FILL_DATA!$A$4:$X$1004,24,0),"")</f>
        <v/>
      </c>
      <c r="Y443" s="58" t="str">
        <f>IF(SANCTION!$C$6:$C$1006="","",VLOOKUP(SANCTION!$C$6:$C$1006,Sheet1!$B$3:$C$15,2,0))</f>
        <v/>
      </c>
      <c r="Z443" s="57">
        <f t="shared" si="12"/>
        <v>0</v>
      </c>
      <c r="AB443" s="89">
        <v>438</v>
      </c>
      <c r="AC443" s="89">
        <f>IFERROR(IF($AB$1&gt;=AB443,SMALL(FILL_DATA!$AC$5:$AC$1004,SANCTION!$AB$2+SANCTION!AB443),0),0)</f>
        <v>0</v>
      </c>
      <c r="AE443" s="89">
        <f>IF(SANCTION!$C443&gt;=9,1,0)</f>
        <v>1</v>
      </c>
      <c r="AF443" s="89">
        <f>IFERROR(PRODUCT(SANCTION!$X443,SANCTION!$Y443),"")</f>
        <v>0</v>
      </c>
      <c r="AG443" s="89">
        <f t="shared" si="13"/>
        <v>0</v>
      </c>
    </row>
    <row r="444" spans="1:33" hidden="1">
      <c r="A444" s="89" t="str">
        <f>J444&amp;"_"&amp;COUNTIF($J$6:J444,J444)</f>
        <v>_408</v>
      </c>
      <c r="B444" s="58" t="str">
        <f>IF(SANCTION!$C444="","",ROWS($B$6:B444))</f>
        <v/>
      </c>
      <c r="C444" s="58" t="str">
        <f>IFERROR(VLOOKUP($AC444,FILL_DATA!$A$4:$X$1004,2,0),"")</f>
        <v/>
      </c>
      <c r="D444" s="58" t="str">
        <f>IFERROR(VLOOKUP($AC444,FILL_DATA!$A$4:$X$1004,3,0),"")</f>
        <v/>
      </c>
      <c r="E444" s="58" t="str">
        <f>IFERROR(VLOOKUP($AC444,FILL_DATA!$A$4:$X$1004,4,0),"")</f>
        <v/>
      </c>
      <c r="F444" s="58" t="str">
        <f>IFERROR(VLOOKUP($AC444,FILL_DATA!$A$4:$X$1004,5,0),"")</f>
        <v/>
      </c>
      <c r="G444" s="58" t="str">
        <f>IFERROR(VLOOKUP($AC444,FILL_DATA!$A$4:$X$1004,6,0),"")</f>
        <v/>
      </c>
      <c r="H444" s="58" t="str">
        <f>IFERROR(VLOOKUP($AC444,FILL_DATA!$A$4:$X$1004,7,0),"")</f>
        <v/>
      </c>
      <c r="I444" s="161" t="str">
        <f>IFERROR(VLOOKUP($AC444,FILL_DATA!$A$4:$X$1004,9,0),"")</f>
        <v/>
      </c>
      <c r="J444" s="58" t="str">
        <f>IFERROR(VLOOKUP($AC444,FILL_DATA!$A$4:$X$1004,10,0),"")</f>
        <v/>
      </c>
      <c r="K444" s="58" t="str">
        <f>IFERROR(VLOOKUP($AC444,FILL_DATA!$A$4:$X$1004,11,0),"")</f>
        <v/>
      </c>
      <c r="L444" s="58" t="str">
        <f>IFERROR(VLOOKUP($AC444,FILL_DATA!$A$4:$X$1004,12,0),"")</f>
        <v/>
      </c>
      <c r="M444" s="58" t="str">
        <f>IFERROR(VLOOKUP($AC444,FILL_DATA!$A$4:$X$1004,13,0),"")</f>
        <v/>
      </c>
      <c r="N444" s="58" t="str">
        <f>IFERROR(VLOOKUP($AC444,FILL_DATA!$A$4:$X$1004,14,0),"")</f>
        <v/>
      </c>
      <c r="O444" s="58" t="str">
        <f>IFERROR(VLOOKUP($AC444,FILL_DATA!$A$4:$X$1004,15,0),"")</f>
        <v/>
      </c>
      <c r="P444" s="58" t="str">
        <f>IFERROR(VLOOKUP($AC444,FILL_DATA!$A$4:$X$1004,16,0),"")</f>
        <v/>
      </c>
      <c r="Q444" s="58" t="str">
        <f>IFERROR(VLOOKUP($AC444,FILL_DATA!$A$4:$X$1004,17,0),"")</f>
        <v/>
      </c>
      <c r="R444" s="58" t="str">
        <f>IFERROR(VLOOKUP($AC444,FILL_DATA!$A$4:$X$1004,18,0),"")</f>
        <v/>
      </c>
      <c r="S444" s="58" t="str">
        <f>IFERROR(VLOOKUP($AC444,FILL_DATA!$A$4:$X$1004,19,0),"")</f>
        <v/>
      </c>
      <c r="T444" s="58" t="str">
        <f>IFERROR(VLOOKUP($AC444,FILL_DATA!$A$4:$X$1004,20,0),"")</f>
        <v/>
      </c>
      <c r="U444" s="58" t="str">
        <f>IFERROR(VLOOKUP($AC444,FILL_DATA!$A$4:$X$1004,21,0),"")</f>
        <v/>
      </c>
      <c r="V444" s="58" t="str">
        <f>IFERROR(VLOOKUP($AC444,FILL_DATA!$A$4:$X$1004,22,0),"")</f>
        <v/>
      </c>
      <c r="W444" s="58" t="str">
        <f>IFERROR(VLOOKUP($AC444,FILL_DATA!$A$4:$X$1004,23,0),"")</f>
        <v/>
      </c>
      <c r="X444" s="58" t="str">
        <f>IFERROR(VLOOKUP($AC444,FILL_DATA!$A$4:$X$1004,24,0),"")</f>
        <v/>
      </c>
      <c r="Y444" s="58" t="str">
        <f>IF(SANCTION!$C$6:$C$1006="","",VLOOKUP(SANCTION!$C$6:$C$1006,Sheet1!$B$3:$C$15,2,0))</f>
        <v/>
      </c>
      <c r="Z444" s="57">
        <f t="shared" si="12"/>
        <v>0</v>
      </c>
      <c r="AB444" s="89">
        <v>439</v>
      </c>
      <c r="AC444" s="89">
        <f>IFERROR(IF($AB$1&gt;=AB444,SMALL(FILL_DATA!$AC$5:$AC$1004,SANCTION!$AB$2+SANCTION!AB444),0),0)</f>
        <v>0</v>
      </c>
      <c r="AE444" s="89">
        <f>IF(SANCTION!$C444&gt;=9,1,0)</f>
        <v>1</v>
      </c>
      <c r="AF444" s="89">
        <f>IFERROR(PRODUCT(SANCTION!$X444,SANCTION!$Y444),"")</f>
        <v>0</v>
      </c>
      <c r="AG444" s="89">
        <f t="shared" si="13"/>
        <v>0</v>
      </c>
    </row>
    <row r="445" spans="1:33" hidden="1">
      <c r="A445" s="89" t="str">
        <f>J445&amp;"_"&amp;COUNTIF($J$6:J445,J445)</f>
        <v>_409</v>
      </c>
      <c r="B445" s="58" t="str">
        <f>IF(SANCTION!$C445="","",ROWS($B$6:B445))</f>
        <v/>
      </c>
      <c r="C445" s="58" t="str">
        <f>IFERROR(VLOOKUP($AC445,FILL_DATA!$A$4:$X$1004,2,0),"")</f>
        <v/>
      </c>
      <c r="D445" s="58" t="str">
        <f>IFERROR(VLOOKUP($AC445,FILL_DATA!$A$4:$X$1004,3,0),"")</f>
        <v/>
      </c>
      <c r="E445" s="58" t="str">
        <f>IFERROR(VLOOKUP($AC445,FILL_DATA!$A$4:$X$1004,4,0),"")</f>
        <v/>
      </c>
      <c r="F445" s="58" t="str">
        <f>IFERROR(VLOOKUP($AC445,FILL_DATA!$A$4:$X$1004,5,0),"")</f>
        <v/>
      </c>
      <c r="G445" s="58" t="str">
        <f>IFERROR(VLOOKUP($AC445,FILL_DATA!$A$4:$X$1004,6,0),"")</f>
        <v/>
      </c>
      <c r="H445" s="58" t="str">
        <f>IFERROR(VLOOKUP($AC445,FILL_DATA!$A$4:$X$1004,7,0),"")</f>
        <v/>
      </c>
      <c r="I445" s="161" t="str">
        <f>IFERROR(VLOOKUP($AC445,FILL_DATA!$A$4:$X$1004,9,0),"")</f>
        <v/>
      </c>
      <c r="J445" s="58" t="str">
        <f>IFERROR(VLOOKUP($AC445,FILL_DATA!$A$4:$X$1004,10,0),"")</f>
        <v/>
      </c>
      <c r="K445" s="58" t="str">
        <f>IFERROR(VLOOKUP($AC445,FILL_DATA!$A$4:$X$1004,11,0),"")</f>
        <v/>
      </c>
      <c r="L445" s="58" t="str">
        <f>IFERROR(VLOOKUP($AC445,FILL_DATA!$A$4:$X$1004,12,0),"")</f>
        <v/>
      </c>
      <c r="M445" s="58" t="str">
        <f>IFERROR(VLOOKUP($AC445,FILL_DATA!$A$4:$X$1004,13,0),"")</f>
        <v/>
      </c>
      <c r="N445" s="58" t="str">
        <f>IFERROR(VLOOKUP($AC445,FILL_DATA!$A$4:$X$1004,14,0),"")</f>
        <v/>
      </c>
      <c r="O445" s="58" t="str">
        <f>IFERROR(VLOOKUP($AC445,FILL_DATA!$A$4:$X$1004,15,0),"")</f>
        <v/>
      </c>
      <c r="P445" s="58" t="str">
        <f>IFERROR(VLOOKUP($AC445,FILL_DATA!$A$4:$X$1004,16,0),"")</f>
        <v/>
      </c>
      <c r="Q445" s="58" t="str">
        <f>IFERROR(VLOOKUP($AC445,FILL_DATA!$A$4:$X$1004,17,0),"")</f>
        <v/>
      </c>
      <c r="R445" s="58" t="str">
        <f>IFERROR(VLOOKUP($AC445,FILL_DATA!$A$4:$X$1004,18,0),"")</f>
        <v/>
      </c>
      <c r="S445" s="58" t="str">
        <f>IFERROR(VLOOKUP($AC445,FILL_DATA!$A$4:$X$1004,19,0),"")</f>
        <v/>
      </c>
      <c r="T445" s="58" t="str">
        <f>IFERROR(VLOOKUP($AC445,FILL_DATA!$A$4:$X$1004,20,0),"")</f>
        <v/>
      </c>
      <c r="U445" s="58" t="str">
        <f>IFERROR(VLOOKUP($AC445,FILL_DATA!$A$4:$X$1004,21,0),"")</f>
        <v/>
      </c>
      <c r="V445" s="58" t="str">
        <f>IFERROR(VLOOKUP($AC445,FILL_DATA!$A$4:$X$1004,22,0),"")</f>
        <v/>
      </c>
      <c r="W445" s="58" t="str">
        <f>IFERROR(VLOOKUP($AC445,FILL_DATA!$A$4:$X$1004,23,0),"")</f>
        <v/>
      </c>
      <c r="X445" s="58" t="str">
        <f>IFERROR(VLOOKUP($AC445,FILL_DATA!$A$4:$X$1004,24,0),"")</f>
        <v/>
      </c>
      <c r="Y445" s="58" t="str">
        <f>IF(SANCTION!$C$6:$C$1006="","",VLOOKUP(SANCTION!$C$6:$C$1006,Sheet1!$B$3:$C$15,2,0))</f>
        <v/>
      </c>
      <c r="Z445" s="57">
        <f t="shared" si="12"/>
        <v>0</v>
      </c>
      <c r="AB445" s="89">
        <v>440</v>
      </c>
      <c r="AC445" s="89">
        <f>IFERROR(IF($AB$1&gt;=AB445,SMALL(FILL_DATA!$AC$5:$AC$1004,SANCTION!$AB$2+SANCTION!AB445),0),0)</f>
        <v>0</v>
      </c>
      <c r="AE445" s="89">
        <f>IF(SANCTION!$C445&gt;=9,1,0)</f>
        <v>1</v>
      </c>
      <c r="AF445" s="89">
        <f>IFERROR(PRODUCT(SANCTION!$X445,SANCTION!$Y445),"")</f>
        <v>0</v>
      </c>
      <c r="AG445" s="89">
        <f t="shared" si="13"/>
        <v>0</v>
      </c>
    </row>
    <row r="446" spans="1:33" hidden="1">
      <c r="A446" s="89" t="str">
        <f>J446&amp;"_"&amp;COUNTIF($J$6:J446,J446)</f>
        <v>_410</v>
      </c>
      <c r="B446" s="58" t="str">
        <f>IF(SANCTION!$C446="","",ROWS($B$6:B446))</f>
        <v/>
      </c>
      <c r="C446" s="58" t="str">
        <f>IFERROR(VLOOKUP($AC446,FILL_DATA!$A$4:$X$1004,2,0),"")</f>
        <v/>
      </c>
      <c r="D446" s="58" t="str">
        <f>IFERROR(VLOOKUP($AC446,FILL_DATA!$A$4:$X$1004,3,0),"")</f>
        <v/>
      </c>
      <c r="E446" s="58" t="str">
        <f>IFERROR(VLOOKUP($AC446,FILL_DATA!$A$4:$X$1004,4,0),"")</f>
        <v/>
      </c>
      <c r="F446" s="58" t="str">
        <f>IFERROR(VLOOKUP($AC446,FILL_DATA!$A$4:$X$1004,5,0),"")</f>
        <v/>
      </c>
      <c r="G446" s="58" t="str">
        <f>IFERROR(VLOOKUP($AC446,FILL_DATA!$A$4:$X$1004,6,0),"")</f>
        <v/>
      </c>
      <c r="H446" s="58" t="str">
        <f>IFERROR(VLOOKUP($AC446,FILL_DATA!$A$4:$X$1004,7,0),"")</f>
        <v/>
      </c>
      <c r="I446" s="161" t="str">
        <f>IFERROR(VLOOKUP($AC446,FILL_DATA!$A$4:$X$1004,9,0),"")</f>
        <v/>
      </c>
      <c r="J446" s="58" t="str">
        <f>IFERROR(VLOOKUP($AC446,FILL_DATA!$A$4:$X$1004,10,0),"")</f>
        <v/>
      </c>
      <c r="K446" s="58" t="str">
        <f>IFERROR(VLOOKUP($AC446,FILL_DATA!$A$4:$X$1004,11,0),"")</f>
        <v/>
      </c>
      <c r="L446" s="58" t="str">
        <f>IFERROR(VLOOKUP($AC446,FILL_DATA!$A$4:$X$1004,12,0),"")</f>
        <v/>
      </c>
      <c r="M446" s="58" t="str">
        <f>IFERROR(VLOOKUP($AC446,FILL_DATA!$A$4:$X$1004,13,0),"")</f>
        <v/>
      </c>
      <c r="N446" s="58" t="str">
        <f>IFERROR(VLOOKUP($AC446,FILL_DATA!$A$4:$X$1004,14,0),"")</f>
        <v/>
      </c>
      <c r="O446" s="58" t="str">
        <f>IFERROR(VLOOKUP($AC446,FILL_DATA!$A$4:$X$1004,15,0),"")</f>
        <v/>
      </c>
      <c r="P446" s="58" t="str">
        <f>IFERROR(VLOOKUP($AC446,FILL_DATA!$A$4:$X$1004,16,0),"")</f>
        <v/>
      </c>
      <c r="Q446" s="58" t="str">
        <f>IFERROR(VLOOKUP($AC446,FILL_DATA!$A$4:$X$1004,17,0),"")</f>
        <v/>
      </c>
      <c r="R446" s="58" t="str">
        <f>IFERROR(VLOOKUP($AC446,FILL_DATA!$A$4:$X$1004,18,0),"")</f>
        <v/>
      </c>
      <c r="S446" s="58" t="str">
        <f>IFERROR(VLOOKUP($AC446,FILL_DATA!$A$4:$X$1004,19,0),"")</f>
        <v/>
      </c>
      <c r="T446" s="58" t="str">
        <f>IFERROR(VLOOKUP($AC446,FILL_DATA!$A$4:$X$1004,20,0),"")</f>
        <v/>
      </c>
      <c r="U446" s="58" t="str">
        <f>IFERROR(VLOOKUP($AC446,FILL_DATA!$A$4:$X$1004,21,0),"")</f>
        <v/>
      </c>
      <c r="V446" s="58" t="str">
        <f>IFERROR(VLOOKUP($AC446,FILL_DATA!$A$4:$X$1004,22,0),"")</f>
        <v/>
      </c>
      <c r="W446" s="58" t="str">
        <f>IFERROR(VLOOKUP($AC446,FILL_DATA!$A$4:$X$1004,23,0),"")</f>
        <v/>
      </c>
      <c r="X446" s="58" t="str">
        <f>IFERROR(VLOOKUP($AC446,FILL_DATA!$A$4:$X$1004,24,0),"")</f>
        <v/>
      </c>
      <c r="Y446" s="58" t="str">
        <f>IF(SANCTION!$C$6:$C$1006="","",VLOOKUP(SANCTION!$C$6:$C$1006,Sheet1!$B$3:$C$15,2,0))</f>
        <v/>
      </c>
      <c r="Z446" s="57">
        <f t="shared" si="12"/>
        <v>0</v>
      </c>
      <c r="AB446" s="89">
        <v>441</v>
      </c>
      <c r="AC446" s="89">
        <f>IFERROR(IF($AB$1&gt;=AB446,SMALL(FILL_DATA!$AC$5:$AC$1004,SANCTION!$AB$2+SANCTION!AB446),0),0)</f>
        <v>0</v>
      </c>
      <c r="AE446" s="89">
        <f>IF(SANCTION!$C446&gt;=9,1,0)</f>
        <v>1</v>
      </c>
      <c r="AF446" s="89">
        <f>IFERROR(PRODUCT(SANCTION!$X446,SANCTION!$Y446),"")</f>
        <v>0</v>
      </c>
      <c r="AG446" s="89">
        <f t="shared" si="13"/>
        <v>0</v>
      </c>
    </row>
    <row r="447" spans="1:33" hidden="1">
      <c r="A447" s="89" t="str">
        <f>J447&amp;"_"&amp;COUNTIF($J$6:J447,J447)</f>
        <v>_411</v>
      </c>
      <c r="B447" s="58" t="str">
        <f>IF(SANCTION!$C447="","",ROWS($B$6:B447))</f>
        <v/>
      </c>
      <c r="C447" s="58" t="str">
        <f>IFERROR(VLOOKUP($AC447,FILL_DATA!$A$4:$X$1004,2,0),"")</f>
        <v/>
      </c>
      <c r="D447" s="58" t="str">
        <f>IFERROR(VLOOKUP($AC447,FILL_DATA!$A$4:$X$1004,3,0),"")</f>
        <v/>
      </c>
      <c r="E447" s="58" t="str">
        <f>IFERROR(VLOOKUP($AC447,FILL_DATA!$A$4:$X$1004,4,0),"")</f>
        <v/>
      </c>
      <c r="F447" s="58" t="str">
        <f>IFERROR(VLOOKUP($AC447,FILL_DATA!$A$4:$X$1004,5,0),"")</f>
        <v/>
      </c>
      <c r="G447" s="58" t="str">
        <f>IFERROR(VLOOKUP($AC447,FILL_DATA!$A$4:$X$1004,6,0),"")</f>
        <v/>
      </c>
      <c r="H447" s="58" t="str">
        <f>IFERROR(VLOOKUP($AC447,FILL_DATA!$A$4:$X$1004,7,0),"")</f>
        <v/>
      </c>
      <c r="I447" s="161" t="str">
        <f>IFERROR(VLOOKUP($AC447,FILL_DATA!$A$4:$X$1004,9,0),"")</f>
        <v/>
      </c>
      <c r="J447" s="58" t="str">
        <f>IFERROR(VLOOKUP($AC447,FILL_DATA!$A$4:$X$1004,10,0),"")</f>
        <v/>
      </c>
      <c r="K447" s="58" t="str">
        <f>IFERROR(VLOOKUP($AC447,FILL_DATA!$A$4:$X$1004,11,0),"")</f>
        <v/>
      </c>
      <c r="L447" s="58" t="str">
        <f>IFERROR(VLOOKUP($AC447,FILL_DATA!$A$4:$X$1004,12,0),"")</f>
        <v/>
      </c>
      <c r="M447" s="58" t="str">
        <f>IFERROR(VLOOKUP($AC447,FILL_DATA!$A$4:$X$1004,13,0),"")</f>
        <v/>
      </c>
      <c r="N447" s="58" t="str">
        <f>IFERROR(VLOOKUP($AC447,FILL_DATA!$A$4:$X$1004,14,0),"")</f>
        <v/>
      </c>
      <c r="O447" s="58" t="str">
        <f>IFERROR(VLOOKUP($AC447,FILL_DATA!$A$4:$X$1004,15,0),"")</f>
        <v/>
      </c>
      <c r="P447" s="58" t="str">
        <f>IFERROR(VLOOKUP($AC447,FILL_DATA!$A$4:$X$1004,16,0),"")</f>
        <v/>
      </c>
      <c r="Q447" s="58" t="str">
        <f>IFERROR(VLOOKUP($AC447,FILL_DATA!$A$4:$X$1004,17,0),"")</f>
        <v/>
      </c>
      <c r="R447" s="58" t="str">
        <f>IFERROR(VLOOKUP($AC447,FILL_DATA!$A$4:$X$1004,18,0),"")</f>
        <v/>
      </c>
      <c r="S447" s="58" t="str">
        <f>IFERROR(VLOOKUP($AC447,FILL_DATA!$A$4:$X$1004,19,0),"")</f>
        <v/>
      </c>
      <c r="T447" s="58" t="str">
        <f>IFERROR(VLOOKUP($AC447,FILL_DATA!$A$4:$X$1004,20,0),"")</f>
        <v/>
      </c>
      <c r="U447" s="58" t="str">
        <f>IFERROR(VLOOKUP($AC447,FILL_DATA!$A$4:$X$1004,21,0),"")</f>
        <v/>
      </c>
      <c r="V447" s="58" t="str">
        <f>IFERROR(VLOOKUP($AC447,FILL_DATA!$A$4:$X$1004,22,0),"")</f>
        <v/>
      </c>
      <c r="W447" s="58" t="str">
        <f>IFERROR(VLOOKUP($AC447,FILL_DATA!$A$4:$X$1004,23,0),"")</f>
        <v/>
      </c>
      <c r="X447" s="58" t="str">
        <f>IFERROR(VLOOKUP($AC447,FILL_DATA!$A$4:$X$1004,24,0),"")</f>
        <v/>
      </c>
      <c r="Y447" s="58" t="str">
        <f>IF(SANCTION!$C$6:$C$1006="","",VLOOKUP(SANCTION!$C$6:$C$1006,Sheet1!$B$3:$C$15,2,0))</f>
        <v/>
      </c>
      <c r="Z447" s="57">
        <f t="shared" si="12"/>
        <v>0</v>
      </c>
      <c r="AB447" s="89">
        <v>442</v>
      </c>
      <c r="AC447" s="89">
        <f>IFERROR(IF($AB$1&gt;=AB447,SMALL(FILL_DATA!$AC$5:$AC$1004,SANCTION!$AB$2+SANCTION!AB447),0),0)</f>
        <v>0</v>
      </c>
      <c r="AE447" s="89">
        <f>IF(SANCTION!$C447&gt;=9,1,0)</f>
        <v>1</v>
      </c>
      <c r="AF447" s="89">
        <f>IFERROR(PRODUCT(SANCTION!$X447,SANCTION!$Y447),"")</f>
        <v>0</v>
      </c>
      <c r="AG447" s="89">
        <f t="shared" si="13"/>
        <v>0</v>
      </c>
    </row>
    <row r="448" spans="1:33" hidden="1">
      <c r="A448" s="89" t="str">
        <f>J448&amp;"_"&amp;COUNTIF($J$6:J448,J448)</f>
        <v>_412</v>
      </c>
      <c r="B448" s="58" t="str">
        <f>IF(SANCTION!$C448="","",ROWS($B$6:B448))</f>
        <v/>
      </c>
      <c r="C448" s="58" t="str">
        <f>IFERROR(VLOOKUP($AC448,FILL_DATA!$A$4:$X$1004,2,0),"")</f>
        <v/>
      </c>
      <c r="D448" s="58" t="str">
        <f>IFERROR(VLOOKUP($AC448,FILL_DATA!$A$4:$X$1004,3,0),"")</f>
        <v/>
      </c>
      <c r="E448" s="58" t="str">
        <f>IFERROR(VLOOKUP($AC448,FILL_DATA!$A$4:$X$1004,4,0),"")</f>
        <v/>
      </c>
      <c r="F448" s="58" t="str">
        <f>IFERROR(VLOOKUP($AC448,FILL_DATA!$A$4:$X$1004,5,0),"")</f>
        <v/>
      </c>
      <c r="G448" s="58" t="str">
        <f>IFERROR(VLOOKUP($AC448,FILL_DATA!$A$4:$X$1004,6,0),"")</f>
        <v/>
      </c>
      <c r="H448" s="58" t="str">
        <f>IFERROR(VLOOKUP($AC448,FILL_DATA!$A$4:$X$1004,7,0),"")</f>
        <v/>
      </c>
      <c r="I448" s="161" t="str">
        <f>IFERROR(VLOOKUP($AC448,FILL_DATA!$A$4:$X$1004,9,0),"")</f>
        <v/>
      </c>
      <c r="J448" s="58" t="str">
        <f>IFERROR(VLOOKUP($AC448,FILL_DATA!$A$4:$X$1004,10,0),"")</f>
        <v/>
      </c>
      <c r="K448" s="58" t="str">
        <f>IFERROR(VLOOKUP($AC448,FILL_DATA!$A$4:$X$1004,11,0),"")</f>
        <v/>
      </c>
      <c r="L448" s="58" t="str">
        <f>IFERROR(VLOOKUP($AC448,FILL_DATA!$A$4:$X$1004,12,0),"")</f>
        <v/>
      </c>
      <c r="M448" s="58" t="str">
        <f>IFERROR(VLOOKUP($AC448,FILL_DATA!$A$4:$X$1004,13,0),"")</f>
        <v/>
      </c>
      <c r="N448" s="58" t="str">
        <f>IFERROR(VLOOKUP($AC448,FILL_DATA!$A$4:$X$1004,14,0),"")</f>
        <v/>
      </c>
      <c r="O448" s="58" t="str">
        <f>IFERROR(VLOOKUP($AC448,FILL_DATA!$A$4:$X$1004,15,0),"")</f>
        <v/>
      </c>
      <c r="P448" s="58" t="str">
        <f>IFERROR(VLOOKUP($AC448,FILL_DATA!$A$4:$X$1004,16,0),"")</f>
        <v/>
      </c>
      <c r="Q448" s="58" t="str">
        <f>IFERROR(VLOOKUP($AC448,FILL_DATA!$A$4:$X$1004,17,0),"")</f>
        <v/>
      </c>
      <c r="R448" s="58" t="str">
        <f>IFERROR(VLOOKUP($AC448,FILL_DATA!$A$4:$X$1004,18,0),"")</f>
        <v/>
      </c>
      <c r="S448" s="58" t="str">
        <f>IFERROR(VLOOKUP($AC448,FILL_DATA!$A$4:$X$1004,19,0),"")</f>
        <v/>
      </c>
      <c r="T448" s="58" t="str">
        <f>IFERROR(VLOOKUP($AC448,FILL_DATA!$A$4:$X$1004,20,0),"")</f>
        <v/>
      </c>
      <c r="U448" s="58" t="str">
        <f>IFERROR(VLOOKUP($AC448,FILL_DATA!$A$4:$X$1004,21,0),"")</f>
        <v/>
      </c>
      <c r="V448" s="58" t="str">
        <f>IFERROR(VLOOKUP($AC448,FILL_DATA!$A$4:$X$1004,22,0),"")</f>
        <v/>
      </c>
      <c r="W448" s="58" t="str">
        <f>IFERROR(VLOOKUP($AC448,FILL_DATA!$A$4:$X$1004,23,0),"")</f>
        <v/>
      </c>
      <c r="X448" s="58" t="str">
        <f>IFERROR(VLOOKUP($AC448,FILL_DATA!$A$4:$X$1004,24,0),"")</f>
        <v/>
      </c>
      <c r="Y448" s="58" t="str">
        <f>IF(SANCTION!$C$6:$C$1006="","",VLOOKUP(SANCTION!$C$6:$C$1006,Sheet1!$B$3:$C$15,2,0))</f>
        <v/>
      </c>
      <c r="Z448" s="57">
        <f t="shared" si="12"/>
        <v>0</v>
      </c>
      <c r="AB448" s="89">
        <v>443</v>
      </c>
      <c r="AC448" s="89">
        <f>IFERROR(IF($AB$1&gt;=AB448,SMALL(FILL_DATA!$AC$5:$AC$1004,SANCTION!$AB$2+SANCTION!AB448),0),0)</f>
        <v>0</v>
      </c>
      <c r="AE448" s="89">
        <f>IF(SANCTION!$C448&gt;=9,1,0)</f>
        <v>1</v>
      </c>
      <c r="AF448" s="89">
        <f>IFERROR(PRODUCT(SANCTION!$X448,SANCTION!$Y448),"")</f>
        <v>0</v>
      </c>
      <c r="AG448" s="89">
        <f t="shared" si="13"/>
        <v>0</v>
      </c>
    </row>
    <row r="449" spans="1:33" hidden="1">
      <c r="A449" s="89" t="str">
        <f>J449&amp;"_"&amp;COUNTIF($J$6:J449,J449)</f>
        <v>_413</v>
      </c>
      <c r="B449" s="58" t="str">
        <f>IF(SANCTION!$C449="","",ROWS($B$6:B449))</f>
        <v/>
      </c>
      <c r="C449" s="58" t="str">
        <f>IFERROR(VLOOKUP($AC449,FILL_DATA!$A$4:$X$1004,2,0),"")</f>
        <v/>
      </c>
      <c r="D449" s="58" t="str">
        <f>IFERROR(VLOOKUP($AC449,FILL_DATA!$A$4:$X$1004,3,0),"")</f>
        <v/>
      </c>
      <c r="E449" s="58" t="str">
        <f>IFERROR(VLOOKUP($AC449,FILL_DATA!$A$4:$X$1004,4,0),"")</f>
        <v/>
      </c>
      <c r="F449" s="58" t="str">
        <f>IFERROR(VLOOKUP($AC449,FILL_DATA!$A$4:$X$1004,5,0),"")</f>
        <v/>
      </c>
      <c r="G449" s="58" t="str">
        <f>IFERROR(VLOOKUP($AC449,FILL_DATA!$A$4:$X$1004,6,0),"")</f>
        <v/>
      </c>
      <c r="H449" s="58" t="str">
        <f>IFERROR(VLOOKUP($AC449,FILL_DATA!$A$4:$X$1004,7,0),"")</f>
        <v/>
      </c>
      <c r="I449" s="161" t="str">
        <f>IFERROR(VLOOKUP($AC449,FILL_DATA!$A$4:$X$1004,9,0),"")</f>
        <v/>
      </c>
      <c r="J449" s="58" t="str">
        <f>IFERROR(VLOOKUP($AC449,FILL_DATA!$A$4:$X$1004,10,0),"")</f>
        <v/>
      </c>
      <c r="K449" s="58" t="str">
        <f>IFERROR(VLOOKUP($AC449,FILL_DATA!$A$4:$X$1004,11,0),"")</f>
        <v/>
      </c>
      <c r="L449" s="58" t="str">
        <f>IFERROR(VLOOKUP($AC449,FILL_DATA!$A$4:$X$1004,12,0),"")</f>
        <v/>
      </c>
      <c r="M449" s="58" t="str">
        <f>IFERROR(VLOOKUP($AC449,FILL_DATA!$A$4:$X$1004,13,0),"")</f>
        <v/>
      </c>
      <c r="N449" s="58" t="str">
        <f>IFERROR(VLOOKUP($AC449,FILL_DATA!$A$4:$X$1004,14,0),"")</f>
        <v/>
      </c>
      <c r="O449" s="58" t="str">
        <f>IFERROR(VLOOKUP($AC449,FILL_DATA!$A$4:$X$1004,15,0),"")</f>
        <v/>
      </c>
      <c r="P449" s="58" t="str">
        <f>IFERROR(VLOOKUP($AC449,FILL_DATA!$A$4:$X$1004,16,0),"")</f>
        <v/>
      </c>
      <c r="Q449" s="58" t="str">
        <f>IFERROR(VLOOKUP($AC449,FILL_DATA!$A$4:$X$1004,17,0),"")</f>
        <v/>
      </c>
      <c r="R449" s="58" t="str">
        <f>IFERROR(VLOOKUP($AC449,FILL_DATA!$A$4:$X$1004,18,0),"")</f>
        <v/>
      </c>
      <c r="S449" s="58" t="str">
        <f>IFERROR(VLOOKUP($AC449,FILL_DATA!$A$4:$X$1004,19,0),"")</f>
        <v/>
      </c>
      <c r="T449" s="58" t="str">
        <f>IFERROR(VLOOKUP($AC449,FILL_DATA!$A$4:$X$1004,20,0),"")</f>
        <v/>
      </c>
      <c r="U449" s="58" t="str">
        <f>IFERROR(VLOOKUP($AC449,FILL_DATA!$A$4:$X$1004,21,0),"")</f>
        <v/>
      </c>
      <c r="V449" s="58" t="str">
        <f>IFERROR(VLOOKUP($AC449,FILL_DATA!$A$4:$X$1004,22,0),"")</f>
        <v/>
      </c>
      <c r="W449" s="58" t="str">
        <f>IFERROR(VLOOKUP($AC449,FILL_DATA!$A$4:$X$1004,23,0),"")</f>
        <v/>
      </c>
      <c r="X449" s="58" t="str">
        <f>IFERROR(VLOOKUP($AC449,FILL_DATA!$A$4:$X$1004,24,0),"")</f>
        <v/>
      </c>
      <c r="Y449" s="58" t="str">
        <f>IF(SANCTION!$C$6:$C$1006="","",VLOOKUP(SANCTION!$C$6:$C$1006,Sheet1!$B$3:$C$15,2,0))</f>
        <v/>
      </c>
      <c r="Z449" s="57">
        <f t="shared" si="12"/>
        <v>0</v>
      </c>
      <c r="AB449" s="89">
        <v>444</v>
      </c>
      <c r="AC449" s="89">
        <f>IFERROR(IF($AB$1&gt;=AB449,SMALL(FILL_DATA!$AC$5:$AC$1004,SANCTION!$AB$2+SANCTION!AB449),0),0)</f>
        <v>0</v>
      </c>
      <c r="AE449" s="89">
        <f>IF(SANCTION!$C449&gt;=9,1,0)</f>
        <v>1</v>
      </c>
      <c r="AF449" s="89">
        <f>IFERROR(PRODUCT(SANCTION!$X449,SANCTION!$Y449),"")</f>
        <v>0</v>
      </c>
      <c r="AG449" s="89">
        <f t="shared" si="13"/>
        <v>0</v>
      </c>
    </row>
    <row r="450" spans="1:33" hidden="1">
      <c r="A450" s="89" t="str">
        <f>J450&amp;"_"&amp;COUNTIF($J$6:J450,J450)</f>
        <v>_414</v>
      </c>
      <c r="B450" s="58" t="str">
        <f>IF(SANCTION!$C450="","",ROWS($B$6:B450))</f>
        <v/>
      </c>
      <c r="C450" s="58" t="str">
        <f>IFERROR(VLOOKUP($AC450,FILL_DATA!$A$4:$X$1004,2,0),"")</f>
        <v/>
      </c>
      <c r="D450" s="58" t="str">
        <f>IFERROR(VLOOKUP($AC450,FILL_DATA!$A$4:$X$1004,3,0),"")</f>
        <v/>
      </c>
      <c r="E450" s="58" t="str">
        <f>IFERROR(VLOOKUP($AC450,FILL_DATA!$A$4:$X$1004,4,0),"")</f>
        <v/>
      </c>
      <c r="F450" s="58" t="str">
        <f>IFERROR(VLOOKUP($AC450,FILL_DATA!$A$4:$X$1004,5,0),"")</f>
        <v/>
      </c>
      <c r="G450" s="58" t="str">
        <f>IFERROR(VLOOKUP($AC450,FILL_DATA!$A$4:$X$1004,6,0),"")</f>
        <v/>
      </c>
      <c r="H450" s="58" t="str">
        <f>IFERROR(VLOOKUP($AC450,FILL_DATA!$A$4:$X$1004,7,0),"")</f>
        <v/>
      </c>
      <c r="I450" s="161" t="str">
        <f>IFERROR(VLOOKUP($AC450,FILL_DATA!$A$4:$X$1004,9,0),"")</f>
        <v/>
      </c>
      <c r="J450" s="58" t="str">
        <f>IFERROR(VLOOKUP($AC450,FILL_DATA!$A$4:$X$1004,10,0),"")</f>
        <v/>
      </c>
      <c r="K450" s="58" t="str">
        <f>IFERROR(VLOOKUP($AC450,FILL_DATA!$A$4:$X$1004,11,0),"")</f>
        <v/>
      </c>
      <c r="L450" s="58" t="str">
        <f>IFERROR(VLOOKUP($AC450,FILL_DATA!$A$4:$X$1004,12,0),"")</f>
        <v/>
      </c>
      <c r="M450" s="58" t="str">
        <f>IFERROR(VLOOKUP($AC450,FILL_DATA!$A$4:$X$1004,13,0),"")</f>
        <v/>
      </c>
      <c r="N450" s="58" t="str">
        <f>IFERROR(VLOOKUP($AC450,FILL_DATA!$A$4:$X$1004,14,0),"")</f>
        <v/>
      </c>
      <c r="O450" s="58" t="str">
        <f>IFERROR(VLOOKUP($AC450,FILL_DATA!$A$4:$X$1004,15,0),"")</f>
        <v/>
      </c>
      <c r="P450" s="58" t="str">
        <f>IFERROR(VLOOKUP($AC450,FILL_DATA!$A$4:$X$1004,16,0),"")</f>
        <v/>
      </c>
      <c r="Q450" s="58" t="str">
        <f>IFERROR(VLOOKUP($AC450,FILL_DATA!$A$4:$X$1004,17,0),"")</f>
        <v/>
      </c>
      <c r="R450" s="58" t="str">
        <f>IFERROR(VLOOKUP($AC450,FILL_DATA!$A$4:$X$1004,18,0),"")</f>
        <v/>
      </c>
      <c r="S450" s="58" t="str">
        <f>IFERROR(VLOOKUP($AC450,FILL_DATA!$A$4:$X$1004,19,0),"")</f>
        <v/>
      </c>
      <c r="T450" s="58" t="str">
        <f>IFERROR(VLOOKUP($AC450,FILL_DATA!$A$4:$X$1004,20,0),"")</f>
        <v/>
      </c>
      <c r="U450" s="58" t="str">
        <f>IFERROR(VLOOKUP($AC450,FILL_DATA!$A$4:$X$1004,21,0),"")</f>
        <v/>
      </c>
      <c r="V450" s="58" t="str">
        <f>IFERROR(VLOOKUP($AC450,FILL_DATA!$A$4:$X$1004,22,0),"")</f>
        <v/>
      </c>
      <c r="W450" s="58" t="str">
        <f>IFERROR(VLOOKUP($AC450,FILL_DATA!$A$4:$X$1004,23,0),"")</f>
        <v/>
      </c>
      <c r="X450" s="58" t="str">
        <f>IFERROR(VLOOKUP($AC450,FILL_DATA!$A$4:$X$1004,24,0),"")</f>
        <v/>
      </c>
      <c r="Y450" s="58" t="str">
        <f>IF(SANCTION!$C$6:$C$1006="","",VLOOKUP(SANCTION!$C$6:$C$1006,Sheet1!$B$3:$C$15,2,0))</f>
        <v/>
      </c>
      <c r="Z450" s="57">
        <f t="shared" si="12"/>
        <v>0</v>
      </c>
      <c r="AB450" s="89">
        <v>445</v>
      </c>
      <c r="AC450" s="89">
        <f>IFERROR(IF($AB$1&gt;=AB450,SMALL(FILL_DATA!$AC$5:$AC$1004,SANCTION!$AB$2+SANCTION!AB450),0),0)</f>
        <v>0</v>
      </c>
      <c r="AE450" s="89">
        <f>IF(SANCTION!$C450&gt;=9,1,0)</f>
        <v>1</v>
      </c>
      <c r="AF450" s="89">
        <f>IFERROR(PRODUCT(SANCTION!$X450,SANCTION!$Y450),"")</f>
        <v>0</v>
      </c>
      <c r="AG450" s="89">
        <f t="shared" si="13"/>
        <v>0</v>
      </c>
    </row>
    <row r="451" spans="1:33" hidden="1">
      <c r="A451" s="89" t="str">
        <f>J451&amp;"_"&amp;COUNTIF($J$6:J451,J451)</f>
        <v>_415</v>
      </c>
      <c r="B451" s="58" t="str">
        <f>IF(SANCTION!$C451="","",ROWS($B$6:B451))</f>
        <v/>
      </c>
      <c r="C451" s="58" t="str">
        <f>IFERROR(VLOOKUP($AC451,FILL_DATA!$A$4:$X$1004,2,0),"")</f>
        <v/>
      </c>
      <c r="D451" s="58" t="str">
        <f>IFERROR(VLOOKUP($AC451,FILL_DATA!$A$4:$X$1004,3,0),"")</f>
        <v/>
      </c>
      <c r="E451" s="58" t="str">
        <f>IFERROR(VLOOKUP($AC451,FILL_DATA!$A$4:$X$1004,4,0),"")</f>
        <v/>
      </c>
      <c r="F451" s="58" t="str">
        <f>IFERROR(VLOOKUP($AC451,FILL_DATA!$A$4:$X$1004,5,0),"")</f>
        <v/>
      </c>
      <c r="G451" s="58" t="str">
        <f>IFERROR(VLOOKUP($AC451,FILL_DATA!$A$4:$X$1004,6,0),"")</f>
        <v/>
      </c>
      <c r="H451" s="58" t="str">
        <f>IFERROR(VLOOKUP($AC451,FILL_DATA!$A$4:$X$1004,7,0),"")</f>
        <v/>
      </c>
      <c r="I451" s="161" t="str">
        <f>IFERROR(VLOOKUP($AC451,FILL_DATA!$A$4:$X$1004,9,0),"")</f>
        <v/>
      </c>
      <c r="J451" s="58" t="str">
        <f>IFERROR(VLOOKUP($AC451,FILL_DATA!$A$4:$X$1004,10,0),"")</f>
        <v/>
      </c>
      <c r="K451" s="58" t="str">
        <f>IFERROR(VLOOKUP($AC451,FILL_DATA!$A$4:$X$1004,11,0),"")</f>
        <v/>
      </c>
      <c r="L451" s="58" t="str">
        <f>IFERROR(VLOOKUP($AC451,FILL_DATA!$A$4:$X$1004,12,0),"")</f>
        <v/>
      </c>
      <c r="M451" s="58" t="str">
        <f>IFERROR(VLOOKUP($AC451,FILL_DATA!$A$4:$X$1004,13,0),"")</f>
        <v/>
      </c>
      <c r="N451" s="58" t="str">
        <f>IFERROR(VLOOKUP($AC451,FILL_DATA!$A$4:$X$1004,14,0),"")</f>
        <v/>
      </c>
      <c r="O451" s="58" t="str">
        <f>IFERROR(VLOOKUP($AC451,FILL_DATA!$A$4:$X$1004,15,0),"")</f>
        <v/>
      </c>
      <c r="P451" s="58" t="str">
        <f>IFERROR(VLOOKUP($AC451,FILL_DATA!$A$4:$X$1004,16,0),"")</f>
        <v/>
      </c>
      <c r="Q451" s="58" t="str">
        <f>IFERROR(VLOOKUP($AC451,FILL_DATA!$A$4:$X$1004,17,0),"")</f>
        <v/>
      </c>
      <c r="R451" s="58" t="str">
        <f>IFERROR(VLOOKUP($AC451,FILL_DATA!$A$4:$X$1004,18,0),"")</f>
        <v/>
      </c>
      <c r="S451" s="58" t="str">
        <f>IFERROR(VLOOKUP($AC451,FILL_DATA!$A$4:$X$1004,19,0),"")</f>
        <v/>
      </c>
      <c r="T451" s="58" t="str">
        <f>IFERROR(VLOOKUP($AC451,FILL_DATA!$A$4:$X$1004,20,0),"")</f>
        <v/>
      </c>
      <c r="U451" s="58" t="str">
        <f>IFERROR(VLOOKUP($AC451,FILL_DATA!$A$4:$X$1004,21,0),"")</f>
        <v/>
      </c>
      <c r="V451" s="58" t="str">
        <f>IFERROR(VLOOKUP($AC451,FILL_DATA!$A$4:$X$1004,22,0),"")</f>
        <v/>
      </c>
      <c r="W451" s="58" t="str">
        <f>IFERROR(VLOOKUP($AC451,FILL_DATA!$A$4:$X$1004,23,0),"")</f>
        <v/>
      </c>
      <c r="X451" s="58" t="str">
        <f>IFERROR(VLOOKUP($AC451,FILL_DATA!$A$4:$X$1004,24,0),"")</f>
        <v/>
      </c>
      <c r="Y451" s="58" t="str">
        <f>IF(SANCTION!$C$6:$C$1006="","",VLOOKUP(SANCTION!$C$6:$C$1006,Sheet1!$B$3:$C$15,2,0))</f>
        <v/>
      </c>
      <c r="Z451" s="57">
        <f t="shared" si="12"/>
        <v>0</v>
      </c>
      <c r="AB451" s="89">
        <v>446</v>
      </c>
      <c r="AC451" s="89">
        <f>IFERROR(IF($AB$1&gt;=AB451,SMALL(FILL_DATA!$AC$5:$AC$1004,SANCTION!$AB$2+SANCTION!AB451),0),0)</f>
        <v>0</v>
      </c>
      <c r="AE451" s="89">
        <f>IF(SANCTION!$C451&gt;=9,1,0)</f>
        <v>1</v>
      </c>
      <c r="AF451" s="89">
        <f>IFERROR(PRODUCT(SANCTION!$X451,SANCTION!$Y451),"")</f>
        <v>0</v>
      </c>
      <c r="AG451" s="89">
        <f t="shared" si="13"/>
        <v>0</v>
      </c>
    </row>
    <row r="452" spans="1:33" hidden="1">
      <c r="A452" s="89" t="str">
        <f>J452&amp;"_"&amp;COUNTIF($J$6:J452,J452)</f>
        <v>_416</v>
      </c>
      <c r="B452" s="58" t="str">
        <f>IF(SANCTION!$C452="","",ROWS($B$6:B452))</f>
        <v/>
      </c>
      <c r="C452" s="58" t="str">
        <f>IFERROR(VLOOKUP($AC452,FILL_DATA!$A$4:$X$1004,2,0),"")</f>
        <v/>
      </c>
      <c r="D452" s="58" t="str">
        <f>IFERROR(VLOOKUP($AC452,FILL_DATA!$A$4:$X$1004,3,0),"")</f>
        <v/>
      </c>
      <c r="E452" s="58" t="str">
        <f>IFERROR(VLOOKUP($AC452,FILL_DATA!$A$4:$X$1004,4,0),"")</f>
        <v/>
      </c>
      <c r="F452" s="58" t="str">
        <f>IFERROR(VLOOKUP($AC452,FILL_DATA!$A$4:$X$1004,5,0),"")</f>
        <v/>
      </c>
      <c r="G452" s="58" t="str">
        <f>IFERROR(VLOOKUP($AC452,FILL_DATA!$A$4:$X$1004,6,0),"")</f>
        <v/>
      </c>
      <c r="H452" s="58" t="str">
        <f>IFERROR(VLOOKUP($AC452,FILL_DATA!$A$4:$X$1004,7,0),"")</f>
        <v/>
      </c>
      <c r="I452" s="161" t="str">
        <f>IFERROR(VLOOKUP($AC452,FILL_DATA!$A$4:$X$1004,9,0),"")</f>
        <v/>
      </c>
      <c r="J452" s="58" t="str">
        <f>IFERROR(VLOOKUP($AC452,FILL_DATA!$A$4:$X$1004,10,0),"")</f>
        <v/>
      </c>
      <c r="K452" s="58" t="str">
        <f>IFERROR(VLOOKUP($AC452,FILL_DATA!$A$4:$X$1004,11,0),"")</f>
        <v/>
      </c>
      <c r="L452" s="58" t="str">
        <f>IFERROR(VLOOKUP($AC452,FILL_DATA!$A$4:$X$1004,12,0),"")</f>
        <v/>
      </c>
      <c r="M452" s="58" t="str">
        <f>IFERROR(VLOOKUP($AC452,FILL_DATA!$A$4:$X$1004,13,0),"")</f>
        <v/>
      </c>
      <c r="N452" s="58" t="str">
        <f>IFERROR(VLOOKUP($AC452,FILL_DATA!$A$4:$X$1004,14,0),"")</f>
        <v/>
      </c>
      <c r="O452" s="58" t="str">
        <f>IFERROR(VLOOKUP($AC452,FILL_DATA!$A$4:$X$1004,15,0),"")</f>
        <v/>
      </c>
      <c r="P452" s="58" t="str">
        <f>IFERROR(VLOOKUP($AC452,FILL_DATA!$A$4:$X$1004,16,0),"")</f>
        <v/>
      </c>
      <c r="Q452" s="58" t="str">
        <f>IFERROR(VLOOKUP($AC452,FILL_DATA!$A$4:$X$1004,17,0),"")</f>
        <v/>
      </c>
      <c r="R452" s="58" t="str">
        <f>IFERROR(VLOOKUP($AC452,FILL_DATA!$A$4:$X$1004,18,0),"")</f>
        <v/>
      </c>
      <c r="S452" s="58" t="str">
        <f>IFERROR(VLOOKUP($AC452,FILL_DATA!$A$4:$X$1004,19,0),"")</f>
        <v/>
      </c>
      <c r="T452" s="58" t="str">
        <f>IFERROR(VLOOKUP($AC452,FILL_DATA!$A$4:$X$1004,20,0),"")</f>
        <v/>
      </c>
      <c r="U452" s="58" t="str">
        <f>IFERROR(VLOOKUP($AC452,FILL_DATA!$A$4:$X$1004,21,0),"")</f>
        <v/>
      </c>
      <c r="V452" s="58" t="str">
        <f>IFERROR(VLOOKUP($AC452,FILL_DATA!$A$4:$X$1004,22,0),"")</f>
        <v/>
      </c>
      <c r="W452" s="58" t="str">
        <f>IFERROR(VLOOKUP($AC452,FILL_DATA!$A$4:$X$1004,23,0),"")</f>
        <v/>
      </c>
      <c r="X452" s="58" t="str">
        <f>IFERROR(VLOOKUP($AC452,FILL_DATA!$A$4:$X$1004,24,0),"")</f>
        <v/>
      </c>
      <c r="Y452" s="58" t="str">
        <f>IF(SANCTION!$C$6:$C$1006="","",VLOOKUP(SANCTION!$C$6:$C$1006,Sheet1!$B$3:$C$15,2,0))</f>
        <v/>
      </c>
      <c r="Z452" s="57">
        <f t="shared" si="12"/>
        <v>0</v>
      </c>
      <c r="AB452" s="89">
        <v>447</v>
      </c>
      <c r="AC452" s="89">
        <f>IFERROR(IF($AB$1&gt;=AB452,SMALL(FILL_DATA!$AC$5:$AC$1004,SANCTION!$AB$2+SANCTION!AB452),0),0)</f>
        <v>0</v>
      </c>
      <c r="AE452" s="89">
        <f>IF(SANCTION!$C452&gt;=9,1,0)</f>
        <v>1</v>
      </c>
      <c r="AF452" s="89">
        <f>IFERROR(PRODUCT(SANCTION!$X452,SANCTION!$Y452),"")</f>
        <v>0</v>
      </c>
      <c r="AG452" s="89">
        <f t="shared" si="13"/>
        <v>0</v>
      </c>
    </row>
    <row r="453" spans="1:33" hidden="1">
      <c r="A453" s="89" t="str">
        <f>J453&amp;"_"&amp;COUNTIF($J$6:J453,J453)</f>
        <v>_417</v>
      </c>
      <c r="B453" s="58" t="str">
        <f>IF(SANCTION!$C453="","",ROWS($B$6:B453))</f>
        <v/>
      </c>
      <c r="C453" s="58" t="str">
        <f>IFERROR(VLOOKUP($AC453,FILL_DATA!$A$4:$X$1004,2,0),"")</f>
        <v/>
      </c>
      <c r="D453" s="58" t="str">
        <f>IFERROR(VLOOKUP($AC453,FILL_DATA!$A$4:$X$1004,3,0),"")</f>
        <v/>
      </c>
      <c r="E453" s="58" t="str">
        <f>IFERROR(VLOOKUP($AC453,FILL_DATA!$A$4:$X$1004,4,0),"")</f>
        <v/>
      </c>
      <c r="F453" s="58" t="str">
        <f>IFERROR(VLOOKUP($AC453,FILL_DATA!$A$4:$X$1004,5,0),"")</f>
        <v/>
      </c>
      <c r="G453" s="58" t="str">
        <f>IFERROR(VLOOKUP($AC453,FILL_DATA!$A$4:$X$1004,6,0),"")</f>
        <v/>
      </c>
      <c r="H453" s="58" t="str">
        <f>IFERROR(VLOOKUP($AC453,FILL_DATA!$A$4:$X$1004,7,0),"")</f>
        <v/>
      </c>
      <c r="I453" s="161" t="str">
        <f>IFERROR(VLOOKUP($AC453,FILL_DATA!$A$4:$X$1004,9,0),"")</f>
        <v/>
      </c>
      <c r="J453" s="58" t="str">
        <f>IFERROR(VLOOKUP($AC453,FILL_DATA!$A$4:$X$1004,10,0),"")</f>
        <v/>
      </c>
      <c r="K453" s="58" t="str">
        <f>IFERROR(VLOOKUP($AC453,FILL_DATA!$A$4:$X$1004,11,0),"")</f>
        <v/>
      </c>
      <c r="L453" s="58" t="str">
        <f>IFERROR(VLOOKUP($AC453,FILL_DATA!$A$4:$X$1004,12,0),"")</f>
        <v/>
      </c>
      <c r="M453" s="58" t="str">
        <f>IFERROR(VLOOKUP($AC453,FILL_DATA!$A$4:$X$1004,13,0),"")</f>
        <v/>
      </c>
      <c r="N453" s="58" t="str">
        <f>IFERROR(VLOOKUP($AC453,FILL_DATA!$A$4:$X$1004,14,0),"")</f>
        <v/>
      </c>
      <c r="O453" s="58" t="str">
        <f>IFERROR(VLOOKUP($AC453,FILL_DATA!$A$4:$X$1004,15,0),"")</f>
        <v/>
      </c>
      <c r="P453" s="58" t="str">
        <f>IFERROR(VLOOKUP($AC453,FILL_DATA!$A$4:$X$1004,16,0),"")</f>
        <v/>
      </c>
      <c r="Q453" s="58" t="str">
        <f>IFERROR(VLOOKUP($AC453,FILL_DATA!$A$4:$X$1004,17,0),"")</f>
        <v/>
      </c>
      <c r="R453" s="58" t="str">
        <f>IFERROR(VLOOKUP($AC453,FILL_DATA!$A$4:$X$1004,18,0),"")</f>
        <v/>
      </c>
      <c r="S453" s="58" t="str">
        <f>IFERROR(VLOOKUP($AC453,FILL_DATA!$A$4:$X$1004,19,0),"")</f>
        <v/>
      </c>
      <c r="T453" s="58" t="str">
        <f>IFERROR(VLOOKUP($AC453,FILL_DATA!$A$4:$X$1004,20,0),"")</f>
        <v/>
      </c>
      <c r="U453" s="58" t="str">
        <f>IFERROR(VLOOKUP($AC453,FILL_DATA!$A$4:$X$1004,21,0),"")</f>
        <v/>
      </c>
      <c r="V453" s="58" t="str">
        <f>IFERROR(VLOOKUP($AC453,FILL_DATA!$A$4:$X$1004,22,0),"")</f>
        <v/>
      </c>
      <c r="W453" s="58" t="str">
        <f>IFERROR(VLOOKUP($AC453,FILL_DATA!$A$4:$X$1004,23,0),"")</f>
        <v/>
      </c>
      <c r="X453" s="58" t="str">
        <f>IFERROR(VLOOKUP($AC453,FILL_DATA!$A$4:$X$1004,24,0),"")</f>
        <v/>
      </c>
      <c r="Y453" s="58" t="str">
        <f>IF(SANCTION!$C$6:$C$1006="","",VLOOKUP(SANCTION!$C$6:$C$1006,Sheet1!$B$3:$C$15,2,0))</f>
        <v/>
      </c>
      <c r="Z453" s="57">
        <f t="shared" si="12"/>
        <v>0</v>
      </c>
      <c r="AB453" s="89">
        <v>448</v>
      </c>
      <c r="AC453" s="89">
        <f>IFERROR(IF($AB$1&gt;=AB453,SMALL(FILL_DATA!$AC$5:$AC$1004,SANCTION!$AB$2+SANCTION!AB453),0),0)</f>
        <v>0</v>
      </c>
      <c r="AE453" s="89">
        <f>IF(SANCTION!$C453&gt;=9,1,0)</f>
        <v>1</v>
      </c>
      <c r="AF453" s="89">
        <f>IFERROR(PRODUCT(SANCTION!$X453,SANCTION!$Y453),"")</f>
        <v>0</v>
      </c>
      <c r="AG453" s="89">
        <f t="shared" si="13"/>
        <v>0</v>
      </c>
    </row>
    <row r="454" spans="1:33" hidden="1">
      <c r="A454" s="89" t="str">
        <f>J454&amp;"_"&amp;COUNTIF($J$6:J454,J454)</f>
        <v>_418</v>
      </c>
      <c r="B454" s="58" t="str">
        <f>IF(SANCTION!$C454="","",ROWS($B$6:B454))</f>
        <v/>
      </c>
      <c r="C454" s="58" t="str">
        <f>IFERROR(VLOOKUP($AC454,FILL_DATA!$A$4:$X$1004,2,0),"")</f>
        <v/>
      </c>
      <c r="D454" s="58" t="str">
        <f>IFERROR(VLOOKUP($AC454,FILL_DATA!$A$4:$X$1004,3,0),"")</f>
        <v/>
      </c>
      <c r="E454" s="58" t="str">
        <f>IFERROR(VLOOKUP($AC454,FILL_DATA!$A$4:$X$1004,4,0),"")</f>
        <v/>
      </c>
      <c r="F454" s="58" t="str">
        <f>IFERROR(VLOOKUP($AC454,FILL_DATA!$A$4:$X$1004,5,0),"")</f>
        <v/>
      </c>
      <c r="G454" s="58" t="str">
        <f>IFERROR(VLOOKUP($AC454,FILL_DATA!$A$4:$X$1004,6,0),"")</f>
        <v/>
      </c>
      <c r="H454" s="58" t="str">
        <f>IFERROR(VLOOKUP($AC454,FILL_DATA!$A$4:$X$1004,7,0),"")</f>
        <v/>
      </c>
      <c r="I454" s="161" t="str">
        <f>IFERROR(VLOOKUP($AC454,FILL_DATA!$A$4:$X$1004,9,0),"")</f>
        <v/>
      </c>
      <c r="J454" s="58" t="str">
        <f>IFERROR(VLOOKUP($AC454,FILL_DATA!$A$4:$X$1004,10,0),"")</f>
        <v/>
      </c>
      <c r="K454" s="58" t="str">
        <f>IFERROR(VLOOKUP($AC454,FILL_DATA!$A$4:$X$1004,11,0),"")</f>
        <v/>
      </c>
      <c r="L454" s="58" t="str">
        <f>IFERROR(VLOOKUP($AC454,FILL_DATA!$A$4:$X$1004,12,0),"")</f>
        <v/>
      </c>
      <c r="M454" s="58" t="str">
        <f>IFERROR(VLOOKUP($AC454,FILL_DATA!$A$4:$X$1004,13,0),"")</f>
        <v/>
      </c>
      <c r="N454" s="58" t="str">
        <f>IFERROR(VLOOKUP($AC454,FILL_DATA!$A$4:$X$1004,14,0),"")</f>
        <v/>
      </c>
      <c r="O454" s="58" t="str">
        <f>IFERROR(VLOOKUP($AC454,FILL_DATA!$A$4:$X$1004,15,0),"")</f>
        <v/>
      </c>
      <c r="P454" s="58" t="str">
        <f>IFERROR(VLOOKUP($AC454,FILL_DATA!$A$4:$X$1004,16,0),"")</f>
        <v/>
      </c>
      <c r="Q454" s="58" t="str">
        <f>IFERROR(VLOOKUP($AC454,FILL_DATA!$A$4:$X$1004,17,0),"")</f>
        <v/>
      </c>
      <c r="R454" s="58" t="str">
        <f>IFERROR(VLOOKUP($AC454,FILL_DATA!$A$4:$X$1004,18,0),"")</f>
        <v/>
      </c>
      <c r="S454" s="58" t="str">
        <f>IFERROR(VLOOKUP($AC454,FILL_DATA!$A$4:$X$1004,19,0),"")</f>
        <v/>
      </c>
      <c r="T454" s="58" t="str">
        <f>IFERROR(VLOOKUP($AC454,FILL_DATA!$A$4:$X$1004,20,0),"")</f>
        <v/>
      </c>
      <c r="U454" s="58" t="str">
        <f>IFERROR(VLOOKUP($AC454,FILL_DATA!$A$4:$X$1004,21,0),"")</f>
        <v/>
      </c>
      <c r="V454" s="58" t="str">
        <f>IFERROR(VLOOKUP($AC454,FILL_DATA!$A$4:$X$1004,22,0),"")</f>
        <v/>
      </c>
      <c r="W454" s="58" t="str">
        <f>IFERROR(VLOOKUP($AC454,FILL_DATA!$A$4:$X$1004,23,0),"")</f>
        <v/>
      </c>
      <c r="X454" s="58" t="str">
        <f>IFERROR(VLOOKUP($AC454,FILL_DATA!$A$4:$X$1004,24,0),"")</f>
        <v/>
      </c>
      <c r="Y454" s="58" t="str">
        <f>IF(SANCTION!$C$6:$C$1006="","",VLOOKUP(SANCTION!$C$6:$C$1006,Sheet1!$B$3:$C$15,2,0))</f>
        <v/>
      </c>
      <c r="Z454" s="57">
        <f t="shared" ref="Z454:Z517" si="14">AG454</f>
        <v>0</v>
      </c>
      <c r="AB454" s="89">
        <v>449</v>
      </c>
      <c r="AC454" s="89">
        <f>IFERROR(IF($AB$1&gt;=AB454,SMALL(FILL_DATA!$AC$5:$AC$1004,SANCTION!$AB$2+SANCTION!AB454),0),0)</f>
        <v>0</v>
      </c>
      <c r="AE454" s="89">
        <f>IF(SANCTION!$C454&gt;=9,1,0)</f>
        <v>1</v>
      </c>
      <c r="AF454" s="89">
        <f>IFERROR(PRODUCT(SANCTION!$X454,SANCTION!$Y454),"")</f>
        <v>0</v>
      </c>
      <c r="AG454" s="89">
        <f t="shared" si="13"/>
        <v>0</v>
      </c>
    </row>
    <row r="455" spans="1:33" hidden="1">
      <c r="A455" s="89" t="str">
        <f>J455&amp;"_"&amp;COUNTIF($J$6:J455,J455)</f>
        <v>_419</v>
      </c>
      <c r="B455" s="58" t="str">
        <f>IF(SANCTION!$C455="","",ROWS($B$6:B455))</f>
        <v/>
      </c>
      <c r="C455" s="58" t="str">
        <f>IFERROR(VLOOKUP($AC455,FILL_DATA!$A$4:$X$1004,2,0),"")</f>
        <v/>
      </c>
      <c r="D455" s="58" t="str">
        <f>IFERROR(VLOOKUP($AC455,FILL_DATA!$A$4:$X$1004,3,0),"")</f>
        <v/>
      </c>
      <c r="E455" s="58" t="str">
        <f>IFERROR(VLOOKUP($AC455,FILL_DATA!$A$4:$X$1004,4,0),"")</f>
        <v/>
      </c>
      <c r="F455" s="58" t="str">
        <f>IFERROR(VLOOKUP($AC455,FILL_DATA!$A$4:$X$1004,5,0),"")</f>
        <v/>
      </c>
      <c r="G455" s="58" t="str">
        <f>IFERROR(VLOOKUP($AC455,FILL_DATA!$A$4:$X$1004,6,0),"")</f>
        <v/>
      </c>
      <c r="H455" s="58" t="str">
        <f>IFERROR(VLOOKUP($AC455,FILL_DATA!$A$4:$X$1004,7,0),"")</f>
        <v/>
      </c>
      <c r="I455" s="161" t="str">
        <f>IFERROR(VLOOKUP($AC455,FILL_DATA!$A$4:$X$1004,9,0),"")</f>
        <v/>
      </c>
      <c r="J455" s="58" t="str">
        <f>IFERROR(VLOOKUP($AC455,FILL_DATA!$A$4:$X$1004,10,0),"")</f>
        <v/>
      </c>
      <c r="K455" s="58" t="str">
        <f>IFERROR(VLOOKUP($AC455,FILL_DATA!$A$4:$X$1004,11,0),"")</f>
        <v/>
      </c>
      <c r="L455" s="58" t="str">
        <f>IFERROR(VLOOKUP($AC455,FILL_DATA!$A$4:$X$1004,12,0),"")</f>
        <v/>
      </c>
      <c r="M455" s="58" t="str">
        <f>IFERROR(VLOOKUP($AC455,FILL_DATA!$A$4:$X$1004,13,0),"")</f>
        <v/>
      </c>
      <c r="N455" s="58" t="str">
        <f>IFERROR(VLOOKUP($AC455,FILL_DATA!$A$4:$X$1004,14,0),"")</f>
        <v/>
      </c>
      <c r="O455" s="58" t="str">
        <f>IFERROR(VLOOKUP($AC455,FILL_DATA!$A$4:$X$1004,15,0),"")</f>
        <v/>
      </c>
      <c r="P455" s="58" t="str">
        <f>IFERROR(VLOOKUP($AC455,FILL_DATA!$A$4:$X$1004,16,0),"")</f>
        <v/>
      </c>
      <c r="Q455" s="58" t="str">
        <f>IFERROR(VLOOKUP($AC455,FILL_DATA!$A$4:$X$1004,17,0),"")</f>
        <v/>
      </c>
      <c r="R455" s="58" t="str">
        <f>IFERROR(VLOOKUP($AC455,FILL_DATA!$A$4:$X$1004,18,0),"")</f>
        <v/>
      </c>
      <c r="S455" s="58" t="str">
        <f>IFERROR(VLOOKUP($AC455,FILL_DATA!$A$4:$X$1004,19,0),"")</f>
        <v/>
      </c>
      <c r="T455" s="58" t="str">
        <f>IFERROR(VLOOKUP($AC455,FILL_DATA!$A$4:$X$1004,20,0),"")</f>
        <v/>
      </c>
      <c r="U455" s="58" t="str">
        <f>IFERROR(VLOOKUP($AC455,FILL_DATA!$A$4:$X$1004,21,0),"")</f>
        <v/>
      </c>
      <c r="V455" s="58" t="str">
        <f>IFERROR(VLOOKUP($AC455,FILL_DATA!$A$4:$X$1004,22,0),"")</f>
        <v/>
      </c>
      <c r="W455" s="58" t="str">
        <f>IFERROR(VLOOKUP($AC455,FILL_DATA!$A$4:$X$1004,23,0),"")</f>
        <v/>
      </c>
      <c r="X455" s="58" t="str">
        <f>IFERROR(VLOOKUP($AC455,FILL_DATA!$A$4:$X$1004,24,0),"")</f>
        <v/>
      </c>
      <c r="Y455" s="58" t="str">
        <f>IF(SANCTION!$C$6:$C$1006="","",VLOOKUP(SANCTION!$C$6:$C$1006,Sheet1!$B$3:$C$15,2,0))</f>
        <v/>
      </c>
      <c r="Z455" s="57">
        <f t="shared" si="14"/>
        <v>0</v>
      </c>
      <c r="AB455" s="89">
        <v>450</v>
      </c>
      <c r="AC455" s="89">
        <f>IFERROR(IF($AB$1&gt;=AB455,SMALL(FILL_DATA!$AC$5:$AC$1004,SANCTION!$AB$2+SANCTION!AB455),0),0)</f>
        <v>0</v>
      </c>
      <c r="AE455" s="89">
        <f>IF(SANCTION!$C455&gt;=9,1,0)</f>
        <v>1</v>
      </c>
      <c r="AF455" s="89">
        <f>IFERROR(PRODUCT(SANCTION!$X455,SANCTION!$Y455),"")</f>
        <v>0</v>
      </c>
      <c r="AG455" s="89">
        <f t="shared" ref="AG455:AG518" si="15">IF(AND(IF(AE455=1,AF455&gt;=5400)),5400,IF(AND(AF455=0,AF455&gt;=3000),3000,AF455))</f>
        <v>0</v>
      </c>
    </row>
    <row r="456" spans="1:33" hidden="1">
      <c r="A456" s="89" t="str">
        <f>J456&amp;"_"&amp;COUNTIF($J$6:J456,J456)</f>
        <v>_420</v>
      </c>
      <c r="B456" s="58" t="str">
        <f>IF(SANCTION!$C456="","",ROWS($B$6:B456))</f>
        <v/>
      </c>
      <c r="C456" s="58" t="str">
        <f>IFERROR(VLOOKUP($AC456,FILL_DATA!$A$4:$X$1004,2,0),"")</f>
        <v/>
      </c>
      <c r="D456" s="58" t="str">
        <f>IFERROR(VLOOKUP($AC456,FILL_DATA!$A$4:$X$1004,3,0),"")</f>
        <v/>
      </c>
      <c r="E456" s="58" t="str">
        <f>IFERROR(VLOOKUP($AC456,FILL_DATA!$A$4:$X$1004,4,0),"")</f>
        <v/>
      </c>
      <c r="F456" s="58" t="str">
        <f>IFERROR(VLOOKUP($AC456,FILL_DATA!$A$4:$X$1004,5,0),"")</f>
        <v/>
      </c>
      <c r="G456" s="58" t="str">
        <f>IFERROR(VLOOKUP($AC456,FILL_DATA!$A$4:$X$1004,6,0),"")</f>
        <v/>
      </c>
      <c r="H456" s="58" t="str">
        <f>IFERROR(VLOOKUP($AC456,FILL_DATA!$A$4:$X$1004,7,0),"")</f>
        <v/>
      </c>
      <c r="I456" s="161" t="str">
        <f>IFERROR(VLOOKUP($AC456,FILL_DATA!$A$4:$X$1004,9,0),"")</f>
        <v/>
      </c>
      <c r="J456" s="58" t="str">
        <f>IFERROR(VLOOKUP($AC456,FILL_DATA!$A$4:$X$1004,10,0),"")</f>
        <v/>
      </c>
      <c r="K456" s="58" t="str">
        <f>IFERROR(VLOOKUP($AC456,FILL_DATA!$A$4:$X$1004,11,0),"")</f>
        <v/>
      </c>
      <c r="L456" s="58" t="str">
        <f>IFERROR(VLOOKUP($AC456,FILL_DATA!$A$4:$X$1004,12,0),"")</f>
        <v/>
      </c>
      <c r="M456" s="58" t="str">
        <f>IFERROR(VLOOKUP($AC456,FILL_DATA!$A$4:$X$1004,13,0),"")</f>
        <v/>
      </c>
      <c r="N456" s="58" t="str">
        <f>IFERROR(VLOOKUP($AC456,FILL_DATA!$A$4:$X$1004,14,0),"")</f>
        <v/>
      </c>
      <c r="O456" s="58" t="str">
        <f>IFERROR(VLOOKUP($AC456,FILL_DATA!$A$4:$X$1004,15,0),"")</f>
        <v/>
      </c>
      <c r="P456" s="58" t="str">
        <f>IFERROR(VLOOKUP($AC456,FILL_DATA!$A$4:$X$1004,16,0),"")</f>
        <v/>
      </c>
      <c r="Q456" s="58" t="str">
        <f>IFERROR(VLOOKUP($AC456,FILL_DATA!$A$4:$X$1004,17,0),"")</f>
        <v/>
      </c>
      <c r="R456" s="58" t="str">
        <f>IFERROR(VLOOKUP($AC456,FILL_DATA!$A$4:$X$1004,18,0),"")</f>
        <v/>
      </c>
      <c r="S456" s="58" t="str">
        <f>IFERROR(VLOOKUP($AC456,FILL_DATA!$A$4:$X$1004,19,0),"")</f>
        <v/>
      </c>
      <c r="T456" s="58" t="str">
        <f>IFERROR(VLOOKUP($AC456,FILL_DATA!$A$4:$X$1004,20,0),"")</f>
        <v/>
      </c>
      <c r="U456" s="58" t="str">
        <f>IFERROR(VLOOKUP($AC456,FILL_DATA!$A$4:$X$1004,21,0),"")</f>
        <v/>
      </c>
      <c r="V456" s="58" t="str">
        <f>IFERROR(VLOOKUP($AC456,FILL_DATA!$A$4:$X$1004,22,0),"")</f>
        <v/>
      </c>
      <c r="W456" s="58" t="str">
        <f>IFERROR(VLOOKUP($AC456,FILL_DATA!$A$4:$X$1004,23,0),"")</f>
        <v/>
      </c>
      <c r="X456" s="58" t="str">
        <f>IFERROR(VLOOKUP($AC456,FILL_DATA!$A$4:$X$1004,24,0),"")</f>
        <v/>
      </c>
      <c r="Y456" s="58" t="str">
        <f>IF(SANCTION!$C$6:$C$1006="","",VLOOKUP(SANCTION!$C$6:$C$1006,Sheet1!$B$3:$C$15,2,0))</f>
        <v/>
      </c>
      <c r="Z456" s="57">
        <f t="shared" si="14"/>
        <v>0</v>
      </c>
      <c r="AB456" s="89">
        <v>451</v>
      </c>
      <c r="AC456" s="89">
        <f>IFERROR(IF($AB$1&gt;=AB456,SMALL(FILL_DATA!$AC$5:$AC$1004,SANCTION!$AB$2+SANCTION!AB456),0),0)</f>
        <v>0</v>
      </c>
      <c r="AE456" s="89">
        <f>IF(SANCTION!$C456&gt;=9,1,0)</f>
        <v>1</v>
      </c>
      <c r="AF456" s="89">
        <f>IFERROR(PRODUCT(SANCTION!$X456,SANCTION!$Y456),"")</f>
        <v>0</v>
      </c>
      <c r="AG456" s="89">
        <f t="shared" si="15"/>
        <v>0</v>
      </c>
    </row>
    <row r="457" spans="1:33" hidden="1">
      <c r="A457" s="89" t="str">
        <f>J457&amp;"_"&amp;COUNTIF($J$6:J457,J457)</f>
        <v>_421</v>
      </c>
      <c r="B457" s="58" t="str">
        <f>IF(SANCTION!$C457="","",ROWS($B$6:B457))</f>
        <v/>
      </c>
      <c r="C457" s="58" t="str">
        <f>IFERROR(VLOOKUP($AC457,FILL_DATA!$A$4:$X$1004,2,0),"")</f>
        <v/>
      </c>
      <c r="D457" s="58" t="str">
        <f>IFERROR(VLOOKUP($AC457,FILL_DATA!$A$4:$X$1004,3,0),"")</f>
        <v/>
      </c>
      <c r="E457" s="58" t="str">
        <f>IFERROR(VLOOKUP($AC457,FILL_DATA!$A$4:$X$1004,4,0),"")</f>
        <v/>
      </c>
      <c r="F457" s="58" t="str">
        <f>IFERROR(VLOOKUP($AC457,FILL_DATA!$A$4:$X$1004,5,0),"")</f>
        <v/>
      </c>
      <c r="G457" s="58" t="str">
        <f>IFERROR(VLOOKUP($AC457,FILL_DATA!$A$4:$X$1004,6,0),"")</f>
        <v/>
      </c>
      <c r="H457" s="58" t="str">
        <f>IFERROR(VLOOKUP($AC457,FILL_DATA!$A$4:$X$1004,7,0),"")</f>
        <v/>
      </c>
      <c r="I457" s="161" t="str">
        <f>IFERROR(VLOOKUP($AC457,FILL_DATA!$A$4:$X$1004,9,0),"")</f>
        <v/>
      </c>
      <c r="J457" s="58" t="str">
        <f>IFERROR(VLOOKUP($AC457,FILL_DATA!$A$4:$X$1004,10,0),"")</f>
        <v/>
      </c>
      <c r="K457" s="58" t="str">
        <f>IFERROR(VLOOKUP($AC457,FILL_DATA!$A$4:$X$1004,11,0),"")</f>
        <v/>
      </c>
      <c r="L457" s="58" t="str">
        <f>IFERROR(VLOOKUP($AC457,FILL_DATA!$A$4:$X$1004,12,0),"")</f>
        <v/>
      </c>
      <c r="M457" s="58" t="str">
        <f>IFERROR(VLOOKUP($AC457,FILL_DATA!$A$4:$X$1004,13,0),"")</f>
        <v/>
      </c>
      <c r="N457" s="58" t="str">
        <f>IFERROR(VLOOKUP($AC457,FILL_DATA!$A$4:$X$1004,14,0),"")</f>
        <v/>
      </c>
      <c r="O457" s="58" t="str">
        <f>IFERROR(VLOOKUP($AC457,FILL_DATA!$A$4:$X$1004,15,0),"")</f>
        <v/>
      </c>
      <c r="P457" s="58" t="str">
        <f>IFERROR(VLOOKUP($AC457,FILL_DATA!$A$4:$X$1004,16,0),"")</f>
        <v/>
      </c>
      <c r="Q457" s="58" t="str">
        <f>IFERROR(VLOOKUP($AC457,FILL_DATA!$A$4:$X$1004,17,0),"")</f>
        <v/>
      </c>
      <c r="R457" s="58" t="str">
        <f>IFERROR(VLOOKUP($AC457,FILL_DATA!$A$4:$X$1004,18,0),"")</f>
        <v/>
      </c>
      <c r="S457" s="58" t="str">
        <f>IFERROR(VLOOKUP($AC457,FILL_DATA!$A$4:$X$1004,19,0),"")</f>
        <v/>
      </c>
      <c r="T457" s="58" t="str">
        <f>IFERROR(VLOOKUP($AC457,FILL_DATA!$A$4:$X$1004,20,0),"")</f>
        <v/>
      </c>
      <c r="U457" s="58" t="str">
        <f>IFERROR(VLOOKUP($AC457,FILL_DATA!$A$4:$X$1004,21,0),"")</f>
        <v/>
      </c>
      <c r="V457" s="58" t="str">
        <f>IFERROR(VLOOKUP($AC457,FILL_DATA!$A$4:$X$1004,22,0),"")</f>
        <v/>
      </c>
      <c r="W457" s="58" t="str">
        <f>IFERROR(VLOOKUP($AC457,FILL_DATA!$A$4:$X$1004,23,0),"")</f>
        <v/>
      </c>
      <c r="X457" s="58" t="str">
        <f>IFERROR(VLOOKUP($AC457,FILL_DATA!$A$4:$X$1004,24,0),"")</f>
        <v/>
      </c>
      <c r="Y457" s="58" t="str">
        <f>IF(SANCTION!$C$6:$C$1006="","",VLOOKUP(SANCTION!$C$6:$C$1006,Sheet1!$B$3:$C$15,2,0))</f>
        <v/>
      </c>
      <c r="Z457" s="57">
        <f t="shared" si="14"/>
        <v>0</v>
      </c>
      <c r="AB457" s="89">
        <v>452</v>
      </c>
      <c r="AC457" s="89">
        <f>IFERROR(IF($AB$1&gt;=AB457,SMALL(FILL_DATA!$AC$5:$AC$1004,SANCTION!$AB$2+SANCTION!AB457),0),0)</f>
        <v>0</v>
      </c>
      <c r="AE457" s="89">
        <f>IF(SANCTION!$C457&gt;=9,1,0)</f>
        <v>1</v>
      </c>
      <c r="AF457" s="89">
        <f>IFERROR(PRODUCT(SANCTION!$X457,SANCTION!$Y457),"")</f>
        <v>0</v>
      </c>
      <c r="AG457" s="89">
        <f t="shared" si="15"/>
        <v>0</v>
      </c>
    </row>
    <row r="458" spans="1:33" hidden="1">
      <c r="A458" s="89" t="str">
        <f>J458&amp;"_"&amp;COUNTIF($J$6:J458,J458)</f>
        <v>_422</v>
      </c>
      <c r="B458" s="58" t="str">
        <f>IF(SANCTION!$C458="","",ROWS($B$6:B458))</f>
        <v/>
      </c>
      <c r="C458" s="58" t="str">
        <f>IFERROR(VLOOKUP($AC458,FILL_DATA!$A$4:$X$1004,2,0),"")</f>
        <v/>
      </c>
      <c r="D458" s="58" t="str">
        <f>IFERROR(VLOOKUP($AC458,FILL_DATA!$A$4:$X$1004,3,0),"")</f>
        <v/>
      </c>
      <c r="E458" s="58" t="str">
        <f>IFERROR(VLOOKUP($AC458,FILL_DATA!$A$4:$X$1004,4,0),"")</f>
        <v/>
      </c>
      <c r="F458" s="58" t="str">
        <f>IFERROR(VLOOKUP($AC458,FILL_DATA!$A$4:$X$1004,5,0),"")</f>
        <v/>
      </c>
      <c r="G458" s="58" t="str">
        <f>IFERROR(VLOOKUP($AC458,FILL_DATA!$A$4:$X$1004,6,0),"")</f>
        <v/>
      </c>
      <c r="H458" s="58" t="str">
        <f>IFERROR(VLOOKUP($AC458,FILL_DATA!$A$4:$X$1004,7,0),"")</f>
        <v/>
      </c>
      <c r="I458" s="161" t="str">
        <f>IFERROR(VLOOKUP($AC458,FILL_DATA!$A$4:$X$1004,9,0),"")</f>
        <v/>
      </c>
      <c r="J458" s="58" t="str">
        <f>IFERROR(VLOOKUP($AC458,FILL_DATA!$A$4:$X$1004,10,0),"")</f>
        <v/>
      </c>
      <c r="K458" s="58" t="str">
        <f>IFERROR(VLOOKUP($AC458,FILL_DATA!$A$4:$X$1004,11,0),"")</f>
        <v/>
      </c>
      <c r="L458" s="58" t="str">
        <f>IFERROR(VLOOKUP($AC458,FILL_DATA!$A$4:$X$1004,12,0),"")</f>
        <v/>
      </c>
      <c r="M458" s="58" t="str">
        <f>IFERROR(VLOOKUP($AC458,FILL_DATA!$A$4:$X$1004,13,0),"")</f>
        <v/>
      </c>
      <c r="N458" s="58" t="str">
        <f>IFERROR(VLOOKUP($AC458,FILL_DATA!$A$4:$X$1004,14,0),"")</f>
        <v/>
      </c>
      <c r="O458" s="58" t="str">
        <f>IFERROR(VLOOKUP($AC458,FILL_DATA!$A$4:$X$1004,15,0),"")</f>
        <v/>
      </c>
      <c r="P458" s="58" t="str">
        <f>IFERROR(VLOOKUP($AC458,FILL_DATA!$A$4:$X$1004,16,0),"")</f>
        <v/>
      </c>
      <c r="Q458" s="58" t="str">
        <f>IFERROR(VLOOKUP($AC458,FILL_DATA!$A$4:$X$1004,17,0),"")</f>
        <v/>
      </c>
      <c r="R458" s="58" t="str">
        <f>IFERROR(VLOOKUP($AC458,FILL_DATA!$A$4:$X$1004,18,0),"")</f>
        <v/>
      </c>
      <c r="S458" s="58" t="str">
        <f>IFERROR(VLOOKUP($AC458,FILL_DATA!$A$4:$X$1004,19,0),"")</f>
        <v/>
      </c>
      <c r="T458" s="58" t="str">
        <f>IFERROR(VLOOKUP($AC458,FILL_DATA!$A$4:$X$1004,20,0),"")</f>
        <v/>
      </c>
      <c r="U458" s="58" t="str">
        <f>IFERROR(VLOOKUP($AC458,FILL_DATA!$A$4:$X$1004,21,0),"")</f>
        <v/>
      </c>
      <c r="V458" s="58" t="str">
        <f>IFERROR(VLOOKUP($AC458,FILL_DATA!$A$4:$X$1004,22,0),"")</f>
        <v/>
      </c>
      <c r="W458" s="58" t="str">
        <f>IFERROR(VLOOKUP($AC458,FILL_DATA!$A$4:$X$1004,23,0),"")</f>
        <v/>
      </c>
      <c r="X458" s="58" t="str">
        <f>IFERROR(VLOOKUP($AC458,FILL_DATA!$A$4:$X$1004,24,0),"")</f>
        <v/>
      </c>
      <c r="Y458" s="58" t="str">
        <f>IF(SANCTION!$C$6:$C$1006="","",VLOOKUP(SANCTION!$C$6:$C$1006,Sheet1!$B$3:$C$15,2,0))</f>
        <v/>
      </c>
      <c r="Z458" s="57">
        <f t="shared" si="14"/>
        <v>0</v>
      </c>
      <c r="AB458" s="89">
        <v>453</v>
      </c>
      <c r="AC458" s="89">
        <f>IFERROR(IF($AB$1&gt;=AB458,SMALL(FILL_DATA!$AC$5:$AC$1004,SANCTION!$AB$2+SANCTION!AB458),0),0)</f>
        <v>0</v>
      </c>
      <c r="AE458" s="89">
        <f>IF(SANCTION!$C458&gt;=9,1,0)</f>
        <v>1</v>
      </c>
      <c r="AF458" s="89">
        <f>IFERROR(PRODUCT(SANCTION!$X458,SANCTION!$Y458),"")</f>
        <v>0</v>
      </c>
      <c r="AG458" s="89">
        <f t="shared" si="15"/>
        <v>0</v>
      </c>
    </row>
    <row r="459" spans="1:33" hidden="1">
      <c r="A459" s="89" t="str">
        <f>J459&amp;"_"&amp;COUNTIF($J$6:J459,J459)</f>
        <v>_423</v>
      </c>
      <c r="B459" s="58" t="str">
        <f>IF(SANCTION!$C459="","",ROWS($B$6:B459))</f>
        <v/>
      </c>
      <c r="C459" s="58" t="str">
        <f>IFERROR(VLOOKUP($AC459,FILL_DATA!$A$4:$X$1004,2,0),"")</f>
        <v/>
      </c>
      <c r="D459" s="58" t="str">
        <f>IFERROR(VLOOKUP($AC459,FILL_DATA!$A$4:$X$1004,3,0),"")</f>
        <v/>
      </c>
      <c r="E459" s="58" t="str">
        <f>IFERROR(VLOOKUP($AC459,FILL_DATA!$A$4:$X$1004,4,0),"")</f>
        <v/>
      </c>
      <c r="F459" s="58" t="str">
        <f>IFERROR(VLOOKUP($AC459,FILL_DATA!$A$4:$X$1004,5,0),"")</f>
        <v/>
      </c>
      <c r="G459" s="58" t="str">
        <f>IFERROR(VLOOKUP($AC459,FILL_DATA!$A$4:$X$1004,6,0),"")</f>
        <v/>
      </c>
      <c r="H459" s="58" t="str">
        <f>IFERROR(VLOOKUP($AC459,FILL_DATA!$A$4:$X$1004,7,0),"")</f>
        <v/>
      </c>
      <c r="I459" s="161" t="str">
        <f>IFERROR(VLOOKUP($AC459,FILL_DATA!$A$4:$X$1004,9,0),"")</f>
        <v/>
      </c>
      <c r="J459" s="58" t="str">
        <f>IFERROR(VLOOKUP($AC459,FILL_DATA!$A$4:$X$1004,10,0),"")</f>
        <v/>
      </c>
      <c r="K459" s="58" t="str">
        <f>IFERROR(VLOOKUP($AC459,FILL_DATA!$A$4:$X$1004,11,0),"")</f>
        <v/>
      </c>
      <c r="L459" s="58" t="str">
        <f>IFERROR(VLOOKUP($AC459,FILL_DATA!$A$4:$X$1004,12,0),"")</f>
        <v/>
      </c>
      <c r="M459" s="58" t="str">
        <f>IFERROR(VLOOKUP($AC459,FILL_DATA!$A$4:$X$1004,13,0),"")</f>
        <v/>
      </c>
      <c r="N459" s="58" t="str">
        <f>IFERROR(VLOOKUP($AC459,FILL_DATA!$A$4:$X$1004,14,0),"")</f>
        <v/>
      </c>
      <c r="O459" s="58" t="str">
        <f>IFERROR(VLOOKUP($AC459,FILL_DATA!$A$4:$X$1004,15,0),"")</f>
        <v/>
      </c>
      <c r="P459" s="58" t="str">
        <f>IFERROR(VLOOKUP($AC459,FILL_DATA!$A$4:$X$1004,16,0),"")</f>
        <v/>
      </c>
      <c r="Q459" s="58" t="str">
        <f>IFERROR(VLOOKUP($AC459,FILL_DATA!$A$4:$X$1004,17,0),"")</f>
        <v/>
      </c>
      <c r="R459" s="58" t="str">
        <f>IFERROR(VLOOKUP($AC459,FILL_DATA!$A$4:$X$1004,18,0),"")</f>
        <v/>
      </c>
      <c r="S459" s="58" t="str">
        <f>IFERROR(VLOOKUP($AC459,FILL_DATA!$A$4:$X$1004,19,0),"")</f>
        <v/>
      </c>
      <c r="T459" s="58" t="str">
        <f>IFERROR(VLOOKUP($AC459,FILL_DATA!$A$4:$X$1004,20,0),"")</f>
        <v/>
      </c>
      <c r="U459" s="58" t="str">
        <f>IFERROR(VLOOKUP($AC459,FILL_DATA!$A$4:$X$1004,21,0),"")</f>
        <v/>
      </c>
      <c r="V459" s="58" t="str">
        <f>IFERROR(VLOOKUP($AC459,FILL_DATA!$A$4:$X$1004,22,0),"")</f>
        <v/>
      </c>
      <c r="W459" s="58" t="str">
        <f>IFERROR(VLOOKUP($AC459,FILL_DATA!$A$4:$X$1004,23,0),"")</f>
        <v/>
      </c>
      <c r="X459" s="58" t="str">
        <f>IFERROR(VLOOKUP($AC459,FILL_DATA!$A$4:$X$1004,24,0),"")</f>
        <v/>
      </c>
      <c r="Y459" s="58" t="str">
        <f>IF(SANCTION!$C$6:$C$1006="","",VLOOKUP(SANCTION!$C$6:$C$1006,Sheet1!$B$3:$C$15,2,0))</f>
        <v/>
      </c>
      <c r="Z459" s="57">
        <f t="shared" si="14"/>
        <v>0</v>
      </c>
      <c r="AB459" s="89">
        <v>454</v>
      </c>
      <c r="AC459" s="89">
        <f>IFERROR(IF($AB$1&gt;=AB459,SMALL(FILL_DATA!$AC$5:$AC$1004,SANCTION!$AB$2+SANCTION!AB459),0),0)</f>
        <v>0</v>
      </c>
      <c r="AE459" s="89">
        <f>IF(SANCTION!$C459&gt;=9,1,0)</f>
        <v>1</v>
      </c>
      <c r="AF459" s="89">
        <f>IFERROR(PRODUCT(SANCTION!$X459,SANCTION!$Y459),"")</f>
        <v>0</v>
      </c>
      <c r="AG459" s="89">
        <f t="shared" si="15"/>
        <v>0</v>
      </c>
    </row>
    <row r="460" spans="1:33" hidden="1">
      <c r="A460" s="89" t="str">
        <f>J460&amp;"_"&amp;COUNTIF($J$6:J460,J460)</f>
        <v>_424</v>
      </c>
      <c r="B460" s="58" t="str">
        <f>IF(SANCTION!$C460="","",ROWS($B$6:B460))</f>
        <v/>
      </c>
      <c r="C460" s="58" t="str">
        <f>IFERROR(VLOOKUP($AC460,FILL_DATA!$A$4:$X$1004,2,0),"")</f>
        <v/>
      </c>
      <c r="D460" s="58" t="str">
        <f>IFERROR(VLOOKUP($AC460,FILL_DATA!$A$4:$X$1004,3,0),"")</f>
        <v/>
      </c>
      <c r="E460" s="58" t="str">
        <f>IFERROR(VLOOKUP($AC460,FILL_DATA!$A$4:$X$1004,4,0),"")</f>
        <v/>
      </c>
      <c r="F460" s="58" t="str">
        <f>IFERROR(VLOOKUP($AC460,FILL_DATA!$A$4:$X$1004,5,0),"")</f>
        <v/>
      </c>
      <c r="G460" s="58" t="str">
        <f>IFERROR(VLOOKUP($AC460,FILL_DATA!$A$4:$X$1004,6,0),"")</f>
        <v/>
      </c>
      <c r="H460" s="58" t="str">
        <f>IFERROR(VLOOKUP($AC460,FILL_DATA!$A$4:$X$1004,7,0),"")</f>
        <v/>
      </c>
      <c r="I460" s="161" t="str">
        <f>IFERROR(VLOOKUP($AC460,FILL_DATA!$A$4:$X$1004,9,0),"")</f>
        <v/>
      </c>
      <c r="J460" s="58" t="str">
        <f>IFERROR(VLOOKUP($AC460,FILL_DATA!$A$4:$X$1004,10,0),"")</f>
        <v/>
      </c>
      <c r="K460" s="58" t="str">
        <f>IFERROR(VLOOKUP($AC460,FILL_DATA!$A$4:$X$1004,11,0),"")</f>
        <v/>
      </c>
      <c r="L460" s="58" t="str">
        <f>IFERROR(VLOOKUP($AC460,FILL_DATA!$A$4:$X$1004,12,0),"")</f>
        <v/>
      </c>
      <c r="M460" s="58" t="str">
        <f>IFERROR(VLOOKUP($AC460,FILL_DATA!$A$4:$X$1004,13,0),"")</f>
        <v/>
      </c>
      <c r="N460" s="58" t="str">
        <f>IFERROR(VLOOKUP($AC460,FILL_DATA!$A$4:$X$1004,14,0),"")</f>
        <v/>
      </c>
      <c r="O460" s="58" t="str">
        <f>IFERROR(VLOOKUP($AC460,FILL_DATA!$A$4:$X$1004,15,0),"")</f>
        <v/>
      </c>
      <c r="P460" s="58" t="str">
        <f>IFERROR(VLOOKUP($AC460,FILL_DATA!$A$4:$X$1004,16,0),"")</f>
        <v/>
      </c>
      <c r="Q460" s="58" t="str">
        <f>IFERROR(VLOOKUP($AC460,FILL_DATA!$A$4:$X$1004,17,0),"")</f>
        <v/>
      </c>
      <c r="R460" s="58" t="str">
        <f>IFERROR(VLOOKUP($AC460,FILL_DATA!$A$4:$X$1004,18,0),"")</f>
        <v/>
      </c>
      <c r="S460" s="58" t="str">
        <f>IFERROR(VLOOKUP($AC460,FILL_DATA!$A$4:$X$1004,19,0),"")</f>
        <v/>
      </c>
      <c r="T460" s="58" t="str">
        <f>IFERROR(VLOOKUP($AC460,FILL_DATA!$A$4:$X$1004,20,0),"")</f>
        <v/>
      </c>
      <c r="U460" s="58" t="str">
        <f>IFERROR(VLOOKUP($AC460,FILL_DATA!$A$4:$X$1004,21,0),"")</f>
        <v/>
      </c>
      <c r="V460" s="58" t="str">
        <f>IFERROR(VLOOKUP($AC460,FILL_DATA!$A$4:$X$1004,22,0),"")</f>
        <v/>
      </c>
      <c r="W460" s="58" t="str">
        <f>IFERROR(VLOOKUP($AC460,FILL_DATA!$A$4:$X$1004,23,0),"")</f>
        <v/>
      </c>
      <c r="X460" s="58" t="str">
        <f>IFERROR(VLOOKUP($AC460,FILL_DATA!$A$4:$X$1004,24,0),"")</f>
        <v/>
      </c>
      <c r="Y460" s="58" t="str">
        <f>IF(SANCTION!$C$6:$C$1006="","",VLOOKUP(SANCTION!$C$6:$C$1006,Sheet1!$B$3:$C$15,2,0))</f>
        <v/>
      </c>
      <c r="Z460" s="57">
        <f t="shared" si="14"/>
        <v>0</v>
      </c>
      <c r="AB460" s="89">
        <v>455</v>
      </c>
      <c r="AC460" s="89">
        <f>IFERROR(IF($AB$1&gt;=AB460,SMALL(FILL_DATA!$AC$5:$AC$1004,SANCTION!$AB$2+SANCTION!AB460),0),0)</f>
        <v>0</v>
      </c>
      <c r="AE460" s="89">
        <f>IF(SANCTION!$C460&gt;=9,1,0)</f>
        <v>1</v>
      </c>
      <c r="AF460" s="89">
        <f>IFERROR(PRODUCT(SANCTION!$X460,SANCTION!$Y460),"")</f>
        <v>0</v>
      </c>
      <c r="AG460" s="89">
        <f t="shared" si="15"/>
        <v>0</v>
      </c>
    </row>
    <row r="461" spans="1:33" hidden="1">
      <c r="A461" s="89" t="str">
        <f>J461&amp;"_"&amp;COUNTIF($J$6:J461,J461)</f>
        <v>_425</v>
      </c>
      <c r="B461" s="58" t="str">
        <f>IF(SANCTION!$C461="","",ROWS($B$6:B461))</f>
        <v/>
      </c>
      <c r="C461" s="58" t="str">
        <f>IFERROR(VLOOKUP($AC461,FILL_DATA!$A$4:$X$1004,2,0),"")</f>
        <v/>
      </c>
      <c r="D461" s="58" t="str">
        <f>IFERROR(VLOOKUP($AC461,FILL_DATA!$A$4:$X$1004,3,0),"")</f>
        <v/>
      </c>
      <c r="E461" s="58" t="str">
        <f>IFERROR(VLOOKUP($AC461,FILL_DATA!$A$4:$X$1004,4,0),"")</f>
        <v/>
      </c>
      <c r="F461" s="58" t="str">
        <f>IFERROR(VLOOKUP($AC461,FILL_DATA!$A$4:$X$1004,5,0),"")</f>
        <v/>
      </c>
      <c r="G461" s="58" t="str">
        <f>IFERROR(VLOOKUP($AC461,FILL_DATA!$A$4:$X$1004,6,0),"")</f>
        <v/>
      </c>
      <c r="H461" s="58" t="str">
        <f>IFERROR(VLOOKUP($AC461,FILL_DATA!$A$4:$X$1004,7,0),"")</f>
        <v/>
      </c>
      <c r="I461" s="161" t="str">
        <f>IFERROR(VLOOKUP($AC461,FILL_DATA!$A$4:$X$1004,9,0),"")</f>
        <v/>
      </c>
      <c r="J461" s="58" t="str">
        <f>IFERROR(VLOOKUP($AC461,FILL_DATA!$A$4:$X$1004,10,0),"")</f>
        <v/>
      </c>
      <c r="K461" s="58" t="str">
        <f>IFERROR(VLOOKUP($AC461,FILL_DATA!$A$4:$X$1004,11,0),"")</f>
        <v/>
      </c>
      <c r="L461" s="58" t="str">
        <f>IFERROR(VLOOKUP($AC461,FILL_DATA!$A$4:$X$1004,12,0),"")</f>
        <v/>
      </c>
      <c r="M461" s="58" t="str">
        <f>IFERROR(VLOOKUP($AC461,FILL_DATA!$A$4:$X$1004,13,0),"")</f>
        <v/>
      </c>
      <c r="N461" s="58" t="str">
        <f>IFERROR(VLOOKUP($AC461,FILL_DATA!$A$4:$X$1004,14,0),"")</f>
        <v/>
      </c>
      <c r="O461" s="58" t="str">
        <f>IFERROR(VLOOKUP($AC461,FILL_DATA!$A$4:$X$1004,15,0),"")</f>
        <v/>
      </c>
      <c r="P461" s="58" t="str">
        <f>IFERROR(VLOOKUP($AC461,FILL_DATA!$A$4:$X$1004,16,0),"")</f>
        <v/>
      </c>
      <c r="Q461" s="58" t="str">
        <f>IFERROR(VLOOKUP($AC461,FILL_DATA!$A$4:$X$1004,17,0),"")</f>
        <v/>
      </c>
      <c r="R461" s="58" t="str">
        <f>IFERROR(VLOOKUP($AC461,FILL_DATA!$A$4:$X$1004,18,0),"")</f>
        <v/>
      </c>
      <c r="S461" s="58" t="str">
        <f>IFERROR(VLOOKUP($AC461,FILL_DATA!$A$4:$X$1004,19,0),"")</f>
        <v/>
      </c>
      <c r="T461" s="58" t="str">
        <f>IFERROR(VLOOKUP($AC461,FILL_DATA!$A$4:$X$1004,20,0),"")</f>
        <v/>
      </c>
      <c r="U461" s="58" t="str">
        <f>IFERROR(VLOOKUP($AC461,FILL_DATA!$A$4:$X$1004,21,0),"")</f>
        <v/>
      </c>
      <c r="V461" s="58" t="str">
        <f>IFERROR(VLOOKUP($AC461,FILL_DATA!$A$4:$X$1004,22,0),"")</f>
        <v/>
      </c>
      <c r="W461" s="58" t="str">
        <f>IFERROR(VLOOKUP($AC461,FILL_DATA!$A$4:$X$1004,23,0),"")</f>
        <v/>
      </c>
      <c r="X461" s="58" t="str">
        <f>IFERROR(VLOOKUP($AC461,FILL_DATA!$A$4:$X$1004,24,0),"")</f>
        <v/>
      </c>
      <c r="Y461" s="58" t="str">
        <f>IF(SANCTION!$C$6:$C$1006="","",VLOOKUP(SANCTION!$C$6:$C$1006,Sheet1!$B$3:$C$15,2,0))</f>
        <v/>
      </c>
      <c r="Z461" s="57">
        <f t="shared" si="14"/>
        <v>0</v>
      </c>
      <c r="AB461" s="89">
        <v>456</v>
      </c>
      <c r="AC461" s="89">
        <f>IFERROR(IF($AB$1&gt;=AB461,SMALL(FILL_DATA!$AC$5:$AC$1004,SANCTION!$AB$2+SANCTION!AB461),0),0)</f>
        <v>0</v>
      </c>
      <c r="AE461" s="89">
        <f>IF(SANCTION!$C461&gt;=9,1,0)</f>
        <v>1</v>
      </c>
      <c r="AF461" s="89">
        <f>IFERROR(PRODUCT(SANCTION!$X461,SANCTION!$Y461),"")</f>
        <v>0</v>
      </c>
      <c r="AG461" s="89">
        <f t="shared" si="15"/>
        <v>0</v>
      </c>
    </row>
    <row r="462" spans="1:33" hidden="1">
      <c r="A462" s="89" t="str">
        <f>J462&amp;"_"&amp;COUNTIF($J$6:J462,J462)</f>
        <v>_426</v>
      </c>
      <c r="B462" s="58" t="str">
        <f>IF(SANCTION!$C462="","",ROWS($B$6:B462))</f>
        <v/>
      </c>
      <c r="C462" s="58" t="str">
        <f>IFERROR(VLOOKUP($AC462,FILL_DATA!$A$4:$X$1004,2,0),"")</f>
        <v/>
      </c>
      <c r="D462" s="58" t="str">
        <f>IFERROR(VLOOKUP($AC462,FILL_DATA!$A$4:$X$1004,3,0),"")</f>
        <v/>
      </c>
      <c r="E462" s="58" t="str">
        <f>IFERROR(VLOOKUP($AC462,FILL_DATA!$A$4:$X$1004,4,0),"")</f>
        <v/>
      </c>
      <c r="F462" s="58" t="str">
        <f>IFERROR(VLOOKUP($AC462,FILL_DATA!$A$4:$X$1004,5,0),"")</f>
        <v/>
      </c>
      <c r="G462" s="58" t="str">
        <f>IFERROR(VLOOKUP($AC462,FILL_DATA!$A$4:$X$1004,6,0),"")</f>
        <v/>
      </c>
      <c r="H462" s="58" t="str">
        <f>IFERROR(VLOOKUP($AC462,FILL_DATA!$A$4:$X$1004,7,0),"")</f>
        <v/>
      </c>
      <c r="I462" s="161" t="str">
        <f>IFERROR(VLOOKUP($AC462,FILL_DATA!$A$4:$X$1004,9,0),"")</f>
        <v/>
      </c>
      <c r="J462" s="58" t="str">
        <f>IFERROR(VLOOKUP($AC462,FILL_DATA!$A$4:$X$1004,10,0),"")</f>
        <v/>
      </c>
      <c r="K462" s="58" t="str">
        <f>IFERROR(VLOOKUP($AC462,FILL_DATA!$A$4:$X$1004,11,0),"")</f>
        <v/>
      </c>
      <c r="L462" s="58" t="str">
        <f>IFERROR(VLOOKUP($AC462,FILL_DATA!$A$4:$X$1004,12,0),"")</f>
        <v/>
      </c>
      <c r="M462" s="58" t="str">
        <f>IFERROR(VLOOKUP($AC462,FILL_DATA!$A$4:$X$1004,13,0),"")</f>
        <v/>
      </c>
      <c r="N462" s="58" t="str">
        <f>IFERROR(VLOOKUP($AC462,FILL_DATA!$A$4:$X$1004,14,0),"")</f>
        <v/>
      </c>
      <c r="O462" s="58" t="str">
        <f>IFERROR(VLOOKUP($AC462,FILL_DATA!$A$4:$X$1004,15,0),"")</f>
        <v/>
      </c>
      <c r="P462" s="58" t="str">
        <f>IFERROR(VLOOKUP($AC462,FILL_DATA!$A$4:$X$1004,16,0),"")</f>
        <v/>
      </c>
      <c r="Q462" s="58" t="str">
        <f>IFERROR(VLOOKUP($AC462,FILL_DATA!$A$4:$X$1004,17,0),"")</f>
        <v/>
      </c>
      <c r="R462" s="58" t="str">
        <f>IFERROR(VLOOKUP($AC462,FILL_DATA!$A$4:$X$1004,18,0),"")</f>
        <v/>
      </c>
      <c r="S462" s="58" t="str">
        <f>IFERROR(VLOOKUP($AC462,FILL_DATA!$A$4:$X$1004,19,0),"")</f>
        <v/>
      </c>
      <c r="T462" s="58" t="str">
        <f>IFERROR(VLOOKUP($AC462,FILL_DATA!$A$4:$X$1004,20,0),"")</f>
        <v/>
      </c>
      <c r="U462" s="58" t="str">
        <f>IFERROR(VLOOKUP($AC462,FILL_DATA!$A$4:$X$1004,21,0),"")</f>
        <v/>
      </c>
      <c r="V462" s="58" t="str">
        <f>IFERROR(VLOOKUP($AC462,FILL_DATA!$A$4:$X$1004,22,0),"")</f>
        <v/>
      </c>
      <c r="W462" s="58" t="str">
        <f>IFERROR(VLOOKUP($AC462,FILL_DATA!$A$4:$X$1004,23,0),"")</f>
        <v/>
      </c>
      <c r="X462" s="58" t="str">
        <f>IFERROR(VLOOKUP($AC462,FILL_DATA!$A$4:$X$1004,24,0),"")</f>
        <v/>
      </c>
      <c r="Y462" s="58" t="str">
        <f>IF(SANCTION!$C$6:$C$1006="","",VLOOKUP(SANCTION!$C$6:$C$1006,Sheet1!$B$3:$C$15,2,0))</f>
        <v/>
      </c>
      <c r="Z462" s="57">
        <f t="shared" si="14"/>
        <v>0</v>
      </c>
      <c r="AB462" s="89">
        <v>457</v>
      </c>
      <c r="AC462" s="89">
        <f>IFERROR(IF($AB$1&gt;=AB462,SMALL(FILL_DATA!$AC$5:$AC$1004,SANCTION!$AB$2+SANCTION!AB462),0),0)</f>
        <v>0</v>
      </c>
      <c r="AE462" s="89">
        <f>IF(SANCTION!$C462&gt;=9,1,0)</f>
        <v>1</v>
      </c>
      <c r="AF462" s="89">
        <f>IFERROR(PRODUCT(SANCTION!$X462,SANCTION!$Y462),"")</f>
        <v>0</v>
      </c>
      <c r="AG462" s="89">
        <f t="shared" si="15"/>
        <v>0</v>
      </c>
    </row>
    <row r="463" spans="1:33" hidden="1">
      <c r="A463" s="89" t="str">
        <f>J463&amp;"_"&amp;COUNTIF($J$6:J463,J463)</f>
        <v>_427</v>
      </c>
      <c r="B463" s="58" t="str">
        <f>IF(SANCTION!$C463="","",ROWS($B$6:B463))</f>
        <v/>
      </c>
      <c r="C463" s="58" t="str">
        <f>IFERROR(VLOOKUP($AC463,FILL_DATA!$A$4:$X$1004,2,0),"")</f>
        <v/>
      </c>
      <c r="D463" s="58" t="str">
        <f>IFERROR(VLOOKUP($AC463,FILL_DATA!$A$4:$X$1004,3,0),"")</f>
        <v/>
      </c>
      <c r="E463" s="58" t="str">
        <f>IFERROR(VLOOKUP($AC463,FILL_DATA!$A$4:$X$1004,4,0),"")</f>
        <v/>
      </c>
      <c r="F463" s="58" t="str">
        <f>IFERROR(VLOOKUP($AC463,FILL_DATA!$A$4:$X$1004,5,0),"")</f>
        <v/>
      </c>
      <c r="G463" s="58" t="str">
        <f>IFERROR(VLOOKUP($AC463,FILL_DATA!$A$4:$X$1004,6,0),"")</f>
        <v/>
      </c>
      <c r="H463" s="58" t="str">
        <f>IFERROR(VLOOKUP($AC463,FILL_DATA!$A$4:$X$1004,7,0),"")</f>
        <v/>
      </c>
      <c r="I463" s="161" t="str">
        <f>IFERROR(VLOOKUP($AC463,FILL_DATA!$A$4:$X$1004,9,0),"")</f>
        <v/>
      </c>
      <c r="J463" s="58" t="str">
        <f>IFERROR(VLOOKUP($AC463,FILL_DATA!$A$4:$X$1004,10,0),"")</f>
        <v/>
      </c>
      <c r="K463" s="58" t="str">
        <f>IFERROR(VLOOKUP($AC463,FILL_DATA!$A$4:$X$1004,11,0),"")</f>
        <v/>
      </c>
      <c r="L463" s="58" t="str">
        <f>IFERROR(VLOOKUP($AC463,FILL_DATA!$A$4:$X$1004,12,0),"")</f>
        <v/>
      </c>
      <c r="M463" s="58" t="str">
        <f>IFERROR(VLOOKUP($AC463,FILL_DATA!$A$4:$X$1004,13,0),"")</f>
        <v/>
      </c>
      <c r="N463" s="58" t="str">
        <f>IFERROR(VLOOKUP($AC463,FILL_DATA!$A$4:$X$1004,14,0),"")</f>
        <v/>
      </c>
      <c r="O463" s="58" t="str">
        <f>IFERROR(VLOOKUP($AC463,FILL_DATA!$A$4:$X$1004,15,0),"")</f>
        <v/>
      </c>
      <c r="P463" s="58" t="str">
        <f>IFERROR(VLOOKUP($AC463,FILL_DATA!$A$4:$X$1004,16,0),"")</f>
        <v/>
      </c>
      <c r="Q463" s="58" t="str">
        <f>IFERROR(VLOOKUP($AC463,FILL_DATA!$A$4:$X$1004,17,0),"")</f>
        <v/>
      </c>
      <c r="R463" s="58" t="str">
        <f>IFERROR(VLOOKUP($AC463,FILL_DATA!$A$4:$X$1004,18,0),"")</f>
        <v/>
      </c>
      <c r="S463" s="58" t="str">
        <f>IFERROR(VLOOKUP($AC463,FILL_DATA!$A$4:$X$1004,19,0),"")</f>
        <v/>
      </c>
      <c r="T463" s="58" t="str">
        <f>IFERROR(VLOOKUP($AC463,FILL_DATA!$A$4:$X$1004,20,0),"")</f>
        <v/>
      </c>
      <c r="U463" s="58" t="str">
        <f>IFERROR(VLOOKUP($AC463,FILL_DATA!$A$4:$X$1004,21,0),"")</f>
        <v/>
      </c>
      <c r="V463" s="58" t="str">
        <f>IFERROR(VLOOKUP($AC463,FILL_DATA!$A$4:$X$1004,22,0),"")</f>
        <v/>
      </c>
      <c r="W463" s="58" t="str">
        <f>IFERROR(VLOOKUP($AC463,FILL_DATA!$A$4:$X$1004,23,0),"")</f>
        <v/>
      </c>
      <c r="X463" s="58" t="str">
        <f>IFERROR(VLOOKUP($AC463,FILL_DATA!$A$4:$X$1004,24,0),"")</f>
        <v/>
      </c>
      <c r="Y463" s="58" t="str">
        <f>IF(SANCTION!$C$6:$C$1006="","",VLOOKUP(SANCTION!$C$6:$C$1006,Sheet1!$B$3:$C$15,2,0))</f>
        <v/>
      </c>
      <c r="Z463" s="57">
        <f t="shared" si="14"/>
        <v>0</v>
      </c>
      <c r="AB463" s="89">
        <v>458</v>
      </c>
      <c r="AC463" s="89">
        <f>IFERROR(IF($AB$1&gt;=AB463,SMALL(FILL_DATA!$AC$5:$AC$1004,SANCTION!$AB$2+SANCTION!AB463),0),0)</f>
        <v>0</v>
      </c>
      <c r="AE463" s="89">
        <f>IF(SANCTION!$C463&gt;=9,1,0)</f>
        <v>1</v>
      </c>
      <c r="AF463" s="89">
        <f>IFERROR(PRODUCT(SANCTION!$X463,SANCTION!$Y463),"")</f>
        <v>0</v>
      </c>
      <c r="AG463" s="89">
        <f t="shared" si="15"/>
        <v>0</v>
      </c>
    </row>
    <row r="464" spans="1:33" hidden="1">
      <c r="A464" s="89" t="str">
        <f>J464&amp;"_"&amp;COUNTIF($J$6:J464,J464)</f>
        <v>_428</v>
      </c>
      <c r="B464" s="58" t="str">
        <f>IF(SANCTION!$C464="","",ROWS($B$6:B464))</f>
        <v/>
      </c>
      <c r="C464" s="58" t="str">
        <f>IFERROR(VLOOKUP($AC464,FILL_DATA!$A$4:$X$1004,2,0),"")</f>
        <v/>
      </c>
      <c r="D464" s="58" t="str">
        <f>IFERROR(VLOOKUP($AC464,FILL_DATA!$A$4:$X$1004,3,0),"")</f>
        <v/>
      </c>
      <c r="E464" s="58" t="str">
        <f>IFERROR(VLOOKUP($AC464,FILL_DATA!$A$4:$X$1004,4,0),"")</f>
        <v/>
      </c>
      <c r="F464" s="58" t="str">
        <f>IFERROR(VLOOKUP($AC464,FILL_DATA!$A$4:$X$1004,5,0),"")</f>
        <v/>
      </c>
      <c r="G464" s="58" t="str">
        <f>IFERROR(VLOOKUP($AC464,FILL_DATA!$A$4:$X$1004,6,0),"")</f>
        <v/>
      </c>
      <c r="H464" s="58" t="str">
        <f>IFERROR(VLOOKUP($AC464,FILL_DATA!$A$4:$X$1004,7,0),"")</f>
        <v/>
      </c>
      <c r="I464" s="161" t="str">
        <f>IFERROR(VLOOKUP($AC464,FILL_DATA!$A$4:$X$1004,9,0),"")</f>
        <v/>
      </c>
      <c r="J464" s="58" t="str">
        <f>IFERROR(VLOOKUP($AC464,FILL_DATA!$A$4:$X$1004,10,0),"")</f>
        <v/>
      </c>
      <c r="K464" s="58" t="str">
        <f>IFERROR(VLOOKUP($AC464,FILL_DATA!$A$4:$X$1004,11,0),"")</f>
        <v/>
      </c>
      <c r="L464" s="58" t="str">
        <f>IFERROR(VLOOKUP($AC464,FILL_DATA!$A$4:$X$1004,12,0),"")</f>
        <v/>
      </c>
      <c r="M464" s="58" t="str">
        <f>IFERROR(VLOOKUP($AC464,FILL_DATA!$A$4:$X$1004,13,0),"")</f>
        <v/>
      </c>
      <c r="N464" s="58" t="str">
        <f>IFERROR(VLOOKUP($AC464,FILL_DATA!$A$4:$X$1004,14,0),"")</f>
        <v/>
      </c>
      <c r="O464" s="58" t="str">
        <f>IFERROR(VLOOKUP($AC464,FILL_DATA!$A$4:$X$1004,15,0),"")</f>
        <v/>
      </c>
      <c r="P464" s="58" t="str">
        <f>IFERROR(VLOOKUP($AC464,FILL_DATA!$A$4:$X$1004,16,0),"")</f>
        <v/>
      </c>
      <c r="Q464" s="58" t="str">
        <f>IFERROR(VLOOKUP($AC464,FILL_DATA!$A$4:$X$1004,17,0),"")</f>
        <v/>
      </c>
      <c r="R464" s="58" t="str">
        <f>IFERROR(VLOOKUP($AC464,FILL_DATA!$A$4:$X$1004,18,0),"")</f>
        <v/>
      </c>
      <c r="S464" s="58" t="str">
        <f>IFERROR(VLOOKUP($AC464,FILL_DATA!$A$4:$X$1004,19,0),"")</f>
        <v/>
      </c>
      <c r="T464" s="58" t="str">
        <f>IFERROR(VLOOKUP($AC464,FILL_DATA!$A$4:$X$1004,20,0),"")</f>
        <v/>
      </c>
      <c r="U464" s="58" t="str">
        <f>IFERROR(VLOOKUP($AC464,FILL_DATA!$A$4:$X$1004,21,0),"")</f>
        <v/>
      </c>
      <c r="V464" s="58" t="str">
        <f>IFERROR(VLOOKUP($AC464,FILL_DATA!$A$4:$X$1004,22,0),"")</f>
        <v/>
      </c>
      <c r="W464" s="58" t="str">
        <f>IFERROR(VLOOKUP($AC464,FILL_DATA!$A$4:$X$1004,23,0),"")</f>
        <v/>
      </c>
      <c r="X464" s="58" t="str">
        <f>IFERROR(VLOOKUP($AC464,FILL_DATA!$A$4:$X$1004,24,0),"")</f>
        <v/>
      </c>
      <c r="Y464" s="58" t="str">
        <f>IF(SANCTION!$C$6:$C$1006="","",VLOOKUP(SANCTION!$C$6:$C$1006,Sheet1!$B$3:$C$15,2,0))</f>
        <v/>
      </c>
      <c r="Z464" s="57">
        <f t="shared" si="14"/>
        <v>0</v>
      </c>
      <c r="AB464" s="89">
        <v>459</v>
      </c>
      <c r="AC464" s="89">
        <f>IFERROR(IF($AB$1&gt;=AB464,SMALL(FILL_DATA!$AC$5:$AC$1004,SANCTION!$AB$2+SANCTION!AB464),0),0)</f>
        <v>0</v>
      </c>
      <c r="AE464" s="89">
        <f>IF(SANCTION!$C464&gt;=9,1,0)</f>
        <v>1</v>
      </c>
      <c r="AF464" s="89">
        <f>IFERROR(PRODUCT(SANCTION!$X464,SANCTION!$Y464),"")</f>
        <v>0</v>
      </c>
      <c r="AG464" s="89">
        <f t="shared" si="15"/>
        <v>0</v>
      </c>
    </row>
    <row r="465" spans="1:33" hidden="1">
      <c r="A465" s="89" t="str">
        <f>J465&amp;"_"&amp;COUNTIF($J$6:J465,J465)</f>
        <v>_429</v>
      </c>
      <c r="B465" s="58" t="str">
        <f>IF(SANCTION!$C465="","",ROWS($B$6:B465))</f>
        <v/>
      </c>
      <c r="C465" s="58" t="str">
        <f>IFERROR(VLOOKUP($AC465,FILL_DATA!$A$4:$X$1004,2,0),"")</f>
        <v/>
      </c>
      <c r="D465" s="58" t="str">
        <f>IFERROR(VLOOKUP($AC465,FILL_DATA!$A$4:$X$1004,3,0),"")</f>
        <v/>
      </c>
      <c r="E465" s="58" t="str">
        <f>IFERROR(VLOOKUP($AC465,FILL_DATA!$A$4:$X$1004,4,0),"")</f>
        <v/>
      </c>
      <c r="F465" s="58" t="str">
        <f>IFERROR(VLOOKUP($AC465,FILL_DATA!$A$4:$X$1004,5,0),"")</f>
        <v/>
      </c>
      <c r="G465" s="58" t="str">
        <f>IFERROR(VLOOKUP($AC465,FILL_DATA!$A$4:$X$1004,6,0),"")</f>
        <v/>
      </c>
      <c r="H465" s="58" t="str">
        <f>IFERROR(VLOOKUP($AC465,FILL_DATA!$A$4:$X$1004,7,0),"")</f>
        <v/>
      </c>
      <c r="I465" s="161" t="str">
        <f>IFERROR(VLOOKUP($AC465,FILL_DATA!$A$4:$X$1004,9,0),"")</f>
        <v/>
      </c>
      <c r="J465" s="58" t="str">
        <f>IFERROR(VLOOKUP($AC465,FILL_DATA!$A$4:$X$1004,10,0),"")</f>
        <v/>
      </c>
      <c r="K465" s="58" t="str">
        <f>IFERROR(VLOOKUP($AC465,FILL_DATA!$A$4:$X$1004,11,0),"")</f>
        <v/>
      </c>
      <c r="L465" s="58" t="str">
        <f>IFERROR(VLOOKUP($AC465,FILL_DATA!$A$4:$X$1004,12,0),"")</f>
        <v/>
      </c>
      <c r="M465" s="58" t="str">
        <f>IFERROR(VLOOKUP($AC465,FILL_DATA!$A$4:$X$1004,13,0),"")</f>
        <v/>
      </c>
      <c r="N465" s="58" t="str">
        <f>IFERROR(VLOOKUP($AC465,FILL_DATA!$A$4:$X$1004,14,0),"")</f>
        <v/>
      </c>
      <c r="O465" s="58" t="str">
        <f>IFERROR(VLOOKUP($AC465,FILL_DATA!$A$4:$X$1004,15,0),"")</f>
        <v/>
      </c>
      <c r="P465" s="58" t="str">
        <f>IFERROR(VLOOKUP($AC465,FILL_DATA!$A$4:$X$1004,16,0),"")</f>
        <v/>
      </c>
      <c r="Q465" s="58" t="str">
        <f>IFERROR(VLOOKUP($AC465,FILL_DATA!$A$4:$X$1004,17,0),"")</f>
        <v/>
      </c>
      <c r="R465" s="58" t="str">
        <f>IFERROR(VLOOKUP($AC465,FILL_DATA!$A$4:$X$1004,18,0),"")</f>
        <v/>
      </c>
      <c r="S465" s="58" t="str">
        <f>IFERROR(VLOOKUP($AC465,FILL_DATA!$A$4:$X$1004,19,0),"")</f>
        <v/>
      </c>
      <c r="T465" s="58" t="str">
        <f>IFERROR(VLOOKUP($AC465,FILL_DATA!$A$4:$X$1004,20,0),"")</f>
        <v/>
      </c>
      <c r="U465" s="58" t="str">
        <f>IFERROR(VLOOKUP($AC465,FILL_DATA!$A$4:$X$1004,21,0),"")</f>
        <v/>
      </c>
      <c r="V465" s="58" t="str">
        <f>IFERROR(VLOOKUP($AC465,FILL_DATA!$A$4:$X$1004,22,0),"")</f>
        <v/>
      </c>
      <c r="W465" s="58" t="str">
        <f>IFERROR(VLOOKUP($AC465,FILL_DATA!$A$4:$X$1004,23,0),"")</f>
        <v/>
      </c>
      <c r="X465" s="58" t="str">
        <f>IFERROR(VLOOKUP($AC465,FILL_DATA!$A$4:$X$1004,24,0),"")</f>
        <v/>
      </c>
      <c r="Y465" s="58" t="str">
        <f>IF(SANCTION!$C$6:$C$1006="","",VLOOKUP(SANCTION!$C$6:$C$1006,Sheet1!$B$3:$C$15,2,0))</f>
        <v/>
      </c>
      <c r="Z465" s="57">
        <f t="shared" si="14"/>
        <v>0</v>
      </c>
      <c r="AB465" s="89">
        <v>460</v>
      </c>
      <c r="AC465" s="89">
        <f>IFERROR(IF($AB$1&gt;=AB465,SMALL(FILL_DATA!$AC$5:$AC$1004,SANCTION!$AB$2+SANCTION!AB465),0),0)</f>
        <v>0</v>
      </c>
      <c r="AE465" s="89">
        <f>IF(SANCTION!$C465&gt;=9,1,0)</f>
        <v>1</v>
      </c>
      <c r="AF465" s="89">
        <f>IFERROR(PRODUCT(SANCTION!$X465,SANCTION!$Y465),"")</f>
        <v>0</v>
      </c>
      <c r="AG465" s="89">
        <f t="shared" si="15"/>
        <v>0</v>
      </c>
    </row>
    <row r="466" spans="1:33" hidden="1">
      <c r="A466" s="89" t="str">
        <f>J466&amp;"_"&amp;COUNTIF($J$6:J466,J466)</f>
        <v>_430</v>
      </c>
      <c r="B466" s="58" t="str">
        <f>IF(SANCTION!$C466="","",ROWS($B$6:B466))</f>
        <v/>
      </c>
      <c r="C466" s="58" t="str">
        <f>IFERROR(VLOOKUP($AC466,FILL_DATA!$A$4:$X$1004,2,0),"")</f>
        <v/>
      </c>
      <c r="D466" s="58" t="str">
        <f>IFERROR(VLOOKUP($AC466,FILL_DATA!$A$4:$X$1004,3,0),"")</f>
        <v/>
      </c>
      <c r="E466" s="58" t="str">
        <f>IFERROR(VLOOKUP($AC466,FILL_DATA!$A$4:$X$1004,4,0),"")</f>
        <v/>
      </c>
      <c r="F466" s="58" t="str">
        <f>IFERROR(VLOOKUP($AC466,FILL_DATA!$A$4:$X$1004,5,0),"")</f>
        <v/>
      </c>
      <c r="G466" s="58" t="str">
        <f>IFERROR(VLOOKUP($AC466,FILL_DATA!$A$4:$X$1004,6,0),"")</f>
        <v/>
      </c>
      <c r="H466" s="58" t="str">
        <f>IFERROR(VLOOKUP($AC466,FILL_DATA!$A$4:$X$1004,7,0),"")</f>
        <v/>
      </c>
      <c r="I466" s="161" t="str">
        <f>IFERROR(VLOOKUP($AC466,FILL_DATA!$A$4:$X$1004,9,0),"")</f>
        <v/>
      </c>
      <c r="J466" s="58" t="str">
        <f>IFERROR(VLOOKUP($AC466,FILL_DATA!$A$4:$X$1004,10,0),"")</f>
        <v/>
      </c>
      <c r="K466" s="58" t="str">
        <f>IFERROR(VLOOKUP($AC466,FILL_DATA!$A$4:$X$1004,11,0),"")</f>
        <v/>
      </c>
      <c r="L466" s="58" t="str">
        <f>IFERROR(VLOOKUP($AC466,FILL_DATA!$A$4:$X$1004,12,0),"")</f>
        <v/>
      </c>
      <c r="M466" s="58" t="str">
        <f>IFERROR(VLOOKUP($AC466,FILL_DATA!$A$4:$X$1004,13,0),"")</f>
        <v/>
      </c>
      <c r="N466" s="58" t="str">
        <f>IFERROR(VLOOKUP($AC466,FILL_DATA!$A$4:$X$1004,14,0),"")</f>
        <v/>
      </c>
      <c r="O466" s="58" t="str">
        <f>IFERROR(VLOOKUP($AC466,FILL_DATA!$A$4:$X$1004,15,0),"")</f>
        <v/>
      </c>
      <c r="P466" s="58" t="str">
        <f>IFERROR(VLOOKUP($AC466,FILL_DATA!$A$4:$X$1004,16,0),"")</f>
        <v/>
      </c>
      <c r="Q466" s="58" t="str">
        <f>IFERROR(VLOOKUP($AC466,FILL_DATA!$A$4:$X$1004,17,0),"")</f>
        <v/>
      </c>
      <c r="R466" s="58" t="str">
        <f>IFERROR(VLOOKUP($AC466,FILL_DATA!$A$4:$X$1004,18,0),"")</f>
        <v/>
      </c>
      <c r="S466" s="58" t="str">
        <f>IFERROR(VLOOKUP($AC466,FILL_DATA!$A$4:$X$1004,19,0),"")</f>
        <v/>
      </c>
      <c r="T466" s="58" t="str">
        <f>IFERROR(VLOOKUP($AC466,FILL_DATA!$A$4:$X$1004,20,0),"")</f>
        <v/>
      </c>
      <c r="U466" s="58" t="str">
        <f>IFERROR(VLOOKUP($AC466,FILL_DATA!$A$4:$X$1004,21,0),"")</f>
        <v/>
      </c>
      <c r="V466" s="58" t="str">
        <f>IFERROR(VLOOKUP($AC466,FILL_DATA!$A$4:$X$1004,22,0),"")</f>
        <v/>
      </c>
      <c r="W466" s="58" t="str">
        <f>IFERROR(VLOOKUP($AC466,FILL_DATA!$A$4:$X$1004,23,0),"")</f>
        <v/>
      </c>
      <c r="X466" s="58" t="str">
        <f>IFERROR(VLOOKUP($AC466,FILL_DATA!$A$4:$X$1004,24,0),"")</f>
        <v/>
      </c>
      <c r="Y466" s="58" t="str">
        <f>IF(SANCTION!$C$6:$C$1006="","",VLOOKUP(SANCTION!$C$6:$C$1006,Sheet1!$B$3:$C$15,2,0))</f>
        <v/>
      </c>
      <c r="Z466" s="57">
        <f t="shared" si="14"/>
        <v>0</v>
      </c>
      <c r="AB466" s="89">
        <v>461</v>
      </c>
      <c r="AC466" s="89">
        <f>IFERROR(IF($AB$1&gt;=AB466,SMALL(FILL_DATA!$AC$5:$AC$1004,SANCTION!$AB$2+SANCTION!AB466),0),0)</f>
        <v>0</v>
      </c>
      <c r="AE466" s="89">
        <f>IF(SANCTION!$C466&gt;=9,1,0)</f>
        <v>1</v>
      </c>
      <c r="AF466" s="89">
        <f>IFERROR(PRODUCT(SANCTION!$X466,SANCTION!$Y466),"")</f>
        <v>0</v>
      </c>
      <c r="AG466" s="89">
        <f t="shared" si="15"/>
        <v>0</v>
      </c>
    </row>
    <row r="467" spans="1:33" hidden="1">
      <c r="A467" s="89" t="str">
        <f>J467&amp;"_"&amp;COUNTIF($J$6:J467,J467)</f>
        <v>_431</v>
      </c>
      <c r="B467" s="58" t="str">
        <f>IF(SANCTION!$C467="","",ROWS($B$6:B467))</f>
        <v/>
      </c>
      <c r="C467" s="58" t="str">
        <f>IFERROR(VLOOKUP($AC467,FILL_DATA!$A$4:$X$1004,2,0),"")</f>
        <v/>
      </c>
      <c r="D467" s="58" t="str">
        <f>IFERROR(VLOOKUP($AC467,FILL_DATA!$A$4:$X$1004,3,0),"")</f>
        <v/>
      </c>
      <c r="E467" s="58" t="str">
        <f>IFERROR(VLOOKUP($AC467,FILL_DATA!$A$4:$X$1004,4,0),"")</f>
        <v/>
      </c>
      <c r="F467" s="58" t="str">
        <f>IFERROR(VLOOKUP($AC467,FILL_DATA!$A$4:$X$1004,5,0),"")</f>
        <v/>
      </c>
      <c r="G467" s="58" t="str">
        <f>IFERROR(VLOOKUP($AC467,FILL_DATA!$A$4:$X$1004,6,0),"")</f>
        <v/>
      </c>
      <c r="H467" s="58" t="str">
        <f>IFERROR(VLOOKUP($AC467,FILL_DATA!$A$4:$X$1004,7,0),"")</f>
        <v/>
      </c>
      <c r="I467" s="161" t="str">
        <f>IFERROR(VLOOKUP($AC467,FILL_DATA!$A$4:$X$1004,9,0),"")</f>
        <v/>
      </c>
      <c r="J467" s="58" t="str">
        <f>IFERROR(VLOOKUP($AC467,FILL_DATA!$A$4:$X$1004,10,0),"")</f>
        <v/>
      </c>
      <c r="K467" s="58" t="str">
        <f>IFERROR(VLOOKUP($AC467,FILL_DATA!$A$4:$X$1004,11,0),"")</f>
        <v/>
      </c>
      <c r="L467" s="58" t="str">
        <f>IFERROR(VLOOKUP($AC467,FILL_DATA!$A$4:$X$1004,12,0),"")</f>
        <v/>
      </c>
      <c r="M467" s="58" t="str">
        <f>IFERROR(VLOOKUP($AC467,FILL_DATA!$A$4:$X$1004,13,0),"")</f>
        <v/>
      </c>
      <c r="N467" s="58" t="str">
        <f>IFERROR(VLOOKUP($AC467,FILL_DATA!$A$4:$X$1004,14,0),"")</f>
        <v/>
      </c>
      <c r="O467" s="58" t="str">
        <f>IFERROR(VLOOKUP($AC467,FILL_DATA!$A$4:$X$1004,15,0),"")</f>
        <v/>
      </c>
      <c r="P467" s="58" t="str">
        <f>IFERROR(VLOOKUP($AC467,FILL_DATA!$A$4:$X$1004,16,0),"")</f>
        <v/>
      </c>
      <c r="Q467" s="58" t="str">
        <f>IFERROR(VLOOKUP($AC467,FILL_DATA!$A$4:$X$1004,17,0),"")</f>
        <v/>
      </c>
      <c r="R467" s="58" t="str">
        <f>IFERROR(VLOOKUP($AC467,FILL_DATA!$A$4:$X$1004,18,0),"")</f>
        <v/>
      </c>
      <c r="S467" s="58" t="str">
        <f>IFERROR(VLOOKUP($AC467,FILL_DATA!$A$4:$X$1004,19,0),"")</f>
        <v/>
      </c>
      <c r="T467" s="58" t="str">
        <f>IFERROR(VLOOKUP($AC467,FILL_DATA!$A$4:$X$1004,20,0),"")</f>
        <v/>
      </c>
      <c r="U467" s="58" t="str">
        <f>IFERROR(VLOOKUP($AC467,FILL_DATA!$A$4:$X$1004,21,0),"")</f>
        <v/>
      </c>
      <c r="V467" s="58" t="str">
        <f>IFERROR(VLOOKUP($AC467,FILL_DATA!$A$4:$X$1004,22,0),"")</f>
        <v/>
      </c>
      <c r="W467" s="58" t="str">
        <f>IFERROR(VLOOKUP($AC467,FILL_DATA!$A$4:$X$1004,23,0),"")</f>
        <v/>
      </c>
      <c r="X467" s="58" t="str">
        <f>IFERROR(VLOOKUP($AC467,FILL_DATA!$A$4:$X$1004,24,0),"")</f>
        <v/>
      </c>
      <c r="Y467" s="58" t="str">
        <f>IF(SANCTION!$C$6:$C$1006="","",VLOOKUP(SANCTION!$C$6:$C$1006,Sheet1!$B$3:$C$15,2,0))</f>
        <v/>
      </c>
      <c r="Z467" s="57">
        <f t="shared" si="14"/>
        <v>0</v>
      </c>
      <c r="AB467" s="89">
        <v>462</v>
      </c>
      <c r="AC467" s="89">
        <f>IFERROR(IF($AB$1&gt;=AB467,SMALL(FILL_DATA!$AC$5:$AC$1004,SANCTION!$AB$2+SANCTION!AB467),0),0)</f>
        <v>0</v>
      </c>
      <c r="AE467" s="89">
        <f>IF(SANCTION!$C467&gt;=9,1,0)</f>
        <v>1</v>
      </c>
      <c r="AF467" s="89">
        <f>IFERROR(PRODUCT(SANCTION!$X467,SANCTION!$Y467),"")</f>
        <v>0</v>
      </c>
      <c r="AG467" s="89">
        <f t="shared" si="15"/>
        <v>0</v>
      </c>
    </row>
    <row r="468" spans="1:33" hidden="1">
      <c r="A468" s="89" t="str">
        <f>J468&amp;"_"&amp;COUNTIF($J$6:J468,J468)</f>
        <v>_432</v>
      </c>
      <c r="B468" s="58" t="str">
        <f>IF(SANCTION!$C468="","",ROWS($B$6:B468))</f>
        <v/>
      </c>
      <c r="C468" s="58" t="str">
        <f>IFERROR(VLOOKUP($AC468,FILL_DATA!$A$4:$X$1004,2,0),"")</f>
        <v/>
      </c>
      <c r="D468" s="58" t="str">
        <f>IFERROR(VLOOKUP($AC468,FILL_DATA!$A$4:$X$1004,3,0),"")</f>
        <v/>
      </c>
      <c r="E468" s="58" t="str">
        <f>IFERROR(VLOOKUP($AC468,FILL_DATA!$A$4:$X$1004,4,0),"")</f>
        <v/>
      </c>
      <c r="F468" s="58" t="str">
        <f>IFERROR(VLOOKUP($AC468,FILL_DATA!$A$4:$X$1004,5,0),"")</f>
        <v/>
      </c>
      <c r="G468" s="58" t="str">
        <f>IFERROR(VLOOKUP($AC468,FILL_DATA!$A$4:$X$1004,6,0),"")</f>
        <v/>
      </c>
      <c r="H468" s="58" t="str">
        <f>IFERROR(VLOOKUP($AC468,FILL_DATA!$A$4:$X$1004,7,0),"")</f>
        <v/>
      </c>
      <c r="I468" s="161" t="str">
        <f>IFERROR(VLOOKUP($AC468,FILL_DATA!$A$4:$X$1004,9,0),"")</f>
        <v/>
      </c>
      <c r="J468" s="58" t="str">
        <f>IFERROR(VLOOKUP($AC468,FILL_DATA!$A$4:$X$1004,10,0),"")</f>
        <v/>
      </c>
      <c r="K468" s="58" t="str">
        <f>IFERROR(VLOOKUP($AC468,FILL_DATA!$A$4:$X$1004,11,0),"")</f>
        <v/>
      </c>
      <c r="L468" s="58" t="str">
        <f>IFERROR(VLOOKUP($AC468,FILL_DATA!$A$4:$X$1004,12,0),"")</f>
        <v/>
      </c>
      <c r="M468" s="58" t="str">
        <f>IFERROR(VLOOKUP($AC468,FILL_DATA!$A$4:$X$1004,13,0),"")</f>
        <v/>
      </c>
      <c r="N468" s="58" t="str">
        <f>IFERROR(VLOOKUP($AC468,FILL_DATA!$A$4:$X$1004,14,0),"")</f>
        <v/>
      </c>
      <c r="O468" s="58" t="str">
        <f>IFERROR(VLOOKUP($AC468,FILL_DATA!$A$4:$X$1004,15,0),"")</f>
        <v/>
      </c>
      <c r="P468" s="58" t="str">
        <f>IFERROR(VLOOKUP($AC468,FILL_DATA!$A$4:$X$1004,16,0),"")</f>
        <v/>
      </c>
      <c r="Q468" s="58" t="str">
        <f>IFERROR(VLOOKUP($AC468,FILL_DATA!$A$4:$X$1004,17,0),"")</f>
        <v/>
      </c>
      <c r="R468" s="58" t="str">
        <f>IFERROR(VLOOKUP($AC468,FILL_DATA!$A$4:$X$1004,18,0),"")</f>
        <v/>
      </c>
      <c r="S468" s="58" t="str">
        <f>IFERROR(VLOOKUP($AC468,FILL_DATA!$A$4:$X$1004,19,0),"")</f>
        <v/>
      </c>
      <c r="T468" s="58" t="str">
        <f>IFERROR(VLOOKUP($AC468,FILL_DATA!$A$4:$X$1004,20,0),"")</f>
        <v/>
      </c>
      <c r="U468" s="58" t="str">
        <f>IFERROR(VLOOKUP($AC468,FILL_DATA!$A$4:$X$1004,21,0),"")</f>
        <v/>
      </c>
      <c r="V468" s="58" t="str">
        <f>IFERROR(VLOOKUP($AC468,FILL_DATA!$A$4:$X$1004,22,0),"")</f>
        <v/>
      </c>
      <c r="W468" s="58" t="str">
        <f>IFERROR(VLOOKUP($AC468,FILL_DATA!$A$4:$X$1004,23,0),"")</f>
        <v/>
      </c>
      <c r="X468" s="58" t="str">
        <f>IFERROR(VLOOKUP($AC468,FILL_DATA!$A$4:$X$1004,24,0),"")</f>
        <v/>
      </c>
      <c r="Y468" s="58" t="str">
        <f>IF(SANCTION!$C$6:$C$1006="","",VLOOKUP(SANCTION!$C$6:$C$1006,Sheet1!$B$3:$C$15,2,0))</f>
        <v/>
      </c>
      <c r="Z468" s="57">
        <f t="shared" si="14"/>
        <v>0</v>
      </c>
      <c r="AB468" s="89">
        <v>463</v>
      </c>
      <c r="AC468" s="89">
        <f>IFERROR(IF($AB$1&gt;=AB468,SMALL(FILL_DATA!$AC$5:$AC$1004,SANCTION!$AB$2+SANCTION!AB468),0),0)</f>
        <v>0</v>
      </c>
      <c r="AE468" s="89">
        <f>IF(SANCTION!$C468&gt;=9,1,0)</f>
        <v>1</v>
      </c>
      <c r="AF468" s="89">
        <f>IFERROR(PRODUCT(SANCTION!$X468,SANCTION!$Y468),"")</f>
        <v>0</v>
      </c>
      <c r="AG468" s="89">
        <f t="shared" si="15"/>
        <v>0</v>
      </c>
    </row>
    <row r="469" spans="1:33" hidden="1">
      <c r="A469" s="89" t="str">
        <f>J469&amp;"_"&amp;COUNTIF($J$6:J469,J469)</f>
        <v>_433</v>
      </c>
      <c r="B469" s="58" t="str">
        <f>IF(SANCTION!$C469="","",ROWS($B$6:B469))</f>
        <v/>
      </c>
      <c r="C469" s="58" t="str">
        <f>IFERROR(VLOOKUP($AC469,FILL_DATA!$A$4:$X$1004,2,0),"")</f>
        <v/>
      </c>
      <c r="D469" s="58" t="str">
        <f>IFERROR(VLOOKUP($AC469,FILL_DATA!$A$4:$X$1004,3,0),"")</f>
        <v/>
      </c>
      <c r="E469" s="58" t="str">
        <f>IFERROR(VLOOKUP($AC469,FILL_DATA!$A$4:$X$1004,4,0),"")</f>
        <v/>
      </c>
      <c r="F469" s="58" t="str">
        <f>IFERROR(VLOOKUP($AC469,FILL_DATA!$A$4:$X$1004,5,0),"")</f>
        <v/>
      </c>
      <c r="G469" s="58" t="str">
        <f>IFERROR(VLOOKUP($AC469,FILL_DATA!$A$4:$X$1004,6,0),"")</f>
        <v/>
      </c>
      <c r="H469" s="58" t="str">
        <f>IFERROR(VLOOKUP($AC469,FILL_DATA!$A$4:$X$1004,7,0),"")</f>
        <v/>
      </c>
      <c r="I469" s="161" t="str">
        <f>IFERROR(VLOOKUP($AC469,FILL_DATA!$A$4:$X$1004,9,0),"")</f>
        <v/>
      </c>
      <c r="J469" s="58" t="str">
        <f>IFERROR(VLOOKUP($AC469,FILL_DATA!$A$4:$X$1004,10,0),"")</f>
        <v/>
      </c>
      <c r="K469" s="58" t="str">
        <f>IFERROR(VLOOKUP($AC469,FILL_DATA!$A$4:$X$1004,11,0),"")</f>
        <v/>
      </c>
      <c r="L469" s="58" t="str">
        <f>IFERROR(VLOOKUP($AC469,FILL_DATA!$A$4:$X$1004,12,0),"")</f>
        <v/>
      </c>
      <c r="M469" s="58" t="str">
        <f>IFERROR(VLOOKUP($AC469,FILL_DATA!$A$4:$X$1004,13,0),"")</f>
        <v/>
      </c>
      <c r="N469" s="58" t="str">
        <f>IFERROR(VLOOKUP($AC469,FILL_DATA!$A$4:$X$1004,14,0),"")</f>
        <v/>
      </c>
      <c r="O469" s="58" t="str">
        <f>IFERROR(VLOOKUP($AC469,FILL_DATA!$A$4:$X$1004,15,0),"")</f>
        <v/>
      </c>
      <c r="P469" s="58" t="str">
        <f>IFERROR(VLOOKUP($AC469,FILL_DATA!$A$4:$X$1004,16,0),"")</f>
        <v/>
      </c>
      <c r="Q469" s="58" t="str">
        <f>IFERROR(VLOOKUP($AC469,FILL_DATA!$A$4:$X$1004,17,0),"")</f>
        <v/>
      </c>
      <c r="R469" s="58" t="str">
        <f>IFERROR(VLOOKUP($AC469,FILL_DATA!$A$4:$X$1004,18,0),"")</f>
        <v/>
      </c>
      <c r="S469" s="58" t="str">
        <f>IFERROR(VLOOKUP($AC469,FILL_DATA!$A$4:$X$1004,19,0),"")</f>
        <v/>
      </c>
      <c r="T469" s="58" t="str">
        <f>IFERROR(VLOOKUP($AC469,FILL_DATA!$A$4:$X$1004,20,0),"")</f>
        <v/>
      </c>
      <c r="U469" s="58" t="str">
        <f>IFERROR(VLOOKUP($AC469,FILL_DATA!$A$4:$X$1004,21,0),"")</f>
        <v/>
      </c>
      <c r="V469" s="58" t="str">
        <f>IFERROR(VLOOKUP($AC469,FILL_DATA!$A$4:$X$1004,22,0),"")</f>
        <v/>
      </c>
      <c r="W469" s="58" t="str">
        <f>IFERROR(VLOOKUP($AC469,FILL_DATA!$A$4:$X$1004,23,0),"")</f>
        <v/>
      </c>
      <c r="X469" s="58" t="str">
        <f>IFERROR(VLOOKUP($AC469,FILL_DATA!$A$4:$X$1004,24,0),"")</f>
        <v/>
      </c>
      <c r="Y469" s="58" t="str">
        <f>IF(SANCTION!$C$6:$C$1006="","",VLOOKUP(SANCTION!$C$6:$C$1006,Sheet1!$B$3:$C$15,2,0))</f>
        <v/>
      </c>
      <c r="Z469" s="57">
        <f t="shared" si="14"/>
        <v>0</v>
      </c>
      <c r="AB469" s="89">
        <v>464</v>
      </c>
      <c r="AC469" s="89">
        <f>IFERROR(IF($AB$1&gt;=AB469,SMALL(FILL_DATA!$AC$5:$AC$1004,SANCTION!$AB$2+SANCTION!AB469),0),0)</f>
        <v>0</v>
      </c>
      <c r="AE469" s="89">
        <f>IF(SANCTION!$C469&gt;=9,1,0)</f>
        <v>1</v>
      </c>
      <c r="AF469" s="89">
        <f>IFERROR(PRODUCT(SANCTION!$X469,SANCTION!$Y469),"")</f>
        <v>0</v>
      </c>
      <c r="AG469" s="89">
        <f t="shared" si="15"/>
        <v>0</v>
      </c>
    </row>
    <row r="470" spans="1:33" hidden="1">
      <c r="A470" s="89" t="str">
        <f>J470&amp;"_"&amp;COUNTIF($J$6:J470,J470)</f>
        <v>_434</v>
      </c>
      <c r="B470" s="58" t="str">
        <f>IF(SANCTION!$C470="","",ROWS($B$6:B470))</f>
        <v/>
      </c>
      <c r="C470" s="58" t="str">
        <f>IFERROR(VLOOKUP($AC470,FILL_DATA!$A$4:$X$1004,2,0),"")</f>
        <v/>
      </c>
      <c r="D470" s="58" t="str">
        <f>IFERROR(VLOOKUP($AC470,FILL_DATA!$A$4:$X$1004,3,0),"")</f>
        <v/>
      </c>
      <c r="E470" s="58" t="str">
        <f>IFERROR(VLOOKUP($AC470,FILL_DATA!$A$4:$X$1004,4,0),"")</f>
        <v/>
      </c>
      <c r="F470" s="58" t="str">
        <f>IFERROR(VLOOKUP($AC470,FILL_DATA!$A$4:$X$1004,5,0),"")</f>
        <v/>
      </c>
      <c r="G470" s="58" t="str">
        <f>IFERROR(VLOOKUP($AC470,FILL_DATA!$A$4:$X$1004,6,0),"")</f>
        <v/>
      </c>
      <c r="H470" s="58" t="str">
        <f>IFERROR(VLOOKUP($AC470,FILL_DATA!$A$4:$X$1004,7,0),"")</f>
        <v/>
      </c>
      <c r="I470" s="161" t="str">
        <f>IFERROR(VLOOKUP($AC470,FILL_DATA!$A$4:$X$1004,9,0),"")</f>
        <v/>
      </c>
      <c r="J470" s="58" t="str">
        <f>IFERROR(VLOOKUP($AC470,FILL_DATA!$A$4:$X$1004,10,0),"")</f>
        <v/>
      </c>
      <c r="K470" s="58" t="str">
        <f>IFERROR(VLOOKUP($AC470,FILL_DATA!$A$4:$X$1004,11,0),"")</f>
        <v/>
      </c>
      <c r="L470" s="58" t="str">
        <f>IFERROR(VLOOKUP($AC470,FILL_DATA!$A$4:$X$1004,12,0),"")</f>
        <v/>
      </c>
      <c r="M470" s="58" t="str">
        <f>IFERROR(VLOOKUP($AC470,FILL_DATA!$A$4:$X$1004,13,0),"")</f>
        <v/>
      </c>
      <c r="N470" s="58" t="str">
        <f>IFERROR(VLOOKUP($AC470,FILL_DATA!$A$4:$X$1004,14,0),"")</f>
        <v/>
      </c>
      <c r="O470" s="58" t="str">
        <f>IFERROR(VLOOKUP($AC470,FILL_DATA!$A$4:$X$1004,15,0),"")</f>
        <v/>
      </c>
      <c r="P470" s="58" t="str">
        <f>IFERROR(VLOOKUP($AC470,FILL_DATA!$A$4:$X$1004,16,0),"")</f>
        <v/>
      </c>
      <c r="Q470" s="58" t="str">
        <f>IFERROR(VLOOKUP($AC470,FILL_DATA!$A$4:$X$1004,17,0),"")</f>
        <v/>
      </c>
      <c r="R470" s="58" t="str">
        <f>IFERROR(VLOOKUP($AC470,FILL_DATA!$A$4:$X$1004,18,0),"")</f>
        <v/>
      </c>
      <c r="S470" s="58" t="str">
        <f>IFERROR(VLOOKUP($AC470,FILL_DATA!$A$4:$X$1004,19,0),"")</f>
        <v/>
      </c>
      <c r="T470" s="58" t="str">
        <f>IFERROR(VLOOKUP($AC470,FILL_DATA!$A$4:$X$1004,20,0),"")</f>
        <v/>
      </c>
      <c r="U470" s="58" t="str">
        <f>IFERROR(VLOOKUP($AC470,FILL_DATA!$A$4:$X$1004,21,0),"")</f>
        <v/>
      </c>
      <c r="V470" s="58" t="str">
        <f>IFERROR(VLOOKUP($AC470,FILL_DATA!$A$4:$X$1004,22,0),"")</f>
        <v/>
      </c>
      <c r="W470" s="58" t="str">
        <f>IFERROR(VLOOKUP($AC470,FILL_DATA!$A$4:$X$1004,23,0),"")</f>
        <v/>
      </c>
      <c r="X470" s="58" t="str">
        <f>IFERROR(VLOOKUP($AC470,FILL_DATA!$A$4:$X$1004,24,0),"")</f>
        <v/>
      </c>
      <c r="Y470" s="58" t="str">
        <f>IF(SANCTION!$C$6:$C$1006="","",VLOOKUP(SANCTION!$C$6:$C$1006,Sheet1!$B$3:$C$15,2,0))</f>
        <v/>
      </c>
      <c r="Z470" s="57">
        <f t="shared" si="14"/>
        <v>0</v>
      </c>
      <c r="AB470" s="89">
        <v>465</v>
      </c>
      <c r="AC470" s="89">
        <f>IFERROR(IF($AB$1&gt;=AB470,SMALL(FILL_DATA!$AC$5:$AC$1004,SANCTION!$AB$2+SANCTION!AB470),0),0)</f>
        <v>0</v>
      </c>
      <c r="AE470" s="89">
        <f>IF(SANCTION!$C470&gt;=9,1,0)</f>
        <v>1</v>
      </c>
      <c r="AF470" s="89">
        <f>IFERROR(PRODUCT(SANCTION!$X470,SANCTION!$Y470),"")</f>
        <v>0</v>
      </c>
      <c r="AG470" s="89">
        <f t="shared" si="15"/>
        <v>0</v>
      </c>
    </row>
    <row r="471" spans="1:33" hidden="1">
      <c r="A471" s="89" t="str">
        <f>J471&amp;"_"&amp;COUNTIF($J$6:J471,J471)</f>
        <v>_435</v>
      </c>
      <c r="B471" s="58" t="str">
        <f>IF(SANCTION!$C471="","",ROWS($B$6:B471))</f>
        <v/>
      </c>
      <c r="C471" s="58" t="str">
        <f>IFERROR(VLOOKUP($AC471,FILL_DATA!$A$4:$X$1004,2,0),"")</f>
        <v/>
      </c>
      <c r="D471" s="58" t="str">
        <f>IFERROR(VLOOKUP($AC471,FILL_DATA!$A$4:$X$1004,3,0),"")</f>
        <v/>
      </c>
      <c r="E471" s="58" t="str">
        <f>IFERROR(VLOOKUP($AC471,FILL_DATA!$A$4:$X$1004,4,0),"")</f>
        <v/>
      </c>
      <c r="F471" s="58" t="str">
        <f>IFERROR(VLOOKUP($AC471,FILL_DATA!$A$4:$X$1004,5,0),"")</f>
        <v/>
      </c>
      <c r="G471" s="58" t="str">
        <f>IFERROR(VLOOKUP($AC471,FILL_DATA!$A$4:$X$1004,6,0),"")</f>
        <v/>
      </c>
      <c r="H471" s="58" t="str">
        <f>IFERROR(VLOOKUP($AC471,FILL_DATA!$A$4:$X$1004,7,0),"")</f>
        <v/>
      </c>
      <c r="I471" s="161" t="str">
        <f>IFERROR(VLOOKUP($AC471,FILL_DATA!$A$4:$X$1004,9,0),"")</f>
        <v/>
      </c>
      <c r="J471" s="58" t="str">
        <f>IFERROR(VLOOKUP($AC471,FILL_DATA!$A$4:$X$1004,10,0),"")</f>
        <v/>
      </c>
      <c r="K471" s="58" t="str">
        <f>IFERROR(VLOOKUP($AC471,FILL_DATA!$A$4:$X$1004,11,0),"")</f>
        <v/>
      </c>
      <c r="L471" s="58" t="str">
        <f>IFERROR(VLOOKUP($AC471,FILL_DATA!$A$4:$X$1004,12,0),"")</f>
        <v/>
      </c>
      <c r="M471" s="58" t="str">
        <f>IFERROR(VLOOKUP($AC471,FILL_DATA!$A$4:$X$1004,13,0),"")</f>
        <v/>
      </c>
      <c r="N471" s="58" t="str">
        <f>IFERROR(VLOOKUP($AC471,FILL_DATA!$A$4:$X$1004,14,0),"")</f>
        <v/>
      </c>
      <c r="O471" s="58" t="str">
        <f>IFERROR(VLOOKUP($AC471,FILL_DATA!$A$4:$X$1004,15,0),"")</f>
        <v/>
      </c>
      <c r="P471" s="58" t="str">
        <f>IFERROR(VLOOKUP($AC471,FILL_DATA!$A$4:$X$1004,16,0),"")</f>
        <v/>
      </c>
      <c r="Q471" s="58" t="str">
        <f>IFERROR(VLOOKUP($AC471,FILL_DATA!$A$4:$X$1004,17,0),"")</f>
        <v/>
      </c>
      <c r="R471" s="58" t="str">
        <f>IFERROR(VLOOKUP($AC471,FILL_DATA!$A$4:$X$1004,18,0),"")</f>
        <v/>
      </c>
      <c r="S471" s="58" t="str">
        <f>IFERROR(VLOOKUP($AC471,FILL_DATA!$A$4:$X$1004,19,0),"")</f>
        <v/>
      </c>
      <c r="T471" s="58" t="str">
        <f>IFERROR(VLOOKUP($AC471,FILL_DATA!$A$4:$X$1004,20,0),"")</f>
        <v/>
      </c>
      <c r="U471" s="58" t="str">
        <f>IFERROR(VLOOKUP($AC471,FILL_DATA!$A$4:$X$1004,21,0),"")</f>
        <v/>
      </c>
      <c r="V471" s="58" t="str">
        <f>IFERROR(VLOOKUP($AC471,FILL_DATA!$A$4:$X$1004,22,0),"")</f>
        <v/>
      </c>
      <c r="W471" s="58" t="str">
        <f>IFERROR(VLOOKUP($AC471,FILL_DATA!$A$4:$X$1004,23,0),"")</f>
        <v/>
      </c>
      <c r="X471" s="58" t="str">
        <f>IFERROR(VLOOKUP($AC471,FILL_DATA!$A$4:$X$1004,24,0),"")</f>
        <v/>
      </c>
      <c r="Y471" s="58" t="str">
        <f>IF(SANCTION!$C$6:$C$1006="","",VLOOKUP(SANCTION!$C$6:$C$1006,Sheet1!$B$3:$C$15,2,0))</f>
        <v/>
      </c>
      <c r="Z471" s="57">
        <f t="shared" si="14"/>
        <v>0</v>
      </c>
      <c r="AB471" s="89">
        <v>466</v>
      </c>
      <c r="AC471" s="89">
        <f>IFERROR(IF($AB$1&gt;=AB471,SMALL(FILL_DATA!$AC$5:$AC$1004,SANCTION!$AB$2+SANCTION!AB471),0),0)</f>
        <v>0</v>
      </c>
      <c r="AE471" s="89">
        <f>IF(SANCTION!$C471&gt;=9,1,0)</f>
        <v>1</v>
      </c>
      <c r="AF471" s="89">
        <f>IFERROR(PRODUCT(SANCTION!$X471,SANCTION!$Y471),"")</f>
        <v>0</v>
      </c>
      <c r="AG471" s="89">
        <f t="shared" si="15"/>
        <v>0</v>
      </c>
    </row>
    <row r="472" spans="1:33" hidden="1">
      <c r="A472" s="89" t="str">
        <f>J472&amp;"_"&amp;COUNTIF($J$6:J472,J472)</f>
        <v>_436</v>
      </c>
      <c r="B472" s="58" t="str">
        <f>IF(SANCTION!$C472="","",ROWS($B$6:B472))</f>
        <v/>
      </c>
      <c r="C472" s="58" t="str">
        <f>IFERROR(VLOOKUP($AC472,FILL_DATA!$A$4:$X$1004,2,0),"")</f>
        <v/>
      </c>
      <c r="D472" s="58" t="str">
        <f>IFERROR(VLOOKUP($AC472,FILL_DATA!$A$4:$X$1004,3,0),"")</f>
        <v/>
      </c>
      <c r="E472" s="58" t="str">
        <f>IFERROR(VLOOKUP($AC472,FILL_DATA!$A$4:$X$1004,4,0),"")</f>
        <v/>
      </c>
      <c r="F472" s="58" t="str">
        <f>IFERROR(VLOOKUP($AC472,FILL_DATA!$A$4:$X$1004,5,0),"")</f>
        <v/>
      </c>
      <c r="G472" s="58" t="str">
        <f>IFERROR(VLOOKUP($AC472,FILL_DATA!$A$4:$X$1004,6,0),"")</f>
        <v/>
      </c>
      <c r="H472" s="58" t="str">
        <f>IFERROR(VLOOKUP($AC472,FILL_DATA!$A$4:$X$1004,7,0),"")</f>
        <v/>
      </c>
      <c r="I472" s="161" t="str">
        <f>IFERROR(VLOOKUP($AC472,FILL_DATA!$A$4:$X$1004,9,0),"")</f>
        <v/>
      </c>
      <c r="J472" s="58" t="str">
        <f>IFERROR(VLOOKUP($AC472,FILL_DATA!$A$4:$X$1004,10,0),"")</f>
        <v/>
      </c>
      <c r="K472" s="58" t="str">
        <f>IFERROR(VLOOKUP($AC472,FILL_DATA!$A$4:$X$1004,11,0),"")</f>
        <v/>
      </c>
      <c r="L472" s="58" t="str">
        <f>IFERROR(VLOOKUP($AC472,FILL_DATA!$A$4:$X$1004,12,0),"")</f>
        <v/>
      </c>
      <c r="M472" s="58" t="str">
        <f>IFERROR(VLOOKUP($AC472,FILL_DATA!$A$4:$X$1004,13,0),"")</f>
        <v/>
      </c>
      <c r="N472" s="58" t="str">
        <f>IFERROR(VLOOKUP($AC472,FILL_DATA!$A$4:$X$1004,14,0),"")</f>
        <v/>
      </c>
      <c r="O472" s="58" t="str">
        <f>IFERROR(VLOOKUP($AC472,FILL_DATA!$A$4:$X$1004,15,0),"")</f>
        <v/>
      </c>
      <c r="P472" s="58" t="str">
        <f>IFERROR(VLOOKUP($AC472,FILL_DATA!$A$4:$X$1004,16,0),"")</f>
        <v/>
      </c>
      <c r="Q472" s="58" t="str">
        <f>IFERROR(VLOOKUP($AC472,FILL_DATA!$A$4:$X$1004,17,0),"")</f>
        <v/>
      </c>
      <c r="R472" s="58" t="str">
        <f>IFERROR(VLOOKUP($AC472,FILL_DATA!$A$4:$X$1004,18,0),"")</f>
        <v/>
      </c>
      <c r="S472" s="58" t="str">
        <f>IFERROR(VLOOKUP($AC472,FILL_DATA!$A$4:$X$1004,19,0),"")</f>
        <v/>
      </c>
      <c r="T472" s="58" t="str">
        <f>IFERROR(VLOOKUP($AC472,FILL_DATA!$A$4:$X$1004,20,0),"")</f>
        <v/>
      </c>
      <c r="U472" s="58" t="str">
        <f>IFERROR(VLOOKUP($AC472,FILL_DATA!$A$4:$X$1004,21,0),"")</f>
        <v/>
      </c>
      <c r="V472" s="58" t="str">
        <f>IFERROR(VLOOKUP($AC472,FILL_DATA!$A$4:$X$1004,22,0),"")</f>
        <v/>
      </c>
      <c r="W472" s="58" t="str">
        <f>IFERROR(VLOOKUP($AC472,FILL_DATA!$A$4:$X$1004,23,0),"")</f>
        <v/>
      </c>
      <c r="X472" s="58" t="str">
        <f>IFERROR(VLOOKUP($AC472,FILL_DATA!$A$4:$X$1004,24,0),"")</f>
        <v/>
      </c>
      <c r="Y472" s="58" t="str">
        <f>IF(SANCTION!$C$6:$C$1006="","",VLOOKUP(SANCTION!$C$6:$C$1006,Sheet1!$B$3:$C$15,2,0))</f>
        <v/>
      </c>
      <c r="Z472" s="57">
        <f t="shared" si="14"/>
        <v>0</v>
      </c>
      <c r="AB472" s="89">
        <v>467</v>
      </c>
      <c r="AC472" s="89">
        <f>IFERROR(IF($AB$1&gt;=AB472,SMALL(FILL_DATA!$AC$5:$AC$1004,SANCTION!$AB$2+SANCTION!AB472),0),0)</f>
        <v>0</v>
      </c>
      <c r="AE472" s="89">
        <f>IF(SANCTION!$C472&gt;=9,1,0)</f>
        <v>1</v>
      </c>
      <c r="AF472" s="89">
        <f>IFERROR(PRODUCT(SANCTION!$X472,SANCTION!$Y472),"")</f>
        <v>0</v>
      </c>
      <c r="AG472" s="89">
        <f t="shared" si="15"/>
        <v>0</v>
      </c>
    </row>
    <row r="473" spans="1:33" hidden="1">
      <c r="A473" s="89" t="str">
        <f>J473&amp;"_"&amp;COUNTIF($J$6:J473,J473)</f>
        <v>_437</v>
      </c>
      <c r="B473" s="58" t="str">
        <f>IF(SANCTION!$C473="","",ROWS($B$6:B473))</f>
        <v/>
      </c>
      <c r="C473" s="58" t="str">
        <f>IFERROR(VLOOKUP($AC473,FILL_DATA!$A$4:$X$1004,2,0),"")</f>
        <v/>
      </c>
      <c r="D473" s="58" t="str">
        <f>IFERROR(VLOOKUP($AC473,FILL_DATA!$A$4:$X$1004,3,0),"")</f>
        <v/>
      </c>
      <c r="E473" s="58" t="str">
        <f>IFERROR(VLOOKUP($AC473,FILL_DATA!$A$4:$X$1004,4,0),"")</f>
        <v/>
      </c>
      <c r="F473" s="58" t="str">
        <f>IFERROR(VLOOKUP($AC473,FILL_DATA!$A$4:$X$1004,5,0),"")</f>
        <v/>
      </c>
      <c r="G473" s="58" t="str">
        <f>IFERROR(VLOOKUP($AC473,FILL_DATA!$A$4:$X$1004,6,0),"")</f>
        <v/>
      </c>
      <c r="H473" s="58" t="str">
        <f>IFERROR(VLOOKUP($AC473,FILL_DATA!$A$4:$X$1004,7,0),"")</f>
        <v/>
      </c>
      <c r="I473" s="161" t="str">
        <f>IFERROR(VLOOKUP($AC473,FILL_DATA!$A$4:$X$1004,9,0),"")</f>
        <v/>
      </c>
      <c r="J473" s="58" t="str">
        <f>IFERROR(VLOOKUP($AC473,FILL_DATA!$A$4:$X$1004,10,0),"")</f>
        <v/>
      </c>
      <c r="K473" s="58" t="str">
        <f>IFERROR(VLOOKUP($AC473,FILL_DATA!$A$4:$X$1004,11,0),"")</f>
        <v/>
      </c>
      <c r="L473" s="58" t="str">
        <f>IFERROR(VLOOKUP($AC473,FILL_DATA!$A$4:$X$1004,12,0),"")</f>
        <v/>
      </c>
      <c r="M473" s="58" t="str">
        <f>IFERROR(VLOOKUP($AC473,FILL_DATA!$A$4:$X$1004,13,0),"")</f>
        <v/>
      </c>
      <c r="N473" s="58" t="str">
        <f>IFERROR(VLOOKUP($AC473,FILL_DATA!$A$4:$X$1004,14,0),"")</f>
        <v/>
      </c>
      <c r="O473" s="58" t="str">
        <f>IFERROR(VLOOKUP($AC473,FILL_DATA!$A$4:$X$1004,15,0),"")</f>
        <v/>
      </c>
      <c r="P473" s="58" t="str">
        <f>IFERROR(VLOOKUP($AC473,FILL_DATA!$A$4:$X$1004,16,0),"")</f>
        <v/>
      </c>
      <c r="Q473" s="58" t="str">
        <f>IFERROR(VLOOKUP($AC473,FILL_DATA!$A$4:$X$1004,17,0),"")</f>
        <v/>
      </c>
      <c r="R473" s="58" t="str">
        <f>IFERROR(VLOOKUP($AC473,FILL_DATA!$A$4:$X$1004,18,0),"")</f>
        <v/>
      </c>
      <c r="S473" s="58" t="str">
        <f>IFERROR(VLOOKUP($AC473,FILL_DATA!$A$4:$X$1004,19,0),"")</f>
        <v/>
      </c>
      <c r="T473" s="58" t="str">
        <f>IFERROR(VLOOKUP($AC473,FILL_DATA!$A$4:$X$1004,20,0),"")</f>
        <v/>
      </c>
      <c r="U473" s="58" t="str">
        <f>IFERROR(VLOOKUP($AC473,FILL_DATA!$A$4:$X$1004,21,0),"")</f>
        <v/>
      </c>
      <c r="V473" s="58" t="str">
        <f>IFERROR(VLOOKUP($AC473,FILL_DATA!$A$4:$X$1004,22,0),"")</f>
        <v/>
      </c>
      <c r="W473" s="58" t="str">
        <f>IFERROR(VLOOKUP($AC473,FILL_DATA!$A$4:$X$1004,23,0),"")</f>
        <v/>
      </c>
      <c r="X473" s="58" t="str">
        <f>IFERROR(VLOOKUP($AC473,FILL_DATA!$A$4:$X$1004,24,0),"")</f>
        <v/>
      </c>
      <c r="Y473" s="58" t="str">
        <f>IF(SANCTION!$C$6:$C$1006="","",VLOOKUP(SANCTION!$C$6:$C$1006,Sheet1!$B$3:$C$15,2,0))</f>
        <v/>
      </c>
      <c r="Z473" s="57">
        <f t="shared" si="14"/>
        <v>0</v>
      </c>
      <c r="AB473" s="89">
        <v>468</v>
      </c>
      <c r="AC473" s="89">
        <f>IFERROR(IF($AB$1&gt;=AB473,SMALL(FILL_DATA!$AC$5:$AC$1004,SANCTION!$AB$2+SANCTION!AB473),0),0)</f>
        <v>0</v>
      </c>
      <c r="AE473" s="89">
        <f>IF(SANCTION!$C473&gt;=9,1,0)</f>
        <v>1</v>
      </c>
      <c r="AF473" s="89">
        <f>IFERROR(PRODUCT(SANCTION!$X473,SANCTION!$Y473),"")</f>
        <v>0</v>
      </c>
      <c r="AG473" s="89">
        <f t="shared" si="15"/>
        <v>0</v>
      </c>
    </row>
    <row r="474" spans="1:33" hidden="1">
      <c r="A474" s="89" t="str">
        <f>J474&amp;"_"&amp;COUNTIF($J$6:J474,J474)</f>
        <v>_438</v>
      </c>
      <c r="B474" s="58" t="str">
        <f>IF(SANCTION!$C474="","",ROWS($B$6:B474))</f>
        <v/>
      </c>
      <c r="C474" s="58" t="str">
        <f>IFERROR(VLOOKUP($AC474,FILL_DATA!$A$4:$X$1004,2,0),"")</f>
        <v/>
      </c>
      <c r="D474" s="58" t="str">
        <f>IFERROR(VLOOKUP($AC474,FILL_DATA!$A$4:$X$1004,3,0),"")</f>
        <v/>
      </c>
      <c r="E474" s="58" t="str">
        <f>IFERROR(VLOOKUP($AC474,FILL_DATA!$A$4:$X$1004,4,0),"")</f>
        <v/>
      </c>
      <c r="F474" s="58" t="str">
        <f>IFERROR(VLOOKUP($AC474,FILL_DATA!$A$4:$X$1004,5,0),"")</f>
        <v/>
      </c>
      <c r="G474" s="58" t="str">
        <f>IFERROR(VLOOKUP($AC474,FILL_DATA!$A$4:$X$1004,6,0),"")</f>
        <v/>
      </c>
      <c r="H474" s="58" t="str">
        <f>IFERROR(VLOOKUP($AC474,FILL_DATA!$A$4:$X$1004,7,0),"")</f>
        <v/>
      </c>
      <c r="I474" s="161" t="str">
        <f>IFERROR(VLOOKUP($AC474,FILL_DATA!$A$4:$X$1004,9,0),"")</f>
        <v/>
      </c>
      <c r="J474" s="58" t="str">
        <f>IFERROR(VLOOKUP($AC474,FILL_DATA!$A$4:$X$1004,10,0),"")</f>
        <v/>
      </c>
      <c r="K474" s="58" t="str">
        <f>IFERROR(VLOOKUP($AC474,FILL_DATA!$A$4:$X$1004,11,0),"")</f>
        <v/>
      </c>
      <c r="L474" s="58" t="str">
        <f>IFERROR(VLOOKUP($AC474,FILL_DATA!$A$4:$X$1004,12,0),"")</f>
        <v/>
      </c>
      <c r="M474" s="58" t="str">
        <f>IFERROR(VLOOKUP($AC474,FILL_DATA!$A$4:$X$1004,13,0),"")</f>
        <v/>
      </c>
      <c r="N474" s="58" t="str">
        <f>IFERROR(VLOOKUP($AC474,FILL_DATA!$A$4:$X$1004,14,0),"")</f>
        <v/>
      </c>
      <c r="O474" s="58" t="str">
        <f>IFERROR(VLOOKUP($AC474,FILL_DATA!$A$4:$X$1004,15,0),"")</f>
        <v/>
      </c>
      <c r="P474" s="58" t="str">
        <f>IFERROR(VLOOKUP($AC474,FILL_DATA!$A$4:$X$1004,16,0),"")</f>
        <v/>
      </c>
      <c r="Q474" s="58" t="str">
        <f>IFERROR(VLOOKUP($AC474,FILL_DATA!$A$4:$X$1004,17,0),"")</f>
        <v/>
      </c>
      <c r="R474" s="58" t="str">
        <f>IFERROR(VLOOKUP($AC474,FILL_DATA!$A$4:$X$1004,18,0),"")</f>
        <v/>
      </c>
      <c r="S474" s="58" t="str">
        <f>IFERROR(VLOOKUP($AC474,FILL_DATA!$A$4:$X$1004,19,0),"")</f>
        <v/>
      </c>
      <c r="T474" s="58" t="str">
        <f>IFERROR(VLOOKUP($AC474,FILL_DATA!$A$4:$X$1004,20,0),"")</f>
        <v/>
      </c>
      <c r="U474" s="58" t="str">
        <f>IFERROR(VLOOKUP($AC474,FILL_DATA!$A$4:$X$1004,21,0),"")</f>
        <v/>
      </c>
      <c r="V474" s="58" t="str">
        <f>IFERROR(VLOOKUP($AC474,FILL_DATA!$A$4:$X$1004,22,0),"")</f>
        <v/>
      </c>
      <c r="W474" s="58" t="str">
        <f>IFERROR(VLOOKUP($AC474,FILL_DATA!$A$4:$X$1004,23,0),"")</f>
        <v/>
      </c>
      <c r="X474" s="58" t="str">
        <f>IFERROR(VLOOKUP($AC474,FILL_DATA!$A$4:$X$1004,24,0),"")</f>
        <v/>
      </c>
      <c r="Y474" s="58" t="str">
        <f>IF(SANCTION!$C$6:$C$1006="","",VLOOKUP(SANCTION!$C$6:$C$1006,Sheet1!$B$3:$C$15,2,0))</f>
        <v/>
      </c>
      <c r="Z474" s="57">
        <f t="shared" si="14"/>
        <v>0</v>
      </c>
      <c r="AB474" s="89">
        <v>469</v>
      </c>
      <c r="AC474" s="89">
        <f>IFERROR(IF($AB$1&gt;=AB474,SMALL(FILL_DATA!$AC$5:$AC$1004,SANCTION!$AB$2+SANCTION!AB474),0),0)</f>
        <v>0</v>
      </c>
      <c r="AE474" s="89">
        <f>IF(SANCTION!$C474&gt;=9,1,0)</f>
        <v>1</v>
      </c>
      <c r="AF474" s="89">
        <f>IFERROR(PRODUCT(SANCTION!$X474,SANCTION!$Y474),"")</f>
        <v>0</v>
      </c>
      <c r="AG474" s="89">
        <f t="shared" si="15"/>
        <v>0</v>
      </c>
    </row>
    <row r="475" spans="1:33" hidden="1">
      <c r="A475" s="89" t="str">
        <f>J475&amp;"_"&amp;COUNTIF($J$6:J475,J475)</f>
        <v>_439</v>
      </c>
      <c r="B475" s="58" t="str">
        <f>IF(SANCTION!$C475="","",ROWS($B$6:B475))</f>
        <v/>
      </c>
      <c r="C475" s="58" t="str">
        <f>IFERROR(VLOOKUP($AC475,FILL_DATA!$A$4:$X$1004,2,0),"")</f>
        <v/>
      </c>
      <c r="D475" s="58" t="str">
        <f>IFERROR(VLOOKUP($AC475,FILL_DATA!$A$4:$X$1004,3,0),"")</f>
        <v/>
      </c>
      <c r="E475" s="58" t="str">
        <f>IFERROR(VLOOKUP($AC475,FILL_DATA!$A$4:$X$1004,4,0),"")</f>
        <v/>
      </c>
      <c r="F475" s="58" t="str">
        <f>IFERROR(VLOOKUP($AC475,FILL_DATA!$A$4:$X$1004,5,0),"")</f>
        <v/>
      </c>
      <c r="G475" s="58" t="str">
        <f>IFERROR(VLOOKUP($AC475,FILL_DATA!$A$4:$X$1004,6,0),"")</f>
        <v/>
      </c>
      <c r="H475" s="58" t="str">
        <f>IFERROR(VLOOKUP($AC475,FILL_DATA!$A$4:$X$1004,7,0),"")</f>
        <v/>
      </c>
      <c r="I475" s="161" t="str">
        <f>IFERROR(VLOOKUP($AC475,FILL_DATA!$A$4:$X$1004,9,0),"")</f>
        <v/>
      </c>
      <c r="J475" s="58" t="str">
        <f>IFERROR(VLOOKUP($AC475,FILL_DATA!$A$4:$X$1004,10,0),"")</f>
        <v/>
      </c>
      <c r="K475" s="58" t="str">
        <f>IFERROR(VLOOKUP($AC475,FILL_DATA!$A$4:$X$1004,11,0),"")</f>
        <v/>
      </c>
      <c r="L475" s="58" t="str">
        <f>IFERROR(VLOOKUP($AC475,FILL_DATA!$A$4:$X$1004,12,0),"")</f>
        <v/>
      </c>
      <c r="M475" s="58" t="str">
        <f>IFERROR(VLOOKUP($AC475,FILL_DATA!$A$4:$X$1004,13,0),"")</f>
        <v/>
      </c>
      <c r="N475" s="58" t="str">
        <f>IFERROR(VLOOKUP($AC475,FILL_DATA!$A$4:$X$1004,14,0),"")</f>
        <v/>
      </c>
      <c r="O475" s="58" t="str">
        <f>IFERROR(VLOOKUP($AC475,FILL_DATA!$A$4:$X$1004,15,0),"")</f>
        <v/>
      </c>
      <c r="P475" s="58" t="str">
        <f>IFERROR(VLOOKUP($AC475,FILL_DATA!$A$4:$X$1004,16,0),"")</f>
        <v/>
      </c>
      <c r="Q475" s="58" t="str">
        <f>IFERROR(VLOOKUP($AC475,FILL_DATA!$A$4:$X$1004,17,0),"")</f>
        <v/>
      </c>
      <c r="R475" s="58" t="str">
        <f>IFERROR(VLOOKUP($AC475,FILL_DATA!$A$4:$X$1004,18,0),"")</f>
        <v/>
      </c>
      <c r="S475" s="58" t="str">
        <f>IFERROR(VLOOKUP($AC475,FILL_DATA!$A$4:$X$1004,19,0),"")</f>
        <v/>
      </c>
      <c r="T475" s="58" t="str">
        <f>IFERROR(VLOOKUP($AC475,FILL_DATA!$A$4:$X$1004,20,0),"")</f>
        <v/>
      </c>
      <c r="U475" s="58" t="str">
        <f>IFERROR(VLOOKUP($AC475,FILL_DATA!$A$4:$X$1004,21,0),"")</f>
        <v/>
      </c>
      <c r="V475" s="58" t="str">
        <f>IFERROR(VLOOKUP($AC475,FILL_DATA!$A$4:$X$1004,22,0),"")</f>
        <v/>
      </c>
      <c r="W475" s="58" t="str">
        <f>IFERROR(VLOOKUP($AC475,FILL_DATA!$A$4:$X$1004,23,0),"")</f>
        <v/>
      </c>
      <c r="X475" s="58" t="str">
        <f>IFERROR(VLOOKUP($AC475,FILL_DATA!$A$4:$X$1004,24,0),"")</f>
        <v/>
      </c>
      <c r="Y475" s="58" t="str">
        <f>IF(SANCTION!$C$6:$C$1006="","",VLOOKUP(SANCTION!$C$6:$C$1006,Sheet1!$B$3:$C$15,2,0))</f>
        <v/>
      </c>
      <c r="Z475" s="57">
        <f t="shared" si="14"/>
        <v>0</v>
      </c>
      <c r="AB475" s="89">
        <v>470</v>
      </c>
      <c r="AC475" s="89">
        <f>IFERROR(IF($AB$1&gt;=AB475,SMALL(FILL_DATA!$AC$5:$AC$1004,SANCTION!$AB$2+SANCTION!AB475),0),0)</f>
        <v>0</v>
      </c>
      <c r="AE475" s="89">
        <f>IF(SANCTION!$C475&gt;=9,1,0)</f>
        <v>1</v>
      </c>
      <c r="AF475" s="89">
        <f>IFERROR(PRODUCT(SANCTION!$X475,SANCTION!$Y475),"")</f>
        <v>0</v>
      </c>
      <c r="AG475" s="89">
        <f t="shared" si="15"/>
        <v>0</v>
      </c>
    </row>
    <row r="476" spans="1:33" hidden="1">
      <c r="A476" s="89" t="str">
        <f>J476&amp;"_"&amp;COUNTIF($J$6:J476,J476)</f>
        <v>_440</v>
      </c>
      <c r="B476" s="58" t="str">
        <f>IF(SANCTION!$C476="","",ROWS($B$6:B476))</f>
        <v/>
      </c>
      <c r="C476" s="58" t="str">
        <f>IFERROR(VLOOKUP($AC476,FILL_DATA!$A$4:$X$1004,2,0),"")</f>
        <v/>
      </c>
      <c r="D476" s="58" t="str">
        <f>IFERROR(VLOOKUP($AC476,FILL_DATA!$A$4:$X$1004,3,0),"")</f>
        <v/>
      </c>
      <c r="E476" s="58" t="str">
        <f>IFERROR(VLOOKUP($AC476,FILL_DATA!$A$4:$X$1004,4,0),"")</f>
        <v/>
      </c>
      <c r="F476" s="58" t="str">
        <f>IFERROR(VLOOKUP($AC476,FILL_DATA!$A$4:$X$1004,5,0),"")</f>
        <v/>
      </c>
      <c r="G476" s="58" t="str">
        <f>IFERROR(VLOOKUP($AC476,FILL_DATA!$A$4:$X$1004,6,0),"")</f>
        <v/>
      </c>
      <c r="H476" s="58" t="str">
        <f>IFERROR(VLOOKUP($AC476,FILL_DATA!$A$4:$X$1004,7,0),"")</f>
        <v/>
      </c>
      <c r="I476" s="161" t="str">
        <f>IFERROR(VLOOKUP($AC476,FILL_DATA!$A$4:$X$1004,9,0),"")</f>
        <v/>
      </c>
      <c r="J476" s="58" t="str">
        <f>IFERROR(VLOOKUP($AC476,FILL_DATA!$A$4:$X$1004,10,0),"")</f>
        <v/>
      </c>
      <c r="K476" s="58" t="str">
        <f>IFERROR(VLOOKUP($AC476,FILL_DATA!$A$4:$X$1004,11,0),"")</f>
        <v/>
      </c>
      <c r="L476" s="58" t="str">
        <f>IFERROR(VLOOKUP($AC476,FILL_DATA!$A$4:$X$1004,12,0),"")</f>
        <v/>
      </c>
      <c r="M476" s="58" t="str">
        <f>IFERROR(VLOOKUP($AC476,FILL_DATA!$A$4:$X$1004,13,0),"")</f>
        <v/>
      </c>
      <c r="N476" s="58" t="str">
        <f>IFERROR(VLOOKUP($AC476,FILL_DATA!$A$4:$X$1004,14,0),"")</f>
        <v/>
      </c>
      <c r="O476" s="58" t="str">
        <f>IFERROR(VLOOKUP($AC476,FILL_DATA!$A$4:$X$1004,15,0),"")</f>
        <v/>
      </c>
      <c r="P476" s="58" t="str">
        <f>IFERROR(VLOOKUP($AC476,FILL_DATA!$A$4:$X$1004,16,0),"")</f>
        <v/>
      </c>
      <c r="Q476" s="58" t="str">
        <f>IFERROR(VLOOKUP($AC476,FILL_DATA!$A$4:$X$1004,17,0),"")</f>
        <v/>
      </c>
      <c r="R476" s="58" t="str">
        <f>IFERROR(VLOOKUP($AC476,FILL_DATA!$A$4:$X$1004,18,0),"")</f>
        <v/>
      </c>
      <c r="S476" s="58" t="str">
        <f>IFERROR(VLOOKUP($AC476,FILL_DATA!$A$4:$X$1004,19,0),"")</f>
        <v/>
      </c>
      <c r="T476" s="58" t="str">
        <f>IFERROR(VLOOKUP($AC476,FILL_DATA!$A$4:$X$1004,20,0),"")</f>
        <v/>
      </c>
      <c r="U476" s="58" t="str">
        <f>IFERROR(VLOOKUP($AC476,FILL_DATA!$A$4:$X$1004,21,0),"")</f>
        <v/>
      </c>
      <c r="V476" s="58" t="str">
        <f>IFERROR(VLOOKUP($AC476,FILL_DATA!$A$4:$X$1004,22,0),"")</f>
        <v/>
      </c>
      <c r="W476" s="58" t="str">
        <f>IFERROR(VLOOKUP($AC476,FILL_DATA!$A$4:$X$1004,23,0),"")</f>
        <v/>
      </c>
      <c r="X476" s="58" t="str">
        <f>IFERROR(VLOOKUP($AC476,FILL_DATA!$A$4:$X$1004,24,0),"")</f>
        <v/>
      </c>
      <c r="Y476" s="58" t="str">
        <f>IF(SANCTION!$C$6:$C$1006="","",VLOOKUP(SANCTION!$C$6:$C$1006,Sheet1!$B$3:$C$15,2,0))</f>
        <v/>
      </c>
      <c r="Z476" s="57">
        <f t="shared" si="14"/>
        <v>0</v>
      </c>
      <c r="AB476" s="89">
        <v>471</v>
      </c>
      <c r="AC476" s="89">
        <f>IFERROR(IF($AB$1&gt;=AB476,SMALL(FILL_DATA!$AC$5:$AC$1004,SANCTION!$AB$2+SANCTION!AB476),0),0)</f>
        <v>0</v>
      </c>
      <c r="AE476" s="89">
        <f>IF(SANCTION!$C476&gt;=9,1,0)</f>
        <v>1</v>
      </c>
      <c r="AF476" s="89">
        <f>IFERROR(PRODUCT(SANCTION!$X476,SANCTION!$Y476),"")</f>
        <v>0</v>
      </c>
      <c r="AG476" s="89">
        <f t="shared" si="15"/>
        <v>0</v>
      </c>
    </row>
    <row r="477" spans="1:33" hidden="1">
      <c r="A477" s="89" t="str">
        <f>J477&amp;"_"&amp;COUNTIF($J$6:J477,J477)</f>
        <v>_441</v>
      </c>
      <c r="B477" s="58" t="str">
        <f>IF(SANCTION!$C477="","",ROWS($B$6:B477))</f>
        <v/>
      </c>
      <c r="C477" s="58" t="str">
        <f>IFERROR(VLOOKUP($AC477,FILL_DATA!$A$4:$X$1004,2,0),"")</f>
        <v/>
      </c>
      <c r="D477" s="58" t="str">
        <f>IFERROR(VLOOKUP($AC477,FILL_DATA!$A$4:$X$1004,3,0),"")</f>
        <v/>
      </c>
      <c r="E477" s="58" t="str">
        <f>IFERROR(VLOOKUP($AC477,FILL_DATA!$A$4:$X$1004,4,0),"")</f>
        <v/>
      </c>
      <c r="F477" s="58" t="str">
        <f>IFERROR(VLOOKUP($AC477,FILL_DATA!$A$4:$X$1004,5,0),"")</f>
        <v/>
      </c>
      <c r="G477" s="58" t="str">
        <f>IFERROR(VLOOKUP($AC477,FILL_DATA!$A$4:$X$1004,6,0),"")</f>
        <v/>
      </c>
      <c r="H477" s="58" t="str">
        <f>IFERROR(VLOOKUP($AC477,FILL_DATA!$A$4:$X$1004,7,0),"")</f>
        <v/>
      </c>
      <c r="I477" s="161" t="str">
        <f>IFERROR(VLOOKUP($AC477,FILL_DATA!$A$4:$X$1004,9,0),"")</f>
        <v/>
      </c>
      <c r="J477" s="58" t="str">
        <f>IFERROR(VLOOKUP($AC477,FILL_DATA!$A$4:$X$1004,10,0),"")</f>
        <v/>
      </c>
      <c r="K477" s="58" t="str">
        <f>IFERROR(VLOOKUP($AC477,FILL_DATA!$A$4:$X$1004,11,0),"")</f>
        <v/>
      </c>
      <c r="L477" s="58" t="str">
        <f>IFERROR(VLOOKUP($AC477,FILL_DATA!$A$4:$X$1004,12,0),"")</f>
        <v/>
      </c>
      <c r="M477" s="58" t="str">
        <f>IFERROR(VLOOKUP($AC477,FILL_DATA!$A$4:$X$1004,13,0),"")</f>
        <v/>
      </c>
      <c r="N477" s="58" t="str">
        <f>IFERROR(VLOOKUP($AC477,FILL_DATA!$A$4:$X$1004,14,0),"")</f>
        <v/>
      </c>
      <c r="O477" s="58" t="str">
        <f>IFERROR(VLOOKUP($AC477,FILL_DATA!$A$4:$X$1004,15,0),"")</f>
        <v/>
      </c>
      <c r="P477" s="58" t="str">
        <f>IFERROR(VLOOKUP($AC477,FILL_DATA!$A$4:$X$1004,16,0),"")</f>
        <v/>
      </c>
      <c r="Q477" s="58" t="str">
        <f>IFERROR(VLOOKUP($AC477,FILL_DATA!$A$4:$X$1004,17,0),"")</f>
        <v/>
      </c>
      <c r="R477" s="58" t="str">
        <f>IFERROR(VLOOKUP($AC477,FILL_DATA!$A$4:$X$1004,18,0),"")</f>
        <v/>
      </c>
      <c r="S477" s="58" t="str">
        <f>IFERROR(VLOOKUP($AC477,FILL_DATA!$A$4:$X$1004,19,0),"")</f>
        <v/>
      </c>
      <c r="T477" s="58" t="str">
        <f>IFERROR(VLOOKUP($AC477,FILL_DATA!$A$4:$X$1004,20,0),"")</f>
        <v/>
      </c>
      <c r="U477" s="58" t="str">
        <f>IFERROR(VLOOKUP($AC477,FILL_DATA!$A$4:$X$1004,21,0),"")</f>
        <v/>
      </c>
      <c r="V477" s="58" t="str">
        <f>IFERROR(VLOOKUP($AC477,FILL_DATA!$A$4:$X$1004,22,0),"")</f>
        <v/>
      </c>
      <c r="W477" s="58" t="str">
        <f>IFERROR(VLOOKUP($AC477,FILL_DATA!$A$4:$X$1004,23,0),"")</f>
        <v/>
      </c>
      <c r="X477" s="58" t="str">
        <f>IFERROR(VLOOKUP($AC477,FILL_DATA!$A$4:$X$1004,24,0),"")</f>
        <v/>
      </c>
      <c r="Y477" s="58" t="str">
        <f>IF(SANCTION!$C$6:$C$1006="","",VLOOKUP(SANCTION!$C$6:$C$1006,Sheet1!$B$3:$C$15,2,0))</f>
        <v/>
      </c>
      <c r="Z477" s="57">
        <f t="shared" si="14"/>
        <v>0</v>
      </c>
      <c r="AB477" s="89">
        <v>472</v>
      </c>
      <c r="AC477" s="89">
        <f>IFERROR(IF($AB$1&gt;=AB477,SMALL(FILL_DATA!$AC$5:$AC$1004,SANCTION!$AB$2+SANCTION!AB477),0),0)</f>
        <v>0</v>
      </c>
      <c r="AE477" s="89">
        <f>IF(SANCTION!$C477&gt;=9,1,0)</f>
        <v>1</v>
      </c>
      <c r="AF477" s="89">
        <f>IFERROR(PRODUCT(SANCTION!$X477,SANCTION!$Y477),"")</f>
        <v>0</v>
      </c>
      <c r="AG477" s="89">
        <f t="shared" si="15"/>
        <v>0</v>
      </c>
    </row>
    <row r="478" spans="1:33" hidden="1">
      <c r="A478" s="89" t="str">
        <f>J478&amp;"_"&amp;COUNTIF($J$6:J478,J478)</f>
        <v>_442</v>
      </c>
      <c r="B478" s="58" t="str">
        <f>IF(SANCTION!$C478="","",ROWS($B$6:B478))</f>
        <v/>
      </c>
      <c r="C478" s="58" t="str">
        <f>IFERROR(VLOOKUP($AC478,FILL_DATA!$A$4:$X$1004,2,0),"")</f>
        <v/>
      </c>
      <c r="D478" s="58" t="str">
        <f>IFERROR(VLOOKUP($AC478,FILL_DATA!$A$4:$X$1004,3,0),"")</f>
        <v/>
      </c>
      <c r="E478" s="58" t="str">
        <f>IFERROR(VLOOKUP($AC478,FILL_DATA!$A$4:$X$1004,4,0),"")</f>
        <v/>
      </c>
      <c r="F478" s="58" t="str">
        <f>IFERROR(VLOOKUP($AC478,FILL_DATA!$A$4:$X$1004,5,0),"")</f>
        <v/>
      </c>
      <c r="G478" s="58" t="str">
        <f>IFERROR(VLOOKUP($AC478,FILL_DATA!$A$4:$X$1004,6,0),"")</f>
        <v/>
      </c>
      <c r="H478" s="58" t="str">
        <f>IFERROR(VLOOKUP($AC478,FILL_DATA!$A$4:$X$1004,7,0),"")</f>
        <v/>
      </c>
      <c r="I478" s="161" t="str">
        <f>IFERROR(VLOOKUP($AC478,FILL_DATA!$A$4:$X$1004,9,0),"")</f>
        <v/>
      </c>
      <c r="J478" s="58" t="str">
        <f>IFERROR(VLOOKUP($AC478,FILL_DATA!$A$4:$X$1004,10,0),"")</f>
        <v/>
      </c>
      <c r="K478" s="58" t="str">
        <f>IFERROR(VLOOKUP($AC478,FILL_DATA!$A$4:$X$1004,11,0),"")</f>
        <v/>
      </c>
      <c r="L478" s="58" t="str">
        <f>IFERROR(VLOOKUP($AC478,FILL_DATA!$A$4:$X$1004,12,0),"")</f>
        <v/>
      </c>
      <c r="M478" s="58" t="str">
        <f>IFERROR(VLOOKUP($AC478,FILL_DATA!$A$4:$X$1004,13,0),"")</f>
        <v/>
      </c>
      <c r="N478" s="58" t="str">
        <f>IFERROR(VLOOKUP($AC478,FILL_DATA!$A$4:$X$1004,14,0),"")</f>
        <v/>
      </c>
      <c r="O478" s="58" t="str">
        <f>IFERROR(VLOOKUP($AC478,FILL_DATA!$A$4:$X$1004,15,0),"")</f>
        <v/>
      </c>
      <c r="P478" s="58" t="str">
        <f>IFERROR(VLOOKUP($AC478,FILL_DATA!$A$4:$X$1004,16,0),"")</f>
        <v/>
      </c>
      <c r="Q478" s="58" t="str">
        <f>IFERROR(VLOOKUP($AC478,FILL_DATA!$A$4:$X$1004,17,0),"")</f>
        <v/>
      </c>
      <c r="R478" s="58" t="str">
        <f>IFERROR(VLOOKUP($AC478,FILL_DATA!$A$4:$X$1004,18,0),"")</f>
        <v/>
      </c>
      <c r="S478" s="58" t="str">
        <f>IFERROR(VLOOKUP($AC478,FILL_DATA!$A$4:$X$1004,19,0),"")</f>
        <v/>
      </c>
      <c r="T478" s="58" t="str">
        <f>IFERROR(VLOOKUP($AC478,FILL_DATA!$A$4:$X$1004,20,0),"")</f>
        <v/>
      </c>
      <c r="U478" s="58" t="str">
        <f>IFERROR(VLOOKUP($AC478,FILL_DATA!$A$4:$X$1004,21,0),"")</f>
        <v/>
      </c>
      <c r="V478" s="58" t="str">
        <f>IFERROR(VLOOKUP($AC478,FILL_DATA!$A$4:$X$1004,22,0),"")</f>
        <v/>
      </c>
      <c r="W478" s="58" t="str">
        <f>IFERROR(VLOOKUP($AC478,FILL_DATA!$A$4:$X$1004,23,0),"")</f>
        <v/>
      </c>
      <c r="X478" s="58" t="str">
        <f>IFERROR(VLOOKUP($AC478,FILL_DATA!$A$4:$X$1004,24,0),"")</f>
        <v/>
      </c>
      <c r="Y478" s="58" t="str">
        <f>IF(SANCTION!$C$6:$C$1006="","",VLOOKUP(SANCTION!$C$6:$C$1006,Sheet1!$B$3:$C$15,2,0))</f>
        <v/>
      </c>
      <c r="Z478" s="57">
        <f t="shared" si="14"/>
        <v>0</v>
      </c>
      <c r="AB478" s="89">
        <v>473</v>
      </c>
      <c r="AC478" s="89">
        <f>IFERROR(IF($AB$1&gt;=AB478,SMALL(FILL_DATA!$AC$5:$AC$1004,SANCTION!$AB$2+SANCTION!AB478),0),0)</f>
        <v>0</v>
      </c>
      <c r="AE478" s="89">
        <f>IF(SANCTION!$C478&gt;=9,1,0)</f>
        <v>1</v>
      </c>
      <c r="AF478" s="89">
        <f>IFERROR(PRODUCT(SANCTION!$X478,SANCTION!$Y478),"")</f>
        <v>0</v>
      </c>
      <c r="AG478" s="89">
        <f t="shared" si="15"/>
        <v>0</v>
      </c>
    </row>
    <row r="479" spans="1:33" hidden="1">
      <c r="A479" s="89" t="str">
        <f>J479&amp;"_"&amp;COUNTIF($J$6:J479,J479)</f>
        <v>_443</v>
      </c>
      <c r="B479" s="58" t="str">
        <f>IF(SANCTION!$C479="","",ROWS($B$6:B479))</f>
        <v/>
      </c>
      <c r="C479" s="58" t="str">
        <f>IFERROR(VLOOKUP($AC479,FILL_DATA!$A$4:$X$1004,2,0),"")</f>
        <v/>
      </c>
      <c r="D479" s="58" t="str">
        <f>IFERROR(VLOOKUP($AC479,FILL_DATA!$A$4:$X$1004,3,0),"")</f>
        <v/>
      </c>
      <c r="E479" s="58" t="str">
        <f>IFERROR(VLOOKUP($AC479,FILL_DATA!$A$4:$X$1004,4,0),"")</f>
        <v/>
      </c>
      <c r="F479" s="58" t="str">
        <f>IFERROR(VLOOKUP($AC479,FILL_DATA!$A$4:$X$1004,5,0),"")</f>
        <v/>
      </c>
      <c r="G479" s="58" t="str">
        <f>IFERROR(VLOOKUP($AC479,FILL_DATA!$A$4:$X$1004,6,0),"")</f>
        <v/>
      </c>
      <c r="H479" s="58" t="str">
        <f>IFERROR(VLOOKUP($AC479,FILL_DATA!$A$4:$X$1004,7,0),"")</f>
        <v/>
      </c>
      <c r="I479" s="161" t="str">
        <f>IFERROR(VLOOKUP($AC479,FILL_DATA!$A$4:$X$1004,9,0),"")</f>
        <v/>
      </c>
      <c r="J479" s="58" t="str">
        <f>IFERROR(VLOOKUP($AC479,FILL_DATA!$A$4:$X$1004,10,0),"")</f>
        <v/>
      </c>
      <c r="K479" s="58" t="str">
        <f>IFERROR(VLOOKUP($AC479,FILL_DATA!$A$4:$X$1004,11,0),"")</f>
        <v/>
      </c>
      <c r="L479" s="58" t="str">
        <f>IFERROR(VLOOKUP($AC479,FILL_DATA!$A$4:$X$1004,12,0),"")</f>
        <v/>
      </c>
      <c r="M479" s="58" t="str">
        <f>IFERROR(VLOOKUP($AC479,FILL_DATA!$A$4:$X$1004,13,0),"")</f>
        <v/>
      </c>
      <c r="N479" s="58" t="str">
        <f>IFERROR(VLOOKUP($AC479,FILL_DATA!$A$4:$X$1004,14,0),"")</f>
        <v/>
      </c>
      <c r="O479" s="58" t="str">
        <f>IFERROR(VLOOKUP($AC479,FILL_DATA!$A$4:$X$1004,15,0),"")</f>
        <v/>
      </c>
      <c r="P479" s="58" t="str">
        <f>IFERROR(VLOOKUP($AC479,FILL_DATA!$A$4:$X$1004,16,0),"")</f>
        <v/>
      </c>
      <c r="Q479" s="58" t="str">
        <f>IFERROR(VLOOKUP($AC479,FILL_DATA!$A$4:$X$1004,17,0),"")</f>
        <v/>
      </c>
      <c r="R479" s="58" t="str">
        <f>IFERROR(VLOOKUP($AC479,FILL_DATA!$A$4:$X$1004,18,0),"")</f>
        <v/>
      </c>
      <c r="S479" s="58" t="str">
        <f>IFERROR(VLOOKUP($AC479,FILL_DATA!$A$4:$X$1004,19,0),"")</f>
        <v/>
      </c>
      <c r="T479" s="58" t="str">
        <f>IFERROR(VLOOKUP($AC479,FILL_DATA!$A$4:$X$1004,20,0),"")</f>
        <v/>
      </c>
      <c r="U479" s="58" t="str">
        <f>IFERROR(VLOOKUP($AC479,FILL_DATA!$A$4:$X$1004,21,0),"")</f>
        <v/>
      </c>
      <c r="V479" s="58" t="str">
        <f>IFERROR(VLOOKUP($AC479,FILL_DATA!$A$4:$X$1004,22,0),"")</f>
        <v/>
      </c>
      <c r="W479" s="58" t="str">
        <f>IFERROR(VLOOKUP($AC479,FILL_DATA!$A$4:$X$1004,23,0),"")</f>
        <v/>
      </c>
      <c r="X479" s="58" t="str">
        <f>IFERROR(VLOOKUP($AC479,FILL_DATA!$A$4:$X$1004,24,0),"")</f>
        <v/>
      </c>
      <c r="Y479" s="58" t="str">
        <f>IF(SANCTION!$C$6:$C$1006="","",VLOOKUP(SANCTION!$C$6:$C$1006,Sheet1!$B$3:$C$15,2,0))</f>
        <v/>
      </c>
      <c r="Z479" s="57">
        <f t="shared" si="14"/>
        <v>0</v>
      </c>
      <c r="AB479" s="89">
        <v>474</v>
      </c>
      <c r="AC479" s="89">
        <f>IFERROR(IF($AB$1&gt;=AB479,SMALL(FILL_DATA!$AC$5:$AC$1004,SANCTION!$AB$2+SANCTION!AB479),0),0)</f>
        <v>0</v>
      </c>
      <c r="AE479" s="89">
        <f>IF(SANCTION!$C479&gt;=9,1,0)</f>
        <v>1</v>
      </c>
      <c r="AF479" s="89">
        <f>IFERROR(PRODUCT(SANCTION!$X479,SANCTION!$Y479),"")</f>
        <v>0</v>
      </c>
      <c r="AG479" s="89">
        <f t="shared" si="15"/>
        <v>0</v>
      </c>
    </row>
    <row r="480" spans="1:33" hidden="1">
      <c r="A480" s="89" t="str">
        <f>J480&amp;"_"&amp;COUNTIF($J$6:J480,J480)</f>
        <v>_444</v>
      </c>
      <c r="B480" s="58" t="str">
        <f>IF(SANCTION!$C480="","",ROWS($B$6:B480))</f>
        <v/>
      </c>
      <c r="C480" s="58" t="str">
        <f>IFERROR(VLOOKUP($AC480,FILL_DATA!$A$4:$X$1004,2,0),"")</f>
        <v/>
      </c>
      <c r="D480" s="58" t="str">
        <f>IFERROR(VLOOKUP($AC480,FILL_DATA!$A$4:$X$1004,3,0),"")</f>
        <v/>
      </c>
      <c r="E480" s="58" t="str">
        <f>IFERROR(VLOOKUP($AC480,FILL_DATA!$A$4:$X$1004,4,0),"")</f>
        <v/>
      </c>
      <c r="F480" s="58" t="str">
        <f>IFERROR(VLOOKUP($AC480,FILL_DATA!$A$4:$X$1004,5,0),"")</f>
        <v/>
      </c>
      <c r="G480" s="58" t="str">
        <f>IFERROR(VLOOKUP($AC480,FILL_DATA!$A$4:$X$1004,6,0),"")</f>
        <v/>
      </c>
      <c r="H480" s="58" t="str">
        <f>IFERROR(VLOOKUP($AC480,FILL_DATA!$A$4:$X$1004,7,0),"")</f>
        <v/>
      </c>
      <c r="I480" s="161" t="str">
        <f>IFERROR(VLOOKUP($AC480,FILL_DATA!$A$4:$X$1004,9,0),"")</f>
        <v/>
      </c>
      <c r="J480" s="58" t="str">
        <f>IFERROR(VLOOKUP($AC480,FILL_DATA!$A$4:$X$1004,10,0),"")</f>
        <v/>
      </c>
      <c r="K480" s="58" t="str">
        <f>IFERROR(VLOOKUP($AC480,FILL_DATA!$A$4:$X$1004,11,0),"")</f>
        <v/>
      </c>
      <c r="L480" s="58" t="str">
        <f>IFERROR(VLOOKUP($AC480,FILL_DATA!$A$4:$X$1004,12,0),"")</f>
        <v/>
      </c>
      <c r="M480" s="58" t="str">
        <f>IFERROR(VLOOKUP($AC480,FILL_DATA!$A$4:$X$1004,13,0),"")</f>
        <v/>
      </c>
      <c r="N480" s="58" t="str">
        <f>IFERROR(VLOOKUP($AC480,FILL_DATA!$A$4:$X$1004,14,0),"")</f>
        <v/>
      </c>
      <c r="O480" s="58" t="str">
        <f>IFERROR(VLOOKUP($AC480,FILL_DATA!$A$4:$X$1004,15,0),"")</f>
        <v/>
      </c>
      <c r="P480" s="58" t="str">
        <f>IFERROR(VLOOKUP($AC480,FILL_DATA!$A$4:$X$1004,16,0),"")</f>
        <v/>
      </c>
      <c r="Q480" s="58" t="str">
        <f>IFERROR(VLOOKUP($AC480,FILL_DATA!$A$4:$X$1004,17,0),"")</f>
        <v/>
      </c>
      <c r="R480" s="58" t="str">
        <f>IFERROR(VLOOKUP($AC480,FILL_DATA!$A$4:$X$1004,18,0),"")</f>
        <v/>
      </c>
      <c r="S480" s="58" t="str">
        <f>IFERROR(VLOOKUP($AC480,FILL_DATA!$A$4:$X$1004,19,0),"")</f>
        <v/>
      </c>
      <c r="T480" s="58" t="str">
        <f>IFERROR(VLOOKUP($AC480,FILL_DATA!$A$4:$X$1004,20,0),"")</f>
        <v/>
      </c>
      <c r="U480" s="58" t="str">
        <f>IFERROR(VLOOKUP($AC480,FILL_DATA!$A$4:$X$1004,21,0),"")</f>
        <v/>
      </c>
      <c r="V480" s="58" t="str">
        <f>IFERROR(VLOOKUP($AC480,FILL_DATA!$A$4:$X$1004,22,0),"")</f>
        <v/>
      </c>
      <c r="W480" s="58" t="str">
        <f>IFERROR(VLOOKUP($AC480,FILL_DATA!$A$4:$X$1004,23,0),"")</f>
        <v/>
      </c>
      <c r="X480" s="58" t="str">
        <f>IFERROR(VLOOKUP($AC480,FILL_DATA!$A$4:$X$1004,24,0),"")</f>
        <v/>
      </c>
      <c r="Y480" s="58" t="str">
        <f>IF(SANCTION!$C$6:$C$1006="","",VLOOKUP(SANCTION!$C$6:$C$1006,Sheet1!$B$3:$C$15,2,0))</f>
        <v/>
      </c>
      <c r="Z480" s="57">
        <f t="shared" si="14"/>
        <v>0</v>
      </c>
      <c r="AB480" s="89">
        <v>475</v>
      </c>
      <c r="AC480" s="89">
        <f>IFERROR(IF($AB$1&gt;=AB480,SMALL(FILL_DATA!$AC$5:$AC$1004,SANCTION!$AB$2+SANCTION!AB480),0),0)</f>
        <v>0</v>
      </c>
      <c r="AE480" s="89">
        <f>IF(SANCTION!$C480&gt;=9,1,0)</f>
        <v>1</v>
      </c>
      <c r="AF480" s="89">
        <f>IFERROR(PRODUCT(SANCTION!$X480,SANCTION!$Y480),"")</f>
        <v>0</v>
      </c>
      <c r="AG480" s="89">
        <f t="shared" si="15"/>
        <v>0</v>
      </c>
    </row>
    <row r="481" spans="1:33" hidden="1">
      <c r="A481" s="89" t="str">
        <f>J481&amp;"_"&amp;COUNTIF($J$6:J481,J481)</f>
        <v>_445</v>
      </c>
      <c r="B481" s="58" t="str">
        <f>IF(SANCTION!$C481="","",ROWS($B$6:B481))</f>
        <v/>
      </c>
      <c r="C481" s="58" t="str">
        <f>IFERROR(VLOOKUP($AC481,FILL_DATA!$A$4:$X$1004,2,0),"")</f>
        <v/>
      </c>
      <c r="D481" s="58" t="str">
        <f>IFERROR(VLOOKUP($AC481,FILL_DATA!$A$4:$X$1004,3,0),"")</f>
        <v/>
      </c>
      <c r="E481" s="58" t="str">
        <f>IFERROR(VLOOKUP($AC481,FILL_DATA!$A$4:$X$1004,4,0),"")</f>
        <v/>
      </c>
      <c r="F481" s="58" t="str">
        <f>IFERROR(VLOOKUP($AC481,FILL_DATA!$A$4:$X$1004,5,0),"")</f>
        <v/>
      </c>
      <c r="G481" s="58" t="str">
        <f>IFERROR(VLOOKUP($AC481,FILL_DATA!$A$4:$X$1004,6,0),"")</f>
        <v/>
      </c>
      <c r="H481" s="58" t="str">
        <f>IFERROR(VLOOKUP($AC481,FILL_DATA!$A$4:$X$1004,7,0),"")</f>
        <v/>
      </c>
      <c r="I481" s="161" t="str">
        <f>IFERROR(VLOOKUP($AC481,FILL_DATA!$A$4:$X$1004,9,0),"")</f>
        <v/>
      </c>
      <c r="J481" s="58" t="str">
        <f>IFERROR(VLOOKUP($AC481,FILL_DATA!$A$4:$X$1004,10,0),"")</f>
        <v/>
      </c>
      <c r="K481" s="58" t="str">
        <f>IFERROR(VLOOKUP($AC481,FILL_DATA!$A$4:$X$1004,11,0),"")</f>
        <v/>
      </c>
      <c r="L481" s="58" t="str">
        <f>IFERROR(VLOOKUP($AC481,FILL_DATA!$A$4:$X$1004,12,0),"")</f>
        <v/>
      </c>
      <c r="M481" s="58" t="str">
        <f>IFERROR(VLOOKUP($AC481,FILL_DATA!$A$4:$X$1004,13,0),"")</f>
        <v/>
      </c>
      <c r="N481" s="58" t="str">
        <f>IFERROR(VLOOKUP($AC481,FILL_DATA!$A$4:$X$1004,14,0),"")</f>
        <v/>
      </c>
      <c r="O481" s="58" t="str">
        <f>IFERROR(VLOOKUP($AC481,FILL_DATA!$A$4:$X$1004,15,0),"")</f>
        <v/>
      </c>
      <c r="P481" s="58" t="str">
        <f>IFERROR(VLOOKUP($AC481,FILL_DATA!$A$4:$X$1004,16,0),"")</f>
        <v/>
      </c>
      <c r="Q481" s="58" t="str">
        <f>IFERROR(VLOOKUP($AC481,FILL_DATA!$A$4:$X$1004,17,0),"")</f>
        <v/>
      </c>
      <c r="R481" s="58" t="str">
        <f>IFERROR(VLOOKUP($AC481,FILL_DATA!$A$4:$X$1004,18,0),"")</f>
        <v/>
      </c>
      <c r="S481" s="58" t="str">
        <f>IFERROR(VLOOKUP($AC481,FILL_DATA!$A$4:$X$1004,19,0),"")</f>
        <v/>
      </c>
      <c r="T481" s="58" t="str">
        <f>IFERROR(VLOOKUP($AC481,FILL_DATA!$A$4:$X$1004,20,0),"")</f>
        <v/>
      </c>
      <c r="U481" s="58" t="str">
        <f>IFERROR(VLOOKUP($AC481,FILL_DATA!$A$4:$X$1004,21,0),"")</f>
        <v/>
      </c>
      <c r="V481" s="58" t="str">
        <f>IFERROR(VLOOKUP($AC481,FILL_DATA!$A$4:$X$1004,22,0),"")</f>
        <v/>
      </c>
      <c r="W481" s="58" t="str">
        <f>IFERROR(VLOOKUP($AC481,FILL_DATA!$A$4:$X$1004,23,0),"")</f>
        <v/>
      </c>
      <c r="X481" s="58" t="str">
        <f>IFERROR(VLOOKUP($AC481,FILL_DATA!$A$4:$X$1004,24,0),"")</f>
        <v/>
      </c>
      <c r="Y481" s="58" t="str">
        <f>IF(SANCTION!$C$6:$C$1006="","",VLOOKUP(SANCTION!$C$6:$C$1006,Sheet1!$B$3:$C$15,2,0))</f>
        <v/>
      </c>
      <c r="Z481" s="57">
        <f t="shared" si="14"/>
        <v>0</v>
      </c>
      <c r="AB481" s="89">
        <v>476</v>
      </c>
      <c r="AC481" s="89">
        <f>IFERROR(IF($AB$1&gt;=AB481,SMALL(FILL_DATA!$AC$5:$AC$1004,SANCTION!$AB$2+SANCTION!AB481),0),0)</f>
        <v>0</v>
      </c>
      <c r="AE481" s="89">
        <f>IF(SANCTION!$C481&gt;=9,1,0)</f>
        <v>1</v>
      </c>
      <c r="AF481" s="89">
        <f>IFERROR(PRODUCT(SANCTION!$X481,SANCTION!$Y481),"")</f>
        <v>0</v>
      </c>
      <c r="AG481" s="89">
        <f t="shared" si="15"/>
        <v>0</v>
      </c>
    </row>
    <row r="482" spans="1:33" hidden="1">
      <c r="A482" s="89" t="str">
        <f>J482&amp;"_"&amp;COUNTIF($J$6:J482,J482)</f>
        <v>_446</v>
      </c>
      <c r="B482" s="58" t="str">
        <f>IF(SANCTION!$C482="","",ROWS($B$6:B482))</f>
        <v/>
      </c>
      <c r="C482" s="58" t="str">
        <f>IFERROR(VLOOKUP($AC482,FILL_DATA!$A$4:$X$1004,2,0),"")</f>
        <v/>
      </c>
      <c r="D482" s="58" t="str">
        <f>IFERROR(VLOOKUP($AC482,FILL_DATA!$A$4:$X$1004,3,0),"")</f>
        <v/>
      </c>
      <c r="E482" s="58" t="str">
        <f>IFERROR(VLOOKUP($AC482,FILL_DATA!$A$4:$X$1004,4,0),"")</f>
        <v/>
      </c>
      <c r="F482" s="58" t="str">
        <f>IFERROR(VLOOKUP($AC482,FILL_DATA!$A$4:$X$1004,5,0),"")</f>
        <v/>
      </c>
      <c r="G482" s="58" t="str">
        <f>IFERROR(VLOOKUP($AC482,FILL_DATA!$A$4:$X$1004,6,0),"")</f>
        <v/>
      </c>
      <c r="H482" s="58" t="str">
        <f>IFERROR(VLOOKUP($AC482,FILL_DATA!$A$4:$X$1004,7,0),"")</f>
        <v/>
      </c>
      <c r="I482" s="161" t="str">
        <f>IFERROR(VLOOKUP($AC482,FILL_DATA!$A$4:$X$1004,9,0),"")</f>
        <v/>
      </c>
      <c r="J482" s="58" t="str">
        <f>IFERROR(VLOOKUP($AC482,FILL_DATA!$A$4:$X$1004,10,0),"")</f>
        <v/>
      </c>
      <c r="K482" s="58" t="str">
        <f>IFERROR(VLOOKUP($AC482,FILL_DATA!$A$4:$X$1004,11,0),"")</f>
        <v/>
      </c>
      <c r="L482" s="58" t="str">
        <f>IFERROR(VLOOKUP($AC482,FILL_DATA!$A$4:$X$1004,12,0),"")</f>
        <v/>
      </c>
      <c r="M482" s="58" t="str">
        <f>IFERROR(VLOOKUP($AC482,FILL_DATA!$A$4:$X$1004,13,0),"")</f>
        <v/>
      </c>
      <c r="N482" s="58" t="str">
        <f>IFERROR(VLOOKUP($AC482,FILL_DATA!$A$4:$X$1004,14,0),"")</f>
        <v/>
      </c>
      <c r="O482" s="58" t="str">
        <f>IFERROR(VLOOKUP($AC482,FILL_DATA!$A$4:$X$1004,15,0),"")</f>
        <v/>
      </c>
      <c r="P482" s="58" t="str">
        <f>IFERROR(VLOOKUP($AC482,FILL_DATA!$A$4:$X$1004,16,0),"")</f>
        <v/>
      </c>
      <c r="Q482" s="58" t="str">
        <f>IFERROR(VLOOKUP($AC482,FILL_DATA!$A$4:$X$1004,17,0),"")</f>
        <v/>
      </c>
      <c r="R482" s="58" t="str">
        <f>IFERROR(VLOOKUP($AC482,FILL_DATA!$A$4:$X$1004,18,0),"")</f>
        <v/>
      </c>
      <c r="S482" s="58" t="str">
        <f>IFERROR(VLOOKUP($AC482,FILL_DATA!$A$4:$X$1004,19,0),"")</f>
        <v/>
      </c>
      <c r="T482" s="58" t="str">
        <f>IFERROR(VLOOKUP($AC482,FILL_DATA!$A$4:$X$1004,20,0),"")</f>
        <v/>
      </c>
      <c r="U482" s="58" t="str">
        <f>IFERROR(VLOOKUP($AC482,FILL_DATA!$A$4:$X$1004,21,0),"")</f>
        <v/>
      </c>
      <c r="V482" s="58" t="str">
        <f>IFERROR(VLOOKUP($AC482,FILL_DATA!$A$4:$X$1004,22,0),"")</f>
        <v/>
      </c>
      <c r="W482" s="58" t="str">
        <f>IFERROR(VLOOKUP($AC482,FILL_DATA!$A$4:$X$1004,23,0),"")</f>
        <v/>
      </c>
      <c r="X482" s="58" t="str">
        <f>IFERROR(VLOOKUP($AC482,FILL_DATA!$A$4:$X$1004,24,0),"")</f>
        <v/>
      </c>
      <c r="Y482" s="58" t="str">
        <f>IF(SANCTION!$C$6:$C$1006="","",VLOOKUP(SANCTION!$C$6:$C$1006,Sheet1!$B$3:$C$15,2,0))</f>
        <v/>
      </c>
      <c r="Z482" s="57">
        <f t="shared" si="14"/>
        <v>0</v>
      </c>
      <c r="AB482" s="89">
        <v>477</v>
      </c>
      <c r="AC482" s="89">
        <f>IFERROR(IF($AB$1&gt;=AB482,SMALL(FILL_DATA!$AC$5:$AC$1004,SANCTION!$AB$2+SANCTION!AB482),0),0)</f>
        <v>0</v>
      </c>
      <c r="AE482" s="89">
        <f>IF(SANCTION!$C482&gt;=9,1,0)</f>
        <v>1</v>
      </c>
      <c r="AF482" s="89">
        <f>IFERROR(PRODUCT(SANCTION!$X482,SANCTION!$Y482),"")</f>
        <v>0</v>
      </c>
      <c r="AG482" s="89">
        <f t="shared" si="15"/>
        <v>0</v>
      </c>
    </row>
    <row r="483" spans="1:33" hidden="1">
      <c r="A483" s="89" t="str">
        <f>J483&amp;"_"&amp;COUNTIF($J$6:J483,J483)</f>
        <v>_447</v>
      </c>
      <c r="B483" s="58" t="str">
        <f>IF(SANCTION!$C483="","",ROWS($B$6:B483))</f>
        <v/>
      </c>
      <c r="C483" s="58" t="str">
        <f>IFERROR(VLOOKUP($AC483,FILL_DATA!$A$4:$X$1004,2,0),"")</f>
        <v/>
      </c>
      <c r="D483" s="58" t="str">
        <f>IFERROR(VLOOKUP($AC483,FILL_DATA!$A$4:$X$1004,3,0),"")</f>
        <v/>
      </c>
      <c r="E483" s="58" t="str">
        <f>IFERROR(VLOOKUP($AC483,FILL_DATA!$A$4:$X$1004,4,0),"")</f>
        <v/>
      </c>
      <c r="F483" s="58" t="str">
        <f>IFERROR(VLOOKUP($AC483,FILL_DATA!$A$4:$X$1004,5,0),"")</f>
        <v/>
      </c>
      <c r="G483" s="58" t="str">
        <f>IFERROR(VLOOKUP($AC483,FILL_DATA!$A$4:$X$1004,6,0),"")</f>
        <v/>
      </c>
      <c r="H483" s="58" t="str">
        <f>IFERROR(VLOOKUP($AC483,FILL_DATA!$A$4:$X$1004,7,0),"")</f>
        <v/>
      </c>
      <c r="I483" s="161" t="str">
        <f>IFERROR(VLOOKUP($AC483,FILL_DATA!$A$4:$X$1004,9,0),"")</f>
        <v/>
      </c>
      <c r="J483" s="58" t="str">
        <f>IFERROR(VLOOKUP($AC483,FILL_DATA!$A$4:$X$1004,10,0),"")</f>
        <v/>
      </c>
      <c r="K483" s="58" t="str">
        <f>IFERROR(VLOOKUP($AC483,FILL_DATA!$A$4:$X$1004,11,0),"")</f>
        <v/>
      </c>
      <c r="L483" s="58" t="str">
        <f>IFERROR(VLOOKUP($AC483,FILL_DATA!$A$4:$X$1004,12,0),"")</f>
        <v/>
      </c>
      <c r="M483" s="58" t="str">
        <f>IFERROR(VLOOKUP($AC483,FILL_DATA!$A$4:$X$1004,13,0),"")</f>
        <v/>
      </c>
      <c r="N483" s="58" t="str">
        <f>IFERROR(VLOOKUP($AC483,FILL_DATA!$A$4:$X$1004,14,0),"")</f>
        <v/>
      </c>
      <c r="O483" s="58" t="str">
        <f>IFERROR(VLOOKUP($AC483,FILL_DATA!$A$4:$X$1004,15,0),"")</f>
        <v/>
      </c>
      <c r="P483" s="58" t="str">
        <f>IFERROR(VLOOKUP($AC483,FILL_DATA!$A$4:$X$1004,16,0),"")</f>
        <v/>
      </c>
      <c r="Q483" s="58" t="str">
        <f>IFERROR(VLOOKUP($AC483,FILL_DATA!$A$4:$X$1004,17,0),"")</f>
        <v/>
      </c>
      <c r="R483" s="58" t="str">
        <f>IFERROR(VLOOKUP($AC483,FILL_DATA!$A$4:$X$1004,18,0),"")</f>
        <v/>
      </c>
      <c r="S483" s="58" t="str">
        <f>IFERROR(VLOOKUP($AC483,FILL_DATA!$A$4:$X$1004,19,0),"")</f>
        <v/>
      </c>
      <c r="T483" s="58" t="str">
        <f>IFERROR(VLOOKUP($AC483,FILL_DATA!$A$4:$X$1004,20,0),"")</f>
        <v/>
      </c>
      <c r="U483" s="58" t="str">
        <f>IFERROR(VLOOKUP($AC483,FILL_DATA!$A$4:$X$1004,21,0),"")</f>
        <v/>
      </c>
      <c r="V483" s="58" t="str">
        <f>IFERROR(VLOOKUP($AC483,FILL_DATA!$A$4:$X$1004,22,0),"")</f>
        <v/>
      </c>
      <c r="W483" s="58" t="str">
        <f>IFERROR(VLOOKUP($AC483,FILL_DATA!$A$4:$X$1004,23,0),"")</f>
        <v/>
      </c>
      <c r="X483" s="58" t="str">
        <f>IFERROR(VLOOKUP($AC483,FILL_DATA!$A$4:$X$1004,24,0),"")</f>
        <v/>
      </c>
      <c r="Y483" s="58" t="str">
        <f>IF(SANCTION!$C$6:$C$1006="","",VLOOKUP(SANCTION!$C$6:$C$1006,Sheet1!$B$3:$C$15,2,0))</f>
        <v/>
      </c>
      <c r="Z483" s="57">
        <f t="shared" si="14"/>
        <v>0</v>
      </c>
      <c r="AB483" s="89">
        <v>478</v>
      </c>
      <c r="AC483" s="89">
        <f>IFERROR(IF($AB$1&gt;=AB483,SMALL(FILL_DATA!$AC$5:$AC$1004,SANCTION!$AB$2+SANCTION!AB483),0),0)</f>
        <v>0</v>
      </c>
      <c r="AE483" s="89">
        <f>IF(SANCTION!$C483&gt;=9,1,0)</f>
        <v>1</v>
      </c>
      <c r="AF483" s="89">
        <f>IFERROR(PRODUCT(SANCTION!$X483,SANCTION!$Y483),"")</f>
        <v>0</v>
      </c>
      <c r="AG483" s="89">
        <f t="shared" si="15"/>
        <v>0</v>
      </c>
    </row>
    <row r="484" spans="1:33" hidden="1">
      <c r="A484" s="89" t="str">
        <f>J484&amp;"_"&amp;COUNTIF($J$6:J484,J484)</f>
        <v>_448</v>
      </c>
      <c r="B484" s="58" t="str">
        <f>IF(SANCTION!$C484="","",ROWS($B$6:B484))</f>
        <v/>
      </c>
      <c r="C484" s="58" t="str">
        <f>IFERROR(VLOOKUP($AC484,FILL_DATA!$A$4:$X$1004,2,0),"")</f>
        <v/>
      </c>
      <c r="D484" s="58" t="str">
        <f>IFERROR(VLOOKUP($AC484,FILL_DATA!$A$4:$X$1004,3,0),"")</f>
        <v/>
      </c>
      <c r="E484" s="58" t="str">
        <f>IFERROR(VLOOKUP($AC484,FILL_DATA!$A$4:$X$1004,4,0),"")</f>
        <v/>
      </c>
      <c r="F484" s="58" t="str">
        <f>IFERROR(VLOOKUP($AC484,FILL_DATA!$A$4:$X$1004,5,0),"")</f>
        <v/>
      </c>
      <c r="G484" s="58" t="str">
        <f>IFERROR(VLOOKUP($AC484,FILL_DATA!$A$4:$X$1004,6,0),"")</f>
        <v/>
      </c>
      <c r="H484" s="58" t="str">
        <f>IFERROR(VLOOKUP($AC484,FILL_DATA!$A$4:$X$1004,7,0),"")</f>
        <v/>
      </c>
      <c r="I484" s="161" t="str">
        <f>IFERROR(VLOOKUP($AC484,FILL_DATA!$A$4:$X$1004,9,0),"")</f>
        <v/>
      </c>
      <c r="J484" s="58" t="str">
        <f>IFERROR(VLOOKUP($AC484,FILL_DATA!$A$4:$X$1004,10,0),"")</f>
        <v/>
      </c>
      <c r="K484" s="58" t="str">
        <f>IFERROR(VLOOKUP($AC484,FILL_DATA!$A$4:$X$1004,11,0),"")</f>
        <v/>
      </c>
      <c r="L484" s="58" t="str">
        <f>IFERROR(VLOOKUP($AC484,FILL_DATA!$A$4:$X$1004,12,0),"")</f>
        <v/>
      </c>
      <c r="M484" s="58" t="str">
        <f>IFERROR(VLOOKUP($AC484,FILL_DATA!$A$4:$X$1004,13,0),"")</f>
        <v/>
      </c>
      <c r="N484" s="58" t="str">
        <f>IFERROR(VLOOKUP($AC484,FILL_DATA!$A$4:$X$1004,14,0),"")</f>
        <v/>
      </c>
      <c r="O484" s="58" t="str">
        <f>IFERROR(VLOOKUP($AC484,FILL_DATA!$A$4:$X$1004,15,0),"")</f>
        <v/>
      </c>
      <c r="P484" s="58" t="str">
        <f>IFERROR(VLOOKUP($AC484,FILL_DATA!$A$4:$X$1004,16,0),"")</f>
        <v/>
      </c>
      <c r="Q484" s="58" t="str">
        <f>IFERROR(VLOOKUP($AC484,FILL_DATA!$A$4:$X$1004,17,0),"")</f>
        <v/>
      </c>
      <c r="R484" s="58" t="str">
        <f>IFERROR(VLOOKUP($AC484,FILL_DATA!$A$4:$X$1004,18,0),"")</f>
        <v/>
      </c>
      <c r="S484" s="58" t="str">
        <f>IFERROR(VLOOKUP($AC484,FILL_DATA!$A$4:$X$1004,19,0),"")</f>
        <v/>
      </c>
      <c r="T484" s="58" t="str">
        <f>IFERROR(VLOOKUP($AC484,FILL_DATA!$A$4:$X$1004,20,0),"")</f>
        <v/>
      </c>
      <c r="U484" s="58" t="str">
        <f>IFERROR(VLOOKUP($AC484,FILL_DATA!$A$4:$X$1004,21,0),"")</f>
        <v/>
      </c>
      <c r="V484" s="58" t="str">
        <f>IFERROR(VLOOKUP($AC484,FILL_DATA!$A$4:$X$1004,22,0),"")</f>
        <v/>
      </c>
      <c r="W484" s="58" t="str">
        <f>IFERROR(VLOOKUP($AC484,FILL_DATA!$A$4:$X$1004,23,0),"")</f>
        <v/>
      </c>
      <c r="X484" s="58" t="str">
        <f>IFERROR(VLOOKUP($AC484,FILL_DATA!$A$4:$X$1004,24,0),"")</f>
        <v/>
      </c>
      <c r="Y484" s="58" t="str">
        <f>IF(SANCTION!$C$6:$C$1006="","",VLOOKUP(SANCTION!$C$6:$C$1006,Sheet1!$B$3:$C$15,2,0))</f>
        <v/>
      </c>
      <c r="Z484" s="57">
        <f t="shared" si="14"/>
        <v>0</v>
      </c>
      <c r="AB484" s="89">
        <v>479</v>
      </c>
      <c r="AC484" s="89">
        <f>IFERROR(IF($AB$1&gt;=AB484,SMALL(FILL_DATA!$AC$5:$AC$1004,SANCTION!$AB$2+SANCTION!AB484),0),0)</f>
        <v>0</v>
      </c>
      <c r="AE484" s="89">
        <f>IF(SANCTION!$C484&gt;=9,1,0)</f>
        <v>1</v>
      </c>
      <c r="AF484" s="89">
        <f>IFERROR(PRODUCT(SANCTION!$X484,SANCTION!$Y484),"")</f>
        <v>0</v>
      </c>
      <c r="AG484" s="89">
        <f t="shared" si="15"/>
        <v>0</v>
      </c>
    </row>
    <row r="485" spans="1:33" hidden="1">
      <c r="A485" s="89" t="str">
        <f>J485&amp;"_"&amp;COUNTIF($J$6:J485,J485)</f>
        <v>_449</v>
      </c>
      <c r="B485" s="58" t="str">
        <f>IF(SANCTION!$C485="","",ROWS($B$6:B485))</f>
        <v/>
      </c>
      <c r="C485" s="58" t="str">
        <f>IFERROR(VLOOKUP($AC485,FILL_DATA!$A$4:$X$1004,2,0),"")</f>
        <v/>
      </c>
      <c r="D485" s="58" t="str">
        <f>IFERROR(VLOOKUP($AC485,FILL_DATA!$A$4:$X$1004,3,0),"")</f>
        <v/>
      </c>
      <c r="E485" s="58" t="str">
        <f>IFERROR(VLOOKUP($AC485,FILL_DATA!$A$4:$X$1004,4,0),"")</f>
        <v/>
      </c>
      <c r="F485" s="58" t="str">
        <f>IFERROR(VLOOKUP($AC485,FILL_DATA!$A$4:$X$1004,5,0),"")</f>
        <v/>
      </c>
      <c r="G485" s="58" t="str">
        <f>IFERROR(VLOOKUP($AC485,FILL_DATA!$A$4:$X$1004,6,0),"")</f>
        <v/>
      </c>
      <c r="H485" s="58" t="str">
        <f>IFERROR(VLOOKUP($AC485,FILL_DATA!$A$4:$X$1004,7,0),"")</f>
        <v/>
      </c>
      <c r="I485" s="161" t="str">
        <f>IFERROR(VLOOKUP($AC485,FILL_DATA!$A$4:$X$1004,9,0),"")</f>
        <v/>
      </c>
      <c r="J485" s="58" t="str">
        <f>IFERROR(VLOOKUP($AC485,FILL_DATA!$A$4:$X$1004,10,0),"")</f>
        <v/>
      </c>
      <c r="K485" s="58" t="str">
        <f>IFERROR(VLOOKUP($AC485,FILL_DATA!$A$4:$X$1004,11,0),"")</f>
        <v/>
      </c>
      <c r="L485" s="58" t="str">
        <f>IFERROR(VLOOKUP($AC485,FILL_DATA!$A$4:$X$1004,12,0),"")</f>
        <v/>
      </c>
      <c r="M485" s="58" t="str">
        <f>IFERROR(VLOOKUP($AC485,FILL_DATA!$A$4:$X$1004,13,0),"")</f>
        <v/>
      </c>
      <c r="N485" s="58" t="str">
        <f>IFERROR(VLOOKUP($AC485,FILL_DATA!$A$4:$X$1004,14,0),"")</f>
        <v/>
      </c>
      <c r="O485" s="58" t="str">
        <f>IFERROR(VLOOKUP($AC485,FILL_DATA!$A$4:$X$1004,15,0),"")</f>
        <v/>
      </c>
      <c r="P485" s="58" t="str">
        <f>IFERROR(VLOOKUP($AC485,FILL_DATA!$A$4:$X$1004,16,0),"")</f>
        <v/>
      </c>
      <c r="Q485" s="58" t="str">
        <f>IFERROR(VLOOKUP($AC485,FILL_DATA!$A$4:$X$1004,17,0),"")</f>
        <v/>
      </c>
      <c r="R485" s="58" t="str">
        <f>IFERROR(VLOOKUP($AC485,FILL_DATA!$A$4:$X$1004,18,0),"")</f>
        <v/>
      </c>
      <c r="S485" s="58" t="str">
        <f>IFERROR(VLOOKUP($AC485,FILL_DATA!$A$4:$X$1004,19,0),"")</f>
        <v/>
      </c>
      <c r="T485" s="58" t="str">
        <f>IFERROR(VLOOKUP($AC485,FILL_DATA!$A$4:$X$1004,20,0),"")</f>
        <v/>
      </c>
      <c r="U485" s="58" t="str">
        <f>IFERROR(VLOOKUP($AC485,FILL_DATA!$A$4:$X$1004,21,0),"")</f>
        <v/>
      </c>
      <c r="V485" s="58" t="str">
        <f>IFERROR(VLOOKUP($AC485,FILL_DATA!$A$4:$X$1004,22,0),"")</f>
        <v/>
      </c>
      <c r="W485" s="58" t="str">
        <f>IFERROR(VLOOKUP($AC485,FILL_DATA!$A$4:$X$1004,23,0),"")</f>
        <v/>
      </c>
      <c r="X485" s="58" t="str">
        <f>IFERROR(VLOOKUP($AC485,FILL_DATA!$A$4:$X$1004,24,0),"")</f>
        <v/>
      </c>
      <c r="Y485" s="58" t="str">
        <f>IF(SANCTION!$C$6:$C$1006="","",VLOOKUP(SANCTION!$C$6:$C$1006,Sheet1!$B$3:$C$15,2,0))</f>
        <v/>
      </c>
      <c r="Z485" s="57">
        <f t="shared" si="14"/>
        <v>0</v>
      </c>
      <c r="AB485" s="89">
        <v>480</v>
      </c>
      <c r="AC485" s="89">
        <f>IFERROR(IF($AB$1&gt;=AB485,SMALL(FILL_DATA!$AC$5:$AC$1004,SANCTION!$AB$2+SANCTION!AB485),0),0)</f>
        <v>0</v>
      </c>
      <c r="AE485" s="89">
        <f>IF(SANCTION!$C485&gt;=9,1,0)</f>
        <v>1</v>
      </c>
      <c r="AF485" s="89">
        <f>IFERROR(PRODUCT(SANCTION!$X485,SANCTION!$Y485),"")</f>
        <v>0</v>
      </c>
      <c r="AG485" s="89">
        <f t="shared" si="15"/>
        <v>0</v>
      </c>
    </row>
    <row r="486" spans="1:33" hidden="1">
      <c r="A486" s="89" t="str">
        <f>J486&amp;"_"&amp;COUNTIF($J$6:J486,J486)</f>
        <v>_450</v>
      </c>
      <c r="B486" s="58" t="str">
        <f>IF(SANCTION!$C486="","",ROWS($B$6:B486))</f>
        <v/>
      </c>
      <c r="C486" s="58" t="str">
        <f>IFERROR(VLOOKUP($AC486,FILL_DATA!$A$4:$X$1004,2,0),"")</f>
        <v/>
      </c>
      <c r="D486" s="58" t="str">
        <f>IFERROR(VLOOKUP($AC486,FILL_DATA!$A$4:$X$1004,3,0),"")</f>
        <v/>
      </c>
      <c r="E486" s="58" t="str">
        <f>IFERROR(VLOOKUP($AC486,FILL_DATA!$A$4:$X$1004,4,0),"")</f>
        <v/>
      </c>
      <c r="F486" s="58" t="str">
        <f>IFERROR(VLOOKUP($AC486,FILL_DATA!$A$4:$X$1004,5,0),"")</f>
        <v/>
      </c>
      <c r="G486" s="58" t="str">
        <f>IFERROR(VLOOKUP($AC486,FILL_DATA!$A$4:$X$1004,6,0),"")</f>
        <v/>
      </c>
      <c r="H486" s="58" t="str">
        <f>IFERROR(VLOOKUP($AC486,FILL_DATA!$A$4:$X$1004,7,0),"")</f>
        <v/>
      </c>
      <c r="I486" s="161" t="str">
        <f>IFERROR(VLOOKUP($AC486,FILL_DATA!$A$4:$X$1004,9,0),"")</f>
        <v/>
      </c>
      <c r="J486" s="58" t="str">
        <f>IFERROR(VLOOKUP($AC486,FILL_DATA!$A$4:$X$1004,10,0),"")</f>
        <v/>
      </c>
      <c r="K486" s="58" t="str">
        <f>IFERROR(VLOOKUP($AC486,FILL_DATA!$A$4:$X$1004,11,0),"")</f>
        <v/>
      </c>
      <c r="L486" s="58" t="str">
        <f>IFERROR(VLOOKUP($AC486,FILL_DATA!$A$4:$X$1004,12,0),"")</f>
        <v/>
      </c>
      <c r="M486" s="58" t="str">
        <f>IFERROR(VLOOKUP($AC486,FILL_DATA!$A$4:$X$1004,13,0),"")</f>
        <v/>
      </c>
      <c r="N486" s="58" t="str">
        <f>IFERROR(VLOOKUP($AC486,FILL_DATA!$A$4:$X$1004,14,0),"")</f>
        <v/>
      </c>
      <c r="O486" s="58" t="str">
        <f>IFERROR(VLOOKUP($AC486,FILL_DATA!$A$4:$X$1004,15,0),"")</f>
        <v/>
      </c>
      <c r="P486" s="58" t="str">
        <f>IFERROR(VLOOKUP($AC486,FILL_DATA!$A$4:$X$1004,16,0),"")</f>
        <v/>
      </c>
      <c r="Q486" s="58" t="str">
        <f>IFERROR(VLOOKUP($AC486,FILL_DATA!$A$4:$X$1004,17,0),"")</f>
        <v/>
      </c>
      <c r="R486" s="58" t="str">
        <f>IFERROR(VLOOKUP($AC486,FILL_DATA!$A$4:$X$1004,18,0),"")</f>
        <v/>
      </c>
      <c r="S486" s="58" t="str">
        <f>IFERROR(VLOOKUP($AC486,FILL_DATA!$A$4:$X$1004,19,0),"")</f>
        <v/>
      </c>
      <c r="T486" s="58" t="str">
        <f>IFERROR(VLOOKUP($AC486,FILL_DATA!$A$4:$X$1004,20,0),"")</f>
        <v/>
      </c>
      <c r="U486" s="58" t="str">
        <f>IFERROR(VLOOKUP($AC486,FILL_DATA!$A$4:$X$1004,21,0),"")</f>
        <v/>
      </c>
      <c r="V486" s="58" t="str">
        <f>IFERROR(VLOOKUP($AC486,FILL_DATA!$A$4:$X$1004,22,0),"")</f>
        <v/>
      </c>
      <c r="W486" s="58" t="str">
        <f>IFERROR(VLOOKUP($AC486,FILL_DATA!$A$4:$X$1004,23,0),"")</f>
        <v/>
      </c>
      <c r="X486" s="58" t="str">
        <f>IFERROR(VLOOKUP($AC486,FILL_DATA!$A$4:$X$1004,24,0),"")</f>
        <v/>
      </c>
      <c r="Y486" s="58" t="str">
        <f>IF(SANCTION!$C$6:$C$1006="","",VLOOKUP(SANCTION!$C$6:$C$1006,Sheet1!$B$3:$C$15,2,0))</f>
        <v/>
      </c>
      <c r="Z486" s="57">
        <f t="shared" si="14"/>
        <v>0</v>
      </c>
      <c r="AB486" s="89">
        <v>481</v>
      </c>
      <c r="AC486" s="89">
        <f>IFERROR(IF($AB$1&gt;=AB486,SMALL(FILL_DATA!$AC$5:$AC$1004,SANCTION!$AB$2+SANCTION!AB486),0),0)</f>
        <v>0</v>
      </c>
      <c r="AE486" s="89">
        <f>IF(SANCTION!$C486&gt;=9,1,0)</f>
        <v>1</v>
      </c>
      <c r="AF486" s="89">
        <f>IFERROR(PRODUCT(SANCTION!$X486,SANCTION!$Y486),"")</f>
        <v>0</v>
      </c>
      <c r="AG486" s="89">
        <f t="shared" si="15"/>
        <v>0</v>
      </c>
    </row>
    <row r="487" spans="1:33" hidden="1">
      <c r="A487" s="89" t="str">
        <f>J487&amp;"_"&amp;COUNTIF($J$6:J487,J487)</f>
        <v>_451</v>
      </c>
      <c r="B487" s="58" t="str">
        <f>IF(SANCTION!$C487="","",ROWS($B$6:B487))</f>
        <v/>
      </c>
      <c r="C487" s="58" t="str">
        <f>IFERROR(VLOOKUP($AC487,FILL_DATA!$A$4:$X$1004,2,0),"")</f>
        <v/>
      </c>
      <c r="D487" s="58" t="str">
        <f>IFERROR(VLOOKUP($AC487,FILL_DATA!$A$4:$X$1004,3,0),"")</f>
        <v/>
      </c>
      <c r="E487" s="58" t="str">
        <f>IFERROR(VLOOKUP($AC487,FILL_DATA!$A$4:$X$1004,4,0),"")</f>
        <v/>
      </c>
      <c r="F487" s="58" t="str">
        <f>IFERROR(VLOOKUP($AC487,FILL_DATA!$A$4:$X$1004,5,0),"")</f>
        <v/>
      </c>
      <c r="G487" s="58" t="str">
        <f>IFERROR(VLOOKUP($AC487,FILL_DATA!$A$4:$X$1004,6,0),"")</f>
        <v/>
      </c>
      <c r="H487" s="58" t="str">
        <f>IFERROR(VLOOKUP($AC487,FILL_DATA!$A$4:$X$1004,7,0),"")</f>
        <v/>
      </c>
      <c r="I487" s="161" t="str">
        <f>IFERROR(VLOOKUP($AC487,FILL_DATA!$A$4:$X$1004,9,0),"")</f>
        <v/>
      </c>
      <c r="J487" s="58" t="str">
        <f>IFERROR(VLOOKUP($AC487,FILL_DATA!$A$4:$X$1004,10,0),"")</f>
        <v/>
      </c>
      <c r="K487" s="58" t="str">
        <f>IFERROR(VLOOKUP($AC487,FILL_DATA!$A$4:$X$1004,11,0),"")</f>
        <v/>
      </c>
      <c r="L487" s="58" t="str">
        <f>IFERROR(VLOOKUP($AC487,FILL_DATA!$A$4:$X$1004,12,0),"")</f>
        <v/>
      </c>
      <c r="M487" s="58" t="str">
        <f>IFERROR(VLOOKUP($AC487,FILL_DATA!$A$4:$X$1004,13,0),"")</f>
        <v/>
      </c>
      <c r="N487" s="58" t="str">
        <f>IFERROR(VLOOKUP($AC487,FILL_DATA!$A$4:$X$1004,14,0),"")</f>
        <v/>
      </c>
      <c r="O487" s="58" t="str">
        <f>IFERROR(VLOOKUP($AC487,FILL_DATA!$A$4:$X$1004,15,0),"")</f>
        <v/>
      </c>
      <c r="P487" s="58" t="str">
        <f>IFERROR(VLOOKUP($AC487,FILL_DATA!$A$4:$X$1004,16,0),"")</f>
        <v/>
      </c>
      <c r="Q487" s="58" t="str">
        <f>IFERROR(VLOOKUP($AC487,FILL_DATA!$A$4:$X$1004,17,0),"")</f>
        <v/>
      </c>
      <c r="R487" s="58" t="str">
        <f>IFERROR(VLOOKUP($AC487,FILL_DATA!$A$4:$X$1004,18,0),"")</f>
        <v/>
      </c>
      <c r="S487" s="58" t="str">
        <f>IFERROR(VLOOKUP($AC487,FILL_DATA!$A$4:$X$1004,19,0),"")</f>
        <v/>
      </c>
      <c r="T487" s="58" t="str">
        <f>IFERROR(VLOOKUP($AC487,FILL_DATA!$A$4:$X$1004,20,0),"")</f>
        <v/>
      </c>
      <c r="U487" s="58" t="str">
        <f>IFERROR(VLOOKUP($AC487,FILL_DATA!$A$4:$X$1004,21,0),"")</f>
        <v/>
      </c>
      <c r="V487" s="58" t="str">
        <f>IFERROR(VLOOKUP($AC487,FILL_DATA!$A$4:$X$1004,22,0),"")</f>
        <v/>
      </c>
      <c r="W487" s="58" t="str">
        <f>IFERROR(VLOOKUP($AC487,FILL_DATA!$A$4:$X$1004,23,0),"")</f>
        <v/>
      </c>
      <c r="X487" s="58" t="str">
        <f>IFERROR(VLOOKUP($AC487,FILL_DATA!$A$4:$X$1004,24,0),"")</f>
        <v/>
      </c>
      <c r="Y487" s="58" t="str">
        <f>IF(SANCTION!$C$6:$C$1006="","",VLOOKUP(SANCTION!$C$6:$C$1006,Sheet1!$B$3:$C$15,2,0))</f>
        <v/>
      </c>
      <c r="Z487" s="57">
        <f t="shared" si="14"/>
        <v>0</v>
      </c>
      <c r="AB487" s="89">
        <v>482</v>
      </c>
      <c r="AC487" s="89">
        <f>IFERROR(IF($AB$1&gt;=AB487,SMALL(FILL_DATA!$AC$5:$AC$1004,SANCTION!$AB$2+SANCTION!AB487),0),0)</f>
        <v>0</v>
      </c>
      <c r="AE487" s="89">
        <f>IF(SANCTION!$C487&gt;=9,1,0)</f>
        <v>1</v>
      </c>
      <c r="AF487" s="89">
        <f>IFERROR(PRODUCT(SANCTION!$X487,SANCTION!$Y487),"")</f>
        <v>0</v>
      </c>
      <c r="AG487" s="89">
        <f t="shared" si="15"/>
        <v>0</v>
      </c>
    </row>
    <row r="488" spans="1:33" hidden="1">
      <c r="A488" s="89" t="str">
        <f>J488&amp;"_"&amp;COUNTIF($J$6:J488,J488)</f>
        <v>_452</v>
      </c>
      <c r="B488" s="58" t="str">
        <f>IF(SANCTION!$C488="","",ROWS($B$6:B488))</f>
        <v/>
      </c>
      <c r="C488" s="58" t="str">
        <f>IFERROR(VLOOKUP($AC488,FILL_DATA!$A$4:$X$1004,2,0),"")</f>
        <v/>
      </c>
      <c r="D488" s="58" t="str">
        <f>IFERROR(VLOOKUP($AC488,FILL_DATA!$A$4:$X$1004,3,0),"")</f>
        <v/>
      </c>
      <c r="E488" s="58" t="str">
        <f>IFERROR(VLOOKUP($AC488,FILL_DATA!$A$4:$X$1004,4,0),"")</f>
        <v/>
      </c>
      <c r="F488" s="58" t="str">
        <f>IFERROR(VLOOKUP($AC488,FILL_DATA!$A$4:$X$1004,5,0),"")</f>
        <v/>
      </c>
      <c r="G488" s="58" t="str">
        <f>IFERROR(VLOOKUP($AC488,FILL_DATA!$A$4:$X$1004,6,0),"")</f>
        <v/>
      </c>
      <c r="H488" s="58" t="str">
        <f>IFERROR(VLOOKUP($AC488,FILL_DATA!$A$4:$X$1004,7,0),"")</f>
        <v/>
      </c>
      <c r="I488" s="161" t="str">
        <f>IFERROR(VLOOKUP($AC488,FILL_DATA!$A$4:$X$1004,9,0),"")</f>
        <v/>
      </c>
      <c r="J488" s="58" t="str">
        <f>IFERROR(VLOOKUP($AC488,FILL_DATA!$A$4:$X$1004,10,0),"")</f>
        <v/>
      </c>
      <c r="K488" s="58" t="str">
        <f>IFERROR(VLOOKUP($AC488,FILL_DATA!$A$4:$X$1004,11,0),"")</f>
        <v/>
      </c>
      <c r="L488" s="58" t="str">
        <f>IFERROR(VLOOKUP($AC488,FILL_DATA!$A$4:$X$1004,12,0),"")</f>
        <v/>
      </c>
      <c r="M488" s="58" t="str">
        <f>IFERROR(VLOOKUP($AC488,FILL_DATA!$A$4:$X$1004,13,0),"")</f>
        <v/>
      </c>
      <c r="N488" s="58" t="str">
        <f>IFERROR(VLOOKUP($AC488,FILL_DATA!$A$4:$X$1004,14,0),"")</f>
        <v/>
      </c>
      <c r="O488" s="58" t="str">
        <f>IFERROR(VLOOKUP($AC488,FILL_DATA!$A$4:$X$1004,15,0),"")</f>
        <v/>
      </c>
      <c r="P488" s="58" t="str">
        <f>IFERROR(VLOOKUP($AC488,FILL_DATA!$A$4:$X$1004,16,0),"")</f>
        <v/>
      </c>
      <c r="Q488" s="58" t="str">
        <f>IFERROR(VLOOKUP($AC488,FILL_DATA!$A$4:$X$1004,17,0),"")</f>
        <v/>
      </c>
      <c r="R488" s="58" t="str">
        <f>IFERROR(VLOOKUP($AC488,FILL_DATA!$A$4:$X$1004,18,0),"")</f>
        <v/>
      </c>
      <c r="S488" s="58" t="str">
        <f>IFERROR(VLOOKUP($AC488,FILL_DATA!$A$4:$X$1004,19,0),"")</f>
        <v/>
      </c>
      <c r="T488" s="58" t="str">
        <f>IFERROR(VLOOKUP($AC488,FILL_DATA!$A$4:$X$1004,20,0),"")</f>
        <v/>
      </c>
      <c r="U488" s="58" t="str">
        <f>IFERROR(VLOOKUP($AC488,FILL_DATA!$A$4:$X$1004,21,0),"")</f>
        <v/>
      </c>
      <c r="V488" s="58" t="str">
        <f>IFERROR(VLOOKUP($AC488,FILL_DATA!$A$4:$X$1004,22,0),"")</f>
        <v/>
      </c>
      <c r="W488" s="58" t="str">
        <f>IFERROR(VLOOKUP($AC488,FILL_DATA!$A$4:$X$1004,23,0),"")</f>
        <v/>
      </c>
      <c r="X488" s="58" t="str">
        <f>IFERROR(VLOOKUP($AC488,FILL_DATA!$A$4:$X$1004,24,0),"")</f>
        <v/>
      </c>
      <c r="Y488" s="58" t="str">
        <f>IF(SANCTION!$C$6:$C$1006="","",VLOOKUP(SANCTION!$C$6:$C$1006,Sheet1!$B$3:$C$15,2,0))</f>
        <v/>
      </c>
      <c r="Z488" s="57">
        <f t="shared" si="14"/>
        <v>0</v>
      </c>
      <c r="AB488" s="89">
        <v>483</v>
      </c>
      <c r="AC488" s="89">
        <f>IFERROR(IF($AB$1&gt;=AB488,SMALL(FILL_DATA!$AC$5:$AC$1004,SANCTION!$AB$2+SANCTION!AB488),0),0)</f>
        <v>0</v>
      </c>
      <c r="AE488" s="89">
        <f>IF(SANCTION!$C488&gt;=9,1,0)</f>
        <v>1</v>
      </c>
      <c r="AF488" s="89">
        <f>IFERROR(PRODUCT(SANCTION!$X488,SANCTION!$Y488),"")</f>
        <v>0</v>
      </c>
      <c r="AG488" s="89">
        <f t="shared" si="15"/>
        <v>0</v>
      </c>
    </row>
    <row r="489" spans="1:33" hidden="1">
      <c r="A489" s="89" t="str">
        <f>J489&amp;"_"&amp;COUNTIF($J$6:J489,J489)</f>
        <v>_453</v>
      </c>
      <c r="B489" s="58" t="str">
        <f>IF(SANCTION!$C489="","",ROWS($B$6:B489))</f>
        <v/>
      </c>
      <c r="C489" s="58" t="str">
        <f>IFERROR(VLOOKUP($AC489,FILL_DATA!$A$4:$X$1004,2,0),"")</f>
        <v/>
      </c>
      <c r="D489" s="58" t="str">
        <f>IFERROR(VLOOKUP($AC489,FILL_DATA!$A$4:$X$1004,3,0),"")</f>
        <v/>
      </c>
      <c r="E489" s="58" t="str">
        <f>IFERROR(VLOOKUP($AC489,FILL_DATA!$A$4:$X$1004,4,0),"")</f>
        <v/>
      </c>
      <c r="F489" s="58" t="str">
        <f>IFERROR(VLOOKUP($AC489,FILL_DATA!$A$4:$X$1004,5,0),"")</f>
        <v/>
      </c>
      <c r="G489" s="58" t="str">
        <f>IFERROR(VLOOKUP($AC489,FILL_DATA!$A$4:$X$1004,6,0),"")</f>
        <v/>
      </c>
      <c r="H489" s="58" t="str">
        <f>IFERROR(VLOOKUP($AC489,FILL_DATA!$A$4:$X$1004,7,0),"")</f>
        <v/>
      </c>
      <c r="I489" s="161" t="str">
        <f>IFERROR(VLOOKUP($AC489,FILL_DATA!$A$4:$X$1004,9,0),"")</f>
        <v/>
      </c>
      <c r="J489" s="58" t="str">
        <f>IFERROR(VLOOKUP($AC489,FILL_DATA!$A$4:$X$1004,10,0),"")</f>
        <v/>
      </c>
      <c r="K489" s="58" t="str">
        <f>IFERROR(VLOOKUP($AC489,FILL_DATA!$A$4:$X$1004,11,0),"")</f>
        <v/>
      </c>
      <c r="L489" s="58" t="str">
        <f>IFERROR(VLOOKUP($AC489,FILL_DATA!$A$4:$X$1004,12,0),"")</f>
        <v/>
      </c>
      <c r="M489" s="58" t="str">
        <f>IFERROR(VLOOKUP($AC489,FILL_DATA!$A$4:$X$1004,13,0),"")</f>
        <v/>
      </c>
      <c r="N489" s="58" t="str">
        <f>IFERROR(VLOOKUP($AC489,FILL_DATA!$A$4:$X$1004,14,0),"")</f>
        <v/>
      </c>
      <c r="O489" s="58" t="str">
        <f>IFERROR(VLOOKUP($AC489,FILL_DATA!$A$4:$X$1004,15,0),"")</f>
        <v/>
      </c>
      <c r="P489" s="58" t="str">
        <f>IFERROR(VLOOKUP($AC489,FILL_DATA!$A$4:$X$1004,16,0),"")</f>
        <v/>
      </c>
      <c r="Q489" s="58" t="str">
        <f>IFERROR(VLOOKUP($AC489,FILL_DATA!$A$4:$X$1004,17,0),"")</f>
        <v/>
      </c>
      <c r="R489" s="58" t="str">
        <f>IFERROR(VLOOKUP($AC489,FILL_DATA!$A$4:$X$1004,18,0),"")</f>
        <v/>
      </c>
      <c r="S489" s="58" t="str">
        <f>IFERROR(VLOOKUP($AC489,FILL_DATA!$A$4:$X$1004,19,0),"")</f>
        <v/>
      </c>
      <c r="T489" s="58" t="str">
        <f>IFERROR(VLOOKUP($AC489,FILL_DATA!$A$4:$X$1004,20,0),"")</f>
        <v/>
      </c>
      <c r="U489" s="58" t="str">
        <f>IFERROR(VLOOKUP($AC489,FILL_DATA!$A$4:$X$1004,21,0),"")</f>
        <v/>
      </c>
      <c r="V489" s="58" t="str">
        <f>IFERROR(VLOOKUP($AC489,FILL_DATA!$A$4:$X$1004,22,0),"")</f>
        <v/>
      </c>
      <c r="W489" s="58" t="str">
        <f>IFERROR(VLOOKUP($AC489,FILL_DATA!$A$4:$X$1004,23,0),"")</f>
        <v/>
      </c>
      <c r="X489" s="58" t="str">
        <f>IFERROR(VLOOKUP($AC489,FILL_DATA!$A$4:$X$1004,24,0),"")</f>
        <v/>
      </c>
      <c r="Y489" s="58" t="str">
        <f>IF(SANCTION!$C$6:$C$1006="","",VLOOKUP(SANCTION!$C$6:$C$1006,Sheet1!$B$3:$C$15,2,0))</f>
        <v/>
      </c>
      <c r="Z489" s="57">
        <f t="shared" si="14"/>
        <v>0</v>
      </c>
      <c r="AB489" s="89">
        <v>484</v>
      </c>
      <c r="AC489" s="89">
        <f>IFERROR(IF($AB$1&gt;=AB489,SMALL(FILL_DATA!$AC$5:$AC$1004,SANCTION!$AB$2+SANCTION!AB489),0),0)</f>
        <v>0</v>
      </c>
      <c r="AE489" s="89">
        <f>IF(SANCTION!$C489&gt;=9,1,0)</f>
        <v>1</v>
      </c>
      <c r="AF489" s="89">
        <f>IFERROR(PRODUCT(SANCTION!$X489,SANCTION!$Y489),"")</f>
        <v>0</v>
      </c>
      <c r="AG489" s="89">
        <f t="shared" si="15"/>
        <v>0</v>
      </c>
    </row>
    <row r="490" spans="1:33" hidden="1">
      <c r="A490" s="89" t="str">
        <f>J490&amp;"_"&amp;COUNTIF($J$6:J490,J490)</f>
        <v>_454</v>
      </c>
      <c r="B490" s="58" t="str">
        <f>IF(SANCTION!$C490="","",ROWS($B$6:B490))</f>
        <v/>
      </c>
      <c r="C490" s="58" t="str">
        <f>IFERROR(VLOOKUP($AC490,FILL_DATA!$A$4:$X$1004,2,0),"")</f>
        <v/>
      </c>
      <c r="D490" s="58" t="str">
        <f>IFERROR(VLOOKUP($AC490,FILL_DATA!$A$4:$X$1004,3,0),"")</f>
        <v/>
      </c>
      <c r="E490" s="58" t="str">
        <f>IFERROR(VLOOKUP($AC490,FILL_DATA!$A$4:$X$1004,4,0),"")</f>
        <v/>
      </c>
      <c r="F490" s="58" t="str">
        <f>IFERROR(VLOOKUP($AC490,FILL_DATA!$A$4:$X$1004,5,0),"")</f>
        <v/>
      </c>
      <c r="G490" s="58" t="str">
        <f>IFERROR(VLOOKUP($AC490,FILL_DATA!$A$4:$X$1004,6,0),"")</f>
        <v/>
      </c>
      <c r="H490" s="58" t="str">
        <f>IFERROR(VLOOKUP($AC490,FILL_DATA!$A$4:$X$1004,7,0),"")</f>
        <v/>
      </c>
      <c r="I490" s="161" t="str">
        <f>IFERROR(VLOOKUP($AC490,FILL_DATA!$A$4:$X$1004,9,0),"")</f>
        <v/>
      </c>
      <c r="J490" s="58" t="str">
        <f>IFERROR(VLOOKUP($AC490,FILL_DATA!$A$4:$X$1004,10,0),"")</f>
        <v/>
      </c>
      <c r="K490" s="58" t="str">
        <f>IFERROR(VLOOKUP($AC490,FILL_DATA!$A$4:$X$1004,11,0),"")</f>
        <v/>
      </c>
      <c r="L490" s="58" t="str">
        <f>IFERROR(VLOOKUP($AC490,FILL_DATA!$A$4:$X$1004,12,0),"")</f>
        <v/>
      </c>
      <c r="M490" s="58" t="str">
        <f>IFERROR(VLOOKUP($AC490,FILL_DATA!$A$4:$X$1004,13,0),"")</f>
        <v/>
      </c>
      <c r="N490" s="58" t="str">
        <f>IFERROR(VLOOKUP($AC490,FILL_DATA!$A$4:$X$1004,14,0),"")</f>
        <v/>
      </c>
      <c r="O490" s="58" t="str">
        <f>IFERROR(VLOOKUP($AC490,FILL_DATA!$A$4:$X$1004,15,0),"")</f>
        <v/>
      </c>
      <c r="P490" s="58" t="str">
        <f>IFERROR(VLOOKUP($AC490,FILL_DATA!$A$4:$X$1004,16,0),"")</f>
        <v/>
      </c>
      <c r="Q490" s="58" t="str">
        <f>IFERROR(VLOOKUP($AC490,FILL_DATA!$A$4:$X$1004,17,0),"")</f>
        <v/>
      </c>
      <c r="R490" s="58" t="str">
        <f>IFERROR(VLOOKUP($AC490,FILL_DATA!$A$4:$X$1004,18,0),"")</f>
        <v/>
      </c>
      <c r="S490" s="58" t="str">
        <f>IFERROR(VLOOKUP($AC490,FILL_DATA!$A$4:$X$1004,19,0),"")</f>
        <v/>
      </c>
      <c r="T490" s="58" t="str">
        <f>IFERROR(VLOOKUP($AC490,FILL_DATA!$A$4:$X$1004,20,0),"")</f>
        <v/>
      </c>
      <c r="U490" s="58" t="str">
        <f>IFERROR(VLOOKUP($AC490,FILL_DATA!$A$4:$X$1004,21,0),"")</f>
        <v/>
      </c>
      <c r="V490" s="58" t="str">
        <f>IFERROR(VLOOKUP($AC490,FILL_DATA!$A$4:$X$1004,22,0),"")</f>
        <v/>
      </c>
      <c r="W490" s="58" t="str">
        <f>IFERROR(VLOOKUP($AC490,FILL_DATA!$A$4:$X$1004,23,0),"")</f>
        <v/>
      </c>
      <c r="X490" s="58" t="str">
        <f>IFERROR(VLOOKUP($AC490,FILL_DATA!$A$4:$X$1004,24,0),"")</f>
        <v/>
      </c>
      <c r="Y490" s="58" t="str">
        <f>IF(SANCTION!$C$6:$C$1006="","",VLOOKUP(SANCTION!$C$6:$C$1006,Sheet1!$B$3:$C$15,2,0))</f>
        <v/>
      </c>
      <c r="Z490" s="57">
        <f t="shared" si="14"/>
        <v>0</v>
      </c>
      <c r="AB490" s="89">
        <v>485</v>
      </c>
      <c r="AC490" s="89">
        <f>IFERROR(IF($AB$1&gt;=AB490,SMALL(FILL_DATA!$AC$5:$AC$1004,SANCTION!$AB$2+SANCTION!AB490),0),0)</f>
        <v>0</v>
      </c>
      <c r="AE490" s="89">
        <f>IF(SANCTION!$C490&gt;=9,1,0)</f>
        <v>1</v>
      </c>
      <c r="AF490" s="89">
        <f>IFERROR(PRODUCT(SANCTION!$X490,SANCTION!$Y490),"")</f>
        <v>0</v>
      </c>
      <c r="AG490" s="89">
        <f t="shared" si="15"/>
        <v>0</v>
      </c>
    </row>
    <row r="491" spans="1:33" hidden="1">
      <c r="A491" s="89" t="str">
        <f>J491&amp;"_"&amp;COUNTIF($J$6:J491,J491)</f>
        <v>_455</v>
      </c>
      <c r="B491" s="58" t="str">
        <f>IF(SANCTION!$C491="","",ROWS($B$6:B491))</f>
        <v/>
      </c>
      <c r="C491" s="58" t="str">
        <f>IFERROR(VLOOKUP($AC491,FILL_DATA!$A$4:$X$1004,2,0),"")</f>
        <v/>
      </c>
      <c r="D491" s="58" t="str">
        <f>IFERROR(VLOOKUP($AC491,FILL_DATA!$A$4:$X$1004,3,0),"")</f>
        <v/>
      </c>
      <c r="E491" s="58" t="str">
        <f>IFERROR(VLOOKUP($AC491,FILL_DATA!$A$4:$X$1004,4,0),"")</f>
        <v/>
      </c>
      <c r="F491" s="58" t="str">
        <f>IFERROR(VLOOKUP($AC491,FILL_DATA!$A$4:$X$1004,5,0),"")</f>
        <v/>
      </c>
      <c r="G491" s="58" t="str">
        <f>IFERROR(VLOOKUP($AC491,FILL_DATA!$A$4:$X$1004,6,0),"")</f>
        <v/>
      </c>
      <c r="H491" s="58" t="str">
        <f>IFERROR(VLOOKUP($AC491,FILL_DATA!$A$4:$X$1004,7,0),"")</f>
        <v/>
      </c>
      <c r="I491" s="161" t="str">
        <f>IFERROR(VLOOKUP($AC491,FILL_DATA!$A$4:$X$1004,9,0),"")</f>
        <v/>
      </c>
      <c r="J491" s="58" t="str">
        <f>IFERROR(VLOOKUP($AC491,FILL_DATA!$A$4:$X$1004,10,0),"")</f>
        <v/>
      </c>
      <c r="K491" s="58" t="str">
        <f>IFERROR(VLOOKUP($AC491,FILL_DATA!$A$4:$X$1004,11,0),"")</f>
        <v/>
      </c>
      <c r="L491" s="58" t="str">
        <f>IFERROR(VLOOKUP($AC491,FILL_DATA!$A$4:$X$1004,12,0),"")</f>
        <v/>
      </c>
      <c r="M491" s="58" t="str">
        <f>IFERROR(VLOOKUP($AC491,FILL_DATA!$A$4:$X$1004,13,0),"")</f>
        <v/>
      </c>
      <c r="N491" s="58" t="str">
        <f>IFERROR(VLOOKUP($AC491,FILL_DATA!$A$4:$X$1004,14,0),"")</f>
        <v/>
      </c>
      <c r="O491" s="58" t="str">
        <f>IFERROR(VLOOKUP($AC491,FILL_DATA!$A$4:$X$1004,15,0),"")</f>
        <v/>
      </c>
      <c r="P491" s="58" t="str">
        <f>IFERROR(VLOOKUP($AC491,FILL_DATA!$A$4:$X$1004,16,0),"")</f>
        <v/>
      </c>
      <c r="Q491" s="58" t="str">
        <f>IFERROR(VLOOKUP($AC491,FILL_DATA!$A$4:$X$1004,17,0),"")</f>
        <v/>
      </c>
      <c r="R491" s="58" t="str">
        <f>IFERROR(VLOOKUP($AC491,FILL_DATA!$A$4:$X$1004,18,0),"")</f>
        <v/>
      </c>
      <c r="S491" s="58" t="str">
        <f>IFERROR(VLOOKUP($AC491,FILL_DATA!$A$4:$X$1004,19,0),"")</f>
        <v/>
      </c>
      <c r="T491" s="58" t="str">
        <f>IFERROR(VLOOKUP($AC491,FILL_DATA!$A$4:$X$1004,20,0),"")</f>
        <v/>
      </c>
      <c r="U491" s="58" t="str">
        <f>IFERROR(VLOOKUP($AC491,FILL_DATA!$A$4:$X$1004,21,0),"")</f>
        <v/>
      </c>
      <c r="V491" s="58" t="str">
        <f>IFERROR(VLOOKUP($AC491,FILL_DATA!$A$4:$X$1004,22,0),"")</f>
        <v/>
      </c>
      <c r="W491" s="58" t="str">
        <f>IFERROR(VLOOKUP($AC491,FILL_DATA!$A$4:$X$1004,23,0),"")</f>
        <v/>
      </c>
      <c r="X491" s="58" t="str">
        <f>IFERROR(VLOOKUP($AC491,FILL_DATA!$A$4:$X$1004,24,0),"")</f>
        <v/>
      </c>
      <c r="Y491" s="58" t="str">
        <f>IF(SANCTION!$C$6:$C$1006="","",VLOOKUP(SANCTION!$C$6:$C$1006,Sheet1!$B$3:$C$15,2,0))</f>
        <v/>
      </c>
      <c r="Z491" s="57">
        <f t="shared" si="14"/>
        <v>0</v>
      </c>
      <c r="AB491" s="89">
        <v>486</v>
      </c>
      <c r="AC491" s="89">
        <f>IFERROR(IF($AB$1&gt;=AB491,SMALL(FILL_DATA!$AC$5:$AC$1004,SANCTION!$AB$2+SANCTION!AB491),0),0)</f>
        <v>0</v>
      </c>
      <c r="AE491" s="89">
        <f>IF(SANCTION!$C491&gt;=9,1,0)</f>
        <v>1</v>
      </c>
      <c r="AF491" s="89">
        <f>IFERROR(PRODUCT(SANCTION!$X491,SANCTION!$Y491),"")</f>
        <v>0</v>
      </c>
      <c r="AG491" s="89">
        <f t="shared" si="15"/>
        <v>0</v>
      </c>
    </row>
    <row r="492" spans="1:33" hidden="1">
      <c r="A492" s="89" t="str">
        <f>J492&amp;"_"&amp;COUNTIF($J$6:J492,J492)</f>
        <v>_456</v>
      </c>
      <c r="B492" s="58" t="str">
        <f>IF(SANCTION!$C492="","",ROWS($B$6:B492))</f>
        <v/>
      </c>
      <c r="C492" s="58" t="str">
        <f>IFERROR(VLOOKUP($AC492,FILL_DATA!$A$4:$X$1004,2,0),"")</f>
        <v/>
      </c>
      <c r="D492" s="58" t="str">
        <f>IFERROR(VLOOKUP($AC492,FILL_DATA!$A$4:$X$1004,3,0),"")</f>
        <v/>
      </c>
      <c r="E492" s="58" t="str">
        <f>IFERROR(VLOOKUP($AC492,FILL_DATA!$A$4:$X$1004,4,0),"")</f>
        <v/>
      </c>
      <c r="F492" s="58" t="str">
        <f>IFERROR(VLOOKUP($AC492,FILL_DATA!$A$4:$X$1004,5,0),"")</f>
        <v/>
      </c>
      <c r="G492" s="58" t="str">
        <f>IFERROR(VLOOKUP($AC492,FILL_DATA!$A$4:$X$1004,6,0),"")</f>
        <v/>
      </c>
      <c r="H492" s="58" t="str">
        <f>IFERROR(VLOOKUP($AC492,FILL_DATA!$A$4:$X$1004,7,0),"")</f>
        <v/>
      </c>
      <c r="I492" s="161" t="str">
        <f>IFERROR(VLOOKUP($AC492,FILL_DATA!$A$4:$X$1004,9,0),"")</f>
        <v/>
      </c>
      <c r="J492" s="58" t="str">
        <f>IFERROR(VLOOKUP($AC492,FILL_DATA!$A$4:$X$1004,10,0),"")</f>
        <v/>
      </c>
      <c r="K492" s="58" t="str">
        <f>IFERROR(VLOOKUP($AC492,FILL_DATA!$A$4:$X$1004,11,0),"")</f>
        <v/>
      </c>
      <c r="L492" s="58" t="str">
        <f>IFERROR(VLOOKUP($AC492,FILL_DATA!$A$4:$X$1004,12,0),"")</f>
        <v/>
      </c>
      <c r="M492" s="58" t="str">
        <f>IFERROR(VLOOKUP($AC492,FILL_DATA!$A$4:$X$1004,13,0),"")</f>
        <v/>
      </c>
      <c r="N492" s="58" t="str">
        <f>IFERROR(VLOOKUP($AC492,FILL_DATA!$A$4:$X$1004,14,0),"")</f>
        <v/>
      </c>
      <c r="O492" s="58" t="str">
        <f>IFERROR(VLOOKUP($AC492,FILL_DATA!$A$4:$X$1004,15,0),"")</f>
        <v/>
      </c>
      <c r="P492" s="58" t="str">
        <f>IFERROR(VLOOKUP($AC492,FILL_DATA!$A$4:$X$1004,16,0),"")</f>
        <v/>
      </c>
      <c r="Q492" s="58" t="str">
        <f>IFERROR(VLOOKUP($AC492,FILL_DATA!$A$4:$X$1004,17,0),"")</f>
        <v/>
      </c>
      <c r="R492" s="58" t="str">
        <f>IFERROR(VLOOKUP($AC492,FILL_DATA!$A$4:$X$1004,18,0),"")</f>
        <v/>
      </c>
      <c r="S492" s="58" t="str">
        <f>IFERROR(VLOOKUP($AC492,FILL_DATA!$A$4:$X$1004,19,0),"")</f>
        <v/>
      </c>
      <c r="T492" s="58" t="str">
        <f>IFERROR(VLOOKUP($AC492,FILL_DATA!$A$4:$X$1004,20,0),"")</f>
        <v/>
      </c>
      <c r="U492" s="58" t="str">
        <f>IFERROR(VLOOKUP($AC492,FILL_DATA!$A$4:$X$1004,21,0),"")</f>
        <v/>
      </c>
      <c r="V492" s="58" t="str">
        <f>IFERROR(VLOOKUP($AC492,FILL_DATA!$A$4:$X$1004,22,0),"")</f>
        <v/>
      </c>
      <c r="W492" s="58" t="str">
        <f>IFERROR(VLOOKUP($AC492,FILL_DATA!$A$4:$X$1004,23,0),"")</f>
        <v/>
      </c>
      <c r="X492" s="58" t="str">
        <f>IFERROR(VLOOKUP($AC492,FILL_DATA!$A$4:$X$1004,24,0),"")</f>
        <v/>
      </c>
      <c r="Y492" s="58" t="str">
        <f>IF(SANCTION!$C$6:$C$1006="","",VLOOKUP(SANCTION!$C$6:$C$1006,Sheet1!$B$3:$C$15,2,0))</f>
        <v/>
      </c>
      <c r="Z492" s="57">
        <f t="shared" si="14"/>
        <v>0</v>
      </c>
      <c r="AB492" s="89">
        <v>487</v>
      </c>
      <c r="AC492" s="89">
        <f>IFERROR(IF($AB$1&gt;=AB492,SMALL(FILL_DATA!$AC$5:$AC$1004,SANCTION!$AB$2+SANCTION!AB492),0),0)</f>
        <v>0</v>
      </c>
      <c r="AE492" s="89">
        <f>IF(SANCTION!$C492&gt;=9,1,0)</f>
        <v>1</v>
      </c>
      <c r="AF492" s="89">
        <f>IFERROR(PRODUCT(SANCTION!$X492,SANCTION!$Y492),"")</f>
        <v>0</v>
      </c>
      <c r="AG492" s="89">
        <f t="shared" si="15"/>
        <v>0</v>
      </c>
    </row>
    <row r="493" spans="1:33" hidden="1">
      <c r="A493" s="89" t="str">
        <f>J493&amp;"_"&amp;COUNTIF($J$6:J493,J493)</f>
        <v>_457</v>
      </c>
      <c r="B493" s="58" t="str">
        <f>IF(SANCTION!$C493="","",ROWS($B$6:B493))</f>
        <v/>
      </c>
      <c r="C493" s="58" t="str">
        <f>IFERROR(VLOOKUP($AC493,FILL_DATA!$A$4:$X$1004,2,0),"")</f>
        <v/>
      </c>
      <c r="D493" s="58" t="str">
        <f>IFERROR(VLOOKUP($AC493,FILL_DATA!$A$4:$X$1004,3,0),"")</f>
        <v/>
      </c>
      <c r="E493" s="58" t="str">
        <f>IFERROR(VLOOKUP($AC493,FILL_DATA!$A$4:$X$1004,4,0),"")</f>
        <v/>
      </c>
      <c r="F493" s="58" t="str">
        <f>IFERROR(VLOOKUP($AC493,FILL_DATA!$A$4:$X$1004,5,0),"")</f>
        <v/>
      </c>
      <c r="G493" s="58" t="str">
        <f>IFERROR(VLOOKUP($AC493,FILL_DATA!$A$4:$X$1004,6,0),"")</f>
        <v/>
      </c>
      <c r="H493" s="58" t="str">
        <f>IFERROR(VLOOKUP($AC493,FILL_DATA!$A$4:$X$1004,7,0),"")</f>
        <v/>
      </c>
      <c r="I493" s="161" t="str">
        <f>IFERROR(VLOOKUP($AC493,FILL_DATA!$A$4:$X$1004,9,0),"")</f>
        <v/>
      </c>
      <c r="J493" s="58" t="str">
        <f>IFERROR(VLOOKUP($AC493,FILL_DATA!$A$4:$X$1004,10,0),"")</f>
        <v/>
      </c>
      <c r="K493" s="58" t="str">
        <f>IFERROR(VLOOKUP($AC493,FILL_DATA!$A$4:$X$1004,11,0),"")</f>
        <v/>
      </c>
      <c r="L493" s="58" t="str">
        <f>IFERROR(VLOOKUP($AC493,FILL_DATA!$A$4:$X$1004,12,0),"")</f>
        <v/>
      </c>
      <c r="M493" s="58" t="str">
        <f>IFERROR(VLOOKUP($AC493,FILL_DATA!$A$4:$X$1004,13,0),"")</f>
        <v/>
      </c>
      <c r="N493" s="58" t="str">
        <f>IFERROR(VLOOKUP($AC493,FILL_DATA!$A$4:$X$1004,14,0),"")</f>
        <v/>
      </c>
      <c r="O493" s="58" t="str">
        <f>IFERROR(VLOOKUP($AC493,FILL_DATA!$A$4:$X$1004,15,0),"")</f>
        <v/>
      </c>
      <c r="P493" s="58" t="str">
        <f>IFERROR(VLOOKUP($AC493,FILL_DATA!$A$4:$X$1004,16,0),"")</f>
        <v/>
      </c>
      <c r="Q493" s="58" t="str">
        <f>IFERROR(VLOOKUP($AC493,FILL_DATA!$A$4:$X$1004,17,0),"")</f>
        <v/>
      </c>
      <c r="R493" s="58" t="str">
        <f>IFERROR(VLOOKUP($AC493,FILL_DATA!$A$4:$X$1004,18,0),"")</f>
        <v/>
      </c>
      <c r="S493" s="58" t="str">
        <f>IFERROR(VLOOKUP($AC493,FILL_DATA!$A$4:$X$1004,19,0),"")</f>
        <v/>
      </c>
      <c r="T493" s="58" t="str">
        <f>IFERROR(VLOOKUP($AC493,FILL_DATA!$A$4:$X$1004,20,0),"")</f>
        <v/>
      </c>
      <c r="U493" s="58" t="str">
        <f>IFERROR(VLOOKUP($AC493,FILL_DATA!$A$4:$X$1004,21,0),"")</f>
        <v/>
      </c>
      <c r="V493" s="58" t="str">
        <f>IFERROR(VLOOKUP($AC493,FILL_DATA!$A$4:$X$1004,22,0),"")</f>
        <v/>
      </c>
      <c r="W493" s="58" t="str">
        <f>IFERROR(VLOOKUP($AC493,FILL_DATA!$A$4:$X$1004,23,0),"")</f>
        <v/>
      </c>
      <c r="X493" s="58" t="str">
        <f>IFERROR(VLOOKUP($AC493,FILL_DATA!$A$4:$X$1004,24,0),"")</f>
        <v/>
      </c>
      <c r="Y493" s="58" t="str">
        <f>IF(SANCTION!$C$6:$C$1006="","",VLOOKUP(SANCTION!$C$6:$C$1006,Sheet1!$B$3:$C$15,2,0))</f>
        <v/>
      </c>
      <c r="Z493" s="57">
        <f t="shared" si="14"/>
        <v>0</v>
      </c>
      <c r="AB493" s="89">
        <v>488</v>
      </c>
      <c r="AC493" s="89">
        <f>IFERROR(IF($AB$1&gt;=AB493,SMALL(FILL_DATA!$AC$5:$AC$1004,SANCTION!$AB$2+SANCTION!AB493),0),0)</f>
        <v>0</v>
      </c>
      <c r="AE493" s="89">
        <f>IF(SANCTION!$C493&gt;=9,1,0)</f>
        <v>1</v>
      </c>
      <c r="AF493" s="89">
        <f>IFERROR(PRODUCT(SANCTION!$X493,SANCTION!$Y493),"")</f>
        <v>0</v>
      </c>
      <c r="AG493" s="89">
        <f t="shared" si="15"/>
        <v>0</v>
      </c>
    </row>
    <row r="494" spans="1:33" hidden="1">
      <c r="A494" s="89" t="str">
        <f>J494&amp;"_"&amp;COUNTIF($J$6:J494,J494)</f>
        <v>_458</v>
      </c>
      <c r="B494" s="58" t="str">
        <f>IF(SANCTION!$C494="","",ROWS($B$6:B494))</f>
        <v/>
      </c>
      <c r="C494" s="58" t="str">
        <f>IFERROR(VLOOKUP($AC494,FILL_DATA!$A$4:$X$1004,2,0),"")</f>
        <v/>
      </c>
      <c r="D494" s="58" t="str">
        <f>IFERROR(VLOOKUP($AC494,FILL_DATA!$A$4:$X$1004,3,0),"")</f>
        <v/>
      </c>
      <c r="E494" s="58" t="str">
        <f>IFERROR(VLOOKUP($AC494,FILL_DATA!$A$4:$X$1004,4,0),"")</f>
        <v/>
      </c>
      <c r="F494" s="58" t="str">
        <f>IFERROR(VLOOKUP($AC494,FILL_DATA!$A$4:$X$1004,5,0),"")</f>
        <v/>
      </c>
      <c r="G494" s="58" t="str">
        <f>IFERROR(VLOOKUP($AC494,FILL_DATA!$A$4:$X$1004,6,0),"")</f>
        <v/>
      </c>
      <c r="H494" s="58" t="str">
        <f>IFERROR(VLOOKUP($AC494,FILL_DATA!$A$4:$X$1004,7,0),"")</f>
        <v/>
      </c>
      <c r="I494" s="161" t="str">
        <f>IFERROR(VLOOKUP($AC494,FILL_DATA!$A$4:$X$1004,9,0),"")</f>
        <v/>
      </c>
      <c r="J494" s="58" t="str">
        <f>IFERROR(VLOOKUP($AC494,FILL_DATA!$A$4:$X$1004,10,0),"")</f>
        <v/>
      </c>
      <c r="K494" s="58" t="str">
        <f>IFERROR(VLOOKUP($AC494,FILL_DATA!$A$4:$X$1004,11,0),"")</f>
        <v/>
      </c>
      <c r="L494" s="58" t="str">
        <f>IFERROR(VLOOKUP($AC494,FILL_DATA!$A$4:$X$1004,12,0),"")</f>
        <v/>
      </c>
      <c r="M494" s="58" t="str">
        <f>IFERROR(VLOOKUP($AC494,FILL_DATA!$A$4:$X$1004,13,0),"")</f>
        <v/>
      </c>
      <c r="N494" s="58" t="str">
        <f>IFERROR(VLOOKUP($AC494,FILL_DATA!$A$4:$X$1004,14,0),"")</f>
        <v/>
      </c>
      <c r="O494" s="58" t="str">
        <f>IFERROR(VLOOKUP($AC494,FILL_DATA!$A$4:$X$1004,15,0),"")</f>
        <v/>
      </c>
      <c r="P494" s="58" t="str">
        <f>IFERROR(VLOOKUP($AC494,FILL_DATA!$A$4:$X$1004,16,0),"")</f>
        <v/>
      </c>
      <c r="Q494" s="58" t="str">
        <f>IFERROR(VLOOKUP($AC494,FILL_DATA!$A$4:$X$1004,17,0),"")</f>
        <v/>
      </c>
      <c r="R494" s="58" t="str">
        <f>IFERROR(VLOOKUP($AC494,FILL_DATA!$A$4:$X$1004,18,0),"")</f>
        <v/>
      </c>
      <c r="S494" s="58" t="str">
        <f>IFERROR(VLOOKUP($AC494,FILL_DATA!$A$4:$X$1004,19,0),"")</f>
        <v/>
      </c>
      <c r="T494" s="58" t="str">
        <f>IFERROR(VLOOKUP($AC494,FILL_DATA!$A$4:$X$1004,20,0),"")</f>
        <v/>
      </c>
      <c r="U494" s="58" t="str">
        <f>IFERROR(VLOOKUP($AC494,FILL_DATA!$A$4:$X$1004,21,0),"")</f>
        <v/>
      </c>
      <c r="V494" s="58" t="str">
        <f>IFERROR(VLOOKUP($AC494,FILL_DATA!$A$4:$X$1004,22,0),"")</f>
        <v/>
      </c>
      <c r="W494" s="58" t="str">
        <f>IFERROR(VLOOKUP($AC494,FILL_DATA!$A$4:$X$1004,23,0),"")</f>
        <v/>
      </c>
      <c r="X494" s="58" t="str">
        <f>IFERROR(VLOOKUP($AC494,FILL_DATA!$A$4:$X$1004,24,0),"")</f>
        <v/>
      </c>
      <c r="Y494" s="58" t="str">
        <f>IF(SANCTION!$C$6:$C$1006="","",VLOOKUP(SANCTION!$C$6:$C$1006,Sheet1!$B$3:$C$15,2,0))</f>
        <v/>
      </c>
      <c r="Z494" s="57">
        <f t="shared" si="14"/>
        <v>0</v>
      </c>
      <c r="AB494" s="89">
        <v>489</v>
      </c>
      <c r="AC494" s="89">
        <f>IFERROR(IF($AB$1&gt;=AB494,SMALL(FILL_DATA!$AC$5:$AC$1004,SANCTION!$AB$2+SANCTION!AB494),0),0)</f>
        <v>0</v>
      </c>
      <c r="AE494" s="89">
        <f>IF(SANCTION!$C494&gt;=9,1,0)</f>
        <v>1</v>
      </c>
      <c r="AF494" s="89">
        <f>IFERROR(PRODUCT(SANCTION!$X494,SANCTION!$Y494),"")</f>
        <v>0</v>
      </c>
      <c r="AG494" s="89">
        <f t="shared" si="15"/>
        <v>0</v>
      </c>
    </row>
    <row r="495" spans="1:33" hidden="1">
      <c r="A495" s="89" t="str">
        <f>J495&amp;"_"&amp;COUNTIF($J$6:J495,J495)</f>
        <v>_459</v>
      </c>
      <c r="B495" s="58" t="str">
        <f>IF(SANCTION!$C495="","",ROWS($B$6:B495))</f>
        <v/>
      </c>
      <c r="C495" s="58" t="str">
        <f>IFERROR(VLOOKUP($AC495,FILL_DATA!$A$4:$X$1004,2,0),"")</f>
        <v/>
      </c>
      <c r="D495" s="58" t="str">
        <f>IFERROR(VLOOKUP($AC495,FILL_DATA!$A$4:$X$1004,3,0),"")</f>
        <v/>
      </c>
      <c r="E495" s="58" t="str">
        <f>IFERROR(VLOOKUP($AC495,FILL_DATA!$A$4:$X$1004,4,0),"")</f>
        <v/>
      </c>
      <c r="F495" s="58" t="str">
        <f>IFERROR(VLOOKUP($AC495,FILL_DATA!$A$4:$X$1004,5,0),"")</f>
        <v/>
      </c>
      <c r="G495" s="58" t="str">
        <f>IFERROR(VLOOKUP($AC495,FILL_DATA!$A$4:$X$1004,6,0),"")</f>
        <v/>
      </c>
      <c r="H495" s="58" t="str">
        <f>IFERROR(VLOOKUP($AC495,FILL_DATA!$A$4:$X$1004,7,0),"")</f>
        <v/>
      </c>
      <c r="I495" s="161" t="str">
        <f>IFERROR(VLOOKUP($AC495,FILL_DATA!$A$4:$X$1004,9,0),"")</f>
        <v/>
      </c>
      <c r="J495" s="58" t="str">
        <f>IFERROR(VLOOKUP($AC495,FILL_DATA!$A$4:$X$1004,10,0),"")</f>
        <v/>
      </c>
      <c r="K495" s="58" t="str">
        <f>IFERROR(VLOOKUP($AC495,FILL_DATA!$A$4:$X$1004,11,0),"")</f>
        <v/>
      </c>
      <c r="L495" s="58" t="str">
        <f>IFERROR(VLOOKUP($AC495,FILL_DATA!$A$4:$X$1004,12,0),"")</f>
        <v/>
      </c>
      <c r="M495" s="58" t="str">
        <f>IFERROR(VLOOKUP($AC495,FILL_DATA!$A$4:$X$1004,13,0),"")</f>
        <v/>
      </c>
      <c r="N495" s="58" t="str">
        <f>IFERROR(VLOOKUP($AC495,FILL_DATA!$A$4:$X$1004,14,0),"")</f>
        <v/>
      </c>
      <c r="O495" s="58" t="str">
        <f>IFERROR(VLOOKUP($AC495,FILL_DATA!$A$4:$X$1004,15,0),"")</f>
        <v/>
      </c>
      <c r="P495" s="58" t="str">
        <f>IFERROR(VLOOKUP($AC495,FILL_DATA!$A$4:$X$1004,16,0),"")</f>
        <v/>
      </c>
      <c r="Q495" s="58" t="str">
        <f>IFERROR(VLOOKUP($AC495,FILL_DATA!$A$4:$X$1004,17,0),"")</f>
        <v/>
      </c>
      <c r="R495" s="58" t="str">
        <f>IFERROR(VLOOKUP($AC495,FILL_DATA!$A$4:$X$1004,18,0),"")</f>
        <v/>
      </c>
      <c r="S495" s="58" t="str">
        <f>IFERROR(VLOOKUP($AC495,FILL_DATA!$A$4:$X$1004,19,0),"")</f>
        <v/>
      </c>
      <c r="T495" s="58" t="str">
        <f>IFERROR(VLOOKUP($AC495,FILL_DATA!$A$4:$X$1004,20,0),"")</f>
        <v/>
      </c>
      <c r="U495" s="58" t="str">
        <f>IFERROR(VLOOKUP($AC495,FILL_DATA!$A$4:$X$1004,21,0),"")</f>
        <v/>
      </c>
      <c r="V495" s="58" t="str">
        <f>IFERROR(VLOOKUP($AC495,FILL_DATA!$A$4:$X$1004,22,0),"")</f>
        <v/>
      </c>
      <c r="W495" s="58" t="str">
        <f>IFERROR(VLOOKUP($AC495,FILL_DATA!$A$4:$X$1004,23,0),"")</f>
        <v/>
      </c>
      <c r="X495" s="58" t="str">
        <f>IFERROR(VLOOKUP($AC495,FILL_DATA!$A$4:$X$1004,24,0),"")</f>
        <v/>
      </c>
      <c r="Y495" s="58" t="str">
        <f>IF(SANCTION!$C$6:$C$1006="","",VLOOKUP(SANCTION!$C$6:$C$1006,Sheet1!$B$3:$C$15,2,0))</f>
        <v/>
      </c>
      <c r="Z495" s="57">
        <f t="shared" si="14"/>
        <v>0</v>
      </c>
      <c r="AB495" s="89">
        <v>490</v>
      </c>
      <c r="AC495" s="89">
        <f>IFERROR(IF($AB$1&gt;=AB495,SMALL(FILL_DATA!$AC$5:$AC$1004,SANCTION!$AB$2+SANCTION!AB495),0),0)</f>
        <v>0</v>
      </c>
      <c r="AE495" s="89">
        <f>IF(SANCTION!$C495&gt;=9,1,0)</f>
        <v>1</v>
      </c>
      <c r="AF495" s="89">
        <f>IFERROR(PRODUCT(SANCTION!$X495,SANCTION!$Y495),"")</f>
        <v>0</v>
      </c>
      <c r="AG495" s="89">
        <f t="shared" si="15"/>
        <v>0</v>
      </c>
    </row>
    <row r="496" spans="1:33" hidden="1">
      <c r="A496" s="89" t="str">
        <f>J496&amp;"_"&amp;COUNTIF($J$6:J496,J496)</f>
        <v>_460</v>
      </c>
      <c r="B496" s="58" t="str">
        <f>IF(SANCTION!$C496="","",ROWS($B$6:B496))</f>
        <v/>
      </c>
      <c r="C496" s="58" t="str">
        <f>IFERROR(VLOOKUP($AC496,FILL_DATA!$A$4:$X$1004,2,0),"")</f>
        <v/>
      </c>
      <c r="D496" s="58" t="str">
        <f>IFERROR(VLOOKUP($AC496,FILL_DATA!$A$4:$X$1004,3,0),"")</f>
        <v/>
      </c>
      <c r="E496" s="58" t="str">
        <f>IFERROR(VLOOKUP($AC496,FILL_DATA!$A$4:$X$1004,4,0),"")</f>
        <v/>
      </c>
      <c r="F496" s="58" t="str">
        <f>IFERROR(VLOOKUP($AC496,FILL_DATA!$A$4:$X$1004,5,0),"")</f>
        <v/>
      </c>
      <c r="G496" s="58" t="str">
        <f>IFERROR(VLOOKUP($AC496,FILL_DATA!$A$4:$X$1004,6,0),"")</f>
        <v/>
      </c>
      <c r="H496" s="58" t="str">
        <f>IFERROR(VLOOKUP($AC496,FILL_DATA!$A$4:$X$1004,7,0),"")</f>
        <v/>
      </c>
      <c r="I496" s="161" t="str">
        <f>IFERROR(VLOOKUP($AC496,FILL_DATA!$A$4:$X$1004,9,0),"")</f>
        <v/>
      </c>
      <c r="J496" s="58" t="str">
        <f>IFERROR(VLOOKUP($AC496,FILL_DATA!$A$4:$X$1004,10,0),"")</f>
        <v/>
      </c>
      <c r="K496" s="58" t="str">
        <f>IFERROR(VLOOKUP($AC496,FILL_DATA!$A$4:$X$1004,11,0),"")</f>
        <v/>
      </c>
      <c r="L496" s="58" t="str">
        <f>IFERROR(VLOOKUP($AC496,FILL_DATA!$A$4:$X$1004,12,0),"")</f>
        <v/>
      </c>
      <c r="M496" s="58" t="str">
        <f>IFERROR(VLOOKUP($AC496,FILL_DATA!$A$4:$X$1004,13,0),"")</f>
        <v/>
      </c>
      <c r="N496" s="58" t="str">
        <f>IFERROR(VLOOKUP($AC496,FILL_DATA!$A$4:$X$1004,14,0),"")</f>
        <v/>
      </c>
      <c r="O496" s="58" t="str">
        <f>IFERROR(VLOOKUP($AC496,FILL_DATA!$A$4:$X$1004,15,0),"")</f>
        <v/>
      </c>
      <c r="P496" s="58" t="str">
        <f>IFERROR(VLOOKUP($AC496,FILL_DATA!$A$4:$X$1004,16,0),"")</f>
        <v/>
      </c>
      <c r="Q496" s="58" t="str">
        <f>IFERROR(VLOOKUP($AC496,FILL_DATA!$A$4:$X$1004,17,0),"")</f>
        <v/>
      </c>
      <c r="R496" s="58" t="str">
        <f>IFERROR(VLOOKUP($AC496,FILL_DATA!$A$4:$X$1004,18,0),"")</f>
        <v/>
      </c>
      <c r="S496" s="58" t="str">
        <f>IFERROR(VLOOKUP($AC496,FILL_DATA!$A$4:$X$1004,19,0),"")</f>
        <v/>
      </c>
      <c r="T496" s="58" t="str">
        <f>IFERROR(VLOOKUP($AC496,FILL_DATA!$A$4:$X$1004,20,0),"")</f>
        <v/>
      </c>
      <c r="U496" s="58" t="str">
        <f>IFERROR(VLOOKUP($AC496,FILL_DATA!$A$4:$X$1004,21,0),"")</f>
        <v/>
      </c>
      <c r="V496" s="58" t="str">
        <f>IFERROR(VLOOKUP($AC496,FILL_DATA!$A$4:$X$1004,22,0),"")</f>
        <v/>
      </c>
      <c r="W496" s="58" t="str">
        <f>IFERROR(VLOOKUP($AC496,FILL_DATA!$A$4:$X$1004,23,0),"")</f>
        <v/>
      </c>
      <c r="X496" s="58" t="str">
        <f>IFERROR(VLOOKUP($AC496,FILL_DATA!$A$4:$X$1004,24,0),"")</f>
        <v/>
      </c>
      <c r="Y496" s="58" t="str">
        <f>IF(SANCTION!$C$6:$C$1006="","",VLOOKUP(SANCTION!$C$6:$C$1006,Sheet1!$B$3:$C$15,2,0))</f>
        <v/>
      </c>
      <c r="Z496" s="57">
        <f t="shared" si="14"/>
        <v>0</v>
      </c>
      <c r="AB496" s="89">
        <v>491</v>
      </c>
      <c r="AC496" s="89">
        <f>IFERROR(IF($AB$1&gt;=AB496,SMALL(FILL_DATA!$AC$5:$AC$1004,SANCTION!$AB$2+SANCTION!AB496),0),0)</f>
        <v>0</v>
      </c>
      <c r="AE496" s="89">
        <f>IF(SANCTION!$C496&gt;=9,1,0)</f>
        <v>1</v>
      </c>
      <c r="AF496" s="89">
        <f>IFERROR(PRODUCT(SANCTION!$X496,SANCTION!$Y496),"")</f>
        <v>0</v>
      </c>
      <c r="AG496" s="89">
        <f t="shared" si="15"/>
        <v>0</v>
      </c>
    </row>
    <row r="497" spans="1:33" hidden="1">
      <c r="A497" s="89" t="str">
        <f>J497&amp;"_"&amp;COUNTIF($J$6:J497,J497)</f>
        <v>_461</v>
      </c>
      <c r="B497" s="58" t="str">
        <f>IF(SANCTION!$C497="","",ROWS($B$6:B497))</f>
        <v/>
      </c>
      <c r="C497" s="58" t="str">
        <f>IFERROR(VLOOKUP($AC497,FILL_DATA!$A$4:$X$1004,2,0),"")</f>
        <v/>
      </c>
      <c r="D497" s="58" t="str">
        <f>IFERROR(VLOOKUP($AC497,FILL_DATA!$A$4:$X$1004,3,0),"")</f>
        <v/>
      </c>
      <c r="E497" s="58" t="str">
        <f>IFERROR(VLOOKUP($AC497,FILL_DATA!$A$4:$X$1004,4,0),"")</f>
        <v/>
      </c>
      <c r="F497" s="58" t="str">
        <f>IFERROR(VLOOKUP($AC497,FILL_DATA!$A$4:$X$1004,5,0),"")</f>
        <v/>
      </c>
      <c r="G497" s="58" t="str">
        <f>IFERROR(VLOOKUP($AC497,FILL_DATA!$A$4:$X$1004,6,0),"")</f>
        <v/>
      </c>
      <c r="H497" s="58" t="str">
        <f>IFERROR(VLOOKUP($AC497,FILL_DATA!$A$4:$X$1004,7,0),"")</f>
        <v/>
      </c>
      <c r="I497" s="161" t="str">
        <f>IFERROR(VLOOKUP($AC497,FILL_DATA!$A$4:$X$1004,9,0),"")</f>
        <v/>
      </c>
      <c r="J497" s="58" t="str">
        <f>IFERROR(VLOOKUP($AC497,FILL_DATA!$A$4:$X$1004,10,0),"")</f>
        <v/>
      </c>
      <c r="K497" s="58" t="str">
        <f>IFERROR(VLOOKUP($AC497,FILL_DATA!$A$4:$X$1004,11,0),"")</f>
        <v/>
      </c>
      <c r="L497" s="58" t="str">
        <f>IFERROR(VLOOKUP($AC497,FILL_DATA!$A$4:$X$1004,12,0),"")</f>
        <v/>
      </c>
      <c r="M497" s="58" t="str">
        <f>IFERROR(VLOOKUP($AC497,FILL_DATA!$A$4:$X$1004,13,0),"")</f>
        <v/>
      </c>
      <c r="N497" s="58" t="str">
        <f>IFERROR(VLOOKUP($AC497,FILL_DATA!$A$4:$X$1004,14,0),"")</f>
        <v/>
      </c>
      <c r="O497" s="58" t="str">
        <f>IFERROR(VLOOKUP($AC497,FILL_DATA!$A$4:$X$1004,15,0),"")</f>
        <v/>
      </c>
      <c r="P497" s="58" t="str">
        <f>IFERROR(VLOOKUP($AC497,FILL_DATA!$A$4:$X$1004,16,0),"")</f>
        <v/>
      </c>
      <c r="Q497" s="58" t="str">
        <f>IFERROR(VLOOKUP($AC497,FILL_DATA!$A$4:$X$1004,17,0),"")</f>
        <v/>
      </c>
      <c r="R497" s="58" t="str">
        <f>IFERROR(VLOOKUP($AC497,FILL_DATA!$A$4:$X$1004,18,0),"")</f>
        <v/>
      </c>
      <c r="S497" s="58" t="str">
        <f>IFERROR(VLOOKUP($AC497,FILL_DATA!$A$4:$X$1004,19,0),"")</f>
        <v/>
      </c>
      <c r="T497" s="58" t="str">
        <f>IFERROR(VLOOKUP($AC497,FILL_DATA!$A$4:$X$1004,20,0),"")</f>
        <v/>
      </c>
      <c r="U497" s="58" t="str">
        <f>IFERROR(VLOOKUP($AC497,FILL_DATA!$A$4:$X$1004,21,0),"")</f>
        <v/>
      </c>
      <c r="V497" s="58" t="str">
        <f>IFERROR(VLOOKUP($AC497,FILL_DATA!$A$4:$X$1004,22,0),"")</f>
        <v/>
      </c>
      <c r="W497" s="58" t="str">
        <f>IFERROR(VLOOKUP($AC497,FILL_DATA!$A$4:$X$1004,23,0),"")</f>
        <v/>
      </c>
      <c r="X497" s="58" t="str">
        <f>IFERROR(VLOOKUP($AC497,FILL_DATA!$A$4:$X$1004,24,0),"")</f>
        <v/>
      </c>
      <c r="Y497" s="58" t="str">
        <f>IF(SANCTION!$C$6:$C$1006="","",VLOOKUP(SANCTION!$C$6:$C$1006,Sheet1!$B$3:$C$15,2,0))</f>
        <v/>
      </c>
      <c r="Z497" s="57">
        <f t="shared" si="14"/>
        <v>0</v>
      </c>
      <c r="AB497" s="89">
        <v>492</v>
      </c>
      <c r="AC497" s="89">
        <f>IFERROR(IF($AB$1&gt;=AB497,SMALL(FILL_DATA!$AC$5:$AC$1004,SANCTION!$AB$2+SANCTION!AB497),0),0)</f>
        <v>0</v>
      </c>
      <c r="AE497" s="89">
        <f>IF(SANCTION!$C497&gt;=9,1,0)</f>
        <v>1</v>
      </c>
      <c r="AF497" s="89">
        <f>IFERROR(PRODUCT(SANCTION!$X497,SANCTION!$Y497),"")</f>
        <v>0</v>
      </c>
      <c r="AG497" s="89">
        <f t="shared" si="15"/>
        <v>0</v>
      </c>
    </row>
    <row r="498" spans="1:33" hidden="1">
      <c r="A498" s="89" t="str">
        <f>J498&amp;"_"&amp;COUNTIF($J$6:J498,J498)</f>
        <v>_462</v>
      </c>
      <c r="B498" s="58" t="str">
        <f>IF(SANCTION!$C498="","",ROWS($B$6:B498))</f>
        <v/>
      </c>
      <c r="C498" s="58" t="str">
        <f>IFERROR(VLOOKUP($AC498,FILL_DATA!$A$4:$X$1004,2,0),"")</f>
        <v/>
      </c>
      <c r="D498" s="58" t="str">
        <f>IFERROR(VLOOKUP($AC498,FILL_DATA!$A$4:$X$1004,3,0),"")</f>
        <v/>
      </c>
      <c r="E498" s="58" t="str">
        <f>IFERROR(VLOOKUP($AC498,FILL_DATA!$A$4:$X$1004,4,0),"")</f>
        <v/>
      </c>
      <c r="F498" s="58" t="str">
        <f>IFERROR(VLOOKUP($AC498,FILL_DATA!$A$4:$X$1004,5,0),"")</f>
        <v/>
      </c>
      <c r="G498" s="58" t="str">
        <f>IFERROR(VLOOKUP($AC498,FILL_DATA!$A$4:$X$1004,6,0),"")</f>
        <v/>
      </c>
      <c r="H498" s="58" t="str">
        <f>IFERROR(VLOOKUP($AC498,FILL_DATA!$A$4:$X$1004,7,0),"")</f>
        <v/>
      </c>
      <c r="I498" s="161" t="str">
        <f>IFERROR(VLOOKUP($AC498,FILL_DATA!$A$4:$X$1004,9,0),"")</f>
        <v/>
      </c>
      <c r="J498" s="58" t="str">
        <f>IFERROR(VLOOKUP($AC498,FILL_DATA!$A$4:$X$1004,10,0),"")</f>
        <v/>
      </c>
      <c r="K498" s="58" t="str">
        <f>IFERROR(VLOOKUP($AC498,FILL_DATA!$A$4:$X$1004,11,0),"")</f>
        <v/>
      </c>
      <c r="L498" s="58" t="str">
        <f>IFERROR(VLOOKUP($AC498,FILL_DATA!$A$4:$X$1004,12,0),"")</f>
        <v/>
      </c>
      <c r="M498" s="58" t="str">
        <f>IFERROR(VLOOKUP($AC498,FILL_DATA!$A$4:$X$1004,13,0),"")</f>
        <v/>
      </c>
      <c r="N498" s="58" t="str">
        <f>IFERROR(VLOOKUP($AC498,FILL_DATA!$A$4:$X$1004,14,0),"")</f>
        <v/>
      </c>
      <c r="O498" s="58" t="str">
        <f>IFERROR(VLOOKUP($AC498,FILL_DATA!$A$4:$X$1004,15,0),"")</f>
        <v/>
      </c>
      <c r="P498" s="58" t="str">
        <f>IFERROR(VLOOKUP($AC498,FILL_DATA!$A$4:$X$1004,16,0),"")</f>
        <v/>
      </c>
      <c r="Q498" s="58" t="str">
        <f>IFERROR(VLOOKUP($AC498,FILL_DATA!$A$4:$X$1004,17,0),"")</f>
        <v/>
      </c>
      <c r="R498" s="58" t="str">
        <f>IFERROR(VLOOKUP($AC498,FILL_DATA!$A$4:$X$1004,18,0),"")</f>
        <v/>
      </c>
      <c r="S498" s="58" t="str">
        <f>IFERROR(VLOOKUP($AC498,FILL_DATA!$A$4:$X$1004,19,0),"")</f>
        <v/>
      </c>
      <c r="T498" s="58" t="str">
        <f>IFERROR(VLOOKUP($AC498,FILL_DATA!$A$4:$X$1004,20,0),"")</f>
        <v/>
      </c>
      <c r="U498" s="58" t="str">
        <f>IFERROR(VLOOKUP($AC498,FILL_DATA!$A$4:$X$1004,21,0),"")</f>
        <v/>
      </c>
      <c r="V498" s="58" t="str">
        <f>IFERROR(VLOOKUP($AC498,FILL_DATA!$A$4:$X$1004,22,0),"")</f>
        <v/>
      </c>
      <c r="W498" s="58" t="str">
        <f>IFERROR(VLOOKUP($AC498,FILL_DATA!$A$4:$X$1004,23,0),"")</f>
        <v/>
      </c>
      <c r="X498" s="58" t="str">
        <f>IFERROR(VLOOKUP($AC498,FILL_DATA!$A$4:$X$1004,24,0),"")</f>
        <v/>
      </c>
      <c r="Y498" s="58" t="str">
        <f>IF(SANCTION!$C$6:$C$1006="","",VLOOKUP(SANCTION!$C$6:$C$1006,Sheet1!$B$3:$C$15,2,0))</f>
        <v/>
      </c>
      <c r="Z498" s="57">
        <f t="shared" si="14"/>
        <v>0</v>
      </c>
      <c r="AB498" s="89">
        <v>493</v>
      </c>
      <c r="AC498" s="89">
        <f>IFERROR(IF($AB$1&gt;=AB498,SMALL(FILL_DATA!$AC$5:$AC$1004,SANCTION!$AB$2+SANCTION!AB498),0),0)</f>
        <v>0</v>
      </c>
      <c r="AE498" s="89">
        <f>IF(SANCTION!$C498&gt;=9,1,0)</f>
        <v>1</v>
      </c>
      <c r="AF498" s="89">
        <f>IFERROR(PRODUCT(SANCTION!$X498,SANCTION!$Y498),"")</f>
        <v>0</v>
      </c>
      <c r="AG498" s="89">
        <f t="shared" si="15"/>
        <v>0</v>
      </c>
    </row>
    <row r="499" spans="1:33" hidden="1">
      <c r="A499" s="89" t="str">
        <f>J499&amp;"_"&amp;COUNTIF($J$6:J499,J499)</f>
        <v>_463</v>
      </c>
      <c r="B499" s="58" t="str">
        <f>IF(SANCTION!$C499="","",ROWS($B$6:B499))</f>
        <v/>
      </c>
      <c r="C499" s="58" t="str">
        <f>IFERROR(VLOOKUP($AC499,FILL_DATA!$A$4:$X$1004,2,0),"")</f>
        <v/>
      </c>
      <c r="D499" s="58" t="str">
        <f>IFERROR(VLOOKUP($AC499,FILL_DATA!$A$4:$X$1004,3,0),"")</f>
        <v/>
      </c>
      <c r="E499" s="58" t="str">
        <f>IFERROR(VLOOKUP($AC499,FILL_DATA!$A$4:$X$1004,4,0),"")</f>
        <v/>
      </c>
      <c r="F499" s="58" t="str">
        <f>IFERROR(VLOOKUP($AC499,FILL_DATA!$A$4:$X$1004,5,0),"")</f>
        <v/>
      </c>
      <c r="G499" s="58" t="str">
        <f>IFERROR(VLOOKUP($AC499,FILL_DATA!$A$4:$X$1004,6,0),"")</f>
        <v/>
      </c>
      <c r="H499" s="58" t="str">
        <f>IFERROR(VLOOKUP($AC499,FILL_DATA!$A$4:$X$1004,7,0),"")</f>
        <v/>
      </c>
      <c r="I499" s="161" t="str">
        <f>IFERROR(VLOOKUP($AC499,FILL_DATA!$A$4:$X$1004,9,0),"")</f>
        <v/>
      </c>
      <c r="J499" s="58" t="str">
        <f>IFERROR(VLOOKUP($AC499,FILL_DATA!$A$4:$X$1004,10,0),"")</f>
        <v/>
      </c>
      <c r="K499" s="58" t="str">
        <f>IFERROR(VLOOKUP($AC499,FILL_DATA!$A$4:$X$1004,11,0),"")</f>
        <v/>
      </c>
      <c r="L499" s="58" t="str">
        <f>IFERROR(VLOOKUP($AC499,FILL_DATA!$A$4:$X$1004,12,0),"")</f>
        <v/>
      </c>
      <c r="M499" s="58" t="str">
        <f>IFERROR(VLOOKUP($AC499,FILL_DATA!$A$4:$X$1004,13,0),"")</f>
        <v/>
      </c>
      <c r="N499" s="58" t="str">
        <f>IFERROR(VLOOKUP($AC499,FILL_DATA!$A$4:$X$1004,14,0),"")</f>
        <v/>
      </c>
      <c r="O499" s="58" t="str">
        <f>IFERROR(VLOOKUP($AC499,FILL_DATA!$A$4:$X$1004,15,0),"")</f>
        <v/>
      </c>
      <c r="P499" s="58" t="str">
        <f>IFERROR(VLOOKUP($AC499,FILL_DATA!$A$4:$X$1004,16,0),"")</f>
        <v/>
      </c>
      <c r="Q499" s="58" t="str">
        <f>IFERROR(VLOOKUP($AC499,FILL_DATA!$A$4:$X$1004,17,0),"")</f>
        <v/>
      </c>
      <c r="R499" s="58" t="str">
        <f>IFERROR(VLOOKUP($AC499,FILL_DATA!$A$4:$X$1004,18,0),"")</f>
        <v/>
      </c>
      <c r="S499" s="58" t="str">
        <f>IFERROR(VLOOKUP($AC499,FILL_DATA!$A$4:$X$1004,19,0),"")</f>
        <v/>
      </c>
      <c r="T499" s="58" t="str">
        <f>IFERROR(VLOOKUP($AC499,FILL_DATA!$A$4:$X$1004,20,0),"")</f>
        <v/>
      </c>
      <c r="U499" s="58" t="str">
        <f>IFERROR(VLOOKUP($AC499,FILL_DATA!$A$4:$X$1004,21,0),"")</f>
        <v/>
      </c>
      <c r="V499" s="58" t="str">
        <f>IFERROR(VLOOKUP($AC499,FILL_DATA!$A$4:$X$1004,22,0),"")</f>
        <v/>
      </c>
      <c r="W499" s="58" t="str">
        <f>IFERROR(VLOOKUP($AC499,FILL_DATA!$A$4:$X$1004,23,0),"")</f>
        <v/>
      </c>
      <c r="X499" s="58" t="str">
        <f>IFERROR(VLOOKUP($AC499,FILL_DATA!$A$4:$X$1004,24,0),"")</f>
        <v/>
      </c>
      <c r="Y499" s="58" t="str">
        <f>IF(SANCTION!$C$6:$C$1006="","",VLOOKUP(SANCTION!$C$6:$C$1006,Sheet1!$B$3:$C$15,2,0))</f>
        <v/>
      </c>
      <c r="Z499" s="57">
        <f t="shared" si="14"/>
        <v>0</v>
      </c>
      <c r="AB499" s="89">
        <v>494</v>
      </c>
      <c r="AC499" s="89">
        <f>IFERROR(IF($AB$1&gt;=AB499,SMALL(FILL_DATA!$AC$5:$AC$1004,SANCTION!$AB$2+SANCTION!AB499),0),0)</f>
        <v>0</v>
      </c>
      <c r="AE499" s="89">
        <f>IF(SANCTION!$C499&gt;=9,1,0)</f>
        <v>1</v>
      </c>
      <c r="AF499" s="89">
        <f>IFERROR(PRODUCT(SANCTION!$X499,SANCTION!$Y499),"")</f>
        <v>0</v>
      </c>
      <c r="AG499" s="89">
        <f t="shared" si="15"/>
        <v>0</v>
      </c>
    </row>
    <row r="500" spans="1:33" hidden="1">
      <c r="A500" s="89" t="str">
        <f>J500&amp;"_"&amp;COUNTIF($J$6:J500,J500)</f>
        <v>_464</v>
      </c>
      <c r="B500" s="58" t="str">
        <f>IF(SANCTION!$C500="","",ROWS($B$6:B500))</f>
        <v/>
      </c>
      <c r="C500" s="58" t="str">
        <f>IFERROR(VLOOKUP($AC500,FILL_DATA!$A$4:$X$1004,2,0),"")</f>
        <v/>
      </c>
      <c r="D500" s="58" t="str">
        <f>IFERROR(VLOOKUP($AC500,FILL_DATA!$A$4:$X$1004,3,0),"")</f>
        <v/>
      </c>
      <c r="E500" s="58" t="str">
        <f>IFERROR(VLOOKUP($AC500,FILL_DATA!$A$4:$X$1004,4,0),"")</f>
        <v/>
      </c>
      <c r="F500" s="58" t="str">
        <f>IFERROR(VLOOKUP($AC500,FILL_DATA!$A$4:$X$1004,5,0),"")</f>
        <v/>
      </c>
      <c r="G500" s="58" t="str">
        <f>IFERROR(VLOOKUP($AC500,FILL_DATA!$A$4:$X$1004,6,0),"")</f>
        <v/>
      </c>
      <c r="H500" s="58" t="str">
        <f>IFERROR(VLOOKUP($AC500,FILL_DATA!$A$4:$X$1004,7,0),"")</f>
        <v/>
      </c>
      <c r="I500" s="161" t="str">
        <f>IFERROR(VLOOKUP($AC500,FILL_DATA!$A$4:$X$1004,9,0),"")</f>
        <v/>
      </c>
      <c r="J500" s="58" t="str">
        <f>IFERROR(VLOOKUP($AC500,FILL_DATA!$A$4:$X$1004,10,0),"")</f>
        <v/>
      </c>
      <c r="K500" s="58" t="str">
        <f>IFERROR(VLOOKUP($AC500,FILL_DATA!$A$4:$X$1004,11,0),"")</f>
        <v/>
      </c>
      <c r="L500" s="58" t="str">
        <f>IFERROR(VLOOKUP($AC500,FILL_DATA!$A$4:$X$1004,12,0),"")</f>
        <v/>
      </c>
      <c r="M500" s="58" t="str">
        <f>IFERROR(VLOOKUP($AC500,FILL_DATA!$A$4:$X$1004,13,0),"")</f>
        <v/>
      </c>
      <c r="N500" s="58" t="str">
        <f>IFERROR(VLOOKUP($AC500,FILL_DATA!$A$4:$X$1004,14,0),"")</f>
        <v/>
      </c>
      <c r="O500" s="58" t="str">
        <f>IFERROR(VLOOKUP($AC500,FILL_DATA!$A$4:$X$1004,15,0),"")</f>
        <v/>
      </c>
      <c r="P500" s="58" t="str">
        <f>IFERROR(VLOOKUP($AC500,FILL_DATA!$A$4:$X$1004,16,0),"")</f>
        <v/>
      </c>
      <c r="Q500" s="58" t="str">
        <f>IFERROR(VLOOKUP($AC500,FILL_DATA!$A$4:$X$1004,17,0),"")</f>
        <v/>
      </c>
      <c r="R500" s="58" t="str">
        <f>IFERROR(VLOOKUP($AC500,FILL_DATA!$A$4:$X$1004,18,0),"")</f>
        <v/>
      </c>
      <c r="S500" s="58" t="str">
        <f>IFERROR(VLOOKUP($AC500,FILL_DATA!$A$4:$X$1004,19,0),"")</f>
        <v/>
      </c>
      <c r="T500" s="58" t="str">
        <f>IFERROR(VLOOKUP($AC500,FILL_DATA!$A$4:$X$1004,20,0),"")</f>
        <v/>
      </c>
      <c r="U500" s="58" t="str">
        <f>IFERROR(VLOOKUP($AC500,FILL_DATA!$A$4:$X$1004,21,0),"")</f>
        <v/>
      </c>
      <c r="V500" s="58" t="str">
        <f>IFERROR(VLOOKUP($AC500,FILL_DATA!$A$4:$X$1004,22,0),"")</f>
        <v/>
      </c>
      <c r="W500" s="58" t="str">
        <f>IFERROR(VLOOKUP($AC500,FILL_DATA!$A$4:$X$1004,23,0),"")</f>
        <v/>
      </c>
      <c r="X500" s="58" t="str">
        <f>IFERROR(VLOOKUP($AC500,FILL_DATA!$A$4:$X$1004,24,0),"")</f>
        <v/>
      </c>
      <c r="Y500" s="58" t="str">
        <f>IF(SANCTION!$C$6:$C$1006="","",VLOOKUP(SANCTION!$C$6:$C$1006,Sheet1!$B$3:$C$15,2,0))</f>
        <v/>
      </c>
      <c r="Z500" s="57">
        <f t="shared" si="14"/>
        <v>0</v>
      </c>
      <c r="AB500" s="89">
        <v>495</v>
      </c>
      <c r="AC500" s="89">
        <f>IFERROR(IF($AB$1&gt;=AB500,SMALL(FILL_DATA!$AC$5:$AC$1004,SANCTION!$AB$2+SANCTION!AB500),0),0)</f>
        <v>0</v>
      </c>
      <c r="AE500" s="89">
        <f>IF(SANCTION!$C500&gt;=9,1,0)</f>
        <v>1</v>
      </c>
      <c r="AF500" s="89">
        <f>IFERROR(PRODUCT(SANCTION!$X500,SANCTION!$Y500),"")</f>
        <v>0</v>
      </c>
      <c r="AG500" s="89">
        <f t="shared" si="15"/>
        <v>0</v>
      </c>
    </row>
    <row r="501" spans="1:33" hidden="1">
      <c r="A501" s="89" t="str">
        <f>J501&amp;"_"&amp;COUNTIF($J$6:J501,J501)</f>
        <v>_465</v>
      </c>
      <c r="B501" s="58"/>
      <c r="C501" s="58" t="str">
        <f>IFERROR(VLOOKUP($AC501,FILL_DATA!$A$4:$X$1004,2,0),"")</f>
        <v/>
      </c>
      <c r="D501" s="58" t="str">
        <f>IFERROR(VLOOKUP($AC501,FILL_DATA!$A$4:$X$1004,3,0),"")</f>
        <v/>
      </c>
      <c r="E501" s="58" t="str">
        <f>IFERROR(VLOOKUP($AC501,FILL_DATA!$A$4:$X$1004,4,0),"")</f>
        <v/>
      </c>
      <c r="F501" s="58" t="str">
        <f>IFERROR(VLOOKUP($AC501,FILL_DATA!$A$4:$X$1004,5,0),"")</f>
        <v/>
      </c>
      <c r="G501" s="58" t="str">
        <f>IFERROR(VLOOKUP($AC501,FILL_DATA!$A$4:$X$1004,6,0),"")</f>
        <v/>
      </c>
      <c r="H501" s="58" t="str">
        <f>IFERROR(VLOOKUP($AC501,FILL_DATA!$A$4:$X$1004,7,0),"")</f>
        <v/>
      </c>
      <c r="I501" s="161" t="str">
        <f>IFERROR(VLOOKUP($AC501,FILL_DATA!$A$4:$X$1004,9,0),"")</f>
        <v/>
      </c>
      <c r="J501" s="58" t="str">
        <f>IFERROR(VLOOKUP($AC501,FILL_DATA!$A$4:$X$1004,10,0),"")</f>
        <v/>
      </c>
      <c r="K501" s="58" t="str">
        <f>IFERROR(VLOOKUP($AC501,FILL_DATA!$A$4:$X$1004,11,0),"")</f>
        <v/>
      </c>
      <c r="L501" s="58" t="str">
        <f>IFERROR(VLOOKUP($AC501,FILL_DATA!$A$4:$X$1004,12,0),"")</f>
        <v/>
      </c>
      <c r="M501" s="58" t="str">
        <f>IFERROR(VLOOKUP($AC501,FILL_DATA!$A$4:$X$1004,13,0),"")</f>
        <v/>
      </c>
      <c r="N501" s="58" t="str">
        <f>IFERROR(VLOOKUP($AC501,FILL_DATA!$A$4:$X$1004,14,0),"")</f>
        <v/>
      </c>
      <c r="O501" s="58" t="str">
        <f>IFERROR(VLOOKUP($AC501,FILL_DATA!$A$4:$X$1004,15,0),"")</f>
        <v/>
      </c>
      <c r="P501" s="58" t="str">
        <f>IFERROR(VLOOKUP($AC501,FILL_DATA!$A$4:$X$1004,16,0),"")</f>
        <v/>
      </c>
      <c r="Q501" s="58" t="str">
        <f>IFERROR(VLOOKUP($AC501,FILL_DATA!$A$4:$X$1004,17,0),"")</f>
        <v/>
      </c>
      <c r="R501" s="58" t="str">
        <f>IFERROR(VLOOKUP($AC501,FILL_DATA!$A$4:$X$1004,18,0),"")</f>
        <v/>
      </c>
      <c r="S501" s="58" t="str">
        <f>IFERROR(VLOOKUP($AC501,FILL_DATA!$A$4:$X$1004,19,0),"")</f>
        <v/>
      </c>
      <c r="T501" s="58" t="str">
        <f>IFERROR(VLOOKUP($AC501,FILL_DATA!$A$4:$X$1004,20,0),"")</f>
        <v/>
      </c>
      <c r="U501" s="58" t="str">
        <f>IFERROR(VLOOKUP($AC501,FILL_DATA!$A$4:$X$1004,21,0),"")</f>
        <v/>
      </c>
      <c r="V501" s="58" t="str">
        <f>IFERROR(VLOOKUP($AC501,FILL_DATA!$A$4:$X$1004,22,0),"")</f>
        <v/>
      </c>
      <c r="W501" s="58" t="str">
        <f>IFERROR(VLOOKUP($AC501,FILL_DATA!$A$4:$X$1004,23,0),"")</f>
        <v/>
      </c>
      <c r="X501" s="59" t="str">
        <f>IFERROR(VLOOKUP($AC501,FILL_DATA!$A$4:$X$1004,24,0),"")</f>
        <v/>
      </c>
      <c r="Y501" s="58" t="str">
        <f>IF(SANCTION!$C$6:$C$1006="","",VLOOKUP(SANCTION!$C$6:$C$1006,Sheet1!$B$3:$C$15,2,0))</f>
        <v/>
      </c>
      <c r="Z501" s="57">
        <f t="shared" si="14"/>
        <v>0</v>
      </c>
      <c r="AB501" s="89">
        <v>496</v>
      </c>
      <c r="AC501" s="89">
        <f>IFERROR(IF($AB$1&gt;=AB501,SMALL(FILL_DATA!$AC$5:$AC$1004,SANCTION!$AB$2+SANCTION!AB501),0),0)</f>
        <v>0</v>
      </c>
      <c r="AE501" s="89">
        <f>IF(SANCTION!$C501&gt;=9,1,0)</f>
        <v>1</v>
      </c>
      <c r="AF501" s="89">
        <f>IFERROR(PRODUCT(SANCTION!$X501,SANCTION!$Y501),"")</f>
        <v>0</v>
      </c>
      <c r="AG501" s="89">
        <f t="shared" si="15"/>
        <v>0</v>
      </c>
    </row>
    <row r="502" spans="1:33" hidden="1">
      <c r="A502" s="89" t="str">
        <f>J502&amp;"_"&amp;COUNTIF($J$6:J502,J502)</f>
        <v>_466</v>
      </c>
      <c r="B502" s="58"/>
      <c r="C502" s="58" t="str">
        <f>IFERROR(VLOOKUP($AC502,FILL_DATA!$A$4:$X$1004,2,0),"")</f>
        <v/>
      </c>
      <c r="D502" s="58" t="str">
        <f>IFERROR(VLOOKUP($AC502,FILL_DATA!$A$4:$X$1004,3,0),"")</f>
        <v/>
      </c>
      <c r="E502" s="58" t="str">
        <f>IFERROR(VLOOKUP($AC502,FILL_DATA!$A$4:$X$1004,4,0),"")</f>
        <v/>
      </c>
      <c r="F502" s="58" t="str">
        <f>IFERROR(VLOOKUP($AC502,FILL_DATA!$A$4:$X$1004,5,0),"")</f>
        <v/>
      </c>
      <c r="G502" s="58" t="str">
        <f>IFERROR(VLOOKUP($AC502,FILL_DATA!$A$4:$X$1004,6,0),"")</f>
        <v/>
      </c>
      <c r="H502" s="58" t="str">
        <f>IFERROR(VLOOKUP($AC502,FILL_DATA!$A$4:$X$1004,7,0),"")</f>
        <v/>
      </c>
      <c r="I502" s="161" t="str">
        <f>IFERROR(VLOOKUP($AC502,FILL_DATA!$A$4:$X$1004,9,0),"")</f>
        <v/>
      </c>
      <c r="J502" s="58" t="str">
        <f>IFERROR(VLOOKUP($AC502,FILL_DATA!$A$4:$X$1004,10,0),"")</f>
        <v/>
      </c>
      <c r="K502" s="58" t="str">
        <f>IFERROR(VLOOKUP($AC502,FILL_DATA!$A$4:$X$1004,11,0),"")</f>
        <v/>
      </c>
      <c r="L502" s="58" t="str">
        <f>IFERROR(VLOOKUP($AC502,FILL_DATA!$A$4:$X$1004,12,0),"")</f>
        <v/>
      </c>
      <c r="M502" s="58" t="str">
        <f>IFERROR(VLOOKUP($AC502,FILL_DATA!$A$4:$X$1004,13,0),"")</f>
        <v/>
      </c>
      <c r="N502" s="58" t="str">
        <f>IFERROR(VLOOKUP($AC502,FILL_DATA!$A$4:$X$1004,14,0),"")</f>
        <v/>
      </c>
      <c r="O502" s="58" t="str">
        <f>IFERROR(VLOOKUP($AC502,FILL_DATA!$A$4:$X$1004,15,0),"")</f>
        <v/>
      </c>
      <c r="P502" s="58" t="str">
        <f>IFERROR(VLOOKUP($AC502,FILL_DATA!$A$4:$X$1004,16,0),"")</f>
        <v/>
      </c>
      <c r="Q502" s="58" t="str">
        <f>IFERROR(VLOOKUP($AC502,FILL_DATA!$A$4:$X$1004,17,0),"")</f>
        <v/>
      </c>
      <c r="R502" s="58" t="str">
        <f>IFERROR(VLOOKUP($AC502,FILL_DATA!$A$4:$X$1004,18,0),"")</f>
        <v/>
      </c>
      <c r="S502" s="58" t="str">
        <f>IFERROR(VLOOKUP($AC502,FILL_DATA!$A$4:$X$1004,19,0),"")</f>
        <v/>
      </c>
      <c r="T502" s="58" t="str">
        <f>IFERROR(VLOOKUP($AC502,FILL_DATA!$A$4:$X$1004,20,0),"")</f>
        <v/>
      </c>
      <c r="U502" s="58" t="str">
        <f>IFERROR(VLOOKUP($AC502,FILL_DATA!$A$4:$X$1004,21,0),"")</f>
        <v/>
      </c>
      <c r="V502" s="58" t="str">
        <f>IFERROR(VLOOKUP($AC502,FILL_DATA!$A$4:$X$1004,22,0),"")</f>
        <v/>
      </c>
      <c r="W502" s="58" t="str">
        <f>IFERROR(VLOOKUP($AC502,FILL_DATA!$A$4:$X$1004,23,0),"")</f>
        <v/>
      </c>
      <c r="X502" s="59" t="str">
        <f>IFERROR(VLOOKUP($AC502,FILL_DATA!$A$4:$X$1004,24,0),"")</f>
        <v/>
      </c>
      <c r="Y502" s="58" t="str">
        <f>IF(SANCTION!$C$6:$C$1006="","",VLOOKUP(SANCTION!$C$6:$C$1006,Sheet1!$B$3:$C$15,2,0))</f>
        <v/>
      </c>
      <c r="Z502" s="57">
        <f t="shared" si="14"/>
        <v>0</v>
      </c>
      <c r="AB502" s="89">
        <v>497</v>
      </c>
      <c r="AC502" s="89">
        <f>IFERROR(IF($AB$1&gt;=AB502,SMALL(FILL_DATA!$AC$5:$AC$1004,SANCTION!$AB$2+SANCTION!AB502),0),0)</f>
        <v>0</v>
      </c>
      <c r="AE502" s="89">
        <f>IF(SANCTION!$C502&gt;=9,1,0)</f>
        <v>1</v>
      </c>
      <c r="AF502" s="89">
        <f>IFERROR(PRODUCT(SANCTION!$X502,SANCTION!$Y502),"")</f>
        <v>0</v>
      </c>
      <c r="AG502" s="89">
        <f t="shared" si="15"/>
        <v>0</v>
      </c>
    </row>
    <row r="503" spans="1:33" hidden="1">
      <c r="A503" s="89" t="str">
        <f>J503&amp;"_"&amp;COUNTIF($J$6:J503,J503)</f>
        <v>_467</v>
      </c>
      <c r="B503" s="58"/>
      <c r="C503" s="58" t="str">
        <f>IFERROR(VLOOKUP($AC503,FILL_DATA!$A$4:$X$1004,2,0),"")</f>
        <v/>
      </c>
      <c r="D503" s="58" t="str">
        <f>IFERROR(VLOOKUP($AC503,FILL_DATA!$A$4:$X$1004,3,0),"")</f>
        <v/>
      </c>
      <c r="E503" s="58" t="str">
        <f>IFERROR(VLOOKUP($AC503,FILL_DATA!$A$4:$X$1004,4,0),"")</f>
        <v/>
      </c>
      <c r="F503" s="58" t="str">
        <f>IFERROR(VLOOKUP($AC503,FILL_DATA!$A$4:$X$1004,5,0),"")</f>
        <v/>
      </c>
      <c r="G503" s="58" t="str">
        <f>IFERROR(VLOOKUP($AC503,FILL_DATA!$A$4:$X$1004,6,0),"")</f>
        <v/>
      </c>
      <c r="H503" s="58" t="str">
        <f>IFERROR(VLOOKUP($AC503,FILL_DATA!$A$4:$X$1004,7,0),"")</f>
        <v/>
      </c>
      <c r="I503" s="161" t="str">
        <f>IFERROR(VLOOKUP($AC503,FILL_DATA!$A$4:$X$1004,9,0),"")</f>
        <v/>
      </c>
      <c r="J503" s="58" t="str">
        <f>IFERROR(VLOOKUP($AC503,FILL_DATA!$A$4:$X$1004,10,0),"")</f>
        <v/>
      </c>
      <c r="K503" s="58" t="str">
        <f>IFERROR(VLOOKUP($AC503,FILL_DATA!$A$4:$X$1004,11,0),"")</f>
        <v/>
      </c>
      <c r="L503" s="58" t="str">
        <f>IFERROR(VLOOKUP($AC503,FILL_DATA!$A$4:$X$1004,12,0),"")</f>
        <v/>
      </c>
      <c r="M503" s="58" t="str">
        <f>IFERROR(VLOOKUP($AC503,FILL_DATA!$A$4:$X$1004,13,0),"")</f>
        <v/>
      </c>
      <c r="N503" s="58" t="str">
        <f>IFERROR(VLOOKUP($AC503,FILL_DATA!$A$4:$X$1004,14,0),"")</f>
        <v/>
      </c>
      <c r="O503" s="58" t="str">
        <f>IFERROR(VLOOKUP($AC503,FILL_DATA!$A$4:$X$1004,15,0),"")</f>
        <v/>
      </c>
      <c r="P503" s="58" t="str">
        <f>IFERROR(VLOOKUP($AC503,FILL_DATA!$A$4:$X$1004,16,0),"")</f>
        <v/>
      </c>
      <c r="Q503" s="58" t="str">
        <f>IFERROR(VLOOKUP($AC503,FILL_DATA!$A$4:$X$1004,17,0),"")</f>
        <v/>
      </c>
      <c r="R503" s="58" t="str">
        <f>IFERROR(VLOOKUP($AC503,FILL_DATA!$A$4:$X$1004,18,0),"")</f>
        <v/>
      </c>
      <c r="S503" s="58" t="str">
        <f>IFERROR(VLOOKUP($AC503,FILL_DATA!$A$4:$X$1004,19,0),"")</f>
        <v/>
      </c>
      <c r="T503" s="58" t="str">
        <f>IFERROR(VLOOKUP($AC503,FILL_DATA!$A$4:$X$1004,20,0),"")</f>
        <v/>
      </c>
      <c r="U503" s="58" t="str">
        <f>IFERROR(VLOOKUP($AC503,FILL_DATA!$A$4:$X$1004,21,0),"")</f>
        <v/>
      </c>
      <c r="V503" s="58" t="str">
        <f>IFERROR(VLOOKUP($AC503,FILL_DATA!$A$4:$X$1004,22,0),"")</f>
        <v/>
      </c>
      <c r="W503" s="58" t="str">
        <f>IFERROR(VLOOKUP($AC503,FILL_DATA!$A$4:$X$1004,23,0),"")</f>
        <v/>
      </c>
      <c r="X503" s="59" t="str">
        <f>IFERROR(VLOOKUP($AC503,FILL_DATA!$A$4:$X$1004,24,0),"")</f>
        <v/>
      </c>
      <c r="Y503" s="58" t="str">
        <f>IF(SANCTION!$C$6:$C$1006="","",VLOOKUP(SANCTION!$C$6:$C$1006,Sheet1!$B$3:$C$15,2,0))</f>
        <v/>
      </c>
      <c r="Z503" s="57">
        <f t="shared" si="14"/>
        <v>0</v>
      </c>
      <c r="AB503" s="89">
        <v>498</v>
      </c>
      <c r="AC503" s="89">
        <f>IFERROR(IF($AB$1&gt;=AB503,SMALL(FILL_DATA!$AC$5:$AC$1004,SANCTION!$AB$2+SANCTION!AB503),0),0)</f>
        <v>0</v>
      </c>
      <c r="AE503" s="89">
        <f>IF(SANCTION!$C503&gt;=9,1,0)</f>
        <v>1</v>
      </c>
      <c r="AF503" s="89">
        <f>IFERROR(PRODUCT(SANCTION!$X503,SANCTION!$Y503),"")</f>
        <v>0</v>
      </c>
      <c r="AG503" s="89">
        <f t="shared" si="15"/>
        <v>0</v>
      </c>
    </row>
    <row r="504" spans="1:33" hidden="1">
      <c r="A504" s="89" t="str">
        <f>J504&amp;"_"&amp;COUNTIF($J$6:J504,J504)</f>
        <v>_468</v>
      </c>
      <c r="B504" s="58"/>
      <c r="C504" s="58" t="str">
        <f>IFERROR(VLOOKUP($AC504,FILL_DATA!$A$4:$X$1004,2,0),"")</f>
        <v/>
      </c>
      <c r="D504" s="58" t="str">
        <f>IFERROR(VLOOKUP($AC504,FILL_DATA!$A$4:$X$1004,3,0),"")</f>
        <v/>
      </c>
      <c r="E504" s="58" t="str">
        <f>IFERROR(VLOOKUP($AC504,FILL_DATA!$A$4:$X$1004,4,0),"")</f>
        <v/>
      </c>
      <c r="F504" s="58" t="str">
        <f>IFERROR(VLOOKUP($AC504,FILL_DATA!$A$4:$X$1004,5,0),"")</f>
        <v/>
      </c>
      <c r="G504" s="58" t="str">
        <f>IFERROR(VLOOKUP($AC504,FILL_DATA!$A$4:$X$1004,6,0),"")</f>
        <v/>
      </c>
      <c r="H504" s="58" t="str">
        <f>IFERROR(VLOOKUP($AC504,FILL_DATA!$A$4:$X$1004,7,0),"")</f>
        <v/>
      </c>
      <c r="I504" s="161" t="str">
        <f>IFERROR(VLOOKUP($AC504,FILL_DATA!$A$4:$X$1004,9,0),"")</f>
        <v/>
      </c>
      <c r="J504" s="58" t="str">
        <f>IFERROR(VLOOKUP($AC504,FILL_DATA!$A$4:$X$1004,10,0),"")</f>
        <v/>
      </c>
      <c r="K504" s="58" t="str">
        <f>IFERROR(VLOOKUP($AC504,FILL_DATA!$A$4:$X$1004,11,0),"")</f>
        <v/>
      </c>
      <c r="L504" s="58" t="str">
        <f>IFERROR(VLOOKUP($AC504,FILL_DATA!$A$4:$X$1004,12,0),"")</f>
        <v/>
      </c>
      <c r="M504" s="58" t="str">
        <f>IFERROR(VLOOKUP($AC504,FILL_DATA!$A$4:$X$1004,13,0),"")</f>
        <v/>
      </c>
      <c r="N504" s="58" t="str">
        <f>IFERROR(VLOOKUP($AC504,FILL_DATA!$A$4:$X$1004,14,0),"")</f>
        <v/>
      </c>
      <c r="O504" s="58" t="str">
        <f>IFERROR(VLOOKUP($AC504,FILL_DATA!$A$4:$X$1004,15,0),"")</f>
        <v/>
      </c>
      <c r="P504" s="58" t="str">
        <f>IFERROR(VLOOKUP($AC504,FILL_DATA!$A$4:$X$1004,16,0),"")</f>
        <v/>
      </c>
      <c r="Q504" s="58" t="str">
        <f>IFERROR(VLOOKUP($AC504,FILL_DATA!$A$4:$X$1004,17,0),"")</f>
        <v/>
      </c>
      <c r="R504" s="58" t="str">
        <f>IFERROR(VLOOKUP($AC504,FILL_DATA!$A$4:$X$1004,18,0),"")</f>
        <v/>
      </c>
      <c r="S504" s="58" t="str">
        <f>IFERROR(VLOOKUP($AC504,FILL_DATA!$A$4:$X$1004,19,0),"")</f>
        <v/>
      </c>
      <c r="T504" s="58" t="str">
        <f>IFERROR(VLOOKUP($AC504,FILL_DATA!$A$4:$X$1004,20,0),"")</f>
        <v/>
      </c>
      <c r="U504" s="58" t="str">
        <f>IFERROR(VLOOKUP($AC504,FILL_DATA!$A$4:$X$1004,21,0),"")</f>
        <v/>
      </c>
      <c r="V504" s="58" t="str">
        <f>IFERROR(VLOOKUP($AC504,FILL_DATA!$A$4:$X$1004,22,0),"")</f>
        <v/>
      </c>
      <c r="W504" s="58" t="str">
        <f>IFERROR(VLOOKUP($AC504,FILL_DATA!$A$4:$X$1004,23,0),"")</f>
        <v/>
      </c>
      <c r="X504" s="59" t="str">
        <f>IFERROR(VLOOKUP($AC504,FILL_DATA!$A$4:$X$1004,24,0),"")</f>
        <v/>
      </c>
      <c r="Y504" s="58" t="str">
        <f>IF(SANCTION!$C$6:$C$1006="","",VLOOKUP(SANCTION!$C$6:$C$1006,Sheet1!$B$3:$C$15,2,0))</f>
        <v/>
      </c>
      <c r="Z504" s="57">
        <f t="shared" si="14"/>
        <v>0</v>
      </c>
      <c r="AB504" s="89">
        <v>499</v>
      </c>
      <c r="AC504" s="89">
        <f>IFERROR(IF($AB$1&gt;=AB504,SMALL(FILL_DATA!$AC$5:$AC$1004,SANCTION!$AB$2+SANCTION!AB504),0),0)</f>
        <v>0</v>
      </c>
      <c r="AE504" s="89">
        <f>IF(SANCTION!$C504&gt;=9,1,0)</f>
        <v>1</v>
      </c>
      <c r="AF504" s="89">
        <f>IFERROR(PRODUCT(SANCTION!$X504,SANCTION!$Y504),"")</f>
        <v>0</v>
      </c>
      <c r="AG504" s="89">
        <f t="shared" si="15"/>
        <v>0</v>
      </c>
    </row>
    <row r="505" spans="1:33" hidden="1">
      <c r="A505" s="89" t="str">
        <f>J505&amp;"_"&amp;COUNTIF($J$6:J505,J505)</f>
        <v>_469</v>
      </c>
      <c r="B505" s="58"/>
      <c r="C505" s="58" t="str">
        <f>IFERROR(VLOOKUP($AC505,FILL_DATA!$A$4:$X$1004,2,0),"")</f>
        <v/>
      </c>
      <c r="D505" s="58" t="str">
        <f>IFERROR(VLOOKUP($AC505,FILL_DATA!$A$4:$X$1004,3,0),"")</f>
        <v/>
      </c>
      <c r="E505" s="58" t="str">
        <f>IFERROR(VLOOKUP($AC505,FILL_DATA!$A$4:$X$1004,4,0),"")</f>
        <v/>
      </c>
      <c r="F505" s="58" t="str">
        <f>IFERROR(VLOOKUP($AC505,FILL_DATA!$A$4:$X$1004,5,0),"")</f>
        <v/>
      </c>
      <c r="G505" s="58" t="str">
        <f>IFERROR(VLOOKUP($AC505,FILL_DATA!$A$4:$X$1004,6,0),"")</f>
        <v/>
      </c>
      <c r="H505" s="58" t="str">
        <f>IFERROR(VLOOKUP($AC505,FILL_DATA!$A$4:$X$1004,7,0),"")</f>
        <v/>
      </c>
      <c r="I505" s="161" t="str">
        <f>IFERROR(VLOOKUP($AC505,FILL_DATA!$A$4:$X$1004,9,0),"")</f>
        <v/>
      </c>
      <c r="J505" s="58" t="str">
        <f>IFERROR(VLOOKUP($AC505,FILL_DATA!$A$4:$X$1004,10,0),"")</f>
        <v/>
      </c>
      <c r="K505" s="58" t="str">
        <f>IFERROR(VLOOKUP($AC505,FILL_DATA!$A$4:$X$1004,11,0),"")</f>
        <v/>
      </c>
      <c r="L505" s="58" t="str">
        <f>IFERROR(VLOOKUP($AC505,FILL_DATA!$A$4:$X$1004,12,0),"")</f>
        <v/>
      </c>
      <c r="M505" s="58" t="str">
        <f>IFERROR(VLOOKUP($AC505,FILL_DATA!$A$4:$X$1004,13,0),"")</f>
        <v/>
      </c>
      <c r="N505" s="58" t="str">
        <f>IFERROR(VLOOKUP($AC505,FILL_DATA!$A$4:$X$1004,14,0),"")</f>
        <v/>
      </c>
      <c r="O505" s="58" t="str">
        <f>IFERROR(VLOOKUP($AC505,FILL_DATA!$A$4:$X$1004,15,0),"")</f>
        <v/>
      </c>
      <c r="P505" s="58" t="str">
        <f>IFERROR(VLOOKUP($AC505,FILL_DATA!$A$4:$X$1004,16,0),"")</f>
        <v/>
      </c>
      <c r="Q505" s="58" t="str">
        <f>IFERROR(VLOOKUP($AC505,FILL_DATA!$A$4:$X$1004,17,0),"")</f>
        <v/>
      </c>
      <c r="R505" s="58" t="str">
        <f>IFERROR(VLOOKUP($AC505,FILL_DATA!$A$4:$X$1004,18,0),"")</f>
        <v/>
      </c>
      <c r="S505" s="58" t="str">
        <f>IFERROR(VLOOKUP($AC505,FILL_DATA!$A$4:$X$1004,19,0),"")</f>
        <v/>
      </c>
      <c r="T505" s="58" t="str">
        <f>IFERROR(VLOOKUP($AC505,FILL_DATA!$A$4:$X$1004,20,0),"")</f>
        <v/>
      </c>
      <c r="U505" s="58" t="str">
        <f>IFERROR(VLOOKUP($AC505,FILL_DATA!$A$4:$X$1004,21,0),"")</f>
        <v/>
      </c>
      <c r="V505" s="58" t="str">
        <f>IFERROR(VLOOKUP($AC505,FILL_DATA!$A$4:$X$1004,22,0),"")</f>
        <v/>
      </c>
      <c r="W505" s="58" t="str">
        <f>IFERROR(VLOOKUP($AC505,FILL_DATA!$A$4:$X$1004,23,0),"")</f>
        <v/>
      </c>
      <c r="X505" s="59" t="str">
        <f>IFERROR(VLOOKUP($AC505,FILL_DATA!$A$4:$X$1004,24,0),"")</f>
        <v/>
      </c>
      <c r="Y505" s="58" t="str">
        <f>IF(SANCTION!$C$6:$C$1006="","",VLOOKUP(SANCTION!$C$6:$C$1006,Sheet1!$B$3:$C$15,2,0))</f>
        <v/>
      </c>
      <c r="Z505" s="57">
        <f t="shared" si="14"/>
        <v>0</v>
      </c>
      <c r="AB505" s="89">
        <v>500</v>
      </c>
      <c r="AC505" s="89">
        <f>IFERROR(IF($AB$1&gt;=AB505,SMALL(FILL_DATA!$AC$5:$AC$1004,SANCTION!$AB$2+SANCTION!AB505),0),0)</f>
        <v>0</v>
      </c>
      <c r="AE505" s="89">
        <f>IF(SANCTION!$C505&gt;=9,1,0)</f>
        <v>1</v>
      </c>
      <c r="AF505" s="89">
        <f>IFERROR(PRODUCT(SANCTION!$X505,SANCTION!$Y505),"")</f>
        <v>0</v>
      </c>
      <c r="AG505" s="89">
        <f t="shared" si="15"/>
        <v>0</v>
      </c>
    </row>
    <row r="506" spans="1:33" hidden="1">
      <c r="A506" s="89" t="str">
        <f>J506&amp;"_"&amp;COUNTIF($J$6:J506,J506)</f>
        <v>_470</v>
      </c>
      <c r="B506" s="58"/>
      <c r="C506" s="58" t="str">
        <f>IFERROR(VLOOKUP($AC506,FILL_DATA!$A$4:$X$1004,2,0),"")</f>
        <v/>
      </c>
      <c r="D506" s="58" t="str">
        <f>IFERROR(VLOOKUP($AC506,FILL_DATA!$A$4:$X$1004,3,0),"")</f>
        <v/>
      </c>
      <c r="E506" s="58" t="str">
        <f>IFERROR(VLOOKUP($AC506,FILL_DATA!$A$4:$X$1004,4,0),"")</f>
        <v/>
      </c>
      <c r="F506" s="58" t="str">
        <f>IFERROR(VLOOKUP($AC506,FILL_DATA!$A$4:$X$1004,5,0),"")</f>
        <v/>
      </c>
      <c r="G506" s="58" t="str">
        <f>IFERROR(VLOOKUP($AC506,FILL_DATA!$A$4:$X$1004,6,0),"")</f>
        <v/>
      </c>
      <c r="H506" s="58" t="str">
        <f>IFERROR(VLOOKUP($AC506,FILL_DATA!$A$4:$X$1004,7,0),"")</f>
        <v/>
      </c>
      <c r="I506" s="161" t="str">
        <f>IFERROR(VLOOKUP($AC506,FILL_DATA!$A$4:$X$1004,9,0),"")</f>
        <v/>
      </c>
      <c r="J506" s="58" t="str">
        <f>IFERROR(VLOOKUP($AC506,FILL_DATA!$A$4:$X$1004,10,0),"")</f>
        <v/>
      </c>
      <c r="K506" s="58" t="str">
        <f>IFERROR(VLOOKUP($AC506,FILL_DATA!$A$4:$X$1004,11,0),"")</f>
        <v/>
      </c>
      <c r="L506" s="58" t="str">
        <f>IFERROR(VLOOKUP($AC506,FILL_DATA!$A$4:$X$1004,12,0),"")</f>
        <v/>
      </c>
      <c r="M506" s="58" t="str">
        <f>IFERROR(VLOOKUP($AC506,FILL_DATA!$A$4:$X$1004,13,0),"")</f>
        <v/>
      </c>
      <c r="N506" s="58" t="str">
        <f>IFERROR(VLOOKUP($AC506,FILL_DATA!$A$4:$X$1004,14,0),"")</f>
        <v/>
      </c>
      <c r="O506" s="58" t="str">
        <f>IFERROR(VLOOKUP($AC506,FILL_DATA!$A$4:$X$1004,15,0),"")</f>
        <v/>
      </c>
      <c r="P506" s="58" t="str">
        <f>IFERROR(VLOOKUP($AC506,FILL_DATA!$A$4:$X$1004,16,0),"")</f>
        <v/>
      </c>
      <c r="Q506" s="58" t="str">
        <f>IFERROR(VLOOKUP($AC506,FILL_DATA!$A$4:$X$1004,17,0),"")</f>
        <v/>
      </c>
      <c r="R506" s="58" t="str">
        <f>IFERROR(VLOOKUP($AC506,FILL_DATA!$A$4:$X$1004,18,0),"")</f>
        <v/>
      </c>
      <c r="S506" s="58" t="str">
        <f>IFERROR(VLOOKUP($AC506,FILL_DATA!$A$4:$X$1004,19,0),"")</f>
        <v/>
      </c>
      <c r="T506" s="58" t="str">
        <f>IFERROR(VLOOKUP($AC506,FILL_DATA!$A$4:$X$1004,20,0),"")</f>
        <v/>
      </c>
      <c r="U506" s="58" t="str">
        <f>IFERROR(VLOOKUP($AC506,FILL_DATA!$A$4:$X$1004,21,0),"")</f>
        <v/>
      </c>
      <c r="V506" s="58" t="str">
        <f>IFERROR(VLOOKUP($AC506,FILL_DATA!$A$4:$X$1004,22,0),"")</f>
        <v/>
      </c>
      <c r="W506" s="58" t="str">
        <f>IFERROR(VLOOKUP($AC506,FILL_DATA!$A$4:$X$1004,23,0),"")</f>
        <v/>
      </c>
      <c r="X506" s="59" t="str">
        <f>IFERROR(VLOOKUP($AC506,FILL_DATA!$A$4:$X$1004,24,0),"")</f>
        <v/>
      </c>
      <c r="Y506" s="58" t="str">
        <f>IF(SANCTION!$C$6:$C$1006="","",VLOOKUP(SANCTION!$C$6:$C$1006,Sheet1!$B$3:$C$15,2,0))</f>
        <v/>
      </c>
      <c r="Z506" s="57">
        <f t="shared" si="14"/>
        <v>0</v>
      </c>
      <c r="AE506" s="89">
        <f>IF(SANCTION!$C506&gt;=9,1,0)</f>
        <v>1</v>
      </c>
      <c r="AF506" s="89">
        <f>IFERROR(PRODUCT(SANCTION!$X506,SANCTION!$Y506),"")</f>
        <v>0</v>
      </c>
      <c r="AG506" s="89">
        <f t="shared" si="15"/>
        <v>0</v>
      </c>
    </row>
    <row r="507" spans="1:33" hidden="1">
      <c r="A507" s="89" t="str">
        <f>J507&amp;"_"&amp;COUNTIF($J$6:J507,J507)</f>
        <v>_471</v>
      </c>
      <c r="B507" s="58"/>
      <c r="C507" s="58" t="str">
        <f>IFERROR(VLOOKUP($AC507,FILL_DATA!$A$4:$X$1004,2,0),"")</f>
        <v/>
      </c>
      <c r="D507" s="58" t="str">
        <f>IFERROR(VLOOKUP($AC507,FILL_DATA!$A$4:$X$1004,3,0),"")</f>
        <v/>
      </c>
      <c r="E507" s="58" t="str">
        <f>IFERROR(VLOOKUP($AC507,FILL_DATA!$A$4:$X$1004,4,0),"")</f>
        <v/>
      </c>
      <c r="F507" s="58" t="str">
        <f>IFERROR(VLOOKUP($AC507,FILL_DATA!$A$4:$X$1004,5,0),"")</f>
        <v/>
      </c>
      <c r="G507" s="58" t="str">
        <f>IFERROR(VLOOKUP($AC507,FILL_DATA!$A$4:$X$1004,6,0),"")</f>
        <v/>
      </c>
      <c r="H507" s="58" t="str">
        <f>IFERROR(VLOOKUP($AC507,FILL_DATA!$A$4:$X$1004,7,0),"")</f>
        <v/>
      </c>
      <c r="I507" s="161" t="str">
        <f>IFERROR(VLOOKUP($AC507,FILL_DATA!$A$4:$X$1004,9,0),"")</f>
        <v/>
      </c>
      <c r="J507" s="58" t="str">
        <f>IFERROR(VLOOKUP($AC507,FILL_DATA!$A$4:$X$1004,10,0),"")</f>
        <v/>
      </c>
      <c r="K507" s="58" t="str">
        <f>IFERROR(VLOOKUP($AC507,FILL_DATA!$A$4:$X$1004,11,0),"")</f>
        <v/>
      </c>
      <c r="L507" s="58" t="str">
        <f>IFERROR(VLOOKUP($AC507,FILL_DATA!$A$4:$X$1004,12,0),"")</f>
        <v/>
      </c>
      <c r="M507" s="58" t="str">
        <f>IFERROR(VLOOKUP($AC507,FILL_DATA!$A$4:$X$1004,13,0),"")</f>
        <v/>
      </c>
      <c r="N507" s="58" t="str">
        <f>IFERROR(VLOOKUP($AC507,FILL_DATA!$A$4:$X$1004,14,0),"")</f>
        <v/>
      </c>
      <c r="O507" s="58" t="str">
        <f>IFERROR(VLOOKUP($AC507,FILL_DATA!$A$4:$X$1004,15,0),"")</f>
        <v/>
      </c>
      <c r="P507" s="58" t="str">
        <f>IFERROR(VLOOKUP($AC507,FILL_DATA!$A$4:$X$1004,16,0),"")</f>
        <v/>
      </c>
      <c r="Q507" s="58" t="str">
        <f>IFERROR(VLOOKUP($AC507,FILL_DATA!$A$4:$X$1004,17,0),"")</f>
        <v/>
      </c>
      <c r="R507" s="58" t="str">
        <f>IFERROR(VLOOKUP($AC507,FILL_DATA!$A$4:$X$1004,18,0),"")</f>
        <v/>
      </c>
      <c r="S507" s="58" t="str">
        <f>IFERROR(VLOOKUP($AC507,FILL_DATA!$A$4:$X$1004,19,0),"")</f>
        <v/>
      </c>
      <c r="T507" s="58" t="str">
        <f>IFERROR(VLOOKUP($AC507,FILL_DATA!$A$4:$X$1004,20,0),"")</f>
        <v/>
      </c>
      <c r="U507" s="58" t="str">
        <f>IFERROR(VLOOKUP($AC507,FILL_DATA!$A$4:$X$1004,21,0),"")</f>
        <v/>
      </c>
      <c r="V507" s="58" t="str">
        <f>IFERROR(VLOOKUP($AC507,FILL_DATA!$A$4:$X$1004,22,0),"")</f>
        <v/>
      </c>
      <c r="W507" s="58" t="str">
        <f>IFERROR(VLOOKUP($AC507,FILL_DATA!$A$4:$X$1004,23,0),"")</f>
        <v/>
      </c>
      <c r="X507" s="59" t="str">
        <f>IFERROR(VLOOKUP($AC507,FILL_DATA!$A$4:$X$1004,24,0),"")</f>
        <v/>
      </c>
      <c r="Y507" s="58" t="str">
        <f>IF(SANCTION!$C$6:$C$1006="","",VLOOKUP(SANCTION!$C$6:$C$1006,Sheet1!$B$3:$C$15,2,0))</f>
        <v/>
      </c>
      <c r="Z507" s="57">
        <f t="shared" si="14"/>
        <v>0</v>
      </c>
      <c r="AE507" s="89">
        <f>IF(SANCTION!$C507&gt;=9,1,0)</f>
        <v>1</v>
      </c>
      <c r="AF507" s="89">
        <f>IFERROR(PRODUCT(SANCTION!$X507,SANCTION!$Y507),"")</f>
        <v>0</v>
      </c>
      <c r="AG507" s="89">
        <f t="shared" si="15"/>
        <v>0</v>
      </c>
    </row>
    <row r="508" spans="1:33" hidden="1">
      <c r="A508" s="89" t="str">
        <f>J508&amp;"_"&amp;COUNTIF($J$6:J508,J508)</f>
        <v>_472</v>
      </c>
      <c r="B508" s="58"/>
      <c r="C508" s="58" t="str">
        <f>IFERROR(VLOOKUP($AC508,FILL_DATA!$A$4:$X$1004,2,0),"")</f>
        <v/>
      </c>
      <c r="D508" s="58" t="str">
        <f>IFERROR(VLOOKUP($AC508,FILL_DATA!$A$4:$X$1004,3,0),"")</f>
        <v/>
      </c>
      <c r="E508" s="58" t="str">
        <f>IFERROR(VLOOKUP($AC508,FILL_DATA!$A$4:$X$1004,4,0),"")</f>
        <v/>
      </c>
      <c r="F508" s="58" t="str">
        <f>IFERROR(VLOOKUP($AC508,FILL_DATA!$A$4:$X$1004,5,0),"")</f>
        <v/>
      </c>
      <c r="G508" s="58" t="str">
        <f>IFERROR(VLOOKUP($AC508,FILL_DATA!$A$4:$X$1004,6,0),"")</f>
        <v/>
      </c>
      <c r="H508" s="58" t="str">
        <f>IFERROR(VLOOKUP($AC508,FILL_DATA!$A$4:$X$1004,7,0),"")</f>
        <v/>
      </c>
      <c r="I508" s="161" t="str">
        <f>IFERROR(VLOOKUP($AC508,FILL_DATA!$A$4:$X$1004,9,0),"")</f>
        <v/>
      </c>
      <c r="J508" s="58" t="str">
        <f>IFERROR(VLOOKUP($AC508,FILL_DATA!$A$4:$X$1004,10,0),"")</f>
        <v/>
      </c>
      <c r="K508" s="58" t="str">
        <f>IFERROR(VLOOKUP($AC508,FILL_DATA!$A$4:$X$1004,11,0),"")</f>
        <v/>
      </c>
      <c r="L508" s="58" t="str">
        <f>IFERROR(VLOOKUP($AC508,FILL_DATA!$A$4:$X$1004,12,0),"")</f>
        <v/>
      </c>
      <c r="M508" s="58" t="str">
        <f>IFERROR(VLOOKUP($AC508,FILL_DATA!$A$4:$X$1004,13,0),"")</f>
        <v/>
      </c>
      <c r="N508" s="58" t="str">
        <f>IFERROR(VLOOKUP($AC508,FILL_DATA!$A$4:$X$1004,14,0),"")</f>
        <v/>
      </c>
      <c r="O508" s="58" t="str">
        <f>IFERROR(VLOOKUP($AC508,FILL_DATA!$A$4:$X$1004,15,0),"")</f>
        <v/>
      </c>
      <c r="P508" s="58" t="str">
        <f>IFERROR(VLOOKUP($AC508,FILL_DATA!$A$4:$X$1004,16,0),"")</f>
        <v/>
      </c>
      <c r="Q508" s="58" t="str">
        <f>IFERROR(VLOOKUP($AC508,FILL_DATA!$A$4:$X$1004,17,0),"")</f>
        <v/>
      </c>
      <c r="R508" s="58" t="str">
        <f>IFERROR(VLOOKUP($AC508,FILL_DATA!$A$4:$X$1004,18,0),"")</f>
        <v/>
      </c>
      <c r="S508" s="58" t="str">
        <f>IFERROR(VLOOKUP($AC508,FILL_DATA!$A$4:$X$1004,19,0),"")</f>
        <v/>
      </c>
      <c r="T508" s="58" t="str">
        <f>IFERROR(VLOOKUP($AC508,FILL_DATA!$A$4:$X$1004,20,0),"")</f>
        <v/>
      </c>
      <c r="U508" s="58" t="str">
        <f>IFERROR(VLOOKUP($AC508,FILL_DATA!$A$4:$X$1004,21,0),"")</f>
        <v/>
      </c>
      <c r="V508" s="58" t="str">
        <f>IFERROR(VLOOKUP($AC508,FILL_DATA!$A$4:$X$1004,22,0),"")</f>
        <v/>
      </c>
      <c r="W508" s="58" t="str">
        <f>IFERROR(VLOOKUP($AC508,FILL_DATA!$A$4:$X$1004,23,0),"")</f>
        <v/>
      </c>
      <c r="X508" s="59" t="str">
        <f>IFERROR(VLOOKUP($AC508,FILL_DATA!$A$4:$X$1004,24,0),"")</f>
        <v/>
      </c>
      <c r="Y508" s="58" t="str">
        <f>IF(SANCTION!$C$6:$C$1006="","",VLOOKUP(SANCTION!$C$6:$C$1006,Sheet1!$B$3:$C$15,2,0))</f>
        <v/>
      </c>
      <c r="Z508" s="57">
        <f t="shared" si="14"/>
        <v>0</v>
      </c>
      <c r="AE508" s="89">
        <f>IF(SANCTION!$C508&gt;=9,1,0)</f>
        <v>1</v>
      </c>
      <c r="AF508" s="89">
        <f>IFERROR(PRODUCT(SANCTION!$X508,SANCTION!$Y508),"")</f>
        <v>0</v>
      </c>
      <c r="AG508" s="89">
        <f t="shared" si="15"/>
        <v>0</v>
      </c>
    </row>
    <row r="509" spans="1:33" hidden="1">
      <c r="A509" s="89" t="str">
        <f>J509&amp;"_"&amp;COUNTIF($J$6:J509,J509)</f>
        <v>_473</v>
      </c>
      <c r="B509" s="58"/>
      <c r="C509" s="58" t="str">
        <f>IFERROR(VLOOKUP($AC509,FILL_DATA!$A$4:$X$1004,2,0),"")</f>
        <v/>
      </c>
      <c r="D509" s="58" t="str">
        <f>IFERROR(VLOOKUP($AC509,FILL_DATA!$A$4:$X$1004,3,0),"")</f>
        <v/>
      </c>
      <c r="E509" s="58" t="str">
        <f>IFERROR(VLOOKUP($AC509,FILL_DATA!$A$4:$X$1004,4,0),"")</f>
        <v/>
      </c>
      <c r="F509" s="58" t="str">
        <f>IFERROR(VLOOKUP($AC509,FILL_DATA!$A$4:$X$1004,5,0),"")</f>
        <v/>
      </c>
      <c r="G509" s="58" t="str">
        <f>IFERROR(VLOOKUP($AC509,FILL_DATA!$A$4:$X$1004,6,0),"")</f>
        <v/>
      </c>
      <c r="H509" s="58" t="str">
        <f>IFERROR(VLOOKUP($AC509,FILL_DATA!$A$4:$X$1004,7,0),"")</f>
        <v/>
      </c>
      <c r="I509" s="161" t="str">
        <f>IFERROR(VLOOKUP($AC509,FILL_DATA!$A$4:$X$1004,9,0),"")</f>
        <v/>
      </c>
      <c r="J509" s="58" t="str">
        <f>IFERROR(VLOOKUP($AC509,FILL_DATA!$A$4:$X$1004,10,0),"")</f>
        <v/>
      </c>
      <c r="K509" s="58" t="str">
        <f>IFERROR(VLOOKUP($AC509,FILL_DATA!$A$4:$X$1004,11,0),"")</f>
        <v/>
      </c>
      <c r="L509" s="58" t="str">
        <f>IFERROR(VLOOKUP($AC509,FILL_DATA!$A$4:$X$1004,12,0),"")</f>
        <v/>
      </c>
      <c r="M509" s="58" t="str">
        <f>IFERROR(VLOOKUP($AC509,FILL_DATA!$A$4:$X$1004,13,0),"")</f>
        <v/>
      </c>
      <c r="N509" s="58" t="str">
        <f>IFERROR(VLOOKUP($AC509,FILL_DATA!$A$4:$X$1004,14,0),"")</f>
        <v/>
      </c>
      <c r="O509" s="58" t="str">
        <f>IFERROR(VLOOKUP($AC509,FILL_DATA!$A$4:$X$1004,15,0),"")</f>
        <v/>
      </c>
      <c r="P509" s="58" t="str">
        <f>IFERROR(VLOOKUP($AC509,FILL_DATA!$A$4:$X$1004,16,0),"")</f>
        <v/>
      </c>
      <c r="Q509" s="58" t="str">
        <f>IFERROR(VLOOKUP($AC509,FILL_DATA!$A$4:$X$1004,17,0),"")</f>
        <v/>
      </c>
      <c r="R509" s="58" t="str">
        <f>IFERROR(VLOOKUP($AC509,FILL_DATA!$A$4:$X$1004,18,0),"")</f>
        <v/>
      </c>
      <c r="S509" s="58" t="str">
        <f>IFERROR(VLOOKUP($AC509,FILL_DATA!$A$4:$X$1004,19,0),"")</f>
        <v/>
      </c>
      <c r="T509" s="58" t="str">
        <f>IFERROR(VLOOKUP($AC509,FILL_DATA!$A$4:$X$1004,20,0),"")</f>
        <v/>
      </c>
      <c r="U509" s="58" t="str">
        <f>IFERROR(VLOOKUP($AC509,FILL_DATA!$A$4:$X$1004,21,0),"")</f>
        <v/>
      </c>
      <c r="V509" s="58" t="str">
        <f>IFERROR(VLOOKUP($AC509,FILL_DATA!$A$4:$X$1004,22,0),"")</f>
        <v/>
      </c>
      <c r="W509" s="58" t="str">
        <f>IFERROR(VLOOKUP($AC509,FILL_DATA!$A$4:$X$1004,23,0),"")</f>
        <v/>
      </c>
      <c r="X509" s="59" t="str">
        <f>IFERROR(VLOOKUP($AC509,FILL_DATA!$A$4:$X$1004,24,0),"")</f>
        <v/>
      </c>
      <c r="Y509" s="58" t="str">
        <f>IF(SANCTION!$C$6:$C$1006="","",VLOOKUP(SANCTION!$C$6:$C$1006,Sheet1!$B$3:$C$15,2,0))</f>
        <v/>
      </c>
      <c r="Z509" s="57">
        <f t="shared" si="14"/>
        <v>0</v>
      </c>
      <c r="AE509" s="89">
        <f>IF(SANCTION!$C509&gt;=9,1,0)</f>
        <v>1</v>
      </c>
      <c r="AF509" s="89">
        <f>IFERROR(PRODUCT(SANCTION!$X509,SANCTION!$Y509),"")</f>
        <v>0</v>
      </c>
      <c r="AG509" s="89">
        <f t="shared" si="15"/>
        <v>0</v>
      </c>
    </row>
    <row r="510" spans="1:33" hidden="1">
      <c r="A510" s="89" t="str">
        <f>J510&amp;"_"&amp;COUNTIF($J$6:J510,J510)</f>
        <v>_474</v>
      </c>
      <c r="B510" s="58"/>
      <c r="C510" s="58" t="str">
        <f>IFERROR(VLOOKUP($AC510,FILL_DATA!$A$4:$X$1004,2,0),"")</f>
        <v/>
      </c>
      <c r="D510" s="58" t="str">
        <f>IFERROR(VLOOKUP($AC510,FILL_DATA!$A$4:$X$1004,3,0),"")</f>
        <v/>
      </c>
      <c r="E510" s="58" t="str">
        <f>IFERROR(VLOOKUP($AC510,FILL_DATA!$A$4:$X$1004,4,0),"")</f>
        <v/>
      </c>
      <c r="F510" s="58" t="str">
        <f>IFERROR(VLOOKUP($AC510,FILL_DATA!$A$4:$X$1004,5,0),"")</f>
        <v/>
      </c>
      <c r="G510" s="58" t="str">
        <f>IFERROR(VLOOKUP($AC510,FILL_DATA!$A$4:$X$1004,6,0),"")</f>
        <v/>
      </c>
      <c r="H510" s="58" t="str">
        <f>IFERROR(VLOOKUP($AC510,FILL_DATA!$A$4:$X$1004,7,0),"")</f>
        <v/>
      </c>
      <c r="I510" s="161" t="str">
        <f>IFERROR(VLOOKUP($AC510,FILL_DATA!$A$4:$X$1004,9,0),"")</f>
        <v/>
      </c>
      <c r="J510" s="58" t="str">
        <f>IFERROR(VLOOKUP($AC510,FILL_DATA!$A$4:$X$1004,10,0),"")</f>
        <v/>
      </c>
      <c r="K510" s="58" t="str">
        <f>IFERROR(VLOOKUP($AC510,FILL_DATA!$A$4:$X$1004,11,0),"")</f>
        <v/>
      </c>
      <c r="L510" s="58" t="str">
        <f>IFERROR(VLOOKUP($AC510,FILL_DATA!$A$4:$X$1004,12,0),"")</f>
        <v/>
      </c>
      <c r="M510" s="58" t="str">
        <f>IFERROR(VLOOKUP($AC510,FILL_DATA!$A$4:$X$1004,13,0),"")</f>
        <v/>
      </c>
      <c r="N510" s="58" t="str">
        <f>IFERROR(VLOOKUP($AC510,FILL_DATA!$A$4:$X$1004,14,0),"")</f>
        <v/>
      </c>
      <c r="O510" s="58" t="str">
        <f>IFERROR(VLOOKUP($AC510,FILL_DATA!$A$4:$X$1004,15,0),"")</f>
        <v/>
      </c>
      <c r="P510" s="58" t="str">
        <f>IFERROR(VLOOKUP($AC510,FILL_DATA!$A$4:$X$1004,16,0),"")</f>
        <v/>
      </c>
      <c r="Q510" s="58" t="str">
        <f>IFERROR(VLOOKUP($AC510,FILL_DATA!$A$4:$X$1004,17,0),"")</f>
        <v/>
      </c>
      <c r="R510" s="58" t="str">
        <f>IFERROR(VLOOKUP($AC510,FILL_DATA!$A$4:$X$1004,18,0),"")</f>
        <v/>
      </c>
      <c r="S510" s="58" t="str">
        <f>IFERROR(VLOOKUP($AC510,FILL_DATA!$A$4:$X$1004,19,0),"")</f>
        <v/>
      </c>
      <c r="T510" s="58" t="str">
        <f>IFERROR(VLOOKUP($AC510,FILL_DATA!$A$4:$X$1004,20,0),"")</f>
        <v/>
      </c>
      <c r="U510" s="58" t="str">
        <f>IFERROR(VLOOKUP($AC510,FILL_DATA!$A$4:$X$1004,21,0),"")</f>
        <v/>
      </c>
      <c r="V510" s="58" t="str">
        <f>IFERROR(VLOOKUP($AC510,FILL_DATA!$A$4:$X$1004,22,0),"")</f>
        <v/>
      </c>
      <c r="W510" s="58" t="str">
        <f>IFERROR(VLOOKUP($AC510,FILL_DATA!$A$4:$X$1004,23,0),"")</f>
        <v/>
      </c>
      <c r="X510" s="59" t="str">
        <f>IFERROR(VLOOKUP($AC510,FILL_DATA!$A$4:$X$1004,24,0),"")</f>
        <v/>
      </c>
      <c r="Y510" s="58" t="str">
        <f>IF(SANCTION!$C$6:$C$1006="","",VLOOKUP(SANCTION!$C$6:$C$1006,Sheet1!$B$3:$C$15,2,0))</f>
        <v/>
      </c>
      <c r="Z510" s="57">
        <f t="shared" si="14"/>
        <v>0</v>
      </c>
      <c r="AE510" s="89">
        <f>IF(SANCTION!$C510&gt;=9,1,0)</f>
        <v>1</v>
      </c>
      <c r="AF510" s="89">
        <f>IFERROR(PRODUCT(SANCTION!$X510,SANCTION!$Y510),"")</f>
        <v>0</v>
      </c>
      <c r="AG510" s="89">
        <f t="shared" si="15"/>
        <v>0</v>
      </c>
    </row>
    <row r="511" spans="1:33" hidden="1">
      <c r="A511" s="89" t="str">
        <f>J511&amp;"_"&amp;COUNTIF($J$6:J511,J511)</f>
        <v>_475</v>
      </c>
      <c r="B511" s="58"/>
      <c r="C511" s="58" t="str">
        <f>IFERROR(VLOOKUP($AC511,FILL_DATA!$A$4:$X$1004,2,0),"")</f>
        <v/>
      </c>
      <c r="D511" s="58" t="str">
        <f>IFERROR(VLOOKUP($AC511,FILL_DATA!$A$4:$X$1004,3,0),"")</f>
        <v/>
      </c>
      <c r="E511" s="58" t="str">
        <f>IFERROR(VLOOKUP($AC511,FILL_DATA!$A$4:$X$1004,4,0),"")</f>
        <v/>
      </c>
      <c r="F511" s="58" t="str">
        <f>IFERROR(VLOOKUP($AC511,FILL_DATA!$A$4:$X$1004,5,0),"")</f>
        <v/>
      </c>
      <c r="G511" s="58" t="str">
        <f>IFERROR(VLOOKUP($AC511,FILL_DATA!$A$4:$X$1004,6,0),"")</f>
        <v/>
      </c>
      <c r="H511" s="58" t="str">
        <f>IFERROR(VLOOKUP($AC511,FILL_DATA!$A$4:$X$1004,7,0),"")</f>
        <v/>
      </c>
      <c r="I511" s="161" t="str">
        <f>IFERROR(VLOOKUP($AC511,FILL_DATA!$A$4:$X$1004,9,0),"")</f>
        <v/>
      </c>
      <c r="J511" s="58" t="str">
        <f>IFERROR(VLOOKUP($AC511,FILL_DATA!$A$4:$X$1004,10,0),"")</f>
        <v/>
      </c>
      <c r="K511" s="58" t="str">
        <f>IFERROR(VLOOKUP($AC511,FILL_DATA!$A$4:$X$1004,11,0),"")</f>
        <v/>
      </c>
      <c r="L511" s="58" t="str">
        <f>IFERROR(VLOOKUP($AC511,FILL_DATA!$A$4:$X$1004,12,0),"")</f>
        <v/>
      </c>
      <c r="M511" s="58" t="str">
        <f>IFERROR(VLOOKUP($AC511,FILL_DATA!$A$4:$X$1004,13,0),"")</f>
        <v/>
      </c>
      <c r="N511" s="58" t="str">
        <f>IFERROR(VLOOKUP($AC511,FILL_DATA!$A$4:$X$1004,14,0),"")</f>
        <v/>
      </c>
      <c r="O511" s="58" t="str">
        <f>IFERROR(VLOOKUP($AC511,FILL_DATA!$A$4:$X$1004,15,0),"")</f>
        <v/>
      </c>
      <c r="P511" s="58" t="str">
        <f>IFERROR(VLOOKUP($AC511,FILL_DATA!$A$4:$X$1004,16,0),"")</f>
        <v/>
      </c>
      <c r="Q511" s="58" t="str">
        <f>IFERROR(VLOOKUP($AC511,FILL_DATA!$A$4:$X$1004,17,0),"")</f>
        <v/>
      </c>
      <c r="R511" s="58" t="str">
        <f>IFERROR(VLOOKUP($AC511,FILL_DATA!$A$4:$X$1004,18,0),"")</f>
        <v/>
      </c>
      <c r="S511" s="58" t="str">
        <f>IFERROR(VLOOKUP($AC511,FILL_DATA!$A$4:$X$1004,19,0),"")</f>
        <v/>
      </c>
      <c r="T511" s="58" t="str">
        <f>IFERROR(VLOOKUP($AC511,FILL_DATA!$A$4:$X$1004,20,0),"")</f>
        <v/>
      </c>
      <c r="U511" s="58" t="str">
        <f>IFERROR(VLOOKUP($AC511,FILL_DATA!$A$4:$X$1004,21,0),"")</f>
        <v/>
      </c>
      <c r="V511" s="58" t="str">
        <f>IFERROR(VLOOKUP($AC511,FILL_DATA!$A$4:$X$1004,22,0),"")</f>
        <v/>
      </c>
      <c r="W511" s="58" t="str">
        <f>IFERROR(VLOOKUP($AC511,FILL_DATA!$A$4:$X$1004,23,0),"")</f>
        <v/>
      </c>
      <c r="X511" s="59" t="str">
        <f>IFERROR(VLOOKUP($AC511,FILL_DATA!$A$4:$X$1004,24,0),"")</f>
        <v/>
      </c>
      <c r="Y511" s="58" t="str">
        <f>IF(SANCTION!$C$6:$C$1006="","",VLOOKUP(SANCTION!$C$6:$C$1006,Sheet1!$B$3:$C$15,2,0))</f>
        <v/>
      </c>
      <c r="Z511" s="57">
        <f t="shared" si="14"/>
        <v>0</v>
      </c>
      <c r="AE511" s="89">
        <f>IF(SANCTION!$C511&gt;=9,1,0)</f>
        <v>1</v>
      </c>
      <c r="AF511" s="89">
        <f>IFERROR(PRODUCT(SANCTION!$X511,SANCTION!$Y511),"")</f>
        <v>0</v>
      </c>
      <c r="AG511" s="89">
        <f t="shared" si="15"/>
        <v>0</v>
      </c>
    </row>
    <row r="512" spans="1:33" hidden="1">
      <c r="A512" s="89" t="str">
        <f>J512&amp;"_"&amp;COUNTIF($J$6:J512,J512)</f>
        <v>_476</v>
      </c>
      <c r="B512" s="58"/>
      <c r="C512" s="58" t="str">
        <f>IFERROR(VLOOKUP($AC512,FILL_DATA!$A$4:$X$1004,2,0),"")</f>
        <v/>
      </c>
      <c r="D512" s="58" t="str">
        <f>IFERROR(VLOOKUP($AC512,FILL_DATA!$A$4:$X$1004,3,0),"")</f>
        <v/>
      </c>
      <c r="E512" s="58" t="str">
        <f>IFERROR(VLOOKUP($AC512,FILL_DATA!$A$4:$X$1004,4,0),"")</f>
        <v/>
      </c>
      <c r="F512" s="58" t="str">
        <f>IFERROR(VLOOKUP($AC512,FILL_DATA!$A$4:$X$1004,5,0),"")</f>
        <v/>
      </c>
      <c r="G512" s="58" t="str">
        <f>IFERROR(VLOOKUP($AC512,FILL_DATA!$A$4:$X$1004,6,0),"")</f>
        <v/>
      </c>
      <c r="H512" s="58" t="str">
        <f>IFERROR(VLOOKUP($AC512,FILL_DATA!$A$4:$X$1004,7,0),"")</f>
        <v/>
      </c>
      <c r="I512" s="161" t="str">
        <f>IFERROR(VLOOKUP($AC512,FILL_DATA!$A$4:$X$1004,9,0),"")</f>
        <v/>
      </c>
      <c r="J512" s="58" t="str">
        <f>IFERROR(VLOOKUP($AC512,FILL_DATA!$A$4:$X$1004,10,0),"")</f>
        <v/>
      </c>
      <c r="K512" s="58" t="str">
        <f>IFERROR(VLOOKUP($AC512,FILL_DATA!$A$4:$X$1004,11,0),"")</f>
        <v/>
      </c>
      <c r="L512" s="58" t="str">
        <f>IFERROR(VLOOKUP($AC512,FILL_DATA!$A$4:$X$1004,12,0),"")</f>
        <v/>
      </c>
      <c r="M512" s="58" t="str">
        <f>IFERROR(VLOOKUP($AC512,FILL_DATA!$A$4:$X$1004,13,0),"")</f>
        <v/>
      </c>
      <c r="N512" s="58" t="str">
        <f>IFERROR(VLOOKUP($AC512,FILL_DATA!$A$4:$X$1004,14,0),"")</f>
        <v/>
      </c>
      <c r="O512" s="58" t="str">
        <f>IFERROR(VLOOKUP($AC512,FILL_DATA!$A$4:$X$1004,15,0),"")</f>
        <v/>
      </c>
      <c r="P512" s="58" t="str">
        <f>IFERROR(VLOOKUP($AC512,FILL_DATA!$A$4:$X$1004,16,0),"")</f>
        <v/>
      </c>
      <c r="Q512" s="58" t="str">
        <f>IFERROR(VLOOKUP($AC512,FILL_DATA!$A$4:$X$1004,17,0),"")</f>
        <v/>
      </c>
      <c r="R512" s="58" t="str">
        <f>IFERROR(VLOOKUP($AC512,FILL_DATA!$A$4:$X$1004,18,0),"")</f>
        <v/>
      </c>
      <c r="S512" s="58" t="str">
        <f>IFERROR(VLOOKUP($AC512,FILL_DATA!$A$4:$X$1004,19,0),"")</f>
        <v/>
      </c>
      <c r="T512" s="58" t="str">
        <f>IFERROR(VLOOKUP($AC512,FILL_DATA!$A$4:$X$1004,20,0),"")</f>
        <v/>
      </c>
      <c r="U512" s="58" t="str">
        <f>IFERROR(VLOOKUP($AC512,FILL_DATA!$A$4:$X$1004,21,0),"")</f>
        <v/>
      </c>
      <c r="V512" s="58" t="str">
        <f>IFERROR(VLOOKUP($AC512,FILL_DATA!$A$4:$X$1004,22,0),"")</f>
        <v/>
      </c>
      <c r="W512" s="58" t="str">
        <f>IFERROR(VLOOKUP($AC512,FILL_DATA!$A$4:$X$1004,23,0),"")</f>
        <v/>
      </c>
      <c r="X512" s="59" t="str">
        <f>IFERROR(VLOOKUP($AC512,FILL_DATA!$A$4:$X$1004,24,0),"")</f>
        <v/>
      </c>
      <c r="Y512" s="58" t="str">
        <f>IF(SANCTION!$C$6:$C$1006="","",VLOOKUP(SANCTION!$C$6:$C$1006,Sheet1!$B$3:$C$15,2,0))</f>
        <v/>
      </c>
      <c r="Z512" s="57">
        <f t="shared" si="14"/>
        <v>0</v>
      </c>
      <c r="AE512" s="89">
        <f>IF(SANCTION!$C512&gt;=9,1,0)</f>
        <v>1</v>
      </c>
      <c r="AF512" s="89">
        <f>IFERROR(PRODUCT(SANCTION!$X512,SANCTION!$Y512),"")</f>
        <v>0</v>
      </c>
      <c r="AG512" s="89">
        <f t="shared" si="15"/>
        <v>0</v>
      </c>
    </row>
    <row r="513" spans="1:33" hidden="1">
      <c r="A513" s="89" t="str">
        <f>J513&amp;"_"&amp;COUNTIF($J$6:J513,J513)</f>
        <v>_477</v>
      </c>
      <c r="B513" s="58"/>
      <c r="C513" s="58" t="str">
        <f>IFERROR(VLOOKUP($AC513,FILL_DATA!$A$4:$X$1004,2,0),"")</f>
        <v/>
      </c>
      <c r="D513" s="58" t="str">
        <f>IFERROR(VLOOKUP($AC513,FILL_DATA!$A$4:$X$1004,3,0),"")</f>
        <v/>
      </c>
      <c r="E513" s="58" t="str">
        <f>IFERROR(VLOOKUP($AC513,FILL_DATA!$A$4:$X$1004,4,0),"")</f>
        <v/>
      </c>
      <c r="F513" s="58" t="str">
        <f>IFERROR(VLOOKUP($AC513,FILL_DATA!$A$4:$X$1004,5,0),"")</f>
        <v/>
      </c>
      <c r="G513" s="58" t="str">
        <f>IFERROR(VLOOKUP($AC513,FILL_DATA!$A$4:$X$1004,6,0),"")</f>
        <v/>
      </c>
      <c r="H513" s="58" t="str">
        <f>IFERROR(VLOOKUP($AC513,FILL_DATA!$A$4:$X$1004,7,0),"")</f>
        <v/>
      </c>
      <c r="I513" s="161" t="str">
        <f>IFERROR(VLOOKUP($AC513,FILL_DATA!$A$4:$X$1004,9,0),"")</f>
        <v/>
      </c>
      <c r="J513" s="58" t="str">
        <f>IFERROR(VLOOKUP($AC513,FILL_DATA!$A$4:$X$1004,10,0),"")</f>
        <v/>
      </c>
      <c r="K513" s="58" t="str">
        <f>IFERROR(VLOOKUP($AC513,FILL_DATA!$A$4:$X$1004,11,0),"")</f>
        <v/>
      </c>
      <c r="L513" s="58" t="str">
        <f>IFERROR(VLOOKUP($AC513,FILL_DATA!$A$4:$X$1004,12,0),"")</f>
        <v/>
      </c>
      <c r="M513" s="58" t="str">
        <f>IFERROR(VLOOKUP($AC513,FILL_DATA!$A$4:$X$1004,13,0),"")</f>
        <v/>
      </c>
      <c r="N513" s="58" t="str">
        <f>IFERROR(VLOOKUP($AC513,FILL_DATA!$A$4:$X$1004,14,0),"")</f>
        <v/>
      </c>
      <c r="O513" s="58" t="str">
        <f>IFERROR(VLOOKUP($AC513,FILL_DATA!$A$4:$X$1004,15,0),"")</f>
        <v/>
      </c>
      <c r="P513" s="58" t="str">
        <f>IFERROR(VLOOKUP($AC513,FILL_DATA!$A$4:$X$1004,16,0),"")</f>
        <v/>
      </c>
      <c r="Q513" s="58" t="str">
        <f>IFERROR(VLOOKUP($AC513,FILL_DATA!$A$4:$X$1004,17,0),"")</f>
        <v/>
      </c>
      <c r="R513" s="58" t="str">
        <f>IFERROR(VLOOKUP($AC513,FILL_DATA!$A$4:$X$1004,18,0),"")</f>
        <v/>
      </c>
      <c r="S513" s="58" t="str">
        <f>IFERROR(VLOOKUP($AC513,FILL_DATA!$A$4:$X$1004,19,0),"")</f>
        <v/>
      </c>
      <c r="T513" s="58" t="str">
        <f>IFERROR(VLOOKUP($AC513,FILL_DATA!$A$4:$X$1004,20,0),"")</f>
        <v/>
      </c>
      <c r="U513" s="58" t="str">
        <f>IFERROR(VLOOKUP($AC513,FILL_DATA!$A$4:$X$1004,21,0),"")</f>
        <v/>
      </c>
      <c r="V513" s="58" t="str">
        <f>IFERROR(VLOOKUP($AC513,FILL_DATA!$A$4:$X$1004,22,0),"")</f>
        <v/>
      </c>
      <c r="W513" s="58" t="str">
        <f>IFERROR(VLOOKUP($AC513,FILL_DATA!$A$4:$X$1004,23,0),"")</f>
        <v/>
      </c>
      <c r="X513" s="59" t="str">
        <f>IFERROR(VLOOKUP($AC513,FILL_DATA!$A$4:$X$1004,24,0),"")</f>
        <v/>
      </c>
      <c r="Y513" s="58" t="str">
        <f>IF(SANCTION!$C$6:$C$1006="","",VLOOKUP(SANCTION!$C$6:$C$1006,Sheet1!$B$3:$C$15,2,0))</f>
        <v/>
      </c>
      <c r="Z513" s="57">
        <f t="shared" si="14"/>
        <v>0</v>
      </c>
      <c r="AE513" s="89">
        <f>IF(SANCTION!$C513&gt;=9,1,0)</f>
        <v>1</v>
      </c>
      <c r="AF513" s="89">
        <f>IFERROR(PRODUCT(SANCTION!$X513,SANCTION!$Y513),"")</f>
        <v>0</v>
      </c>
      <c r="AG513" s="89">
        <f t="shared" si="15"/>
        <v>0</v>
      </c>
    </row>
    <row r="514" spans="1:33" hidden="1">
      <c r="A514" s="89" t="str">
        <f>J514&amp;"_"&amp;COUNTIF($J$6:J514,J514)</f>
        <v>_478</v>
      </c>
      <c r="B514" s="58"/>
      <c r="C514" s="58" t="str">
        <f>IFERROR(VLOOKUP($AC514,FILL_DATA!$A$4:$X$1004,2,0),"")</f>
        <v/>
      </c>
      <c r="D514" s="58" t="str">
        <f>IFERROR(VLOOKUP($AC514,FILL_DATA!$A$4:$X$1004,3,0),"")</f>
        <v/>
      </c>
      <c r="E514" s="58" t="str">
        <f>IFERROR(VLOOKUP($AC514,FILL_DATA!$A$4:$X$1004,4,0),"")</f>
        <v/>
      </c>
      <c r="F514" s="58" t="str">
        <f>IFERROR(VLOOKUP($AC514,FILL_DATA!$A$4:$X$1004,5,0),"")</f>
        <v/>
      </c>
      <c r="G514" s="58" t="str">
        <f>IFERROR(VLOOKUP($AC514,FILL_DATA!$A$4:$X$1004,6,0),"")</f>
        <v/>
      </c>
      <c r="H514" s="58" t="str">
        <f>IFERROR(VLOOKUP($AC514,FILL_DATA!$A$4:$X$1004,7,0),"")</f>
        <v/>
      </c>
      <c r="I514" s="161" t="str">
        <f>IFERROR(VLOOKUP($AC514,FILL_DATA!$A$4:$X$1004,9,0),"")</f>
        <v/>
      </c>
      <c r="J514" s="58" t="str">
        <f>IFERROR(VLOOKUP($AC514,FILL_DATA!$A$4:$X$1004,10,0),"")</f>
        <v/>
      </c>
      <c r="K514" s="58" t="str">
        <f>IFERROR(VLOOKUP($AC514,FILL_DATA!$A$4:$X$1004,11,0),"")</f>
        <v/>
      </c>
      <c r="L514" s="58" t="str">
        <f>IFERROR(VLOOKUP($AC514,FILL_DATA!$A$4:$X$1004,12,0),"")</f>
        <v/>
      </c>
      <c r="M514" s="58" t="str">
        <f>IFERROR(VLOOKUP($AC514,FILL_DATA!$A$4:$X$1004,13,0),"")</f>
        <v/>
      </c>
      <c r="N514" s="58" t="str">
        <f>IFERROR(VLOOKUP($AC514,FILL_DATA!$A$4:$X$1004,14,0),"")</f>
        <v/>
      </c>
      <c r="O514" s="58" t="str">
        <f>IFERROR(VLOOKUP($AC514,FILL_DATA!$A$4:$X$1004,15,0),"")</f>
        <v/>
      </c>
      <c r="P514" s="58" t="str">
        <f>IFERROR(VLOOKUP($AC514,FILL_DATA!$A$4:$X$1004,16,0),"")</f>
        <v/>
      </c>
      <c r="Q514" s="58" t="str">
        <f>IFERROR(VLOOKUP($AC514,FILL_DATA!$A$4:$X$1004,17,0),"")</f>
        <v/>
      </c>
      <c r="R514" s="58" t="str">
        <f>IFERROR(VLOOKUP($AC514,FILL_DATA!$A$4:$X$1004,18,0),"")</f>
        <v/>
      </c>
      <c r="S514" s="58" t="str">
        <f>IFERROR(VLOOKUP($AC514,FILL_DATA!$A$4:$X$1004,19,0),"")</f>
        <v/>
      </c>
      <c r="T514" s="58" t="str">
        <f>IFERROR(VLOOKUP($AC514,FILL_DATA!$A$4:$X$1004,20,0),"")</f>
        <v/>
      </c>
      <c r="U514" s="58" t="str">
        <f>IFERROR(VLOOKUP($AC514,FILL_DATA!$A$4:$X$1004,21,0),"")</f>
        <v/>
      </c>
      <c r="V514" s="58" t="str">
        <f>IFERROR(VLOOKUP($AC514,FILL_DATA!$A$4:$X$1004,22,0),"")</f>
        <v/>
      </c>
      <c r="W514" s="58" t="str">
        <f>IFERROR(VLOOKUP($AC514,FILL_DATA!$A$4:$X$1004,23,0),"")</f>
        <v/>
      </c>
      <c r="X514" s="59" t="str">
        <f>IFERROR(VLOOKUP($AC514,FILL_DATA!$A$4:$X$1004,24,0),"")</f>
        <v/>
      </c>
      <c r="Y514" s="58" t="str">
        <f>IF(SANCTION!$C$6:$C$1006="","",VLOOKUP(SANCTION!$C$6:$C$1006,Sheet1!$B$3:$C$15,2,0))</f>
        <v/>
      </c>
      <c r="Z514" s="57">
        <f t="shared" si="14"/>
        <v>0</v>
      </c>
      <c r="AE514" s="89">
        <f>IF(SANCTION!$C514&gt;=9,1,0)</f>
        <v>1</v>
      </c>
      <c r="AF514" s="89">
        <f>IFERROR(PRODUCT(SANCTION!$X514,SANCTION!$Y514),"")</f>
        <v>0</v>
      </c>
      <c r="AG514" s="89">
        <f t="shared" si="15"/>
        <v>0</v>
      </c>
    </row>
    <row r="515" spans="1:33" hidden="1">
      <c r="A515" s="89" t="str">
        <f>J515&amp;"_"&amp;COUNTIF($J$6:J515,J515)</f>
        <v>_479</v>
      </c>
      <c r="B515" s="58"/>
      <c r="C515" s="58" t="str">
        <f>IFERROR(VLOOKUP($AC515,FILL_DATA!$A$4:$X$1004,2,0),"")</f>
        <v/>
      </c>
      <c r="D515" s="58" t="str">
        <f>IFERROR(VLOOKUP($AC515,FILL_DATA!$A$4:$X$1004,3,0),"")</f>
        <v/>
      </c>
      <c r="E515" s="58" t="str">
        <f>IFERROR(VLOOKUP($AC515,FILL_DATA!$A$4:$X$1004,4,0),"")</f>
        <v/>
      </c>
      <c r="F515" s="58" t="str">
        <f>IFERROR(VLOOKUP($AC515,FILL_DATA!$A$4:$X$1004,5,0),"")</f>
        <v/>
      </c>
      <c r="G515" s="58" t="str">
        <f>IFERROR(VLOOKUP($AC515,FILL_DATA!$A$4:$X$1004,6,0),"")</f>
        <v/>
      </c>
      <c r="H515" s="58" t="str">
        <f>IFERROR(VLOOKUP($AC515,FILL_DATA!$A$4:$X$1004,7,0),"")</f>
        <v/>
      </c>
      <c r="I515" s="161" t="str">
        <f>IFERROR(VLOOKUP($AC515,FILL_DATA!$A$4:$X$1004,9,0),"")</f>
        <v/>
      </c>
      <c r="J515" s="58" t="str">
        <f>IFERROR(VLOOKUP($AC515,FILL_DATA!$A$4:$X$1004,10,0),"")</f>
        <v/>
      </c>
      <c r="K515" s="58" t="str">
        <f>IFERROR(VLOOKUP($AC515,FILL_DATA!$A$4:$X$1004,11,0),"")</f>
        <v/>
      </c>
      <c r="L515" s="58" t="str">
        <f>IFERROR(VLOOKUP($AC515,FILL_DATA!$A$4:$X$1004,12,0),"")</f>
        <v/>
      </c>
      <c r="M515" s="58" t="str">
        <f>IFERROR(VLOOKUP($AC515,FILL_DATA!$A$4:$X$1004,13,0),"")</f>
        <v/>
      </c>
      <c r="N515" s="58" t="str">
        <f>IFERROR(VLOOKUP($AC515,FILL_DATA!$A$4:$X$1004,14,0),"")</f>
        <v/>
      </c>
      <c r="O515" s="58" t="str">
        <f>IFERROR(VLOOKUP($AC515,FILL_DATA!$A$4:$X$1004,15,0),"")</f>
        <v/>
      </c>
      <c r="P515" s="58" t="str">
        <f>IFERROR(VLOOKUP($AC515,FILL_DATA!$A$4:$X$1004,16,0),"")</f>
        <v/>
      </c>
      <c r="Q515" s="58" t="str">
        <f>IFERROR(VLOOKUP($AC515,FILL_DATA!$A$4:$X$1004,17,0),"")</f>
        <v/>
      </c>
      <c r="R515" s="58" t="str">
        <f>IFERROR(VLOOKUP($AC515,FILL_DATA!$A$4:$X$1004,18,0),"")</f>
        <v/>
      </c>
      <c r="S515" s="58" t="str">
        <f>IFERROR(VLOOKUP($AC515,FILL_DATA!$A$4:$X$1004,19,0),"")</f>
        <v/>
      </c>
      <c r="T515" s="58" t="str">
        <f>IFERROR(VLOOKUP($AC515,FILL_DATA!$A$4:$X$1004,20,0),"")</f>
        <v/>
      </c>
      <c r="U515" s="58" t="str">
        <f>IFERROR(VLOOKUP($AC515,FILL_DATA!$A$4:$X$1004,21,0),"")</f>
        <v/>
      </c>
      <c r="V515" s="58" t="str">
        <f>IFERROR(VLOOKUP($AC515,FILL_DATA!$A$4:$X$1004,22,0),"")</f>
        <v/>
      </c>
      <c r="W515" s="58" t="str">
        <f>IFERROR(VLOOKUP($AC515,FILL_DATA!$A$4:$X$1004,23,0),"")</f>
        <v/>
      </c>
      <c r="X515" s="59" t="str">
        <f>IFERROR(VLOOKUP($AC515,FILL_DATA!$A$4:$X$1004,24,0),"")</f>
        <v/>
      </c>
      <c r="Y515" s="58" t="str">
        <f>IF(SANCTION!$C$6:$C$1006="","",VLOOKUP(SANCTION!$C$6:$C$1006,Sheet1!$B$3:$C$15,2,0))</f>
        <v/>
      </c>
      <c r="Z515" s="57">
        <f t="shared" si="14"/>
        <v>0</v>
      </c>
      <c r="AE515" s="89">
        <f>IF(SANCTION!$C515&gt;=9,1,0)</f>
        <v>1</v>
      </c>
      <c r="AF515" s="89">
        <f>IFERROR(PRODUCT(SANCTION!$X515,SANCTION!$Y515),"")</f>
        <v>0</v>
      </c>
      <c r="AG515" s="89">
        <f t="shared" si="15"/>
        <v>0</v>
      </c>
    </row>
    <row r="516" spans="1:33" hidden="1">
      <c r="A516" s="89" t="str">
        <f>J516&amp;"_"&amp;COUNTIF($J$6:J516,J516)</f>
        <v>_480</v>
      </c>
      <c r="B516" s="58"/>
      <c r="C516" s="58" t="str">
        <f>IFERROR(VLOOKUP($AC516,FILL_DATA!$A$4:$X$1004,2,0),"")</f>
        <v/>
      </c>
      <c r="D516" s="58" t="str">
        <f>IFERROR(VLOOKUP($AC516,FILL_DATA!$A$4:$X$1004,3,0),"")</f>
        <v/>
      </c>
      <c r="E516" s="58" t="str">
        <f>IFERROR(VLOOKUP($AC516,FILL_DATA!$A$4:$X$1004,4,0),"")</f>
        <v/>
      </c>
      <c r="F516" s="58" t="str">
        <f>IFERROR(VLOOKUP($AC516,FILL_DATA!$A$4:$X$1004,5,0),"")</f>
        <v/>
      </c>
      <c r="G516" s="58" t="str">
        <f>IFERROR(VLOOKUP($AC516,FILL_DATA!$A$4:$X$1004,6,0),"")</f>
        <v/>
      </c>
      <c r="H516" s="58" t="str">
        <f>IFERROR(VLOOKUP($AC516,FILL_DATA!$A$4:$X$1004,7,0),"")</f>
        <v/>
      </c>
      <c r="I516" s="161" t="str">
        <f>IFERROR(VLOOKUP($AC516,FILL_DATA!$A$4:$X$1004,9,0),"")</f>
        <v/>
      </c>
      <c r="J516" s="58" t="str">
        <f>IFERROR(VLOOKUP($AC516,FILL_DATA!$A$4:$X$1004,10,0),"")</f>
        <v/>
      </c>
      <c r="K516" s="58" t="str">
        <f>IFERROR(VLOOKUP($AC516,FILL_DATA!$A$4:$X$1004,11,0),"")</f>
        <v/>
      </c>
      <c r="L516" s="58" t="str">
        <f>IFERROR(VLOOKUP($AC516,FILL_DATA!$A$4:$X$1004,12,0),"")</f>
        <v/>
      </c>
      <c r="M516" s="58" t="str">
        <f>IFERROR(VLOOKUP($AC516,FILL_DATA!$A$4:$X$1004,13,0),"")</f>
        <v/>
      </c>
      <c r="N516" s="58" t="str">
        <f>IFERROR(VLOOKUP($AC516,FILL_DATA!$A$4:$X$1004,14,0),"")</f>
        <v/>
      </c>
      <c r="O516" s="58" t="str">
        <f>IFERROR(VLOOKUP($AC516,FILL_DATA!$A$4:$X$1004,15,0),"")</f>
        <v/>
      </c>
      <c r="P516" s="58" t="str">
        <f>IFERROR(VLOOKUP($AC516,FILL_DATA!$A$4:$X$1004,16,0),"")</f>
        <v/>
      </c>
      <c r="Q516" s="58" t="str">
        <f>IFERROR(VLOOKUP($AC516,FILL_DATA!$A$4:$X$1004,17,0),"")</f>
        <v/>
      </c>
      <c r="R516" s="58" t="str">
        <f>IFERROR(VLOOKUP($AC516,FILL_DATA!$A$4:$X$1004,18,0),"")</f>
        <v/>
      </c>
      <c r="S516" s="58" t="str">
        <f>IFERROR(VLOOKUP($AC516,FILL_DATA!$A$4:$X$1004,19,0),"")</f>
        <v/>
      </c>
      <c r="T516" s="58" t="str">
        <f>IFERROR(VLOOKUP($AC516,FILL_DATA!$A$4:$X$1004,20,0),"")</f>
        <v/>
      </c>
      <c r="U516" s="58" t="str">
        <f>IFERROR(VLOOKUP($AC516,FILL_DATA!$A$4:$X$1004,21,0),"")</f>
        <v/>
      </c>
      <c r="V516" s="58" t="str">
        <f>IFERROR(VLOOKUP($AC516,FILL_DATA!$A$4:$X$1004,22,0),"")</f>
        <v/>
      </c>
      <c r="W516" s="58" t="str">
        <f>IFERROR(VLOOKUP($AC516,FILL_DATA!$A$4:$X$1004,23,0),"")</f>
        <v/>
      </c>
      <c r="X516" s="59" t="str">
        <f>IFERROR(VLOOKUP($AC516,FILL_DATA!$A$4:$X$1004,24,0),"")</f>
        <v/>
      </c>
      <c r="Y516" s="58" t="str">
        <f>IF(SANCTION!$C$6:$C$1006="","",VLOOKUP(SANCTION!$C$6:$C$1006,Sheet1!$B$3:$C$15,2,0))</f>
        <v/>
      </c>
      <c r="Z516" s="57">
        <f t="shared" si="14"/>
        <v>0</v>
      </c>
      <c r="AE516" s="89">
        <f>IF(SANCTION!$C516&gt;=9,1,0)</f>
        <v>1</v>
      </c>
      <c r="AF516" s="89">
        <f>IFERROR(PRODUCT(SANCTION!$X516,SANCTION!$Y516),"")</f>
        <v>0</v>
      </c>
      <c r="AG516" s="89">
        <f t="shared" si="15"/>
        <v>0</v>
      </c>
    </row>
    <row r="517" spans="1:33" hidden="1">
      <c r="A517" s="89" t="str">
        <f>J517&amp;"_"&amp;COUNTIF($J$6:J517,J517)</f>
        <v>_481</v>
      </c>
      <c r="B517" s="58"/>
      <c r="C517" s="58" t="str">
        <f>IFERROR(VLOOKUP($AC517,FILL_DATA!$A$4:$X$1004,2,0),"")</f>
        <v/>
      </c>
      <c r="D517" s="58" t="str">
        <f>IFERROR(VLOOKUP($AC517,FILL_DATA!$A$4:$X$1004,3,0),"")</f>
        <v/>
      </c>
      <c r="E517" s="58" t="str">
        <f>IFERROR(VLOOKUP($AC517,FILL_DATA!$A$4:$X$1004,4,0),"")</f>
        <v/>
      </c>
      <c r="F517" s="58" t="str">
        <f>IFERROR(VLOOKUP($AC517,FILL_DATA!$A$4:$X$1004,5,0),"")</f>
        <v/>
      </c>
      <c r="G517" s="58" t="str">
        <f>IFERROR(VLOOKUP($AC517,FILL_DATA!$A$4:$X$1004,6,0),"")</f>
        <v/>
      </c>
      <c r="H517" s="58" t="str">
        <f>IFERROR(VLOOKUP($AC517,FILL_DATA!$A$4:$X$1004,7,0),"")</f>
        <v/>
      </c>
      <c r="I517" s="161" t="str">
        <f>IFERROR(VLOOKUP($AC517,FILL_DATA!$A$4:$X$1004,9,0),"")</f>
        <v/>
      </c>
      <c r="J517" s="58" t="str">
        <f>IFERROR(VLOOKUP($AC517,FILL_DATA!$A$4:$X$1004,10,0),"")</f>
        <v/>
      </c>
      <c r="K517" s="58" t="str">
        <f>IFERROR(VLOOKUP($AC517,FILL_DATA!$A$4:$X$1004,11,0),"")</f>
        <v/>
      </c>
      <c r="L517" s="58" t="str">
        <f>IFERROR(VLOOKUP($AC517,FILL_DATA!$A$4:$X$1004,12,0),"")</f>
        <v/>
      </c>
      <c r="M517" s="58" t="str">
        <f>IFERROR(VLOOKUP($AC517,FILL_DATA!$A$4:$X$1004,13,0),"")</f>
        <v/>
      </c>
      <c r="N517" s="58" t="str">
        <f>IFERROR(VLOOKUP($AC517,FILL_DATA!$A$4:$X$1004,14,0),"")</f>
        <v/>
      </c>
      <c r="O517" s="58" t="str">
        <f>IFERROR(VLOOKUP($AC517,FILL_DATA!$A$4:$X$1004,15,0),"")</f>
        <v/>
      </c>
      <c r="P517" s="58" t="str">
        <f>IFERROR(VLOOKUP($AC517,FILL_DATA!$A$4:$X$1004,16,0),"")</f>
        <v/>
      </c>
      <c r="Q517" s="58" t="str">
        <f>IFERROR(VLOOKUP($AC517,FILL_DATA!$A$4:$X$1004,17,0),"")</f>
        <v/>
      </c>
      <c r="R517" s="58" t="str">
        <f>IFERROR(VLOOKUP($AC517,FILL_DATA!$A$4:$X$1004,18,0),"")</f>
        <v/>
      </c>
      <c r="S517" s="58" t="str">
        <f>IFERROR(VLOOKUP($AC517,FILL_DATA!$A$4:$X$1004,19,0),"")</f>
        <v/>
      </c>
      <c r="T517" s="58" t="str">
        <f>IFERROR(VLOOKUP($AC517,FILL_DATA!$A$4:$X$1004,20,0),"")</f>
        <v/>
      </c>
      <c r="U517" s="58" t="str">
        <f>IFERROR(VLOOKUP($AC517,FILL_DATA!$A$4:$X$1004,21,0),"")</f>
        <v/>
      </c>
      <c r="V517" s="58" t="str">
        <f>IFERROR(VLOOKUP($AC517,FILL_DATA!$A$4:$X$1004,22,0),"")</f>
        <v/>
      </c>
      <c r="W517" s="58" t="str">
        <f>IFERROR(VLOOKUP($AC517,FILL_DATA!$A$4:$X$1004,23,0),"")</f>
        <v/>
      </c>
      <c r="X517" s="59" t="str">
        <f>IFERROR(VLOOKUP($AC517,FILL_DATA!$A$4:$X$1004,24,0),"")</f>
        <v/>
      </c>
      <c r="Y517" s="58" t="str">
        <f>IF(SANCTION!$C$6:$C$1006="","",VLOOKUP(SANCTION!$C$6:$C$1006,Sheet1!$B$3:$C$15,2,0))</f>
        <v/>
      </c>
      <c r="Z517" s="57">
        <f t="shared" si="14"/>
        <v>0</v>
      </c>
      <c r="AE517" s="89">
        <f>IF(SANCTION!$C517&gt;=9,1,0)</f>
        <v>1</v>
      </c>
      <c r="AF517" s="89">
        <f>IFERROR(PRODUCT(SANCTION!$X517,SANCTION!$Y517),"")</f>
        <v>0</v>
      </c>
      <c r="AG517" s="89">
        <f t="shared" si="15"/>
        <v>0</v>
      </c>
    </row>
    <row r="518" spans="1:33" hidden="1">
      <c r="A518" s="89" t="str">
        <f>J518&amp;"_"&amp;COUNTIF($J$6:J518,J518)</f>
        <v>_482</v>
      </c>
      <c r="B518" s="58"/>
      <c r="C518" s="58" t="str">
        <f>IFERROR(VLOOKUP($AC518,FILL_DATA!$A$4:$X$1004,2,0),"")</f>
        <v/>
      </c>
      <c r="D518" s="58" t="str">
        <f>IFERROR(VLOOKUP($AC518,FILL_DATA!$A$4:$X$1004,3,0),"")</f>
        <v/>
      </c>
      <c r="E518" s="58" t="str">
        <f>IFERROR(VLOOKUP($AC518,FILL_DATA!$A$4:$X$1004,4,0),"")</f>
        <v/>
      </c>
      <c r="F518" s="58" t="str">
        <f>IFERROR(VLOOKUP($AC518,FILL_DATA!$A$4:$X$1004,5,0),"")</f>
        <v/>
      </c>
      <c r="G518" s="58" t="str">
        <f>IFERROR(VLOOKUP($AC518,FILL_DATA!$A$4:$X$1004,6,0),"")</f>
        <v/>
      </c>
      <c r="H518" s="58" t="str">
        <f>IFERROR(VLOOKUP($AC518,FILL_DATA!$A$4:$X$1004,7,0),"")</f>
        <v/>
      </c>
      <c r="I518" s="161" t="str">
        <f>IFERROR(VLOOKUP($AC518,FILL_DATA!$A$4:$X$1004,9,0),"")</f>
        <v/>
      </c>
      <c r="J518" s="58" t="str">
        <f>IFERROR(VLOOKUP($AC518,FILL_DATA!$A$4:$X$1004,10,0),"")</f>
        <v/>
      </c>
      <c r="K518" s="58" t="str">
        <f>IFERROR(VLOOKUP($AC518,FILL_DATA!$A$4:$X$1004,11,0),"")</f>
        <v/>
      </c>
      <c r="L518" s="58" t="str">
        <f>IFERROR(VLOOKUP($AC518,FILL_DATA!$A$4:$X$1004,12,0),"")</f>
        <v/>
      </c>
      <c r="M518" s="58" t="str">
        <f>IFERROR(VLOOKUP($AC518,FILL_DATA!$A$4:$X$1004,13,0),"")</f>
        <v/>
      </c>
      <c r="N518" s="58" t="str">
        <f>IFERROR(VLOOKUP($AC518,FILL_DATA!$A$4:$X$1004,14,0),"")</f>
        <v/>
      </c>
      <c r="O518" s="58" t="str">
        <f>IFERROR(VLOOKUP($AC518,FILL_DATA!$A$4:$X$1004,15,0),"")</f>
        <v/>
      </c>
      <c r="P518" s="58" t="str">
        <f>IFERROR(VLOOKUP($AC518,FILL_DATA!$A$4:$X$1004,16,0),"")</f>
        <v/>
      </c>
      <c r="Q518" s="58" t="str">
        <f>IFERROR(VLOOKUP($AC518,FILL_DATA!$A$4:$X$1004,17,0),"")</f>
        <v/>
      </c>
      <c r="R518" s="58" t="str">
        <f>IFERROR(VLOOKUP($AC518,FILL_DATA!$A$4:$X$1004,18,0),"")</f>
        <v/>
      </c>
      <c r="S518" s="58" t="str">
        <f>IFERROR(VLOOKUP($AC518,FILL_DATA!$A$4:$X$1004,19,0),"")</f>
        <v/>
      </c>
      <c r="T518" s="58" t="str">
        <f>IFERROR(VLOOKUP($AC518,FILL_DATA!$A$4:$X$1004,20,0),"")</f>
        <v/>
      </c>
      <c r="U518" s="58" t="str">
        <f>IFERROR(VLOOKUP($AC518,FILL_DATA!$A$4:$X$1004,21,0),"")</f>
        <v/>
      </c>
      <c r="V518" s="58" t="str">
        <f>IFERROR(VLOOKUP($AC518,FILL_DATA!$A$4:$X$1004,22,0),"")</f>
        <v/>
      </c>
      <c r="W518" s="58" t="str">
        <f>IFERROR(VLOOKUP($AC518,FILL_DATA!$A$4:$X$1004,23,0),"")</f>
        <v/>
      </c>
      <c r="X518" s="59" t="str">
        <f>IFERROR(VLOOKUP($AC518,FILL_DATA!$A$4:$X$1004,24,0),"")</f>
        <v/>
      </c>
      <c r="Y518" s="58" t="str">
        <f>IF(SANCTION!$C$6:$C$1006="","",VLOOKUP(SANCTION!$C$6:$C$1006,Sheet1!$B$3:$C$15,2,0))</f>
        <v/>
      </c>
      <c r="Z518" s="57">
        <f t="shared" ref="Z518:Z581" si="16">AG518</f>
        <v>0</v>
      </c>
      <c r="AE518" s="89">
        <f>IF(SANCTION!$C518&gt;=9,1,0)</f>
        <v>1</v>
      </c>
      <c r="AF518" s="89">
        <f>IFERROR(PRODUCT(SANCTION!$X518,SANCTION!$Y518),"")</f>
        <v>0</v>
      </c>
      <c r="AG518" s="89">
        <f t="shared" si="15"/>
        <v>0</v>
      </c>
    </row>
    <row r="519" spans="1:33" hidden="1">
      <c r="A519" s="89" t="str">
        <f>J519&amp;"_"&amp;COUNTIF($J$6:J519,J519)</f>
        <v>_483</v>
      </c>
      <c r="B519" s="58"/>
      <c r="C519" s="58" t="str">
        <f>IFERROR(VLOOKUP($AC519,FILL_DATA!$A$4:$X$1004,2,0),"")</f>
        <v/>
      </c>
      <c r="D519" s="58" t="str">
        <f>IFERROR(VLOOKUP($AC519,FILL_DATA!$A$4:$X$1004,3,0),"")</f>
        <v/>
      </c>
      <c r="E519" s="58" t="str">
        <f>IFERROR(VLOOKUP($AC519,FILL_DATA!$A$4:$X$1004,4,0),"")</f>
        <v/>
      </c>
      <c r="F519" s="58" t="str">
        <f>IFERROR(VLOOKUP($AC519,FILL_DATA!$A$4:$X$1004,5,0),"")</f>
        <v/>
      </c>
      <c r="G519" s="58" t="str">
        <f>IFERROR(VLOOKUP($AC519,FILL_DATA!$A$4:$X$1004,6,0),"")</f>
        <v/>
      </c>
      <c r="H519" s="58" t="str">
        <f>IFERROR(VLOOKUP($AC519,FILL_DATA!$A$4:$X$1004,7,0),"")</f>
        <v/>
      </c>
      <c r="I519" s="161" t="str">
        <f>IFERROR(VLOOKUP($AC519,FILL_DATA!$A$4:$X$1004,9,0),"")</f>
        <v/>
      </c>
      <c r="J519" s="58" t="str">
        <f>IFERROR(VLOOKUP($AC519,FILL_DATA!$A$4:$X$1004,10,0),"")</f>
        <v/>
      </c>
      <c r="K519" s="58" t="str">
        <f>IFERROR(VLOOKUP($AC519,FILL_DATA!$A$4:$X$1004,11,0),"")</f>
        <v/>
      </c>
      <c r="L519" s="58" t="str">
        <f>IFERROR(VLOOKUP($AC519,FILL_DATA!$A$4:$X$1004,12,0),"")</f>
        <v/>
      </c>
      <c r="M519" s="58" t="str">
        <f>IFERROR(VLOOKUP($AC519,FILL_DATA!$A$4:$X$1004,13,0),"")</f>
        <v/>
      </c>
      <c r="N519" s="58" t="str">
        <f>IFERROR(VLOOKUP($AC519,FILL_DATA!$A$4:$X$1004,14,0),"")</f>
        <v/>
      </c>
      <c r="O519" s="58" t="str">
        <f>IFERROR(VLOOKUP($AC519,FILL_DATA!$A$4:$X$1004,15,0),"")</f>
        <v/>
      </c>
      <c r="P519" s="58" t="str">
        <f>IFERROR(VLOOKUP($AC519,FILL_DATA!$A$4:$X$1004,16,0),"")</f>
        <v/>
      </c>
      <c r="Q519" s="58" t="str">
        <f>IFERROR(VLOOKUP($AC519,FILL_DATA!$A$4:$X$1004,17,0),"")</f>
        <v/>
      </c>
      <c r="R519" s="58" t="str">
        <f>IFERROR(VLOOKUP($AC519,FILL_DATA!$A$4:$X$1004,18,0),"")</f>
        <v/>
      </c>
      <c r="S519" s="58" t="str">
        <f>IFERROR(VLOOKUP($AC519,FILL_DATA!$A$4:$X$1004,19,0),"")</f>
        <v/>
      </c>
      <c r="T519" s="58" t="str">
        <f>IFERROR(VLOOKUP($AC519,FILL_DATA!$A$4:$X$1004,20,0),"")</f>
        <v/>
      </c>
      <c r="U519" s="58" t="str">
        <f>IFERROR(VLOOKUP($AC519,FILL_DATA!$A$4:$X$1004,21,0),"")</f>
        <v/>
      </c>
      <c r="V519" s="58" t="str">
        <f>IFERROR(VLOOKUP($AC519,FILL_DATA!$A$4:$X$1004,22,0),"")</f>
        <v/>
      </c>
      <c r="W519" s="58" t="str">
        <f>IFERROR(VLOOKUP($AC519,FILL_DATA!$A$4:$X$1004,23,0),"")</f>
        <v/>
      </c>
      <c r="X519" s="59" t="str">
        <f>IFERROR(VLOOKUP($AC519,FILL_DATA!$A$4:$X$1004,24,0),"")</f>
        <v/>
      </c>
      <c r="Y519" s="58" t="str">
        <f>IF(SANCTION!$C$6:$C$1006="","",VLOOKUP(SANCTION!$C$6:$C$1006,Sheet1!$B$3:$C$15,2,0))</f>
        <v/>
      </c>
      <c r="Z519" s="57">
        <f t="shared" si="16"/>
        <v>0</v>
      </c>
      <c r="AE519" s="89">
        <f>IF(SANCTION!$C519&gt;=9,1,0)</f>
        <v>1</v>
      </c>
      <c r="AF519" s="89">
        <f>IFERROR(PRODUCT(SANCTION!$X519,SANCTION!$Y519),"")</f>
        <v>0</v>
      </c>
      <c r="AG519" s="89">
        <f t="shared" ref="AG519:AG582" si="17">IF(AND(IF(AE519=1,AF519&gt;=5400)),5400,IF(AND(AF519=0,AF519&gt;=3000),3000,AF519))</f>
        <v>0</v>
      </c>
    </row>
    <row r="520" spans="1:33" hidden="1">
      <c r="A520" s="89" t="str">
        <f>J520&amp;"_"&amp;COUNTIF($J$6:J520,J520)</f>
        <v>_484</v>
      </c>
      <c r="B520" s="58"/>
      <c r="C520" s="58" t="str">
        <f>IFERROR(VLOOKUP($AC520,FILL_DATA!$A$4:$X$1004,2,0),"")</f>
        <v/>
      </c>
      <c r="D520" s="58" t="str">
        <f>IFERROR(VLOOKUP($AC520,FILL_DATA!$A$4:$X$1004,3,0),"")</f>
        <v/>
      </c>
      <c r="E520" s="58" t="str">
        <f>IFERROR(VLOOKUP($AC520,FILL_DATA!$A$4:$X$1004,4,0),"")</f>
        <v/>
      </c>
      <c r="F520" s="58" t="str">
        <f>IFERROR(VLOOKUP($AC520,FILL_DATA!$A$4:$X$1004,5,0),"")</f>
        <v/>
      </c>
      <c r="G520" s="58" t="str">
        <f>IFERROR(VLOOKUP($AC520,FILL_DATA!$A$4:$X$1004,6,0),"")</f>
        <v/>
      </c>
      <c r="H520" s="58" t="str">
        <f>IFERROR(VLOOKUP($AC520,FILL_DATA!$A$4:$X$1004,7,0),"")</f>
        <v/>
      </c>
      <c r="I520" s="161" t="str">
        <f>IFERROR(VLOOKUP($AC520,FILL_DATA!$A$4:$X$1004,9,0),"")</f>
        <v/>
      </c>
      <c r="J520" s="58" t="str">
        <f>IFERROR(VLOOKUP($AC520,FILL_DATA!$A$4:$X$1004,10,0),"")</f>
        <v/>
      </c>
      <c r="K520" s="58" t="str">
        <f>IFERROR(VLOOKUP($AC520,FILL_DATA!$A$4:$X$1004,11,0),"")</f>
        <v/>
      </c>
      <c r="L520" s="58" t="str">
        <f>IFERROR(VLOOKUP($AC520,FILL_DATA!$A$4:$X$1004,12,0),"")</f>
        <v/>
      </c>
      <c r="M520" s="58" t="str">
        <f>IFERROR(VLOOKUP($AC520,FILL_DATA!$A$4:$X$1004,13,0),"")</f>
        <v/>
      </c>
      <c r="N520" s="58" t="str">
        <f>IFERROR(VLOOKUP($AC520,FILL_DATA!$A$4:$X$1004,14,0),"")</f>
        <v/>
      </c>
      <c r="O520" s="58" t="str">
        <f>IFERROR(VLOOKUP($AC520,FILL_DATA!$A$4:$X$1004,15,0),"")</f>
        <v/>
      </c>
      <c r="P520" s="58" t="str">
        <f>IFERROR(VLOOKUP($AC520,FILL_DATA!$A$4:$X$1004,16,0),"")</f>
        <v/>
      </c>
      <c r="Q520" s="58" t="str">
        <f>IFERROR(VLOOKUP($AC520,FILL_DATA!$A$4:$X$1004,17,0),"")</f>
        <v/>
      </c>
      <c r="R520" s="58" t="str">
        <f>IFERROR(VLOOKUP($AC520,FILL_DATA!$A$4:$X$1004,18,0),"")</f>
        <v/>
      </c>
      <c r="S520" s="58" t="str">
        <f>IFERROR(VLOOKUP($AC520,FILL_DATA!$A$4:$X$1004,19,0),"")</f>
        <v/>
      </c>
      <c r="T520" s="58" t="str">
        <f>IFERROR(VLOOKUP($AC520,FILL_DATA!$A$4:$X$1004,20,0),"")</f>
        <v/>
      </c>
      <c r="U520" s="58" t="str">
        <f>IFERROR(VLOOKUP($AC520,FILL_DATA!$A$4:$X$1004,21,0),"")</f>
        <v/>
      </c>
      <c r="V520" s="58" t="str">
        <f>IFERROR(VLOOKUP($AC520,FILL_DATA!$A$4:$X$1004,22,0),"")</f>
        <v/>
      </c>
      <c r="W520" s="58" t="str">
        <f>IFERROR(VLOOKUP($AC520,FILL_DATA!$A$4:$X$1004,23,0),"")</f>
        <v/>
      </c>
      <c r="X520" s="59" t="str">
        <f>IFERROR(VLOOKUP($AC520,FILL_DATA!$A$4:$X$1004,24,0),"")</f>
        <v/>
      </c>
      <c r="Y520" s="58" t="str">
        <f>IF(SANCTION!$C$6:$C$1006="","",VLOOKUP(SANCTION!$C$6:$C$1006,Sheet1!$B$3:$C$15,2,0))</f>
        <v/>
      </c>
      <c r="Z520" s="57">
        <f t="shared" si="16"/>
        <v>0</v>
      </c>
      <c r="AE520" s="89">
        <f>IF(SANCTION!$C520&gt;=9,1,0)</f>
        <v>1</v>
      </c>
      <c r="AF520" s="89">
        <f>IFERROR(PRODUCT(SANCTION!$X520,SANCTION!$Y520),"")</f>
        <v>0</v>
      </c>
      <c r="AG520" s="89">
        <f t="shared" si="17"/>
        <v>0</v>
      </c>
    </row>
    <row r="521" spans="1:33" hidden="1">
      <c r="A521" s="89" t="str">
        <f>J521&amp;"_"&amp;COUNTIF($J$6:J521,J521)</f>
        <v>_485</v>
      </c>
      <c r="B521" s="58"/>
      <c r="C521" s="58" t="str">
        <f>IFERROR(VLOOKUP($AC521,FILL_DATA!$A$4:$X$1004,2,0),"")</f>
        <v/>
      </c>
      <c r="D521" s="58" t="str">
        <f>IFERROR(VLOOKUP($AC521,FILL_DATA!$A$4:$X$1004,3,0),"")</f>
        <v/>
      </c>
      <c r="E521" s="58" t="str">
        <f>IFERROR(VLOOKUP($AC521,FILL_DATA!$A$4:$X$1004,4,0),"")</f>
        <v/>
      </c>
      <c r="F521" s="58" t="str">
        <f>IFERROR(VLOOKUP($AC521,FILL_DATA!$A$4:$X$1004,5,0),"")</f>
        <v/>
      </c>
      <c r="G521" s="58" t="str">
        <f>IFERROR(VLOOKUP($AC521,FILL_DATA!$A$4:$X$1004,6,0),"")</f>
        <v/>
      </c>
      <c r="H521" s="58" t="str">
        <f>IFERROR(VLOOKUP($AC521,FILL_DATA!$A$4:$X$1004,7,0),"")</f>
        <v/>
      </c>
      <c r="I521" s="161" t="str">
        <f>IFERROR(VLOOKUP($AC521,FILL_DATA!$A$4:$X$1004,9,0),"")</f>
        <v/>
      </c>
      <c r="J521" s="58" t="str">
        <f>IFERROR(VLOOKUP($AC521,FILL_DATA!$A$4:$X$1004,10,0),"")</f>
        <v/>
      </c>
      <c r="K521" s="58" t="str">
        <f>IFERROR(VLOOKUP($AC521,FILL_DATA!$A$4:$X$1004,11,0),"")</f>
        <v/>
      </c>
      <c r="L521" s="58" t="str">
        <f>IFERROR(VLOOKUP($AC521,FILL_DATA!$A$4:$X$1004,12,0),"")</f>
        <v/>
      </c>
      <c r="M521" s="58" t="str">
        <f>IFERROR(VLOOKUP($AC521,FILL_DATA!$A$4:$X$1004,13,0),"")</f>
        <v/>
      </c>
      <c r="N521" s="58" t="str">
        <f>IFERROR(VLOOKUP($AC521,FILL_DATA!$A$4:$X$1004,14,0),"")</f>
        <v/>
      </c>
      <c r="O521" s="58" t="str">
        <f>IFERROR(VLOOKUP($AC521,FILL_DATA!$A$4:$X$1004,15,0),"")</f>
        <v/>
      </c>
      <c r="P521" s="58" t="str">
        <f>IFERROR(VLOOKUP($AC521,FILL_DATA!$A$4:$X$1004,16,0),"")</f>
        <v/>
      </c>
      <c r="Q521" s="58" t="str">
        <f>IFERROR(VLOOKUP($AC521,FILL_DATA!$A$4:$X$1004,17,0),"")</f>
        <v/>
      </c>
      <c r="R521" s="58" t="str">
        <f>IFERROR(VLOOKUP($AC521,FILL_DATA!$A$4:$X$1004,18,0),"")</f>
        <v/>
      </c>
      <c r="S521" s="58" t="str">
        <f>IFERROR(VLOOKUP($AC521,FILL_DATA!$A$4:$X$1004,19,0),"")</f>
        <v/>
      </c>
      <c r="T521" s="58" t="str">
        <f>IFERROR(VLOOKUP($AC521,FILL_DATA!$A$4:$X$1004,20,0),"")</f>
        <v/>
      </c>
      <c r="U521" s="58" t="str">
        <f>IFERROR(VLOOKUP($AC521,FILL_DATA!$A$4:$X$1004,21,0),"")</f>
        <v/>
      </c>
      <c r="V521" s="58" t="str">
        <f>IFERROR(VLOOKUP($AC521,FILL_DATA!$A$4:$X$1004,22,0),"")</f>
        <v/>
      </c>
      <c r="W521" s="58" t="str">
        <f>IFERROR(VLOOKUP($AC521,FILL_DATA!$A$4:$X$1004,23,0),"")</f>
        <v/>
      </c>
      <c r="X521" s="59" t="str">
        <f>IFERROR(VLOOKUP($AC521,FILL_DATA!$A$4:$X$1004,24,0),"")</f>
        <v/>
      </c>
      <c r="Y521" s="59" t="str">
        <f>IF(SANCTION!$C$6:$C$1006="","",VLOOKUP(SANCTION!$C$6:$C$1006,Sheet1!$B$3:$C$15,2,0))</f>
        <v/>
      </c>
      <c r="Z521" s="57">
        <f t="shared" si="16"/>
        <v>0</v>
      </c>
      <c r="AE521" s="89">
        <f>IF(SANCTION!$C521&gt;=9,1,0)</f>
        <v>1</v>
      </c>
      <c r="AF521" s="89">
        <f>IFERROR(PRODUCT(SANCTION!$X521,SANCTION!$Y521),"")</f>
        <v>0</v>
      </c>
      <c r="AG521" s="89">
        <f t="shared" si="17"/>
        <v>0</v>
      </c>
    </row>
    <row r="522" spans="1:33" hidden="1">
      <c r="A522" s="89" t="str">
        <f>J522&amp;"_"&amp;COUNTIF($J$6:J522,J522)</f>
        <v>_486</v>
      </c>
      <c r="B522" s="58"/>
      <c r="C522" s="58" t="str">
        <f>IFERROR(VLOOKUP($AC522,FILL_DATA!$A$4:$X$1004,2,0),"")</f>
        <v/>
      </c>
      <c r="D522" s="58" t="str">
        <f>IFERROR(VLOOKUP($AC522,FILL_DATA!$A$4:$X$1004,3,0),"")</f>
        <v/>
      </c>
      <c r="E522" s="58" t="str">
        <f>IFERROR(VLOOKUP($AC522,FILL_DATA!$A$4:$X$1004,4,0),"")</f>
        <v/>
      </c>
      <c r="F522" s="58" t="str">
        <f>IFERROR(VLOOKUP($AC522,FILL_DATA!$A$4:$X$1004,5,0),"")</f>
        <v/>
      </c>
      <c r="G522" s="58" t="str">
        <f>IFERROR(VLOOKUP($AC522,FILL_DATA!$A$4:$X$1004,6,0),"")</f>
        <v/>
      </c>
      <c r="H522" s="58" t="str">
        <f>IFERROR(VLOOKUP($AC522,FILL_DATA!$A$4:$X$1004,7,0),"")</f>
        <v/>
      </c>
      <c r="I522" s="161" t="str">
        <f>IFERROR(VLOOKUP($AC522,FILL_DATA!$A$4:$X$1004,9,0),"")</f>
        <v/>
      </c>
      <c r="J522" s="58" t="str">
        <f>IFERROR(VLOOKUP($AC522,FILL_DATA!$A$4:$X$1004,10,0),"")</f>
        <v/>
      </c>
      <c r="K522" s="58" t="str">
        <f>IFERROR(VLOOKUP($AC522,FILL_DATA!$A$4:$X$1004,11,0),"")</f>
        <v/>
      </c>
      <c r="L522" s="58" t="str">
        <f>IFERROR(VLOOKUP($AC522,FILL_DATA!$A$4:$X$1004,12,0),"")</f>
        <v/>
      </c>
      <c r="M522" s="58" t="str">
        <f>IFERROR(VLOOKUP($AC522,FILL_DATA!$A$4:$X$1004,13,0),"")</f>
        <v/>
      </c>
      <c r="N522" s="58" t="str">
        <f>IFERROR(VLOOKUP($AC522,FILL_DATA!$A$4:$X$1004,14,0),"")</f>
        <v/>
      </c>
      <c r="O522" s="58" t="str">
        <f>IFERROR(VLOOKUP($AC522,FILL_DATA!$A$4:$X$1004,15,0),"")</f>
        <v/>
      </c>
      <c r="P522" s="58" t="str">
        <f>IFERROR(VLOOKUP($AC522,FILL_DATA!$A$4:$X$1004,16,0),"")</f>
        <v/>
      </c>
      <c r="Q522" s="58" t="str">
        <f>IFERROR(VLOOKUP($AC522,FILL_DATA!$A$4:$X$1004,17,0),"")</f>
        <v/>
      </c>
      <c r="R522" s="58" t="str">
        <f>IFERROR(VLOOKUP($AC522,FILL_DATA!$A$4:$X$1004,18,0),"")</f>
        <v/>
      </c>
      <c r="S522" s="58" t="str">
        <f>IFERROR(VLOOKUP($AC522,FILL_DATA!$A$4:$X$1004,19,0),"")</f>
        <v/>
      </c>
      <c r="T522" s="58" t="str">
        <f>IFERROR(VLOOKUP($AC522,FILL_DATA!$A$4:$X$1004,20,0),"")</f>
        <v/>
      </c>
      <c r="U522" s="58" t="str">
        <f>IFERROR(VLOOKUP($AC522,FILL_DATA!$A$4:$X$1004,21,0),"")</f>
        <v/>
      </c>
      <c r="V522" s="58" t="str">
        <f>IFERROR(VLOOKUP($AC522,FILL_DATA!$A$4:$X$1004,22,0),"")</f>
        <v/>
      </c>
      <c r="W522" s="58" t="str">
        <f>IFERROR(VLOOKUP($AC522,FILL_DATA!$A$4:$X$1004,23,0),"")</f>
        <v/>
      </c>
      <c r="X522" s="59" t="str">
        <f>IFERROR(VLOOKUP($AC522,FILL_DATA!$A$4:$X$1004,24,0),"")</f>
        <v/>
      </c>
      <c r="Y522" s="59" t="str">
        <f>IF(SANCTION!$C$6:$C$1006="","",VLOOKUP(SANCTION!$C$6:$C$1006,Sheet1!$B$3:$C$15,2,0))</f>
        <v/>
      </c>
      <c r="Z522" s="57">
        <f t="shared" si="16"/>
        <v>0</v>
      </c>
      <c r="AE522" s="89">
        <f>IF(SANCTION!$C522&gt;=9,1,0)</f>
        <v>1</v>
      </c>
      <c r="AF522" s="89">
        <f>IFERROR(PRODUCT(SANCTION!$X522,SANCTION!$Y522),"")</f>
        <v>0</v>
      </c>
      <c r="AG522" s="89">
        <f t="shared" si="17"/>
        <v>0</v>
      </c>
    </row>
    <row r="523" spans="1:33" hidden="1">
      <c r="A523" s="89" t="str">
        <f>J523&amp;"_"&amp;COUNTIF($J$6:J523,J523)</f>
        <v>_487</v>
      </c>
      <c r="B523" s="58"/>
      <c r="C523" s="58" t="str">
        <f>IFERROR(VLOOKUP($AC523,FILL_DATA!$A$4:$X$1004,2,0),"")</f>
        <v/>
      </c>
      <c r="D523" s="59" t="str">
        <f>IFERROR(VLOOKUP($AC523,FILL_DATA!$A$4:$X$1004,3,0),"")</f>
        <v/>
      </c>
      <c r="E523" s="58" t="str">
        <f>IFERROR(VLOOKUP($AC523,FILL_DATA!$A$4:$X$1004,4,0),"")</f>
        <v/>
      </c>
      <c r="F523" s="59" t="str">
        <f>IFERROR(VLOOKUP($AC523,FILL_DATA!$A$4:$X$1004,5,0),"")</f>
        <v/>
      </c>
      <c r="G523" s="58" t="str">
        <f>IFERROR(VLOOKUP($AC523,FILL_DATA!$A$4:$X$1004,6,0),"")</f>
        <v/>
      </c>
      <c r="H523" s="58" t="str">
        <f>IFERROR(VLOOKUP($AC523,FILL_DATA!$A$4:$X$1004,7,0),"")</f>
        <v/>
      </c>
      <c r="I523" s="161" t="str">
        <f>IFERROR(VLOOKUP($AC523,FILL_DATA!$A$4:$X$1004,9,0),"")</f>
        <v/>
      </c>
      <c r="J523" s="58" t="str">
        <f>IFERROR(VLOOKUP($AC523,FILL_DATA!$A$4:$X$1004,10,0),"")</f>
        <v/>
      </c>
      <c r="K523" s="58" t="str">
        <f>IFERROR(VLOOKUP($AC523,FILL_DATA!$A$4:$X$1004,11,0),"")</f>
        <v/>
      </c>
      <c r="L523" s="58" t="str">
        <f>IFERROR(VLOOKUP($AC523,FILL_DATA!$A$4:$X$1004,12,0),"")</f>
        <v/>
      </c>
      <c r="M523" s="58" t="str">
        <f>IFERROR(VLOOKUP($AC523,FILL_DATA!$A$4:$X$1004,13,0),"")</f>
        <v/>
      </c>
      <c r="N523" s="58" t="str">
        <f>IFERROR(VLOOKUP($AC523,FILL_DATA!$A$4:$X$1004,14,0),"")</f>
        <v/>
      </c>
      <c r="O523" s="58" t="str">
        <f>IFERROR(VLOOKUP($AC523,FILL_DATA!$A$4:$X$1004,15,0),"")</f>
        <v/>
      </c>
      <c r="P523" s="58" t="str">
        <f>IFERROR(VLOOKUP($AC523,FILL_DATA!$A$4:$X$1004,16,0),"")</f>
        <v/>
      </c>
      <c r="Q523" s="58" t="str">
        <f>IFERROR(VLOOKUP($AC523,FILL_DATA!$A$4:$X$1004,17,0),"")</f>
        <v/>
      </c>
      <c r="R523" s="58" t="str">
        <f>IFERROR(VLOOKUP($AC523,FILL_DATA!$A$4:$X$1004,18,0),"")</f>
        <v/>
      </c>
      <c r="S523" s="58" t="str">
        <f>IFERROR(VLOOKUP($AC523,FILL_DATA!$A$4:$X$1004,19,0),"")</f>
        <v/>
      </c>
      <c r="T523" s="58" t="str">
        <f>IFERROR(VLOOKUP($AC523,FILL_DATA!$A$4:$X$1004,20,0),"")</f>
        <v/>
      </c>
      <c r="U523" s="58" t="str">
        <f>IFERROR(VLOOKUP($AC523,FILL_DATA!$A$4:$X$1004,21,0),"")</f>
        <v/>
      </c>
      <c r="V523" s="58" t="str">
        <f>IFERROR(VLOOKUP($AC523,FILL_DATA!$A$4:$X$1004,22,0),"")</f>
        <v/>
      </c>
      <c r="W523" s="58" t="str">
        <f>IFERROR(VLOOKUP($AC523,FILL_DATA!$A$4:$X$1004,23,0),"")</f>
        <v/>
      </c>
      <c r="X523" s="59" t="str">
        <f>IFERROR(VLOOKUP($AC523,FILL_DATA!$A$4:$X$1004,24,0),"")</f>
        <v/>
      </c>
      <c r="Y523" s="59" t="str">
        <f>IF(SANCTION!$C$6:$C$1006="","",VLOOKUP(SANCTION!$C$6:$C$1006,Sheet1!$B$3:$C$15,2,0))</f>
        <v/>
      </c>
      <c r="Z523" s="57">
        <f t="shared" si="16"/>
        <v>0</v>
      </c>
      <c r="AE523" s="89">
        <f>IF(SANCTION!$C523&gt;=9,1,0)</f>
        <v>1</v>
      </c>
      <c r="AF523" s="89">
        <f>IFERROR(PRODUCT(SANCTION!$X523,SANCTION!$Y523),"")</f>
        <v>0</v>
      </c>
      <c r="AG523" s="89">
        <f t="shared" si="17"/>
        <v>0</v>
      </c>
    </row>
    <row r="524" spans="1:33" hidden="1">
      <c r="A524" s="89" t="str">
        <f>J524&amp;"_"&amp;COUNTIF($J$6:J524,J524)</f>
        <v>_488</v>
      </c>
      <c r="B524" s="58"/>
      <c r="C524" s="58" t="str">
        <f>IFERROR(VLOOKUP($AC524,FILL_DATA!$A$4:$X$1004,2,0),"")</f>
        <v/>
      </c>
      <c r="D524" s="59" t="str">
        <f>IFERROR(VLOOKUP($AC524,FILL_DATA!$A$4:$X$1004,3,0),"")</f>
        <v/>
      </c>
      <c r="E524" s="58" t="str">
        <f>IFERROR(VLOOKUP($AC524,FILL_DATA!$A$4:$X$1004,4,0),"")</f>
        <v/>
      </c>
      <c r="F524" s="59" t="str">
        <f>IFERROR(VLOOKUP($AC524,FILL_DATA!$A$4:$X$1004,5,0),"")</f>
        <v/>
      </c>
      <c r="G524" s="58" t="str">
        <f>IFERROR(VLOOKUP($AC524,FILL_DATA!$A$4:$X$1004,6,0),"")</f>
        <v/>
      </c>
      <c r="H524" s="58" t="str">
        <f>IFERROR(VLOOKUP($AC524,FILL_DATA!$A$4:$X$1004,7,0),"")</f>
        <v/>
      </c>
      <c r="I524" s="161" t="str">
        <f>IFERROR(VLOOKUP($AC524,FILL_DATA!$A$4:$X$1004,9,0),"")</f>
        <v/>
      </c>
      <c r="J524" s="58" t="str">
        <f>IFERROR(VLOOKUP($AC524,FILL_DATA!$A$4:$X$1004,10,0),"")</f>
        <v/>
      </c>
      <c r="K524" s="58" t="str">
        <f>IFERROR(VLOOKUP($AC524,FILL_DATA!$A$4:$X$1004,11,0),"")</f>
        <v/>
      </c>
      <c r="L524" s="58" t="str">
        <f>IFERROR(VLOOKUP($AC524,FILL_DATA!$A$4:$X$1004,12,0),"")</f>
        <v/>
      </c>
      <c r="M524" s="58" t="str">
        <f>IFERROR(VLOOKUP($AC524,FILL_DATA!$A$4:$X$1004,13,0),"")</f>
        <v/>
      </c>
      <c r="N524" s="58" t="str">
        <f>IFERROR(VLOOKUP($AC524,FILL_DATA!$A$4:$X$1004,14,0),"")</f>
        <v/>
      </c>
      <c r="O524" s="58" t="str">
        <f>IFERROR(VLOOKUP($AC524,FILL_DATA!$A$4:$X$1004,15,0),"")</f>
        <v/>
      </c>
      <c r="P524" s="58" t="str">
        <f>IFERROR(VLOOKUP($AC524,FILL_DATA!$A$4:$X$1004,16,0),"")</f>
        <v/>
      </c>
      <c r="Q524" s="58" t="str">
        <f>IFERROR(VLOOKUP($AC524,FILL_DATA!$A$4:$X$1004,17,0),"")</f>
        <v/>
      </c>
      <c r="R524" s="58" t="str">
        <f>IFERROR(VLOOKUP($AC524,FILL_DATA!$A$4:$X$1004,18,0),"")</f>
        <v/>
      </c>
      <c r="S524" s="58" t="str">
        <f>IFERROR(VLOOKUP($AC524,FILL_DATA!$A$4:$X$1004,19,0),"")</f>
        <v/>
      </c>
      <c r="T524" s="58" t="str">
        <f>IFERROR(VLOOKUP($AC524,FILL_DATA!$A$4:$X$1004,20,0),"")</f>
        <v/>
      </c>
      <c r="U524" s="58" t="str">
        <f>IFERROR(VLOOKUP($AC524,FILL_DATA!$A$4:$X$1004,21,0),"")</f>
        <v/>
      </c>
      <c r="V524" s="58" t="str">
        <f>IFERROR(VLOOKUP($AC524,FILL_DATA!$A$4:$X$1004,22,0),"")</f>
        <v/>
      </c>
      <c r="W524" s="58" t="str">
        <f>IFERROR(VLOOKUP($AC524,FILL_DATA!$A$4:$X$1004,23,0),"")</f>
        <v/>
      </c>
      <c r="X524" s="59" t="str">
        <f>IFERROR(VLOOKUP($AC524,FILL_DATA!$A$4:$X$1004,24,0),"")</f>
        <v/>
      </c>
      <c r="Y524" s="59" t="str">
        <f>IF(SANCTION!$C$6:$C$1006="","",VLOOKUP(SANCTION!$C$6:$C$1006,Sheet1!$B$3:$C$15,2,0))</f>
        <v/>
      </c>
      <c r="Z524" s="57">
        <f t="shared" si="16"/>
        <v>0</v>
      </c>
      <c r="AE524" s="89">
        <f>IF(SANCTION!$C524&gt;=9,1,0)</f>
        <v>1</v>
      </c>
      <c r="AF524" s="89">
        <f>IFERROR(PRODUCT(SANCTION!$X524,SANCTION!$Y524),"")</f>
        <v>0</v>
      </c>
      <c r="AG524" s="89">
        <f t="shared" si="17"/>
        <v>0</v>
      </c>
    </row>
    <row r="525" spans="1:33" hidden="1">
      <c r="A525" s="89" t="str">
        <f>J525&amp;"_"&amp;COUNTIF($J$6:J525,J525)</f>
        <v>_489</v>
      </c>
      <c r="B525" s="58"/>
      <c r="C525" s="58" t="str">
        <f>IFERROR(VLOOKUP($AC525,FILL_DATA!$A$4:$X$1004,2,0),"")</f>
        <v/>
      </c>
      <c r="D525" s="59" t="str">
        <f>IFERROR(VLOOKUP($AC525,FILL_DATA!$A$4:$X$1004,3,0),"")</f>
        <v/>
      </c>
      <c r="E525" s="58" t="str">
        <f>IFERROR(VLOOKUP($AC525,FILL_DATA!$A$4:$X$1004,4,0),"")</f>
        <v/>
      </c>
      <c r="F525" s="59" t="str">
        <f>IFERROR(VLOOKUP($AC525,FILL_DATA!$A$4:$X$1004,5,0),"")</f>
        <v/>
      </c>
      <c r="G525" s="58" t="str">
        <f>IFERROR(VLOOKUP($AC525,FILL_DATA!$A$4:$X$1004,6,0),"")</f>
        <v/>
      </c>
      <c r="H525" s="58" t="str">
        <f>IFERROR(VLOOKUP($AC525,FILL_DATA!$A$4:$X$1004,7,0),"")</f>
        <v/>
      </c>
      <c r="I525" s="161" t="str">
        <f>IFERROR(VLOOKUP($AC525,FILL_DATA!$A$4:$X$1004,9,0),"")</f>
        <v/>
      </c>
      <c r="J525" s="58" t="str">
        <f>IFERROR(VLOOKUP($AC525,FILL_DATA!$A$4:$X$1004,10,0),"")</f>
        <v/>
      </c>
      <c r="K525" s="58" t="str">
        <f>IFERROR(VLOOKUP($AC525,FILL_DATA!$A$4:$X$1004,11,0),"")</f>
        <v/>
      </c>
      <c r="L525" s="58" t="str">
        <f>IFERROR(VLOOKUP($AC525,FILL_DATA!$A$4:$X$1004,12,0),"")</f>
        <v/>
      </c>
      <c r="M525" s="58" t="str">
        <f>IFERROR(VLOOKUP($AC525,FILL_DATA!$A$4:$X$1004,13,0),"")</f>
        <v/>
      </c>
      <c r="N525" s="58" t="str">
        <f>IFERROR(VLOOKUP($AC525,FILL_DATA!$A$4:$X$1004,14,0),"")</f>
        <v/>
      </c>
      <c r="O525" s="58" t="str">
        <f>IFERROR(VLOOKUP($AC525,FILL_DATA!$A$4:$X$1004,15,0),"")</f>
        <v/>
      </c>
      <c r="P525" s="58" t="str">
        <f>IFERROR(VLOOKUP($AC525,FILL_DATA!$A$4:$X$1004,16,0),"")</f>
        <v/>
      </c>
      <c r="Q525" s="58" t="str">
        <f>IFERROR(VLOOKUP($AC525,FILL_DATA!$A$4:$X$1004,17,0),"")</f>
        <v/>
      </c>
      <c r="R525" s="58" t="str">
        <f>IFERROR(VLOOKUP($AC525,FILL_DATA!$A$4:$X$1004,18,0),"")</f>
        <v/>
      </c>
      <c r="S525" s="58" t="str">
        <f>IFERROR(VLOOKUP($AC525,FILL_DATA!$A$4:$X$1004,19,0),"")</f>
        <v/>
      </c>
      <c r="T525" s="58" t="str">
        <f>IFERROR(VLOOKUP($AC525,FILL_DATA!$A$4:$X$1004,20,0),"")</f>
        <v/>
      </c>
      <c r="U525" s="58" t="str">
        <f>IFERROR(VLOOKUP($AC525,FILL_DATA!$A$4:$X$1004,21,0),"")</f>
        <v/>
      </c>
      <c r="V525" s="58" t="str">
        <f>IFERROR(VLOOKUP($AC525,FILL_DATA!$A$4:$X$1004,22,0),"")</f>
        <v/>
      </c>
      <c r="W525" s="58" t="str">
        <f>IFERROR(VLOOKUP($AC525,FILL_DATA!$A$4:$X$1004,23,0),"")</f>
        <v/>
      </c>
      <c r="X525" s="59" t="str">
        <f>IFERROR(VLOOKUP($AC525,FILL_DATA!$A$4:$X$1004,24,0),"")</f>
        <v/>
      </c>
      <c r="Y525" s="59" t="str">
        <f>IF(SANCTION!$C$6:$C$1006="","",VLOOKUP(SANCTION!$C$6:$C$1006,Sheet1!$B$3:$C$15,2,0))</f>
        <v/>
      </c>
      <c r="Z525" s="57">
        <f t="shared" si="16"/>
        <v>0</v>
      </c>
      <c r="AE525" s="89">
        <f>IF(SANCTION!$C525&gt;=9,1,0)</f>
        <v>1</v>
      </c>
      <c r="AF525" s="89">
        <f>IFERROR(PRODUCT(SANCTION!$X525,SANCTION!$Y525),"")</f>
        <v>0</v>
      </c>
      <c r="AG525" s="89">
        <f t="shared" si="17"/>
        <v>0</v>
      </c>
    </row>
    <row r="526" spans="1:33" hidden="1">
      <c r="A526" s="89" t="str">
        <f>J526&amp;"_"&amp;COUNTIF($J$6:J526,J526)</f>
        <v>_490</v>
      </c>
      <c r="B526" s="58"/>
      <c r="C526" s="58" t="str">
        <f>IFERROR(VLOOKUP($AC526,FILL_DATA!$A$4:$X$1004,2,0),"")</f>
        <v/>
      </c>
      <c r="D526" s="59" t="str">
        <f>IFERROR(VLOOKUP($AC526,FILL_DATA!$A$4:$X$1004,3,0),"")</f>
        <v/>
      </c>
      <c r="E526" s="58" t="str">
        <f>IFERROR(VLOOKUP($AC526,FILL_DATA!$A$4:$X$1004,4,0),"")</f>
        <v/>
      </c>
      <c r="F526" s="59" t="str">
        <f>IFERROR(VLOOKUP($AC526,FILL_DATA!$A$4:$X$1004,5,0),"")</f>
        <v/>
      </c>
      <c r="G526" s="58" t="str">
        <f>IFERROR(VLOOKUP($AC526,FILL_DATA!$A$4:$X$1004,6,0),"")</f>
        <v/>
      </c>
      <c r="H526" s="58" t="str">
        <f>IFERROR(VLOOKUP($AC526,FILL_DATA!$A$4:$X$1004,7,0),"")</f>
        <v/>
      </c>
      <c r="I526" s="161" t="str">
        <f>IFERROR(VLOOKUP($AC526,FILL_DATA!$A$4:$X$1004,9,0),"")</f>
        <v/>
      </c>
      <c r="J526" s="58" t="str">
        <f>IFERROR(VLOOKUP($AC526,FILL_DATA!$A$4:$X$1004,10,0),"")</f>
        <v/>
      </c>
      <c r="K526" s="58" t="str">
        <f>IFERROR(VLOOKUP($AC526,FILL_DATA!$A$4:$X$1004,11,0),"")</f>
        <v/>
      </c>
      <c r="L526" s="58" t="str">
        <f>IFERROR(VLOOKUP($AC526,FILL_DATA!$A$4:$X$1004,12,0),"")</f>
        <v/>
      </c>
      <c r="M526" s="58" t="str">
        <f>IFERROR(VLOOKUP($AC526,FILL_DATA!$A$4:$X$1004,13,0),"")</f>
        <v/>
      </c>
      <c r="N526" s="58" t="str">
        <f>IFERROR(VLOOKUP($AC526,FILL_DATA!$A$4:$X$1004,14,0),"")</f>
        <v/>
      </c>
      <c r="O526" s="58" t="str">
        <f>IFERROR(VLOOKUP($AC526,FILL_DATA!$A$4:$X$1004,15,0),"")</f>
        <v/>
      </c>
      <c r="P526" s="58" t="str">
        <f>IFERROR(VLOOKUP($AC526,FILL_DATA!$A$4:$X$1004,16,0),"")</f>
        <v/>
      </c>
      <c r="Q526" s="58" t="str">
        <f>IFERROR(VLOOKUP($AC526,FILL_DATA!$A$4:$X$1004,17,0),"")</f>
        <v/>
      </c>
      <c r="R526" s="58" t="str">
        <f>IFERROR(VLOOKUP($AC526,FILL_DATA!$A$4:$X$1004,18,0),"")</f>
        <v/>
      </c>
      <c r="S526" s="58" t="str">
        <f>IFERROR(VLOOKUP($AC526,FILL_DATA!$A$4:$X$1004,19,0),"")</f>
        <v/>
      </c>
      <c r="T526" s="58" t="str">
        <f>IFERROR(VLOOKUP($AC526,FILL_DATA!$A$4:$X$1004,20,0),"")</f>
        <v/>
      </c>
      <c r="U526" s="58" t="str">
        <f>IFERROR(VLOOKUP($AC526,FILL_DATA!$A$4:$X$1004,21,0),"")</f>
        <v/>
      </c>
      <c r="V526" s="58" t="str">
        <f>IFERROR(VLOOKUP($AC526,FILL_DATA!$A$4:$X$1004,22,0),"")</f>
        <v/>
      </c>
      <c r="W526" s="58" t="str">
        <f>IFERROR(VLOOKUP($AC526,FILL_DATA!$A$4:$X$1004,23,0),"")</f>
        <v/>
      </c>
      <c r="X526" s="59" t="str">
        <f>IFERROR(VLOOKUP($AC526,FILL_DATA!$A$4:$X$1004,24,0),"")</f>
        <v/>
      </c>
      <c r="Y526" s="59" t="str">
        <f>IF(SANCTION!$C$6:$C$1006="","",VLOOKUP(SANCTION!$C$6:$C$1006,Sheet1!$B$3:$C$15,2,0))</f>
        <v/>
      </c>
      <c r="Z526" s="57">
        <f t="shared" si="16"/>
        <v>0</v>
      </c>
      <c r="AE526" s="89">
        <f>IF(SANCTION!$C526&gt;=9,1,0)</f>
        <v>1</v>
      </c>
      <c r="AF526" s="89">
        <f>IFERROR(PRODUCT(SANCTION!$X526,SANCTION!$Y526),"")</f>
        <v>0</v>
      </c>
      <c r="AG526" s="89">
        <f t="shared" si="17"/>
        <v>0</v>
      </c>
    </row>
    <row r="527" spans="1:33" hidden="1">
      <c r="A527" s="89" t="str">
        <f>J527&amp;"_"&amp;COUNTIF($J$6:J527,J527)</f>
        <v>_491</v>
      </c>
      <c r="B527" s="58"/>
      <c r="C527" s="58" t="str">
        <f>IFERROR(VLOOKUP($AC527,FILL_DATA!$A$4:$X$1004,2,0),"")</f>
        <v/>
      </c>
      <c r="D527" s="59" t="str">
        <f>IFERROR(VLOOKUP($AC527,FILL_DATA!$A$4:$X$1004,3,0),"")</f>
        <v/>
      </c>
      <c r="E527" s="58" t="str">
        <f>IFERROR(VLOOKUP($AC527,FILL_DATA!$A$4:$X$1004,4,0),"")</f>
        <v/>
      </c>
      <c r="F527" s="59" t="str">
        <f>IFERROR(VLOOKUP($AC527,FILL_DATA!$A$4:$X$1004,5,0),"")</f>
        <v/>
      </c>
      <c r="G527" s="58" t="str">
        <f>IFERROR(VLOOKUP($AC527,FILL_DATA!$A$4:$X$1004,6,0),"")</f>
        <v/>
      </c>
      <c r="H527" s="58" t="str">
        <f>IFERROR(VLOOKUP($AC527,FILL_DATA!$A$4:$X$1004,7,0),"")</f>
        <v/>
      </c>
      <c r="I527" s="161" t="str">
        <f>IFERROR(VLOOKUP($AC527,FILL_DATA!$A$4:$X$1004,9,0),"")</f>
        <v/>
      </c>
      <c r="J527" s="58" t="str">
        <f>IFERROR(VLOOKUP($AC527,FILL_DATA!$A$4:$X$1004,10,0),"")</f>
        <v/>
      </c>
      <c r="K527" s="58" t="str">
        <f>IFERROR(VLOOKUP($AC527,FILL_DATA!$A$4:$X$1004,11,0),"")</f>
        <v/>
      </c>
      <c r="L527" s="58" t="str">
        <f>IFERROR(VLOOKUP($AC527,FILL_DATA!$A$4:$X$1004,12,0),"")</f>
        <v/>
      </c>
      <c r="M527" s="58" t="str">
        <f>IFERROR(VLOOKUP($AC527,FILL_DATA!$A$4:$X$1004,13,0),"")</f>
        <v/>
      </c>
      <c r="N527" s="58" t="str">
        <f>IFERROR(VLOOKUP($AC527,FILL_DATA!$A$4:$X$1004,14,0),"")</f>
        <v/>
      </c>
      <c r="O527" s="58" t="str">
        <f>IFERROR(VLOOKUP($AC527,FILL_DATA!$A$4:$X$1004,15,0),"")</f>
        <v/>
      </c>
      <c r="P527" s="58" t="str">
        <f>IFERROR(VLOOKUP($AC527,FILL_DATA!$A$4:$X$1004,16,0),"")</f>
        <v/>
      </c>
      <c r="Q527" s="58" t="str">
        <f>IFERROR(VLOOKUP($AC527,FILL_DATA!$A$4:$X$1004,17,0),"")</f>
        <v/>
      </c>
      <c r="R527" s="58" t="str">
        <f>IFERROR(VLOOKUP($AC527,FILL_DATA!$A$4:$X$1004,18,0),"")</f>
        <v/>
      </c>
      <c r="S527" s="58" t="str">
        <f>IFERROR(VLOOKUP($AC527,FILL_DATA!$A$4:$X$1004,19,0),"")</f>
        <v/>
      </c>
      <c r="T527" s="58" t="str">
        <f>IFERROR(VLOOKUP($AC527,FILL_DATA!$A$4:$X$1004,20,0),"")</f>
        <v/>
      </c>
      <c r="U527" s="58" t="str">
        <f>IFERROR(VLOOKUP($AC527,FILL_DATA!$A$4:$X$1004,21,0),"")</f>
        <v/>
      </c>
      <c r="V527" s="58" t="str">
        <f>IFERROR(VLOOKUP($AC527,FILL_DATA!$A$4:$X$1004,22,0),"")</f>
        <v/>
      </c>
      <c r="W527" s="58" t="str">
        <f>IFERROR(VLOOKUP($AC527,FILL_DATA!$A$4:$X$1004,23,0),"")</f>
        <v/>
      </c>
      <c r="X527" s="59" t="str">
        <f>IFERROR(VLOOKUP($AC527,FILL_DATA!$A$4:$X$1004,24,0),"")</f>
        <v/>
      </c>
      <c r="Y527" s="59" t="str">
        <f>IF(SANCTION!$C$6:$C$1006="","",VLOOKUP(SANCTION!$C$6:$C$1006,Sheet1!$B$3:$C$15,2,0))</f>
        <v/>
      </c>
      <c r="Z527" s="57">
        <f t="shared" si="16"/>
        <v>0</v>
      </c>
      <c r="AE527" s="89">
        <f>IF(SANCTION!$C527&gt;=9,1,0)</f>
        <v>1</v>
      </c>
      <c r="AF527" s="89">
        <f>IFERROR(PRODUCT(SANCTION!$X527,SANCTION!$Y527),"")</f>
        <v>0</v>
      </c>
      <c r="AG527" s="89">
        <f t="shared" si="17"/>
        <v>0</v>
      </c>
    </row>
    <row r="528" spans="1:33" hidden="1">
      <c r="A528" s="89" t="str">
        <f>J528&amp;"_"&amp;COUNTIF($J$6:J528,J528)</f>
        <v>_492</v>
      </c>
      <c r="B528" s="58"/>
      <c r="C528" s="58" t="str">
        <f>IFERROR(VLOOKUP($AC528,FILL_DATA!$A$4:$X$1004,2,0),"")</f>
        <v/>
      </c>
      <c r="D528" s="59" t="str">
        <f>IFERROR(VLOOKUP($AC528,FILL_DATA!$A$4:$X$1004,3,0),"")</f>
        <v/>
      </c>
      <c r="E528" s="58" t="str">
        <f>IFERROR(VLOOKUP($AC528,FILL_DATA!$A$4:$X$1004,4,0),"")</f>
        <v/>
      </c>
      <c r="F528" s="59" t="str">
        <f>IFERROR(VLOOKUP($AC528,FILL_DATA!$A$4:$X$1004,5,0),"")</f>
        <v/>
      </c>
      <c r="G528" s="58" t="str">
        <f>IFERROR(VLOOKUP($AC528,FILL_DATA!$A$4:$X$1004,6,0),"")</f>
        <v/>
      </c>
      <c r="H528" s="58" t="str">
        <f>IFERROR(VLOOKUP($AC528,FILL_DATA!$A$4:$X$1004,7,0),"")</f>
        <v/>
      </c>
      <c r="I528" s="161" t="str">
        <f>IFERROR(VLOOKUP($AC528,FILL_DATA!$A$4:$X$1004,9,0),"")</f>
        <v/>
      </c>
      <c r="J528" s="58" t="str">
        <f>IFERROR(VLOOKUP($AC528,FILL_DATA!$A$4:$X$1004,10,0),"")</f>
        <v/>
      </c>
      <c r="K528" s="58" t="str">
        <f>IFERROR(VLOOKUP($AC528,FILL_DATA!$A$4:$X$1004,11,0),"")</f>
        <v/>
      </c>
      <c r="L528" s="58" t="str">
        <f>IFERROR(VLOOKUP($AC528,FILL_DATA!$A$4:$X$1004,12,0),"")</f>
        <v/>
      </c>
      <c r="M528" s="58" t="str">
        <f>IFERROR(VLOOKUP($AC528,FILL_DATA!$A$4:$X$1004,13,0),"")</f>
        <v/>
      </c>
      <c r="N528" s="58" t="str">
        <f>IFERROR(VLOOKUP($AC528,FILL_DATA!$A$4:$X$1004,14,0),"")</f>
        <v/>
      </c>
      <c r="O528" s="58" t="str">
        <f>IFERROR(VLOOKUP($AC528,FILL_DATA!$A$4:$X$1004,15,0),"")</f>
        <v/>
      </c>
      <c r="P528" s="58" t="str">
        <f>IFERROR(VLOOKUP($AC528,FILL_DATA!$A$4:$X$1004,16,0),"")</f>
        <v/>
      </c>
      <c r="Q528" s="58" t="str">
        <f>IFERROR(VLOOKUP($AC528,FILL_DATA!$A$4:$X$1004,17,0),"")</f>
        <v/>
      </c>
      <c r="R528" s="58" t="str">
        <f>IFERROR(VLOOKUP($AC528,FILL_DATA!$A$4:$X$1004,18,0),"")</f>
        <v/>
      </c>
      <c r="S528" s="58" t="str">
        <f>IFERROR(VLOOKUP($AC528,FILL_DATA!$A$4:$X$1004,19,0),"")</f>
        <v/>
      </c>
      <c r="T528" s="58" t="str">
        <f>IFERROR(VLOOKUP($AC528,FILL_DATA!$A$4:$X$1004,20,0),"")</f>
        <v/>
      </c>
      <c r="U528" s="58" t="str">
        <f>IFERROR(VLOOKUP($AC528,FILL_DATA!$A$4:$X$1004,21,0),"")</f>
        <v/>
      </c>
      <c r="V528" s="58" t="str">
        <f>IFERROR(VLOOKUP($AC528,FILL_DATA!$A$4:$X$1004,22,0),"")</f>
        <v/>
      </c>
      <c r="W528" s="58" t="str">
        <f>IFERROR(VLOOKUP($AC528,FILL_DATA!$A$4:$X$1004,23,0),"")</f>
        <v/>
      </c>
      <c r="X528" s="59" t="str">
        <f>IFERROR(VLOOKUP($AC528,FILL_DATA!$A$4:$X$1004,24,0),"")</f>
        <v/>
      </c>
      <c r="Y528" s="59" t="str">
        <f>IF(SANCTION!$C$6:$C$1006="","",VLOOKUP(SANCTION!$C$6:$C$1006,Sheet1!$B$3:$C$15,2,0))</f>
        <v/>
      </c>
      <c r="Z528" s="57">
        <f t="shared" si="16"/>
        <v>0</v>
      </c>
      <c r="AE528" s="89">
        <f>IF(SANCTION!$C528&gt;=9,1,0)</f>
        <v>1</v>
      </c>
      <c r="AF528" s="89">
        <f>IFERROR(PRODUCT(SANCTION!$X528,SANCTION!$Y528),"")</f>
        <v>0</v>
      </c>
      <c r="AG528" s="89">
        <f t="shared" si="17"/>
        <v>0</v>
      </c>
    </row>
    <row r="529" spans="1:33" hidden="1">
      <c r="A529" s="89" t="str">
        <f>J529&amp;"_"&amp;COUNTIF($J$6:J529,J529)</f>
        <v>_493</v>
      </c>
      <c r="B529" s="58"/>
      <c r="C529" s="58" t="str">
        <f>IFERROR(VLOOKUP($AC529,FILL_DATA!$A$4:$X$1004,2,0),"")</f>
        <v/>
      </c>
      <c r="D529" s="59" t="str">
        <f>IFERROR(VLOOKUP($AC529,FILL_DATA!$A$4:$X$1004,3,0),"")</f>
        <v/>
      </c>
      <c r="E529" s="58" t="str">
        <f>IFERROR(VLOOKUP($AC529,FILL_DATA!$A$4:$X$1004,4,0),"")</f>
        <v/>
      </c>
      <c r="F529" s="59" t="str">
        <f>IFERROR(VLOOKUP($AC529,FILL_DATA!$A$4:$X$1004,5,0),"")</f>
        <v/>
      </c>
      <c r="G529" s="58" t="str">
        <f>IFERROR(VLOOKUP($AC529,FILL_DATA!$A$4:$X$1004,6,0),"")</f>
        <v/>
      </c>
      <c r="H529" s="58" t="str">
        <f>IFERROR(VLOOKUP($AC529,FILL_DATA!$A$4:$X$1004,7,0),"")</f>
        <v/>
      </c>
      <c r="I529" s="161" t="str">
        <f>IFERROR(VLOOKUP($AC529,FILL_DATA!$A$4:$X$1004,9,0),"")</f>
        <v/>
      </c>
      <c r="J529" s="58" t="str">
        <f>IFERROR(VLOOKUP($AC529,FILL_DATA!$A$4:$X$1004,10,0),"")</f>
        <v/>
      </c>
      <c r="K529" s="58" t="str">
        <f>IFERROR(VLOOKUP($AC529,FILL_DATA!$A$4:$X$1004,11,0),"")</f>
        <v/>
      </c>
      <c r="L529" s="58" t="str">
        <f>IFERROR(VLOOKUP($AC529,FILL_DATA!$A$4:$X$1004,12,0),"")</f>
        <v/>
      </c>
      <c r="M529" s="58" t="str">
        <f>IFERROR(VLOOKUP($AC529,FILL_DATA!$A$4:$X$1004,13,0),"")</f>
        <v/>
      </c>
      <c r="N529" s="58" t="str">
        <f>IFERROR(VLOOKUP($AC529,FILL_DATA!$A$4:$X$1004,14,0),"")</f>
        <v/>
      </c>
      <c r="O529" s="58" t="str">
        <f>IFERROR(VLOOKUP($AC529,FILL_DATA!$A$4:$X$1004,15,0),"")</f>
        <v/>
      </c>
      <c r="P529" s="58" t="str">
        <f>IFERROR(VLOOKUP($AC529,FILL_DATA!$A$4:$X$1004,16,0),"")</f>
        <v/>
      </c>
      <c r="Q529" s="58" t="str">
        <f>IFERROR(VLOOKUP($AC529,FILL_DATA!$A$4:$X$1004,17,0),"")</f>
        <v/>
      </c>
      <c r="R529" s="58" t="str">
        <f>IFERROR(VLOOKUP($AC529,FILL_DATA!$A$4:$X$1004,18,0),"")</f>
        <v/>
      </c>
      <c r="S529" s="58" t="str">
        <f>IFERROR(VLOOKUP($AC529,FILL_DATA!$A$4:$X$1004,19,0),"")</f>
        <v/>
      </c>
      <c r="T529" s="58" t="str">
        <f>IFERROR(VLOOKUP($AC529,FILL_DATA!$A$4:$X$1004,20,0),"")</f>
        <v/>
      </c>
      <c r="U529" s="58" t="str">
        <f>IFERROR(VLOOKUP($AC529,FILL_DATA!$A$4:$X$1004,21,0),"")</f>
        <v/>
      </c>
      <c r="V529" s="58" t="str">
        <f>IFERROR(VLOOKUP($AC529,FILL_DATA!$A$4:$X$1004,22,0),"")</f>
        <v/>
      </c>
      <c r="W529" s="58" t="str">
        <f>IFERROR(VLOOKUP($AC529,FILL_DATA!$A$4:$X$1004,23,0),"")</f>
        <v/>
      </c>
      <c r="X529" s="59" t="str">
        <f>IFERROR(VLOOKUP($AC529,FILL_DATA!$A$4:$X$1004,24,0),"")</f>
        <v/>
      </c>
      <c r="Y529" s="59" t="str">
        <f>IF(SANCTION!$C$6:$C$1006="","",VLOOKUP(SANCTION!$C$6:$C$1006,Sheet1!$B$3:$C$15,2,0))</f>
        <v/>
      </c>
      <c r="Z529" s="57">
        <f t="shared" si="16"/>
        <v>0</v>
      </c>
      <c r="AE529" s="89">
        <f>IF(SANCTION!$C529&gt;=9,1,0)</f>
        <v>1</v>
      </c>
      <c r="AF529" s="89">
        <f>IFERROR(PRODUCT(SANCTION!$X529,SANCTION!$Y529),"")</f>
        <v>0</v>
      </c>
      <c r="AG529" s="89">
        <f t="shared" si="17"/>
        <v>0</v>
      </c>
    </row>
    <row r="530" spans="1:33" hidden="1">
      <c r="A530" s="89" t="str">
        <f>J530&amp;"_"&amp;COUNTIF($J$6:J530,J530)</f>
        <v>_494</v>
      </c>
      <c r="B530" s="58"/>
      <c r="C530" s="58" t="str">
        <f>IFERROR(VLOOKUP($AC530,FILL_DATA!$A$4:$X$1004,2,0),"")</f>
        <v/>
      </c>
      <c r="D530" s="59" t="str">
        <f>IFERROR(VLOOKUP($AC530,FILL_DATA!$A$4:$X$1004,3,0),"")</f>
        <v/>
      </c>
      <c r="E530" s="58" t="str">
        <f>IFERROR(VLOOKUP($AC530,FILL_DATA!$A$4:$X$1004,4,0),"")</f>
        <v/>
      </c>
      <c r="F530" s="59" t="str">
        <f>IFERROR(VLOOKUP($AC530,FILL_DATA!$A$4:$X$1004,5,0),"")</f>
        <v/>
      </c>
      <c r="G530" s="58" t="str">
        <f>IFERROR(VLOOKUP($AC530,FILL_DATA!$A$4:$X$1004,6,0),"")</f>
        <v/>
      </c>
      <c r="H530" s="58" t="str">
        <f>IFERROR(VLOOKUP($AC530,FILL_DATA!$A$4:$X$1004,7,0),"")</f>
        <v/>
      </c>
      <c r="I530" s="161" t="str">
        <f>IFERROR(VLOOKUP($AC530,FILL_DATA!$A$4:$X$1004,9,0),"")</f>
        <v/>
      </c>
      <c r="J530" s="58" t="str">
        <f>IFERROR(VLOOKUP($AC530,FILL_DATA!$A$4:$X$1004,10,0),"")</f>
        <v/>
      </c>
      <c r="K530" s="58" t="str">
        <f>IFERROR(VLOOKUP($AC530,FILL_DATA!$A$4:$X$1004,11,0),"")</f>
        <v/>
      </c>
      <c r="L530" s="58" t="str">
        <f>IFERROR(VLOOKUP($AC530,FILL_DATA!$A$4:$X$1004,12,0),"")</f>
        <v/>
      </c>
      <c r="M530" s="58" t="str">
        <f>IFERROR(VLOOKUP($AC530,FILL_DATA!$A$4:$X$1004,13,0),"")</f>
        <v/>
      </c>
      <c r="N530" s="58" t="str">
        <f>IFERROR(VLOOKUP($AC530,FILL_DATA!$A$4:$X$1004,14,0),"")</f>
        <v/>
      </c>
      <c r="O530" s="58" t="str">
        <f>IFERROR(VLOOKUP($AC530,FILL_DATA!$A$4:$X$1004,15,0),"")</f>
        <v/>
      </c>
      <c r="P530" s="58" t="str">
        <f>IFERROR(VLOOKUP($AC530,FILL_DATA!$A$4:$X$1004,16,0),"")</f>
        <v/>
      </c>
      <c r="Q530" s="58" t="str">
        <f>IFERROR(VLOOKUP($AC530,FILL_DATA!$A$4:$X$1004,17,0),"")</f>
        <v/>
      </c>
      <c r="R530" s="58" t="str">
        <f>IFERROR(VLOOKUP($AC530,FILL_DATA!$A$4:$X$1004,18,0),"")</f>
        <v/>
      </c>
      <c r="S530" s="58" t="str">
        <f>IFERROR(VLOOKUP($AC530,FILL_DATA!$A$4:$X$1004,19,0),"")</f>
        <v/>
      </c>
      <c r="T530" s="58" t="str">
        <f>IFERROR(VLOOKUP($AC530,FILL_DATA!$A$4:$X$1004,20,0),"")</f>
        <v/>
      </c>
      <c r="U530" s="58" t="str">
        <f>IFERROR(VLOOKUP($AC530,FILL_DATA!$A$4:$X$1004,21,0),"")</f>
        <v/>
      </c>
      <c r="V530" s="58" t="str">
        <f>IFERROR(VLOOKUP($AC530,FILL_DATA!$A$4:$X$1004,22,0),"")</f>
        <v/>
      </c>
      <c r="W530" s="58" t="str">
        <f>IFERROR(VLOOKUP($AC530,FILL_DATA!$A$4:$X$1004,23,0),"")</f>
        <v/>
      </c>
      <c r="X530" s="59" t="str">
        <f>IFERROR(VLOOKUP($AC530,FILL_DATA!$A$4:$X$1004,24,0),"")</f>
        <v/>
      </c>
      <c r="Y530" s="59" t="str">
        <f>IF(SANCTION!$C$6:$C$1006="","",VLOOKUP(SANCTION!$C$6:$C$1006,Sheet1!$B$3:$C$15,2,0))</f>
        <v/>
      </c>
      <c r="Z530" s="57">
        <f t="shared" si="16"/>
        <v>0</v>
      </c>
      <c r="AE530" s="89">
        <f>IF(SANCTION!$C530&gt;=9,1,0)</f>
        <v>1</v>
      </c>
      <c r="AF530" s="89">
        <f>IFERROR(PRODUCT(SANCTION!$X530,SANCTION!$Y530),"")</f>
        <v>0</v>
      </c>
      <c r="AG530" s="89">
        <f t="shared" si="17"/>
        <v>0</v>
      </c>
    </row>
    <row r="531" spans="1:33" hidden="1">
      <c r="A531" s="89" t="str">
        <f>J531&amp;"_"&amp;COUNTIF($J$6:J531,J531)</f>
        <v>_495</v>
      </c>
      <c r="B531" s="58"/>
      <c r="C531" s="58" t="str">
        <f>IFERROR(VLOOKUP($AC531,FILL_DATA!$A$4:$X$1004,2,0),"")</f>
        <v/>
      </c>
      <c r="D531" s="59" t="str">
        <f>IFERROR(VLOOKUP($AC531,FILL_DATA!$A$4:$X$1004,3,0),"")</f>
        <v/>
      </c>
      <c r="E531" s="58" t="str">
        <f>IFERROR(VLOOKUP($AC531,FILL_DATA!$A$4:$X$1004,4,0),"")</f>
        <v/>
      </c>
      <c r="F531" s="59" t="str">
        <f>IFERROR(VLOOKUP($AC531,FILL_DATA!$A$4:$X$1004,5,0),"")</f>
        <v/>
      </c>
      <c r="G531" s="58" t="str">
        <f>IFERROR(VLOOKUP($AC531,FILL_DATA!$A$4:$X$1004,6,0),"")</f>
        <v/>
      </c>
      <c r="H531" s="58" t="str">
        <f>IFERROR(VLOOKUP($AC531,FILL_DATA!$A$4:$X$1004,7,0),"")</f>
        <v/>
      </c>
      <c r="I531" s="161" t="str">
        <f>IFERROR(VLOOKUP($AC531,FILL_DATA!$A$4:$X$1004,9,0),"")</f>
        <v/>
      </c>
      <c r="J531" s="58" t="str">
        <f>IFERROR(VLOOKUP($AC531,FILL_DATA!$A$4:$X$1004,10,0),"")</f>
        <v/>
      </c>
      <c r="K531" s="58" t="str">
        <f>IFERROR(VLOOKUP($AC531,FILL_DATA!$A$4:$X$1004,11,0),"")</f>
        <v/>
      </c>
      <c r="L531" s="58" t="str">
        <f>IFERROR(VLOOKUP($AC531,FILL_DATA!$A$4:$X$1004,12,0),"")</f>
        <v/>
      </c>
      <c r="M531" s="58" t="str">
        <f>IFERROR(VLOOKUP($AC531,FILL_DATA!$A$4:$X$1004,13,0),"")</f>
        <v/>
      </c>
      <c r="N531" s="58" t="str">
        <f>IFERROR(VLOOKUP($AC531,FILL_DATA!$A$4:$X$1004,14,0),"")</f>
        <v/>
      </c>
      <c r="O531" s="58" t="str">
        <f>IFERROR(VLOOKUP($AC531,FILL_DATA!$A$4:$X$1004,15,0),"")</f>
        <v/>
      </c>
      <c r="P531" s="58" t="str">
        <f>IFERROR(VLOOKUP($AC531,FILL_DATA!$A$4:$X$1004,16,0),"")</f>
        <v/>
      </c>
      <c r="Q531" s="58" t="str">
        <f>IFERROR(VLOOKUP($AC531,FILL_DATA!$A$4:$X$1004,17,0),"")</f>
        <v/>
      </c>
      <c r="R531" s="58" t="str">
        <f>IFERROR(VLOOKUP($AC531,FILL_DATA!$A$4:$X$1004,18,0),"")</f>
        <v/>
      </c>
      <c r="S531" s="58" t="str">
        <f>IFERROR(VLOOKUP($AC531,FILL_DATA!$A$4:$X$1004,19,0),"")</f>
        <v/>
      </c>
      <c r="T531" s="58" t="str">
        <f>IFERROR(VLOOKUP($AC531,FILL_DATA!$A$4:$X$1004,20,0),"")</f>
        <v/>
      </c>
      <c r="U531" s="58" t="str">
        <f>IFERROR(VLOOKUP($AC531,FILL_DATA!$A$4:$X$1004,21,0),"")</f>
        <v/>
      </c>
      <c r="V531" s="58" t="str">
        <f>IFERROR(VLOOKUP($AC531,FILL_DATA!$A$4:$X$1004,22,0),"")</f>
        <v/>
      </c>
      <c r="W531" s="58" t="str">
        <f>IFERROR(VLOOKUP($AC531,FILL_DATA!$A$4:$X$1004,23,0),"")</f>
        <v/>
      </c>
      <c r="X531" s="59" t="str">
        <f>IFERROR(VLOOKUP($AC531,FILL_DATA!$A$4:$X$1004,24,0),"")</f>
        <v/>
      </c>
      <c r="Y531" s="59" t="str">
        <f>IF(SANCTION!$C$6:$C$1006="","",VLOOKUP(SANCTION!$C$6:$C$1006,Sheet1!$B$3:$C$15,2,0))</f>
        <v/>
      </c>
      <c r="Z531" s="57">
        <f t="shared" si="16"/>
        <v>0</v>
      </c>
      <c r="AE531" s="89">
        <f>IF(SANCTION!$C531&gt;=9,1,0)</f>
        <v>1</v>
      </c>
      <c r="AF531" s="89">
        <f>IFERROR(PRODUCT(SANCTION!$X531,SANCTION!$Y531),"")</f>
        <v>0</v>
      </c>
      <c r="AG531" s="89">
        <f t="shared" si="17"/>
        <v>0</v>
      </c>
    </row>
    <row r="532" spans="1:33" hidden="1">
      <c r="A532" s="89" t="str">
        <f>J532&amp;"_"&amp;COUNTIF($J$6:J532,J532)</f>
        <v>_496</v>
      </c>
      <c r="B532" s="58"/>
      <c r="C532" s="58" t="str">
        <f>IFERROR(VLOOKUP($AC532,FILL_DATA!$A$4:$X$1004,2,0),"")</f>
        <v/>
      </c>
      <c r="D532" s="59" t="str">
        <f>IFERROR(VLOOKUP($AC532,FILL_DATA!$A$4:$X$1004,3,0),"")</f>
        <v/>
      </c>
      <c r="E532" s="58" t="str">
        <f>IFERROR(VLOOKUP($AC532,FILL_DATA!$A$4:$X$1004,4,0),"")</f>
        <v/>
      </c>
      <c r="F532" s="59" t="str">
        <f>IFERROR(VLOOKUP($AC532,FILL_DATA!$A$4:$X$1004,5,0),"")</f>
        <v/>
      </c>
      <c r="G532" s="58" t="str">
        <f>IFERROR(VLOOKUP($AC532,FILL_DATA!$A$4:$X$1004,6,0),"")</f>
        <v/>
      </c>
      <c r="H532" s="58" t="str">
        <f>IFERROR(VLOOKUP($AC532,FILL_DATA!$A$4:$X$1004,7,0),"")</f>
        <v/>
      </c>
      <c r="I532" s="161" t="str">
        <f>IFERROR(VLOOKUP($AC532,FILL_DATA!$A$4:$X$1004,9,0),"")</f>
        <v/>
      </c>
      <c r="J532" s="58" t="str">
        <f>IFERROR(VLOOKUP($AC532,FILL_DATA!$A$4:$X$1004,10,0),"")</f>
        <v/>
      </c>
      <c r="K532" s="58" t="str">
        <f>IFERROR(VLOOKUP($AC532,FILL_DATA!$A$4:$X$1004,11,0),"")</f>
        <v/>
      </c>
      <c r="L532" s="58" t="str">
        <f>IFERROR(VLOOKUP($AC532,FILL_DATA!$A$4:$X$1004,12,0),"")</f>
        <v/>
      </c>
      <c r="M532" s="58" t="str">
        <f>IFERROR(VLOOKUP($AC532,FILL_DATA!$A$4:$X$1004,13,0),"")</f>
        <v/>
      </c>
      <c r="N532" s="58" t="str">
        <f>IFERROR(VLOOKUP($AC532,FILL_DATA!$A$4:$X$1004,14,0),"")</f>
        <v/>
      </c>
      <c r="O532" s="58" t="str">
        <f>IFERROR(VLOOKUP($AC532,FILL_DATA!$A$4:$X$1004,15,0),"")</f>
        <v/>
      </c>
      <c r="P532" s="58" t="str">
        <f>IFERROR(VLOOKUP($AC532,FILL_DATA!$A$4:$X$1004,16,0),"")</f>
        <v/>
      </c>
      <c r="Q532" s="58" t="str">
        <f>IFERROR(VLOOKUP($AC532,FILL_DATA!$A$4:$X$1004,17,0),"")</f>
        <v/>
      </c>
      <c r="R532" s="58" t="str">
        <f>IFERROR(VLOOKUP($AC532,FILL_DATA!$A$4:$X$1004,18,0),"")</f>
        <v/>
      </c>
      <c r="S532" s="58" t="str">
        <f>IFERROR(VLOOKUP($AC532,FILL_DATA!$A$4:$X$1004,19,0),"")</f>
        <v/>
      </c>
      <c r="T532" s="58" t="str">
        <f>IFERROR(VLOOKUP($AC532,FILL_DATA!$A$4:$X$1004,20,0),"")</f>
        <v/>
      </c>
      <c r="U532" s="58" t="str">
        <f>IFERROR(VLOOKUP($AC532,FILL_DATA!$A$4:$X$1004,21,0),"")</f>
        <v/>
      </c>
      <c r="V532" s="58" t="str">
        <f>IFERROR(VLOOKUP($AC532,FILL_DATA!$A$4:$X$1004,22,0),"")</f>
        <v/>
      </c>
      <c r="W532" s="58" t="str">
        <f>IFERROR(VLOOKUP($AC532,FILL_DATA!$A$4:$X$1004,23,0),"")</f>
        <v/>
      </c>
      <c r="X532" s="59" t="str">
        <f>IFERROR(VLOOKUP($AC532,FILL_DATA!$A$4:$X$1004,24,0),"")</f>
        <v/>
      </c>
      <c r="Y532" s="59" t="str">
        <f>IF(SANCTION!$C$6:$C$1006="","",VLOOKUP(SANCTION!$C$6:$C$1006,Sheet1!$B$3:$C$15,2,0))</f>
        <v/>
      </c>
      <c r="Z532" s="57">
        <f t="shared" si="16"/>
        <v>0</v>
      </c>
      <c r="AE532" s="89">
        <f>IF(SANCTION!$C532&gt;=9,1,0)</f>
        <v>1</v>
      </c>
      <c r="AF532" s="89">
        <f>IFERROR(PRODUCT(SANCTION!$X532,SANCTION!$Y532),"")</f>
        <v>0</v>
      </c>
      <c r="AG532" s="89">
        <f t="shared" si="17"/>
        <v>0</v>
      </c>
    </row>
    <row r="533" spans="1:33" hidden="1">
      <c r="A533" s="89" t="str">
        <f>J533&amp;"_"&amp;COUNTIF($J$6:J533,J533)</f>
        <v>_497</v>
      </c>
      <c r="B533" s="58"/>
      <c r="C533" s="58" t="str">
        <f>IFERROR(VLOOKUP($AC533,FILL_DATA!$A$4:$X$1004,2,0),"")</f>
        <v/>
      </c>
      <c r="D533" s="59" t="str">
        <f>IFERROR(VLOOKUP($AC533,FILL_DATA!$A$4:$X$1004,3,0),"")</f>
        <v/>
      </c>
      <c r="E533" s="58" t="str">
        <f>IFERROR(VLOOKUP($AC533,FILL_DATA!$A$4:$X$1004,4,0),"")</f>
        <v/>
      </c>
      <c r="F533" s="59" t="str">
        <f>IFERROR(VLOOKUP($AC533,FILL_DATA!$A$4:$X$1004,5,0),"")</f>
        <v/>
      </c>
      <c r="G533" s="58" t="str">
        <f>IFERROR(VLOOKUP($AC533,FILL_DATA!$A$4:$X$1004,6,0),"")</f>
        <v/>
      </c>
      <c r="H533" s="58" t="str">
        <f>IFERROR(VLOOKUP($AC533,FILL_DATA!$A$4:$X$1004,7,0),"")</f>
        <v/>
      </c>
      <c r="I533" s="161" t="str">
        <f>IFERROR(VLOOKUP($AC533,FILL_DATA!$A$4:$X$1004,9,0),"")</f>
        <v/>
      </c>
      <c r="J533" s="58" t="str">
        <f>IFERROR(VLOOKUP($AC533,FILL_DATA!$A$4:$X$1004,10,0),"")</f>
        <v/>
      </c>
      <c r="K533" s="58" t="str">
        <f>IFERROR(VLOOKUP($AC533,FILL_DATA!$A$4:$X$1004,11,0),"")</f>
        <v/>
      </c>
      <c r="L533" s="58" t="str">
        <f>IFERROR(VLOOKUP($AC533,FILL_DATA!$A$4:$X$1004,12,0),"")</f>
        <v/>
      </c>
      <c r="M533" s="58" t="str">
        <f>IFERROR(VLOOKUP($AC533,FILL_DATA!$A$4:$X$1004,13,0),"")</f>
        <v/>
      </c>
      <c r="N533" s="58" t="str">
        <f>IFERROR(VLOOKUP($AC533,FILL_DATA!$A$4:$X$1004,14,0),"")</f>
        <v/>
      </c>
      <c r="O533" s="58" t="str">
        <f>IFERROR(VLOOKUP($AC533,FILL_DATA!$A$4:$X$1004,15,0),"")</f>
        <v/>
      </c>
      <c r="P533" s="58" t="str">
        <f>IFERROR(VLOOKUP($AC533,FILL_DATA!$A$4:$X$1004,16,0),"")</f>
        <v/>
      </c>
      <c r="Q533" s="58" t="str">
        <f>IFERROR(VLOOKUP($AC533,FILL_DATA!$A$4:$X$1004,17,0),"")</f>
        <v/>
      </c>
      <c r="R533" s="58" t="str">
        <f>IFERROR(VLOOKUP($AC533,FILL_DATA!$A$4:$X$1004,18,0),"")</f>
        <v/>
      </c>
      <c r="S533" s="58" t="str">
        <f>IFERROR(VLOOKUP($AC533,FILL_DATA!$A$4:$X$1004,19,0),"")</f>
        <v/>
      </c>
      <c r="T533" s="58" t="str">
        <f>IFERROR(VLOOKUP($AC533,FILL_DATA!$A$4:$X$1004,20,0),"")</f>
        <v/>
      </c>
      <c r="U533" s="58" t="str">
        <f>IFERROR(VLOOKUP($AC533,FILL_DATA!$A$4:$X$1004,21,0),"")</f>
        <v/>
      </c>
      <c r="V533" s="58" t="str">
        <f>IFERROR(VLOOKUP($AC533,FILL_DATA!$A$4:$X$1004,22,0),"")</f>
        <v/>
      </c>
      <c r="W533" s="58" t="str">
        <f>IFERROR(VLOOKUP($AC533,FILL_DATA!$A$4:$X$1004,23,0),"")</f>
        <v/>
      </c>
      <c r="X533" s="59" t="str">
        <f>IFERROR(VLOOKUP($AC533,FILL_DATA!$A$4:$X$1004,24,0),"")</f>
        <v/>
      </c>
      <c r="Y533" s="59" t="str">
        <f>IF(SANCTION!$C$6:$C$1006="","",VLOOKUP(SANCTION!$C$6:$C$1006,Sheet1!$B$3:$C$15,2,0))</f>
        <v/>
      </c>
      <c r="Z533" s="57">
        <f t="shared" si="16"/>
        <v>0</v>
      </c>
      <c r="AE533" s="89">
        <f>IF(SANCTION!$C533&gt;=9,1,0)</f>
        <v>1</v>
      </c>
      <c r="AF533" s="89">
        <f>IFERROR(PRODUCT(SANCTION!$X533,SANCTION!$Y533),"")</f>
        <v>0</v>
      </c>
      <c r="AG533" s="89">
        <f t="shared" si="17"/>
        <v>0</v>
      </c>
    </row>
    <row r="534" spans="1:33" hidden="1">
      <c r="A534" s="89" t="str">
        <f>J534&amp;"_"&amp;COUNTIF($J$6:J534,J534)</f>
        <v>_498</v>
      </c>
      <c r="B534" s="58"/>
      <c r="C534" s="58" t="str">
        <f>IFERROR(VLOOKUP($AC534,FILL_DATA!$A$4:$X$1004,2,0),"")</f>
        <v/>
      </c>
      <c r="D534" s="59" t="str">
        <f>IFERROR(VLOOKUP($AC534,FILL_DATA!$A$4:$X$1004,3,0),"")</f>
        <v/>
      </c>
      <c r="E534" s="58" t="str">
        <f>IFERROR(VLOOKUP($AC534,FILL_DATA!$A$4:$X$1004,4,0),"")</f>
        <v/>
      </c>
      <c r="F534" s="59" t="str">
        <f>IFERROR(VLOOKUP($AC534,FILL_DATA!$A$4:$X$1004,5,0),"")</f>
        <v/>
      </c>
      <c r="G534" s="58" t="str">
        <f>IFERROR(VLOOKUP($AC534,FILL_DATA!$A$4:$X$1004,6,0),"")</f>
        <v/>
      </c>
      <c r="H534" s="58" t="str">
        <f>IFERROR(VLOOKUP($AC534,FILL_DATA!$A$4:$X$1004,7,0),"")</f>
        <v/>
      </c>
      <c r="I534" s="161" t="str">
        <f>IFERROR(VLOOKUP($AC534,FILL_DATA!$A$4:$X$1004,9,0),"")</f>
        <v/>
      </c>
      <c r="J534" s="58" t="str">
        <f>IFERROR(VLOOKUP($AC534,FILL_DATA!$A$4:$X$1004,10,0),"")</f>
        <v/>
      </c>
      <c r="K534" s="58" t="str">
        <f>IFERROR(VLOOKUP($AC534,FILL_DATA!$A$4:$X$1004,11,0),"")</f>
        <v/>
      </c>
      <c r="L534" s="58" t="str">
        <f>IFERROR(VLOOKUP($AC534,FILL_DATA!$A$4:$X$1004,12,0),"")</f>
        <v/>
      </c>
      <c r="M534" s="58" t="str">
        <f>IFERROR(VLOOKUP($AC534,FILL_DATA!$A$4:$X$1004,13,0),"")</f>
        <v/>
      </c>
      <c r="N534" s="58" t="str">
        <f>IFERROR(VLOOKUP($AC534,FILL_DATA!$A$4:$X$1004,14,0),"")</f>
        <v/>
      </c>
      <c r="O534" s="58" t="str">
        <f>IFERROR(VLOOKUP($AC534,FILL_DATA!$A$4:$X$1004,15,0),"")</f>
        <v/>
      </c>
      <c r="P534" s="58" t="str">
        <f>IFERROR(VLOOKUP($AC534,FILL_DATA!$A$4:$X$1004,16,0),"")</f>
        <v/>
      </c>
      <c r="Q534" s="58" t="str">
        <f>IFERROR(VLOOKUP($AC534,FILL_DATA!$A$4:$X$1004,17,0),"")</f>
        <v/>
      </c>
      <c r="R534" s="58" t="str">
        <f>IFERROR(VLOOKUP($AC534,FILL_DATA!$A$4:$X$1004,18,0),"")</f>
        <v/>
      </c>
      <c r="S534" s="58" t="str">
        <f>IFERROR(VLOOKUP($AC534,FILL_DATA!$A$4:$X$1004,19,0),"")</f>
        <v/>
      </c>
      <c r="T534" s="58" t="str">
        <f>IFERROR(VLOOKUP($AC534,FILL_DATA!$A$4:$X$1004,20,0),"")</f>
        <v/>
      </c>
      <c r="U534" s="58" t="str">
        <f>IFERROR(VLOOKUP($AC534,FILL_DATA!$A$4:$X$1004,21,0),"")</f>
        <v/>
      </c>
      <c r="V534" s="58" t="str">
        <f>IFERROR(VLOOKUP($AC534,FILL_DATA!$A$4:$X$1004,22,0),"")</f>
        <v/>
      </c>
      <c r="W534" s="58" t="str">
        <f>IFERROR(VLOOKUP($AC534,FILL_DATA!$A$4:$X$1004,23,0),"")</f>
        <v/>
      </c>
      <c r="X534" s="59" t="str">
        <f>IFERROR(VLOOKUP($AC534,FILL_DATA!$A$4:$X$1004,24,0),"")</f>
        <v/>
      </c>
      <c r="Y534" s="59" t="str">
        <f>IF(SANCTION!$C$6:$C$1006="","",VLOOKUP(SANCTION!$C$6:$C$1006,Sheet1!$B$3:$C$15,2,0))</f>
        <v/>
      </c>
      <c r="Z534" s="57">
        <f t="shared" si="16"/>
        <v>0</v>
      </c>
      <c r="AE534" s="89">
        <f>IF(SANCTION!$C534&gt;=9,1,0)</f>
        <v>1</v>
      </c>
      <c r="AF534" s="89">
        <f>IFERROR(PRODUCT(SANCTION!$X534,SANCTION!$Y534),"")</f>
        <v>0</v>
      </c>
      <c r="AG534" s="89">
        <f t="shared" si="17"/>
        <v>0</v>
      </c>
    </row>
    <row r="535" spans="1:33" hidden="1">
      <c r="A535" s="89" t="str">
        <f>J535&amp;"_"&amp;COUNTIF($J$6:J535,J535)</f>
        <v>_499</v>
      </c>
      <c r="B535" s="58"/>
      <c r="C535" s="58" t="str">
        <f>IFERROR(VLOOKUP($AC535,FILL_DATA!$A$4:$X$1004,2,0),"")</f>
        <v/>
      </c>
      <c r="D535" s="59" t="str">
        <f>IFERROR(VLOOKUP($AC535,FILL_DATA!$A$4:$X$1004,3,0),"")</f>
        <v/>
      </c>
      <c r="E535" s="58" t="str">
        <f>IFERROR(VLOOKUP($AC535,FILL_DATA!$A$4:$X$1004,4,0),"")</f>
        <v/>
      </c>
      <c r="F535" s="59" t="str">
        <f>IFERROR(VLOOKUP($AC535,FILL_DATA!$A$4:$X$1004,5,0),"")</f>
        <v/>
      </c>
      <c r="G535" s="58" t="str">
        <f>IFERROR(VLOOKUP($AC535,FILL_DATA!$A$4:$X$1004,6,0),"")</f>
        <v/>
      </c>
      <c r="H535" s="58" t="str">
        <f>IFERROR(VLOOKUP($AC535,FILL_DATA!$A$4:$X$1004,7,0),"")</f>
        <v/>
      </c>
      <c r="I535" s="161" t="str">
        <f>IFERROR(VLOOKUP($AC535,FILL_DATA!$A$4:$X$1004,9,0),"")</f>
        <v/>
      </c>
      <c r="J535" s="58" t="str">
        <f>IFERROR(VLOOKUP($AC535,FILL_DATA!$A$4:$X$1004,10,0),"")</f>
        <v/>
      </c>
      <c r="K535" s="58" t="str">
        <f>IFERROR(VLOOKUP($AC535,FILL_DATA!$A$4:$X$1004,11,0),"")</f>
        <v/>
      </c>
      <c r="L535" s="58" t="str">
        <f>IFERROR(VLOOKUP($AC535,FILL_DATA!$A$4:$X$1004,12,0),"")</f>
        <v/>
      </c>
      <c r="M535" s="58" t="str">
        <f>IFERROR(VLOOKUP($AC535,FILL_DATA!$A$4:$X$1004,13,0),"")</f>
        <v/>
      </c>
      <c r="N535" s="58" t="str">
        <f>IFERROR(VLOOKUP($AC535,FILL_DATA!$A$4:$X$1004,14,0),"")</f>
        <v/>
      </c>
      <c r="O535" s="58" t="str">
        <f>IFERROR(VLOOKUP($AC535,FILL_DATA!$A$4:$X$1004,15,0),"")</f>
        <v/>
      </c>
      <c r="P535" s="58" t="str">
        <f>IFERROR(VLOOKUP($AC535,FILL_DATA!$A$4:$X$1004,16,0),"")</f>
        <v/>
      </c>
      <c r="Q535" s="58" t="str">
        <f>IFERROR(VLOOKUP($AC535,FILL_DATA!$A$4:$X$1004,17,0),"")</f>
        <v/>
      </c>
      <c r="R535" s="58" t="str">
        <f>IFERROR(VLOOKUP($AC535,FILL_DATA!$A$4:$X$1004,18,0),"")</f>
        <v/>
      </c>
      <c r="S535" s="58" t="str">
        <f>IFERROR(VLOOKUP($AC535,FILL_DATA!$A$4:$X$1004,19,0),"")</f>
        <v/>
      </c>
      <c r="T535" s="58" t="str">
        <f>IFERROR(VLOOKUP($AC535,FILL_DATA!$A$4:$X$1004,20,0),"")</f>
        <v/>
      </c>
      <c r="U535" s="58" t="str">
        <f>IFERROR(VLOOKUP($AC535,FILL_DATA!$A$4:$X$1004,21,0),"")</f>
        <v/>
      </c>
      <c r="V535" s="58" t="str">
        <f>IFERROR(VLOOKUP($AC535,FILL_DATA!$A$4:$X$1004,22,0),"")</f>
        <v/>
      </c>
      <c r="W535" s="58" t="str">
        <f>IFERROR(VLOOKUP($AC535,FILL_DATA!$A$4:$X$1004,23,0),"")</f>
        <v/>
      </c>
      <c r="X535" s="59" t="str">
        <f>IFERROR(VLOOKUP($AC535,FILL_DATA!$A$4:$X$1004,24,0),"")</f>
        <v/>
      </c>
      <c r="Y535" s="59" t="str">
        <f>IF(SANCTION!$C$6:$C$1006="","",VLOOKUP(SANCTION!$C$6:$C$1006,Sheet1!$B$3:$C$15,2,0))</f>
        <v/>
      </c>
      <c r="Z535" s="57">
        <f t="shared" si="16"/>
        <v>0</v>
      </c>
      <c r="AE535" s="89">
        <f>IF(SANCTION!$C535&gt;=9,1,0)</f>
        <v>1</v>
      </c>
      <c r="AF535" s="89">
        <f>IFERROR(PRODUCT(SANCTION!$X535,SANCTION!$Y535),"")</f>
        <v>0</v>
      </c>
      <c r="AG535" s="89">
        <f t="shared" si="17"/>
        <v>0</v>
      </c>
    </row>
    <row r="536" spans="1:33" hidden="1">
      <c r="A536" s="89" t="str">
        <f>J536&amp;"_"&amp;COUNTIF($J$6:J536,J536)</f>
        <v>_500</v>
      </c>
      <c r="B536" s="58"/>
      <c r="C536" s="58" t="str">
        <f>IFERROR(VLOOKUP($AC536,FILL_DATA!$A$4:$X$1004,2,0),"")</f>
        <v/>
      </c>
      <c r="D536" s="59" t="str">
        <f>IFERROR(VLOOKUP($AC536,FILL_DATA!$A$4:$X$1004,3,0),"")</f>
        <v/>
      </c>
      <c r="E536" s="58" t="str">
        <f>IFERROR(VLOOKUP($AC536,FILL_DATA!$A$4:$X$1004,4,0),"")</f>
        <v/>
      </c>
      <c r="F536" s="59" t="str">
        <f>IFERROR(VLOOKUP($AC536,FILL_DATA!$A$4:$X$1004,5,0),"")</f>
        <v/>
      </c>
      <c r="G536" s="58" t="str">
        <f>IFERROR(VLOOKUP($AC536,FILL_DATA!$A$4:$X$1004,6,0),"")</f>
        <v/>
      </c>
      <c r="H536" s="58" t="str">
        <f>IFERROR(VLOOKUP($AC536,FILL_DATA!$A$4:$X$1004,7,0),"")</f>
        <v/>
      </c>
      <c r="I536" s="161" t="str">
        <f>IFERROR(VLOOKUP($AC536,FILL_DATA!$A$4:$X$1004,9,0),"")</f>
        <v/>
      </c>
      <c r="J536" s="58" t="str">
        <f>IFERROR(VLOOKUP($AC536,FILL_DATA!$A$4:$X$1004,10,0),"")</f>
        <v/>
      </c>
      <c r="K536" s="58" t="str">
        <f>IFERROR(VLOOKUP($AC536,FILL_DATA!$A$4:$X$1004,11,0),"")</f>
        <v/>
      </c>
      <c r="L536" s="58" t="str">
        <f>IFERROR(VLOOKUP($AC536,FILL_DATA!$A$4:$X$1004,12,0),"")</f>
        <v/>
      </c>
      <c r="M536" s="58" t="str">
        <f>IFERROR(VLOOKUP($AC536,FILL_DATA!$A$4:$X$1004,13,0),"")</f>
        <v/>
      </c>
      <c r="N536" s="58" t="str">
        <f>IFERROR(VLOOKUP($AC536,FILL_DATA!$A$4:$X$1004,14,0),"")</f>
        <v/>
      </c>
      <c r="O536" s="58" t="str">
        <f>IFERROR(VLOOKUP($AC536,FILL_DATA!$A$4:$X$1004,15,0),"")</f>
        <v/>
      </c>
      <c r="P536" s="58" t="str">
        <f>IFERROR(VLOOKUP($AC536,FILL_DATA!$A$4:$X$1004,16,0),"")</f>
        <v/>
      </c>
      <c r="Q536" s="58" t="str">
        <f>IFERROR(VLOOKUP($AC536,FILL_DATA!$A$4:$X$1004,17,0),"")</f>
        <v/>
      </c>
      <c r="R536" s="58" t="str">
        <f>IFERROR(VLOOKUP($AC536,FILL_DATA!$A$4:$X$1004,18,0),"")</f>
        <v/>
      </c>
      <c r="S536" s="58" t="str">
        <f>IFERROR(VLOOKUP($AC536,FILL_DATA!$A$4:$X$1004,19,0),"")</f>
        <v/>
      </c>
      <c r="T536" s="58" t="str">
        <f>IFERROR(VLOOKUP($AC536,FILL_DATA!$A$4:$X$1004,20,0),"")</f>
        <v/>
      </c>
      <c r="U536" s="58" t="str">
        <f>IFERROR(VLOOKUP($AC536,FILL_DATA!$A$4:$X$1004,21,0),"")</f>
        <v/>
      </c>
      <c r="V536" s="58" t="str">
        <f>IFERROR(VLOOKUP($AC536,FILL_DATA!$A$4:$X$1004,22,0),"")</f>
        <v/>
      </c>
      <c r="W536" s="58" t="str">
        <f>IFERROR(VLOOKUP($AC536,FILL_DATA!$A$4:$X$1004,23,0),"")</f>
        <v/>
      </c>
      <c r="X536" s="59" t="str">
        <f>IFERROR(VLOOKUP($AC536,FILL_DATA!$A$4:$X$1004,24,0),"")</f>
        <v/>
      </c>
      <c r="Y536" s="59" t="str">
        <f>IF(SANCTION!$C$6:$C$1006="","",VLOOKUP(SANCTION!$C$6:$C$1006,Sheet1!$B$3:$C$15,2,0))</f>
        <v/>
      </c>
      <c r="Z536" s="57">
        <f t="shared" si="16"/>
        <v>0</v>
      </c>
      <c r="AE536" s="89">
        <f>IF(SANCTION!$C536&gt;=9,1,0)</f>
        <v>1</v>
      </c>
      <c r="AF536" s="89">
        <f>IFERROR(PRODUCT(SANCTION!$X536,SANCTION!$Y536),"")</f>
        <v>0</v>
      </c>
      <c r="AG536" s="89">
        <f t="shared" si="17"/>
        <v>0</v>
      </c>
    </row>
    <row r="537" spans="1:33" hidden="1">
      <c r="A537" s="89" t="str">
        <f>J537&amp;"_"&amp;COUNTIF($J$6:J537,J537)</f>
        <v>_501</v>
      </c>
      <c r="B537" s="58"/>
      <c r="C537" s="58" t="str">
        <f>IFERROR(VLOOKUP($AC537,FILL_DATA!$A$4:$X$1004,2,0),"")</f>
        <v/>
      </c>
      <c r="D537" s="59" t="str">
        <f>IFERROR(VLOOKUP($AC537,FILL_DATA!$A$4:$X$1004,3,0),"")</f>
        <v/>
      </c>
      <c r="E537" s="58" t="str">
        <f>IFERROR(VLOOKUP($AC537,FILL_DATA!$A$4:$X$1004,4,0),"")</f>
        <v/>
      </c>
      <c r="F537" s="59" t="str">
        <f>IFERROR(VLOOKUP($AC537,FILL_DATA!$A$4:$X$1004,5,0),"")</f>
        <v/>
      </c>
      <c r="G537" s="58" t="str">
        <f>IFERROR(VLOOKUP($AC537,FILL_DATA!$A$4:$X$1004,6,0),"")</f>
        <v/>
      </c>
      <c r="H537" s="58" t="str">
        <f>IFERROR(VLOOKUP($AC537,FILL_DATA!$A$4:$X$1004,7,0),"")</f>
        <v/>
      </c>
      <c r="I537" s="161" t="str">
        <f>IFERROR(VLOOKUP($AC537,FILL_DATA!$A$4:$X$1004,9,0),"")</f>
        <v/>
      </c>
      <c r="J537" s="58" t="str">
        <f>IFERROR(VLOOKUP($AC537,FILL_DATA!$A$4:$X$1004,10,0),"")</f>
        <v/>
      </c>
      <c r="K537" s="58" t="str">
        <f>IFERROR(VLOOKUP($AC537,FILL_DATA!$A$4:$X$1004,11,0),"")</f>
        <v/>
      </c>
      <c r="L537" s="58" t="str">
        <f>IFERROR(VLOOKUP($AC537,FILL_DATA!$A$4:$X$1004,12,0),"")</f>
        <v/>
      </c>
      <c r="M537" s="58" t="str">
        <f>IFERROR(VLOOKUP($AC537,FILL_DATA!$A$4:$X$1004,13,0),"")</f>
        <v/>
      </c>
      <c r="N537" s="58" t="str">
        <f>IFERROR(VLOOKUP($AC537,FILL_DATA!$A$4:$X$1004,14,0),"")</f>
        <v/>
      </c>
      <c r="O537" s="58" t="str">
        <f>IFERROR(VLOOKUP($AC537,FILL_DATA!$A$4:$X$1004,15,0),"")</f>
        <v/>
      </c>
      <c r="P537" s="58" t="str">
        <f>IFERROR(VLOOKUP($AC537,FILL_DATA!$A$4:$X$1004,16,0),"")</f>
        <v/>
      </c>
      <c r="Q537" s="58" t="str">
        <f>IFERROR(VLOOKUP($AC537,FILL_DATA!$A$4:$X$1004,17,0),"")</f>
        <v/>
      </c>
      <c r="R537" s="58" t="str">
        <f>IFERROR(VLOOKUP($AC537,FILL_DATA!$A$4:$X$1004,18,0),"")</f>
        <v/>
      </c>
      <c r="S537" s="58" t="str">
        <f>IFERROR(VLOOKUP($AC537,FILL_DATA!$A$4:$X$1004,19,0),"")</f>
        <v/>
      </c>
      <c r="T537" s="58" t="str">
        <f>IFERROR(VLOOKUP($AC537,FILL_DATA!$A$4:$X$1004,20,0),"")</f>
        <v/>
      </c>
      <c r="U537" s="58" t="str">
        <f>IFERROR(VLOOKUP($AC537,FILL_DATA!$A$4:$X$1004,21,0),"")</f>
        <v/>
      </c>
      <c r="V537" s="58" t="str">
        <f>IFERROR(VLOOKUP($AC537,FILL_DATA!$A$4:$X$1004,22,0),"")</f>
        <v/>
      </c>
      <c r="W537" s="58" t="str">
        <f>IFERROR(VLOOKUP($AC537,FILL_DATA!$A$4:$X$1004,23,0),"")</f>
        <v/>
      </c>
      <c r="X537" s="59" t="str">
        <f>IFERROR(VLOOKUP($AC537,FILL_DATA!$A$4:$X$1004,24,0),"")</f>
        <v/>
      </c>
      <c r="Y537" s="59" t="str">
        <f>IF(SANCTION!$C$6:$C$1006="","",VLOOKUP(SANCTION!$C$6:$C$1006,Sheet1!$B$3:$C$15,2,0))</f>
        <v/>
      </c>
      <c r="Z537" s="57">
        <f t="shared" si="16"/>
        <v>0</v>
      </c>
      <c r="AE537" s="89">
        <f>IF(SANCTION!$C537&gt;=9,1,0)</f>
        <v>1</v>
      </c>
      <c r="AF537" s="89">
        <f>IFERROR(PRODUCT(SANCTION!$X537,SANCTION!$Y537),"")</f>
        <v>0</v>
      </c>
      <c r="AG537" s="89">
        <f t="shared" si="17"/>
        <v>0</v>
      </c>
    </row>
    <row r="538" spans="1:33" hidden="1">
      <c r="A538" s="89" t="str">
        <f>J538&amp;"_"&amp;COUNTIF($J$6:J538,J538)</f>
        <v>_502</v>
      </c>
      <c r="B538" s="58"/>
      <c r="C538" s="58" t="str">
        <f>IFERROR(VLOOKUP($AC538,FILL_DATA!$A$4:$X$1004,2,0),"")</f>
        <v/>
      </c>
      <c r="D538" s="59" t="str">
        <f>IFERROR(VLOOKUP($AC538,FILL_DATA!$A$4:$X$1004,3,0),"")</f>
        <v/>
      </c>
      <c r="E538" s="58" t="str">
        <f>IFERROR(VLOOKUP($AC538,FILL_DATA!$A$4:$X$1004,4,0),"")</f>
        <v/>
      </c>
      <c r="F538" s="59" t="str">
        <f>IFERROR(VLOOKUP($AC538,FILL_DATA!$A$4:$X$1004,5,0),"")</f>
        <v/>
      </c>
      <c r="G538" s="58" t="str">
        <f>IFERROR(VLOOKUP($AC538,FILL_DATA!$A$4:$X$1004,6,0),"")</f>
        <v/>
      </c>
      <c r="H538" s="58" t="str">
        <f>IFERROR(VLOOKUP($AC538,FILL_DATA!$A$4:$X$1004,7,0),"")</f>
        <v/>
      </c>
      <c r="I538" s="161" t="str">
        <f>IFERROR(VLOOKUP($AC538,FILL_DATA!$A$4:$X$1004,9,0),"")</f>
        <v/>
      </c>
      <c r="J538" s="58" t="str">
        <f>IFERROR(VLOOKUP($AC538,FILL_DATA!$A$4:$X$1004,10,0),"")</f>
        <v/>
      </c>
      <c r="K538" s="58" t="str">
        <f>IFERROR(VLOOKUP($AC538,FILL_DATA!$A$4:$X$1004,11,0),"")</f>
        <v/>
      </c>
      <c r="L538" s="58" t="str">
        <f>IFERROR(VLOOKUP($AC538,FILL_DATA!$A$4:$X$1004,12,0),"")</f>
        <v/>
      </c>
      <c r="M538" s="58" t="str">
        <f>IFERROR(VLOOKUP($AC538,FILL_DATA!$A$4:$X$1004,13,0),"")</f>
        <v/>
      </c>
      <c r="N538" s="58" t="str">
        <f>IFERROR(VLOOKUP($AC538,FILL_DATA!$A$4:$X$1004,14,0),"")</f>
        <v/>
      </c>
      <c r="O538" s="58" t="str">
        <f>IFERROR(VLOOKUP($AC538,FILL_DATA!$A$4:$X$1004,15,0),"")</f>
        <v/>
      </c>
      <c r="P538" s="58" t="str">
        <f>IFERROR(VLOOKUP($AC538,FILL_DATA!$A$4:$X$1004,16,0),"")</f>
        <v/>
      </c>
      <c r="Q538" s="58" t="str">
        <f>IFERROR(VLOOKUP($AC538,FILL_DATA!$A$4:$X$1004,17,0),"")</f>
        <v/>
      </c>
      <c r="R538" s="58" t="str">
        <f>IFERROR(VLOOKUP($AC538,FILL_DATA!$A$4:$X$1004,18,0),"")</f>
        <v/>
      </c>
      <c r="S538" s="58" t="str">
        <f>IFERROR(VLOOKUP($AC538,FILL_DATA!$A$4:$X$1004,19,0),"")</f>
        <v/>
      </c>
      <c r="T538" s="58" t="str">
        <f>IFERROR(VLOOKUP($AC538,FILL_DATA!$A$4:$X$1004,20,0),"")</f>
        <v/>
      </c>
      <c r="U538" s="58" t="str">
        <f>IFERROR(VLOOKUP($AC538,FILL_DATA!$A$4:$X$1004,21,0),"")</f>
        <v/>
      </c>
      <c r="V538" s="58" t="str">
        <f>IFERROR(VLOOKUP($AC538,FILL_DATA!$A$4:$X$1004,22,0),"")</f>
        <v/>
      </c>
      <c r="W538" s="58" t="str">
        <f>IFERROR(VLOOKUP($AC538,FILL_DATA!$A$4:$X$1004,23,0),"")</f>
        <v/>
      </c>
      <c r="X538" s="59" t="str">
        <f>IFERROR(VLOOKUP($AC538,FILL_DATA!$A$4:$X$1004,24,0),"")</f>
        <v/>
      </c>
      <c r="Y538" s="59" t="str">
        <f>IF(SANCTION!$C$6:$C$1006="","",VLOOKUP(SANCTION!$C$6:$C$1006,Sheet1!$B$3:$C$15,2,0))</f>
        <v/>
      </c>
      <c r="Z538" s="57">
        <f t="shared" si="16"/>
        <v>0</v>
      </c>
      <c r="AE538" s="89">
        <f>IF(SANCTION!$C538&gt;=9,1,0)</f>
        <v>1</v>
      </c>
      <c r="AF538" s="89">
        <f>IFERROR(PRODUCT(SANCTION!$X538,SANCTION!$Y538),"")</f>
        <v>0</v>
      </c>
      <c r="AG538" s="89">
        <f t="shared" si="17"/>
        <v>0</v>
      </c>
    </row>
    <row r="539" spans="1:33" hidden="1">
      <c r="A539" s="89" t="str">
        <f>J539&amp;"_"&amp;COUNTIF($J$6:J539,J539)</f>
        <v>_503</v>
      </c>
      <c r="B539" s="58"/>
      <c r="C539" s="58" t="str">
        <f>IFERROR(VLOOKUP($AC539,FILL_DATA!$A$4:$X$1004,2,0),"")</f>
        <v/>
      </c>
      <c r="D539" s="59" t="str">
        <f>IFERROR(VLOOKUP($AC539,FILL_DATA!$A$4:$X$1004,3,0),"")</f>
        <v/>
      </c>
      <c r="E539" s="58" t="str">
        <f>IFERROR(VLOOKUP($AC539,FILL_DATA!$A$4:$X$1004,4,0),"")</f>
        <v/>
      </c>
      <c r="F539" s="59" t="str">
        <f>IFERROR(VLOOKUP($AC539,FILL_DATA!$A$4:$X$1004,5,0),"")</f>
        <v/>
      </c>
      <c r="G539" s="58" t="str">
        <f>IFERROR(VLOOKUP($AC539,FILL_DATA!$A$4:$X$1004,6,0),"")</f>
        <v/>
      </c>
      <c r="H539" s="58" t="str">
        <f>IFERROR(VLOOKUP($AC539,FILL_DATA!$A$4:$X$1004,7,0),"")</f>
        <v/>
      </c>
      <c r="I539" s="161" t="str">
        <f>IFERROR(VLOOKUP($AC539,FILL_DATA!$A$4:$X$1004,9,0),"")</f>
        <v/>
      </c>
      <c r="J539" s="58" t="str">
        <f>IFERROR(VLOOKUP($AC539,FILL_DATA!$A$4:$X$1004,10,0),"")</f>
        <v/>
      </c>
      <c r="K539" s="58" t="str">
        <f>IFERROR(VLOOKUP($AC539,FILL_DATA!$A$4:$X$1004,11,0),"")</f>
        <v/>
      </c>
      <c r="L539" s="58" t="str">
        <f>IFERROR(VLOOKUP($AC539,FILL_DATA!$A$4:$X$1004,12,0),"")</f>
        <v/>
      </c>
      <c r="M539" s="58" t="str">
        <f>IFERROR(VLOOKUP($AC539,FILL_DATA!$A$4:$X$1004,13,0),"")</f>
        <v/>
      </c>
      <c r="N539" s="58" t="str">
        <f>IFERROR(VLOOKUP($AC539,FILL_DATA!$A$4:$X$1004,14,0),"")</f>
        <v/>
      </c>
      <c r="O539" s="58" t="str">
        <f>IFERROR(VLOOKUP($AC539,FILL_DATA!$A$4:$X$1004,15,0),"")</f>
        <v/>
      </c>
      <c r="P539" s="58" t="str">
        <f>IFERROR(VLOOKUP($AC539,FILL_DATA!$A$4:$X$1004,16,0),"")</f>
        <v/>
      </c>
      <c r="Q539" s="58" t="str">
        <f>IFERROR(VLOOKUP($AC539,FILL_DATA!$A$4:$X$1004,17,0),"")</f>
        <v/>
      </c>
      <c r="R539" s="58" t="str">
        <f>IFERROR(VLOOKUP($AC539,FILL_DATA!$A$4:$X$1004,18,0),"")</f>
        <v/>
      </c>
      <c r="S539" s="58" t="str">
        <f>IFERROR(VLOOKUP($AC539,FILL_DATA!$A$4:$X$1004,19,0),"")</f>
        <v/>
      </c>
      <c r="T539" s="58" t="str">
        <f>IFERROR(VLOOKUP($AC539,FILL_DATA!$A$4:$X$1004,20,0),"")</f>
        <v/>
      </c>
      <c r="U539" s="58" t="str">
        <f>IFERROR(VLOOKUP($AC539,FILL_DATA!$A$4:$X$1004,21,0),"")</f>
        <v/>
      </c>
      <c r="V539" s="58" t="str">
        <f>IFERROR(VLOOKUP($AC539,FILL_DATA!$A$4:$X$1004,22,0),"")</f>
        <v/>
      </c>
      <c r="W539" s="58" t="str">
        <f>IFERROR(VLOOKUP($AC539,FILL_DATA!$A$4:$X$1004,23,0),"")</f>
        <v/>
      </c>
      <c r="X539" s="59" t="str">
        <f>IFERROR(VLOOKUP($AC539,FILL_DATA!$A$4:$X$1004,24,0),"")</f>
        <v/>
      </c>
      <c r="Y539" s="59" t="str">
        <f>IF(SANCTION!$C$6:$C$1006="","",VLOOKUP(SANCTION!$C$6:$C$1006,Sheet1!$B$3:$C$15,2,0))</f>
        <v/>
      </c>
      <c r="Z539" s="57">
        <f t="shared" si="16"/>
        <v>0</v>
      </c>
      <c r="AE539" s="89">
        <f>IF(SANCTION!$C539&gt;=9,1,0)</f>
        <v>1</v>
      </c>
      <c r="AF539" s="89">
        <f>IFERROR(PRODUCT(SANCTION!$X539,SANCTION!$Y539),"")</f>
        <v>0</v>
      </c>
      <c r="AG539" s="89">
        <f t="shared" si="17"/>
        <v>0</v>
      </c>
    </row>
    <row r="540" spans="1:33" hidden="1">
      <c r="A540" s="89" t="str">
        <f>J540&amp;"_"&amp;COUNTIF($J$6:J540,J540)</f>
        <v>_504</v>
      </c>
      <c r="B540" s="58"/>
      <c r="C540" s="58" t="str">
        <f>IFERROR(VLOOKUP($AC540,FILL_DATA!$A$4:$X$1004,2,0),"")</f>
        <v/>
      </c>
      <c r="D540" s="59" t="str">
        <f>IFERROR(VLOOKUP($AC540,FILL_DATA!$A$4:$X$1004,3,0),"")</f>
        <v/>
      </c>
      <c r="E540" s="58" t="str">
        <f>IFERROR(VLOOKUP($AC540,FILL_DATA!$A$4:$X$1004,4,0),"")</f>
        <v/>
      </c>
      <c r="F540" s="59" t="str">
        <f>IFERROR(VLOOKUP($AC540,FILL_DATA!$A$4:$X$1004,5,0),"")</f>
        <v/>
      </c>
      <c r="G540" s="58" t="str">
        <f>IFERROR(VLOOKUP($AC540,FILL_DATA!$A$4:$X$1004,6,0),"")</f>
        <v/>
      </c>
      <c r="H540" s="58" t="str">
        <f>IFERROR(VLOOKUP($AC540,FILL_DATA!$A$4:$X$1004,7,0),"")</f>
        <v/>
      </c>
      <c r="I540" s="161" t="str">
        <f>IFERROR(VLOOKUP($AC540,FILL_DATA!$A$4:$X$1004,9,0),"")</f>
        <v/>
      </c>
      <c r="J540" s="58" t="str">
        <f>IFERROR(VLOOKUP($AC540,FILL_DATA!$A$4:$X$1004,10,0),"")</f>
        <v/>
      </c>
      <c r="K540" s="58" t="str">
        <f>IFERROR(VLOOKUP($AC540,FILL_DATA!$A$4:$X$1004,11,0),"")</f>
        <v/>
      </c>
      <c r="L540" s="58" t="str">
        <f>IFERROR(VLOOKUP($AC540,FILL_DATA!$A$4:$X$1004,12,0),"")</f>
        <v/>
      </c>
      <c r="M540" s="58" t="str">
        <f>IFERROR(VLOOKUP($AC540,FILL_DATA!$A$4:$X$1004,13,0),"")</f>
        <v/>
      </c>
      <c r="N540" s="58" t="str">
        <f>IFERROR(VLOOKUP($AC540,FILL_DATA!$A$4:$X$1004,14,0),"")</f>
        <v/>
      </c>
      <c r="O540" s="58" t="str">
        <f>IFERROR(VLOOKUP($AC540,FILL_DATA!$A$4:$X$1004,15,0),"")</f>
        <v/>
      </c>
      <c r="P540" s="58" t="str">
        <f>IFERROR(VLOOKUP($AC540,FILL_DATA!$A$4:$X$1004,16,0),"")</f>
        <v/>
      </c>
      <c r="Q540" s="58" t="str">
        <f>IFERROR(VLOOKUP($AC540,FILL_DATA!$A$4:$X$1004,17,0),"")</f>
        <v/>
      </c>
      <c r="R540" s="58" t="str">
        <f>IFERROR(VLOOKUP($AC540,FILL_DATA!$A$4:$X$1004,18,0),"")</f>
        <v/>
      </c>
      <c r="S540" s="58" t="str">
        <f>IFERROR(VLOOKUP($AC540,FILL_DATA!$A$4:$X$1004,19,0),"")</f>
        <v/>
      </c>
      <c r="T540" s="58" t="str">
        <f>IFERROR(VLOOKUP($AC540,FILL_DATA!$A$4:$X$1004,20,0),"")</f>
        <v/>
      </c>
      <c r="U540" s="58" t="str">
        <f>IFERROR(VLOOKUP($AC540,FILL_DATA!$A$4:$X$1004,21,0),"")</f>
        <v/>
      </c>
      <c r="V540" s="58" t="str">
        <f>IFERROR(VLOOKUP($AC540,FILL_DATA!$A$4:$X$1004,22,0),"")</f>
        <v/>
      </c>
      <c r="W540" s="58" t="str">
        <f>IFERROR(VLOOKUP($AC540,FILL_DATA!$A$4:$X$1004,23,0),"")</f>
        <v/>
      </c>
      <c r="X540" s="59" t="str">
        <f>IFERROR(VLOOKUP($AC540,FILL_DATA!$A$4:$X$1004,24,0),"")</f>
        <v/>
      </c>
      <c r="Y540" s="59" t="str">
        <f>IF(SANCTION!$C$6:$C$1006="","",VLOOKUP(SANCTION!$C$6:$C$1006,Sheet1!$B$3:$C$15,2,0))</f>
        <v/>
      </c>
      <c r="Z540" s="57">
        <f t="shared" si="16"/>
        <v>0</v>
      </c>
      <c r="AE540" s="89">
        <f>IF(SANCTION!$C540&gt;=9,1,0)</f>
        <v>1</v>
      </c>
      <c r="AF540" s="89">
        <f>IFERROR(PRODUCT(SANCTION!$X540,SANCTION!$Y540),"")</f>
        <v>0</v>
      </c>
      <c r="AG540" s="89">
        <f t="shared" si="17"/>
        <v>0</v>
      </c>
    </row>
    <row r="541" spans="1:33" hidden="1">
      <c r="A541" s="89" t="str">
        <f>J541&amp;"_"&amp;COUNTIF($J$6:J541,J541)</f>
        <v>_505</v>
      </c>
      <c r="B541" s="58"/>
      <c r="C541" s="58" t="str">
        <f>IFERROR(VLOOKUP($AC541,FILL_DATA!$A$4:$X$1004,2,0),"")</f>
        <v/>
      </c>
      <c r="D541" s="59" t="str">
        <f>IFERROR(VLOOKUP($AC541,FILL_DATA!$A$4:$X$1004,3,0),"")</f>
        <v/>
      </c>
      <c r="E541" s="58" t="str">
        <f>IFERROR(VLOOKUP($AC541,FILL_DATA!$A$4:$X$1004,4,0),"")</f>
        <v/>
      </c>
      <c r="F541" s="59" t="str">
        <f>IFERROR(VLOOKUP($AC541,FILL_DATA!$A$4:$X$1004,5,0),"")</f>
        <v/>
      </c>
      <c r="G541" s="58" t="str">
        <f>IFERROR(VLOOKUP($AC541,FILL_DATA!$A$4:$X$1004,6,0),"")</f>
        <v/>
      </c>
      <c r="H541" s="58" t="str">
        <f>IFERROR(VLOOKUP($AC541,FILL_DATA!$A$4:$X$1004,7,0),"")</f>
        <v/>
      </c>
      <c r="I541" s="161" t="str">
        <f>IFERROR(VLOOKUP($AC541,FILL_DATA!$A$4:$X$1004,9,0),"")</f>
        <v/>
      </c>
      <c r="J541" s="58" t="str">
        <f>IFERROR(VLOOKUP($AC541,FILL_DATA!$A$4:$X$1004,10,0),"")</f>
        <v/>
      </c>
      <c r="K541" s="58" t="str">
        <f>IFERROR(VLOOKUP($AC541,FILL_DATA!$A$4:$X$1004,11,0),"")</f>
        <v/>
      </c>
      <c r="L541" s="58" t="str">
        <f>IFERROR(VLOOKUP($AC541,FILL_DATA!$A$4:$X$1004,12,0),"")</f>
        <v/>
      </c>
      <c r="M541" s="58" t="str">
        <f>IFERROR(VLOOKUP($AC541,FILL_DATA!$A$4:$X$1004,13,0),"")</f>
        <v/>
      </c>
      <c r="N541" s="58" t="str">
        <f>IFERROR(VLOOKUP($AC541,FILL_DATA!$A$4:$X$1004,14,0),"")</f>
        <v/>
      </c>
      <c r="O541" s="58" t="str">
        <f>IFERROR(VLOOKUP($AC541,FILL_DATA!$A$4:$X$1004,15,0),"")</f>
        <v/>
      </c>
      <c r="P541" s="58" t="str">
        <f>IFERROR(VLOOKUP($AC541,FILL_DATA!$A$4:$X$1004,16,0),"")</f>
        <v/>
      </c>
      <c r="Q541" s="58" t="str">
        <f>IFERROR(VLOOKUP($AC541,FILL_DATA!$A$4:$X$1004,17,0),"")</f>
        <v/>
      </c>
      <c r="R541" s="58" t="str">
        <f>IFERROR(VLOOKUP($AC541,FILL_DATA!$A$4:$X$1004,18,0),"")</f>
        <v/>
      </c>
      <c r="S541" s="58" t="str">
        <f>IFERROR(VLOOKUP($AC541,FILL_DATA!$A$4:$X$1004,19,0),"")</f>
        <v/>
      </c>
      <c r="T541" s="58" t="str">
        <f>IFERROR(VLOOKUP($AC541,FILL_DATA!$A$4:$X$1004,20,0),"")</f>
        <v/>
      </c>
      <c r="U541" s="58" t="str">
        <f>IFERROR(VLOOKUP($AC541,FILL_DATA!$A$4:$X$1004,21,0),"")</f>
        <v/>
      </c>
      <c r="V541" s="58" t="str">
        <f>IFERROR(VLOOKUP($AC541,FILL_DATA!$A$4:$X$1004,22,0),"")</f>
        <v/>
      </c>
      <c r="W541" s="58" t="str">
        <f>IFERROR(VLOOKUP($AC541,FILL_DATA!$A$4:$X$1004,23,0),"")</f>
        <v/>
      </c>
      <c r="X541" s="59" t="str">
        <f>IFERROR(VLOOKUP($AC541,FILL_DATA!$A$4:$X$1004,24,0),"")</f>
        <v/>
      </c>
      <c r="Y541" s="59" t="str">
        <f>IF(SANCTION!$C$6:$C$1006="","",VLOOKUP(SANCTION!$C$6:$C$1006,Sheet1!$B$3:$C$15,2,0))</f>
        <v/>
      </c>
      <c r="Z541" s="57">
        <f t="shared" si="16"/>
        <v>0</v>
      </c>
      <c r="AE541" s="89">
        <f>IF(SANCTION!$C541&gt;=9,1,0)</f>
        <v>1</v>
      </c>
      <c r="AF541" s="89">
        <f>IFERROR(PRODUCT(SANCTION!$X541,SANCTION!$Y541),"")</f>
        <v>0</v>
      </c>
      <c r="AG541" s="89">
        <f t="shared" si="17"/>
        <v>0</v>
      </c>
    </row>
    <row r="542" spans="1:33" hidden="1">
      <c r="A542" s="89" t="str">
        <f>J542&amp;"_"&amp;COUNTIF($J$6:J542,J542)</f>
        <v>_506</v>
      </c>
      <c r="B542" s="58"/>
      <c r="C542" s="58" t="str">
        <f>IFERROR(VLOOKUP($AC542,FILL_DATA!$A$4:$X$1004,2,0),"")</f>
        <v/>
      </c>
      <c r="D542" s="59" t="str">
        <f>IFERROR(VLOOKUP($AC542,FILL_DATA!$A$4:$X$1004,3,0),"")</f>
        <v/>
      </c>
      <c r="E542" s="58" t="str">
        <f>IFERROR(VLOOKUP($AC542,FILL_DATA!$A$4:$X$1004,4,0),"")</f>
        <v/>
      </c>
      <c r="F542" s="59" t="str">
        <f>IFERROR(VLOOKUP($AC542,FILL_DATA!$A$4:$X$1004,5,0),"")</f>
        <v/>
      </c>
      <c r="G542" s="58" t="str">
        <f>IFERROR(VLOOKUP($AC542,FILL_DATA!$A$4:$X$1004,6,0),"")</f>
        <v/>
      </c>
      <c r="H542" s="58" t="str">
        <f>IFERROR(VLOOKUP($AC542,FILL_DATA!$A$4:$X$1004,7,0),"")</f>
        <v/>
      </c>
      <c r="I542" s="161" t="str">
        <f>IFERROR(VLOOKUP($AC542,FILL_DATA!$A$4:$X$1004,9,0),"")</f>
        <v/>
      </c>
      <c r="J542" s="58" t="str">
        <f>IFERROR(VLOOKUP($AC542,FILL_DATA!$A$4:$X$1004,10,0),"")</f>
        <v/>
      </c>
      <c r="K542" s="58" t="str">
        <f>IFERROR(VLOOKUP($AC542,FILL_DATA!$A$4:$X$1004,11,0),"")</f>
        <v/>
      </c>
      <c r="L542" s="58" t="str">
        <f>IFERROR(VLOOKUP($AC542,FILL_DATA!$A$4:$X$1004,12,0),"")</f>
        <v/>
      </c>
      <c r="M542" s="58" t="str">
        <f>IFERROR(VLOOKUP($AC542,FILL_DATA!$A$4:$X$1004,13,0),"")</f>
        <v/>
      </c>
      <c r="N542" s="58" t="str">
        <f>IFERROR(VLOOKUP($AC542,FILL_DATA!$A$4:$X$1004,14,0),"")</f>
        <v/>
      </c>
      <c r="O542" s="58" t="str">
        <f>IFERROR(VLOOKUP($AC542,FILL_DATA!$A$4:$X$1004,15,0),"")</f>
        <v/>
      </c>
      <c r="P542" s="58" t="str">
        <f>IFERROR(VLOOKUP($AC542,FILL_DATA!$A$4:$X$1004,16,0),"")</f>
        <v/>
      </c>
      <c r="Q542" s="58" t="str">
        <f>IFERROR(VLOOKUP($AC542,FILL_DATA!$A$4:$X$1004,17,0),"")</f>
        <v/>
      </c>
      <c r="R542" s="58" t="str">
        <f>IFERROR(VLOOKUP($AC542,FILL_DATA!$A$4:$X$1004,18,0),"")</f>
        <v/>
      </c>
      <c r="S542" s="58" t="str">
        <f>IFERROR(VLOOKUP($AC542,FILL_DATA!$A$4:$X$1004,19,0),"")</f>
        <v/>
      </c>
      <c r="T542" s="58" t="str">
        <f>IFERROR(VLOOKUP($AC542,FILL_DATA!$A$4:$X$1004,20,0),"")</f>
        <v/>
      </c>
      <c r="U542" s="58" t="str">
        <f>IFERROR(VLOOKUP($AC542,FILL_DATA!$A$4:$X$1004,21,0),"")</f>
        <v/>
      </c>
      <c r="V542" s="58" t="str">
        <f>IFERROR(VLOOKUP($AC542,FILL_DATA!$A$4:$X$1004,22,0),"")</f>
        <v/>
      </c>
      <c r="W542" s="58" t="str">
        <f>IFERROR(VLOOKUP($AC542,FILL_DATA!$A$4:$X$1004,23,0),"")</f>
        <v/>
      </c>
      <c r="X542" s="59" t="str">
        <f>IFERROR(VLOOKUP($AC542,FILL_DATA!$A$4:$X$1004,24,0),"")</f>
        <v/>
      </c>
      <c r="Y542" s="59" t="str">
        <f>IF(SANCTION!$C$6:$C$1006="","",VLOOKUP(SANCTION!$C$6:$C$1006,Sheet1!$B$3:$C$15,2,0))</f>
        <v/>
      </c>
      <c r="Z542" s="57">
        <f t="shared" si="16"/>
        <v>0</v>
      </c>
      <c r="AE542" s="89">
        <f>IF(SANCTION!$C542&gt;=9,1,0)</f>
        <v>1</v>
      </c>
      <c r="AF542" s="89">
        <f>IFERROR(PRODUCT(SANCTION!$X542,SANCTION!$Y542),"")</f>
        <v>0</v>
      </c>
      <c r="AG542" s="89">
        <f t="shared" si="17"/>
        <v>0</v>
      </c>
    </row>
    <row r="543" spans="1:33" hidden="1">
      <c r="A543" s="89" t="str">
        <f>J543&amp;"_"&amp;COUNTIF($J$6:J543,J543)</f>
        <v>_507</v>
      </c>
      <c r="B543" s="58"/>
      <c r="C543" s="58" t="str">
        <f>IFERROR(VLOOKUP($AC543,FILL_DATA!$A$4:$X$1004,2,0),"")</f>
        <v/>
      </c>
      <c r="D543" s="59" t="str">
        <f>IFERROR(VLOOKUP($AC543,FILL_DATA!$A$4:$X$1004,3,0),"")</f>
        <v/>
      </c>
      <c r="E543" s="58" t="str">
        <f>IFERROR(VLOOKUP($AC543,FILL_DATA!$A$4:$X$1004,4,0),"")</f>
        <v/>
      </c>
      <c r="F543" s="59" t="str">
        <f>IFERROR(VLOOKUP($AC543,FILL_DATA!$A$4:$X$1004,5,0),"")</f>
        <v/>
      </c>
      <c r="G543" s="58" t="str">
        <f>IFERROR(VLOOKUP($AC543,FILL_DATA!$A$4:$X$1004,6,0),"")</f>
        <v/>
      </c>
      <c r="H543" s="58" t="str">
        <f>IFERROR(VLOOKUP($AC543,FILL_DATA!$A$4:$X$1004,7,0),"")</f>
        <v/>
      </c>
      <c r="I543" s="161" t="str">
        <f>IFERROR(VLOOKUP($AC543,FILL_DATA!$A$4:$X$1004,9,0),"")</f>
        <v/>
      </c>
      <c r="J543" s="58" t="str">
        <f>IFERROR(VLOOKUP($AC543,FILL_DATA!$A$4:$X$1004,10,0),"")</f>
        <v/>
      </c>
      <c r="K543" s="58" t="str">
        <f>IFERROR(VLOOKUP($AC543,FILL_DATA!$A$4:$X$1004,11,0),"")</f>
        <v/>
      </c>
      <c r="L543" s="58" t="str">
        <f>IFERROR(VLOOKUP($AC543,FILL_DATA!$A$4:$X$1004,12,0),"")</f>
        <v/>
      </c>
      <c r="M543" s="58" t="str">
        <f>IFERROR(VLOOKUP($AC543,FILL_DATA!$A$4:$X$1004,13,0),"")</f>
        <v/>
      </c>
      <c r="N543" s="58" t="str">
        <f>IFERROR(VLOOKUP($AC543,FILL_DATA!$A$4:$X$1004,14,0),"")</f>
        <v/>
      </c>
      <c r="O543" s="58" t="str">
        <f>IFERROR(VLOOKUP($AC543,FILL_DATA!$A$4:$X$1004,15,0),"")</f>
        <v/>
      </c>
      <c r="P543" s="58" t="str">
        <f>IFERROR(VLOOKUP($AC543,FILL_DATA!$A$4:$X$1004,16,0),"")</f>
        <v/>
      </c>
      <c r="Q543" s="58" t="str">
        <f>IFERROR(VLOOKUP($AC543,FILL_DATA!$A$4:$X$1004,17,0),"")</f>
        <v/>
      </c>
      <c r="R543" s="58" t="str">
        <f>IFERROR(VLOOKUP($AC543,FILL_DATA!$A$4:$X$1004,18,0),"")</f>
        <v/>
      </c>
      <c r="S543" s="58" t="str">
        <f>IFERROR(VLOOKUP($AC543,FILL_DATA!$A$4:$X$1004,19,0),"")</f>
        <v/>
      </c>
      <c r="T543" s="58" t="str">
        <f>IFERROR(VLOOKUP($AC543,FILL_DATA!$A$4:$X$1004,20,0),"")</f>
        <v/>
      </c>
      <c r="U543" s="58" t="str">
        <f>IFERROR(VLOOKUP($AC543,FILL_DATA!$A$4:$X$1004,21,0),"")</f>
        <v/>
      </c>
      <c r="V543" s="58" t="str">
        <f>IFERROR(VLOOKUP($AC543,FILL_DATA!$A$4:$X$1004,22,0),"")</f>
        <v/>
      </c>
      <c r="W543" s="58" t="str">
        <f>IFERROR(VLOOKUP($AC543,FILL_DATA!$A$4:$X$1004,23,0),"")</f>
        <v/>
      </c>
      <c r="X543" s="59" t="str">
        <f>IFERROR(VLOOKUP($AC543,FILL_DATA!$A$4:$X$1004,24,0),"")</f>
        <v/>
      </c>
      <c r="Y543" s="59" t="str">
        <f>IF(SANCTION!$C$6:$C$1006="","",VLOOKUP(SANCTION!$C$6:$C$1006,Sheet1!$B$3:$C$15,2,0))</f>
        <v/>
      </c>
      <c r="Z543" s="57">
        <f t="shared" si="16"/>
        <v>0</v>
      </c>
      <c r="AE543" s="89">
        <f>IF(SANCTION!$C543&gt;=9,1,0)</f>
        <v>1</v>
      </c>
      <c r="AF543" s="89">
        <f>IFERROR(PRODUCT(SANCTION!$X543,SANCTION!$Y543),"")</f>
        <v>0</v>
      </c>
      <c r="AG543" s="89">
        <f t="shared" si="17"/>
        <v>0</v>
      </c>
    </row>
    <row r="544" spans="1:33" hidden="1">
      <c r="A544" s="89" t="str">
        <f>J544&amp;"_"&amp;COUNTIF($J$6:J544,J544)</f>
        <v>_508</v>
      </c>
      <c r="B544" s="58"/>
      <c r="C544" s="58" t="str">
        <f>IFERROR(VLOOKUP($AC544,FILL_DATA!$A$4:$X$1004,2,0),"")</f>
        <v/>
      </c>
      <c r="D544" s="59" t="str">
        <f>IFERROR(VLOOKUP($AC544,FILL_DATA!$A$4:$X$1004,3,0),"")</f>
        <v/>
      </c>
      <c r="E544" s="58" t="str">
        <f>IFERROR(VLOOKUP($AC544,FILL_DATA!$A$4:$X$1004,4,0),"")</f>
        <v/>
      </c>
      <c r="F544" s="59" t="str">
        <f>IFERROR(VLOOKUP($AC544,FILL_DATA!$A$4:$X$1004,5,0),"")</f>
        <v/>
      </c>
      <c r="G544" s="58" t="str">
        <f>IFERROR(VLOOKUP($AC544,FILL_DATA!$A$4:$X$1004,6,0),"")</f>
        <v/>
      </c>
      <c r="H544" s="58" t="str">
        <f>IFERROR(VLOOKUP($AC544,FILL_DATA!$A$4:$X$1004,7,0),"")</f>
        <v/>
      </c>
      <c r="I544" s="161" t="str">
        <f>IFERROR(VLOOKUP($AC544,FILL_DATA!$A$4:$X$1004,9,0),"")</f>
        <v/>
      </c>
      <c r="J544" s="58" t="str">
        <f>IFERROR(VLOOKUP($AC544,FILL_DATA!$A$4:$X$1004,10,0),"")</f>
        <v/>
      </c>
      <c r="K544" s="58" t="str">
        <f>IFERROR(VLOOKUP($AC544,FILL_DATA!$A$4:$X$1004,11,0),"")</f>
        <v/>
      </c>
      <c r="L544" s="58" t="str">
        <f>IFERROR(VLOOKUP($AC544,FILL_DATA!$A$4:$X$1004,12,0),"")</f>
        <v/>
      </c>
      <c r="M544" s="58" t="str">
        <f>IFERROR(VLOOKUP($AC544,FILL_DATA!$A$4:$X$1004,13,0),"")</f>
        <v/>
      </c>
      <c r="N544" s="58" t="str">
        <f>IFERROR(VLOOKUP($AC544,FILL_DATA!$A$4:$X$1004,14,0),"")</f>
        <v/>
      </c>
      <c r="O544" s="58" t="str">
        <f>IFERROR(VLOOKUP($AC544,FILL_DATA!$A$4:$X$1004,15,0),"")</f>
        <v/>
      </c>
      <c r="P544" s="58" t="str">
        <f>IFERROR(VLOOKUP($AC544,FILL_DATA!$A$4:$X$1004,16,0),"")</f>
        <v/>
      </c>
      <c r="Q544" s="58" t="str">
        <f>IFERROR(VLOOKUP($AC544,FILL_DATA!$A$4:$X$1004,17,0),"")</f>
        <v/>
      </c>
      <c r="R544" s="58" t="str">
        <f>IFERROR(VLOOKUP($AC544,FILL_DATA!$A$4:$X$1004,18,0),"")</f>
        <v/>
      </c>
      <c r="S544" s="58" t="str">
        <f>IFERROR(VLOOKUP($AC544,FILL_DATA!$A$4:$X$1004,19,0),"")</f>
        <v/>
      </c>
      <c r="T544" s="58" t="str">
        <f>IFERROR(VLOOKUP($AC544,FILL_DATA!$A$4:$X$1004,20,0),"")</f>
        <v/>
      </c>
      <c r="U544" s="58" t="str">
        <f>IFERROR(VLOOKUP($AC544,FILL_DATA!$A$4:$X$1004,21,0),"")</f>
        <v/>
      </c>
      <c r="V544" s="58" t="str">
        <f>IFERROR(VLOOKUP($AC544,FILL_DATA!$A$4:$X$1004,22,0),"")</f>
        <v/>
      </c>
      <c r="W544" s="58" t="str">
        <f>IFERROR(VLOOKUP($AC544,FILL_DATA!$A$4:$X$1004,23,0),"")</f>
        <v/>
      </c>
      <c r="X544" s="59" t="str">
        <f>IFERROR(VLOOKUP($AC544,FILL_DATA!$A$4:$X$1004,24,0),"")</f>
        <v/>
      </c>
      <c r="Y544" s="59" t="str">
        <f>IF(SANCTION!$C$6:$C$1006="","",VLOOKUP(SANCTION!$C$6:$C$1006,Sheet1!$B$3:$C$15,2,0))</f>
        <v/>
      </c>
      <c r="Z544" s="57">
        <f t="shared" si="16"/>
        <v>0</v>
      </c>
      <c r="AE544" s="89">
        <f>IF(SANCTION!$C544&gt;=9,1,0)</f>
        <v>1</v>
      </c>
      <c r="AF544" s="89">
        <f>IFERROR(PRODUCT(SANCTION!$X544,SANCTION!$Y544),"")</f>
        <v>0</v>
      </c>
      <c r="AG544" s="89">
        <f t="shared" si="17"/>
        <v>0</v>
      </c>
    </row>
    <row r="545" spans="1:33" hidden="1">
      <c r="A545" s="89" t="str">
        <f>J545&amp;"_"&amp;COUNTIF($J$6:J545,J545)</f>
        <v>_509</v>
      </c>
      <c r="B545" s="58"/>
      <c r="C545" s="58" t="str">
        <f>IFERROR(VLOOKUP($AC545,FILL_DATA!$A$4:$X$1004,2,0),"")</f>
        <v/>
      </c>
      <c r="D545" s="59" t="str">
        <f>IFERROR(VLOOKUP($AC545,FILL_DATA!$A$4:$X$1004,3,0),"")</f>
        <v/>
      </c>
      <c r="E545" s="58" t="str">
        <f>IFERROR(VLOOKUP($AC545,FILL_DATA!$A$4:$X$1004,4,0),"")</f>
        <v/>
      </c>
      <c r="F545" s="59" t="str">
        <f>IFERROR(VLOOKUP($AC545,FILL_DATA!$A$4:$X$1004,5,0),"")</f>
        <v/>
      </c>
      <c r="G545" s="58" t="str">
        <f>IFERROR(VLOOKUP($AC545,FILL_DATA!$A$4:$X$1004,6,0),"")</f>
        <v/>
      </c>
      <c r="H545" s="58" t="str">
        <f>IFERROR(VLOOKUP($AC545,FILL_DATA!$A$4:$X$1004,7,0),"")</f>
        <v/>
      </c>
      <c r="I545" s="161" t="str">
        <f>IFERROR(VLOOKUP($AC545,FILL_DATA!$A$4:$X$1004,9,0),"")</f>
        <v/>
      </c>
      <c r="J545" s="58" t="str">
        <f>IFERROR(VLOOKUP($AC545,FILL_DATA!$A$4:$X$1004,10,0),"")</f>
        <v/>
      </c>
      <c r="K545" s="58" t="str">
        <f>IFERROR(VLOOKUP($AC545,FILL_DATA!$A$4:$X$1004,11,0),"")</f>
        <v/>
      </c>
      <c r="L545" s="58" t="str">
        <f>IFERROR(VLOOKUP($AC545,FILL_DATA!$A$4:$X$1004,12,0),"")</f>
        <v/>
      </c>
      <c r="M545" s="58" t="str">
        <f>IFERROR(VLOOKUP($AC545,FILL_DATA!$A$4:$X$1004,13,0),"")</f>
        <v/>
      </c>
      <c r="N545" s="58" t="str">
        <f>IFERROR(VLOOKUP($AC545,FILL_DATA!$A$4:$X$1004,14,0),"")</f>
        <v/>
      </c>
      <c r="O545" s="58" t="str">
        <f>IFERROR(VLOOKUP($AC545,FILL_DATA!$A$4:$X$1004,15,0),"")</f>
        <v/>
      </c>
      <c r="P545" s="58" t="str">
        <f>IFERROR(VLOOKUP($AC545,FILL_DATA!$A$4:$X$1004,16,0),"")</f>
        <v/>
      </c>
      <c r="Q545" s="58" t="str">
        <f>IFERROR(VLOOKUP($AC545,FILL_DATA!$A$4:$X$1004,17,0),"")</f>
        <v/>
      </c>
      <c r="R545" s="58" t="str">
        <f>IFERROR(VLOOKUP($AC545,FILL_DATA!$A$4:$X$1004,18,0),"")</f>
        <v/>
      </c>
      <c r="S545" s="58" t="str">
        <f>IFERROR(VLOOKUP($AC545,FILL_DATA!$A$4:$X$1004,19,0),"")</f>
        <v/>
      </c>
      <c r="T545" s="58" t="str">
        <f>IFERROR(VLOOKUP($AC545,FILL_DATA!$A$4:$X$1004,20,0),"")</f>
        <v/>
      </c>
      <c r="U545" s="58" t="str">
        <f>IFERROR(VLOOKUP($AC545,FILL_DATA!$A$4:$X$1004,21,0),"")</f>
        <v/>
      </c>
      <c r="V545" s="58" t="str">
        <f>IFERROR(VLOOKUP($AC545,FILL_DATA!$A$4:$X$1004,22,0),"")</f>
        <v/>
      </c>
      <c r="W545" s="58" t="str">
        <f>IFERROR(VLOOKUP($AC545,FILL_DATA!$A$4:$X$1004,23,0),"")</f>
        <v/>
      </c>
      <c r="X545" s="59" t="str">
        <f>IFERROR(VLOOKUP($AC545,FILL_DATA!$A$4:$X$1004,24,0),"")</f>
        <v/>
      </c>
      <c r="Y545" s="59" t="str">
        <f>IF(SANCTION!$C$6:$C$1006="","",VLOOKUP(SANCTION!$C$6:$C$1006,Sheet1!$B$3:$C$15,2,0))</f>
        <v/>
      </c>
      <c r="Z545" s="57">
        <f t="shared" si="16"/>
        <v>0</v>
      </c>
      <c r="AE545" s="89">
        <f>IF(SANCTION!$C545&gt;=9,1,0)</f>
        <v>1</v>
      </c>
      <c r="AF545" s="89">
        <f>IFERROR(PRODUCT(SANCTION!$X545,SANCTION!$Y545),"")</f>
        <v>0</v>
      </c>
      <c r="AG545" s="89">
        <f t="shared" si="17"/>
        <v>0</v>
      </c>
    </row>
    <row r="546" spans="1:33" hidden="1">
      <c r="A546" s="89" t="str">
        <f>J546&amp;"_"&amp;COUNTIF($J$6:J546,J546)</f>
        <v>_510</v>
      </c>
      <c r="B546" s="58"/>
      <c r="C546" s="58" t="str">
        <f>IFERROR(VLOOKUP($AC546,FILL_DATA!$A$4:$X$1004,2,0),"")</f>
        <v/>
      </c>
      <c r="D546" s="59" t="str">
        <f>IFERROR(VLOOKUP($AC546,FILL_DATA!$A$4:$X$1004,3,0),"")</f>
        <v/>
      </c>
      <c r="E546" s="58" t="str">
        <f>IFERROR(VLOOKUP($AC546,FILL_DATA!$A$4:$X$1004,4,0),"")</f>
        <v/>
      </c>
      <c r="F546" s="59" t="str">
        <f>IFERROR(VLOOKUP($AC546,FILL_DATA!$A$4:$X$1004,5,0),"")</f>
        <v/>
      </c>
      <c r="G546" s="58" t="str">
        <f>IFERROR(VLOOKUP($AC546,FILL_DATA!$A$4:$X$1004,6,0),"")</f>
        <v/>
      </c>
      <c r="H546" s="58" t="str">
        <f>IFERROR(VLOOKUP($AC546,FILL_DATA!$A$4:$X$1004,7,0),"")</f>
        <v/>
      </c>
      <c r="I546" s="161" t="str">
        <f>IFERROR(VLOOKUP($AC546,FILL_DATA!$A$4:$X$1004,9,0),"")</f>
        <v/>
      </c>
      <c r="J546" s="58" t="str">
        <f>IFERROR(VLOOKUP($AC546,FILL_DATA!$A$4:$X$1004,10,0),"")</f>
        <v/>
      </c>
      <c r="K546" s="58" t="str">
        <f>IFERROR(VLOOKUP($AC546,FILL_DATA!$A$4:$X$1004,11,0),"")</f>
        <v/>
      </c>
      <c r="L546" s="58" t="str">
        <f>IFERROR(VLOOKUP($AC546,FILL_DATA!$A$4:$X$1004,12,0),"")</f>
        <v/>
      </c>
      <c r="M546" s="58" t="str">
        <f>IFERROR(VLOOKUP($AC546,FILL_DATA!$A$4:$X$1004,13,0),"")</f>
        <v/>
      </c>
      <c r="N546" s="58" t="str">
        <f>IFERROR(VLOOKUP($AC546,FILL_DATA!$A$4:$X$1004,14,0),"")</f>
        <v/>
      </c>
      <c r="O546" s="58" t="str">
        <f>IFERROR(VLOOKUP($AC546,FILL_DATA!$A$4:$X$1004,15,0),"")</f>
        <v/>
      </c>
      <c r="P546" s="58" t="str">
        <f>IFERROR(VLOOKUP($AC546,FILL_DATA!$A$4:$X$1004,16,0),"")</f>
        <v/>
      </c>
      <c r="Q546" s="58" t="str">
        <f>IFERROR(VLOOKUP($AC546,FILL_DATA!$A$4:$X$1004,17,0),"")</f>
        <v/>
      </c>
      <c r="R546" s="58" t="str">
        <f>IFERROR(VLOOKUP($AC546,FILL_DATA!$A$4:$X$1004,18,0),"")</f>
        <v/>
      </c>
      <c r="S546" s="58" t="str">
        <f>IFERROR(VLOOKUP($AC546,FILL_DATA!$A$4:$X$1004,19,0),"")</f>
        <v/>
      </c>
      <c r="T546" s="58" t="str">
        <f>IFERROR(VLOOKUP($AC546,FILL_DATA!$A$4:$X$1004,20,0),"")</f>
        <v/>
      </c>
      <c r="U546" s="58" t="str">
        <f>IFERROR(VLOOKUP($AC546,FILL_DATA!$A$4:$X$1004,21,0),"")</f>
        <v/>
      </c>
      <c r="V546" s="58" t="str">
        <f>IFERROR(VLOOKUP($AC546,FILL_DATA!$A$4:$X$1004,22,0),"")</f>
        <v/>
      </c>
      <c r="W546" s="58" t="str">
        <f>IFERROR(VLOOKUP($AC546,FILL_DATA!$A$4:$X$1004,23,0),"")</f>
        <v/>
      </c>
      <c r="X546" s="59" t="str">
        <f>IFERROR(VLOOKUP($AC546,FILL_DATA!$A$4:$X$1004,24,0),"")</f>
        <v/>
      </c>
      <c r="Y546" s="59" t="str">
        <f>IF(SANCTION!$C$6:$C$1006="","",VLOOKUP(SANCTION!$C$6:$C$1006,Sheet1!$B$3:$C$15,2,0))</f>
        <v/>
      </c>
      <c r="Z546" s="57">
        <f t="shared" si="16"/>
        <v>0</v>
      </c>
      <c r="AE546" s="89">
        <f>IF(SANCTION!$C546&gt;=9,1,0)</f>
        <v>1</v>
      </c>
      <c r="AF546" s="89">
        <f>IFERROR(PRODUCT(SANCTION!$X546,SANCTION!$Y546),"")</f>
        <v>0</v>
      </c>
      <c r="AG546" s="89">
        <f t="shared" si="17"/>
        <v>0</v>
      </c>
    </row>
    <row r="547" spans="1:33" hidden="1">
      <c r="A547" s="89" t="str">
        <f>J547&amp;"_"&amp;COUNTIF($J$6:J547,J547)</f>
        <v>_511</v>
      </c>
      <c r="B547" s="58"/>
      <c r="C547" s="58" t="str">
        <f>IFERROR(VLOOKUP($AC547,FILL_DATA!$A$4:$X$1004,2,0),"")</f>
        <v/>
      </c>
      <c r="D547" s="59" t="str">
        <f>IFERROR(VLOOKUP($AC547,FILL_DATA!$A$4:$X$1004,3,0),"")</f>
        <v/>
      </c>
      <c r="E547" s="58" t="str">
        <f>IFERROR(VLOOKUP($AC547,FILL_DATA!$A$4:$X$1004,4,0),"")</f>
        <v/>
      </c>
      <c r="F547" s="59" t="str">
        <f>IFERROR(VLOOKUP($AC547,FILL_DATA!$A$4:$X$1004,5,0),"")</f>
        <v/>
      </c>
      <c r="G547" s="58" t="str">
        <f>IFERROR(VLOOKUP($AC547,FILL_DATA!$A$4:$X$1004,6,0),"")</f>
        <v/>
      </c>
      <c r="H547" s="58" t="str">
        <f>IFERROR(VLOOKUP($AC547,FILL_DATA!$A$4:$X$1004,7,0),"")</f>
        <v/>
      </c>
      <c r="I547" s="161" t="str">
        <f>IFERROR(VLOOKUP($AC547,FILL_DATA!$A$4:$X$1004,9,0),"")</f>
        <v/>
      </c>
      <c r="J547" s="58" t="str">
        <f>IFERROR(VLOOKUP($AC547,FILL_DATA!$A$4:$X$1004,10,0),"")</f>
        <v/>
      </c>
      <c r="K547" s="58" t="str">
        <f>IFERROR(VLOOKUP($AC547,FILL_DATA!$A$4:$X$1004,11,0),"")</f>
        <v/>
      </c>
      <c r="L547" s="58" t="str">
        <f>IFERROR(VLOOKUP($AC547,FILL_DATA!$A$4:$X$1004,12,0),"")</f>
        <v/>
      </c>
      <c r="M547" s="58" t="str">
        <f>IFERROR(VLOOKUP($AC547,FILL_DATA!$A$4:$X$1004,13,0),"")</f>
        <v/>
      </c>
      <c r="N547" s="58" t="str">
        <f>IFERROR(VLOOKUP($AC547,FILL_DATA!$A$4:$X$1004,14,0),"")</f>
        <v/>
      </c>
      <c r="O547" s="58" t="str">
        <f>IFERROR(VLOOKUP($AC547,FILL_DATA!$A$4:$X$1004,15,0),"")</f>
        <v/>
      </c>
      <c r="P547" s="58" t="str">
        <f>IFERROR(VLOOKUP($AC547,FILL_DATA!$A$4:$X$1004,16,0),"")</f>
        <v/>
      </c>
      <c r="Q547" s="58" t="str">
        <f>IFERROR(VLOOKUP($AC547,FILL_DATA!$A$4:$X$1004,17,0),"")</f>
        <v/>
      </c>
      <c r="R547" s="58" t="str">
        <f>IFERROR(VLOOKUP($AC547,FILL_DATA!$A$4:$X$1004,18,0),"")</f>
        <v/>
      </c>
      <c r="S547" s="58" t="str">
        <f>IFERROR(VLOOKUP($AC547,FILL_DATA!$A$4:$X$1004,19,0),"")</f>
        <v/>
      </c>
      <c r="T547" s="58" t="str">
        <f>IFERROR(VLOOKUP($AC547,FILL_DATA!$A$4:$X$1004,20,0),"")</f>
        <v/>
      </c>
      <c r="U547" s="58" t="str">
        <f>IFERROR(VLOOKUP($AC547,FILL_DATA!$A$4:$X$1004,21,0),"")</f>
        <v/>
      </c>
      <c r="V547" s="58" t="str">
        <f>IFERROR(VLOOKUP($AC547,FILL_DATA!$A$4:$X$1004,22,0),"")</f>
        <v/>
      </c>
      <c r="W547" s="58" t="str">
        <f>IFERROR(VLOOKUP($AC547,FILL_DATA!$A$4:$X$1004,23,0),"")</f>
        <v/>
      </c>
      <c r="X547" s="59" t="str">
        <f>IFERROR(VLOOKUP($AC547,FILL_DATA!$A$4:$X$1004,24,0),"")</f>
        <v/>
      </c>
      <c r="Y547" s="59" t="str">
        <f>IF(SANCTION!$C$6:$C$1006="","",VLOOKUP(SANCTION!$C$6:$C$1006,Sheet1!$B$3:$C$15,2,0))</f>
        <v/>
      </c>
      <c r="Z547" s="57">
        <f t="shared" si="16"/>
        <v>0</v>
      </c>
      <c r="AE547" s="89">
        <f>IF(SANCTION!$C547&gt;=9,1,0)</f>
        <v>1</v>
      </c>
      <c r="AF547" s="89">
        <f>IFERROR(PRODUCT(SANCTION!$X547,SANCTION!$Y547),"")</f>
        <v>0</v>
      </c>
      <c r="AG547" s="89">
        <f t="shared" si="17"/>
        <v>0</v>
      </c>
    </row>
    <row r="548" spans="1:33" hidden="1">
      <c r="A548" s="89" t="str">
        <f>J548&amp;"_"&amp;COUNTIF($J$6:J548,J548)</f>
        <v>_512</v>
      </c>
      <c r="B548" s="58"/>
      <c r="C548" s="58" t="str">
        <f>IFERROR(VLOOKUP($AC548,FILL_DATA!$A$4:$X$1004,2,0),"")</f>
        <v/>
      </c>
      <c r="D548" s="59" t="str">
        <f>IFERROR(VLOOKUP($AC548,FILL_DATA!$A$4:$X$1004,3,0),"")</f>
        <v/>
      </c>
      <c r="E548" s="58" t="str">
        <f>IFERROR(VLOOKUP($AC548,FILL_DATA!$A$4:$X$1004,4,0),"")</f>
        <v/>
      </c>
      <c r="F548" s="59" t="str">
        <f>IFERROR(VLOOKUP($AC548,FILL_DATA!$A$4:$X$1004,5,0),"")</f>
        <v/>
      </c>
      <c r="G548" s="58" t="str">
        <f>IFERROR(VLOOKUP($AC548,FILL_DATA!$A$4:$X$1004,6,0),"")</f>
        <v/>
      </c>
      <c r="H548" s="58" t="str">
        <f>IFERROR(VLOOKUP($AC548,FILL_DATA!$A$4:$X$1004,7,0),"")</f>
        <v/>
      </c>
      <c r="I548" s="161" t="str">
        <f>IFERROR(VLOOKUP($AC548,FILL_DATA!$A$4:$X$1004,9,0),"")</f>
        <v/>
      </c>
      <c r="J548" s="58" t="str">
        <f>IFERROR(VLOOKUP($AC548,FILL_DATA!$A$4:$X$1004,10,0),"")</f>
        <v/>
      </c>
      <c r="K548" s="58" t="str">
        <f>IFERROR(VLOOKUP($AC548,FILL_DATA!$A$4:$X$1004,11,0),"")</f>
        <v/>
      </c>
      <c r="L548" s="58" t="str">
        <f>IFERROR(VLOOKUP($AC548,FILL_DATA!$A$4:$X$1004,12,0),"")</f>
        <v/>
      </c>
      <c r="M548" s="58" t="str">
        <f>IFERROR(VLOOKUP($AC548,FILL_DATA!$A$4:$X$1004,13,0),"")</f>
        <v/>
      </c>
      <c r="N548" s="58" t="str">
        <f>IFERROR(VLOOKUP($AC548,FILL_DATA!$A$4:$X$1004,14,0),"")</f>
        <v/>
      </c>
      <c r="O548" s="58" t="str">
        <f>IFERROR(VLOOKUP($AC548,FILL_DATA!$A$4:$X$1004,15,0),"")</f>
        <v/>
      </c>
      <c r="P548" s="58" t="str">
        <f>IFERROR(VLOOKUP($AC548,FILL_DATA!$A$4:$X$1004,16,0),"")</f>
        <v/>
      </c>
      <c r="Q548" s="58" t="str">
        <f>IFERROR(VLOOKUP($AC548,FILL_DATA!$A$4:$X$1004,17,0),"")</f>
        <v/>
      </c>
      <c r="R548" s="58" t="str">
        <f>IFERROR(VLOOKUP($AC548,FILL_DATA!$A$4:$X$1004,18,0),"")</f>
        <v/>
      </c>
      <c r="S548" s="58" t="str">
        <f>IFERROR(VLOOKUP($AC548,FILL_DATA!$A$4:$X$1004,19,0),"")</f>
        <v/>
      </c>
      <c r="T548" s="58" t="str">
        <f>IFERROR(VLOOKUP($AC548,FILL_DATA!$A$4:$X$1004,20,0),"")</f>
        <v/>
      </c>
      <c r="U548" s="58" t="str">
        <f>IFERROR(VLOOKUP($AC548,FILL_DATA!$A$4:$X$1004,21,0),"")</f>
        <v/>
      </c>
      <c r="V548" s="58" t="str">
        <f>IFERROR(VLOOKUP($AC548,FILL_DATA!$A$4:$X$1004,22,0),"")</f>
        <v/>
      </c>
      <c r="W548" s="58" t="str">
        <f>IFERROR(VLOOKUP($AC548,FILL_DATA!$A$4:$X$1004,23,0),"")</f>
        <v/>
      </c>
      <c r="X548" s="59" t="str">
        <f>IFERROR(VLOOKUP($AC548,FILL_DATA!$A$4:$X$1004,24,0),"")</f>
        <v/>
      </c>
      <c r="Y548" s="59" t="str">
        <f>IF(SANCTION!$C$6:$C$1006="","",VLOOKUP(SANCTION!$C$6:$C$1006,Sheet1!$B$3:$C$15,2,0))</f>
        <v/>
      </c>
      <c r="Z548" s="57">
        <f t="shared" si="16"/>
        <v>0</v>
      </c>
      <c r="AE548" s="89">
        <f>IF(SANCTION!$C548&gt;=9,1,0)</f>
        <v>1</v>
      </c>
      <c r="AF548" s="89">
        <f>IFERROR(PRODUCT(SANCTION!$X548,SANCTION!$Y548),"")</f>
        <v>0</v>
      </c>
      <c r="AG548" s="89">
        <f t="shared" si="17"/>
        <v>0</v>
      </c>
    </row>
    <row r="549" spans="1:33" hidden="1">
      <c r="A549" s="89" t="str">
        <f>J549&amp;"_"&amp;COUNTIF($J$6:J549,J549)</f>
        <v>_513</v>
      </c>
      <c r="B549" s="58"/>
      <c r="C549" s="58" t="str">
        <f>IFERROR(VLOOKUP($AC549,FILL_DATA!$A$4:$X$1004,2,0),"")</f>
        <v/>
      </c>
      <c r="D549" s="59" t="str">
        <f>IFERROR(VLOOKUP($AC549,FILL_DATA!$A$4:$X$1004,3,0),"")</f>
        <v/>
      </c>
      <c r="E549" s="58" t="str">
        <f>IFERROR(VLOOKUP($AC549,FILL_DATA!$A$4:$X$1004,4,0),"")</f>
        <v/>
      </c>
      <c r="F549" s="59" t="str">
        <f>IFERROR(VLOOKUP($AC549,FILL_DATA!$A$4:$X$1004,5,0),"")</f>
        <v/>
      </c>
      <c r="G549" s="58" t="str">
        <f>IFERROR(VLOOKUP($AC549,FILL_DATA!$A$4:$X$1004,6,0),"")</f>
        <v/>
      </c>
      <c r="H549" s="58" t="str">
        <f>IFERROR(VLOOKUP($AC549,FILL_DATA!$A$4:$X$1004,7,0),"")</f>
        <v/>
      </c>
      <c r="I549" s="161" t="str">
        <f>IFERROR(VLOOKUP($AC549,FILL_DATA!$A$4:$X$1004,9,0),"")</f>
        <v/>
      </c>
      <c r="J549" s="58" t="str">
        <f>IFERROR(VLOOKUP($AC549,FILL_DATA!$A$4:$X$1004,10,0),"")</f>
        <v/>
      </c>
      <c r="K549" s="58" t="str">
        <f>IFERROR(VLOOKUP($AC549,FILL_DATA!$A$4:$X$1004,11,0),"")</f>
        <v/>
      </c>
      <c r="L549" s="58" t="str">
        <f>IFERROR(VLOOKUP($AC549,FILL_DATA!$A$4:$X$1004,12,0),"")</f>
        <v/>
      </c>
      <c r="M549" s="58" t="str">
        <f>IFERROR(VLOOKUP($AC549,FILL_DATA!$A$4:$X$1004,13,0),"")</f>
        <v/>
      </c>
      <c r="N549" s="58" t="str">
        <f>IFERROR(VLOOKUP($AC549,FILL_DATA!$A$4:$X$1004,14,0),"")</f>
        <v/>
      </c>
      <c r="O549" s="58" t="str">
        <f>IFERROR(VLOOKUP($AC549,FILL_DATA!$A$4:$X$1004,15,0),"")</f>
        <v/>
      </c>
      <c r="P549" s="58" t="str">
        <f>IFERROR(VLOOKUP($AC549,FILL_DATA!$A$4:$X$1004,16,0),"")</f>
        <v/>
      </c>
      <c r="Q549" s="58" t="str">
        <f>IFERROR(VLOOKUP($AC549,FILL_DATA!$A$4:$X$1004,17,0),"")</f>
        <v/>
      </c>
      <c r="R549" s="58" t="str">
        <f>IFERROR(VLOOKUP($AC549,FILL_DATA!$A$4:$X$1004,18,0),"")</f>
        <v/>
      </c>
      <c r="S549" s="58" t="str">
        <f>IFERROR(VLOOKUP($AC549,FILL_DATA!$A$4:$X$1004,19,0),"")</f>
        <v/>
      </c>
      <c r="T549" s="58" t="str">
        <f>IFERROR(VLOOKUP($AC549,FILL_DATA!$A$4:$X$1004,20,0),"")</f>
        <v/>
      </c>
      <c r="U549" s="58" t="str">
        <f>IFERROR(VLOOKUP($AC549,FILL_DATA!$A$4:$X$1004,21,0),"")</f>
        <v/>
      </c>
      <c r="V549" s="58" t="str">
        <f>IFERROR(VLOOKUP($AC549,FILL_DATA!$A$4:$X$1004,22,0),"")</f>
        <v/>
      </c>
      <c r="W549" s="58" t="str">
        <f>IFERROR(VLOOKUP($AC549,FILL_DATA!$A$4:$X$1004,23,0),"")</f>
        <v/>
      </c>
      <c r="X549" s="59" t="str">
        <f>IFERROR(VLOOKUP($AC549,FILL_DATA!$A$4:$X$1004,24,0),"")</f>
        <v/>
      </c>
      <c r="Y549" s="59" t="str">
        <f>IF(SANCTION!$C$6:$C$1006="","",VLOOKUP(SANCTION!$C$6:$C$1006,Sheet1!$B$3:$C$15,2,0))</f>
        <v/>
      </c>
      <c r="Z549" s="57">
        <f t="shared" si="16"/>
        <v>0</v>
      </c>
      <c r="AE549" s="89">
        <f>IF(SANCTION!$C549&gt;=9,1,0)</f>
        <v>1</v>
      </c>
      <c r="AF549" s="89">
        <f>IFERROR(PRODUCT(SANCTION!$X549,SANCTION!$Y549),"")</f>
        <v>0</v>
      </c>
      <c r="AG549" s="89">
        <f t="shared" si="17"/>
        <v>0</v>
      </c>
    </row>
    <row r="550" spans="1:33" hidden="1">
      <c r="A550" s="89" t="str">
        <f>J550&amp;"_"&amp;COUNTIF($J$6:J550,J550)</f>
        <v>_514</v>
      </c>
      <c r="B550" s="58"/>
      <c r="C550" s="58" t="str">
        <f>IFERROR(VLOOKUP($AC550,FILL_DATA!$A$4:$X$1004,2,0),"")</f>
        <v/>
      </c>
      <c r="D550" s="59" t="str">
        <f>IFERROR(VLOOKUP($AC550,FILL_DATA!$A$4:$X$1004,3,0),"")</f>
        <v/>
      </c>
      <c r="E550" s="58" t="str">
        <f>IFERROR(VLOOKUP($AC550,FILL_DATA!$A$4:$X$1004,4,0),"")</f>
        <v/>
      </c>
      <c r="F550" s="59" t="str">
        <f>IFERROR(VLOOKUP($AC550,FILL_DATA!$A$4:$X$1004,5,0),"")</f>
        <v/>
      </c>
      <c r="G550" s="58" t="str">
        <f>IFERROR(VLOOKUP($AC550,FILL_DATA!$A$4:$X$1004,6,0),"")</f>
        <v/>
      </c>
      <c r="H550" s="58" t="str">
        <f>IFERROR(VLOOKUP($AC550,FILL_DATA!$A$4:$X$1004,7,0),"")</f>
        <v/>
      </c>
      <c r="I550" s="161" t="str">
        <f>IFERROR(VLOOKUP($AC550,FILL_DATA!$A$4:$X$1004,9,0),"")</f>
        <v/>
      </c>
      <c r="J550" s="58" t="str">
        <f>IFERROR(VLOOKUP($AC550,FILL_DATA!$A$4:$X$1004,10,0),"")</f>
        <v/>
      </c>
      <c r="K550" s="58" t="str">
        <f>IFERROR(VLOOKUP($AC550,FILL_DATA!$A$4:$X$1004,11,0),"")</f>
        <v/>
      </c>
      <c r="L550" s="58" t="str">
        <f>IFERROR(VLOOKUP($AC550,FILL_DATA!$A$4:$X$1004,12,0),"")</f>
        <v/>
      </c>
      <c r="M550" s="58" t="str">
        <f>IFERROR(VLOOKUP($AC550,FILL_DATA!$A$4:$X$1004,13,0),"")</f>
        <v/>
      </c>
      <c r="N550" s="58" t="str">
        <f>IFERROR(VLOOKUP($AC550,FILL_DATA!$A$4:$X$1004,14,0),"")</f>
        <v/>
      </c>
      <c r="O550" s="58" t="str">
        <f>IFERROR(VLOOKUP($AC550,FILL_DATA!$A$4:$X$1004,15,0),"")</f>
        <v/>
      </c>
      <c r="P550" s="58" t="str">
        <f>IFERROR(VLOOKUP($AC550,FILL_DATA!$A$4:$X$1004,16,0),"")</f>
        <v/>
      </c>
      <c r="Q550" s="58" t="str">
        <f>IFERROR(VLOOKUP($AC550,FILL_DATA!$A$4:$X$1004,17,0),"")</f>
        <v/>
      </c>
      <c r="R550" s="58" t="str">
        <f>IFERROR(VLOOKUP($AC550,FILL_DATA!$A$4:$X$1004,18,0),"")</f>
        <v/>
      </c>
      <c r="S550" s="58" t="str">
        <f>IFERROR(VLOOKUP($AC550,FILL_DATA!$A$4:$X$1004,19,0),"")</f>
        <v/>
      </c>
      <c r="T550" s="58" t="str">
        <f>IFERROR(VLOOKUP($AC550,FILL_DATA!$A$4:$X$1004,20,0),"")</f>
        <v/>
      </c>
      <c r="U550" s="58" t="str">
        <f>IFERROR(VLOOKUP($AC550,FILL_DATA!$A$4:$X$1004,21,0),"")</f>
        <v/>
      </c>
      <c r="V550" s="58" t="str">
        <f>IFERROR(VLOOKUP($AC550,FILL_DATA!$A$4:$X$1004,22,0),"")</f>
        <v/>
      </c>
      <c r="W550" s="58" t="str">
        <f>IFERROR(VLOOKUP($AC550,FILL_DATA!$A$4:$X$1004,23,0),"")</f>
        <v/>
      </c>
      <c r="X550" s="59" t="str">
        <f>IFERROR(VLOOKUP($AC550,FILL_DATA!$A$4:$X$1004,24,0),"")</f>
        <v/>
      </c>
      <c r="Y550" s="59" t="str">
        <f>IF(SANCTION!$C$6:$C$1006="","",VLOOKUP(SANCTION!$C$6:$C$1006,Sheet1!$B$3:$C$15,2,0))</f>
        <v/>
      </c>
      <c r="Z550" s="57">
        <f t="shared" si="16"/>
        <v>0</v>
      </c>
      <c r="AE550" s="89">
        <f>IF(SANCTION!$C550&gt;=9,1,0)</f>
        <v>1</v>
      </c>
      <c r="AF550" s="89">
        <f>IFERROR(PRODUCT(SANCTION!$X550,SANCTION!$Y550),"")</f>
        <v>0</v>
      </c>
      <c r="AG550" s="89">
        <f t="shared" si="17"/>
        <v>0</v>
      </c>
    </row>
    <row r="551" spans="1:33" hidden="1">
      <c r="A551" s="89" t="str">
        <f>J551&amp;"_"&amp;COUNTIF($J$6:J551,J551)</f>
        <v>_515</v>
      </c>
      <c r="B551" s="58"/>
      <c r="C551" s="58" t="str">
        <f>IFERROR(VLOOKUP($AC551,FILL_DATA!$A$4:$X$1004,2,0),"")</f>
        <v/>
      </c>
      <c r="D551" s="59" t="str">
        <f>IFERROR(VLOOKUP($AC551,FILL_DATA!$A$4:$X$1004,3,0),"")</f>
        <v/>
      </c>
      <c r="E551" s="58" t="str">
        <f>IFERROR(VLOOKUP($AC551,FILL_DATA!$A$4:$X$1004,4,0),"")</f>
        <v/>
      </c>
      <c r="F551" s="59" t="str">
        <f>IFERROR(VLOOKUP($AC551,FILL_DATA!$A$4:$X$1004,5,0),"")</f>
        <v/>
      </c>
      <c r="G551" s="58" t="str">
        <f>IFERROR(VLOOKUP($AC551,FILL_DATA!$A$4:$X$1004,6,0),"")</f>
        <v/>
      </c>
      <c r="H551" s="58" t="str">
        <f>IFERROR(VLOOKUP($AC551,FILL_DATA!$A$4:$X$1004,7,0),"")</f>
        <v/>
      </c>
      <c r="I551" s="161" t="str">
        <f>IFERROR(VLOOKUP($AC551,FILL_DATA!$A$4:$X$1004,9,0),"")</f>
        <v/>
      </c>
      <c r="J551" s="58" t="str">
        <f>IFERROR(VLOOKUP($AC551,FILL_DATA!$A$4:$X$1004,10,0),"")</f>
        <v/>
      </c>
      <c r="K551" s="58" t="str">
        <f>IFERROR(VLOOKUP($AC551,FILL_DATA!$A$4:$X$1004,11,0),"")</f>
        <v/>
      </c>
      <c r="L551" s="58" t="str">
        <f>IFERROR(VLOOKUP($AC551,FILL_DATA!$A$4:$X$1004,12,0),"")</f>
        <v/>
      </c>
      <c r="M551" s="58" t="str">
        <f>IFERROR(VLOOKUP($AC551,FILL_DATA!$A$4:$X$1004,13,0),"")</f>
        <v/>
      </c>
      <c r="N551" s="58" t="str">
        <f>IFERROR(VLOOKUP($AC551,FILL_DATA!$A$4:$X$1004,14,0),"")</f>
        <v/>
      </c>
      <c r="O551" s="58" t="str">
        <f>IFERROR(VLOOKUP($AC551,FILL_DATA!$A$4:$X$1004,15,0),"")</f>
        <v/>
      </c>
      <c r="P551" s="58" t="str">
        <f>IFERROR(VLOOKUP($AC551,FILL_DATA!$A$4:$X$1004,16,0),"")</f>
        <v/>
      </c>
      <c r="Q551" s="58" t="str">
        <f>IFERROR(VLOOKUP($AC551,FILL_DATA!$A$4:$X$1004,17,0),"")</f>
        <v/>
      </c>
      <c r="R551" s="58" t="str">
        <f>IFERROR(VLOOKUP($AC551,FILL_DATA!$A$4:$X$1004,18,0),"")</f>
        <v/>
      </c>
      <c r="S551" s="58" t="str">
        <f>IFERROR(VLOOKUP($AC551,FILL_DATA!$A$4:$X$1004,19,0),"")</f>
        <v/>
      </c>
      <c r="T551" s="58" t="str">
        <f>IFERROR(VLOOKUP($AC551,FILL_DATA!$A$4:$X$1004,20,0),"")</f>
        <v/>
      </c>
      <c r="U551" s="58" t="str">
        <f>IFERROR(VLOOKUP($AC551,FILL_DATA!$A$4:$X$1004,21,0),"")</f>
        <v/>
      </c>
      <c r="V551" s="58" t="str">
        <f>IFERROR(VLOOKUP($AC551,FILL_DATA!$A$4:$X$1004,22,0),"")</f>
        <v/>
      </c>
      <c r="W551" s="58" t="str">
        <f>IFERROR(VLOOKUP($AC551,FILL_DATA!$A$4:$X$1004,23,0),"")</f>
        <v/>
      </c>
      <c r="X551" s="59" t="str">
        <f>IFERROR(VLOOKUP($AC551,FILL_DATA!$A$4:$X$1004,24,0),"")</f>
        <v/>
      </c>
      <c r="Y551" s="59" t="str">
        <f>IF(SANCTION!$C$6:$C$1006="","",VLOOKUP(SANCTION!$C$6:$C$1006,Sheet1!$B$3:$C$15,2,0))</f>
        <v/>
      </c>
      <c r="Z551" s="57">
        <f t="shared" si="16"/>
        <v>0</v>
      </c>
      <c r="AE551" s="89">
        <f>IF(SANCTION!$C551&gt;=9,1,0)</f>
        <v>1</v>
      </c>
      <c r="AF551" s="89">
        <f>IFERROR(PRODUCT(SANCTION!$X551,SANCTION!$Y551),"")</f>
        <v>0</v>
      </c>
      <c r="AG551" s="89">
        <f t="shared" si="17"/>
        <v>0</v>
      </c>
    </row>
    <row r="552" spans="1:33" hidden="1">
      <c r="A552" s="89" t="str">
        <f>J552&amp;"_"&amp;COUNTIF($J$6:J552,J552)</f>
        <v>_516</v>
      </c>
      <c r="B552" s="58"/>
      <c r="C552" s="58" t="str">
        <f>IFERROR(VLOOKUP($AC552,FILL_DATA!$A$4:$X$1004,2,0),"")</f>
        <v/>
      </c>
      <c r="D552" s="59" t="str">
        <f>IFERROR(VLOOKUP($AC552,FILL_DATA!$A$4:$X$1004,3,0),"")</f>
        <v/>
      </c>
      <c r="E552" s="58" t="str">
        <f>IFERROR(VLOOKUP($AC552,FILL_DATA!$A$4:$X$1004,4,0),"")</f>
        <v/>
      </c>
      <c r="F552" s="59" t="str">
        <f>IFERROR(VLOOKUP($AC552,FILL_DATA!$A$4:$X$1004,5,0),"")</f>
        <v/>
      </c>
      <c r="G552" s="58" t="str">
        <f>IFERROR(VLOOKUP($AC552,FILL_DATA!$A$4:$X$1004,6,0),"")</f>
        <v/>
      </c>
      <c r="H552" s="58" t="str">
        <f>IFERROR(VLOOKUP($AC552,FILL_DATA!$A$4:$X$1004,7,0),"")</f>
        <v/>
      </c>
      <c r="I552" s="161" t="str">
        <f>IFERROR(VLOOKUP($AC552,FILL_DATA!$A$4:$X$1004,9,0),"")</f>
        <v/>
      </c>
      <c r="J552" s="58" t="str">
        <f>IFERROR(VLOOKUP($AC552,FILL_DATA!$A$4:$X$1004,10,0),"")</f>
        <v/>
      </c>
      <c r="K552" s="58" t="str">
        <f>IFERROR(VLOOKUP($AC552,FILL_DATA!$A$4:$X$1004,11,0),"")</f>
        <v/>
      </c>
      <c r="L552" s="58" t="str">
        <f>IFERROR(VLOOKUP($AC552,FILL_DATA!$A$4:$X$1004,12,0),"")</f>
        <v/>
      </c>
      <c r="M552" s="58" t="str">
        <f>IFERROR(VLOOKUP($AC552,FILL_DATA!$A$4:$X$1004,13,0),"")</f>
        <v/>
      </c>
      <c r="N552" s="58" t="str">
        <f>IFERROR(VLOOKUP($AC552,FILL_DATA!$A$4:$X$1004,14,0),"")</f>
        <v/>
      </c>
      <c r="O552" s="58" t="str">
        <f>IFERROR(VLOOKUP($AC552,FILL_DATA!$A$4:$X$1004,15,0),"")</f>
        <v/>
      </c>
      <c r="P552" s="58" t="str">
        <f>IFERROR(VLOOKUP($AC552,FILL_DATA!$A$4:$X$1004,16,0),"")</f>
        <v/>
      </c>
      <c r="Q552" s="58" t="str">
        <f>IFERROR(VLOOKUP($AC552,FILL_DATA!$A$4:$X$1004,17,0),"")</f>
        <v/>
      </c>
      <c r="R552" s="58" t="str">
        <f>IFERROR(VLOOKUP($AC552,FILL_DATA!$A$4:$X$1004,18,0),"")</f>
        <v/>
      </c>
      <c r="S552" s="58" t="str">
        <f>IFERROR(VLOOKUP($AC552,FILL_DATA!$A$4:$X$1004,19,0),"")</f>
        <v/>
      </c>
      <c r="T552" s="58" t="str">
        <f>IFERROR(VLOOKUP($AC552,FILL_DATA!$A$4:$X$1004,20,0),"")</f>
        <v/>
      </c>
      <c r="U552" s="58" t="str">
        <f>IFERROR(VLOOKUP($AC552,FILL_DATA!$A$4:$X$1004,21,0),"")</f>
        <v/>
      </c>
      <c r="V552" s="58" t="str">
        <f>IFERROR(VLOOKUP($AC552,FILL_DATA!$A$4:$X$1004,22,0),"")</f>
        <v/>
      </c>
      <c r="W552" s="58" t="str">
        <f>IFERROR(VLOOKUP($AC552,FILL_DATA!$A$4:$X$1004,23,0),"")</f>
        <v/>
      </c>
      <c r="X552" s="59" t="str">
        <f>IFERROR(VLOOKUP($AC552,FILL_DATA!$A$4:$X$1004,24,0),"")</f>
        <v/>
      </c>
      <c r="Y552" s="59" t="str">
        <f>IF(SANCTION!$C$6:$C$1006="","",VLOOKUP(SANCTION!$C$6:$C$1006,Sheet1!$B$3:$C$15,2,0))</f>
        <v/>
      </c>
      <c r="Z552" s="57">
        <f t="shared" si="16"/>
        <v>0</v>
      </c>
      <c r="AE552" s="89">
        <f>IF(SANCTION!$C552&gt;=9,1,0)</f>
        <v>1</v>
      </c>
      <c r="AF552" s="89">
        <f>IFERROR(PRODUCT(SANCTION!$X552,SANCTION!$Y552),"")</f>
        <v>0</v>
      </c>
      <c r="AG552" s="89">
        <f t="shared" si="17"/>
        <v>0</v>
      </c>
    </row>
    <row r="553" spans="1:33" hidden="1">
      <c r="A553" s="89" t="str">
        <f>J553&amp;"_"&amp;COUNTIF($J$6:J553,J553)</f>
        <v>_517</v>
      </c>
      <c r="B553" s="58"/>
      <c r="C553" s="58" t="str">
        <f>IFERROR(VLOOKUP($AC553,FILL_DATA!$A$4:$X$1004,2,0),"")</f>
        <v/>
      </c>
      <c r="D553" s="59" t="str">
        <f>IFERROR(VLOOKUP($AC553,FILL_DATA!$A$4:$X$1004,3,0),"")</f>
        <v/>
      </c>
      <c r="E553" s="58" t="str">
        <f>IFERROR(VLOOKUP($AC553,FILL_DATA!$A$4:$X$1004,4,0),"")</f>
        <v/>
      </c>
      <c r="F553" s="59" t="str">
        <f>IFERROR(VLOOKUP($AC553,FILL_DATA!$A$4:$X$1004,5,0),"")</f>
        <v/>
      </c>
      <c r="G553" s="58" t="str">
        <f>IFERROR(VLOOKUP($AC553,FILL_DATA!$A$4:$X$1004,6,0),"")</f>
        <v/>
      </c>
      <c r="H553" s="58" t="str">
        <f>IFERROR(VLOOKUP($AC553,FILL_DATA!$A$4:$X$1004,7,0),"")</f>
        <v/>
      </c>
      <c r="I553" s="161" t="str">
        <f>IFERROR(VLOOKUP($AC553,FILL_DATA!$A$4:$X$1004,9,0),"")</f>
        <v/>
      </c>
      <c r="J553" s="58" t="str">
        <f>IFERROR(VLOOKUP($AC553,FILL_DATA!$A$4:$X$1004,10,0),"")</f>
        <v/>
      </c>
      <c r="K553" s="58" t="str">
        <f>IFERROR(VLOOKUP($AC553,FILL_DATA!$A$4:$X$1004,11,0),"")</f>
        <v/>
      </c>
      <c r="L553" s="58" t="str">
        <f>IFERROR(VLOOKUP($AC553,FILL_DATA!$A$4:$X$1004,12,0),"")</f>
        <v/>
      </c>
      <c r="M553" s="58" t="str">
        <f>IFERROR(VLOOKUP($AC553,FILL_DATA!$A$4:$X$1004,13,0),"")</f>
        <v/>
      </c>
      <c r="N553" s="58" t="str">
        <f>IFERROR(VLOOKUP($AC553,FILL_DATA!$A$4:$X$1004,14,0),"")</f>
        <v/>
      </c>
      <c r="O553" s="58" t="str">
        <f>IFERROR(VLOOKUP($AC553,FILL_DATA!$A$4:$X$1004,15,0),"")</f>
        <v/>
      </c>
      <c r="P553" s="58" t="str">
        <f>IFERROR(VLOOKUP($AC553,FILL_DATA!$A$4:$X$1004,16,0),"")</f>
        <v/>
      </c>
      <c r="Q553" s="58" t="str">
        <f>IFERROR(VLOOKUP($AC553,FILL_DATA!$A$4:$X$1004,17,0),"")</f>
        <v/>
      </c>
      <c r="R553" s="58" t="str">
        <f>IFERROR(VLOOKUP($AC553,FILL_DATA!$A$4:$X$1004,18,0),"")</f>
        <v/>
      </c>
      <c r="S553" s="58" t="str">
        <f>IFERROR(VLOOKUP($AC553,FILL_DATA!$A$4:$X$1004,19,0),"")</f>
        <v/>
      </c>
      <c r="T553" s="58" t="str">
        <f>IFERROR(VLOOKUP($AC553,FILL_DATA!$A$4:$X$1004,20,0),"")</f>
        <v/>
      </c>
      <c r="U553" s="58" t="str">
        <f>IFERROR(VLOOKUP($AC553,FILL_DATA!$A$4:$X$1004,21,0),"")</f>
        <v/>
      </c>
      <c r="V553" s="58" t="str">
        <f>IFERROR(VLOOKUP($AC553,FILL_DATA!$A$4:$X$1004,22,0),"")</f>
        <v/>
      </c>
      <c r="W553" s="58" t="str">
        <f>IFERROR(VLOOKUP($AC553,FILL_DATA!$A$4:$X$1004,23,0),"")</f>
        <v/>
      </c>
      <c r="X553" s="59" t="str">
        <f>IFERROR(VLOOKUP($AC553,FILL_DATA!$A$4:$X$1004,24,0),"")</f>
        <v/>
      </c>
      <c r="Y553" s="59" t="str">
        <f>IF(SANCTION!$C$6:$C$1006="","",VLOOKUP(SANCTION!$C$6:$C$1006,Sheet1!$B$3:$C$15,2,0))</f>
        <v/>
      </c>
      <c r="Z553" s="57">
        <f t="shared" si="16"/>
        <v>0</v>
      </c>
      <c r="AE553" s="89">
        <f>IF(SANCTION!$C553&gt;=9,1,0)</f>
        <v>1</v>
      </c>
      <c r="AF553" s="89">
        <f>IFERROR(PRODUCT(SANCTION!$X553,SANCTION!$Y553),"")</f>
        <v>0</v>
      </c>
      <c r="AG553" s="89">
        <f t="shared" si="17"/>
        <v>0</v>
      </c>
    </row>
    <row r="554" spans="1:33" hidden="1">
      <c r="A554" s="89" t="str">
        <f>J554&amp;"_"&amp;COUNTIF($J$6:J554,J554)</f>
        <v>_518</v>
      </c>
      <c r="B554" s="58"/>
      <c r="C554" s="58" t="str">
        <f>IFERROR(VLOOKUP($AC554,FILL_DATA!$A$4:$X$1004,2,0),"")</f>
        <v/>
      </c>
      <c r="D554" s="59" t="str">
        <f>IFERROR(VLOOKUP($AC554,FILL_DATA!$A$4:$X$1004,3,0),"")</f>
        <v/>
      </c>
      <c r="E554" s="58" t="str">
        <f>IFERROR(VLOOKUP($AC554,FILL_DATA!$A$4:$X$1004,4,0),"")</f>
        <v/>
      </c>
      <c r="F554" s="59" t="str">
        <f>IFERROR(VLOOKUP($AC554,FILL_DATA!$A$4:$X$1004,5,0),"")</f>
        <v/>
      </c>
      <c r="G554" s="58" t="str">
        <f>IFERROR(VLOOKUP($AC554,FILL_DATA!$A$4:$X$1004,6,0),"")</f>
        <v/>
      </c>
      <c r="H554" s="58" t="str">
        <f>IFERROR(VLOOKUP($AC554,FILL_DATA!$A$4:$X$1004,7,0),"")</f>
        <v/>
      </c>
      <c r="I554" s="161" t="str">
        <f>IFERROR(VLOOKUP($AC554,FILL_DATA!$A$4:$X$1004,9,0),"")</f>
        <v/>
      </c>
      <c r="J554" s="58" t="str">
        <f>IFERROR(VLOOKUP($AC554,FILL_DATA!$A$4:$X$1004,10,0),"")</f>
        <v/>
      </c>
      <c r="K554" s="58" t="str">
        <f>IFERROR(VLOOKUP($AC554,FILL_DATA!$A$4:$X$1004,11,0),"")</f>
        <v/>
      </c>
      <c r="L554" s="58" t="str">
        <f>IFERROR(VLOOKUP($AC554,FILL_DATA!$A$4:$X$1004,12,0),"")</f>
        <v/>
      </c>
      <c r="M554" s="58" t="str">
        <f>IFERROR(VLOOKUP($AC554,FILL_DATA!$A$4:$X$1004,13,0),"")</f>
        <v/>
      </c>
      <c r="N554" s="58" t="str">
        <f>IFERROR(VLOOKUP($AC554,FILL_DATA!$A$4:$X$1004,14,0),"")</f>
        <v/>
      </c>
      <c r="O554" s="58" t="str">
        <f>IFERROR(VLOOKUP($AC554,FILL_DATA!$A$4:$X$1004,15,0),"")</f>
        <v/>
      </c>
      <c r="P554" s="58" t="str">
        <f>IFERROR(VLOOKUP($AC554,FILL_DATA!$A$4:$X$1004,16,0),"")</f>
        <v/>
      </c>
      <c r="Q554" s="58" t="str">
        <f>IFERROR(VLOOKUP($AC554,FILL_DATA!$A$4:$X$1004,17,0),"")</f>
        <v/>
      </c>
      <c r="R554" s="58" t="str">
        <f>IFERROR(VLOOKUP($AC554,FILL_DATA!$A$4:$X$1004,18,0),"")</f>
        <v/>
      </c>
      <c r="S554" s="58" t="str">
        <f>IFERROR(VLOOKUP($AC554,FILL_DATA!$A$4:$X$1004,19,0),"")</f>
        <v/>
      </c>
      <c r="T554" s="58" t="str">
        <f>IFERROR(VLOOKUP($AC554,FILL_DATA!$A$4:$X$1004,20,0),"")</f>
        <v/>
      </c>
      <c r="U554" s="58" t="str">
        <f>IFERROR(VLOOKUP($AC554,FILL_DATA!$A$4:$X$1004,21,0),"")</f>
        <v/>
      </c>
      <c r="V554" s="58" t="str">
        <f>IFERROR(VLOOKUP($AC554,FILL_DATA!$A$4:$X$1004,22,0),"")</f>
        <v/>
      </c>
      <c r="W554" s="58" t="str">
        <f>IFERROR(VLOOKUP($AC554,FILL_DATA!$A$4:$X$1004,23,0),"")</f>
        <v/>
      </c>
      <c r="X554" s="59" t="str">
        <f>IFERROR(VLOOKUP($AC554,FILL_DATA!$A$4:$X$1004,24,0),"")</f>
        <v/>
      </c>
      <c r="Y554" s="59" t="str">
        <f>IF(SANCTION!$C$6:$C$1006="","",VLOOKUP(SANCTION!$C$6:$C$1006,Sheet1!$B$3:$C$15,2,0))</f>
        <v/>
      </c>
      <c r="Z554" s="57">
        <f t="shared" si="16"/>
        <v>0</v>
      </c>
      <c r="AE554" s="89">
        <f>IF(SANCTION!$C554&gt;=9,1,0)</f>
        <v>1</v>
      </c>
      <c r="AF554" s="89">
        <f>IFERROR(PRODUCT(SANCTION!$X554,SANCTION!$Y554),"")</f>
        <v>0</v>
      </c>
      <c r="AG554" s="89">
        <f t="shared" si="17"/>
        <v>0</v>
      </c>
    </row>
    <row r="555" spans="1:33" hidden="1">
      <c r="A555" s="89" t="str">
        <f>J555&amp;"_"&amp;COUNTIF($J$6:J555,J555)</f>
        <v>_519</v>
      </c>
      <c r="B555" s="58"/>
      <c r="C555" s="58" t="str">
        <f>IFERROR(VLOOKUP($AC555,FILL_DATA!$A$4:$X$1004,2,0),"")</f>
        <v/>
      </c>
      <c r="D555" s="59" t="str">
        <f>IFERROR(VLOOKUP($AC555,FILL_DATA!$A$4:$X$1004,3,0),"")</f>
        <v/>
      </c>
      <c r="E555" s="58" t="str">
        <f>IFERROR(VLOOKUP($AC555,FILL_DATA!$A$4:$X$1004,4,0),"")</f>
        <v/>
      </c>
      <c r="F555" s="59" t="str">
        <f>IFERROR(VLOOKUP($AC555,FILL_DATA!$A$4:$X$1004,5,0),"")</f>
        <v/>
      </c>
      <c r="G555" s="58" t="str">
        <f>IFERROR(VLOOKUP($AC555,FILL_DATA!$A$4:$X$1004,6,0),"")</f>
        <v/>
      </c>
      <c r="H555" s="58" t="str">
        <f>IFERROR(VLOOKUP($AC555,FILL_DATA!$A$4:$X$1004,7,0),"")</f>
        <v/>
      </c>
      <c r="I555" s="161" t="str">
        <f>IFERROR(VLOOKUP($AC555,FILL_DATA!$A$4:$X$1004,9,0),"")</f>
        <v/>
      </c>
      <c r="J555" s="58" t="str">
        <f>IFERROR(VLOOKUP($AC555,FILL_DATA!$A$4:$X$1004,10,0),"")</f>
        <v/>
      </c>
      <c r="K555" s="58" t="str">
        <f>IFERROR(VLOOKUP($AC555,FILL_DATA!$A$4:$X$1004,11,0),"")</f>
        <v/>
      </c>
      <c r="L555" s="58" t="str">
        <f>IFERROR(VLOOKUP($AC555,FILL_DATA!$A$4:$X$1004,12,0),"")</f>
        <v/>
      </c>
      <c r="M555" s="58" t="str">
        <f>IFERROR(VLOOKUP($AC555,FILL_DATA!$A$4:$X$1004,13,0),"")</f>
        <v/>
      </c>
      <c r="N555" s="58" t="str">
        <f>IFERROR(VLOOKUP($AC555,FILL_DATA!$A$4:$X$1004,14,0),"")</f>
        <v/>
      </c>
      <c r="O555" s="58" t="str">
        <f>IFERROR(VLOOKUP($AC555,FILL_DATA!$A$4:$X$1004,15,0),"")</f>
        <v/>
      </c>
      <c r="P555" s="58" t="str">
        <f>IFERROR(VLOOKUP($AC555,FILL_DATA!$A$4:$X$1004,16,0),"")</f>
        <v/>
      </c>
      <c r="Q555" s="58" t="str">
        <f>IFERROR(VLOOKUP($AC555,FILL_DATA!$A$4:$X$1004,17,0),"")</f>
        <v/>
      </c>
      <c r="R555" s="58" t="str">
        <f>IFERROR(VLOOKUP($AC555,FILL_DATA!$A$4:$X$1004,18,0),"")</f>
        <v/>
      </c>
      <c r="S555" s="58" t="str">
        <f>IFERROR(VLOOKUP($AC555,FILL_DATA!$A$4:$X$1004,19,0),"")</f>
        <v/>
      </c>
      <c r="T555" s="58" t="str">
        <f>IFERROR(VLOOKUP($AC555,FILL_DATA!$A$4:$X$1004,20,0),"")</f>
        <v/>
      </c>
      <c r="U555" s="58" t="str">
        <f>IFERROR(VLOOKUP($AC555,FILL_DATA!$A$4:$X$1004,21,0),"")</f>
        <v/>
      </c>
      <c r="V555" s="58" t="str">
        <f>IFERROR(VLOOKUP($AC555,FILL_DATA!$A$4:$X$1004,22,0),"")</f>
        <v/>
      </c>
      <c r="W555" s="58" t="str">
        <f>IFERROR(VLOOKUP($AC555,FILL_DATA!$A$4:$X$1004,23,0),"")</f>
        <v/>
      </c>
      <c r="X555" s="59" t="str">
        <f>IFERROR(VLOOKUP($AC555,FILL_DATA!$A$4:$X$1004,24,0),"")</f>
        <v/>
      </c>
      <c r="Y555" s="59" t="str">
        <f>IF(SANCTION!$C$6:$C$1006="","",VLOOKUP(SANCTION!$C$6:$C$1006,Sheet1!$B$3:$C$15,2,0))</f>
        <v/>
      </c>
      <c r="Z555" s="57">
        <f t="shared" si="16"/>
        <v>0</v>
      </c>
      <c r="AE555" s="89">
        <f>IF(SANCTION!$C555&gt;=9,1,0)</f>
        <v>1</v>
      </c>
      <c r="AF555" s="89">
        <f>IFERROR(PRODUCT(SANCTION!$X555,SANCTION!$Y555),"")</f>
        <v>0</v>
      </c>
      <c r="AG555" s="89">
        <f t="shared" si="17"/>
        <v>0</v>
      </c>
    </row>
    <row r="556" spans="1:33" hidden="1">
      <c r="A556" s="89" t="str">
        <f>J556&amp;"_"&amp;COUNTIF($J$6:J556,J556)</f>
        <v>_520</v>
      </c>
      <c r="B556" s="58"/>
      <c r="C556" s="58" t="str">
        <f>IFERROR(VLOOKUP($AC556,FILL_DATA!$A$4:$X$1004,2,0),"")</f>
        <v/>
      </c>
      <c r="D556" s="59" t="str">
        <f>IFERROR(VLOOKUP($AC556,FILL_DATA!$A$4:$X$1004,3,0),"")</f>
        <v/>
      </c>
      <c r="E556" s="58" t="str">
        <f>IFERROR(VLOOKUP($AC556,FILL_DATA!$A$4:$X$1004,4,0),"")</f>
        <v/>
      </c>
      <c r="F556" s="59" t="str">
        <f>IFERROR(VLOOKUP($AC556,FILL_DATA!$A$4:$X$1004,5,0),"")</f>
        <v/>
      </c>
      <c r="G556" s="58" t="str">
        <f>IFERROR(VLOOKUP($AC556,FILL_DATA!$A$4:$X$1004,6,0),"")</f>
        <v/>
      </c>
      <c r="H556" s="58" t="str">
        <f>IFERROR(VLOOKUP($AC556,FILL_DATA!$A$4:$X$1004,7,0),"")</f>
        <v/>
      </c>
      <c r="I556" s="161" t="str">
        <f>IFERROR(VLOOKUP($AC556,FILL_DATA!$A$4:$X$1004,9,0),"")</f>
        <v/>
      </c>
      <c r="J556" s="58" t="str">
        <f>IFERROR(VLOOKUP($AC556,FILL_DATA!$A$4:$X$1004,10,0),"")</f>
        <v/>
      </c>
      <c r="K556" s="58" t="str">
        <f>IFERROR(VLOOKUP($AC556,FILL_DATA!$A$4:$X$1004,11,0),"")</f>
        <v/>
      </c>
      <c r="L556" s="58" t="str">
        <f>IFERROR(VLOOKUP($AC556,FILL_DATA!$A$4:$X$1004,12,0),"")</f>
        <v/>
      </c>
      <c r="M556" s="58" t="str">
        <f>IFERROR(VLOOKUP($AC556,FILL_DATA!$A$4:$X$1004,13,0),"")</f>
        <v/>
      </c>
      <c r="N556" s="58" t="str">
        <f>IFERROR(VLOOKUP($AC556,FILL_DATA!$A$4:$X$1004,14,0),"")</f>
        <v/>
      </c>
      <c r="O556" s="58" t="str">
        <f>IFERROR(VLOOKUP($AC556,FILL_DATA!$A$4:$X$1004,15,0),"")</f>
        <v/>
      </c>
      <c r="P556" s="58" t="str">
        <f>IFERROR(VLOOKUP($AC556,FILL_DATA!$A$4:$X$1004,16,0),"")</f>
        <v/>
      </c>
      <c r="Q556" s="58" t="str">
        <f>IFERROR(VLOOKUP($AC556,FILL_DATA!$A$4:$X$1004,17,0),"")</f>
        <v/>
      </c>
      <c r="R556" s="58" t="str">
        <f>IFERROR(VLOOKUP($AC556,FILL_DATA!$A$4:$X$1004,18,0),"")</f>
        <v/>
      </c>
      <c r="S556" s="58" t="str">
        <f>IFERROR(VLOOKUP($AC556,FILL_DATA!$A$4:$X$1004,19,0),"")</f>
        <v/>
      </c>
      <c r="T556" s="58" t="str">
        <f>IFERROR(VLOOKUP($AC556,FILL_DATA!$A$4:$X$1004,20,0),"")</f>
        <v/>
      </c>
      <c r="U556" s="58" t="str">
        <f>IFERROR(VLOOKUP($AC556,FILL_DATA!$A$4:$X$1004,21,0),"")</f>
        <v/>
      </c>
      <c r="V556" s="58" t="str">
        <f>IFERROR(VLOOKUP($AC556,FILL_DATA!$A$4:$X$1004,22,0),"")</f>
        <v/>
      </c>
      <c r="W556" s="58" t="str">
        <f>IFERROR(VLOOKUP($AC556,FILL_DATA!$A$4:$X$1004,23,0),"")</f>
        <v/>
      </c>
      <c r="X556" s="59" t="str">
        <f>IFERROR(VLOOKUP($AC556,FILL_DATA!$A$4:$X$1004,24,0),"")</f>
        <v/>
      </c>
      <c r="Y556" s="59" t="str">
        <f>IF(SANCTION!$C$6:$C$1006="","",VLOOKUP(SANCTION!$C$6:$C$1006,Sheet1!$B$3:$C$15,2,0))</f>
        <v/>
      </c>
      <c r="Z556" s="57">
        <f t="shared" si="16"/>
        <v>0</v>
      </c>
      <c r="AE556" s="89">
        <f>IF(SANCTION!$C556&gt;=9,1,0)</f>
        <v>1</v>
      </c>
      <c r="AF556" s="89">
        <f>IFERROR(PRODUCT(SANCTION!$X556,SANCTION!$Y556),"")</f>
        <v>0</v>
      </c>
      <c r="AG556" s="89">
        <f t="shared" si="17"/>
        <v>0</v>
      </c>
    </row>
    <row r="557" spans="1:33" hidden="1">
      <c r="A557" s="89" t="str">
        <f>J557&amp;"_"&amp;COUNTIF($J$6:J557,J557)</f>
        <v>_521</v>
      </c>
      <c r="B557" s="58"/>
      <c r="C557" s="58" t="str">
        <f>IFERROR(VLOOKUP($AC557,FILL_DATA!$A$4:$X$1004,2,0),"")</f>
        <v/>
      </c>
      <c r="D557" s="59" t="str">
        <f>IFERROR(VLOOKUP($AC557,FILL_DATA!$A$4:$X$1004,3,0),"")</f>
        <v/>
      </c>
      <c r="E557" s="58" t="str">
        <f>IFERROR(VLOOKUP($AC557,FILL_DATA!$A$4:$X$1004,4,0),"")</f>
        <v/>
      </c>
      <c r="F557" s="59" t="str">
        <f>IFERROR(VLOOKUP($AC557,FILL_DATA!$A$4:$X$1004,5,0),"")</f>
        <v/>
      </c>
      <c r="G557" s="58" t="str">
        <f>IFERROR(VLOOKUP($AC557,FILL_DATA!$A$4:$X$1004,6,0),"")</f>
        <v/>
      </c>
      <c r="H557" s="58" t="str">
        <f>IFERROR(VLOOKUP($AC557,FILL_DATA!$A$4:$X$1004,7,0),"")</f>
        <v/>
      </c>
      <c r="I557" s="161" t="str">
        <f>IFERROR(VLOOKUP($AC557,FILL_DATA!$A$4:$X$1004,9,0),"")</f>
        <v/>
      </c>
      <c r="J557" s="58" t="str">
        <f>IFERROR(VLOOKUP($AC557,FILL_DATA!$A$4:$X$1004,10,0),"")</f>
        <v/>
      </c>
      <c r="K557" s="58" t="str">
        <f>IFERROR(VLOOKUP($AC557,FILL_DATA!$A$4:$X$1004,11,0),"")</f>
        <v/>
      </c>
      <c r="L557" s="58" t="str">
        <f>IFERROR(VLOOKUP($AC557,FILL_DATA!$A$4:$X$1004,12,0),"")</f>
        <v/>
      </c>
      <c r="M557" s="58" t="str">
        <f>IFERROR(VLOOKUP($AC557,FILL_DATA!$A$4:$X$1004,13,0),"")</f>
        <v/>
      </c>
      <c r="N557" s="58" t="str">
        <f>IFERROR(VLOOKUP($AC557,FILL_DATA!$A$4:$X$1004,14,0),"")</f>
        <v/>
      </c>
      <c r="O557" s="58" t="str">
        <f>IFERROR(VLOOKUP($AC557,FILL_DATA!$A$4:$X$1004,15,0),"")</f>
        <v/>
      </c>
      <c r="P557" s="58" t="str">
        <f>IFERROR(VLOOKUP($AC557,FILL_DATA!$A$4:$X$1004,16,0),"")</f>
        <v/>
      </c>
      <c r="Q557" s="58" t="str">
        <f>IFERROR(VLOOKUP($AC557,FILL_DATA!$A$4:$X$1004,17,0),"")</f>
        <v/>
      </c>
      <c r="R557" s="58" t="str">
        <f>IFERROR(VLOOKUP($AC557,FILL_DATA!$A$4:$X$1004,18,0),"")</f>
        <v/>
      </c>
      <c r="S557" s="58" t="str">
        <f>IFERROR(VLOOKUP($AC557,FILL_DATA!$A$4:$X$1004,19,0),"")</f>
        <v/>
      </c>
      <c r="T557" s="58" t="str">
        <f>IFERROR(VLOOKUP($AC557,FILL_DATA!$A$4:$X$1004,20,0),"")</f>
        <v/>
      </c>
      <c r="U557" s="58" t="str">
        <f>IFERROR(VLOOKUP($AC557,FILL_DATA!$A$4:$X$1004,21,0),"")</f>
        <v/>
      </c>
      <c r="V557" s="58" t="str">
        <f>IFERROR(VLOOKUP($AC557,FILL_DATA!$A$4:$X$1004,22,0),"")</f>
        <v/>
      </c>
      <c r="W557" s="58" t="str">
        <f>IFERROR(VLOOKUP($AC557,FILL_DATA!$A$4:$X$1004,23,0),"")</f>
        <v/>
      </c>
      <c r="X557" s="59" t="str">
        <f>IFERROR(VLOOKUP($AC557,FILL_DATA!$A$4:$X$1004,24,0),"")</f>
        <v/>
      </c>
      <c r="Y557" s="59" t="str">
        <f>IF(SANCTION!$C$6:$C$1006="","",VLOOKUP(SANCTION!$C$6:$C$1006,Sheet1!$B$3:$C$15,2,0))</f>
        <v/>
      </c>
      <c r="Z557" s="57">
        <f t="shared" si="16"/>
        <v>0</v>
      </c>
      <c r="AE557" s="89">
        <f>IF(SANCTION!$C557&gt;=9,1,0)</f>
        <v>1</v>
      </c>
      <c r="AF557" s="89">
        <f>IFERROR(PRODUCT(SANCTION!$X557,SANCTION!$Y557),"")</f>
        <v>0</v>
      </c>
      <c r="AG557" s="89">
        <f t="shared" si="17"/>
        <v>0</v>
      </c>
    </row>
    <row r="558" spans="1:33" hidden="1">
      <c r="A558" s="89" t="str">
        <f>J558&amp;"_"&amp;COUNTIF($J$6:J558,J558)</f>
        <v>_522</v>
      </c>
      <c r="B558" s="58"/>
      <c r="C558" s="58" t="str">
        <f>IFERROR(VLOOKUP($AC558,FILL_DATA!$A$4:$X$1004,2,0),"")</f>
        <v/>
      </c>
      <c r="D558" s="59" t="str">
        <f>IFERROR(VLOOKUP($AC558,FILL_DATA!$A$4:$X$1004,3,0),"")</f>
        <v/>
      </c>
      <c r="E558" s="58" t="str">
        <f>IFERROR(VLOOKUP($AC558,FILL_DATA!$A$4:$X$1004,4,0),"")</f>
        <v/>
      </c>
      <c r="F558" s="59" t="str">
        <f>IFERROR(VLOOKUP($AC558,FILL_DATA!$A$4:$X$1004,5,0),"")</f>
        <v/>
      </c>
      <c r="G558" s="58" t="str">
        <f>IFERROR(VLOOKUP($AC558,FILL_DATA!$A$4:$X$1004,6,0),"")</f>
        <v/>
      </c>
      <c r="H558" s="58" t="str">
        <f>IFERROR(VLOOKUP($AC558,FILL_DATA!$A$4:$X$1004,7,0),"")</f>
        <v/>
      </c>
      <c r="I558" s="161" t="str">
        <f>IFERROR(VLOOKUP($AC558,FILL_DATA!$A$4:$X$1004,9,0),"")</f>
        <v/>
      </c>
      <c r="J558" s="58" t="str">
        <f>IFERROR(VLOOKUP($AC558,FILL_DATA!$A$4:$X$1004,10,0),"")</f>
        <v/>
      </c>
      <c r="K558" s="58" t="str">
        <f>IFERROR(VLOOKUP($AC558,FILL_DATA!$A$4:$X$1004,11,0),"")</f>
        <v/>
      </c>
      <c r="L558" s="58" t="str">
        <f>IFERROR(VLOOKUP($AC558,FILL_DATA!$A$4:$X$1004,12,0),"")</f>
        <v/>
      </c>
      <c r="M558" s="58" t="str">
        <f>IFERROR(VLOOKUP($AC558,FILL_DATA!$A$4:$X$1004,13,0),"")</f>
        <v/>
      </c>
      <c r="N558" s="58" t="str">
        <f>IFERROR(VLOOKUP($AC558,FILL_DATA!$A$4:$X$1004,14,0),"")</f>
        <v/>
      </c>
      <c r="O558" s="58" t="str">
        <f>IFERROR(VLOOKUP($AC558,FILL_DATA!$A$4:$X$1004,15,0),"")</f>
        <v/>
      </c>
      <c r="P558" s="58" t="str">
        <f>IFERROR(VLOOKUP($AC558,FILL_DATA!$A$4:$X$1004,16,0),"")</f>
        <v/>
      </c>
      <c r="Q558" s="58" t="str">
        <f>IFERROR(VLOOKUP($AC558,FILL_DATA!$A$4:$X$1004,17,0),"")</f>
        <v/>
      </c>
      <c r="R558" s="58" t="str">
        <f>IFERROR(VLOOKUP($AC558,FILL_DATA!$A$4:$X$1004,18,0),"")</f>
        <v/>
      </c>
      <c r="S558" s="58" t="str">
        <f>IFERROR(VLOOKUP($AC558,FILL_DATA!$A$4:$X$1004,19,0),"")</f>
        <v/>
      </c>
      <c r="T558" s="58" t="str">
        <f>IFERROR(VLOOKUP($AC558,FILL_DATA!$A$4:$X$1004,20,0),"")</f>
        <v/>
      </c>
      <c r="U558" s="58" t="str">
        <f>IFERROR(VLOOKUP($AC558,FILL_DATA!$A$4:$X$1004,21,0),"")</f>
        <v/>
      </c>
      <c r="V558" s="58" t="str">
        <f>IFERROR(VLOOKUP($AC558,FILL_DATA!$A$4:$X$1004,22,0),"")</f>
        <v/>
      </c>
      <c r="W558" s="58" t="str">
        <f>IFERROR(VLOOKUP($AC558,FILL_DATA!$A$4:$X$1004,23,0),"")</f>
        <v/>
      </c>
      <c r="X558" s="59" t="str">
        <f>IFERROR(VLOOKUP($AC558,FILL_DATA!$A$4:$X$1004,24,0),"")</f>
        <v/>
      </c>
      <c r="Y558" s="59" t="str">
        <f>IF(SANCTION!$C$6:$C$1006="","",VLOOKUP(SANCTION!$C$6:$C$1006,Sheet1!$B$3:$C$15,2,0))</f>
        <v/>
      </c>
      <c r="Z558" s="57">
        <f t="shared" si="16"/>
        <v>0</v>
      </c>
      <c r="AE558" s="89">
        <f>IF(SANCTION!$C558&gt;=9,1,0)</f>
        <v>1</v>
      </c>
      <c r="AF558" s="89">
        <f>IFERROR(PRODUCT(SANCTION!$X558,SANCTION!$Y558),"")</f>
        <v>0</v>
      </c>
      <c r="AG558" s="89">
        <f t="shared" si="17"/>
        <v>0</v>
      </c>
    </row>
    <row r="559" spans="1:33" hidden="1">
      <c r="A559" s="89" t="str">
        <f>J559&amp;"_"&amp;COUNTIF($J$6:J559,J559)</f>
        <v>_523</v>
      </c>
      <c r="B559" s="58"/>
      <c r="C559" s="58" t="str">
        <f>IFERROR(VLOOKUP($AC559,FILL_DATA!$A$4:$X$1004,2,0),"")</f>
        <v/>
      </c>
      <c r="D559" s="59" t="str">
        <f>IFERROR(VLOOKUP($AC559,FILL_DATA!$A$4:$X$1004,3,0),"")</f>
        <v/>
      </c>
      <c r="E559" s="58" t="str">
        <f>IFERROR(VLOOKUP($AC559,FILL_DATA!$A$4:$X$1004,4,0),"")</f>
        <v/>
      </c>
      <c r="F559" s="59" t="str">
        <f>IFERROR(VLOOKUP($AC559,FILL_DATA!$A$4:$X$1004,5,0),"")</f>
        <v/>
      </c>
      <c r="G559" s="58" t="str">
        <f>IFERROR(VLOOKUP($AC559,FILL_DATA!$A$4:$X$1004,6,0),"")</f>
        <v/>
      </c>
      <c r="H559" s="58" t="str">
        <f>IFERROR(VLOOKUP($AC559,FILL_DATA!$A$4:$X$1004,7,0),"")</f>
        <v/>
      </c>
      <c r="I559" s="161" t="str">
        <f>IFERROR(VLOOKUP($AC559,FILL_DATA!$A$4:$X$1004,9,0),"")</f>
        <v/>
      </c>
      <c r="J559" s="58" t="str">
        <f>IFERROR(VLOOKUP($AC559,FILL_DATA!$A$4:$X$1004,10,0),"")</f>
        <v/>
      </c>
      <c r="K559" s="58" t="str">
        <f>IFERROR(VLOOKUP($AC559,FILL_DATA!$A$4:$X$1004,11,0),"")</f>
        <v/>
      </c>
      <c r="L559" s="58" t="str">
        <f>IFERROR(VLOOKUP($AC559,FILL_DATA!$A$4:$X$1004,12,0),"")</f>
        <v/>
      </c>
      <c r="M559" s="58" t="str">
        <f>IFERROR(VLOOKUP($AC559,FILL_DATA!$A$4:$X$1004,13,0),"")</f>
        <v/>
      </c>
      <c r="N559" s="58" t="str">
        <f>IFERROR(VLOOKUP($AC559,FILL_DATA!$A$4:$X$1004,14,0),"")</f>
        <v/>
      </c>
      <c r="O559" s="58" t="str">
        <f>IFERROR(VLOOKUP($AC559,FILL_DATA!$A$4:$X$1004,15,0),"")</f>
        <v/>
      </c>
      <c r="P559" s="58" t="str">
        <f>IFERROR(VLOOKUP($AC559,FILL_DATA!$A$4:$X$1004,16,0),"")</f>
        <v/>
      </c>
      <c r="Q559" s="58" t="str">
        <f>IFERROR(VLOOKUP($AC559,FILL_DATA!$A$4:$X$1004,17,0),"")</f>
        <v/>
      </c>
      <c r="R559" s="58" t="str">
        <f>IFERROR(VLOOKUP($AC559,FILL_DATA!$A$4:$X$1004,18,0),"")</f>
        <v/>
      </c>
      <c r="S559" s="58" t="str">
        <f>IFERROR(VLOOKUP($AC559,FILL_DATA!$A$4:$X$1004,19,0),"")</f>
        <v/>
      </c>
      <c r="T559" s="58" t="str">
        <f>IFERROR(VLOOKUP($AC559,FILL_DATA!$A$4:$X$1004,20,0),"")</f>
        <v/>
      </c>
      <c r="U559" s="58" t="str">
        <f>IFERROR(VLOOKUP($AC559,FILL_DATA!$A$4:$X$1004,21,0),"")</f>
        <v/>
      </c>
      <c r="V559" s="58" t="str">
        <f>IFERROR(VLOOKUP($AC559,FILL_DATA!$A$4:$X$1004,22,0),"")</f>
        <v/>
      </c>
      <c r="W559" s="58" t="str">
        <f>IFERROR(VLOOKUP($AC559,FILL_DATA!$A$4:$X$1004,23,0),"")</f>
        <v/>
      </c>
      <c r="X559" s="59" t="str">
        <f>IFERROR(VLOOKUP($AC559,FILL_DATA!$A$4:$X$1004,24,0),"")</f>
        <v/>
      </c>
      <c r="Y559" s="59" t="str">
        <f>IF(SANCTION!$C$6:$C$1006="","",VLOOKUP(SANCTION!$C$6:$C$1006,Sheet1!$B$3:$C$15,2,0))</f>
        <v/>
      </c>
      <c r="Z559" s="57">
        <f t="shared" si="16"/>
        <v>0</v>
      </c>
      <c r="AE559" s="89">
        <f>IF(SANCTION!$C559&gt;=9,1,0)</f>
        <v>1</v>
      </c>
      <c r="AF559" s="89">
        <f>IFERROR(PRODUCT(SANCTION!$X559,SANCTION!$Y559),"")</f>
        <v>0</v>
      </c>
      <c r="AG559" s="89">
        <f t="shared" si="17"/>
        <v>0</v>
      </c>
    </row>
    <row r="560" spans="1:33" hidden="1">
      <c r="A560" s="89" t="str">
        <f>J560&amp;"_"&amp;COUNTIF($J$6:J560,J560)</f>
        <v>_524</v>
      </c>
      <c r="B560" s="58"/>
      <c r="C560" s="58" t="str">
        <f>IFERROR(VLOOKUP($AC560,FILL_DATA!$A$4:$X$1004,2,0),"")</f>
        <v/>
      </c>
      <c r="D560" s="59" t="str">
        <f>IFERROR(VLOOKUP($AC560,FILL_DATA!$A$4:$X$1004,3,0),"")</f>
        <v/>
      </c>
      <c r="E560" s="58" t="str">
        <f>IFERROR(VLOOKUP($AC560,FILL_DATA!$A$4:$X$1004,4,0),"")</f>
        <v/>
      </c>
      <c r="F560" s="59" t="str">
        <f>IFERROR(VLOOKUP($AC560,FILL_DATA!$A$4:$X$1004,5,0),"")</f>
        <v/>
      </c>
      <c r="G560" s="58" t="str">
        <f>IFERROR(VLOOKUP($AC560,FILL_DATA!$A$4:$X$1004,6,0),"")</f>
        <v/>
      </c>
      <c r="H560" s="58" t="str">
        <f>IFERROR(VLOOKUP($AC560,FILL_DATA!$A$4:$X$1004,7,0),"")</f>
        <v/>
      </c>
      <c r="I560" s="161" t="str">
        <f>IFERROR(VLOOKUP($AC560,FILL_DATA!$A$4:$X$1004,9,0),"")</f>
        <v/>
      </c>
      <c r="J560" s="58" t="str">
        <f>IFERROR(VLOOKUP($AC560,FILL_DATA!$A$4:$X$1004,10,0),"")</f>
        <v/>
      </c>
      <c r="K560" s="58" t="str">
        <f>IFERROR(VLOOKUP($AC560,FILL_DATA!$A$4:$X$1004,11,0),"")</f>
        <v/>
      </c>
      <c r="L560" s="58" t="str">
        <f>IFERROR(VLOOKUP($AC560,FILL_DATA!$A$4:$X$1004,12,0),"")</f>
        <v/>
      </c>
      <c r="M560" s="58" t="str">
        <f>IFERROR(VLOOKUP($AC560,FILL_DATA!$A$4:$X$1004,13,0),"")</f>
        <v/>
      </c>
      <c r="N560" s="58" t="str">
        <f>IFERROR(VLOOKUP($AC560,FILL_DATA!$A$4:$X$1004,14,0),"")</f>
        <v/>
      </c>
      <c r="O560" s="58" t="str">
        <f>IFERROR(VLOOKUP($AC560,FILL_DATA!$A$4:$X$1004,15,0),"")</f>
        <v/>
      </c>
      <c r="P560" s="58" t="str">
        <f>IFERROR(VLOOKUP($AC560,FILL_DATA!$A$4:$X$1004,16,0),"")</f>
        <v/>
      </c>
      <c r="Q560" s="58" t="str">
        <f>IFERROR(VLOOKUP($AC560,FILL_DATA!$A$4:$X$1004,17,0),"")</f>
        <v/>
      </c>
      <c r="R560" s="58" t="str">
        <f>IFERROR(VLOOKUP($AC560,FILL_DATA!$A$4:$X$1004,18,0),"")</f>
        <v/>
      </c>
      <c r="S560" s="58" t="str">
        <f>IFERROR(VLOOKUP($AC560,FILL_DATA!$A$4:$X$1004,19,0),"")</f>
        <v/>
      </c>
      <c r="T560" s="58" t="str">
        <f>IFERROR(VLOOKUP($AC560,FILL_DATA!$A$4:$X$1004,20,0),"")</f>
        <v/>
      </c>
      <c r="U560" s="58" t="str">
        <f>IFERROR(VLOOKUP($AC560,FILL_DATA!$A$4:$X$1004,21,0),"")</f>
        <v/>
      </c>
      <c r="V560" s="58" t="str">
        <f>IFERROR(VLOOKUP($AC560,FILL_DATA!$A$4:$X$1004,22,0),"")</f>
        <v/>
      </c>
      <c r="W560" s="58" t="str">
        <f>IFERROR(VLOOKUP($AC560,FILL_DATA!$A$4:$X$1004,23,0),"")</f>
        <v/>
      </c>
      <c r="X560" s="59" t="str">
        <f>IFERROR(VLOOKUP($AC560,FILL_DATA!$A$4:$X$1004,24,0),"")</f>
        <v/>
      </c>
      <c r="Y560" s="59" t="str">
        <f>IF(SANCTION!$C$6:$C$1006="","",VLOOKUP(SANCTION!$C$6:$C$1006,Sheet1!$B$3:$C$15,2,0))</f>
        <v/>
      </c>
      <c r="Z560" s="57">
        <f t="shared" si="16"/>
        <v>0</v>
      </c>
      <c r="AE560" s="89">
        <f>IF(SANCTION!$C560&gt;=9,1,0)</f>
        <v>1</v>
      </c>
      <c r="AF560" s="89">
        <f>IFERROR(PRODUCT(SANCTION!$X560,SANCTION!$Y560),"")</f>
        <v>0</v>
      </c>
      <c r="AG560" s="89">
        <f t="shared" si="17"/>
        <v>0</v>
      </c>
    </row>
    <row r="561" spans="1:33" hidden="1">
      <c r="A561" s="89" t="str">
        <f>J561&amp;"_"&amp;COUNTIF($J$6:J561,J561)</f>
        <v>_525</v>
      </c>
      <c r="B561" s="58"/>
      <c r="C561" s="58" t="str">
        <f>IFERROR(VLOOKUP($AC561,FILL_DATA!$A$4:$X$1004,2,0),"")</f>
        <v/>
      </c>
      <c r="D561" s="59" t="str">
        <f>IFERROR(VLOOKUP($AC561,FILL_DATA!$A$4:$X$1004,3,0),"")</f>
        <v/>
      </c>
      <c r="E561" s="58" t="str">
        <f>IFERROR(VLOOKUP($AC561,FILL_DATA!$A$4:$X$1004,4,0),"")</f>
        <v/>
      </c>
      <c r="F561" s="59" t="str">
        <f>IFERROR(VLOOKUP($AC561,FILL_DATA!$A$4:$X$1004,5,0),"")</f>
        <v/>
      </c>
      <c r="G561" s="58" t="str">
        <f>IFERROR(VLOOKUP($AC561,FILL_DATA!$A$4:$X$1004,6,0),"")</f>
        <v/>
      </c>
      <c r="H561" s="58" t="str">
        <f>IFERROR(VLOOKUP($AC561,FILL_DATA!$A$4:$X$1004,7,0),"")</f>
        <v/>
      </c>
      <c r="I561" s="161" t="str">
        <f>IFERROR(VLOOKUP($AC561,FILL_DATA!$A$4:$X$1004,9,0),"")</f>
        <v/>
      </c>
      <c r="J561" s="58" t="str">
        <f>IFERROR(VLOOKUP($AC561,FILL_DATA!$A$4:$X$1004,10,0),"")</f>
        <v/>
      </c>
      <c r="K561" s="58" t="str">
        <f>IFERROR(VLOOKUP($AC561,FILL_DATA!$A$4:$X$1004,11,0),"")</f>
        <v/>
      </c>
      <c r="L561" s="58" t="str">
        <f>IFERROR(VLOOKUP($AC561,FILL_DATA!$A$4:$X$1004,12,0),"")</f>
        <v/>
      </c>
      <c r="M561" s="58" t="str">
        <f>IFERROR(VLOOKUP($AC561,FILL_DATA!$A$4:$X$1004,13,0),"")</f>
        <v/>
      </c>
      <c r="N561" s="58" t="str">
        <f>IFERROR(VLOOKUP($AC561,FILL_DATA!$A$4:$X$1004,14,0),"")</f>
        <v/>
      </c>
      <c r="O561" s="58" t="str">
        <f>IFERROR(VLOOKUP($AC561,FILL_DATA!$A$4:$X$1004,15,0),"")</f>
        <v/>
      </c>
      <c r="P561" s="58" t="str">
        <f>IFERROR(VLOOKUP($AC561,FILL_DATA!$A$4:$X$1004,16,0),"")</f>
        <v/>
      </c>
      <c r="Q561" s="58" t="str">
        <f>IFERROR(VLOOKUP($AC561,FILL_DATA!$A$4:$X$1004,17,0),"")</f>
        <v/>
      </c>
      <c r="R561" s="58" t="str">
        <f>IFERROR(VLOOKUP($AC561,FILL_DATA!$A$4:$X$1004,18,0),"")</f>
        <v/>
      </c>
      <c r="S561" s="58" t="str">
        <f>IFERROR(VLOOKUP($AC561,FILL_DATA!$A$4:$X$1004,19,0),"")</f>
        <v/>
      </c>
      <c r="T561" s="58" t="str">
        <f>IFERROR(VLOOKUP($AC561,FILL_DATA!$A$4:$X$1004,20,0),"")</f>
        <v/>
      </c>
      <c r="U561" s="58" t="str">
        <f>IFERROR(VLOOKUP($AC561,FILL_DATA!$A$4:$X$1004,21,0),"")</f>
        <v/>
      </c>
      <c r="V561" s="58" t="str">
        <f>IFERROR(VLOOKUP($AC561,FILL_DATA!$A$4:$X$1004,22,0),"")</f>
        <v/>
      </c>
      <c r="W561" s="58" t="str">
        <f>IFERROR(VLOOKUP($AC561,FILL_DATA!$A$4:$X$1004,23,0),"")</f>
        <v/>
      </c>
      <c r="X561" s="59" t="str">
        <f>IFERROR(VLOOKUP($AC561,FILL_DATA!$A$4:$X$1004,24,0),"")</f>
        <v/>
      </c>
      <c r="Y561" s="59" t="str">
        <f>IF(SANCTION!$C$6:$C$1006="","",VLOOKUP(SANCTION!$C$6:$C$1006,Sheet1!$B$3:$C$15,2,0))</f>
        <v/>
      </c>
      <c r="Z561" s="57">
        <f t="shared" si="16"/>
        <v>0</v>
      </c>
      <c r="AE561" s="89">
        <f>IF(SANCTION!$C561&gt;=9,1,0)</f>
        <v>1</v>
      </c>
      <c r="AF561" s="89">
        <f>IFERROR(PRODUCT(SANCTION!$X561,SANCTION!$Y561),"")</f>
        <v>0</v>
      </c>
      <c r="AG561" s="89">
        <f t="shared" si="17"/>
        <v>0</v>
      </c>
    </row>
    <row r="562" spans="1:33" hidden="1">
      <c r="A562" s="89" t="str">
        <f>J562&amp;"_"&amp;COUNTIF($J$6:J562,J562)</f>
        <v>_526</v>
      </c>
      <c r="B562" s="58"/>
      <c r="C562" s="58" t="str">
        <f>IFERROR(VLOOKUP($AC562,FILL_DATA!$A$4:$X$1004,2,0),"")</f>
        <v/>
      </c>
      <c r="D562" s="59" t="str">
        <f>IFERROR(VLOOKUP($AC562,FILL_DATA!$A$4:$X$1004,3,0),"")</f>
        <v/>
      </c>
      <c r="E562" s="58" t="str">
        <f>IFERROR(VLOOKUP($AC562,FILL_DATA!$A$4:$X$1004,4,0),"")</f>
        <v/>
      </c>
      <c r="F562" s="59" t="str">
        <f>IFERROR(VLOOKUP($AC562,FILL_DATA!$A$4:$X$1004,5,0),"")</f>
        <v/>
      </c>
      <c r="G562" s="58" t="str">
        <f>IFERROR(VLOOKUP($AC562,FILL_DATA!$A$4:$X$1004,6,0),"")</f>
        <v/>
      </c>
      <c r="H562" s="58" t="str">
        <f>IFERROR(VLOOKUP($AC562,FILL_DATA!$A$4:$X$1004,7,0),"")</f>
        <v/>
      </c>
      <c r="I562" s="161" t="str">
        <f>IFERROR(VLOOKUP($AC562,FILL_DATA!$A$4:$X$1004,9,0),"")</f>
        <v/>
      </c>
      <c r="J562" s="58" t="str">
        <f>IFERROR(VLOOKUP($AC562,FILL_DATA!$A$4:$X$1004,10,0),"")</f>
        <v/>
      </c>
      <c r="K562" s="58" t="str">
        <f>IFERROR(VLOOKUP($AC562,FILL_DATA!$A$4:$X$1004,11,0),"")</f>
        <v/>
      </c>
      <c r="L562" s="58" t="str">
        <f>IFERROR(VLOOKUP($AC562,FILL_DATA!$A$4:$X$1004,12,0),"")</f>
        <v/>
      </c>
      <c r="M562" s="58" t="str">
        <f>IFERROR(VLOOKUP($AC562,FILL_DATA!$A$4:$X$1004,13,0),"")</f>
        <v/>
      </c>
      <c r="N562" s="58" t="str">
        <f>IFERROR(VLOOKUP($AC562,FILL_DATA!$A$4:$X$1004,14,0),"")</f>
        <v/>
      </c>
      <c r="O562" s="58" t="str">
        <f>IFERROR(VLOOKUP($AC562,FILL_DATA!$A$4:$X$1004,15,0),"")</f>
        <v/>
      </c>
      <c r="P562" s="58" t="str">
        <f>IFERROR(VLOOKUP($AC562,FILL_DATA!$A$4:$X$1004,16,0),"")</f>
        <v/>
      </c>
      <c r="Q562" s="58" t="str">
        <f>IFERROR(VLOOKUP($AC562,FILL_DATA!$A$4:$X$1004,17,0),"")</f>
        <v/>
      </c>
      <c r="R562" s="58" t="str">
        <f>IFERROR(VLOOKUP($AC562,FILL_DATA!$A$4:$X$1004,18,0),"")</f>
        <v/>
      </c>
      <c r="S562" s="58" t="str">
        <f>IFERROR(VLOOKUP($AC562,FILL_DATA!$A$4:$X$1004,19,0),"")</f>
        <v/>
      </c>
      <c r="T562" s="58" t="str">
        <f>IFERROR(VLOOKUP($AC562,FILL_DATA!$A$4:$X$1004,20,0),"")</f>
        <v/>
      </c>
      <c r="U562" s="58" t="str">
        <f>IFERROR(VLOOKUP($AC562,FILL_DATA!$A$4:$X$1004,21,0),"")</f>
        <v/>
      </c>
      <c r="V562" s="58" t="str">
        <f>IFERROR(VLOOKUP($AC562,FILL_DATA!$A$4:$X$1004,22,0),"")</f>
        <v/>
      </c>
      <c r="W562" s="58" t="str">
        <f>IFERROR(VLOOKUP($AC562,FILL_DATA!$A$4:$X$1004,23,0),"")</f>
        <v/>
      </c>
      <c r="X562" s="59" t="str">
        <f>IFERROR(VLOOKUP($AC562,FILL_DATA!$A$4:$X$1004,24,0),"")</f>
        <v/>
      </c>
      <c r="Y562" s="59" t="str">
        <f>IF(SANCTION!$C$6:$C$1006="","",VLOOKUP(SANCTION!$C$6:$C$1006,Sheet1!$B$3:$C$15,2,0))</f>
        <v/>
      </c>
      <c r="Z562" s="57">
        <f t="shared" si="16"/>
        <v>0</v>
      </c>
      <c r="AE562" s="89">
        <f>IF(SANCTION!$C562&gt;=9,1,0)</f>
        <v>1</v>
      </c>
      <c r="AF562" s="89">
        <f>IFERROR(PRODUCT(SANCTION!$X562,SANCTION!$Y562),"")</f>
        <v>0</v>
      </c>
      <c r="AG562" s="89">
        <f t="shared" si="17"/>
        <v>0</v>
      </c>
    </row>
    <row r="563" spans="1:33" hidden="1">
      <c r="A563" s="89" t="str">
        <f>J563&amp;"_"&amp;COUNTIF($J$6:J563,J563)</f>
        <v>_527</v>
      </c>
      <c r="B563" s="58"/>
      <c r="C563" s="58" t="str">
        <f>IFERROR(VLOOKUP($AC563,FILL_DATA!$A$4:$X$1004,2,0),"")</f>
        <v/>
      </c>
      <c r="D563" s="59" t="str">
        <f>IFERROR(VLOOKUP($AC563,FILL_DATA!$A$4:$X$1004,3,0),"")</f>
        <v/>
      </c>
      <c r="E563" s="58" t="str">
        <f>IFERROR(VLOOKUP($AC563,FILL_DATA!$A$4:$X$1004,4,0),"")</f>
        <v/>
      </c>
      <c r="F563" s="59" t="str">
        <f>IFERROR(VLOOKUP($AC563,FILL_DATA!$A$4:$X$1004,5,0),"")</f>
        <v/>
      </c>
      <c r="G563" s="58" t="str">
        <f>IFERROR(VLOOKUP($AC563,FILL_DATA!$A$4:$X$1004,6,0),"")</f>
        <v/>
      </c>
      <c r="H563" s="58" t="str">
        <f>IFERROR(VLOOKUP($AC563,FILL_DATA!$A$4:$X$1004,7,0),"")</f>
        <v/>
      </c>
      <c r="I563" s="161" t="str">
        <f>IFERROR(VLOOKUP($AC563,FILL_DATA!$A$4:$X$1004,9,0),"")</f>
        <v/>
      </c>
      <c r="J563" s="58" t="str">
        <f>IFERROR(VLOOKUP($AC563,FILL_DATA!$A$4:$X$1004,10,0),"")</f>
        <v/>
      </c>
      <c r="K563" s="58" t="str">
        <f>IFERROR(VLOOKUP($AC563,FILL_DATA!$A$4:$X$1004,11,0),"")</f>
        <v/>
      </c>
      <c r="L563" s="58" t="str">
        <f>IFERROR(VLOOKUP($AC563,FILL_DATA!$A$4:$X$1004,12,0),"")</f>
        <v/>
      </c>
      <c r="M563" s="58" t="str">
        <f>IFERROR(VLOOKUP($AC563,FILL_DATA!$A$4:$X$1004,13,0),"")</f>
        <v/>
      </c>
      <c r="N563" s="58" t="str">
        <f>IFERROR(VLOOKUP($AC563,FILL_DATA!$A$4:$X$1004,14,0),"")</f>
        <v/>
      </c>
      <c r="O563" s="58" t="str">
        <f>IFERROR(VLOOKUP($AC563,FILL_DATA!$A$4:$X$1004,15,0),"")</f>
        <v/>
      </c>
      <c r="P563" s="58" t="str">
        <f>IFERROR(VLOOKUP($AC563,FILL_DATA!$A$4:$X$1004,16,0),"")</f>
        <v/>
      </c>
      <c r="Q563" s="58" t="str">
        <f>IFERROR(VLOOKUP($AC563,FILL_DATA!$A$4:$X$1004,17,0),"")</f>
        <v/>
      </c>
      <c r="R563" s="58" t="str">
        <f>IFERROR(VLOOKUP($AC563,FILL_DATA!$A$4:$X$1004,18,0),"")</f>
        <v/>
      </c>
      <c r="S563" s="58" t="str">
        <f>IFERROR(VLOOKUP($AC563,FILL_DATA!$A$4:$X$1004,19,0),"")</f>
        <v/>
      </c>
      <c r="T563" s="58" t="str">
        <f>IFERROR(VLOOKUP($AC563,FILL_DATA!$A$4:$X$1004,20,0),"")</f>
        <v/>
      </c>
      <c r="U563" s="58" t="str">
        <f>IFERROR(VLOOKUP($AC563,FILL_DATA!$A$4:$X$1004,21,0),"")</f>
        <v/>
      </c>
      <c r="V563" s="58" t="str">
        <f>IFERROR(VLOOKUP($AC563,FILL_DATA!$A$4:$X$1004,22,0),"")</f>
        <v/>
      </c>
      <c r="W563" s="58" t="str">
        <f>IFERROR(VLOOKUP($AC563,FILL_DATA!$A$4:$X$1004,23,0),"")</f>
        <v/>
      </c>
      <c r="X563" s="59" t="str">
        <f>IFERROR(VLOOKUP($AC563,FILL_DATA!$A$4:$X$1004,24,0),"")</f>
        <v/>
      </c>
      <c r="Y563" s="59" t="str">
        <f>IF(SANCTION!$C$6:$C$1006="","",VLOOKUP(SANCTION!$C$6:$C$1006,Sheet1!$B$3:$C$15,2,0))</f>
        <v/>
      </c>
      <c r="Z563" s="57">
        <f t="shared" si="16"/>
        <v>0</v>
      </c>
      <c r="AE563" s="89">
        <f>IF(SANCTION!$C563&gt;=9,1,0)</f>
        <v>1</v>
      </c>
      <c r="AF563" s="89">
        <f>IFERROR(PRODUCT(SANCTION!$X563,SANCTION!$Y563),"")</f>
        <v>0</v>
      </c>
      <c r="AG563" s="89">
        <f t="shared" si="17"/>
        <v>0</v>
      </c>
    </row>
    <row r="564" spans="1:33" hidden="1">
      <c r="A564" s="89" t="str">
        <f>J564&amp;"_"&amp;COUNTIF($J$6:J564,J564)</f>
        <v>_528</v>
      </c>
      <c r="B564" s="58"/>
      <c r="C564" s="58" t="str">
        <f>IFERROR(VLOOKUP($AC564,FILL_DATA!$A$4:$X$1004,2,0),"")</f>
        <v/>
      </c>
      <c r="D564" s="59" t="str">
        <f>IFERROR(VLOOKUP($AC564,FILL_DATA!$A$4:$X$1004,3,0),"")</f>
        <v/>
      </c>
      <c r="E564" s="58" t="str">
        <f>IFERROR(VLOOKUP($AC564,FILL_DATA!$A$4:$X$1004,4,0),"")</f>
        <v/>
      </c>
      <c r="F564" s="59" t="str">
        <f>IFERROR(VLOOKUP($AC564,FILL_DATA!$A$4:$X$1004,5,0),"")</f>
        <v/>
      </c>
      <c r="G564" s="58" t="str">
        <f>IFERROR(VLOOKUP($AC564,FILL_DATA!$A$4:$X$1004,6,0),"")</f>
        <v/>
      </c>
      <c r="H564" s="58" t="str">
        <f>IFERROR(VLOOKUP($AC564,FILL_DATA!$A$4:$X$1004,7,0),"")</f>
        <v/>
      </c>
      <c r="I564" s="161" t="str">
        <f>IFERROR(VLOOKUP($AC564,FILL_DATA!$A$4:$X$1004,9,0),"")</f>
        <v/>
      </c>
      <c r="J564" s="58" t="str">
        <f>IFERROR(VLOOKUP($AC564,FILL_DATA!$A$4:$X$1004,10,0),"")</f>
        <v/>
      </c>
      <c r="K564" s="58" t="str">
        <f>IFERROR(VLOOKUP($AC564,FILL_DATA!$A$4:$X$1004,11,0),"")</f>
        <v/>
      </c>
      <c r="L564" s="58" t="str">
        <f>IFERROR(VLOOKUP($AC564,FILL_DATA!$A$4:$X$1004,12,0),"")</f>
        <v/>
      </c>
      <c r="M564" s="58" t="str">
        <f>IFERROR(VLOOKUP($AC564,FILL_DATA!$A$4:$X$1004,13,0),"")</f>
        <v/>
      </c>
      <c r="N564" s="58" t="str">
        <f>IFERROR(VLOOKUP($AC564,FILL_DATA!$A$4:$X$1004,14,0),"")</f>
        <v/>
      </c>
      <c r="O564" s="58" t="str">
        <f>IFERROR(VLOOKUP($AC564,FILL_DATA!$A$4:$X$1004,15,0),"")</f>
        <v/>
      </c>
      <c r="P564" s="58" t="str">
        <f>IFERROR(VLOOKUP($AC564,FILL_DATA!$A$4:$X$1004,16,0),"")</f>
        <v/>
      </c>
      <c r="Q564" s="58" t="str">
        <f>IFERROR(VLOOKUP($AC564,FILL_DATA!$A$4:$X$1004,17,0),"")</f>
        <v/>
      </c>
      <c r="R564" s="58" t="str">
        <f>IFERROR(VLOOKUP($AC564,FILL_DATA!$A$4:$X$1004,18,0),"")</f>
        <v/>
      </c>
      <c r="S564" s="58" t="str">
        <f>IFERROR(VLOOKUP($AC564,FILL_DATA!$A$4:$X$1004,19,0),"")</f>
        <v/>
      </c>
      <c r="T564" s="58" t="str">
        <f>IFERROR(VLOOKUP($AC564,FILL_DATA!$A$4:$X$1004,20,0),"")</f>
        <v/>
      </c>
      <c r="U564" s="58" t="str">
        <f>IFERROR(VLOOKUP($AC564,FILL_DATA!$A$4:$X$1004,21,0),"")</f>
        <v/>
      </c>
      <c r="V564" s="58" t="str">
        <f>IFERROR(VLOOKUP($AC564,FILL_DATA!$A$4:$X$1004,22,0),"")</f>
        <v/>
      </c>
      <c r="W564" s="58" t="str">
        <f>IFERROR(VLOOKUP($AC564,FILL_DATA!$A$4:$X$1004,23,0),"")</f>
        <v/>
      </c>
      <c r="X564" s="59" t="str">
        <f>IFERROR(VLOOKUP($AC564,FILL_DATA!$A$4:$X$1004,24,0),"")</f>
        <v/>
      </c>
      <c r="Y564" s="59" t="str">
        <f>IF(SANCTION!$C$6:$C$1006="","",VLOOKUP(SANCTION!$C$6:$C$1006,Sheet1!$B$3:$C$15,2,0))</f>
        <v/>
      </c>
      <c r="Z564" s="57">
        <f t="shared" si="16"/>
        <v>0</v>
      </c>
      <c r="AE564" s="89">
        <f>IF(SANCTION!$C564&gt;=9,1,0)</f>
        <v>1</v>
      </c>
      <c r="AF564" s="89">
        <f>IFERROR(PRODUCT(SANCTION!$X564,SANCTION!$Y564),"")</f>
        <v>0</v>
      </c>
      <c r="AG564" s="89">
        <f t="shared" si="17"/>
        <v>0</v>
      </c>
    </row>
    <row r="565" spans="1:33" hidden="1">
      <c r="A565" s="89" t="str">
        <f>J565&amp;"_"&amp;COUNTIF($J$6:J565,J565)</f>
        <v>_529</v>
      </c>
      <c r="B565" s="58"/>
      <c r="C565" s="58" t="str">
        <f>IFERROR(VLOOKUP($AC565,FILL_DATA!$A$4:$X$1004,2,0),"")</f>
        <v/>
      </c>
      <c r="D565" s="59" t="str">
        <f>IFERROR(VLOOKUP($AC565,FILL_DATA!$A$4:$X$1004,3,0),"")</f>
        <v/>
      </c>
      <c r="E565" s="58" t="str">
        <f>IFERROR(VLOOKUP($AC565,FILL_DATA!$A$4:$X$1004,4,0),"")</f>
        <v/>
      </c>
      <c r="F565" s="59" t="str">
        <f>IFERROR(VLOOKUP($AC565,FILL_DATA!$A$4:$X$1004,5,0),"")</f>
        <v/>
      </c>
      <c r="G565" s="58" t="str">
        <f>IFERROR(VLOOKUP($AC565,FILL_DATA!$A$4:$X$1004,6,0),"")</f>
        <v/>
      </c>
      <c r="H565" s="58" t="str">
        <f>IFERROR(VLOOKUP($AC565,FILL_DATA!$A$4:$X$1004,7,0),"")</f>
        <v/>
      </c>
      <c r="I565" s="161" t="str">
        <f>IFERROR(VLOOKUP($AC565,FILL_DATA!$A$4:$X$1004,9,0),"")</f>
        <v/>
      </c>
      <c r="J565" s="58" t="str">
        <f>IFERROR(VLOOKUP($AC565,FILL_DATA!$A$4:$X$1004,10,0),"")</f>
        <v/>
      </c>
      <c r="K565" s="58" t="str">
        <f>IFERROR(VLOOKUP($AC565,FILL_DATA!$A$4:$X$1004,11,0),"")</f>
        <v/>
      </c>
      <c r="L565" s="58" t="str">
        <f>IFERROR(VLOOKUP($AC565,FILL_DATA!$A$4:$X$1004,12,0),"")</f>
        <v/>
      </c>
      <c r="M565" s="58" t="str">
        <f>IFERROR(VLOOKUP($AC565,FILL_DATA!$A$4:$X$1004,13,0),"")</f>
        <v/>
      </c>
      <c r="N565" s="58" t="str">
        <f>IFERROR(VLOOKUP($AC565,FILL_DATA!$A$4:$X$1004,14,0),"")</f>
        <v/>
      </c>
      <c r="O565" s="58" t="str">
        <f>IFERROR(VLOOKUP($AC565,FILL_DATA!$A$4:$X$1004,15,0),"")</f>
        <v/>
      </c>
      <c r="P565" s="58" t="str">
        <f>IFERROR(VLOOKUP($AC565,FILL_DATA!$A$4:$X$1004,16,0),"")</f>
        <v/>
      </c>
      <c r="Q565" s="58" t="str">
        <f>IFERROR(VLOOKUP($AC565,FILL_DATA!$A$4:$X$1004,17,0),"")</f>
        <v/>
      </c>
      <c r="R565" s="58" t="str">
        <f>IFERROR(VLOOKUP($AC565,FILL_DATA!$A$4:$X$1004,18,0),"")</f>
        <v/>
      </c>
      <c r="S565" s="58" t="str">
        <f>IFERROR(VLOOKUP($AC565,FILL_DATA!$A$4:$X$1004,19,0),"")</f>
        <v/>
      </c>
      <c r="T565" s="58" t="str">
        <f>IFERROR(VLOOKUP($AC565,FILL_DATA!$A$4:$X$1004,20,0),"")</f>
        <v/>
      </c>
      <c r="U565" s="58" t="str">
        <f>IFERROR(VLOOKUP($AC565,FILL_DATA!$A$4:$X$1004,21,0),"")</f>
        <v/>
      </c>
      <c r="V565" s="58" t="str">
        <f>IFERROR(VLOOKUP($AC565,FILL_DATA!$A$4:$X$1004,22,0),"")</f>
        <v/>
      </c>
      <c r="W565" s="58" t="str">
        <f>IFERROR(VLOOKUP($AC565,FILL_DATA!$A$4:$X$1004,23,0),"")</f>
        <v/>
      </c>
      <c r="X565" s="59" t="str">
        <f>IFERROR(VLOOKUP($AC565,FILL_DATA!$A$4:$X$1004,24,0),"")</f>
        <v/>
      </c>
      <c r="Y565" s="59" t="str">
        <f>IF(SANCTION!$C$6:$C$1006="","",VLOOKUP(SANCTION!$C$6:$C$1006,Sheet1!$B$3:$C$15,2,0))</f>
        <v/>
      </c>
      <c r="Z565" s="57">
        <f t="shared" si="16"/>
        <v>0</v>
      </c>
      <c r="AE565" s="89">
        <f>IF(SANCTION!$C565&gt;=9,1,0)</f>
        <v>1</v>
      </c>
      <c r="AF565" s="89">
        <f>IFERROR(PRODUCT(SANCTION!$X565,SANCTION!$Y565),"")</f>
        <v>0</v>
      </c>
      <c r="AG565" s="89">
        <f t="shared" si="17"/>
        <v>0</v>
      </c>
    </row>
    <row r="566" spans="1:33" hidden="1">
      <c r="A566" s="89" t="str">
        <f>J566&amp;"_"&amp;COUNTIF($J$6:J566,J566)</f>
        <v>_530</v>
      </c>
      <c r="B566" s="58"/>
      <c r="C566" s="58" t="str">
        <f>IFERROR(VLOOKUP($AC566,FILL_DATA!$A$4:$X$1004,2,0),"")</f>
        <v/>
      </c>
      <c r="D566" s="59" t="str">
        <f>IFERROR(VLOOKUP($AC566,FILL_DATA!$A$4:$X$1004,3,0),"")</f>
        <v/>
      </c>
      <c r="E566" s="58" t="str">
        <f>IFERROR(VLOOKUP($AC566,FILL_DATA!$A$4:$X$1004,4,0),"")</f>
        <v/>
      </c>
      <c r="F566" s="59" t="str">
        <f>IFERROR(VLOOKUP($AC566,FILL_DATA!$A$4:$X$1004,5,0),"")</f>
        <v/>
      </c>
      <c r="G566" s="58" t="str">
        <f>IFERROR(VLOOKUP($AC566,FILL_DATA!$A$4:$X$1004,6,0),"")</f>
        <v/>
      </c>
      <c r="H566" s="58" t="str">
        <f>IFERROR(VLOOKUP($AC566,FILL_DATA!$A$4:$X$1004,7,0),"")</f>
        <v/>
      </c>
      <c r="I566" s="161" t="str">
        <f>IFERROR(VLOOKUP($AC566,FILL_DATA!$A$4:$X$1004,9,0),"")</f>
        <v/>
      </c>
      <c r="J566" s="58" t="str">
        <f>IFERROR(VLOOKUP($AC566,FILL_DATA!$A$4:$X$1004,10,0),"")</f>
        <v/>
      </c>
      <c r="K566" s="58" t="str">
        <f>IFERROR(VLOOKUP($AC566,FILL_DATA!$A$4:$X$1004,11,0),"")</f>
        <v/>
      </c>
      <c r="L566" s="58" t="str">
        <f>IFERROR(VLOOKUP($AC566,FILL_DATA!$A$4:$X$1004,12,0),"")</f>
        <v/>
      </c>
      <c r="M566" s="58" t="str">
        <f>IFERROR(VLOOKUP($AC566,FILL_DATA!$A$4:$X$1004,13,0),"")</f>
        <v/>
      </c>
      <c r="N566" s="58" t="str">
        <f>IFERROR(VLOOKUP($AC566,FILL_DATA!$A$4:$X$1004,14,0),"")</f>
        <v/>
      </c>
      <c r="O566" s="58" t="str">
        <f>IFERROR(VLOOKUP($AC566,FILL_DATA!$A$4:$X$1004,15,0),"")</f>
        <v/>
      </c>
      <c r="P566" s="58" t="str">
        <f>IFERROR(VLOOKUP($AC566,FILL_DATA!$A$4:$X$1004,16,0),"")</f>
        <v/>
      </c>
      <c r="Q566" s="58" t="str">
        <f>IFERROR(VLOOKUP($AC566,FILL_DATA!$A$4:$X$1004,17,0),"")</f>
        <v/>
      </c>
      <c r="R566" s="58" t="str">
        <f>IFERROR(VLOOKUP($AC566,FILL_DATA!$A$4:$X$1004,18,0),"")</f>
        <v/>
      </c>
      <c r="S566" s="58" t="str">
        <f>IFERROR(VLOOKUP($AC566,FILL_DATA!$A$4:$X$1004,19,0),"")</f>
        <v/>
      </c>
      <c r="T566" s="58" t="str">
        <f>IFERROR(VLOOKUP($AC566,FILL_DATA!$A$4:$X$1004,20,0),"")</f>
        <v/>
      </c>
      <c r="U566" s="58" t="str">
        <f>IFERROR(VLOOKUP($AC566,FILL_DATA!$A$4:$X$1004,21,0),"")</f>
        <v/>
      </c>
      <c r="V566" s="58" t="str">
        <f>IFERROR(VLOOKUP($AC566,FILL_DATA!$A$4:$X$1004,22,0),"")</f>
        <v/>
      </c>
      <c r="W566" s="58" t="str">
        <f>IFERROR(VLOOKUP($AC566,FILL_DATA!$A$4:$X$1004,23,0),"")</f>
        <v/>
      </c>
      <c r="X566" s="59" t="str">
        <f>IFERROR(VLOOKUP($AC566,FILL_DATA!$A$4:$X$1004,24,0),"")</f>
        <v/>
      </c>
      <c r="Y566" s="59" t="str">
        <f>IF(SANCTION!$C$6:$C$1006="","",VLOOKUP(SANCTION!$C$6:$C$1006,Sheet1!$B$3:$C$15,2,0))</f>
        <v/>
      </c>
      <c r="Z566" s="57">
        <f t="shared" si="16"/>
        <v>0</v>
      </c>
      <c r="AE566" s="89">
        <f>IF(SANCTION!$C566&gt;=9,1,0)</f>
        <v>1</v>
      </c>
      <c r="AF566" s="89">
        <f>IFERROR(PRODUCT(SANCTION!$X566,SANCTION!$Y566),"")</f>
        <v>0</v>
      </c>
      <c r="AG566" s="89">
        <f t="shared" si="17"/>
        <v>0</v>
      </c>
    </row>
    <row r="567" spans="1:33" hidden="1">
      <c r="A567" s="89" t="str">
        <f>J567&amp;"_"&amp;COUNTIF($J$6:J567,J567)</f>
        <v>_531</v>
      </c>
      <c r="B567" s="58"/>
      <c r="C567" s="58" t="str">
        <f>IFERROR(VLOOKUP($AC567,FILL_DATA!$A$4:$X$1004,2,0),"")</f>
        <v/>
      </c>
      <c r="D567" s="59" t="str">
        <f>IFERROR(VLOOKUP($AC567,FILL_DATA!$A$4:$X$1004,3,0),"")</f>
        <v/>
      </c>
      <c r="E567" s="58" t="str">
        <f>IFERROR(VLOOKUP($AC567,FILL_DATA!$A$4:$X$1004,4,0),"")</f>
        <v/>
      </c>
      <c r="F567" s="59" t="str">
        <f>IFERROR(VLOOKUP($AC567,FILL_DATA!$A$4:$X$1004,5,0),"")</f>
        <v/>
      </c>
      <c r="G567" s="58" t="str">
        <f>IFERROR(VLOOKUP($AC567,FILL_DATA!$A$4:$X$1004,6,0),"")</f>
        <v/>
      </c>
      <c r="H567" s="58" t="str">
        <f>IFERROR(VLOOKUP($AC567,FILL_DATA!$A$4:$X$1004,7,0),"")</f>
        <v/>
      </c>
      <c r="I567" s="161" t="str">
        <f>IFERROR(VLOOKUP($AC567,FILL_DATA!$A$4:$X$1004,9,0),"")</f>
        <v/>
      </c>
      <c r="J567" s="58" t="str">
        <f>IFERROR(VLOOKUP($AC567,FILL_DATA!$A$4:$X$1004,10,0),"")</f>
        <v/>
      </c>
      <c r="K567" s="58" t="str">
        <f>IFERROR(VLOOKUP($AC567,FILL_DATA!$A$4:$X$1004,11,0),"")</f>
        <v/>
      </c>
      <c r="L567" s="58" t="str">
        <f>IFERROR(VLOOKUP($AC567,FILL_DATA!$A$4:$X$1004,12,0),"")</f>
        <v/>
      </c>
      <c r="M567" s="58" t="str">
        <f>IFERROR(VLOOKUP($AC567,FILL_DATA!$A$4:$X$1004,13,0),"")</f>
        <v/>
      </c>
      <c r="N567" s="58" t="str">
        <f>IFERROR(VLOOKUP($AC567,FILL_DATA!$A$4:$X$1004,14,0),"")</f>
        <v/>
      </c>
      <c r="O567" s="58" t="str">
        <f>IFERROR(VLOOKUP($AC567,FILL_DATA!$A$4:$X$1004,15,0),"")</f>
        <v/>
      </c>
      <c r="P567" s="58" t="str">
        <f>IFERROR(VLOOKUP($AC567,FILL_DATA!$A$4:$X$1004,16,0),"")</f>
        <v/>
      </c>
      <c r="Q567" s="58" t="str">
        <f>IFERROR(VLOOKUP($AC567,FILL_DATA!$A$4:$X$1004,17,0),"")</f>
        <v/>
      </c>
      <c r="R567" s="58" t="str">
        <f>IFERROR(VLOOKUP($AC567,FILL_DATA!$A$4:$X$1004,18,0),"")</f>
        <v/>
      </c>
      <c r="S567" s="58" t="str">
        <f>IFERROR(VLOOKUP($AC567,FILL_DATA!$A$4:$X$1004,19,0),"")</f>
        <v/>
      </c>
      <c r="T567" s="58" t="str">
        <f>IFERROR(VLOOKUP($AC567,FILL_DATA!$A$4:$X$1004,20,0),"")</f>
        <v/>
      </c>
      <c r="U567" s="58" t="str">
        <f>IFERROR(VLOOKUP($AC567,FILL_DATA!$A$4:$X$1004,21,0),"")</f>
        <v/>
      </c>
      <c r="V567" s="58" t="str">
        <f>IFERROR(VLOOKUP($AC567,FILL_DATA!$A$4:$X$1004,22,0),"")</f>
        <v/>
      </c>
      <c r="W567" s="58" t="str">
        <f>IFERROR(VLOOKUP($AC567,FILL_DATA!$A$4:$X$1004,23,0),"")</f>
        <v/>
      </c>
      <c r="X567" s="59" t="str">
        <f>IFERROR(VLOOKUP($AC567,FILL_DATA!$A$4:$X$1004,24,0),"")</f>
        <v/>
      </c>
      <c r="Y567" s="59" t="str">
        <f>IF(SANCTION!$C$6:$C$1006="","",VLOOKUP(SANCTION!$C$6:$C$1006,Sheet1!$B$3:$C$15,2,0))</f>
        <v/>
      </c>
      <c r="Z567" s="57">
        <f t="shared" si="16"/>
        <v>0</v>
      </c>
      <c r="AE567" s="89">
        <f>IF(SANCTION!$C567&gt;=9,1,0)</f>
        <v>1</v>
      </c>
      <c r="AF567" s="89">
        <f>IFERROR(PRODUCT(SANCTION!$X567,SANCTION!$Y567),"")</f>
        <v>0</v>
      </c>
      <c r="AG567" s="89">
        <f t="shared" si="17"/>
        <v>0</v>
      </c>
    </row>
    <row r="568" spans="1:33" hidden="1">
      <c r="A568" s="89" t="str">
        <f>J568&amp;"_"&amp;COUNTIF($J$6:J568,J568)</f>
        <v>_532</v>
      </c>
      <c r="B568" s="58"/>
      <c r="C568" s="58" t="str">
        <f>IFERROR(VLOOKUP($AC568,FILL_DATA!$A$4:$X$1004,2,0),"")</f>
        <v/>
      </c>
      <c r="D568" s="59" t="str">
        <f>IFERROR(VLOOKUP($AC568,FILL_DATA!$A$4:$X$1004,3,0),"")</f>
        <v/>
      </c>
      <c r="E568" s="58" t="str">
        <f>IFERROR(VLOOKUP($AC568,FILL_DATA!$A$4:$X$1004,4,0),"")</f>
        <v/>
      </c>
      <c r="F568" s="59" t="str">
        <f>IFERROR(VLOOKUP($AC568,FILL_DATA!$A$4:$X$1004,5,0),"")</f>
        <v/>
      </c>
      <c r="G568" s="58" t="str">
        <f>IFERROR(VLOOKUP($AC568,FILL_DATA!$A$4:$X$1004,6,0),"")</f>
        <v/>
      </c>
      <c r="H568" s="58" t="str">
        <f>IFERROR(VLOOKUP($AC568,FILL_DATA!$A$4:$X$1004,7,0),"")</f>
        <v/>
      </c>
      <c r="I568" s="161" t="str">
        <f>IFERROR(VLOOKUP($AC568,FILL_DATA!$A$4:$X$1004,9,0),"")</f>
        <v/>
      </c>
      <c r="J568" s="58" t="str">
        <f>IFERROR(VLOOKUP($AC568,FILL_DATA!$A$4:$X$1004,10,0),"")</f>
        <v/>
      </c>
      <c r="K568" s="58" t="str">
        <f>IFERROR(VLOOKUP($AC568,FILL_DATA!$A$4:$X$1004,11,0),"")</f>
        <v/>
      </c>
      <c r="L568" s="58" t="str">
        <f>IFERROR(VLOOKUP($AC568,FILL_DATA!$A$4:$X$1004,12,0),"")</f>
        <v/>
      </c>
      <c r="M568" s="58" t="str">
        <f>IFERROR(VLOOKUP($AC568,FILL_DATA!$A$4:$X$1004,13,0),"")</f>
        <v/>
      </c>
      <c r="N568" s="58" t="str">
        <f>IFERROR(VLOOKUP($AC568,FILL_DATA!$A$4:$X$1004,14,0),"")</f>
        <v/>
      </c>
      <c r="O568" s="58" t="str">
        <f>IFERROR(VLOOKUP($AC568,FILL_DATA!$A$4:$X$1004,15,0),"")</f>
        <v/>
      </c>
      <c r="P568" s="58" t="str">
        <f>IFERROR(VLOOKUP($AC568,FILL_DATA!$A$4:$X$1004,16,0),"")</f>
        <v/>
      </c>
      <c r="Q568" s="58" t="str">
        <f>IFERROR(VLOOKUP($AC568,FILL_DATA!$A$4:$X$1004,17,0),"")</f>
        <v/>
      </c>
      <c r="R568" s="58" t="str">
        <f>IFERROR(VLOOKUP($AC568,FILL_DATA!$A$4:$X$1004,18,0),"")</f>
        <v/>
      </c>
      <c r="S568" s="58" t="str">
        <f>IFERROR(VLOOKUP($AC568,FILL_DATA!$A$4:$X$1004,19,0),"")</f>
        <v/>
      </c>
      <c r="T568" s="58" t="str">
        <f>IFERROR(VLOOKUP($AC568,FILL_DATA!$A$4:$X$1004,20,0),"")</f>
        <v/>
      </c>
      <c r="U568" s="58" t="str">
        <f>IFERROR(VLOOKUP($AC568,FILL_DATA!$A$4:$X$1004,21,0),"")</f>
        <v/>
      </c>
      <c r="V568" s="58" t="str">
        <f>IFERROR(VLOOKUP($AC568,FILL_DATA!$A$4:$X$1004,22,0),"")</f>
        <v/>
      </c>
      <c r="W568" s="58" t="str">
        <f>IFERROR(VLOOKUP($AC568,FILL_DATA!$A$4:$X$1004,23,0),"")</f>
        <v/>
      </c>
      <c r="X568" s="59" t="str">
        <f>IFERROR(VLOOKUP($AC568,FILL_DATA!$A$4:$X$1004,24,0),"")</f>
        <v/>
      </c>
      <c r="Y568" s="59" t="str">
        <f>IF(SANCTION!$C$6:$C$1006="","",VLOOKUP(SANCTION!$C$6:$C$1006,Sheet1!$B$3:$C$15,2,0))</f>
        <v/>
      </c>
      <c r="Z568" s="57">
        <f t="shared" si="16"/>
        <v>0</v>
      </c>
      <c r="AE568" s="89">
        <f>IF(SANCTION!$C568&gt;=9,1,0)</f>
        <v>1</v>
      </c>
      <c r="AF568" s="89">
        <f>IFERROR(PRODUCT(SANCTION!$X568,SANCTION!$Y568),"")</f>
        <v>0</v>
      </c>
      <c r="AG568" s="89">
        <f t="shared" si="17"/>
        <v>0</v>
      </c>
    </row>
    <row r="569" spans="1:33" hidden="1">
      <c r="A569" s="89" t="str">
        <f>J569&amp;"_"&amp;COUNTIF($J$6:J569,J569)</f>
        <v>_533</v>
      </c>
      <c r="B569" s="58"/>
      <c r="C569" s="58" t="str">
        <f>IFERROR(VLOOKUP($AC569,FILL_DATA!$A$4:$X$1004,2,0),"")</f>
        <v/>
      </c>
      <c r="D569" s="59" t="str">
        <f>IFERROR(VLOOKUP($AC569,FILL_DATA!$A$4:$X$1004,3,0),"")</f>
        <v/>
      </c>
      <c r="E569" s="58" t="str">
        <f>IFERROR(VLOOKUP($AC569,FILL_DATA!$A$4:$X$1004,4,0),"")</f>
        <v/>
      </c>
      <c r="F569" s="59" t="str">
        <f>IFERROR(VLOOKUP($AC569,FILL_DATA!$A$4:$X$1004,5,0),"")</f>
        <v/>
      </c>
      <c r="G569" s="58" t="str">
        <f>IFERROR(VLOOKUP($AC569,FILL_DATA!$A$4:$X$1004,6,0),"")</f>
        <v/>
      </c>
      <c r="H569" s="58" t="str">
        <f>IFERROR(VLOOKUP($AC569,FILL_DATA!$A$4:$X$1004,7,0),"")</f>
        <v/>
      </c>
      <c r="I569" s="161" t="str">
        <f>IFERROR(VLOOKUP($AC569,FILL_DATA!$A$4:$X$1004,9,0),"")</f>
        <v/>
      </c>
      <c r="J569" s="58" t="str">
        <f>IFERROR(VLOOKUP($AC569,FILL_DATA!$A$4:$X$1004,10,0),"")</f>
        <v/>
      </c>
      <c r="K569" s="58" t="str">
        <f>IFERROR(VLOOKUP($AC569,FILL_DATA!$A$4:$X$1004,11,0),"")</f>
        <v/>
      </c>
      <c r="L569" s="58" t="str">
        <f>IFERROR(VLOOKUP($AC569,FILL_DATA!$A$4:$X$1004,12,0),"")</f>
        <v/>
      </c>
      <c r="M569" s="58" t="str">
        <f>IFERROR(VLOOKUP($AC569,FILL_DATA!$A$4:$X$1004,13,0),"")</f>
        <v/>
      </c>
      <c r="N569" s="58" t="str">
        <f>IFERROR(VLOOKUP($AC569,FILL_DATA!$A$4:$X$1004,14,0),"")</f>
        <v/>
      </c>
      <c r="O569" s="58" t="str">
        <f>IFERROR(VLOOKUP($AC569,FILL_DATA!$A$4:$X$1004,15,0),"")</f>
        <v/>
      </c>
      <c r="P569" s="58" t="str">
        <f>IFERROR(VLOOKUP($AC569,FILL_DATA!$A$4:$X$1004,16,0),"")</f>
        <v/>
      </c>
      <c r="Q569" s="58" t="str">
        <f>IFERROR(VLOOKUP($AC569,FILL_DATA!$A$4:$X$1004,17,0),"")</f>
        <v/>
      </c>
      <c r="R569" s="58" t="str">
        <f>IFERROR(VLOOKUP($AC569,FILL_DATA!$A$4:$X$1004,18,0),"")</f>
        <v/>
      </c>
      <c r="S569" s="58" t="str">
        <f>IFERROR(VLOOKUP($AC569,FILL_DATA!$A$4:$X$1004,19,0),"")</f>
        <v/>
      </c>
      <c r="T569" s="58" t="str">
        <f>IFERROR(VLOOKUP($AC569,FILL_DATA!$A$4:$X$1004,20,0),"")</f>
        <v/>
      </c>
      <c r="U569" s="58" t="str">
        <f>IFERROR(VLOOKUP($AC569,FILL_DATA!$A$4:$X$1004,21,0),"")</f>
        <v/>
      </c>
      <c r="V569" s="58" t="str">
        <f>IFERROR(VLOOKUP($AC569,FILL_DATA!$A$4:$X$1004,22,0),"")</f>
        <v/>
      </c>
      <c r="W569" s="58" t="str">
        <f>IFERROR(VLOOKUP($AC569,FILL_DATA!$A$4:$X$1004,23,0),"")</f>
        <v/>
      </c>
      <c r="X569" s="59" t="str">
        <f>IFERROR(VLOOKUP($AC569,FILL_DATA!$A$4:$X$1004,24,0),"")</f>
        <v/>
      </c>
      <c r="Y569" s="59" t="str">
        <f>IF(SANCTION!$C$6:$C$1006="","",VLOOKUP(SANCTION!$C$6:$C$1006,Sheet1!$B$3:$C$15,2,0))</f>
        <v/>
      </c>
      <c r="Z569" s="57">
        <f t="shared" si="16"/>
        <v>0</v>
      </c>
      <c r="AE569" s="89">
        <f>IF(SANCTION!$C569&gt;=9,1,0)</f>
        <v>1</v>
      </c>
      <c r="AF569" s="89">
        <f>IFERROR(PRODUCT(SANCTION!$X569,SANCTION!$Y569),"")</f>
        <v>0</v>
      </c>
      <c r="AG569" s="89">
        <f t="shared" si="17"/>
        <v>0</v>
      </c>
    </row>
    <row r="570" spans="1:33" hidden="1">
      <c r="A570" s="89" t="str">
        <f>J570&amp;"_"&amp;COUNTIF($J$6:J570,J570)</f>
        <v>_534</v>
      </c>
      <c r="B570" s="58"/>
      <c r="C570" s="58" t="str">
        <f>IFERROR(VLOOKUP($AC570,FILL_DATA!$A$4:$X$1004,2,0),"")</f>
        <v/>
      </c>
      <c r="D570" s="59" t="str">
        <f>IFERROR(VLOOKUP($AC570,FILL_DATA!$A$4:$X$1004,3,0),"")</f>
        <v/>
      </c>
      <c r="E570" s="58" t="str">
        <f>IFERROR(VLOOKUP($AC570,FILL_DATA!$A$4:$X$1004,4,0),"")</f>
        <v/>
      </c>
      <c r="F570" s="59" t="str">
        <f>IFERROR(VLOOKUP($AC570,FILL_DATA!$A$4:$X$1004,5,0),"")</f>
        <v/>
      </c>
      <c r="G570" s="58" t="str">
        <f>IFERROR(VLOOKUP($AC570,FILL_DATA!$A$4:$X$1004,6,0),"")</f>
        <v/>
      </c>
      <c r="H570" s="58" t="str">
        <f>IFERROR(VLOOKUP($AC570,FILL_DATA!$A$4:$X$1004,7,0),"")</f>
        <v/>
      </c>
      <c r="I570" s="161" t="str">
        <f>IFERROR(VLOOKUP($AC570,FILL_DATA!$A$4:$X$1004,9,0),"")</f>
        <v/>
      </c>
      <c r="J570" s="58" t="str">
        <f>IFERROR(VLOOKUP($AC570,FILL_DATA!$A$4:$X$1004,10,0),"")</f>
        <v/>
      </c>
      <c r="K570" s="58" t="str">
        <f>IFERROR(VLOOKUP($AC570,FILL_DATA!$A$4:$X$1004,11,0),"")</f>
        <v/>
      </c>
      <c r="L570" s="58" t="str">
        <f>IFERROR(VLOOKUP($AC570,FILL_DATA!$A$4:$X$1004,12,0),"")</f>
        <v/>
      </c>
      <c r="M570" s="58" t="str">
        <f>IFERROR(VLOOKUP($AC570,FILL_DATA!$A$4:$X$1004,13,0),"")</f>
        <v/>
      </c>
      <c r="N570" s="58" t="str">
        <f>IFERROR(VLOOKUP($AC570,FILL_DATA!$A$4:$X$1004,14,0),"")</f>
        <v/>
      </c>
      <c r="O570" s="58" t="str">
        <f>IFERROR(VLOOKUP($AC570,FILL_DATA!$A$4:$X$1004,15,0),"")</f>
        <v/>
      </c>
      <c r="P570" s="58" t="str">
        <f>IFERROR(VLOOKUP($AC570,FILL_DATA!$A$4:$X$1004,16,0),"")</f>
        <v/>
      </c>
      <c r="Q570" s="58" t="str">
        <f>IFERROR(VLOOKUP($AC570,FILL_DATA!$A$4:$X$1004,17,0),"")</f>
        <v/>
      </c>
      <c r="R570" s="58" t="str">
        <f>IFERROR(VLOOKUP($AC570,FILL_DATA!$A$4:$X$1004,18,0),"")</f>
        <v/>
      </c>
      <c r="S570" s="58" t="str">
        <f>IFERROR(VLOOKUP($AC570,FILL_DATA!$A$4:$X$1004,19,0),"")</f>
        <v/>
      </c>
      <c r="T570" s="58" t="str">
        <f>IFERROR(VLOOKUP($AC570,FILL_DATA!$A$4:$X$1004,20,0),"")</f>
        <v/>
      </c>
      <c r="U570" s="58" t="str">
        <f>IFERROR(VLOOKUP($AC570,FILL_DATA!$A$4:$X$1004,21,0),"")</f>
        <v/>
      </c>
      <c r="V570" s="58" t="str">
        <f>IFERROR(VLOOKUP($AC570,FILL_DATA!$A$4:$X$1004,22,0),"")</f>
        <v/>
      </c>
      <c r="W570" s="58" t="str">
        <f>IFERROR(VLOOKUP($AC570,FILL_DATA!$A$4:$X$1004,23,0),"")</f>
        <v/>
      </c>
      <c r="X570" s="59" t="str">
        <f>IFERROR(VLOOKUP($AC570,FILL_DATA!$A$4:$X$1004,24,0),"")</f>
        <v/>
      </c>
      <c r="Y570" s="59" t="str">
        <f>IF(SANCTION!$C$6:$C$1006="","",VLOOKUP(SANCTION!$C$6:$C$1006,Sheet1!$B$3:$C$15,2,0))</f>
        <v/>
      </c>
      <c r="Z570" s="57">
        <f t="shared" si="16"/>
        <v>0</v>
      </c>
      <c r="AE570" s="89">
        <f>IF(SANCTION!$C570&gt;=9,1,0)</f>
        <v>1</v>
      </c>
      <c r="AF570" s="89">
        <f>IFERROR(PRODUCT(SANCTION!$X570,SANCTION!$Y570),"")</f>
        <v>0</v>
      </c>
      <c r="AG570" s="89">
        <f t="shared" si="17"/>
        <v>0</v>
      </c>
    </row>
    <row r="571" spans="1:33" hidden="1">
      <c r="A571" s="89" t="str">
        <f>J571&amp;"_"&amp;COUNTIF($J$6:J571,J571)</f>
        <v>_535</v>
      </c>
      <c r="B571" s="58"/>
      <c r="C571" s="58" t="str">
        <f>IFERROR(VLOOKUP($AC571,FILL_DATA!$A$4:$X$1004,2,0),"")</f>
        <v/>
      </c>
      <c r="D571" s="59" t="str">
        <f>IFERROR(VLOOKUP($AC571,FILL_DATA!$A$4:$X$1004,3,0),"")</f>
        <v/>
      </c>
      <c r="E571" s="58" t="str">
        <f>IFERROR(VLOOKUP($AC571,FILL_DATA!$A$4:$X$1004,4,0),"")</f>
        <v/>
      </c>
      <c r="F571" s="59" t="str">
        <f>IFERROR(VLOOKUP($AC571,FILL_DATA!$A$4:$X$1004,5,0),"")</f>
        <v/>
      </c>
      <c r="G571" s="58" t="str">
        <f>IFERROR(VLOOKUP($AC571,FILL_DATA!$A$4:$X$1004,6,0),"")</f>
        <v/>
      </c>
      <c r="H571" s="58" t="str">
        <f>IFERROR(VLOOKUP($AC571,FILL_DATA!$A$4:$X$1004,7,0),"")</f>
        <v/>
      </c>
      <c r="I571" s="161" t="str">
        <f>IFERROR(VLOOKUP($AC571,FILL_DATA!$A$4:$X$1004,9,0),"")</f>
        <v/>
      </c>
      <c r="J571" s="58" t="str">
        <f>IFERROR(VLOOKUP($AC571,FILL_DATA!$A$4:$X$1004,10,0),"")</f>
        <v/>
      </c>
      <c r="K571" s="58" t="str">
        <f>IFERROR(VLOOKUP($AC571,FILL_DATA!$A$4:$X$1004,11,0),"")</f>
        <v/>
      </c>
      <c r="L571" s="58" t="str">
        <f>IFERROR(VLOOKUP($AC571,FILL_DATA!$A$4:$X$1004,12,0),"")</f>
        <v/>
      </c>
      <c r="M571" s="58" t="str">
        <f>IFERROR(VLOOKUP($AC571,FILL_DATA!$A$4:$X$1004,13,0),"")</f>
        <v/>
      </c>
      <c r="N571" s="58" t="str">
        <f>IFERROR(VLOOKUP($AC571,FILL_DATA!$A$4:$X$1004,14,0),"")</f>
        <v/>
      </c>
      <c r="O571" s="58" t="str">
        <f>IFERROR(VLOOKUP($AC571,FILL_DATA!$A$4:$X$1004,15,0),"")</f>
        <v/>
      </c>
      <c r="P571" s="58" t="str">
        <f>IFERROR(VLOOKUP($AC571,FILL_DATA!$A$4:$X$1004,16,0),"")</f>
        <v/>
      </c>
      <c r="Q571" s="58" t="str">
        <f>IFERROR(VLOOKUP($AC571,FILL_DATA!$A$4:$X$1004,17,0),"")</f>
        <v/>
      </c>
      <c r="R571" s="58" t="str">
        <f>IFERROR(VLOOKUP($AC571,FILL_DATA!$A$4:$X$1004,18,0),"")</f>
        <v/>
      </c>
      <c r="S571" s="58" t="str">
        <f>IFERROR(VLOOKUP($AC571,FILL_DATA!$A$4:$X$1004,19,0),"")</f>
        <v/>
      </c>
      <c r="T571" s="58" t="str">
        <f>IFERROR(VLOOKUP($AC571,FILL_DATA!$A$4:$X$1004,20,0),"")</f>
        <v/>
      </c>
      <c r="U571" s="58" t="str">
        <f>IFERROR(VLOOKUP($AC571,FILL_DATA!$A$4:$X$1004,21,0),"")</f>
        <v/>
      </c>
      <c r="V571" s="58" t="str">
        <f>IFERROR(VLOOKUP($AC571,FILL_DATA!$A$4:$X$1004,22,0),"")</f>
        <v/>
      </c>
      <c r="W571" s="58" t="str">
        <f>IFERROR(VLOOKUP($AC571,FILL_DATA!$A$4:$X$1004,23,0),"")</f>
        <v/>
      </c>
      <c r="X571" s="59" t="str">
        <f>IFERROR(VLOOKUP($AC571,FILL_DATA!$A$4:$X$1004,24,0),"")</f>
        <v/>
      </c>
      <c r="Y571" s="59" t="str">
        <f>IF(SANCTION!$C$6:$C$1006="","",VLOOKUP(SANCTION!$C$6:$C$1006,Sheet1!$B$3:$C$15,2,0))</f>
        <v/>
      </c>
      <c r="Z571" s="57">
        <f t="shared" si="16"/>
        <v>0</v>
      </c>
      <c r="AE571" s="89">
        <f>IF(SANCTION!$C571&gt;=9,1,0)</f>
        <v>1</v>
      </c>
      <c r="AF571" s="89">
        <f>IFERROR(PRODUCT(SANCTION!$X571,SANCTION!$Y571),"")</f>
        <v>0</v>
      </c>
      <c r="AG571" s="89">
        <f t="shared" si="17"/>
        <v>0</v>
      </c>
    </row>
    <row r="572" spans="1:33" hidden="1">
      <c r="A572" s="89" t="str">
        <f>J572&amp;"_"&amp;COUNTIF($J$6:J572,J572)</f>
        <v>_536</v>
      </c>
      <c r="B572" s="58"/>
      <c r="C572" s="58" t="str">
        <f>IFERROR(VLOOKUP($AC572,FILL_DATA!$A$4:$X$1004,2,0),"")</f>
        <v/>
      </c>
      <c r="D572" s="59" t="str">
        <f>IFERROR(VLOOKUP($AC572,FILL_DATA!$A$4:$X$1004,3,0),"")</f>
        <v/>
      </c>
      <c r="E572" s="58" t="str">
        <f>IFERROR(VLOOKUP($AC572,FILL_DATA!$A$4:$X$1004,4,0),"")</f>
        <v/>
      </c>
      <c r="F572" s="59" t="str">
        <f>IFERROR(VLOOKUP($AC572,FILL_DATA!$A$4:$X$1004,5,0),"")</f>
        <v/>
      </c>
      <c r="G572" s="58" t="str">
        <f>IFERROR(VLOOKUP($AC572,FILL_DATA!$A$4:$X$1004,6,0),"")</f>
        <v/>
      </c>
      <c r="H572" s="58" t="str">
        <f>IFERROR(VLOOKUP($AC572,FILL_DATA!$A$4:$X$1004,7,0),"")</f>
        <v/>
      </c>
      <c r="I572" s="161" t="str">
        <f>IFERROR(VLOOKUP($AC572,FILL_DATA!$A$4:$X$1004,9,0),"")</f>
        <v/>
      </c>
      <c r="J572" s="58" t="str">
        <f>IFERROR(VLOOKUP($AC572,FILL_DATA!$A$4:$X$1004,10,0),"")</f>
        <v/>
      </c>
      <c r="K572" s="58" t="str">
        <f>IFERROR(VLOOKUP($AC572,FILL_DATA!$A$4:$X$1004,11,0),"")</f>
        <v/>
      </c>
      <c r="L572" s="58" t="str">
        <f>IFERROR(VLOOKUP($AC572,FILL_DATA!$A$4:$X$1004,12,0),"")</f>
        <v/>
      </c>
      <c r="M572" s="58" t="str">
        <f>IFERROR(VLOOKUP($AC572,FILL_DATA!$A$4:$X$1004,13,0),"")</f>
        <v/>
      </c>
      <c r="N572" s="58" t="str">
        <f>IFERROR(VLOOKUP($AC572,FILL_DATA!$A$4:$X$1004,14,0),"")</f>
        <v/>
      </c>
      <c r="O572" s="58" t="str">
        <f>IFERROR(VLOOKUP($AC572,FILL_DATA!$A$4:$X$1004,15,0),"")</f>
        <v/>
      </c>
      <c r="P572" s="58" t="str">
        <f>IFERROR(VLOOKUP($AC572,FILL_DATA!$A$4:$X$1004,16,0),"")</f>
        <v/>
      </c>
      <c r="Q572" s="58" t="str">
        <f>IFERROR(VLOOKUP($AC572,FILL_DATA!$A$4:$X$1004,17,0),"")</f>
        <v/>
      </c>
      <c r="R572" s="58" t="str">
        <f>IFERROR(VLOOKUP($AC572,FILL_DATA!$A$4:$X$1004,18,0),"")</f>
        <v/>
      </c>
      <c r="S572" s="58" t="str">
        <f>IFERROR(VLOOKUP($AC572,FILL_DATA!$A$4:$X$1004,19,0),"")</f>
        <v/>
      </c>
      <c r="T572" s="58" t="str">
        <f>IFERROR(VLOOKUP($AC572,FILL_DATA!$A$4:$X$1004,20,0),"")</f>
        <v/>
      </c>
      <c r="U572" s="58" t="str">
        <f>IFERROR(VLOOKUP($AC572,FILL_DATA!$A$4:$X$1004,21,0),"")</f>
        <v/>
      </c>
      <c r="V572" s="58" t="str">
        <f>IFERROR(VLOOKUP($AC572,FILL_DATA!$A$4:$X$1004,22,0),"")</f>
        <v/>
      </c>
      <c r="W572" s="58" t="str">
        <f>IFERROR(VLOOKUP($AC572,FILL_DATA!$A$4:$X$1004,23,0),"")</f>
        <v/>
      </c>
      <c r="X572" s="59" t="str">
        <f>IFERROR(VLOOKUP($AC572,FILL_DATA!$A$4:$X$1004,24,0),"")</f>
        <v/>
      </c>
      <c r="Y572" s="59" t="str">
        <f>IF(SANCTION!$C$6:$C$1006="","",VLOOKUP(SANCTION!$C$6:$C$1006,Sheet1!$B$3:$C$15,2,0))</f>
        <v/>
      </c>
      <c r="Z572" s="57">
        <f t="shared" si="16"/>
        <v>0</v>
      </c>
      <c r="AE572" s="89">
        <f>IF(SANCTION!$C572&gt;=9,1,0)</f>
        <v>1</v>
      </c>
      <c r="AF572" s="89">
        <f>IFERROR(PRODUCT(SANCTION!$X572,SANCTION!$Y572),"")</f>
        <v>0</v>
      </c>
      <c r="AG572" s="89">
        <f t="shared" si="17"/>
        <v>0</v>
      </c>
    </row>
    <row r="573" spans="1:33" hidden="1">
      <c r="A573" s="89" t="str">
        <f>J573&amp;"_"&amp;COUNTIF($J$6:J573,J573)</f>
        <v>_537</v>
      </c>
      <c r="B573" s="58"/>
      <c r="C573" s="58" t="str">
        <f>IFERROR(VLOOKUP($AC573,FILL_DATA!$A$4:$X$1004,2,0),"")</f>
        <v/>
      </c>
      <c r="D573" s="59" t="str">
        <f>IFERROR(VLOOKUP($AC573,FILL_DATA!$A$4:$X$1004,3,0),"")</f>
        <v/>
      </c>
      <c r="E573" s="58" t="str">
        <f>IFERROR(VLOOKUP($AC573,FILL_DATA!$A$4:$X$1004,4,0),"")</f>
        <v/>
      </c>
      <c r="F573" s="59" t="str">
        <f>IFERROR(VLOOKUP($AC573,FILL_DATA!$A$4:$X$1004,5,0),"")</f>
        <v/>
      </c>
      <c r="G573" s="58" t="str">
        <f>IFERROR(VLOOKUP($AC573,FILL_DATA!$A$4:$X$1004,6,0),"")</f>
        <v/>
      </c>
      <c r="H573" s="58" t="str">
        <f>IFERROR(VLOOKUP($AC573,FILL_DATA!$A$4:$X$1004,7,0),"")</f>
        <v/>
      </c>
      <c r="I573" s="161" t="str">
        <f>IFERROR(VLOOKUP($AC573,FILL_DATA!$A$4:$X$1004,9,0),"")</f>
        <v/>
      </c>
      <c r="J573" s="58" t="str">
        <f>IFERROR(VLOOKUP($AC573,FILL_DATA!$A$4:$X$1004,10,0),"")</f>
        <v/>
      </c>
      <c r="K573" s="58" t="str">
        <f>IFERROR(VLOOKUP($AC573,FILL_DATA!$A$4:$X$1004,11,0),"")</f>
        <v/>
      </c>
      <c r="L573" s="58" t="str">
        <f>IFERROR(VLOOKUP($AC573,FILL_DATA!$A$4:$X$1004,12,0),"")</f>
        <v/>
      </c>
      <c r="M573" s="58" t="str">
        <f>IFERROR(VLOOKUP($AC573,FILL_DATA!$A$4:$X$1004,13,0),"")</f>
        <v/>
      </c>
      <c r="N573" s="58" t="str">
        <f>IFERROR(VLOOKUP($AC573,FILL_DATA!$A$4:$X$1004,14,0),"")</f>
        <v/>
      </c>
      <c r="O573" s="58" t="str">
        <f>IFERROR(VLOOKUP($AC573,FILL_DATA!$A$4:$X$1004,15,0),"")</f>
        <v/>
      </c>
      <c r="P573" s="58" t="str">
        <f>IFERROR(VLOOKUP($AC573,FILL_DATA!$A$4:$X$1004,16,0),"")</f>
        <v/>
      </c>
      <c r="Q573" s="58" t="str">
        <f>IFERROR(VLOOKUP($AC573,FILL_DATA!$A$4:$X$1004,17,0),"")</f>
        <v/>
      </c>
      <c r="R573" s="58" t="str">
        <f>IFERROR(VLOOKUP($AC573,FILL_DATA!$A$4:$X$1004,18,0),"")</f>
        <v/>
      </c>
      <c r="S573" s="58" t="str">
        <f>IFERROR(VLOOKUP($AC573,FILL_DATA!$A$4:$X$1004,19,0),"")</f>
        <v/>
      </c>
      <c r="T573" s="58" t="str">
        <f>IFERROR(VLOOKUP($AC573,FILL_DATA!$A$4:$X$1004,20,0),"")</f>
        <v/>
      </c>
      <c r="U573" s="58" t="str">
        <f>IFERROR(VLOOKUP($AC573,FILL_DATA!$A$4:$X$1004,21,0),"")</f>
        <v/>
      </c>
      <c r="V573" s="58" t="str">
        <f>IFERROR(VLOOKUP($AC573,FILL_DATA!$A$4:$X$1004,22,0),"")</f>
        <v/>
      </c>
      <c r="W573" s="58" t="str">
        <f>IFERROR(VLOOKUP($AC573,FILL_DATA!$A$4:$X$1004,23,0),"")</f>
        <v/>
      </c>
      <c r="X573" s="59" t="str">
        <f>IFERROR(VLOOKUP($AC573,FILL_DATA!$A$4:$X$1004,24,0),"")</f>
        <v/>
      </c>
      <c r="Y573" s="59" t="str">
        <f>IF(SANCTION!$C$6:$C$1006="","",VLOOKUP(SANCTION!$C$6:$C$1006,Sheet1!$B$3:$C$15,2,0))</f>
        <v/>
      </c>
      <c r="Z573" s="57">
        <f t="shared" si="16"/>
        <v>0</v>
      </c>
      <c r="AE573" s="89">
        <f>IF(SANCTION!$C573&gt;=9,1,0)</f>
        <v>1</v>
      </c>
      <c r="AF573" s="89">
        <f>IFERROR(PRODUCT(SANCTION!$X573,SANCTION!$Y573),"")</f>
        <v>0</v>
      </c>
      <c r="AG573" s="89">
        <f t="shared" si="17"/>
        <v>0</v>
      </c>
    </row>
    <row r="574" spans="1:33" hidden="1">
      <c r="A574" s="89" t="str">
        <f>J574&amp;"_"&amp;COUNTIF($J$6:J574,J574)</f>
        <v>_538</v>
      </c>
      <c r="B574" s="58"/>
      <c r="C574" s="58" t="str">
        <f>IFERROR(VLOOKUP($AC574,FILL_DATA!$A$4:$X$1004,2,0),"")</f>
        <v/>
      </c>
      <c r="D574" s="59" t="str">
        <f>IFERROR(VLOOKUP($AC574,FILL_DATA!$A$4:$X$1004,3,0),"")</f>
        <v/>
      </c>
      <c r="E574" s="58" t="str">
        <f>IFERROR(VLOOKUP($AC574,FILL_DATA!$A$4:$X$1004,4,0),"")</f>
        <v/>
      </c>
      <c r="F574" s="59" t="str">
        <f>IFERROR(VLOOKUP($AC574,FILL_DATA!$A$4:$X$1004,5,0),"")</f>
        <v/>
      </c>
      <c r="G574" s="58" t="str">
        <f>IFERROR(VLOOKUP($AC574,FILL_DATA!$A$4:$X$1004,6,0),"")</f>
        <v/>
      </c>
      <c r="H574" s="58" t="str">
        <f>IFERROR(VLOOKUP($AC574,FILL_DATA!$A$4:$X$1004,7,0),"")</f>
        <v/>
      </c>
      <c r="I574" s="161" t="str">
        <f>IFERROR(VLOOKUP($AC574,FILL_DATA!$A$4:$X$1004,9,0),"")</f>
        <v/>
      </c>
      <c r="J574" s="58" t="str">
        <f>IFERROR(VLOOKUP($AC574,FILL_DATA!$A$4:$X$1004,10,0),"")</f>
        <v/>
      </c>
      <c r="K574" s="58" t="str">
        <f>IFERROR(VLOOKUP($AC574,FILL_DATA!$A$4:$X$1004,11,0),"")</f>
        <v/>
      </c>
      <c r="L574" s="58" t="str">
        <f>IFERROR(VLOOKUP($AC574,FILL_DATA!$A$4:$X$1004,12,0),"")</f>
        <v/>
      </c>
      <c r="M574" s="58" t="str">
        <f>IFERROR(VLOOKUP($AC574,FILL_DATA!$A$4:$X$1004,13,0),"")</f>
        <v/>
      </c>
      <c r="N574" s="58" t="str">
        <f>IFERROR(VLOOKUP($AC574,FILL_DATA!$A$4:$X$1004,14,0),"")</f>
        <v/>
      </c>
      <c r="O574" s="58" t="str">
        <f>IFERROR(VLOOKUP($AC574,FILL_DATA!$A$4:$X$1004,15,0),"")</f>
        <v/>
      </c>
      <c r="P574" s="58" t="str">
        <f>IFERROR(VLOOKUP($AC574,FILL_DATA!$A$4:$X$1004,16,0),"")</f>
        <v/>
      </c>
      <c r="Q574" s="58" t="str">
        <f>IFERROR(VLOOKUP($AC574,FILL_DATA!$A$4:$X$1004,17,0),"")</f>
        <v/>
      </c>
      <c r="R574" s="58" t="str">
        <f>IFERROR(VLOOKUP($AC574,FILL_DATA!$A$4:$X$1004,18,0),"")</f>
        <v/>
      </c>
      <c r="S574" s="58" t="str">
        <f>IFERROR(VLOOKUP($AC574,FILL_DATA!$A$4:$X$1004,19,0),"")</f>
        <v/>
      </c>
      <c r="T574" s="58" t="str">
        <f>IFERROR(VLOOKUP($AC574,FILL_DATA!$A$4:$X$1004,20,0),"")</f>
        <v/>
      </c>
      <c r="U574" s="58" t="str">
        <f>IFERROR(VLOOKUP($AC574,FILL_DATA!$A$4:$X$1004,21,0),"")</f>
        <v/>
      </c>
      <c r="V574" s="58" t="str">
        <f>IFERROR(VLOOKUP($AC574,FILL_DATA!$A$4:$X$1004,22,0),"")</f>
        <v/>
      </c>
      <c r="W574" s="58" t="str">
        <f>IFERROR(VLOOKUP($AC574,FILL_DATA!$A$4:$X$1004,23,0),"")</f>
        <v/>
      </c>
      <c r="X574" s="59" t="str">
        <f>IFERROR(VLOOKUP($AC574,FILL_DATA!$A$4:$X$1004,24,0),"")</f>
        <v/>
      </c>
      <c r="Y574" s="59" t="str">
        <f>IF(SANCTION!$C$6:$C$1006="","",VLOOKUP(SANCTION!$C$6:$C$1006,Sheet1!$B$3:$C$15,2,0))</f>
        <v/>
      </c>
      <c r="Z574" s="57">
        <f t="shared" si="16"/>
        <v>0</v>
      </c>
      <c r="AE574" s="89">
        <f>IF(SANCTION!$C574&gt;=9,1,0)</f>
        <v>1</v>
      </c>
      <c r="AF574" s="89">
        <f>IFERROR(PRODUCT(SANCTION!$X574,SANCTION!$Y574),"")</f>
        <v>0</v>
      </c>
      <c r="AG574" s="89">
        <f t="shared" si="17"/>
        <v>0</v>
      </c>
    </row>
    <row r="575" spans="1:33" hidden="1">
      <c r="A575" s="89" t="str">
        <f>J575&amp;"_"&amp;COUNTIF($J$6:J575,J575)</f>
        <v>_539</v>
      </c>
      <c r="B575" s="58"/>
      <c r="C575" s="58" t="str">
        <f>IFERROR(VLOOKUP($AC575,FILL_DATA!$A$4:$X$1004,2,0),"")</f>
        <v/>
      </c>
      <c r="D575" s="59" t="str">
        <f>IFERROR(VLOOKUP($AC575,FILL_DATA!$A$4:$X$1004,3,0),"")</f>
        <v/>
      </c>
      <c r="E575" s="58" t="str">
        <f>IFERROR(VLOOKUP($AC575,FILL_DATA!$A$4:$X$1004,4,0),"")</f>
        <v/>
      </c>
      <c r="F575" s="59" t="str">
        <f>IFERROR(VLOOKUP($AC575,FILL_DATA!$A$4:$X$1004,5,0),"")</f>
        <v/>
      </c>
      <c r="G575" s="58" t="str">
        <f>IFERROR(VLOOKUP($AC575,FILL_DATA!$A$4:$X$1004,6,0),"")</f>
        <v/>
      </c>
      <c r="H575" s="58" t="str">
        <f>IFERROR(VLOOKUP($AC575,FILL_DATA!$A$4:$X$1004,7,0),"")</f>
        <v/>
      </c>
      <c r="I575" s="161" t="str">
        <f>IFERROR(VLOOKUP($AC575,FILL_DATA!$A$4:$X$1004,9,0),"")</f>
        <v/>
      </c>
      <c r="J575" s="58" t="str">
        <f>IFERROR(VLOOKUP($AC575,FILL_DATA!$A$4:$X$1004,10,0),"")</f>
        <v/>
      </c>
      <c r="K575" s="58" t="str">
        <f>IFERROR(VLOOKUP($AC575,FILL_DATA!$A$4:$X$1004,11,0),"")</f>
        <v/>
      </c>
      <c r="L575" s="58" t="str">
        <f>IFERROR(VLOOKUP($AC575,FILL_DATA!$A$4:$X$1004,12,0),"")</f>
        <v/>
      </c>
      <c r="M575" s="58" t="str">
        <f>IFERROR(VLOOKUP($AC575,FILL_DATA!$A$4:$X$1004,13,0),"")</f>
        <v/>
      </c>
      <c r="N575" s="58" t="str">
        <f>IFERROR(VLOOKUP($AC575,FILL_DATA!$A$4:$X$1004,14,0),"")</f>
        <v/>
      </c>
      <c r="O575" s="58" t="str">
        <f>IFERROR(VLOOKUP($AC575,FILL_DATA!$A$4:$X$1004,15,0),"")</f>
        <v/>
      </c>
      <c r="P575" s="58" t="str">
        <f>IFERROR(VLOOKUP($AC575,FILL_DATA!$A$4:$X$1004,16,0),"")</f>
        <v/>
      </c>
      <c r="Q575" s="58" t="str">
        <f>IFERROR(VLOOKUP($AC575,FILL_DATA!$A$4:$X$1004,17,0),"")</f>
        <v/>
      </c>
      <c r="R575" s="58" t="str">
        <f>IFERROR(VLOOKUP($AC575,FILL_DATA!$A$4:$X$1004,18,0),"")</f>
        <v/>
      </c>
      <c r="S575" s="58" t="str">
        <f>IFERROR(VLOOKUP($AC575,FILL_DATA!$A$4:$X$1004,19,0),"")</f>
        <v/>
      </c>
      <c r="T575" s="58" t="str">
        <f>IFERROR(VLOOKUP($AC575,FILL_DATA!$A$4:$X$1004,20,0),"")</f>
        <v/>
      </c>
      <c r="U575" s="58" t="str">
        <f>IFERROR(VLOOKUP($AC575,FILL_DATA!$A$4:$X$1004,21,0),"")</f>
        <v/>
      </c>
      <c r="V575" s="58" t="str">
        <f>IFERROR(VLOOKUP($AC575,FILL_DATA!$A$4:$X$1004,22,0),"")</f>
        <v/>
      </c>
      <c r="W575" s="58" t="str">
        <f>IFERROR(VLOOKUP($AC575,FILL_DATA!$A$4:$X$1004,23,0),"")</f>
        <v/>
      </c>
      <c r="X575" s="59" t="str">
        <f>IFERROR(VLOOKUP($AC575,FILL_DATA!$A$4:$X$1004,24,0),"")</f>
        <v/>
      </c>
      <c r="Y575" s="59" t="str">
        <f>IF(SANCTION!$C$6:$C$1006="","",VLOOKUP(SANCTION!$C$6:$C$1006,Sheet1!$B$3:$C$15,2,0))</f>
        <v/>
      </c>
      <c r="Z575" s="57">
        <f t="shared" si="16"/>
        <v>0</v>
      </c>
      <c r="AE575" s="89">
        <f>IF(SANCTION!$C575&gt;=9,1,0)</f>
        <v>1</v>
      </c>
      <c r="AF575" s="89">
        <f>IFERROR(PRODUCT(SANCTION!$X575,SANCTION!$Y575),"")</f>
        <v>0</v>
      </c>
      <c r="AG575" s="89">
        <f t="shared" si="17"/>
        <v>0</v>
      </c>
    </row>
    <row r="576" spans="1:33" hidden="1">
      <c r="A576" s="89" t="str">
        <f>J576&amp;"_"&amp;COUNTIF($J$6:J576,J576)</f>
        <v>_540</v>
      </c>
      <c r="B576" s="58"/>
      <c r="C576" s="58" t="str">
        <f>IFERROR(VLOOKUP($AC576,FILL_DATA!$A$4:$X$1004,2,0),"")</f>
        <v/>
      </c>
      <c r="D576" s="59" t="str">
        <f>IFERROR(VLOOKUP($AC576,FILL_DATA!$A$4:$X$1004,3,0),"")</f>
        <v/>
      </c>
      <c r="E576" s="58" t="str">
        <f>IFERROR(VLOOKUP($AC576,FILL_DATA!$A$4:$X$1004,4,0),"")</f>
        <v/>
      </c>
      <c r="F576" s="59" t="str">
        <f>IFERROR(VLOOKUP($AC576,FILL_DATA!$A$4:$X$1004,5,0),"")</f>
        <v/>
      </c>
      <c r="G576" s="58" t="str">
        <f>IFERROR(VLOOKUP($AC576,FILL_DATA!$A$4:$X$1004,6,0),"")</f>
        <v/>
      </c>
      <c r="H576" s="58" t="str">
        <f>IFERROR(VLOOKUP($AC576,FILL_DATA!$A$4:$X$1004,7,0),"")</f>
        <v/>
      </c>
      <c r="I576" s="161" t="str">
        <f>IFERROR(VLOOKUP($AC576,FILL_DATA!$A$4:$X$1004,9,0),"")</f>
        <v/>
      </c>
      <c r="J576" s="58" t="str">
        <f>IFERROR(VLOOKUP($AC576,FILL_DATA!$A$4:$X$1004,10,0),"")</f>
        <v/>
      </c>
      <c r="K576" s="58" t="str">
        <f>IFERROR(VLOOKUP($AC576,FILL_DATA!$A$4:$X$1004,11,0),"")</f>
        <v/>
      </c>
      <c r="L576" s="58" t="str">
        <f>IFERROR(VLOOKUP($AC576,FILL_DATA!$A$4:$X$1004,12,0),"")</f>
        <v/>
      </c>
      <c r="M576" s="58" t="str">
        <f>IFERROR(VLOOKUP($AC576,FILL_DATA!$A$4:$X$1004,13,0),"")</f>
        <v/>
      </c>
      <c r="N576" s="58" t="str">
        <f>IFERROR(VLOOKUP($AC576,FILL_DATA!$A$4:$X$1004,14,0),"")</f>
        <v/>
      </c>
      <c r="O576" s="58" t="str">
        <f>IFERROR(VLOOKUP($AC576,FILL_DATA!$A$4:$X$1004,15,0),"")</f>
        <v/>
      </c>
      <c r="P576" s="58" t="str">
        <f>IFERROR(VLOOKUP($AC576,FILL_DATA!$A$4:$X$1004,16,0),"")</f>
        <v/>
      </c>
      <c r="Q576" s="58" t="str">
        <f>IFERROR(VLOOKUP($AC576,FILL_DATA!$A$4:$X$1004,17,0),"")</f>
        <v/>
      </c>
      <c r="R576" s="58" t="str">
        <f>IFERROR(VLOOKUP($AC576,FILL_DATA!$A$4:$X$1004,18,0),"")</f>
        <v/>
      </c>
      <c r="S576" s="58" t="str">
        <f>IFERROR(VLOOKUP($AC576,FILL_DATA!$A$4:$X$1004,19,0),"")</f>
        <v/>
      </c>
      <c r="T576" s="58" t="str">
        <f>IFERROR(VLOOKUP($AC576,FILL_DATA!$A$4:$X$1004,20,0),"")</f>
        <v/>
      </c>
      <c r="U576" s="58" t="str">
        <f>IFERROR(VLOOKUP($AC576,FILL_DATA!$A$4:$X$1004,21,0),"")</f>
        <v/>
      </c>
      <c r="V576" s="58" t="str">
        <f>IFERROR(VLOOKUP($AC576,FILL_DATA!$A$4:$X$1004,22,0),"")</f>
        <v/>
      </c>
      <c r="W576" s="58" t="str">
        <f>IFERROR(VLOOKUP($AC576,FILL_DATA!$A$4:$X$1004,23,0),"")</f>
        <v/>
      </c>
      <c r="X576" s="59" t="str">
        <f>IFERROR(VLOOKUP($AC576,FILL_DATA!$A$4:$X$1004,24,0),"")</f>
        <v/>
      </c>
      <c r="Y576" s="59" t="str">
        <f>IF(SANCTION!$C$6:$C$1006="","",VLOOKUP(SANCTION!$C$6:$C$1006,Sheet1!$B$3:$C$15,2,0))</f>
        <v/>
      </c>
      <c r="Z576" s="57">
        <f t="shared" si="16"/>
        <v>0</v>
      </c>
      <c r="AE576" s="89">
        <f>IF(SANCTION!$C576&gt;=9,1,0)</f>
        <v>1</v>
      </c>
      <c r="AF576" s="89">
        <f>IFERROR(PRODUCT(SANCTION!$X576,SANCTION!$Y576),"")</f>
        <v>0</v>
      </c>
      <c r="AG576" s="89">
        <f t="shared" si="17"/>
        <v>0</v>
      </c>
    </row>
    <row r="577" spans="1:33" hidden="1">
      <c r="A577" s="89" t="str">
        <f>J577&amp;"_"&amp;COUNTIF($J$6:J577,J577)</f>
        <v>_541</v>
      </c>
      <c r="B577" s="58"/>
      <c r="C577" s="58" t="str">
        <f>IFERROR(VLOOKUP($AC577,FILL_DATA!$A$4:$X$1004,2,0),"")</f>
        <v/>
      </c>
      <c r="D577" s="59" t="str">
        <f>IFERROR(VLOOKUP($AC577,FILL_DATA!$A$4:$X$1004,3,0),"")</f>
        <v/>
      </c>
      <c r="E577" s="58" t="str">
        <f>IFERROR(VLOOKUP($AC577,FILL_DATA!$A$4:$X$1004,4,0),"")</f>
        <v/>
      </c>
      <c r="F577" s="59" t="str">
        <f>IFERROR(VLOOKUP($AC577,FILL_DATA!$A$4:$X$1004,5,0),"")</f>
        <v/>
      </c>
      <c r="G577" s="58" t="str">
        <f>IFERROR(VLOOKUP($AC577,FILL_DATA!$A$4:$X$1004,6,0),"")</f>
        <v/>
      </c>
      <c r="H577" s="58" t="str">
        <f>IFERROR(VLOOKUP($AC577,FILL_DATA!$A$4:$X$1004,7,0),"")</f>
        <v/>
      </c>
      <c r="I577" s="161" t="str">
        <f>IFERROR(VLOOKUP($AC577,FILL_DATA!$A$4:$X$1004,9,0),"")</f>
        <v/>
      </c>
      <c r="J577" s="58" t="str">
        <f>IFERROR(VLOOKUP($AC577,FILL_DATA!$A$4:$X$1004,10,0),"")</f>
        <v/>
      </c>
      <c r="K577" s="58" t="str">
        <f>IFERROR(VLOOKUP($AC577,FILL_DATA!$A$4:$X$1004,11,0),"")</f>
        <v/>
      </c>
      <c r="L577" s="58" t="str">
        <f>IFERROR(VLOOKUP($AC577,FILL_DATA!$A$4:$X$1004,12,0),"")</f>
        <v/>
      </c>
      <c r="M577" s="58" t="str">
        <f>IFERROR(VLOOKUP($AC577,FILL_DATA!$A$4:$X$1004,13,0),"")</f>
        <v/>
      </c>
      <c r="N577" s="58" t="str">
        <f>IFERROR(VLOOKUP($AC577,FILL_DATA!$A$4:$X$1004,14,0),"")</f>
        <v/>
      </c>
      <c r="O577" s="58" t="str">
        <f>IFERROR(VLOOKUP($AC577,FILL_DATA!$A$4:$X$1004,15,0),"")</f>
        <v/>
      </c>
      <c r="P577" s="58" t="str">
        <f>IFERROR(VLOOKUP($AC577,FILL_DATA!$A$4:$X$1004,16,0),"")</f>
        <v/>
      </c>
      <c r="Q577" s="58" t="str">
        <f>IFERROR(VLOOKUP($AC577,FILL_DATA!$A$4:$X$1004,17,0),"")</f>
        <v/>
      </c>
      <c r="R577" s="58" t="str">
        <f>IFERROR(VLOOKUP($AC577,FILL_DATA!$A$4:$X$1004,18,0),"")</f>
        <v/>
      </c>
      <c r="S577" s="58" t="str">
        <f>IFERROR(VLOOKUP($AC577,FILL_DATA!$A$4:$X$1004,19,0),"")</f>
        <v/>
      </c>
      <c r="T577" s="58" t="str">
        <f>IFERROR(VLOOKUP($AC577,FILL_DATA!$A$4:$X$1004,20,0),"")</f>
        <v/>
      </c>
      <c r="U577" s="58" t="str">
        <f>IFERROR(VLOOKUP($AC577,FILL_DATA!$A$4:$X$1004,21,0),"")</f>
        <v/>
      </c>
      <c r="V577" s="58" t="str">
        <f>IFERROR(VLOOKUP($AC577,FILL_DATA!$A$4:$X$1004,22,0),"")</f>
        <v/>
      </c>
      <c r="W577" s="58" t="str">
        <f>IFERROR(VLOOKUP($AC577,FILL_DATA!$A$4:$X$1004,23,0),"")</f>
        <v/>
      </c>
      <c r="X577" s="59" t="str">
        <f>IFERROR(VLOOKUP($AC577,FILL_DATA!$A$4:$X$1004,24,0),"")</f>
        <v/>
      </c>
      <c r="Y577" s="59" t="str">
        <f>IF(SANCTION!$C$6:$C$1006="","",VLOOKUP(SANCTION!$C$6:$C$1006,Sheet1!$B$3:$C$15,2,0))</f>
        <v/>
      </c>
      <c r="Z577" s="57">
        <f t="shared" si="16"/>
        <v>0</v>
      </c>
      <c r="AE577" s="89">
        <f>IF(SANCTION!$C577&gt;=9,1,0)</f>
        <v>1</v>
      </c>
      <c r="AF577" s="89">
        <f>IFERROR(PRODUCT(SANCTION!$X577,SANCTION!$Y577),"")</f>
        <v>0</v>
      </c>
      <c r="AG577" s="89">
        <f t="shared" si="17"/>
        <v>0</v>
      </c>
    </row>
    <row r="578" spans="1:33" hidden="1">
      <c r="A578" s="89" t="str">
        <f>J578&amp;"_"&amp;COUNTIF($J$6:J578,J578)</f>
        <v>_542</v>
      </c>
      <c r="B578" s="58"/>
      <c r="C578" s="58" t="str">
        <f>IFERROR(VLOOKUP($AC578,FILL_DATA!$A$4:$X$1004,2,0),"")</f>
        <v/>
      </c>
      <c r="D578" s="59" t="str">
        <f>IFERROR(VLOOKUP($AC578,FILL_DATA!$A$4:$X$1004,3,0),"")</f>
        <v/>
      </c>
      <c r="E578" s="58" t="str">
        <f>IFERROR(VLOOKUP($AC578,FILL_DATA!$A$4:$X$1004,4,0),"")</f>
        <v/>
      </c>
      <c r="F578" s="59" t="str">
        <f>IFERROR(VLOOKUP($AC578,FILL_DATA!$A$4:$X$1004,5,0),"")</f>
        <v/>
      </c>
      <c r="G578" s="58" t="str">
        <f>IFERROR(VLOOKUP($AC578,FILL_DATA!$A$4:$X$1004,6,0),"")</f>
        <v/>
      </c>
      <c r="H578" s="58" t="str">
        <f>IFERROR(VLOOKUP($AC578,FILL_DATA!$A$4:$X$1004,7,0),"")</f>
        <v/>
      </c>
      <c r="I578" s="161" t="str">
        <f>IFERROR(VLOOKUP($AC578,FILL_DATA!$A$4:$X$1004,9,0),"")</f>
        <v/>
      </c>
      <c r="J578" s="58" t="str">
        <f>IFERROR(VLOOKUP($AC578,FILL_DATA!$A$4:$X$1004,10,0),"")</f>
        <v/>
      </c>
      <c r="K578" s="58" t="str">
        <f>IFERROR(VLOOKUP($AC578,FILL_DATA!$A$4:$X$1004,11,0),"")</f>
        <v/>
      </c>
      <c r="L578" s="58" t="str">
        <f>IFERROR(VLOOKUP($AC578,FILL_DATA!$A$4:$X$1004,12,0),"")</f>
        <v/>
      </c>
      <c r="M578" s="58" t="str">
        <f>IFERROR(VLOOKUP($AC578,FILL_DATA!$A$4:$X$1004,13,0),"")</f>
        <v/>
      </c>
      <c r="N578" s="58" t="str">
        <f>IFERROR(VLOOKUP($AC578,FILL_DATA!$A$4:$X$1004,14,0),"")</f>
        <v/>
      </c>
      <c r="O578" s="58" t="str">
        <f>IFERROR(VLOOKUP($AC578,FILL_DATA!$A$4:$X$1004,15,0),"")</f>
        <v/>
      </c>
      <c r="P578" s="58" t="str">
        <f>IFERROR(VLOOKUP($AC578,FILL_DATA!$A$4:$X$1004,16,0),"")</f>
        <v/>
      </c>
      <c r="Q578" s="58" t="str">
        <f>IFERROR(VLOOKUP($AC578,FILL_DATA!$A$4:$X$1004,17,0),"")</f>
        <v/>
      </c>
      <c r="R578" s="58" t="str">
        <f>IFERROR(VLOOKUP($AC578,FILL_DATA!$A$4:$X$1004,18,0),"")</f>
        <v/>
      </c>
      <c r="S578" s="58" t="str">
        <f>IFERROR(VLOOKUP($AC578,FILL_DATA!$A$4:$X$1004,19,0),"")</f>
        <v/>
      </c>
      <c r="T578" s="58" t="str">
        <f>IFERROR(VLOOKUP($AC578,FILL_DATA!$A$4:$X$1004,20,0),"")</f>
        <v/>
      </c>
      <c r="U578" s="58" t="str">
        <f>IFERROR(VLOOKUP($AC578,FILL_DATA!$A$4:$X$1004,21,0),"")</f>
        <v/>
      </c>
      <c r="V578" s="58" t="str">
        <f>IFERROR(VLOOKUP($AC578,FILL_DATA!$A$4:$X$1004,22,0),"")</f>
        <v/>
      </c>
      <c r="W578" s="58" t="str">
        <f>IFERROR(VLOOKUP($AC578,FILL_DATA!$A$4:$X$1004,23,0),"")</f>
        <v/>
      </c>
      <c r="X578" s="59" t="str">
        <f>IFERROR(VLOOKUP($AC578,FILL_DATA!$A$4:$X$1004,24,0),"")</f>
        <v/>
      </c>
      <c r="Y578" s="59" t="str">
        <f>IF(SANCTION!$C$6:$C$1006="","",VLOOKUP(SANCTION!$C$6:$C$1006,Sheet1!$B$3:$C$15,2,0))</f>
        <v/>
      </c>
      <c r="Z578" s="57">
        <f t="shared" si="16"/>
        <v>0</v>
      </c>
      <c r="AE578" s="89">
        <f>IF(SANCTION!$C578&gt;=9,1,0)</f>
        <v>1</v>
      </c>
      <c r="AF578" s="89">
        <f>IFERROR(PRODUCT(SANCTION!$X578,SANCTION!$Y578),"")</f>
        <v>0</v>
      </c>
      <c r="AG578" s="89">
        <f t="shared" si="17"/>
        <v>0</v>
      </c>
    </row>
    <row r="579" spans="1:33" hidden="1">
      <c r="A579" s="89" t="str">
        <f>J579&amp;"_"&amp;COUNTIF($J$6:J579,J579)</f>
        <v>_543</v>
      </c>
      <c r="B579" s="58"/>
      <c r="C579" s="58" t="str">
        <f>IFERROR(VLOOKUP($AC579,FILL_DATA!$A$4:$X$1004,2,0),"")</f>
        <v/>
      </c>
      <c r="D579" s="59" t="str">
        <f>IFERROR(VLOOKUP($AC579,FILL_DATA!$A$4:$X$1004,3,0),"")</f>
        <v/>
      </c>
      <c r="E579" s="58" t="str">
        <f>IFERROR(VLOOKUP($AC579,FILL_DATA!$A$4:$X$1004,4,0),"")</f>
        <v/>
      </c>
      <c r="F579" s="59" t="str">
        <f>IFERROR(VLOOKUP($AC579,FILL_DATA!$A$4:$X$1004,5,0),"")</f>
        <v/>
      </c>
      <c r="G579" s="58" t="str">
        <f>IFERROR(VLOOKUP($AC579,FILL_DATA!$A$4:$X$1004,6,0),"")</f>
        <v/>
      </c>
      <c r="H579" s="58" t="str">
        <f>IFERROR(VLOOKUP($AC579,FILL_DATA!$A$4:$X$1004,7,0),"")</f>
        <v/>
      </c>
      <c r="I579" s="161" t="str">
        <f>IFERROR(VLOOKUP($AC579,FILL_DATA!$A$4:$X$1004,9,0),"")</f>
        <v/>
      </c>
      <c r="J579" s="58" t="str">
        <f>IFERROR(VLOOKUP($AC579,FILL_DATA!$A$4:$X$1004,10,0),"")</f>
        <v/>
      </c>
      <c r="K579" s="58" t="str">
        <f>IFERROR(VLOOKUP($AC579,FILL_DATA!$A$4:$X$1004,11,0),"")</f>
        <v/>
      </c>
      <c r="L579" s="58" t="str">
        <f>IFERROR(VLOOKUP($AC579,FILL_DATA!$A$4:$X$1004,12,0),"")</f>
        <v/>
      </c>
      <c r="M579" s="58" t="str">
        <f>IFERROR(VLOOKUP($AC579,FILL_DATA!$A$4:$X$1004,13,0),"")</f>
        <v/>
      </c>
      <c r="N579" s="58" t="str">
        <f>IFERROR(VLOOKUP($AC579,FILL_DATA!$A$4:$X$1004,14,0),"")</f>
        <v/>
      </c>
      <c r="O579" s="58" t="str">
        <f>IFERROR(VLOOKUP($AC579,FILL_DATA!$A$4:$X$1004,15,0),"")</f>
        <v/>
      </c>
      <c r="P579" s="58" t="str">
        <f>IFERROR(VLOOKUP($AC579,FILL_DATA!$A$4:$X$1004,16,0),"")</f>
        <v/>
      </c>
      <c r="Q579" s="58" t="str">
        <f>IFERROR(VLOOKUP($AC579,FILL_DATA!$A$4:$X$1004,17,0),"")</f>
        <v/>
      </c>
      <c r="R579" s="58" t="str">
        <f>IFERROR(VLOOKUP($AC579,FILL_DATA!$A$4:$X$1004,18,0),"")</f>
        <v/>
      </c>
      <c r="S579" s="58" t="str">
        <f>IFERROR(VLOOKUP($AC579,FILL_DATA!$A$4:$X$1004,19,0),"")</f>
        <v/>
      </c>
      <c r="T579" s="58" t="str">
        <f>IFERROR(VLOOKUP($AC579,FILL_DATA!$A$4:$X$1004,20,0),"")</f>
        <v/>
      </c>
      <c r="U579" s="58" t="str">
        <f>IFERROR(VLOOKUP($AC579,FILL_DATA!$A$4:$X$1004,21,0),"")</f>
        <v/>
      </c>
      <c r="V579" s="58" t="str">
        <f>IFERROR(VLOOKUP($AC579,FILL_DATA!$A$4:$X$1004,22,0),"")</f>
        <v/>
      </c>
      <c r="W579" s="58" t="str">
        <f>IFERROR(VLOOKUP($AC579,FILL_DATA!$A$4:$X$1004,23,0),"")</f>
        <v/>
      </c>
      <c r="X579" s="59" t="str">
        <f>IFERROR(VLOOKUP($AC579,FILL_DATA!$A$4:$X$1004,24,0),"")</f>
        <v/>
      </c>
      <c r="Y579" s="59" t="str">
        <f>IF(SANCTION!$C$6:$C$1006="","",VLOOKUP(SANCTION!$C$6:$C$1006,Sheet1!$B$3:$C$15,2,0))</f>
        <v/>
      </c>
      <c r="Z579" s="57">
        <f t="shared" si="16"/>
        <v>0</v>
      </c>
      <c r="AE579" s="89">
        <f>IF(SANCTION!$C579&gt;=9,1,0)</f>
        <v>1</v>
      </c>
      <c r="AF579" s="89">
        <f>IFERROR(PRODUCT(SANCTION!$X579,SANCTION!$Y579),"")</f>
        <v>0</v>
      </c>
      <c r="AG579" s="89">
        <f t="shared" si="17"/>
        <v>0</v>
      </c>
    </row>
    <row r="580" spans="1:33" hidden="1">
      <c r="A580" s="89" t="str">
        <f>J580&amp;"_"&amp;COUNTIF($J$6:J580,J580)</f>
        <v>_544</v>
      </c>
      <c r="B580" s="58"/>
      <c r="C580" s="58" t="str">
        <f>IFERROR(VLOOKUP($AC580,FILL_DATA!$A$4:$X$1004,2,0),"")</f>
        <v/>
      </c>
      <c r="D580" s="59" t="str">
        <f>IFERROR(VLOOKUP($AC580,FILL_DATA!$A$4:$X$1004,3,0),"")</f>
        <v/>
      </c>
      <c r="E580" s="58" t="str">
        <f>IFERROR(VLOOKUP($AC580,FILL_DATA!$A$4:$X$1004,4,0),"")</f>
        <v/>
      </c>
      <c r="F580" s="59" t="str">
        <f>IFERROR(VLOOKUP($AC580,FILL_DATA!$A$4:$X$1004,5,0),"")</f>
        <v/>
      </c>
      <c r="G580" s="58" t="str">
        <f>IFERROR(VLOOKUP($AC580,FILL_DATA!$A$4:$X$1004,6,0),"")</f>
        <v/>
      </c>
      <c r="H580" s="58" t="str">
        <f>IFERROR(VLOOKUP($AC580,FILL_DATA!$A$4:$X$1004,7,0),"")</f>
        <v/>
      </c>
      <c r="I580" s="161" t="str">
        <f>IFERROR(VLOOKUP($AC580,FILL_DATA!$A$4:$X$1004,9,0),"")</f>
        <v/>
      </c>
      <c r="J580" s="58" t="str">
        <f>IFERROR(VLOOKUP($AC580,FILL_DATA!$A$4:$X$1004,10,0),"")</f>
        <v/>
      </c>
      <c r="K580" s="58" t="str">
        <f>IFERROR(VLOOKUP($AC580,FILL_DATA!$A$4:$X$1004,11,0),"")</f>
        <v/>
      </c>
      <c r="L580" s="58" t="str">
        <f>IFERROR(VLOOKUP($AC580,FILL_DATA!$A$4:$X$1004,12,0),"")</f>
        <v/>
      </c>
      <c r="M580" s="58" t="str">
        <f>IFERROR(VLOOKUP($AC580,FILL_DATA!$A$4:$X$1004,13,0),"")</f>
        <v/>
      </c>
      <c r="N580" s="58" t="str">
        <f>IFERROR(VLOOKUP($AC580,FILL_DATA!$A$4:$X$1004,14,0),"")</f>
        <v/>
      </c>
      <c r="O580" s="58" t="str">
        <f>IFERROR(VLOOKUP($AC580,FILL_DATA!$A$4:$X$1004,15,0),"")</f>
        <v/>
      </c>
      <c r="P580" s="58" t="str">
        <f>IFERROR(VLOOKUP($AC580,FILL_DATA!$A$4:$X$1004,16,0),"")</f>
        <v/>
      </c>
      <c r="Q580" s="58" t="str">
        <f>IFERROR(VLOOKUP($AC580,FILL_DATA!$A$4:$X$1004,17,0),"")</f>
        <v/>
      </c>
      <c r="R580" s="58" t="str">
        <f>IFERROR(VLOOKUP($AC580,FILL_DATA!$A$4:$X$1004,18,0),"")</f>
        <v/>
      </c>
      <c r="S580" s="58" t="str">
        <f>IFERROR(VLOOKUP($AC580,FILL_DATA!$A$4:$X$1004,19,0),"")</f>
        <v/>
      </c>
      <c r="T580" s="58" t="str">
        <f>IFERROR(VLOOKUP($AC580,FILL_DATA!$A$4:$X$1004,20,0),"")</f>
        <v/>
      </c>
      <c r="U580" s="58" t="str">
        <f>IFERROR(VLOOKUP($AC580,FILL_DATA!$A$4:$X$1004,21,0),"")</f>
        <v/>
      </c>
      <c r="V580" s="58" t="str">
        <f>IFERROR(VLOOKUP($AC580,FILL_DATA!$A$4:$X$1004,22,0),"")</f>
        <v/>
      </c>
      <c r="W580" s="58" t="str">
        <f>IFERROR(VLOOKUP($AC580,FILL_DATA!$A$4:$X$1004,23,0),"")</f>
        <v/>
      </c>
      <c r="X580" s="59" t="str">
        <f>IFERROR(VLOOKUP($AC580,FILL_DATA!$A$4:$X$1004,24,0),"")</f>
        <v/>
      </c>
      <c r="Y580" s="59" t="str">
        <f>IF(SANCTION!$C$6:$C$1006="","",VLOOKUP(SANCTION!$C$6:$C$1006,Sheet1!$B$3:$C$15,2,0))</f>
        <v/>
      </c>
      <c r="Z580" s="57">
        <f t="shared" si="16"/>
        <v>0</v>
      </c>
      <c r="AE580" s="89">
        <f>IF(SANCTION!$C580&gt;=9,1,0)</f>
        <v>1</v>
      </c>
      <c r="AF580" s="89">
        <f>IFERROR(PRODUCT(SANCTION!$X580,SANCTION!$Y580),"")</f>
        <v>0</v>
      </c>
      <c r="AG580" s="89">
        <f t="shared" si="17"/>
        <v>0</v>
      </c>
    </row>
    <row r="581" spans="1:33" hidden="1">
      <c r="A581" s="89" t="str">
        <f>J581&amp;"_"&amp;COUNTIF($J$6:J581,J581)</f>
        <v>_545</v>
      </c>
      <c r="B581" s="58"/>
      <c r="C581" s="58" t="str">
        <f>IFERROR(VLOOKUP($AC581,FILL_DATA!$A$4:$X$1004,2,0),"")</f>
        <v/>
      </c>
      <c r="D581" s="59" t="str">
        <f>IFERROR(VLOOKUP($AC581,FILL_DATA!$A$4:$X$1004,3,0),"")</f>
        <v/>
      </c>
      <c r="E581" s="58" t="str">
        <f>IFERROR(VLOOKUP($AC581,FILL_DATA!$A$4:$X$1004,4,0),"")</f>
        <v/>
      </c>
      <c r="F581" s="59" t="str">
        <f>IFERROR(VLOOKUP($AC581,FILL_DATA!$A$4:$X$1004,5,0),"")</f>
        <v/>
      </c>
      <c r="G581" s="58" t="str">
        <f>IFERROR(VLOOKUP($AC581,FILL_DATA!$A$4:$X$1004,6,0),"")</f>
        <v/>
      </c>
      <c r="H581" s="58" t="str">
        <f>IFERROR(VLOOKUP($AC581,FILL_DATA!$A$4:$X$1004,7,0),"")</f>
        <v/>
      </c>
      <c r="I581" s="161" t="str">
        <f>IFERROR(VLOOKUP($AC581,FILL_DATA!$A$4:$X$1004,9,0),"")</f>
        <v/>
      </c>
      <c r="J581" s="58" t="str">
        <f>IFERROR(VLOOKUP($AC581,FILL_DATA!$A$4:$X$1004,10,0),"")</f>
        <v/>
      </c>
      <c r="K581" s="58" t="str">
        <f>IFERROR(VLOOKUP($AC581,FILL_DATA!$A$4:$X$1004,11,0),"")</f>
        <v/>
      </c>
      <c r="L581" s="58" t="str">
        <f>IFERROR(VLOOKUP($AC581,FILL_DATA!$A$4:$X$1004,12,0),"")</f>
        <v/>
      </c>
      <c r="M581" s="58" t="str">
        <f>IFERROR(VLOOKUP($AC581,FILL_DATA!$A$4:$X$1004,13,0),"")</f>
        <v/>
      </c>
      <c r="N581" s="58" t="str">
        <f>IFERROR(VLOOKUP($AC581,FILL_DATA!$A$4:$X$1004,14,0),"")</f>
        <v/>
      </c>
      <c r="O581" s="58" t="str">
        <f>IFERROR(VLOOKUP($AC581,FILL_DATA!$A$4:$X$1004,15,0),"")</f>
        <v/>
      </c>
      <c r="P581" s="58" t="str">
        <f>IFERROR(VLOOKUP($AC581,FILL_DATA!$A$4:$X$1004,16,0),"")</f>
        <v/>
      </c>
      <c r="Q581" s="58" t="str">
        <f>IFERROR(VLOOKUP($AC581,FILL_DATA!$A$4:$X$1004,17,0),"")</f>
        <v/>
      </c>
      <c r="R581" s="58" t="str">
        <f>IFERROR(VLOOKUP($AC581,FILL_DATA!$A$4:$X$1004,18,0),"")</f>
        <v/>
      </c>
      <c r="S581" s="58" t="str">
        <f>IFERROR(VLOOKUP($AC581,FILL_DATA!$A$4:$X$1004,19,0),"")</f>
        <v/>
      </c>
      <c r="T581" s="58" t="str">
        <f>IFERROR(VLOOKUP($AC581,FILL_DATA!$A$4:$X$1004,20,0),"")</f>
        <v/>
      </c>
      <c r="U581" s="58" t="str">
        <f>IFERROR(VLOOKUP($AC581,FILL_DATA!$A$4:$X$1004,21,0),"")</f>
        <v/>
      </c>
      <c r="V581" s="58" t="str">
        <f>IFERROR(VLOOKUP($AC581,FILL_DATA!$A$4:$X$1004,22,0),"")</f>
        <v/>
      </c>
      <c r="W581" s="58" t="str">
        <f>IFERROR(VLOOKUP($AC581,FILL_DATA!$A$4:$X$1004,23,0),"")</f>
        <v/>
      </c>
      <c r="X581" s="59" t="str">
        <f>IFERROR(VLOOKUP($AC581,FILL_DATA!$A$4:$X$1004,24,0),"")</f>
        <v/>
      </c>
      <c r="Y581" s="59" t="str">
        <f>IF(SANCTION!$C$6:$C$1006="","",VLOOKUP(SANCTION!$C$6:$C$1006,Sheet1!$B$3:$C$15,2,0))</f>
        <v/>
      </c>
      <c r="Z581" s="57">
        <f t="shared" si="16"/>
        <v>0</v>
      </c>
      <c r="AE581" s="89">
        <f>IF(SANCTION!$C581&gt;=9,1,0)</f>
        <v>1</v>
      </c>
      <c r="AF581" s="89">
        <f>IFERROR(PRODUCT(SANCTION!$X581,SANCTION!$Y581),"")</f>
        <v>0</v>
      </c>
      <c r="AG581" s="89">
        <f t="shared" si="17"/>
        <v>0</v>
      </c>
    </row>
    <row r="582" spans="1:33" hidden="1">
      <c r="A582" s="89" t="str">
        <f>J582&amp;"_"&amp;COUNTIF($J$6:J582,J582)</f>
        <v>_546</v>
      </c>
      <c r="B582" s="58"/>
      <c r="C582" s="58" t="str">
        <f>IFERROR(VLOOKUP($AC582,FILL_DATA!$A$4:$X$1004,2,0),"")</f>
        <v/>
      </c>
      <c r="D582" s="59" t="str">
        <f>IFERROR(VLOOKUP($AC582,FILL_DATA!$A$4:$X$1004,3,0),"")</f>
        <v/>
      </c>
      <c r="E582" s="58" t="str">
        <f>IFERROR(VLOOKUP($AC582,FILL_DATA!$A$4:$X$1004,4,0),"")</f>
        <v/>
      </c>
      <c r="F582" s="59" t="str">
        <f>IFERROR(VLOOKUP($AC582,FILL_DATA!$A$4:$X$1004,5,0),"")</f>
        <v/>
      </c>
      <c r="G582" s="58" t="str">
        <f>IFERROR(VLOOKUP($AC582,FILL_DATA!$A$4:$X$1004,6,0),"")</f>
        <v/>
      </c>
      <c r="H582" s="58" t="str">
        <f>IFERROR(VLOOKUP($AC582,FILL_DATA!$A$4:$X$1004,7,0),"")</f>
        <v/>
      </c>
      <c r="I582" s="161" t="str">
        <f>IFERROR(VLOOKUP($AC582,FILL_DATA!$A$4:$X$1004,9,0),"")</f>
        <v/>
      </c>
      <c r="J582" s="58" t="str">
        <f>IFERROR(VLOOKUP($AC582,FILL_DATA!$A$4:$X$1004,10,0),"")</f>
        <v/>
      </c>
      <c r="K582" s="58" t="str">
        <f>IFERROR(VLOOKUP($AC582,FILL_DATA!$A$4:$X$1004,11,0),"")</f>
        <v/>
      </c>
      <c r="L582" s="58" t="str">
        <f>IFERROR(VLOOKUP($AC582,FILL_DATA!$A$4:$X$1004,12,0),"")</f>
        <v/>
      </c>
      <c r="M582" s="58" t="str">
        <f>IFERROR(VLOOKUP($AC582,FILL_DATA!$A$4:$X$1004,13,0),"")</f>
        <v/>
      </c>
      <c r="N582" s="58" t="str">
        <f>IFERROR(VLOOKUP($AC582,FILL_DATA!$A$4:$X$1004,14,0),"")</f>
        <v/>
      </c>
      <c r="O582" s="58" t="str">
        <f>IFERROR(VLOOKUP($AC582,FILL_DATA!$A$4:$X$1004,15,0),"")</f>
        <v/>
      </c>
      <c r="P582" s="58" t="str">
        <f>IFERROR(VLOOKUP($AC582,FILL_DATA!$A$4:$X$1004,16,0),"")</f>
        <v/>
      </c>
      <c r="Q582" s="58" t="str">
        <f>IFERROR(VLOOKUP($AC582,FILL_DATA!$A$4:$X$1004,17,0),"")</f>
        <v/>
      </c>
      <c r="R582" s="58" t="str">
        <f>IFERROR(VLOOKUP($AC582,FILL_DATA!$A$4:$X$1004,18,0),"")</f>
        <v/>
      </c>
      <c r="S582" s="58" t="str">
        <f>IFERROR(VLOOKUP($AC582,FILL_DATA!$A$4:$X$1004,19,0),"")</f>
        <v/>
      </c>
      <c r="T582" s="58" t="str">
        <f>IFERROR(VLOOKUP($AC582,FILL_DATA!$A$4:$X$1004,20,0),"")</f>
        <v/>
      </c>
      <c r="U582" s="58" t="str">
        <f>IFERROR(VLOOKUP($AC582,FILL_DATA!$A$4:$X$1004,21,0),"")</f>
        <v/>
      </c>
      <c r="V582" s="58" t="str">
        <f>IFERROR(VLOOKUP($AC582,FILL_DATA!$A$4:$X$1004,22,0),"")</f>
        <v/>
      </c>
      <c r="W582" s="58" t="str">
        <f>IFERROR(VLOOKUP($AC582,FILL_DATA!$A$4:$X$1004,23,0),"")</f>
        <v/>
      </c>
      <c r="X582" s="59" t="str">
        <f>IFERROR(VLOOKUP($AC582,FILL_DATA!$A$4:$X$1004,24,0),"")</f>
        <v/>
      </c>
      <c r="Y582" s="59" t="str">
        <f>IF(SANCTION!$C$6:$C$1006="","",VLOOKUP(SANCTION!$C$6:$C$1006,Sheet1!$B$3:$C$15,2,0))</f>
        <v/>
      </c>
      <c r="Z582" s="57">
        <f t="shared" ref="Z582:Z645" si="18">AG582</f>
        <v>0</v>
      </c>
      <c r="AE582" s="89">
        <f>IF(SANCTION!$C582&gt;=9,1,0)</f>
        <v>1</v>
      </c>
      <c r="AF582" s="89">
        <f>IFERROR(PRODUCT(SANCTION!$X582,SANCTION!$Y582),"")</f>
        <v>0</v>
      </c>
      <c r="AG582" s="89">
        <f t="shared" si="17"/>
        <v>0</v>
      </c>
    </row>
    <row r="583" spans="1:33" hidden="1">
      <c r="A583" s="89" t="str">
        <f>J583&amp;"_"&amp;COUNTIF($J$6:J583,J583)</f>
        <v>_547</v>
      </c>
      <c r="B583" s="58"/>
      <c r="C583" s="58" t="str">
        <f>IFERROR(VLOOKUP($AC583,FILL_DATA!$A$4:$X$1004,2,0),"")</f>
        <v/>
      </c>
      <c r="D583" s="59" t="str">
        <f>IFERROR(VLOOKUP($AC583,FILL_DATA!$A$4:$X$1004,3,0),"")</f>
        <v/>
      </c>
      <c r="E583" s="58" t="str">
        <f>IFERROR(VLOOKUP($AC583,FILL_DATA!$A$4:$X$1004,4,0),"")</f>
        <v/>
      </c>
      <c r="F583" s="59" t="str">
        <f>IFERROR(VLOOKUP($AC583,FILL_DATA!$A$4:$X$1004,5,0),"")</f>
        <v/>
      </c>
      <c r="G583" s="58" t="str">
        <f>IFERROR(VLOOKUP($AC583,FILL_DATA!$A$4:$X$1004,6,0),"")</f>
        <v/>
      </c>
      <c r="H583" s="58" t="str">
        <f>IFERROR(VLOOKUP($AC583,FILL_DATA!$A$4:$X$1004,7,0),"")</f>
        <v/>
      </c>
      <c r="I583" s="161" t="str">
        <f>IFERROR(VLOOKUP($AC583,FILL_DATA!$A$4:$X$1004,9,0),"")</f>
        <v/>
      </c>
      <c r="J583" s="58" t="str">
        <f>IFERROR(VLOOKUP($AC583,FILL_DATA!$A$4:$X$1004,10,0),"")</f>
        <v/>
      </c>
      <c r="K583" s="58" t="str">
        <f>IFERROR(VLOOKUP($AC583,FILL_DATA!$A$4:$X$1004,11,0),"")</f>
        <v/>
      </c>
      <c r="L583" s="58" t="str">
        <f>IFERROR(VLOOKUP($AC583,FILL_DATA!$A$4:$X$1004,12,0),"")</f>
        <v/>
      </c>
      <c r="M583" s="58" t="str">
        <f>IFERROR(VLOOKUP($AC583,FILL_DATA!$A$4:$X$1004,13,0),"")</f>
        <v/>
      </c>
      <c r="N583" s="58" t="str">
        <f>IFERROR(VLOOKUP($AC583,FILL_DATA!$A$4:$X$1004,14,0),"")</f>
        <v/>
      </c>
      <c r="O583" s="58" t="str">
        <f>IFERROR(VLOOKUP($AC583,FILL_DATA!$A$4:$X$1004,15,0),"")</f>
        <v/>
      </c>
      <c r="P583" s="58" t="str">
        <f>IFERROR(VLOOKUP($AC583,FILL_DATA!$A$4:$X$1004,16,0),"")</f>
        <v/>
      </c>
      <c r="Q583" s="58" t="str">
        <f>IFERROR(VLOOKUP($AC583,FILL_DATA!$A$4:$X$1004,17,0),"")</f>
        <v/>
      </c>
      <c r="R583" s="58" t="str">
        <f>IFERROR(VLOOKUP($AC583,FILL_DATA!$A$4:$X$1004,18,0),"")</f>
        <v/>
      </c>
      <c r="S583" s="58" t="str">
        <f>IFERROR(VLOOKUP($AC583,FILL_DATA!$A$4:$X$1004,19,0),"")</f>
        <v/>
      </c>
      <c r="T583" s="58" t="str">
        <f>IFERROR(VLOOKUP($AC583,FILL_DATA!$A$4:$X$1004,20,0),"")</f>
        <v/>
      </c>
      <c r="U583" s="58" t="str">
        <f>IFERROR(VLOOKUP($AC583,FILL_DATA!$A$4:$X$1004,21,0),"")</f>
        <v/>
      </c>
      <c r="V583" s="58" t="str">
        <f>IFERROR(VLOOKUP($AC583,FILL_DATA!$A$4:$X$1004,22,0),"")</f>
        <v/>
      </c>
      <c r="W583" s="58" t="str">
        <f>IFERROR(VLOOKUP($AC583,FILL_DATA!$A$4:$X$1004,23,0),"")</f>
        <v/>
      </c>
      <c r="X583" s="59" t="str">
        <f>IFERROR(VLOOKUP($AC583,FILL_DATA!$A$4:$X$1004,24,0),"")</f>
        <v/>
      </c>
      <c r="Y583" s="59" t="str">
        <f>IF(SANCTION!$C$6:$C$1006="","",VLOOKUP(SANCTION!$C$6:$C$1006,Sheet1!$B$3:$C$15,2,0))</f>
        <v/>
      </c>
      <c r="Z583" s="57">
        <f t="shared" si="18"/>
        <v>0</v>
      </c>
      <c r="AE583" s="89">
        <f>IF(SANCTION!$C583&gt;=9,1,0)</f>
        <v>1</v>
      </c>
      <c r="AF583" s="89">
        <f>IFERROR(PRODUCT(SANCTION!$X583,SANCTION!$Y583),"")</f>
        <v>0</v>
      </c>
      <c r="AG583" s="89">
        <f t="shared" ref="AG583:AG646" si="19">IF(AND(IF(AE583=1,AF583&gt;=5400)),5400,IF(AND(AF583=0,AF583&gt;=3000),3000,AF583))</f>
        <v>0</v>
      </c>
    </row>
    <row r="584" spans="1:33" hidden="1">
      <c r="A584" s="89" t="str">
        <f>J584&amp;"_"&amp;COUNTIF($J$6:J584,J584)</f>
        <v>_548</v>
      </c>
      <c r="B584" s="58"/>
      <c r="C584" s="58" t="str">
        <f>IFERROR(VLOOKUP($AC584,FILL_DATA!$A$4:$X$1004,2,0),"")</f>
        <v/>
      </c>
      <c r="D584" s="59" t="str">
        <f>IFERROR(VLOOKUP($AC584,FILL_DATA!$A$4:$X$1004,3,0),"")</f>
        <v/>
      </c>
      <c r="E584" s="58" t="str">
        <f>IFERROR(VLOOKUP($AC584,FILL_DATA!$A$4:$X$1004,4,0),"")</f>
        <v/>
      </c>
      <c r="F584" s="59" t="str">
        <f>IFERROR(VLOOKUP($AC584,FILL_DATA!$A$4:$X$1004,5,0),"")</f>
        <v/>
      </c>
      <c r="G584" s="58" t="str">
        <f>IFERROR(VLOOKUP($AC584,FILL_DATA!$A$4:$X$1004,6,0),"")</f>
        <v/>
      </c>
      <c r="H584" s="58" t="str">
        <f>IFERROR(VLOOKUP($AC584,FILL_DATA!$A$4:$X$1004,7,0),"")</f>
        <v/>
      </c>
      <c r="I584" s="161" t="str">
        <f>IFERROR(VLOOKUP($AC584,FILL_DATA!$A$4:$X$1004,9,0),"")</f>
        <v/>
      </c>
      <c r="J584" s="58" t="str">
        <f>IFERROR(VLOOKUP($AC584,FILL_DATA!$A$4:$X$1004,10,0),"")</f>
        <v/>
      </c>
      <c r="K584" s="58" t="str">
        <f>IFERROR(VLOOKUP($AC584,FILL_DATA!$A$4:$X$1004,11,0),"")</f>
        <v/>
      </c>
      <c r="L584" s="58" t="str">
        <f>IFERROR(VLOOKUP($AC584,FILL_DATA!$A$4:$X$1004,12,0),"")</f>
        <v/>
      </c>
      <c r="M584" s="58" t="str">
        <f>IFERROR(VLOOKUP($AC584,FILL_DATA!$A$4:$X$1004,13,0),"")</f>
        <v/>
      </c>
      <c r="N584" s="58" t="str">
        <f>IFERROR(VLOOKUP($AC584,FILL_DATA!$A$4:$X$1004,14,0),"")</f>
        <v/>
      </c>
      <c r="O584" s="58" t="str">
        <f>IFERROR(VLOOKUP($AC584,FILL_DATA!$A$4:$X$1004,15,0),"")</f>
        <v/>
      </c>
      <c r="P584" s="58" t="str">
        <f>IFERROR(VLOOKUP($AC584,FILL_DATA!$A$4:$X$1004,16,0),"")</f>
        <v/>
      </c>
      <c r="Q584" s="58" t="str">
        <f>IFERROR(VLOOKUP($AC584,FILL_DATA!$A$4:$X$1004,17,0),"")</f>
        <v/>
      </c>
      <c r="R584" s="58" t="str">
        <f>IFERROR(VLOOKUP($AC584,FILL_DATA!$A$4:$X$1004,18,0),"")</f>
        <v/>
      </c>
      <c r="S584" s="58" t="str">
        <f>IFERROR(VLOOKUP($AC584,FILL_DATA!$A$4:$X$1004,19,0),"")</f>
        <v/>
      </c>
      <c r="T584" s="58" t="str">
        <f>IFERROR(VLOOKUP($AC584,FILL_DATA!$A$4:$X$1004,20,0),"")</f>
        <v/>
      </c>
      <c r="U584" s="58" t="str">
        <f>IFERROR(VLOOKUP($AC584,FILL_DATA!$A$4:$X$1004,21,0),"")</f>
        <v/>
      </c>
      <c r="V584" s="58" t="str">
        <f>IFERROR(VLOOKUP($AC584,FILL_DATA!$A$4:$X$1004,22,0),"")</f>
        <v/>
      </c>
      <c r="W584" s="58" t="str">
        <f>IFERROR(VLOOKUP($AC584,FILL_DATA!$A$4:$X$1004,23,0),"")</f>
        <v/>
      </c>
      <c r="X584" s="59" t="str">
        <f>IFERROR(VLOOKUP($AC584,FILL_DATA!$A$4:$X$1004,24,0),"")</f>
        <v/>
      </c>
      <c r="Y584" s="59" t="str">
        <f>IF(SANCTION!$C$6:$C$1006="","",VLOOKUP(SANCTION!$C$6:$C$1006,Sheet1!$B$3:$C$15,2,0))</f>
        <v/>
      </c>
      <c r="Z584" s="57">
        <f t="shared" si="18"/>
        <v>0</v>
      </c>
      <c r="AE584" s="89">
        <f>IF(SANCTION!$C584&gt;=9,1,0)</f>
        <v>1</v>
      </c>
      <c r="AF584" s="89">
        <f>IFERROR(PRODUCT(SANCTION!$X584,SANCTION!$Y584),"")</f>
        <v>0</v>
      </c>
      <c r="AG584" s="89">
        <f t="shared" si="19"/>
        <v>0</v>
      </c>
    </row>
    <row r="585" spans="1:33" hidden="1">
      <c r="A585" s="89" t="str">
        <f>J585&amp;"_"&amp;COUNTIF($J$6:J585,J585)</f>
        <v>_549</v>
      </c>
      <c r="B585" s="58"/>
      <c r="C585" s="58" t="str">
        <f>IFERROR(VLOOKUP($AC585,FILL_DATA!$A$4:$X$1004,2,0),"")</f>
        <v/>
      </c>
      <c r="D585" s="59" t="str">
        <f>IFERROR(VLOOKUP($AC585,FILL_DATA!$A$4:$X$1004,3,0),"")</f>
        <v/>
      </c>
      <c r="E585" s="58" t="str">
        <f>IFERROR(VLOOKUP($AC585,FILL_DATA!$A$4:$X$1004,4,0),"")</f>
        <v/>
      </c>
      <c r="F585" s="59" t="str">
        <f>IFERROR(VLOOKUP($AC585,FILL_DATA!$A$4:$X$1004,5,0),"")</f>
        <v/>
      </c>
      <c r="G585" s="58" t="str">
        <f>IFERROR(VLOOKUP($AC585,FILL_DATA!$A$4:$X$1004,6,0),"")</f>
        <v/>
      </c>
      <c r="H585" s="58" t="str">
        <f>IFERROR(VLOOKUP($AC585,FILL_DATA!$A$4:$X$1004,7,0),"")</f>
        <v/>
      </c>
      <c r="I585" s="161" t="str">
        <f>IFERROR(VLOOKUP($AC585,FILL_DATA!$A$4:$X$1004,9,0),"")</f>
        <v/>
      </c>
      <c r="J585" s="58" t="str">
        <f>IFERROR(VLOOKUP($AC585,FILL_DATA!$A$4:$X$1004,10,0),"")</f>
        <v/>
      </c>
      <c r="K585" s="58" t="str">
        <f>IFERROR(VLOOKUP($AC585,FILL_DATA!$A$4:$X$1004,11,0),"")</f>
        <v/>
      </c>
      <c r="L585" s="58" t="str">
        <f>IFERROR(VLOOKUP($AC585,FILL_DATA!$A$4:$X$1004,12,0),"")</f>
        <v/>
      </c>
      <c r="M585" s="58" t="str">
        <f>IFERROR(VLOOKUP($AC585,FILL_DATA!$A$4:$X$1004,13,0),"")</f>
        <v/>
      </c>
      <c r="N585" s="58" t="str">
        <f>IFERROR(VLOOKUP($AC585,FILL_DATA!$A$4:$X$1004,14,0),"")</f>
        <v/>
      </c>
      <c r="O585" s="58" t="str">
        <f>IFERROR(VLOOKUP($AC585,FILL_DATA!$A$4:$X$1004,15,0),"")</f>
        <v/>
      </c>
      <c r="P585" s="58" t="str">
        <f>IFERROR(VLOOKUP($AC585,FILL_DATA!$A$4:$X$1004,16,0),"")</f>
        <v/>
      </c>
      <c r="Q585" s="58" t="str">
        <f>IFERROR(VLOOKUP($AC585,FILL_DATA!$A$4:$X$1004,17,0),"")</f>
        <v/>
      </c>
      <c r="R585" s="58" t="str">
        <f>IFERROR(VLOOKUP($AC585,FILL_DATA!$A$4:$X$1004,18,0),"")</f>
        <v/>
      </c>
      <c r="S585" s="58" t="str">
        <f>IFERROR(VLOOKUP($AC585,FILL_DATA!$A$4:$X$1004,19,0),"")</f>
        <v/>
      </c>
      <c r="T585" s="58" t="str">
        <f>IFERROR(VLOOKUP($AC585,FILL_DATA!$A$4:$X$1004,20,0),"")</f>
        <v/>
      </c>
      <c r="U585" s="58" t="str">
        <f>IFERROR(VLOOKUP($AC585,FILL_DATA!$A$4:$X$1004,21,0),"")</f>
        <v/>
      </c>
      <c r="V585" s="58" t="str">
        <f>IFERROR(VLOOKUP($AC585,FILL_DATA!$A$4:$X$1004,22,0),"")</f>
        <v/>
      </c>
      <c r="W585" s="58" t="str">
        <f>IFERROR(VLOOKUP($AC585,FILL_DATA!$A$4:$X$1004,23,0),"")</f>
        <v/>
      </c>
      <c r="X585" s="59" t="str">
        <f>IFERROR(VLOOKUP($AC585,FILL_DATA!$A$4:$X$1004,24,0),"")</f>
        <v/>
      </c>
      <c r="Y585" s="59" t="str">
        <f>IF(SANCTION!$C$6:$C$1006="","",VLOOKUP(SANCTION!$C$6:$C$1006,Sheet1!$B$3:$C$15,2,0))</f>
        <v/>
      </c>
      <c r="Z585" s="57">
        <f t="shared" si="18"/>
        <v>0</v>
      </c>
      <c r="AE585" s="89">
        <f>IF(SANCTION!$C585&gt;=9,1,0)</f>
        <v>1</v>
      </c>
      <c r="AF585" s="89">
        <f>IFERROR(PRODUCT(SANCTION!$X585,SANCTION!$Y585),"")</f>
        <v>0</v>
      </c>
      <c r="AG585" s="89">
        <f t="shared" si="19"/>
        <v>0</v>
      </c>
    </row>
    <row r="586" spans="1:33" hidden="1">
      <c r="A586" s="89" t="str">
        <f>J586&amp;"_"&amp;COUNTIF($J$6:J586,J586)</f>
        <v>_550</v>
      </c>
      <c r="B586" s="58"/>
      <c r="C586" s="58" t="str">
        <f>IFERROR(VLOOKUP($AC586,FILL_DATA!$A$4:$X$1004,2,0),"")</f>
        <v/>
      </c>
      <c r="D586" s="59" t="str">
        <f>IFERROR(VLOOKUP($AC586,FILL_DATA!$A$4:$X$1004,3,0),"")</f>
        <v/>
      </c>
      <c r="E586" s="58" t="str">
        <f>IFERROR(VLOOKUP($AC586,FILL_DATA!$A$4:$X$1004,4,0),"")</f>
        <v/>
      </c>
      <c r="F586" s="59" t="str">
        <f>IFERROR(VLOOKUP($AC586,FILL_DATA!$A$4:$X$1004,5,0),"")</f>
        <v/>
      </c>
      <c r="G586" s="58" t="str">
        <f>IFERROR(VLOOKUP($AC586,FILL_DATA!$A$4:$X$1004,6,0),"")</f>
        <v/>
      </c>
      <c r="H586" s="58" t="str">
        <f>IFERROR(VLOOKUP($AC586,FILL_DATA!$A$4:$X$1004,7,0),"")</f>
        <v/>
      </c>
      <c r="I586" s="161" t="str">
        <f>IFERROR(VLOOKUP($AC586,FILL_DATA!$A$4:$X$1004,9,0),"")</f>
        <v/>
      </c>
      <c r="J586" s="58" t="str">
        <f>IFERROR(VLOOKUP($AC586,FILL_DATA!$A$4:$X$1004,10,0),"")</f>
        <v/>
      </c>
      <c r="K586" s="58" t="str">
        <f>IFERROR(VLOOKUP($AC586,FILL_DATA!$A$4:$X$1004,11,0),"")</f>
        <v/>
      </c>
      <c r="L586" s="58" t="str">
        <f>IFERROR(VLOOKUP($AC586,FILL_DATA!$A$4:$X$1004,12,0),"")</f>
        <v/>
      </c>
      <c r="M586" s="58" t="str">
        <f>IFERROR(VLOOKUP($AC586,FILL_DATA!$A$4:$X$1004,13,0),"")</f>
        <v/>
      </c>
      <c r="N586" s="58" t="str">
        <f>IFERROR(VLOOKUP($AC586,FILL_DATA!$A$4:$X$1004,14,0),"")</f>
        <v/>
      </c>
      <c r="O586" s="58" t="str">
        <f>IFERROR(VLOOKUP($AC586,FILL_DATA!$A$4:$X$1004,15,0),"")</f>
        <v/>
      </c>
      <c r="P586" s="58" t="str">
        <f>IFERROR(VLOOKUP($AC586,FILL_DATA!$A$4:$X$1004,16,0),"")</f>
        <v/>
      </c>
      <c r="Q586" s="58" t="str">
        <f>IFERROR(VLOOKUP($AC586,FILL_DATA!$A$4:$X$1004,17,0),"")</f>
        <v/>
      </c>
      <c r="R586" s="58" t="str">
        <f>IFERROR(VLOOKUP($AC586,FILL_DATA!$A$4:$X$1004,18,0),"")</f>
        <v/>
      </c>
      <c r="S586" s="58" t="str">
        <f>IFERROR(VLOOKUP($AC586,FILL_DATA!$A$4:$X$1004,19,0),"")</f>
        <v/>
      </c>
      <c r="T586" s="58" t="str">
        <f>IFERROR(VLOOKUP($AC586,FILL_DATA!$A$4:$X$1004,20,0),"")</f>
        <v/>
      </c>
      <c r="U586" s="58" t="str">
        <f>IFERROR(VLOOKUP($AC586,FILL_DATA!$A$4:$X$1004,21,0),"")</f>
        <v/>
      </c>
      <c r="V586" s="58" t="str">
        <f>IFERROR(VLOOKUP($AC586,FILL_DATA!$A$4:$X$1004,22,0),"")</f>
        <v/>
      </c>
      <c r="W586" s="58" t="str">
        <f>IFERROR(VLOOKUP($AC586,FILL_DATA!$A$4:$X$1004,23,0),"")</f>
        <v/>
      </c>
      <c r="X586" s="59" t="str">
        <f>IFERROR(VLOOKUP($AC586,FILL_DATA!$A$4:$X$1004,24,0),"")</f>
        <v/>
      </c>
      <c r="Y586" s="59" t="str">
        <f>IF(SANCTION!$C$6:$C$1006="","",VLOOKUP(SANCTION!$C$6:$C$1006,Sheet1!$B$3:$C$15,2,0))</f>
        <v/>
      </c>
      <c r="Z586" s="57">
        <f t="shared" si="18"/>
        <v>0</v>
      </c>
      <c r="AE586" s="89">
        <f>IF(SANCTION!$C586&gt;=9,1,0)</f>
        <v>1</v>
      </c>
      <c r="AF586" s="89">
        <f>IFERROR(PRODUCT(SANCTION!$X586,SANCTION!$Y586),"")</f>
        <v>0</v>
      </c>
      <c r="AG586" s="89">
        <f t="shared" si="19"/>
        <v>0</v>
      </c>
    </row>
    <row r="587" spans="1:33" hidden="1">
      <c r="A587" s="89" t="str">
        <f>J587&amp;"_"&amp;COUNTIF($J$6:J587,J587)</f>
        <v>_551</v>
      </c>
      <c r="B587" s="58"/>
      <c r="C587" s="58" t="str">
        <f>IFERROR(VLOOKUP($AC587,FILL_DATA!$A$4:$X$1004,2,0),"")</f>
        <v/>
      </c>
      <c r="D587" s="59" t="str">
        <f>IFERROR(VLOOKUP($AC587,FILL_DATA!$A$4:$X$1004,3,0),"")</f>
        <v/>
      </c>
      <c r="E587" s="58" t="str">
        <f>IFERROR(VLOOKUP($AC587,FILL_DATA!$A$4:$X$1004,4,0),"")</f>
        <v/>
      </c>
      <c r="F587" s="59" t="str">
        <f>IFERROR(VLOOKUP($AC587,FILL_DATA!$A$4:$X$1004,5,0),"")</f>
        <v/>
      </c>
      <c r="G587" s="58" t="str">
        <f>IFERROR(VLOOKUP($AC587,FILL_DATA!$A$4:$X$1004,6,0),"")</f>
        <v/>
      </c>
      <c r="H587" s="58" t="str">
        <f>IFERROR(VLOOKUP($AC587,FILL_DATA!$A$4:$X$1004,7,0),"")</f>
        <v/>
      </c>
      <c r="I587" s="161" t="str">
        <f>IFERROR(VLOOKUP($AC587,FILL_DATA!$A$4:$X$1004,9,0),"")</f>
        <v/>
      </c>
      <c r="J587" s="58" t="str">
        <f>IFERROR(VLOOKUP($AC587,FILL_DATA!$A$4:$X$1004,10,0),"")</f>
        <v/>
      </c>
      <c r="K587" s="58" t="str">
        <f>IFERROR(VLOOKUP($AC587,FILL_DATA!$A$4:$X$1004,11,0),"")</f>
        <v/>
      </c>
      <c r="L587" s="58" t="str">
        <f>IFERROR(VLOOKUP($AC587,FILL_DATA!$A$4:$X$1004,12,0),"")</f>
        <v/>
      </c>
      <c r="M587" s="58" t="str">
        <f>IFERROR(VLOOKUP($AC587,FILL_DATA!$A$4:$X$1004,13,0),"")</f>
        <v/>
      </c>
      <c r="N587" s="58" t="str">
        <f>IFERROR(VLOOKUP($AC587,FILL_DATA!$A$4:$X$1004,14,0),"")</f>
        <v/>
      </c>
      <c r="O587" s="58" t="str">
        <f>IFERROR(VLOOKUP($AC587,FILL_DATA!$A$4:$X$1004,15,0),"")</f>
        <v/>
      </c>
      <c r="P587" s="58" t="str">
        <f>IFERROR(VLOOKUP($AC587,FILL_DATA!$A$4:$X$1004,16,0),"")</f>
        <v/>
      </c>
      <c r="Q587" s="58" t="str">
        <f>IFERROR(VLOOKUP($AC587,FILL_DATA!$A$4:$X$1004,17,0),"")</f>
        <v/>
      </c>
      <c r="R587" s="58" t="str">
        <f>IFERROR(VLOOKUP($AC587,FILL_DATA!$A$4:$X$1004,18,0),"")</f>
        <v/>
      </c>
      <c r="S587" s="58" t="str">
        <f>IFERROR(VLOOKUP($AC587,FILL_DATA!$A$4:$X$1004,19,0),"")</f>
        <v/>
      </c>
      <c r="T587" s="58" t="str">
        <f>IFERROR(VLOOKUP($AC587,FILL_DATA!$A$4:$X$1004,20,0),"")</f>
        <v/>
      </c>
      <c r="U587" s="58" t="str">
        <f>IFERROR(VLOOKUP($AC587,FILL_DATA!$A$4:$X$1004,21,0),"")</f>
        <v/>
      </c>
      <c r="V587" s="58" t="str">
        <f>IFERROR(VLOOKUP($AC587,FILL_DATA!$A$4:$X$1004,22,0),"")</f>
        <v/>
      </c>
      <c r="W587" s="58" t="str">
        <f>IFERROR(VLOOKUP($AC587,FILL_DATA!$A$4:$X$1004,23,0),"")</f>
        <v/>
      </c>
      <c r="X587" s="59" t="str">
        <f>IFERROR(VLOOKUP($AC587,FILL_DATA!$A$4:$X$1004,24,0),"")</f>
        <v/>
      </c>
      <c r="Y587" s="59" t="str">
        <f>IF(SANCTION!$C$6:$C$1006="","",VLOOKUP(SANCTION!$C$6:$C$1006,Sheet1!$B$3:$C$15,2,0))</f>
        <v/>
      </c>
      <c r="Z587" s="57">
        <f t="shared" si="18"/>
        <v>0</v>
      </c>
      <c r="AE587" s="89">
        <f>IF(SANCTION!$C587&gt;=9,1,0)</f>
        <v>1</v>
      </c>
      <c r="AF587" s="89">
        <f>IFERROR(PRODUCT(SANCTION!$X587,SANCTION!$Y587),"")</f>
        <v>0</v>
      </c>
      <c r="AG587" s="89">
        <f t="shared" si="19"/>
        <v>0</v>
      </c>
    </row>
    <row r="588" spans="1:33" hidden="1">
      <c r="A588" s="89" t="str">
        <f>J588&amp;"_"&amp;COUNTIF($J$6:J588,J588)</f>
        <v>_552</v>
      </c>
      <c r="B588" s="58"/>
      <c r="C588" s="58" t="str">
        <f>IFERROR(VLOOKUP($AC588,FILL_DATA!$A$4:$X$1004,2,0),"")</f>
        <v/>
      </c>
      <c r="D588" s="59" t="str">
        <f>IFERROR(VLOOKUP($AC588,FILL_DATA!$A$4:$X$1004,3,0),"")</f>
        <v/>
      </c>
      <c r="E588" s="58" t="str">
        <f>IFERROR(VLOOKUP($AC588,FILL_DATA!$A$4:$X$1004,4,0),"")</f>
        <v/>
      </c>
      <c r="F588" s="59" t="str">
        <f>IFERROR(VLOOKUP($AC588,FILL_DATA!$A$4:$X$1004,5,0),"")</f>
        <v/>
      </c>
      <c r="G588" s="58" t="str">
        <f>IFERROR(VLOOKUP($AC588,FILL_DATA!$A$4:$X$1004,6,0),"")</f>
        <v/>
      </c>
      <c r="H588" s="58" t="str">
        <f>IFERROR(VLOOKUP($AC588,FILL_DATA!$A$4:$X$1004,7,0),"")</f>
        <v/>
      </c>
      <c r="I588" s="161" t="str">
        <f>IFERROR(VLOOKUP($AC588,FILL_DATA!$A$4:$X$1004,9,0),"")</f>
        <v/>
      </c>
      <c r="J588" s="58" t="str">
        <f>IFERROR(VLOOKUP($AC588,FILL_DATA!$A$4:$X$1004,10,0),"")</f>
        <v/>
      </c>
      <c r="K588" s="58" t="str">
        <f>IFERROR(VLOOKUP($AC588,FILL_DATA!$A$4:$X$1004,11,0),"")</f>
        <v/>
      </c>
      <c r="L588" s="58" t="str">
        <f>IFERROR(VLOOKUP($AC588,FILL_DATA!$A$4:$X$1004,12,0),"")</f>
        <v/>
      </c>
      <c r="M588" s="58" t="str">
        <f>IFERROR(VLOOKUP($AC588,FILL_DATA!$A$4:$X$1004,13,0),"")</f>
        <v/>
      </c>
      <c r="N588" s="58" t="str">
        <f>IFERROR(VLOOKUP($AC588,FILL_DATA!$A$4:$X$1004,14,0),"")</f>
        <v/>
      </c>
      <c r="O588" s="58" t="str">
        <f>IFERROR(VLOOKUP($AC588,FILL_DATA!$A$4:$X$1004,15,0),"")</f>
        <v/>
      </c>
      <c r="P588" s="58" t="str">
        <f>IFERROR(VLOOKUP($AC588,FILL_DATA!$A$4:$X$1004,16,0),"")</f>
        <v/>
      </c>
      <c r="Q588" s="58" t="str">
        <f>IFERROR(VLOOKUP($AC588,FILL_DATA!$A$4:$X$1004,17,0),"")</f>
        <v/>
      </c>
      <c r="R588" s="58" t="str">
        <f>IFERROR(VLOOKUP($AC588,FILL_DATA!$A$4:$X$1004,18,0),"")</f>
        <v/>
      </c>
      <c r="S588" s="58" t="str">
        <f>IFERROR(VLOOKUP($AC588,FILL_DATA!$A$4:$X$1004,19,0),"")</f>
        <v/>
      </c>
      <c r="T588" s="58" t="str">
        <f>IFERROR(VLOOKUP($AC588,FILL_DATA!$A$4:$X$1004,20,0),"")</f>
        <v/>
      </c>
      <c r="U588" s="58" t="str">
        <f>IFERROR(VLOOKUP($AC588,FILL_DATA!$A$4:$X$1004,21,0),"")</f>
        <v/>
      </c>
      <c r="V588" s="58" t="str">
        <f>IFERROR(VLOOKUP($AC588,FILL_DATA!$A$4:$X$1004,22,0),"")</f>
        <v/>
      </c>
      <c r="W588" s="58" t="str">
        <f>IFERROR(VLOOKUP($AC588,FILL_DATA!$A$4:$X$1004,23,0),"")</f>
        <v/>
      </c>
      <c r="X588" s="59" t="str">
        <f>IFERROR(VLOOKUP($AC588,FILL_DATA!$A$4:$X$1004,24,0),"")</f>
        <v/>
      </c>
      <c r="Y588" s="59" t="str">
        <f>IF(SANCTION!$C$6:$C$1006="","",VLOOKUP(SANCTION!$C$6:$C$1006,Sheet1!$B$3:$C$15,2,0))</f>
        <v/>
      </c>
      <c r="Z588" s="57">
        <f t="shared" si="18"/>
        <v>0</v>
      </c>
      <c r="AE588" s="89">
        <f>IF(SANCTION!$C588&gt;=9,1,0)</f>
        <v>1</v>
      </c>
      <c r="AF588" s="89">
        <f>IFERROR(PRODUCT(SANCTION!$X588,SANCTION!$Y588),"")</f>
        <v>0</v>
      </c>
      <c r="AG588" s="89">
        <f t="shared" si="19"/>
        <v>0</v>
      </c>
    </row>
    <row r="589" spans="1:33" hidden="1">
      <c r="A589" s="89" t="str">
        <f>J589&amp;"_"&amp;COUNTIF($J$6:J589,J589)</f>
        <v>_553</v>
      </c>
      <c r="B589" s="58"/>
      <c r="C589" s="58" t="str">
        <f>IFERROR(VLOOKUP($AC589,FILL_DATA!$A$4:$X$1004,2,0),"")</f>
        <v/>
      </c>
      <c r="D589" s="59" t="str">
        <f>IFERROR(VLOOKUP($AC589,FILL_DATA!$A$4:$X$1004,3,0),"")</f>
        <v/>
      </c>
      <c r="E589" s="58" t="str">
        <f>IFERROR(VLOOKUP($AC589,FILL_DATA!$A$4:$X$1004,4,0),"")</f>
        <v/>
      </c>
      <c r="F589" s="59" t="str">
        <f>IFERROR(VLOOKUP($AC589,FILL_DATA!$A$4:$X$1004,5,0),"")</f>
        <v/>
      </c>
      <c r="G589" s="58" t="str">
        <f>IFERROR(VLOOKUP($AC589,FILL_DATA!$A$4:$X$1004,6,0),"")</f>
        <v/>
      </c>
      <c r="H589" s="58" t="str">
        <f>IFERROR(VLOOKUP($AC589,FILL_DATA!$A$4:$X$1004,7,0),"")</f>
        <v/>
      </c>
      <c r="I589" s="161" t="str">
        <f>IFERROR(VLOOKUP($AC589,FILL_DATA!$A$4:$X$1004,9,0),"")</f>
        <v/>
      </c>
      <c r="J589" s="58" t="str">
        <f>IFERROR(VLOOKUP($AC589,FILL_DATA!$A$4:$X$1004,10,0),"")</f>
        <v/>
      </c>
      <c r="K589" s="58" t="str">
        <f>IFERROR(VLOOKUP($AC589,FILL_DATA!$A$4:$X$1004,11,0),"")</f>
        <v/>
      </c>
      <c r="L589" s="58" t="str">
        <f>IFERROR(VLOOKUP($AC589,FILL_DATA!$A$4:$X$1004,12,0),"")</f>
        <v/>
      </c>
      <c r="M589" s="58" t="str">
        <f>IFERROR(VLOOKUP($AC589,FILL_DATA!$A$4:$X$1004,13,0),"")</f>
        <v/>
      </c>
      <c r="N589" s="58" t="str">
        <f>IFERROR(VLOOKUP($AC589,FILL_DATA!$A$4:$X$1004,14,0),"")</f>
        <v/>
      </c>
      <c r="O589" s="58" t="str">
        <f>IFERROR(VLOOKUP($AC589,FILL_DATA!$A$4:$X$1004,15,0),"")</f>
        <v/>
      </c>
      <c r="P589" s="58" t="str">
        <f>IFERROR(VLOOKUP($AC589,FILL_DATA!$A$4:$X$1004,16,0),"")</f>
        <v/>
      </c>
      <c r="Q589" s="58" t="str">
        <f>IFERROR(VLOOKUP($AC589,FILL_DATA!$A$4:$X$1004,17,0),"")</f>
        <v/>
      </c>
      <c r="R589" s="58" t="str">
        <f>IFERROR(VLOOKUP($AC589,FILL_DATA!$A$4:$X$1004,18,0),"")</f>
        <v/>
      </c>
      <c r="S589" s="58" t="str">
        <f>IFERROR(VLOOKUP($AC589,FILL_DATA!$A$4:$X$1004,19,0),"")</f>
        <v/>
      </c>
      <c r="T589" s="58" t="str">
        <f>IFERROR(VLOOKUP($AC589,FILL_DATA!$A$4:$X$1004,20,0),"")</f>
        <v/>
      </c>
      <c r="U589" s="58" t="str">
        <f>IFERROR(VLOOKUP($AC589,FILL_DATA!$A$4:$X$1004,21,0),"")</f>
        <v/>
      </c>
      <c r="V589" s="58" t="str">
        <f>IFERROR(VLOOKUP($AC589,FILL_DATA!$A$4:$X$1004,22,0),"")</f>
        <v/>
      </c>
      <c r="W589" s="58" t="str">
        <f>IFERROR(VLOOKUP($AC589,FILL_DATA!$A$4:$X$1004,23,0),"")</f>
        <v/>
      </c>
      <c r="X589" s="59" t="str">
        <f>IFERROR(VLOOKUP($AC589,FILL_DATA!$A$4:$X$1004,24,0),"")</f>
        <v/>
      </c>
      <c r="Y589" s="59" t="str">
        <f>IF(SANCTION!$C$6:$C$1006="","",VLOOKUP(SANCTION!$C$6:$C$1006,Sheet1!$B$3:$C$15,2,0))</f>
        <v/>
      </c>
      <c r="Z589" s="57">
        <f t="shared" si="18"/>
        <v>0</v>
      </c>
      <c r="AE589" s="89">
        <f>IF(SANCTION!$C589&gt;=9,1,0)</f>
        <v>1</v>
      </c>
      <c r="AF589" s="89">
        <f>IFERROR(PRODUCT(SANCTION!$X589,SANCTION!$Y589),"")</f>
        <v>0</v>
      </c>
      <c r="AG589" s="89">
        <f t="shared" si="19"/>
        <v>0</v>
      </c>
    </row>
    <row r="590" spans="1:33" hidden="1">
      <c r="A590" s="89" t="str">
        <f>J590&amp;"_"&amp;COUNTIF($J$6:J590,J590)</f>
        <v>_554</v>
      </c>
      <c r="B590" s="58"/>
      <c r="C590" s="58" t="str">
        <f>IFERROR(VLOOKUP($AC590,FILL_DATA!$A$4:$X$1004,2,0),"")</f>
        <v/>
      </c>
      <c r="D590" s="59" t="str">
        <f>IFERROR(VLOOKUP($AC590,FILL_DATA!$A$4:$X$1004,3,0),"")</f>
        <v/>
      </c>
      <c r="E590" s="58" t="str">
        <f>IFERROR(VLOOKUP($AC590,FILL_DATA!$A$4:$X$1004,4,0),"")</f>
        <v/>
      </c>
      <c r="F590" s="59" t="str">
        <f>IFERROR(VLOOKUP($AC590,FILL_DATA!$A$4:$X$1004,5,0),"")</f>
        <v/>
      </c>
      <c r="G590" s="58" t="str">
        <f>IFERROR(VLOOKUP($AC590,FILL_DATA!$A$4:$X$1004,6,0),"")</f>
        <v/>
      </c>
      <c r="H590" s="58" t="str">
        <f>IFERROR(VLOOKUP($AC590,FILL_DATA!$A$4:$X$1004,7,0),"")</f>
        <v/>
      </c>
      <c r="I590" s="161" t="str">
        <f>IFERROR(VLOOKUP($AC590,FILL_DATA!$A$4:$X$1004,9,0),"")</f>
        <v/>
      </c>
      <c r="J590" s="58" t="str">
        <f>IFERROR(VLOOKUP($AC590,FILL_DATA!$A$4:$X$1004,10,0),"")</f>
        <v/>
      </c>
      <c r="K590" s="58" t="str">
        <f>IFERROR(VLOOKUP($AC590,FILL_DATA!$A$4:$X$1004,11,0),"")</f>
        <v/>
      </c>
      <c r="L590" s="58" t="str">
        <f>IFERROR(VLOOKUP($AC590,FILL_DATA!$A$4:$X$1004,12,0),"")</f>
        <v/>
      </c>
      <c r="M590" s="58" t="str">
        <f>IFERROR(VLOOKUP($AC590,FILL_DATA!$A$4:$X$1004,13,0),"")</f>
        <v/>
      </c>
      <c r="N590" s="58" t="str">
        <f>IFERROR(VLOOKUP($AC590,FILL_DATA!$A$4:$X$1004,14,0),"")</f>
        <v/>
      </c>
      <c r="O590" s="58" t="str">
        <f>IFERROR(VLOOKUP($AC590,FILL_DATA!$A$4:$X$1004,15,0),"")</f>
        <v/>
      </c>
      <c r="P590" s="58" t="str">
        <f>IFERROR(VLOOKUP($AC590,FILL_DATA!$A$4:$X$1004,16,0),"")</f>
        <v/>
      </c>
      <c r="Q590" s="58" t="str">
        <f>IFERROR(VLOOKUP($AC590,FILL_DATA!$A$4:$X$1004,17,0),"")</f>
        <v/>
      </c>
      <c r="R590" s="58" t="str">
        <f>IFERROR(VLOOKUP($AC590,FILL_DATA!$A$4:$X$1004,18,0),"")</f>
        <v/>
      </c>
      <c r="S590" s="58" t="str">
        <f>IFERROR(VLOOKUP($AC590,FILL_DATA!$A$4:$X$1004,19,0),"")</f>
        <v/>
      </c>
      <c r="T590" s="58" t="str">
        <f>IFERROR(VLOOKUP($AC590,FILL_DATA!$A$4:$X$1004,20,0),"")</f>
        <v/>
      </c>
      <c r="U590" s="58" t="str">
        <f>IFERROR(VLOOKUP($AC590,FILL_DATA!$A$4:$X$1004,21,0),"")</f>
        <v/>
      </c>
      <c r="V590" s="58" t="str">
        <f>IFERROR(VLOOKUP($AC590,FILL_DATA!$A$4:$X$1004,22,0),"")</f>
        <v/>
      </c>
      <c r="W590" s="58" t="str">
        <f>IFERROR(VLOOKUP($AC590,FILL_DATA!$A$4:$X$1004,23,0),"")</f>
        <v/>
      </c>
      <c r="X590" s="59" t="str">
        <f>IFERROR(VLOOKUP($AC590,FILL_DATA!$A$4:$X$1004,24,0),"")</f>
        <v/>
      </c>
      <c r="Y590" s="59" t="str">
        <f>IF(SANCTION!$C$6:$C$1006="","",VLOOKUP(SANCTION!$C$6:$C$1006,Sheet1!$B$3:$C$15,2,0))</f>
        <v/>
      </c>
      <c r="Z590" s="57">
        <f t="shared" si="18"/>
        <v>0</v>
      </c>
      <c r="AE590" s="89">
        <f>IF(SANCTION!$C590&gt;=9,1,0)</f>
        <v>1</v>
      </c>
      <c r="AF590" s="89">
        <f>IFERROR(PRODUCT(SANCTION!$X590,SANCTION!$Y590),"")</f>
        <v>0</v>
      </c>
      <c r="AG590" s="89">
        <f t="shared" si="19"/>
        <v>0</v>
      </c>
    </row>
    <row r="591" spans="1:33" hidden="1">
      <c r="A591" s="89" t="str">
        <f>J591&amp;"_"&amp;COUNTIF($J$6:J591,J591)</f>
        <v>_555</v>
      </c>
      <c r="B591" s="58"/>
      <c r="C591" s="58" t="str">
        <f>IFERROR(VLOOKUP($AC591,FILL_DATA!$A$4:$X$1004,2,0),"")</f>
        <v/>
      </c>
      <c r="D591" s="59" t="str">
        <f>IFERROR(VLOOKUP($AC591,FILL_DATA!$A$4:$X$1004,3,0),"")</f>
        <v/>
      </c>
      <c r="E591" s="58" t="str">
        <f>IFERROR(VLOOKUP($AC591,FILL_DATA!$A$4:$X$1004,4,0),"")</f>
        <v/>
      </c>
      <c r="F591" s="59" t="str">
        <f>IFERROR(VLOOKUP($AC591,FILL_DATA!$A$4:$X$1004,5,0),"")</f>
        <v/>
      </c>
      <c r="G591" s="58" t="str">
        <f>IFERROR(VLOOKUP($AC591,FILL_DATA!$A$4:$X$1004,6,0),"")</f>
        <v/>
      </c>
      <c r="H591" s="58" t="str">
        <f>IFERROR(VLOOKUP($AC591,FILL_DATA!$A$4:$X$1004,7,0),"")</f>
        <v/>
      </c>
      <c r="I591" s="161" t="str">
        <f>IFERROR(VLOOKUP($AC591,FILL_DATA!$A$4:$X$1004,9,0),"")</f>
        <v/>
      </c>
      <c r="J591" s="58" t="str">
        <f>IFERROR(VLOOKUP($AC591,FILL_DATA!$A$4:$X$1004,10,0),"")</f>
        <v/>
      </c>
      <c r="K591" s="58" t="str">
        <f>IFERROR(VLOOKUP($AC591,FILL_DATA!$A$4:$X$1004,11,0),"")</f>
        <v/>
      </c>
      <c r="L591" s="58" t="str">
        <f>IFERROR(VLOOKUP($AC591,FILL_DATA!$A$4:$X$1004,12,0),"")</f>
        <v/>
      </c>
      <c r="M591" s="58" t="str">
        <f>IFERROR(VLOOKUP($AC591,FILL_DATA!$A$4:$X$1004,13,0),"")</f>
        <v/>
      </c>
      <c r="N591" s="58" t="str">
        <f>IFERROR(VLOOKUP($AC591,FILL_DATA!$A$4:$X$1004,14,0),"")</f>
        <v/>
      </c>
      <c r="O591" s="58" t="str">
        <f>IFERROR(VLOOKUP($AC591,FILL_DATA!$A$4:$X$1004,15,0),"")</f>
        <v/>
      </c>
      <c r="P591" s="58" t="str">
        <f>IFERROR(VLOOKUP($AC591,FILL_DATA!$A$4:$X$1004,16,0),"")</f>
        <v/>
      </c>
      <c r="Q591" s="58" t="str">
        <f>IFERROR(VLOOKUP($AC591,FILL_DATA!$A$4:$X$1004,17,0),"")</f>
        <v/>
      </c>
      <c r="R591" s="58" t="str">
        <f>IFERROR(VLOOKUP($AC591,FILL_DATA!$A$4:$X$1004,18,0),"")</f>
        <v/>
      </c>
      <c r="S591" s="58" t="str">
        <f>IFERROR(VLOOKUP($AC591,FILL_DATA!$A$4:$X$1004,19,0),"")</f>
        <v/>
      </c>
      <c r="T591" s="58" t="str">
        <f>IFERROR(VLOOKUP($AC591,FILL_DATA!$A$4:$X$1004,20,0),"")</f>
        <v/>
      </c>
      <c r="U591" s="58" t="str">
        <f>IFERROR(VLOOKUP($AC591,FILL_DATA!$A$4:$X$1004,21,0),"")</f>
        <v/>
      </c>
      <c r="V591" s="58" t="str">
        <f>IFERROR(VLOOKUP($AC591,FILL_DATA!$A$4:$X$1004,22,0),"")</f>
        <v/>
      </c>
      <c r="W591" s="58" t="str">
        <f>IFERROR(VLOOKUP($AC591,FILL_DATA!$A$4:$X$1004,23,0),"")</f>
        <v/>
      </c>
      <c r="X591" s="59" t="str">
        <f>IFERROR(VLOOKUP($AC591,FILL_DATA!$A$4:$X$1004,24,0),"")</f>
        <v/>
      </c>
      <c r="Y591" s="59" t="str">
        <f>IF(SANCTION!$C$6:$C$1006="","",VLOOKUP(SANCTION!$C$6:$C$1006,Sheet1!$B$3:$C$15,2,0))</f>
        <v/>
      </c>
      <c r="Z591" s="57">
        <f t="shared" si="18"/>
        <v>0</v>
      </c>
      <c r="AE591" s="89">
        <f>IF(SANCTION!$C591&gt;=9,1,0)</f>
        <v>1</v>
      </c>
      <c r="AF591" s="89">
        <f>IFERROR(PRODUCT(SANCTION!$X591,SANCTION!$Y591),"")</f>
        <v>0</v>
      </c>
      <c r="AG591" s="89">
        <f t="shared" si="19"/>
        <v>0</v>
      </c>
    </row>
    <row r="592" spans="1:33" hidden="1">
      <c r="A592" s="89" t="str">
        <f>J592&amp;"_"&amp;COUNTIF($J$6:J592,J592)</f>
        <v>_556</v>
      </c>
      <c r="B592" s="58"/>
      <c r="C592" s="58" t="str">
        <f>IFERROR(VLOOKUP($AC592,FILL_DATA!$A$4:$X$1004,2,0),"")</f>
        <v/>
      </c>
      <c r="D592" s="59" t="str">
        <f>IFERROR(VLOOKUP($AC592,FILL_DATA!$A$4:$X$1004,3,0),"")</f>
        <v/>
      </c>
      <c r="E592" s="58" t="str">
        <f>IFERROR(VLOOKUP($AC592,FILL_DATA!$A$4:$X$1004,4,0),"")</f>
        <v/>
      </c>
      <c r="F592" s="59" t="str">
        <f>IFERROR(VLOOKUP($AC592,FILL_DATA!$A$4:$X$1004,5,0),"")</f>
        <v/>
      </c>
      <c r="G592" s="58" t="str">
        <f>IFERROR(VLOOKUP($AC592,FILL_DATA!$A$4:$X$1004,6,0),"")</f>
        <v/>
      </c>
      <c r="H592" s="58" t="str">
        <f>IFERROR(VLOOKUP($AC592,FILL_DATA!$A$4:$X$1004,7,0),"")</f>
        <v/>
      </c>
      <c r="I592" s="161" t="str">
        <f>IFERROR(VLOOKUP($AC592,FILL_DATA!$A$4:$X$1004,9,0),"")</f>
        <v/>
      </c>
      <c r="J592" s="58" t="str">
        <f>IFERROR(VLOOKUP($AC592,FILL_DATA!$A$4:$X$1004,10,0),"")</f>
        <v/>
      </c>
      <c r="K592" s="58" t="str">
        <f>IFERROR(VLOOKUP($AC592,FILL_DATA!$A$4:$X$1004,11,0),"")</f>
        <v/>
      </c>
      <c r="L592" s="58" t="str">
        <f>IFERROR(VLOOKUP($AC592,FILL_DATA!$A$4:$X$1004,12,0),"")</f>
        <v/>
      </c>
      <c r="M592" s="58" t="str">
        <f>IFERROR(VLOOKUP($AC592,FILL_DATA!$A$4:$X$1004,13,0),"")</f>
        <v/>
      </c>
      <c r="N592" s="58" t="str">
        <f>IFERROR(VLOOKUP($AC592,FILL_DATA!$A$4:$X$1004,14,0),"")</f>
        <v/>
      </c>
      <c r="O592" s="58" t="str">
        <f>IFERROR(VLOOKUP($AC592,FILL_DATA!$A$4:$X$1004,15,0),"")</f>
        <v/>
      </c>
      <c r="P592" s="58" t="str">
        <f>IFERROR(VLOOKUP($AC592,FILL_DATA!$A$4:$X$1004,16,0),"")</f>
        <v/>
      </c>
      <c r="Q592" s="58" t="str">
        <f>IFERROR(VLOOKUP($AC592,FILL_DATA!$A$4:$X$1004,17,0),"")</f>
        <v/>
      </c>
      <c r="R592" s="58" t="str">
        <f>IFERROR(VLOOKUP($AC592,FILL_DATA!$A$4:$X$1004,18,0),"")</f>
        <v/>
      </c>
      <c r="S592" s="58" t="str">
        <f>IFERROR(VLOOKUP($AC592,FILL_DATA!$A$4:$X$1004,19,0),"")</f>
        <v/>
      </c>
      <c r="T592" s="58" t="str">
        <f>IFERROR(VLOOKUP($AC592,FILL_DATA!$A$4:$X$1004,20,0),"")</f>
        <v/>
      </c>
      <c r="U592" s="58" t="str">
        <f>IFERROR(VLOOKUP($AC592,FILL_DATA!$A$4:$X$1004,21,0),"")</f>
        <v/>
      </c>
      <c r="V592" s="58" t="str">
        <f>IFERROR(VLOOKUP($AC592,FILL_DATA!$A$4:$X$1004,22,0),"")</f>
        <v/>
      </c>
      <c r="W592" s="58" t="str">
        <f>IFERROR(VLOOKUP($AC592,FILL_DATA!$A$4:$X$1004,23,0),"")</f>
        <v/>
      </c>
      <c r="X592" s="59" t="str">
        <f>IFERROR(VLOOKUP($AC592,FILL_DATA!$A$4:$X$1004,24,0),"")</f>
        <v/>
      </c>
      <c r="Y592" s="59" t="str">
        <f>IF(SANCTION!$C$6:$C$1006="","",VLOOKUP(SANCTION!$C$6:$C$1006,Sheet1!$B$3:$C$15,2,0))</f>
        <v/>
      </c>
      <c r="Z592" s="57">
        <f t="shared" si="18"/>
        <v>0</v>
      </c>
      <c r="AE592" s="89">
        <f>IF(SANCTION!$C592&gt;=9,1,0)</f>
        <v>1</v>
      </c>
      <c r="AF592" s="89">
        <f>IFERROR(PRODUCT(SANCTION!$X592,SANCTION!$Y592),"")</f>
        <v>0</v>
      </c>
      <c r="AG592" s="89">
        <f t="shared" si="19"/>
        <v>0</v>
      </c>
    </row>
    <row r="593" spans="1:33" hidden="1">
      <c r="A593" s="89" t="str">
        <f>J593&amp;"_"&amp;COUNTIF($J$6:J593,J593)</f>
        <v>_557</v>
      </c>
      <c r="B593" s="58"/>
      <c r="C593" s="58" t="str">
        <f>IFERROR(VLOOKUP($AC593,FILL_DATA!$A$4:$X$1004,2,0),"")</f>
        <v/>
      </c>
      <c r="D593" s="59" t="str">
        <f>IFERROR(VLOOKUP($AC593,FILL_DATA!$A$4:$X$1004,3,0),"")</f>
        <v/>
      </c>
      <c r="E593" s="58" t="str">
        <f>IFERROR(VLOOKUP($AC593,FILL_DATA!$A$4:$X$1004,4,0),"")</f>
        <v/>
      </c>
      <c r="F593" s="59" t="str">
        <f>IFERROR(VLOOKUP($AC593,FILL_DATA!$A$4:$X$1004,5,0),"")</f>
        <v/>
      </c>
      <c r="G593" s="58" t="str">
        <f>IFERROR(VLOOKUP($AC593,FILL_DATA!$A$4:$X$1004,6,0),"")</f>
        <v/>
      </c>
      <c r="H593" s="58" t="str">
        <f>IFERROR(VLOOKUP($AC593,FILL_DATA!$A$4:$X$1004,7,0),"")</f>
        <v/>
      </c>
      <c r="I593" s="161" t="str">
        <f>IFERROR(VLOOKUP($AC593,FILL_DATA!$A$4:$X$1004,9,0),"")</f>
        <v/>
      </c>
      <c r="J593" s="58" t="str">
        <f>IFERROR(VLOOKUP($AC593,FILL_DATA!$A$4:$X$1004,10,0),"")</f>
        <v/>
      </c>
      <c r="K593" s="58" t="str">
        <f>IFERROR(VLOOKUP($AC593,FILL_DATA!$A$4:$X$1004,11,0),"")</f>
        <v/>
      </c>
      <c r="L593" s="58" t="str">
        <f>IFERROR(VLOOKUP($AC593,FILL_DATA!$A$4:$X$1004,12,0),"")</f>
        <v/>
      </c>
      <c r="M593" s="58" t="str">
        <f>IFERROR(VLOOKUP($AC593,FILL_DATA!$A$4:$X$1004,13,0),"")</f>
        <v/>
      </c>
      <c r="N593" s="58" t="str">
        <f>IFERROR(VLOOKUP($AC593,FILL_DATA!$A$4:$X$1004,14,0),"")</f>
        <v/>
      </c>
      <c r="O593" s="58" t="str">
        <f>IFERROR(VLOOKUP($AC593,FILL_DATA!$A$4:$X$1004,15,0),"")</f>
        <v/>
      </c>
      <c r="P593" s="58" t="str">
        <f>IFERROR(VLOOKUP($AC593,FILL_DATA!$A$4:$X$1004,16,0),"")</f>
        <v/>
      </c>
      <c r="Q593" s="58" t="str">
        <f>IFERROR(VLOOKUP($AC593,FILL_DATA!$A$4:$X$1004,17,0),"")</f>
        <v/>
      </c>
      <c r="R593" s="58" t="str">
        <f>IFERROR(VLOOKUP($AC593,FILL_DATA!$A$4:$X$1004,18,0),"")</f>
        <v/>
      </c>
      <c r="S593" s="58" t="str">
        <f>IFERROR(VLOOKUP($AC593,FILL_DATA!$A$4:$X$1004,19,0),"")</f>
        <v/>
      </c>
      <c r="T593" s="58" t="str">
        <f>IFERROR(VLOOKUP($AC593,FILL_DATA!$A$4:$X$1004,20,0),"")</f>
        <v/>
      </c>
      <c r="U593" s="58" t="str">
        <f>IFERROR(VLOOKUP($AC593,FILL_DATA!$A$4:$X$1004,21,0),"")</f>
        <v/>
      </c>
      <c r="V593" s="58" t="str">
        <f>IFERROR(VLOOKUP($AC593,FILL_DATA!$A$4:$X$1004,22,0),"")</f>
        <v/>
      </c>
      <c r="W593" s="58" t="str">
        <f>IFERROR(VLOOKUP($AC593,FILL_DATA!$A$4:$X$1004,23,0),"")</f>
        <v/>
      </c>
      <c r="X593" s="59" t="str">
        <f>IFERROR(VLOOKUP($AC593,FILL_DATA!$A$4:$X$1004,24,0),"")</f>
        <v/>
      </c>
      <c r="Y593" s="59" t="str">
        <f>IF(SANCTION!$C$6:$C$1006="","",VLOOKUP(SANCTION!$C$6:$C$1006,Sheet1!$B$3:$C$15,2,0))</f>
        <v/>
      </c>
      <c r="Z593" s="57">
        <f t="shared" si="18"/>
        <v>0</v>
      </c>
      <c r="AE593" s="89">
        <f>IF(SANCTION!$C593&gt;=9,1,0)</f>
        <v>1</v>
      </c>
      <c r="AF593" s="89">
        <f>IFERROR(PRODUCT(SANCTION!$X593,SANCTION!$Y593),"")</f>
        <v>0</v>
      </c>
      <c r="AG593" s="89">
        <f t="shared" si="19"/>
        <v>0</v>
      </c>
    </row>
    <row r="594" spans="1:33" hidden="1">
      <c r="A594" s="89" t="str">
        <f>J594&amp;"_"&amp;COUNTIF($J$6:J594,J594)</f>
        <v>_558</v>
      </c>
      <c r="B594" s="58"/>
      <c r="C594" s="58" t="str">
        <f>IFERROR(VLOOKUP($AC594,FILL_DATA!$A$4:$X$1004,2,0),"")</f>
        <v/>
      </c>
      <c r="D594" s="59" t="str">
        <f>IFERROR(VLOOKUP($AC594,FILL_DATA!$A$4:$X$1004,3,0),"")</f>
        <v/>
      </c>
      <c r="E594" s="58" t="str">
        <f>IFERROR(VLOOKUP($AC594,FILL_DATA!$A$4:$X$1004,4,0),"")</f>
        <v/>
      </c>
      <c r="F594" s="59" t="str">
        <f>IFERROR(VLOOKUP($AC594,FILL_DATA!$A$4:$X$1004,5,0),"")</f>
        <v/>
      </c>
      <c r="G594" s="58" t="str">
        <f>IFERROR(VLOOKUP($AC594,FILL_DATA!$A$4:$X$1004,6,0),"")</f>
        <v/>
      </c>
      <c r="H594" s="58" t="str">
        <f>IFERROR(VLOOKUP($AC594,FILL_DATA!$A$4:$X$1004,7,0),"")</f>
        <v/>
      </c>
      <c r="I594" s="161" t="str">
        <f>IFERROR(VLOOKUP($AC594,FILL_DATA!$A$4:$X$1004,9,0),"")</f>
        <v/>
      </c>
      <c r="J594" s="58" t="str">
        <f>IFERROR(VLOOKUP($AC594,FILL_DATA!$A$4:$X$1004,10,0),"")</f>
        <v/>
      </c>
      <c r="K594" s="58" t="str">
        <f>IFERROR(VLOOKUP($AC594,FILL_DATA!$A$4:$X$1004,11,0),"")</f>
        <v/>
      </c>
      <c r="L594" s="58" t="str">
        <f>IFERROR(VLOOKUP($AC594,FILL_DATA!$A$4:$X$1004,12,0),"")</f>
        <v/>
      </c>
      <c r="M594" s="58" t="str">
        <f>IFERROR(VLOOKUP($AC594,FILL_DATA!$A$4:$X$1004,13,0),"")</f>
        <v/>
      </c>
      <c r="N594" s="58" t="str">
        <f>IFERROR(VLOOKUP($AC594,FILL_DATA!$A$4:$X$1004,14,0),"")</f>
        <v/>
      </c>
      <c r="O594" s="58" t="str">
        <f>IFERROR(VLOOKUP($AC594,FILL_DATA!$A$4:$X$1004,15,0),"")</f>
        <v/>
      </c>
      <c r="P594" s="58" t="str">
        <f>IFERROR(VLOOKUP($AC594,FILL_DATA!$A$4:$X$1004,16,0),"")</f>
        <v/>
      </c>
      <c r="Q594" s="58" t="str">
        <f>IFERROR(VLOOKUP($AC594,FILL_DATA!$A$4:$X$1004,17,0),"")</f>
        <v/>
      </c>
      <c r="R594" s="58" t="str">
        <f>IFERROR(VLOOKUP($AC594,FILL_DATA!$A$4:$X$1004,18,0),"")</f>
        <v/>
      </c>
      <c r="S594" s="58" t="str">
        <f>IFERROR(VLOOKUP($AC594,FILL_DATA!$A$4:$X$1004,19,0),"")</f>
        <v/>
      </c>
      <c r="T594" s="58" t="str">
        <f>IFERROR(VLOOKUP($AC594,FILL_DATA!$A$4:$X$1004,20,0),"")</f>
        <v/>
      </c>
      <c r="U594" s="58" t="str">
        <f>IFERROR(VLOOKUP($AC594,FILL_DATA!$A$4:$X$1004,21,0),"")</f>
        <v/>
      </c>
      <c r="V594" s="58" t="str">
        <f>IFERROR(VLOOKUP($AC594,FILL_DATA!$A$4:$X$1004,22,0),"")</f>
        <v/>
      </c>
      <c r="W594" s="58" t="str">
        <f>IFERROR(VLOOKUP($AC594,FILL_DATA!$A$4:$X$1004,23,0),"")</f>
        <v/>
      </c>
      <c r="X594" s="59" t="str">
        <f>IFERROR(VLOOKUP($AC594,FILL_DATA!$A$4:$X$1004,24,0),"")</f>
        <v/>
      </c>
      <c r="Y594" s="59" t="str">
        <f>IF(SANCTION!$C$6:$C$1006="","",VLOOKUP(SANCTION!$C$6:$C$1006,Sheet1!$B$3:$C$15,2,0))</f>
        <v/>
      </c>
      <c r="Z594" s="57">
        <f t="shared" si="18"/>
        <v>0</v>
      </c>
      <c r="AE594" s="89">
        <f>IF(SANCTION!$C594&gt;=9,1,0)</f>
        <v>1</v>
      </c>
      <c r="AF594" s="89">
        <f>IFERROR(PRODUCT(SANCTION!$X594,SANCTION!$Y594),"")</f>
        <v>0</v>
      </c>
      <c r="AG594" s="89">
        <f t="shared" si="19"/>
        <v>0</v>
      </c>
    </row>
    <row r="595" spans="1:33" hidden="1">
      <c r="A595" s="89" t="str">
        <f>J595&amp;"_"&amp;COUNTIF($J$6:J595,J595)</f>
        <v>_559</v>
      </c>
      <c r="B595" s="58"/>
      <c r="C595" s="58" t="str">
        <f>IFERROR(VLOOKUP($AC595,FILL_DATA!$A$4:$X$1004,2,0),"")</f>
        <v/>
      </c>
      <c r="D595" s="59" t="str">
        <f>IFERROR(VLOOKUP($AC595,FILL_DATA!$A$4:$X$1004,3,0),"")</f>
        <v/>
      </c>
      <c r="E595" s="58" t="str">
        <f>IFERROR(VLOOKUP($AC595,FILL_DATA!$A$4:$X$1004,4,0),"")</f>
        <v/>
      </c>
      <c r="F595" s="59" t="str">
        <f>IFERROR(VLOOKUP($AC595,FILL_DATA!$A$4:$X$1004,5,0),"")</f>
        <v/>
      </c>
      <c r="G595" s="58" t="str">
        <f>IFERROR(VLOOKUP($AC595,FILL_DATA!$A$4:$X$1004,6,0),"")</f>
        <v/>
      </c>
      <c r="H595" s="58" t="str">
        <f>IFERROR(VLOOKUP($AC595,FILL_DATA!$A$4:$X$1004,7,0),"")</f>
        <v/>
      </c>
      <c r="I595" s="161" t="str">
        <f>IFERROR(VLOOKUP($AC595,FILL_DATA!$A$4:$X$1004,9,0),"")</f>
        <v/>
      </c>
      <c r="J595" s="58" t="str">
        <f>IFERROR(VLOOKUP($AC595,FILL_DATA!$A$4:$X$1004,10,0),"")</f>
        <v/>
      </c>
      <c r="K595" s="58" t="str">
        <f>IFERROR(VLOOKUP($AC595,FILL_DATA!$A$4:$X$1004,11,0),"")</f>
        <v/>
      </c>
      <c r="L595" s="58" t="str">
        <f>IFERROR(VLOOKUP($AC595,FILL_DATA!$A$4:$X$1004,12,0),"")</f>
        <v/>
      </c>
      <c r="M595" s="58" t="str">
        <f>IFERROR(VLOOKUP($AC595,FILL_DATA!$A$4:$X$1004,13,0),"")</f>
        <v/>
      </c>
      <c r="N595" s="58" t="str">
        <f>IFERROR(VLOOKUP($AC595,FILL_DATA!$A$4:$X$1004,14,0),"")</f>
        <v/>
      </c>
      <c r="O595" s="58" t="str">
        <f>IFERROR(VLOOKUP($AC595,FILL_DATA!$A$4:$X$1004,15,0),"")</f>
        <v/>
      </c>
      <c r="P595" s="58" t="str">
        <f>IFERROR(VLOOKUP($AC595,FILL_DATA!$A$4:$X$1004,16,0),"")</f>
        <v/>
      </c>
      <c r="Q595" s="58" t="str">
        <f>IFERROR(VLOOKUP($AC595,FILL_DATA!$A$4:$X$1004,17,0),"")</f>
        <v/>
      </c>
      <c r="R595" s="58" t="str">
        <f>IFERROR(VLOOKUP($AC595,FILL_DATA!$A$4:$X$1004,18,0),"")</f>
        <v/>
      </c>
      <c r="S595" s="58" t="str">
        <f>IFERROR(VLOOKUP($AC595,FILL_DATA!$A$4:$X$1004,19,0),"")</f>
        <v/>
      </c>
      <c r="T595" s="58" t="str">
        <f>IFERROR(VLOOKUP($AC595,FILL_DATA!$A$4:$X$1004,20,0),"")</f>
        <v/>
      </c>
      <c r="U595" s="58" t="str">
        <f>IFERROR(VLOOKUP($AC595,FILL_DATA!$A$4:$X$1004,21,0),"")</f>
        <v/>
      </c>
      <c r="V595" s="58" t="str">
        <f>IFERROR(VLOOKUP($AC595,FILL_DATA!$A$4:$X$1004,22,0),"")</f>
        <v/>
      </c>
      <c r="W595" s="58" t="str">
        <f>IFERROR(VLOOKUP($AC595,FILL_DATA!$A$4:$X$1004,23,0),"")</f>
        <v/>
      </c>
      <c r="X595" s="59" t="str">
        <f>IFERROR(VLOOKUP($AC595,FILL_DATA!$A$4:$X$1004,24,0),"")</f>
        <v/>
      </c>
      <c r="Y595" s="59" t="str">
        <f>IF(SANCTION!$C$6:$C$1006="","",VLOOKUP(SANCTION!$C$6:$C$1006,Sheet1!$B$3:$C$15,2,0))</f>
        <v/>
      </c>
      <c r="Z595" s="57">
        <f t="shared" si="18"/>
        <v>0</v>
      </c>
      <c r="AE595" s="89">
        <f>IF(SANCTION!$C595&gt;=9,1,0)</f>
        <v>1</v>
      </c>
      <c r="AF595" s="89">
        <f>IFERROR(PRODUCT(SANCTION!$X595,SANCTION!$Y595),"")</f>
        <v>0</v>
      </c>
      <c r="AG595" s="89">
        <f t="shared" si="19"/>
        <v>0</v>
      </c>
    </row>
    <row r="596" spans="1:33" hidden="1">
      <c r="A596" s="89" t="str">
        <f>J596&amp;"_"&amp;COUNTIF($J$6:J596,J596)</f>
        <v>_560</v>
      </c>
      <c r="B596" s="58"/>
      <c r="C596" s="58" t="str">
        <f>IFERROR(VLOOKUP($AC596,FILL_DATA!$A$4:$X$1004,2,0),"")</f>
        <v/>
      </c>
      <c r="D596" s="59" t="str">
        <f>IFERROR(VLOOKUP($AC596,FILL_DATA!$A$4:$X$1004,3,0),"")</f>
        <v/>
      </c>
      <c r="E596" s="58" t="str">
        <f>IFERROR(VLOOKUP($AC596,FILL_DATA!$A$4:$X$1004,4,0),"")</f>
        <v/>
      </c>
      <c r="F596" s="59" t="str">
        <f>IFERROR(VLOOKUP($AC596,FILL_DATA!$A$4:$X$1004,5,0),"")</f>
        <v/>
      </c>
      <c r="G596" s="58" t="str">
        <f>IFERROR(VLOOKUP($AC596,FILL_DATA!$A$4:$X$1004,6,0),"")</f>
        <v/>
      </c>
      <c r="H596" s="58" t="str">
        <f>IFERROR(VLOOKUP($AC596,FILL_DATA!$A$4:$X$1004,7,0),"")</f>
        <v/>
      </c>
      <c r="I596" s="161" t="str">
        <f>IFERROR(VLOOKUP($AC596,FILL_DATA!$A$4:$X$1004,9,0),"")</f>
        <v/>
      </c>
      <c r="J596" s="58" t="str">
        <f>IFERROR(VLOOKUP($AC596,FILL_DATA!$A$4:$X$1004,10,0),"")</f>
        <v/>
      </c>
      <c r="K596" s="58" t="str">
        <f>IFERROR(VLOOKUP($AC596,FILL_DATA!$A$4:$X$1004,11,0),"")</f>
        <v/>
      </c>
      <c r="L596" s="58" t="str">
        <f>IFERROR(VLOOKUP($AC596,FILL_DATA!$A$4:$X$1004,12,0),"")</f>
        <v/>
      </c>
      <c r="M596" s="58" t="str">
        <f>IFERROR(VLOOKUP($AC596,FILL_DATA!$A$4:$X$1004,13,0),"")</f>
        <v/>
      </c>
      <c r="N596" s="58" t="str">
        <f>IFERROR(VLOOKUP($AC596,FILL_DATA!$A$4:$X$1004,14,0),"")</f>
        <v/>
      </c>
      <c r="O596" s="58" t="str">
        <f>IFERROR(VLOOKUP($AC596,FILL_DATA!$A$4:$X$1004,15,0),"")</f>
        <v/>
      </c>
      <c r="P596" s="58" t="str">
        <f>IFERROR(VLOOKUP($AC596,FILL_DATA!$A$4:$X$1004,16,0),"")</f>
        <v/>
      </c>
      <c r="Q596" s="58" t="str">
        <f>IFERROR(VLOOKUP($AC596,FILL_DATA!$A$4:$X$1004,17,0),"")</f>
        <v/>
      </c>
      <c r="R596" s="58" t="str">
        <f>IFERROR(VLOOKUP($AC596,FILL_DATA!$A$4:$X$1004,18,0),"")</f>
        <v/>
      </c>
      <c r="S596" s="58" t="str">
        <f>IFERROR(VLOOKUP($AC596,FILL_DATA!$A$4:$X$1004,19,0),"")</f>
        <v/>
      </c>
      <c r="T596" s="58" t="str">
        <f>IFERROR(VLOOKUP($AC596,FILL_DATA!$A$4:$X$1004,20,0),"")</f>
        <v/>
      </c>
      <c r="U596" s="58" t="str">
        <f>IFERROR(VLOOKUP($AC596,FILL_DATA!$A$4:$X$1004,21,0),"")</f>
        <v/>
      </c>
      <c r="V596" s="58" t="str">
        <f>IFERROR(VLOOKUP($AC596,FILL_DATA!$A$4:$X$1004,22,0),"")</f>
        <v/>
      </c>
      <c r="W596" s="58" t="str">
        <f>IFERROR(VLOOKUP($AC596,FILL_DATA!$A$4:$X$1004,23,0),"")</f>
        <v/>
      </c>
      <c r="X596" s="59" t="str">
        <f>IFERROR(VLOOKUP($AC596,FILL_DATA!$A$4:$X$1004,24,0),"")</f>
        <v/>
      </c>
      <c r="Y596" s="59" t="str">
        <f>IF(SANCTION!$C$6:$C$1006="","",VLOOKUP(SANCTION!$C$6:$C$1006,Sheet1!$B$3:$C$15,2,0))</f>
        <v/>
      </c>
      <c r="Z596" s="57">
        <f t="shared" si="18"/>
        <v>0</v>
      </c>
      <c r="AE596" s="89">
        <f>IF(SANCTION!$C596&gt;=9,1,0)</f>
        <v>1</v>
      </c>
      <c r="AF596" s="89">
        <f>IFERROR(PRODUCT(SANCTION!$X596,SANCTION!$Y596),"")</f>
        <v>0</v>
      </c>
      <c r="AG596" s="89">
        <f t="shared" si="19"/>
        <v>0</v>
      </c>
    </row>
    <row r="597" spans="1:33" hidden="1">
      <c r="A597" s="89" t="str">
        <f>J597&amp;"_"&amp;COUNTIF($J$6:J597,J597)</f>
        <v>_561</v>
      </c>
      <c r="B597" s="58"/>
      <c r="C597" s="58" t="str">
        <f>IFERROR(VLOOKUP($AC597,FILL_DATA!$A$4:$X$1004,2,0),"")</f>
        <v/>
      </c>
      <c r="D597" s="59" t="str">
        <f>IFERROR(VLOOKUP($AC597,FILL_DATA!$A$4:$X$1004,3,0),"")</f>
        <v/>
      </c>
      <c r="E597" s="58" t="str">
        <f>IFERROR(VLOOKUP($AC597,FILL_DATA!$A$4:$X$1004,4,0),"")</f>
        <v/>
      </c>
      <c r="F597" s="59" t="str">
        <f>IFERROR(VLOOKUP($AC597,FILL_DATA!$A$4:$X$1004,5,0),"")</f>
        <v/>
      </c>
      <c r="G597" s="58" t="str">
        <f>IFERROR(VLOOKUP($AC597,FILL_DATA!$A$4:$X$1004,6,0),"")</f>
        <v/>
      </c>
      <c r="H597" s="58" t="str">
        <f>IFERROR(VLOOKUP($AC597,FILL_DATA!$A$4:$X$1004,7,0),"")</f>
        <v/>
      </c>
      <c r="I597" s="161" t="str">
        <f>IFERROR(VLOOKUP($AC597,FILL_DATA!$A$4:$X$1004,9,0),"")</f>
        <v/>
      </c>
      <c r="J597" s="58" t="str">
        <f>IFERROR(VLOOKUP($AC597,FILL_DATA!$A$4:$X$1004,10,0),"")</f>
        <v/>
      </c>
      <c r="K597" s="58" t="str">
        <f>IFERROR(VLOOKUP($AC597,FILL_DATA!$A$4:$X$1004,11,0),"")</f>
        <v/>
      </c>
      <c r="L597" s="58" t="str">
        <f>IFERROR(VLOOKUP($AC597,FILL_DATA!$A$4:$X$1004,12,0),"")</f>
        <v/>
      </c>
      <c r="M597" s="58" t="str">
        <f>IFERROR(VLOOKUP($AC597,FILL_DATA!$A$4:$X$1004,13,0),"")</f>
        <v/>
      </c>
      <c r="N597" s="58" t="str">
        <f>IFERROR(VLOOKUP($AC597,FILL_DATA!$A$4:$X$1004,14,0),"")</f>
        <v/>
      </c>
      <c r="O597" s="58" t="str">
        <f>IFERROR(VLOOKUP($AC597,FILL_DATA!$A$4:$X$1004,15,0),"")</f>
        <v/>
      </c>
      <c r="P597" s="58" t="str">
        <f>IFERROR(VLOOKUP($AC597,FILL_DATA!$A$4:$X$1004,16,0),"")</f>
        <v/>
      </c>
      <c r="Q597" s="58" t="str">
        <f>IFERROR(VLOOKUP($AC597,FILL_DATA!$A$4:$X$1004,17,0),"")</f>
        <v/>
      </c>
      <c r="R597" s="58" t="str">
        <f>IFERROR(VLOOKUP($AC597,FILL_DATA!$A$4:$X$1004,18,0),"")</f>
        <v/>
      </c>
      <c r="S597" s="58" t="str">
        <f>IFERROR(VLOOKUP($AC597,FILL_DATA!$A$4:$X$1004,19,0),"")</f>
        <v/>
      </c>
      <c r="T597" s="58" t="str">
        <f>IFERROR(VLOOKUP($AC597,FILL_DATA!$A$4:$X$1004,20,0),"")</f>
        <v/>
      </c>
      <c r="U597" s="58" t="str">
        <f>IFERROR(VLOOKUP($AC597,FILL_DATA!$A$4:$X$1004,21,0),"")</f>
        <v/>
      </c>
      <c r="V597" s="58" t="str">
        <f>IFERROR(VLOOKUP($AC597,FILL_DATA!$A$4:$X$1004,22,0),"")</f>
        <v/>
      </c>
      <c r="W597" s="58" t="str">
        <f>IFERROR(VLOOKUP($AC597,FILL_DATA!$A$4:$X$1004,23,0),"")</f>
        <v/>
      </c>
      <c r="X597" s="59" t="str">
        <f>IFERROR(VLOOKUP($AC597,FILL_DATA!$A$4:$X$1004,24,0),"")</f>
        <v/>
      </c>
      <c r="Y597" s="59" t="str">
        <f>IF(SANCTION!$C$6:$C$1006="","",VLOOKUP(SANCTION!$C$6:$C$1006,Sheet1!$B$3:$C$15,2,0))</f>
        <v/>
      </c>
      <c r="Z597" s="57">
        <f t="shared" si="18"/>
        <v>0</v>
      </c>
      <c r="AE597" s="89">
        <f>IF(SANCTION!$C597&gt;=9,1,0)</f>
        <v>1</v>
      </c>
      <c r="AF597" s="89">
        <f>IFERROR(PRODUCT(SANCTION!$X597,SANCTION!$Y597),"")</f>
        <v>0</v>
      </c>
      <c r="AG597" s="89">
        <f t="shared" si="19"/>
        <v>0</v>
      </c>
    </row>
    <row r="598" spans="1:33" hidden="1">
      <c r="A598" s="89" t="str">
        <f>J598&amp;"_"&amp;COUNTIF($J$6:J598,J598)</f>
        <v>_562</v>
      </c>
      <c r="B598" s="58"/>
      <c r="C598" s="58" t="str">
        <f>IFERROR(VLOOKUP($AC598,FILL_DATA!$A$4:$X$1004,2,0),"")</f>
        <v/>
      </c>
      <c r="D598" s="59" t="str">
        <f>IFERROR(VLOOKUP($AC598,FILL_DATA!$A$4:$X$1004,3,0),"")</f>
        <v/>
      </c>
      <c r="E598" s="58" t="str">
        <f>IFERROR(VLOOKUP($AC598,FILL_DATA!$A$4:$X$1004,4,0),"")</f>
        <v/>
      </c>
      <c r="F598" s="59" t="str">
        <f>IFERROR(VLOOKUP($AC598,FILL_DATA!$A$4:$X$1004,5,0),"")</f>
        <v/>
      </c>
      <c r="G598" s="58" t="str">
        <f>IFERROR(VLOOKUP($AC598,FILL_DATA!$A$4:$X$1004,6,0),"")</f>
        <v/>
      </c>
      <c r="H598" s="58" t="str">
        <f>IFERROR(VLOOKUP($AC598,FILL_DATA!$A$4:$X$1004,7,0),"")</f>
        <v/>
      </c>
      <c r="I598" s="161" t="str">
        <f>IFERROR(VLOOKUP($AC598,FILL_DATA!$A$4:$X$1004,9,0),"")</f>
        <v/>
      </c>
      <c r="J598" s="58" t="str">
        <f>IFERROR(VLOOKUP($AC598,FILL_DATA!$A$4:$X$1004,10,0),"")</f>
        <v/>
      </c>
      <c r="K598" s="58" t="str">
        <f>IFERROR(VLOOKUP($AC598,FILL_DATA!$A$4:$X$1004,11,0),"")</f>
        <v/>
      </c>
      <c r="L598" s="58" t="str">
        <f>IFERROR(VLOOKUP($AC598,FILL_DATA!$A$4:$X$1004,12,0),"")</f>
        <v/>
      </c>
      <c r="M598" s="58" t="str">
        <f>IFERROR(VLOOKUP($AC598,FILL_DATA!$A$4:$X$1004,13,0),"")</f>
        <v/>
      </c>
      <c r="N598" s="58" t="str">
        <f>IFERROR(VLOOKUP($AC598,FILL_DATA!$A$4:$X$1004,14,0),"")</f>
        <v/>
      </c>
      <c r="O598" s="58" t="str">
        <f>IFERROR(VLOOKUP($AC598,FILL_DATA!$A$4:$X$1004,15,0),"")</f>
        <v/>
      </c>
      <c r="P598" s="58" t="str">
        <f>IFERROR(VLOOKUP($AC598,FILL_DATA!$A$4:$X$1004,16,0),"")</f>
        <v/>
      </c>
      <c r="Q598" s="58" t="str">
        <f>IFERROR(VLOOKUP($AC598,FILL_DATA!$A$4:$X$1004,17,0),"")</f>
        <v/>
      </c>
      <c r="R598" s="58" t="str">
        <f>IFERROR(VLOOKUP($AC598,FILL_DATA!$A$4:$X$1004,18,0),"")</f>
        <v/>
      </c>
      <c r="S598" s="58" t="str">
        <f>IFERROR(VLOOKUP($AC598,FILL_DATA!$A$4:$X$1004,19,0),"")</f>
        <v/>
      </c>
      <c r="T598" s="58" t="str">
        <f>IFERROR(VLOOKUP($AC598,FILL_DATA!$A$4:$X$1004,20,0),"")</f>
        <v/>
      </c>
      <c r="U598" s="58" t="str">
        <f>IFERROR(VLOOKUP($AC598,FILL_DATA!$A$4:$X$1004,21,0),"")</f>
        <v/>
      </c>
      <c r="V598" s="58" t="str">
        <f>IFERROR(VLOOKUP($AC598,FILL_DATA!$A$4:$X$1004,22,0),"")</f>
        <v/>
      </c>
      <c r="W598" s="58" t="str">
        <f>IFERROR(VLOOKUP($AC598,FILL_DATA!$A$4:$X$1004,23,0),"")</f>
        <v/>
      </c>
      <c r="X598" s="59" t="str">
        <f>IFERROR(VLOOKUP($AC598,FILL_DATA!$A$4:$X$1004,24,0),"")</f>
        <v/>
      </c>
      <c r="Y598" s="59" t="str">
        <f>IF(SANCTION!$C$6:$C$1006="","",VLOOKUP(SANCTION!$C$6:$C$1006,Sheet1!$B$3:$C$15,2,0))</f>
        <v/>
      </c>
      <c r="Z598" s="57">
        <f t="shared" si="18"/>
        <v>0</v>
      </c>
      <c r="AE598" s="89">
        <f>IF(SANCTION!$C598&gt;=9,1,0)</f>
        <v>1</v>
      </c>
      <c r="AF598" s="89">
        <f>IFERROR(PRODUCT(SANCTION!$X598,SANCTION!$Y598),"")</f>
        <v>0</v>
      </c>
      <c r="AG598" s="89">
        <f t="shared" si="19"/>
        <v>0</v>
      </c>
    </row>
    <row r="599" spans="1:33" hidden="1">
      <c r="A599" s="89" t="str">
        <f>J599&amp;"_"&amp;COUNTIF($J$6:J599,J599)</f>
        <v>_563</v>
      </c>
      <c r="B599" s="58"/>
      <c r="C599" s="58" t="str">
        <f>IFERROR(VLOOKUP($AC599,FILL_DATA!$A$4:$X$1004,2,0),"")</f>
        <v/>
      </c>
      <c r="D599" s="59" t="str">
        <f>IFERROR(VLOOKUP($AC599,FILL_DATA!$A$4:$X$1004,3,0),"")</f>
        <v/>
      </c>
      <c r="E599" s="58" t="str">
        <f>IFERROR(VLOOKUP($AC599,FILL_DATA!$A$4:$X$1004,4,0),"")</f>
        <v/>
      </c>
      <c r="F599" s="59" t="str">
        <f>IFERROR(VLOOKUP($AC599,FILL_DATA!$A$4:$X$1004,5,0),"")</f>
        <v/>
      </c>
      <c r="G599" s="58" t="str">
        <f>IFERROR(VLOOKUP($AC599,FILL_DATA!$A$4:$X$1004,6,0),"")</f>
        <v/>
      </c>
      <c r="H599" s="58" t="str">
        <f>IFERROR(VLOOKUP($AC599,FILL_DATA!$A$4:$X$1004,7,0),"")</f>
        <v/>
      </c>
      <c r="I599" s="161" t="str">
        <f>IFERROR(VLOOKUP($AC599,FILL_DATA!$A$4:$X$1004,9,0),"")</f>
        <v/>
      </c>
      <c r="J599" s="58" t="str">
        <f>IFERROR(VLOOKUP($AC599,FILL_DATA!$A$4:$X$1004,10,0),"")</f>
        <v/>
      </c>
      <c r="K599" s="58" t="str">
        <f>IFERROR(VLOOKUP($AC599,FILL_DATA!$A$4:$X$1004,11,0),"")</f>
        <v/>
      </c>
      <c r="L599" s="58" t="str">
        <f>IFERROR(VLOOKUP($AC599,FILL_DATA!$A$4:$X$1004,12,0),"")</f>
        <v/>
      </c>
      <c r="M599" s="58" t="str">
        <f>IFERROR(VLOOKUP($AC599,FILL_DATA!$A$4:$X$1004,13,0),"")</f>
        <v/>
      </c>
      <c r="N599" s="58" t="str">
        <f>IFERROR(VLOOKUP($AC599,FILL_DATA!$A$4:$X$1004,14,0),"")</f>
        <v/>
      </c>
      <c r="O599" s="58" t="str">
        <f>IFERROR(VLOOKUP($AC599,FILL_DATA!$A$4:$X$1004,15,0),"")</f>
        <v/>
      </c>
      <c r="P599" s="58" t="str">
        <f>IFERROR(VLOOKUP($AC599,FILL_DATA!$A$4:$X$1004,16,0),"")</f>
        <v/>
      </c>
      <c r="Q599" s="58" t="str">
        <f>IFERROR(VLOOKUP($AC599,FILL_DATA!$A$4:$X$1004,17,0),"")</f>
        <v/>
      </c>
      <c r="R599" s="58" t="str">
        <f>IFERROR(VLOOKUP($AC599,FILL_DATA!$A$4:$X$1004,18,0),"")</f>
        <v/>
      </c>
      <c r="S599" s="58" t="str">
        <f>IFERROR(VLOOKUP($AC599,FILL_DATA!$A$4:$X$1004,19,0),"")</f>
        <v/>
      </c>
      <c r="T599" s="58" t="str">
        <f>IFERROR(VLOOKUP($AC599,FILL_DATA!$A$4:$X$1004,20,0),"")</f>
        <v/>
      </c>
      <c r="U599" s="58" t="str">
        <f>IFERROR(VLOOKUP($AC599,FILL_DATA!$A$4:$X$1004,21,0),"")</f>
        <v/>
      </c>
      <c r="V599" s="58" t="str">
        <f>IFERROR(VLOOKUP($AC599,FILL_DATA!$A$4:$X$1004,22,0),"")</f>
        <v/>
      </c>
      <c r="W599" s="58" t="str">
        <f>IFERROR(VLOOKUP($AC599,FILL_DATA!$A$4:$X$1004,23,0),"")</f>
        <v/>
      </c>
      <c r="X599" s="59" t="str">
        <f>IFERROR(VLOOKUP($AC599,FILL_DATA!$A$4:$X$1004,24,0),"")</f>
        <v/>
      </c>
      <c r="Y599" s="59" t="str">
        <f>IF(SANCTION!$C$6:$C$1006="","",VLOOKUP(SANCTION!$C$6:$C$1006,Sheet1!$B$3:$C$15,2,0))</f>
        <v/>
      </c>
      <c r="Z599" s="57">
        <f t="shared" si="18"/>
        <v>0</v>
      </c>
      <c r="AE599" s="89">
        <f>IF(SANCTION!$C599&gt;=9,1,0)</f>
        <v>1</v>
      </c>
      <c r="AF599" s="89">
        <f>IFERROR(PRODUCT(SANCTION!$X599,SANCTION!$Y599),"")</f>
        <v>0</v>
      </c>
      <c r="AG599" s="89">
        <f t="shared" si="19"/>
        <v>0</v>
      </c>
    </row>
    <row r="600" spans="1:33" hidden="1">
      <c r="A600" s="89" t="str">
        <f>J600&amp;"_"&amp;COUNTIF($J$6:J600,J600)</f>
        <v>_564</v>
      </c>
      <c r="B600" s="58"/>
      <c r="C600" s="58" t="str">
        <f>IFERROR(VLOOKUP($AC600,FILL_DATA!$A$4:$X$1004,2,0),"")</f>
        <v/>
      </c>
      <c r="D600" s="59" t="str">
        <f>IFERROR(VLOOKUP($AC600,FILL_DATA!$A$4:$X$1004,3,0),"")</f>
        <v/>
      </c>
      <c r="E600" s="58" t="str">
        <f>IFERROR(VLOOKUP($AC600,FILL_DATA!$A$4:$X$1004,4,0),"")</f>
        <v/>
      </c>
      <c r="F600" s="59" t="str">
        <f>IFERROR(VLOOKUP($AC600,FILL_DATA!$A$4:$X$1004,5,0),"")</f>
        <v/>
      </c>
      <c r="G600" s="58" t="str">
        <f>IFERROR(VLOOKUP($AC600,FILL_DATA!$A$4:$X$1004,6,0),"")</f>
        <v/>
      </c>
      <c r="H600" s="58" t="str">
        <f>IFERROR(VLOOKUP($AC600,FILL_DATA!$A$4:$X$1004,7,0),"")</f>
        <v/>
      </c>
      <c r="I600" s="161" t="str">
        <f>IFERROR(VLOOKUP($AC600,FILL_DATA!$A$4:$X$1004,9,0),"")</f>
        <v/>
      </c>
      <c r="J600" s="58" t="str">
        <f>IFERROR(VLOOKUP($AC600,FILL_DATA!$A$4:$X$1004,10,0),"")</f>
        <v/>
      </c>
      <c r="K600" s="58" t="str">
        <f>IFERROR(VLOOKUP($AC600,FILL_DATA!$A$4:$X$1004,11,0),"")</f>
        <v/>
      </c>
      <c r="L600" s="58" t="str">
        <f>IFERROR(VLOOKUP($AC600,FILL_DATA!$A$4:$X$1004,12,0),"")</f>
        <v/>
      </c>
      <c r="M600" s="58" t="str">
        <f>IFERROR(VLOOKUP($AC600,FILL_DATA!$A$4:$X$1004,13,0),"")</f>
        <v/>
      </c>
      <c r="N600" s="58" t="str">
        <f>IFERROR(VLOOKUP($AC600,FILL_DATA!$A$4:$X$1004,14,0),"")</f>
        <v/>
      </c>
      <c r="O600" s="58" t="str">
        <f>IFERROR(VLOOKUP($AC600,FILL_DATA!$A$4:$X$1004,15,0),"")</f>
        <v/>
      </c>
      <c r="P600" s="58" t="str">
        <f>IFERROR(VLOOKUP($AC600,FILL_DATA!$A$4:$X$1004,16,0),"")</f>
        <v/>
      </c>
      <c r="Q600" s="58" t="str">
        <f>IFERROR(VLOOKUP($AC600,FILL_DATA!$A$4:$X$1004,17,0),"")</f>
        <v/>
      </c>
      <c r="R600" s="58" t="str">
        <f>IFERROR(VLOOKUP($AC600,FILL_DATA!$A$4:$X$1004,18,0),"")</f>
        <v/>
      </c>
      <c r="S600" s="58" t="str">
        <f>IFERROR(VLOOKUP($AC600,FILL_DATA!$A$4:$X$1004,19,0),"")</f>
        <v/>
      </c>
      <c r="T600" s="58" t="str">
        <f>IFERROR(VLOOKUP($AC600,FILL_DATA!$A$4:$X$1004,20,0),"")</f>
        <v/>
      </c>
      <c r="U600" s="58" t="str">
        <f>IFERROR(VLOOKUP($AC600,FILL_DATA!$A$4:$X$1004,21,0),"")</f>
        <v/>
      </c>
      <c r="V600" s="58" t="str">
        <f>IFERROR(VLOOKUP($AC600,FILL_DATA!$A$4:$X$1004,22,0),"")</f>
        <v/>
      </c>
      <c r="W600" s="58" t="str">
        <f>IFERROR(VLOOKUP($AC600,FILL_DATA!$A$4:$X$1004,23,0),"")</f>
        <v/>
      </c>
      <c r="X600" s="59" t="str">
        <f>IFERROR(VLOOKUP($AC600,FILL_DATA!$A$4:$X$1004,24,0),"")</f>
        <v/>
      </c>
      <c r="Y600" s="59" t="str">
        <f>IF(SANCTION!$C$6:$C$1006="","",VLOOKUP(SANCTION!$C$6:$C$1006,Sheet1!$B$3:$C$15,2,0))</f>
        <v/>
      </c>
      <c r="Z600" s="57">
        <f t="shared" si="18"/>
        <v>0</v>
      </c>
      <c r="AE600" s="89">
        <f>IF(SANCTION!$C600&gt;=9,1,0)</f>
        <v>1</v>
      </c>
      <c r="AF600" s="89">
        <f>IFERROR(PRODUCT(SANCTION!$X600,SANCTION!$Y600),"")</f>
        <v>0</v>
      </c>
      <c r="AG600" s="89">
        <f t="shared" si="19"/>
        <v>0</v>
      </c>
    </row>
    <row r="601" spans="1:33" hidden="1">
      <c r="A601" s="89" t="str">
        <f>J601&amp;"_"&amp;COUNTIF($J$6:J601,J601)</f>
        <v>_565</v>
      </c>
      <c r="B601" s="58"/>
      <c r="C601" s="58" t="str">
        <f>IFERROR(VLOOKUP($AC601,FILL_DATA!$A$4:$X$1004,2,0),"")</f>
        <v/>
      </c>
      <c r="D601" s="59" t="str">
        <f>IFERROR(VLOOKUP($AC601,FILL_DATA!$A$4:$X$1004,3,0),"")</f>
        <v/>
      </c>
      <c r="E601" s="58" t="str">
        <f>IFERROR(VLOOKUP($AC601,FILL_DATA!$A$4:$X$1004,4,0),"")</f>
        <v/>
      </c>
      <c r="F601" s="59" t="str">
        <f>IFERROR(VLOOKUP($AC601,FILL_DATA!$A$4:$X$1004,5,0),"")</f>
        <v/>
      </c>
      <c r="G601" s="58" t="str">
        <f>IFERROR(VLOOKUP($AC601,FILL_DATA!$A$4:$X$1004,6,0),"")</f>
        <v/>
      </c>
      <c r="H601" s="58" t="str">
        <f>IFERROR(VLOOKUP($AC601,FILL_DATA!$A$4:$X$1004,7,0),"")</f>
        <v/>
      </c>
      <c r="I601" s="161" t="str">
        <f>IFERROR(VLOOKUP($AC601,FILL_DATA!$A$4:$X$1004,9,0),"")</f>
        <v/>
      </c>
      <c r="J601" s="58" t="str">
        <f>IFERROR(VLOOKUP($AC601,FILL_DATA!$A$4:$X$1004,10,0),"")</f>
        <v/>
      </c>
      <c r="K601" s="58" t="str">
        <f>IFERROR(VLOOKUP($AC601,FILL_DATA!$A$4:$X$1004,11,0),"")</f>
        <v/>
      </c>
      <c r="L601" s="58" t="str">
        <f>IFERROR(VLOOKUP($AC601,FILL_DATA!$A$4:$X$1004,12,0),"")</f>
        <v/>
      </c>
      <c r="M601" s="58" t="str">
        <f>IFERROR(VLOOKUP($AC601,FILL_DATA!$A$4:$X$1004,13,0),"")</f>
        <v/>
      </c>
      <c r="N601" s="58" t="str">
        <f>IFERROR(VLOOKUP($AC601,FILL_DATA!$A$4:$X$1004,14,0),"")</f>
        <v/>
      </c>
      <c r="O601" s="58" t="str">
        <f>IFERROR(VLOOKUP($AC601,FILL_DATA!$A$4:$X$1004,15,0),"")</f>
        <v/>
      </c>
      <c r="P601" s="58" t="str">
        <f>IFERROR(VLOOKUP($AC601,FILL_DATA!$A$4:$X$1004,16,0),"")</f>
        <v/>
      </c>
      <c r="Q601" s="58" t="str">
        <f>IFERROR(VLOOKUP($AC601,FILL_DATA!$A$4:$X$1004,17,0),"")</f>
        <v/>
      </c>
      <c r="R601" s="58" t="str">
        <f>IFERROR(VLOOKUP($AC601,FILL_DATA!$A$4:$X$1004,18,0),"")</f>
        <v/>
      </c>
      <c r="S601" s="58" t="str">
        <f>IFERROR(VLOOKUP($AC601,FILL_DATA!$A$4:$X$1004,19,0),"")</f>
        <v/>
      </c>
      <c r="T601" s="58" t="str">
        <f>IFERROR(VLOOKUP($AC601,FILL_DATA!$A$4:$X$1004,20,0),"")</f>
        <v/>
      </c>
      <c r="U601" s="58" t="str">
        <f>IFERROR(VLOOKUP($AC601,FILL_DATA!$A$4:$X$1004,21,0),"")</f>
        <v/>
      </c>
      <c r="V601" s="58" t="str">
        <f>IFERROR(VLOOKUP($AC601,FILL_DATA!$A$4:$X$1004,22,0),"")</f>
        <v/>
      </c>
      <c r="W601" s="58" t="str">
        <f>IFERROR(VLOOKUP($AC601,FILL_DATA!$A$4:$X$1004,23,0),"")</f>
        <v/>
      </c>
      <c r="X601" s="59" t="str">
        <f>IFERROR(VLOOKUP($AC601,FILL_DATA!$A$4:$X$1004,24,0),"")</f>
        <v/>
      </c>
      <c r="Y601" s="59" t="str">
        <f>IF(SANCTION!$C$6:$C$1006="","",VLOOKUP(SANCTION!$C$6:$C$1006,Sheet1!$B$3:$C$15,2,0))</f>
        <v/>
      </c>
      <c r="Z601" s="57">
        <f t="shared" si="18"/>
        <v>0</v>
      </c>
      <c r="AE601" s="89">
        <f>IF(SANCTION!$C601&gt;=9,1,0)</f>
        <v>1</v>
      </c>
      <c r="AF601" s="89">
        <f>IFERROR(PRODUCT(SANCTION!$X601,SANCTION!$Y601),"")</f>
        <v>0</v>
      </c>
      <c r="AG601" s="89">
        <f t="shared" si="19"/>
        <v>0</v>
      </c>
    </row>
    <row r="602" spans="1:33" hidden="1">
      <c r="A602" s="89" t="str">
        <f>J602&amp;"_"&amp;COUNTIF($J$6:J602,J602)</f>
        <v>_566</v>
      </c>
      <c r="B602" s="58"/>
      <c r="C602" s="58" t="str">
        <f>IFERROR(VLOOKUP($AC602,FILL_DATA!$A$4:$X$1004,2,0),"")</f>
        <v/>
      </c>
      <c r="D602" s="59" t="str">
        <f>IFERROR(VLOOKUP($AC602,FILL_DATA!$A$4:$X$1004,3,0),"")</f>
        <v/>
      </c>
      <c r="E602" s="58" t="str">
        <f>IFERROR(VLOOKUP($AC602,FILL_DATA!$A$4:$X$1004,4,0),"")</f>
        <v/>
      </c>
      <c r="F602" s="59" t="str">
        <f>IFERROR(VLOOKUP($AC602,FILL_DATA!$A$4:$X$1004,5,0),"")</f>
        <v/>
      </c>
      <c r="G602" s="58" t="str">
        <f>IFERROR(VLOOKUP($AC602,FILL_DATA!$A$4:$X$1004,6,0),"")</f>
        <v/>
      </c>
      <c r="H602" s="58" t="str">
        <f>IFERROR(VLOOKUP($AC602,FILL_DATA!$A$4:$X$1004,7,0),"")</f>
        <v/>
      </c>
      <c r="I602" s="161" t="str">
        <f>IFERROR(VLOOKUP($AC602,FILL_DATA!$A$4:$X$1004,9,0),"")</f>
        <v/>
      </c>
      <c r="J602" s="58" t="str">
        <f>IFERROR(VLOOKUP($AC602,FILL_DATA!$A$4:$X$1004,10,0),"")</f>
        <v/>
      </c>
      <c r="K602" s="58" t="str">
        <f>IFERROR(VLOOKUP($AC602,FILL_DATA!$A$4:$X$1004,11,0),"")</f>
        <v/>
      </c>
      <c r="L602" s="58" t="str">
        <f>IFERROR(VLOOKUP($AC602,FILL_DATA!$A$4:$X$1004,12,0),"")</f>
        <v/>
      </c>
      <c r="M602" s="58" t="str">
        <f>IFERROR(VLOOKUP($AC602,FILL_DATA!$A$4:$X$1004,13,0),"")</f>
        <v/>
      </c>
      <c r="N602" s="58" t="str">
        <f>IFERROR(VLOOKUP($AC602,FILL_DATA!$A$4:$X$1004,14,0),"")</f>
        <v/>
      </c>
      <c r="O602" s="58" t="str">
        <f>IFERROR(VLOOKUP($AC602,FILL_DATA!$A$4:$X$1004,15,0),"")</f>
        <v/>
      </c>
      <c r="P602" s="58" t="str">
        <f>IFERROR(VLOOKUP($AC602,FILL_DATA!$A$4:$X$1004,16,0),"")</f>
        <v/>
      </c>
      <c r="Q602" s="58" t="str">
        <f>IFERROR(VLOOKUP($AC602,FILL_DATA!$A$4:$X$1004,17,0),"")</f>
        <v/>
      </c>
      <c r="R602" s="58" t="str">
        <f>IFERROR(VLOOKUP($AC602,FILL_DATA!$A$4:$X$1004,18,0),"")</f>
        <v/>
      </c>
      <c r="S602" s="58" t="str">
        <f>IFERROR(VLOOKUP($AC602,FILL_DATA!$A$4:$X$1004,19,0),"")</f>
        <v/>
      </c>
      <c r="T602" s="58" t="str">
        <f>IFERROR(VLOOKUP($AC602,FILL_DATA!$A$4:$X$1004,20,0),"")</f>
        <v/>
      </c>
      <c r="U602" s="58" t="str">
        <f>IFERROR(VLOOKUP($AC602,FILL_DATA!$A$4:$X$1004,21,0),"")</f>
        <v/>
      </c>
      <c r="V602" s="58" t="str">
        <f>IFERROR(VLOOKUP($AC602,FILL_DATA!$A$4:$X$1004,22,0),"")</f>
        <v/>
      </c>
      <c r="W602" s="58" t="str">
        <f>IFERROR(VLOOKUP($AC602,FILL_DATA!$A$4:$X$1004,23,0),"")</f>
        <v/>
      </c>
      <c r="X602" s="59" t="str">
        <f>IFERROR(VLOOKUP($AC602,FILL_DATA!$A$4:$X$1004,24,0),"")</f>
        <v/>
      </c>
      <c r="Y602" s="59" t="str">
        <f>IF(SANCTION!$C$6:$C$1006="","",VLOOKUP(SANCTION!$C$6:$C$1006,Sheet1!$B$3:$C$15,2,0))</f>
        <v/>
      </c>
      <c r="Z602" s="57">
        <f t="shared" si="18"/>
        <v>0</v>
      </c>
      <c r="AE602" s="89">
        <f>IF(SANCTION!$C602&gt;=9,1,0)</f>
        <v>1</v>
      </c>
      <c r="AF602" s="89">
        <f>IFERROR(PRODUCT(SANCTION!$X602,SANCTION!$Y602),"")</f>
        <v>0</v>
      </c>
      <c r="AG602" s="89">
        <f t="shared" si="19"/>
        <v>0</v>
      </c>
    </row>
    <row r="603" spans="1:33" hidden="1">
      <c r="A603" s="89" t="str">
        <f>J603&amp;"_"&amp;COUNTIF($J$6:J603,J603)</f>
        <v>_567</v>
      </c>
      <c r="B603" s="58"/>
      <c r="C603" s="58" t="str">
        <f>IFERROR(VLOOKUP($AC603,FILL_DATA!$A$4:$X$1004,2,0),"")</f>
        <v/>
      </c>
      <c r="D603" s="59" t="str">
        <f>IFERROR(VLOOKUP($AC603,FILL_DATA!$A$4:$X$1004,3,0),"")</f>
        <v/>
      </c>
      <c r="E603" s="58" t="str">
        <f>IFERROR(VLOOKUP($AC603,FILL_DATA!$A$4:$X$1004,4,0),"")</f>
        <v/>
      </c>
      <c r="F603" s="59" t="str">
        <f>IFERROR(VLOOKUP($AC603,FILL_DATA!$A$4:$X$1004,5,0),"")</f>
        <v/>
      </c>
      <c r="G603" s="58" t="str">
        <f>IFERROR(VLOOKUP($AC603,FILL_DATA!$A$4:$X$1004,6,0),"")</f>
        <v/>
      </c>
      <c r="H603" s="58" t="str">
        <f>IFERROR(VLOOKUP($AC603,FILL_DATA!$A$4:$X$1004,7,0),"")</f>
        <v/>
      </c>
      <c r="I603" s="161" t="str">
        <f>IFERROR(VLOOKUP($AC603,FILL_DATA!$A$4:$X$1004,9,0),"")</f>
        <v/>
      </c>
      <c r="J603" s="58" t="str">
        <f>IFERROR(VLOOKUP($AC603,FILL_DATA!$A$4:$X$1004,10,0),"")</f>
        <v/>
      </c>
      <c r="K603" s="58" t="str">
        <f>IFERROR(VLOOKUP($AC603,FILL_DATA!$A$4:$X$1004,11,0),"")</f>
        <v/>
      </c>
      <c r="L603" s="58" t="str">
        <f>IFERROR(VLOOKUP($AC603,FILL_DATA!$A$4:$X$1004,12,0),"")</f>
        <v/>
      </c>
      <c r="M603" s="58" t="str">
        <f>IFERROR(VLOOKUP($AC603,FILL_DATA!$A$4:$X$1004,13,0),"")</f>
        <v/>
      </c>
      <c r="N603" s="58" t="str">
        <f>IFERROR(VLOOKUP($AC603,FILL_DATA!$A$4:$X$1004,14,0),"")</f>
        <v/>
      </c>
      <c r="O603" s="58" t="str">
        <f>IFERROR(VLOOKUP($AC603,FILL_DATA!$A$4:$X$1004,15,0),"")</f>
        <v/>
      </c>
      <c r="P603" s="58" t="str">
        <f>IFERROR(VLOOKUP($AC603,FILL_DATA!$A$4:$X$1004,16,0),"")</f>
        <v/>
      </c>
      <c r="Q603" s="58" t="str">
        <f>IFERROR(VLOOKUP($AC603,FILL_DATA!$A$4:$X$1004,17,0),"")</f>
        <v/>
      </c>
      <c r="R603" s="58" t="str">
        <f>IFERROR(VLOOKUP($AC603,FILL_DATA!$A$4:$X$1004,18,0),"")</f>
        <v/>
      </c>
      <c r="S603" s="58" t="str">
        <f>IFERROR(VLOOKUP($AC603,FILL_DATA!$A$4:$X$1004,19,0),"")</f>
        <v/>
      </c>
      <c r="T603" s="58" t="str">
        <f>IFERROR(VLOOKUP($AC603,FILL_DATA!$A$4:$X$1004,20,0),"")</f>
        <v/>
      </c>
      <c r="U603" s="58" t="str">
        <f>IFERROR(VLOOKUP($AC603,FILL_DATA!$A$4:$X$1004,21,0),"")</f>
        <v/>
      </c>
      <c r="V603" s="58" t="str">
        <f>IFERROR(VLOOKUP($AC603,FILL_DATA!$A$4:$X$1004,22,0),"")</f>
        <v/>
      </c>
      <c r="W603" s="58" t="str">
        <f>IFERROR(VLOOKUP($AC603,FILL_DATA!$A$4:$X$1004,23,0),"")</f>
        <v/>
      </c>
      <c r="X603" s="59" t="str">
        <f>IFERROR(VLOOKUP($AC603,FILL_DATA!$A$4:$X$1004,24,0),"")</f>
        <v/>
      </c>
      <c r="Y603" s="59" t="str">
        <f>IF(SANCTION!$C$6:$C$1006="","",VLOOKUP(SANCTION!$C$6:$C$1006,Sheet1!$B$3:$C$15,2,0))</f>
        <v/>
      </c>
      <c r="Z603" s="57">
        <f t="shared" si="18"/>
        <v>0</v>
      </c>
      <c r="AE603" s="89">
        <f>IF(SANCTION!$C603&gt;=9,1,0)</f>
        <v>1</v>
      </c>
      <c r="AF603" s="89">
        <f>IFERROR(PRODUCT(SANCTION!$X603,SANCTION!$Y603),"")</f>
        <v>0</v>
      </c>
      <c r="AG603" s="89">
        <f t="shared" si="19"/>
        <v>0</v>
      </c>
    </row>
    <row r="604" spans="1:33" hidden="1">
      <c r="A604" s="89" t="str">
        <f>J604&amp;"_"&amp;COUNTIF($J$6:J604,J604)</f>
        <v>_568</v>
      </c>
      <c r="B604" s="58"/>
      <c r="C604" s="58" t="str">
        <f>IFERROR(VLOOKUP($AC604,FILL_DATA!$A$4:$X$1004,2,0),"")</f>
        <v/>
      </c>
      <c r="D604" s="59" t="str">
        <f>IFERROR(VLOOKUP($AC604,FILL_DATA!$A$4:$X$1004,3,0),"")</f>
        <v/>
      </c>
      <c r="E604" s="58" t="str">
        <f>IFERROR(VLOOKUP($AC604,FILL_DATA!$A$4:$X$1004,4,0),"")</f>
        <v/>
      </c>
      <c r="F604" s="59" t="str">
        <f>IFERROR(VLOOKUP($AC604,FILL_DATA!$A$4:$X$1004,5,0),"")</f>
        <v/>
      </c>
      <c r="G604" s="58" t="str">
        <f>IFERROR(VLOOKUP($AC604,FILL_DATA!$A$4:$X$1004,6,0),"")</f>
        <v/>
      </c>
      <c r="H604" s="58" t="str">
        <f>IFERROR(VLOOKUP($AC604,FILL_DATA!$A$4:$X$1004,7,0),"")</f>
        <v/>
      </c>
      <c r="I604" s="161" t="str">
        <f>IFERROR(VLOOKUP($AC604,FILL_DATA!$A$4:$X$1004,9,0),"")</f>
        <v/>
      </c>
      <c r="J604" s="58" t="str">
        <f>IFERROR(VLOOKUP($AC604,FILL_DATA!$A$4:$X$1004,10,0),"")</f>
        <v/>
      </c>
      <c r="K604" s="58" t="str">
        <f>IFERROR(VLOOKUP($AC604,FILL_DATA!$A$4:$X$1004,11,0),"")</f>
        <v/>
      </c>
      <c r="L604" s="58" t="str">
        <f>IFERROR(VLOOKUP($AC604,FILL_DATA!$A$4:$X$1004,12,0),"")</f>
        <v/>
      </c>
      <c r="M604" s="58" t="str">
        <f>IFERROR(VLOOKUP($AC604,FILL_DATA!$A$4:$X$1004,13,0),"")</f>
        <v/>
      </c>
      <c r="N604" s="58" t="str">
        <f>IFERROR(VLOOKUP($AC604,FILL_DATA!$A$4:$X$1004,14,0),"")</f>
        <v/>
      </c>
      <c r="O604" s="58" t="str">
        <f>IFERROR(VLOOKUP($AC604,FILL_DATA!$A$4:$X$1004,15,0),"")</f>
        <v/>
      </c>
      <c r="P604" s="58" t="str">
        <f>IFERROR(VLOOKUP($AC604,FILL_DATA!$A$4:$X$1004,16,0),"")</f>
        <v/>
      </c>
      <c r="Q604" s="58" t="str">
        <f>IFERROR(VLOOKUP($AC604,FILL_DATA!$A$4:$X$1004,17,0),"")</f>
        <v/>
      </c>
      <c r="R604" s="58" t="str">
        <f>IFERROR(VLOOKUP($AC604,FILL_DATA!$A$4:$X$1004,18,0),"")</f>
        <v/>
      </c>
      <c r="S604" s="58" t="str">
        <f>IFERROR(VLOOKUP($AC604,FILL_DATA!$A$4:$X$1004,19,0),"")</f>
        <v/>
      </c>
      <c r="T604" s="58" t="str">
        <f>IFERROR(VLOOKUP($AC604,FILL_DATA!$A$4:$X$1004,20,0),"")</f>
        <v/>
      </c>
      <c r="U604" s="58" t="str">
        <f>IFERROR(VLOOKUP($AC604,FILL_DATA!$A$4:$X$1004,21,0),"")</f>
        <v/>
      </c>
      <c r="V604" s="58" t="str">
        <f>IFERROR(VLOOKUP($AC604,FILL_DATA!$A$4:$X$1004,22,0),"")</f>
        <v/>
      </c>
      <c r="W604" s="58" t="str">
        <f>IFERROR(VLOOKUP($AC604,FILL_DATA!$A$4:$X$1004,23,0),"")</f>
        <v/>
      </c>
      <c r="X604" s="59" t="str">
        <f>IFERROR(VLOOKUP($AC604,FILL_DATA!$A$4:$X$1004,24,0),"")</f>
        <v/>
      </c>
      <c r="Y604" s="59" t="str">
        <f>IF(SANCTION!$C$6:$C$1006="","",VLOOKUP(SANCTION!$C$6:$C$1006,Sheet1!$B$3:$C$15,2,0))</f>
        <v/>
      </c>
      <c r="Z604" s="57">
        <f t="shared" si="18"/>
        <v>0</v>
      </c>
      <c r="AE604" s="89">
        <f>IF(SANCTION!$C604&gt;=9,1,0)</f>
        <v>1</v>
      </c>
      <c r="AF604" s="89">
        <f>IFERROR(PRODUCT(SANCTION!$X604,SANCTION!$Y604),"")</f>
        <v>0</v>
      </c>
      <c r="AG604" s="89">
        <f t="shared" si="19"/>
        <v>0</v>
      </c>
    </row>
    <row r="605" spans="1:33" hidden="1">
      <c r="A605" s="89" t="str">
        <f>J605&amp;"_"&amp;COUNTIF($J$6:J605,J605)</f>
        <v>_569</v>
      </c>
      <c r="B605" s="58"/>
      <c r="C605" s="58" t="str">
        <f>IFERROR(VLOOKUP($AC605,FILL_DATA!$A$4:$X$1004,2,0),"")</f>
        <v/>
      </c>
      <c r="D605" s="59" t="str">
        <f>IFERROR(VLOOKUP($AC605,FILL_DATA!$A$4:$X$1004,3,0),"")</f>
        <v/>
      </c>
      <c r="E605" s="58" t="str">
        <f>IFERROR(VLOOKUP($AC605,FILL_DATA!$A$4:$X$1004,4,0),"")</f>
        <v/>
      </c>
      <c r="F605" s="59" t="str">
        <f>IFERROR(VLOOKUP($AC605,FILL_DATA!$A$4:$X$1004,5,0),"")</f>
        <v/>
      </c>
      <c r="G605" s="58" t="str">
        <f>IFERROR(VLOOKUP($AC605,FILL_DATA!$A$4:$X$1004,6,0),"")</f>
        <v/>
      </c>
      <c r="H605" s="58" t="str">
        <f>IFERROR(VLOOKUP($AC605,FILL_DATA!$A$4:$X$1004,7,0),"")</f>
        <v/>
      </c>
      <c r="I605" s="161" t="str">
        <f>IFERROR(VLOOKUP($AC605,FILL_DATA!$A$4:$X$1004,9,0),"")</f>
        <v/>
      </c>
      <c r="J605" s="58" t="str">
        <f>IFERROR(VLOOKUP($AC605,FILL_DATA!$A$4:$X$1004,10,0),"")</f>
        <v/>
      </c>
      <c r="K605" s="58" t="str">
        <f>IFERROR(VLOOKUP($AC605,FILL_DATA!$A$4:$X$1004,11,0),"")</f>
        <v/>
      </c>
      <c r="L605" s="58" t="str">
        <f>IFERROR(VLOOKUP($AC605,FILL_DATA!$A$4:$X$1004,12,0),"")</f>
        <v/>
      </c>
      <c r="M605" s="58" t="str">
        <f>IFERROR(VLOOKUP($AC605,FILL_DATA!$A$4:$X$1004,13,0),"")</f>
        <v/>
      </c>
      <c r="N605" s="58" t="str">
        <f>IFERROR(VLOOKUP($AC605,FILL_DATA!$A$4:$X$1004,14,0),"")</f>
        <v/>
      </c>
      <c r="O605" s="58" t="str">
        <f>IFERROR(VLOOKUP($AC605,FILL_DATA!$A$4:$X$1004,15,0),"")</f>
        <v/>
      </c>
      <c r="P605" s="58" t="str">
        <f>IFERROR(VLOOKUP($AC605,FILL_DATA!$A$4:$X$1004,16,0),"")</f>
        <v/>
      </c>
      <c r="Q605" s="58" t="str">
        <f>IFERROR(VLOOKUP($AC605,FILL_DATA!$A$4:$X$1004,17,0),"")</f>
        <v/>
      </c>
      <c r="R605" s="58" t="str">
        <f>IFERROR(VLOOKUP($AC605,FILL_DATA!$A$4:$X$1004,18,0),"")</f>
        <v/>
      </c>
      <c r="S605" s="58" t="str">
        <f>IFERROR(VLOOKUP($AC605,FILL_DATA!$A$4:$X$1004,19,0),"")</f>
        <v/>
      </c>
      <c r="T605" s="58" t="str">
        <f>IFERROR(VLOOKUP($AC605,FILL_DATA!$A$4:$X$1004,20,0),"")</f>
        <v/>
      </c>
      <c r="U605" s="58" t="str">
        <f>IFERROR(VLOOKUP($AC605,FILL_DATA!$A$4:$X$1004,21,0),"")</f>
        <v/>
      </c>
      <c r="V605" s="58" t="str">
        <f>IFERROR(VLOOKUP($AC605,FILL_DATA!$A$4:$X$1004,22,0),"")</f>
        <v/>
      </c>
      <c r="W605" s="58" t="str">
        <f>IFERROR(VLOOKUP($AC605,FILL_DATA!$A$4:$X$1004,23,0),"")</f>
        <v/>
      </c>
      <c r="X605" s="59" t="str">
        <f>IFERROR(VLOOKUP($AC605,FILL_DATA!$A$4:$X$1004,24,0),"")</f>
        <v/>
      </c>
      <c r="Y605" s="59" t="str">
        <f>IF(SANCTION!$C$6:$C$1006="","",VLOOKUP(SANCTION!$C$6:$C$1006,Sheet1!$B$3:$C$15,2,0))</f>
        <v/>
      </c>
      <c r="Z605" s="57">
        <f t="shared" si="18"/>
        <v>0</v>
      </c>
      <c r="AE605" s="89">
        <f>IF(SANCTION!$C605&gt;=9,1,0)</f>
        <v>1</v>
      </c>
      <c r="AF605" s="89">
        <f>IFERROR(PRODUCT(SANCTION!$X605,SANCTION!$Y605),"")</f>
        <v>0</v>
      </c>
      <c r="AG605" s="89">
        <f t="shared" si="19"/>
        <v>0</v>
      </c>
    </row>
    <row r="606" spans="1:33" hidden="1">
      <c r="A606" s="89" t="str">
        <f>J606&amp;"_"&amp;COUNTIF($J$6:J606,J606)</f>
        <v>_570</v>
      </c>
      <c r="B606" s="58"/>
      <c r="C606" s="58" t="str">
        <f>IFERROR(VLOOKUP($AC606,FILL_DATA!$A$4:$X$1004,2,0),"")</f>
        <v/>
      </c>
      <c r="D606" s="59" t="str">
        <f>IFERROR(VLOOKUP($AC606,FILL_DATA!$A$4:$X$1004,3,0),"")</f>
        <v/>
      </c>
      <c r="E606" s="58" t="str">
        <f>IFERROR(VLOOKUP($AC606,FILL_DATA!$A$4:$X$1004,4,0),"")</f>
        <v/>
      </c>
      <c r="F606" s="59" t="str">
        <f>IFERROR(VLOOKUP($AC606,FILL_DATA!$A$4:$X$1004,5,0),"")</f>
        <v/>
      </c>
      <c r="G606" s="58" t="str">
        <f>IFERROR(VLOOKUP($AC606,FILL_DATA!$A$4:$X$1004,6,0),"")</f>
        <v/>
      </c>
      <c r="H606" s="58" t="str">
        <f>IFERROR(VLOOKUP($AC606,FILL_DATA!$A$4:$X$1004,7,0),"")</f>
        <v/>
      </c>
      <c r="I606" s="161" t="str">
        <f>IFERROR(VLOOKUP($AC606,FILL_DATA!$A$4:$X$1004,9,0),"")</f>
        <v/>
      </c>
      <c r="J606" s="58" t="str">
        <f>IFERROR(VLOOKUP($AC606,FILL_DATA!$A$4:$X$1004,10,0),"")</f>
        <v/>
      </c>
      <c r="K606" s="58" t="str">
        <f>IFERROR(VLOOKUP($AC606,FILL_DATA!$A$4:$X$1004,11,0),"")</f>
        <v/>
      </c>
      <c r="L606" s="58" t="str">
        <f>IFERROR(VLOOKUP($AC606,FILL_DATA!$A$4:$X$1004,12,0),"")</f>
        <v/>
      </c>
      <c r="M606" s="58" t="str">
        <f>IFERROR(VLOOKUP($AC606,FILL_DATA!$A$4:$X$1004,13,0),"")</f>
        <v/>
      </c>
      <c r="N606" s="58" t="str">
        <f>IFERROR(VLOOKUP($AC606,FILL_DATA!$A$4:$X$1004,14,0),"")</f>
        <v/>
      </c>
      <c r="O606" s="58" t="str">
        <f>IFERROR(VLOOKUP($AC606,FILL_DATA!$A$4:$X$1004,15,0),"")</f>
        <v/>
      </c>
      <c r="P606" s="58" t="str">
        <f>IFERROR(VLOOKUP($AC606,FILL_DATA!$A$4:$X$1004,16,0),"")</f>
        <v/>
      </c>
      <c r="Q606" s="58" t="str">
        <f>IFERROR(VLOOKUP($AC606,FILL_DATA!$A$4:$X$1004,17,0),"")</f>
        <v/>
      </c>
      <c r="R606" s="58" t="str">
        <f>IFERROR(VLOOKUP($AC606,FILL_DATA!$A$4:$X$1004,18,0),"")</f>
        <v/>
      </c>
      <c r="S606" s="58" t="str">
        <f>IFERROR(VLOOKUP($AC606,FILL_DATA!$A$4:$X$1004,19,0),"")</f>
        <v/>
      </c>
      <c r="T606" s="58" t="str">
        <f>IFERROR(VLOOKUP($AC606,FILL_DATA!$A$4:$X$1004,20,0),"")</f>
        <v/>
      </c>
      <c r="U606" s="58" t="str">
        <f>IFERROR(VLOOKUP($AC606,FILL_DATA!$A$4:$X$1004,21,0),"")</f>
        <v/>
      </c>
      <c r="V606" s="58" t="str">
        <f>IFERROR(VLOOKUP($AC606,FILL_DATA!$A$4:$X$1004,22,0),"")</f>
        <v/>
      </c>
      <c r="W606" s="58" t="str">
        <f>IFERROR(VLOOKUP($AC606,FILL_DATA!$A$4:$X$1004,23,0),"")</f>
        <v/>
      </c>
      <c r="X606" s="59" t="str">
        <f>IFERROR(VLOOKUP($AC606,FILL_DATA!$A$4:$X$1004,24,0),"")</f>
        <v/>
      </c>
      <c r="Y606" s="59" t="str">
        <f>IF(SANCTION!$C$6:$C$1006="","",VLOOKUP(SANCTION!$C$6:$C$1006,Sheet1!$B$3:$C$15,2,0))</f>
        <v/>
      </c>
      <c r="Z606" s="57">
        <f t="shared" si="18"/>
        <v>0</v>
      </c>
      <c r="AE606" s="89">
        <f>IF(SANCTION!$C606&gt;=9,1,0)</f>
        <v>1</v>
      </c>
      <c r="AF606" s="89">
        <f>IFERROR(PRODUCT(SANCTION!$X606,SANCTION!$Y606),"")</f>
        <v>0</v>
      </c>
      <c r="AG606" s="89">
        <f t="shared" si="19"/>
        <v>0</v>
      </c>
    </row>
    <row r="607" spans="1:33" hidden="1">
      <c r="A607" s="89" t="str">
        <f>J607&amp;"_"&amp;COUNTIF($J$6:J607,J607)</f>
        <v>_571</v>
      </c>
      <c r="B607" s="58"/>
      <c r="C607" s="58" t="str">
        <f>IFERROR(VLOOKUP($AC607,FILL_DATA!$A$4:$X$1004,2,0),"")</f>
        <v/>
      </c>
      <c r="D607" s="59" t="str">
        <f>IFERROR(VLOOKUP($AC607,FILL_DATA!$A$4:$X$1004,3,0),"")</f>
        <v/>
      </c>
      <c r="E607" s="58" t="str">
        <f>IFERROR(VLOOKUP($AC607,FILL_DATA!$A$4:$X$1004,4,0),"")</f>
        <v/>
      </c>
      <c r="F607" s="59" t="str">
        <f>IFERROR(VLOOKUP($AC607,FILL_DATA!$A$4:$X$1004,5,0),"")</f>
        <v/>
      </c>
      <c r="G607" s="58" t="str">
        <f>IFERROR(VLOOKUP($AC607,FILL_DATA!$A$4:$X$1004,6,0),"")</f>
        <v/>
      </c>
      <c r="H607" s="58" t="str">
        <f>IFERROR(VLOOKUP($AC607,FILL_DATA!$A$4:$X$1004,7,0),"")</f>
        <v/>
      </c>
      <c r="I607" s="161" t="str">
        <f>IFERROR(VLOOKUP($AC607,FILL_DATA!$A$4:$X$1004,9,0),"")</f>
        <v/>
      </c>
      <c r="J607" s="58" t="str">
        <f>IFERROR(VLOOKUP($AC607,FILL_DATA!$A$4:$X$1004,10,0),"")</f>
        <v/>
      </c>
      <c r="K607" s="58" t="str">
        <f>IFERROR(VLOOKUP($AC607,FILL_DATA!$A$4:$X$1004,11,0),"")</f>
        <v/>
      </c>
      <c r="L607" s="58" t="str">
        <f>IFERROR(VLOOKUP($AC607,FILL_DATA!$A$4:$X$1004,12,0),"")</f>
        <v/>
      </c>
      <c r="M607" s="58" t="str">
        <f>IFERROR(VLOOKUP($AC607,FILL_DATA!$A$4:$X$1004,13,0),"")</f>
        <v/>
      </c>
      <c r="N607" s="58" t="str">
        <f>IFERROR(VLOOKUP($AC607,FILL_DATA!$A$4:$X$1004,14,0),"")</f>
        <v/>
      </c>
      <c r="O607" s="58" t="str">
        <f>IFERROR(VLOOKUP($AC607,FILL_DATA!$A$4:$X$1004,15,0),"")</f>
        <v/>
      </c>
      <c r="P607" s="58" t="str">
        <f>IFERROR(VLOOKUP($AC607,FILL_DATA!$A$4:$X$1004,16,0),"")</f>
        <v/>
      </c>
      <c r="Q607" s="58" t="str">
        <f>IFERROR(VLOOKUP($AC607,FILL_DATA!$A$4:$X$1004,17,0),"")</f>
        <v/>
      </c>
      <c r="R607" s="58" t="str">
        <f>IFERROR(VLOOKUP($AC607,FILL_DATA!$A$4:$X$1004,18,0),"")</f>
        <v/>
      </c>
      <c r="S607" s="58" t="str">
        <f>IFERROR(VLOOKUP($AC607,FILL_DATA!$A$4:$X$1004,19,0),"")</f>
        <v/>
      </c>
      <c r="T607" s="58" t="str">
        <f>IFERROR(VLOOKUP($AC607,FILL_DATA!$A$4:$X$1004,20,0),"")</f>
        <v/>
      </c>
      <c r="U607" s="58" t="str">
        <f>IFERROR(VLOOKUP($AC607,FILL_DATA!$A$4:$X$1004,21,0),"")</f>
        <v/>
      </c>
      <c r="V607" s="58" t="str">
        <f>IFERROR(VLOOKUP($AC607,FILL_DATA!$A$4:$X$1004,22,0),"")</f>
        <v/>
      </c>
      <c r="W607" s="58" t="str">
        <f>IFERROR(VLOOKUP($AC607,FILL_DATA!$A$4:$X$1004,23,0),"")</f>
        <v/>
      </c>
      <c r="X607" s="59" t="str">
        <f>IFERROR(VLOOKUP($AC607,FILL_DATA!$A$4:$X$1004,24,0),"")</f>
        <v/>
      </c>
      <c r="Y607" s="59" t="str">
        <f>IF(SANCTION!$C$6:$C$1006="","",VLOOKUP(SANCTION!$C$6:$C$1006,Sheet1!$B$3:$C$15,2,0))</f>
        <v/>
      </c>
      <c r="Z607" s="57">
        <f t="shared" si="18"/>
        <v>0</v>
      </c>
      <c r="AE607" s="89">
        <f>IF(SANCTION!$C607&gt;=9,1,0)</f>
        <v>1</v>
      </c>
      <c r="AF607" s="89">
        <f>IFERROR(PRODUCT(SANCTION!$X607,SANCTION!$Y607),"")</f>
        <v>0</v>
      </c>
      <c r="AG607" s="89">
        <f t="shared" si="19"/>
        <v>0</v>
      </c>
    </row>
    <row r="608" spans="1:33" hidden="1">
      <c r="A608" s="89" t="str">
        <f>J608&amp;"_"&amp;COUNTIF($J$6:J608,J608)</f>
        <v>_572</v>
      </c>
      <c r="B608" s="58"/>
      <c r="C608" s="58" t="str">
        <f>IFERROR(VLOOKUP($AC608,FILL_DATA!$A$4:$X$1004,2,0),"")</f>
        <v/>
      </c>
      <c r="D608" s="59" t="str">
        <f>IFERROR(VLOOKUP($AC608,FILL_DATA!$A$4:$X$1004,3,0),"")</f>
        <v/>
      </c>
      <c r="E608" s="58" t="str">
        <f>IFERROR(VLOOKUP($AC608,FILL_DATA!$A$4:$X$1004,4,0),"")</f>
        <v/>
      </c>
      <c r="F608" s="59" t="str">
        <f>IFERROR(VLOOKUP($AC608,FILL_DATA!$A$4:$X$1004,5,0),"")</f>
        <v/>
      </c>
      <c r="G608" s="58" t="str">
        <f>IFERROR(VLOOKUP($AC608,FILL_DATA!$A$4:$X$1004,6,0),"")</f>
        <v/>
      </c>
      <c r="H608" s="58" t="str">
        <f>IFERROR(VLOOKUP($AC608,FILL_DATA!$A$4:$X$1004,7,0),"")</f>
        <v/>
      </c>
      <c r="I608" s="161" t="str">
        <f>IFERROR(VLOOKUP($AC608,FILL_DATA!$A$4:$X$1004,9,0),"")</f>
        <v/>
      </c>
      <c r="J608" s="58" t="str">
        <f>IFERROR(VLOOKUP($AC608,FILL_DATA!$A$4:$X$1004,10,0),"")</f>
        <v/>
      </c>
      <c r="K608" s="58" t="str">
        <f>IFERROR(VLOOKUP($AC608,FILL_DATA!$A$4:$X$1004,11,0),"")</f>
        <v/>
      </c>
      <c r="L608" s="58" t="str">
        <f>IFERROR(VLOOKUP($AC608,FILL_DATA!$A$4:$X$1004,12,0),"")</f>
        <v/>
      </c>
      <c r="M608" s="58" t="str">
        <f>IFERROR(VLOOKUP($AC608,FILL_DATA!$A$4:$X$1004,13,0),"")</f>
        <v/>
      </c>
      <c r="N608" s="58" t="str">
        <f>IFERROR(VLOOKUP($AC608,FILL_DATA!$A$4:$X$1004,14,0),"")</f>
        <v/>
      </c>
      <c r="O608" s="58" t="str">
        <f>IFERROR(VLOOKUP($AC608,FILL_DATA!$A$4:$X$1004,15,0),"")</f>
        <v/>
      </c>
      <c r="P608" s="58" t="str">
        <f>IFERROR(VLOOKUP($AC608,FILL_DATA!$A$4:$X$1004,16,0),"")</f>
        <v/>
      </c>
      <c r="Q608" s="58" t="str">
        <f>IFERROR(VLOOKUP($AC608,FILL_DATA!$A$4:$X$1004,17,0),"")</f>
        <v/>
      </c>
      <c r="R608" s="58" t="str">
        <f>IFERROR(VLOOKUP($AC608,FILL_DATA!$A$4:$X$1004,18,0),"")</f>
        <v/>
      </c>
      <c r="S608" s="58" t="str">
        <f>IFERROR(VLOOKUP($AC608,FILL_DATA!$A$4:$X$1004,19,0),"")</f>
        <v/>
      </c>
      <c r="T608" s="58" t="str">
        <f>IFERROR(VLOOKUP($AC608,FILL_DATA!$A$4:$X$1004,20,0),"")</f>
        <v/>
      </c>
      <c r="U608" s="58" t="str">
        <f>IFERROR(VLOOKUP($AC608,FILL_DATA!$A$4:$X$1004,21,0),"")</f>
        <v/>
      </c>
      <c r="V608" s="58" t="str">
        <f>IFERROR(VLOOKUP($AC608,FILL_DATA!$A$4:$X$1004,22,0),"")</f>
        <v/>
      </c>
      <c r="W608" s="58" t="str">
        <f>IFERROR(VLOOKUP($AC608,FILL_DATA!$A$4:$X$1004,23,0),"")</f>
        <v/>
      </c>
      <c r="X608" s="59" t="str">
        <f>IFERROR(VLOOKUP($AC608,FILL_DATA!$A$4:$X$1004,24,0),"")</f>
        <v/>
      </c>
      <c r="Y608" s="59" t="str">
        <f>IF(SANCTION!$C$6:$C$1006="","",VLOOKUP(SANCTION!$C$6:$C$1006,Sheet1!$B$3:$C$15,2,0))</f>
        <v/>
      </c>
      <c r="Z608" s="57">
        <f t="shared" si="18"/>
        <v>0</v>
      </c>
      <c r="AE608" s="89">
        <f>IF(SANCTION!$C608&gt;=9,1,0)</f>
        <v>1</v>
      </c>
      <c r="AF608" s="89">
        <f>IFERROR(PRODUCT(SANCTION!$X608,SANCTION!$Y608),"")</f>
        <v>0</v>
      </c>
      <c r="AG608" s="89">
        <f t="shared" si="19"/>
        <v>0</v>
      </c>
    </row>
    <row r="609" spans="1:33" hidden="1">
      <c r="A609" s="89" t="str">
        <f>J609&amp;"_"&amp;COUNTIF($J$6:J609,J609)</f>
        <v>_573</v>
      </c>
      <c r="B609" s="58"/>
      <c r="C609" s="58" t="str">
        <f>IFERROR(VLOOKUP($AC609,FILL_DATA!$A$4:$X$1004,2,0),"")</f>
        <v/>
      </c>
      <c r="D609" s="59" t="str">
        <f>IFERROR(VLOOKUP($AC609,FILL_DATA!$A$4:$X$1004,3,0),"")</f>
        <v/>
      </c>
      <c r="E609" s="58" t="str">
        <f>IFERROR(VLOOKUP($AC609,FILL_DATA!$A$4:$X$1004,4,0),"")</f>
        <v/>
      </c>
      <c r="F609" s="59" t="str">
        <f>IFERROR(VLOOKUP($AC609,FILL_DATA!$A$4:$X$1004,5,0),"")</f>
        <v/>
      </c>
      <c r="G609" s="58" t="str">
        <f>IFERROR(VLOOKUP($AC609,FILL_DATA!$A$4:$X$1004,6,0),"")</f>
        <v/>
      </c>
      <c r="H609" s="58" t="str">
        <f>IFERROR(VLOOKUP($AC609,FILL_DATA!$A$4:$X$1004,7,0),"")</f>
        <v/>
      </c>
      <c r="I609" s="161" t="str">
        <f>IFERROR(VLOOKUP($AC609,FILL_DATA!$A$4:$X$1004,9,0),"")</f>
        <v/>
      </c>
      <c r="J609" s="58" t="str">
        <f>IFERROR(VLOOKUP($AC609,FILL_DATA!$A$4:$X$1004,10,0),"")</f>
        <v/>
      </c>
      <c r="K609" s="58" t="str">
        <f>IFERROR(VLOOKUP($AC609,FILL_DATA!$A$4:$X$1004,11,0),"")</f>
        <v/>
      </c>
      <c r="L609" s="58" t="str">
        <f>IFERROR(VLOOKUP($AC609,FILL_DATA!$A$4:$X$1004,12,0),"")</f>
        <v/>
      </c>
      <c r="M609" s="58" t="str">
        <f>IFERROR(VLOOKUP($AC609,FILL_DATA!$A$4:$X$1004,13,0),"")</f>
        <v/>
      </c>
      <c r="N609" s="58" t="str">
        <f>IFERROR(VLOOKUP($AC609,FILL_DATA!$A$4:$X$1004,14,0),"")</f>
        <v/>
      </c>
      <c r="O609" s="58" t="str">
        <f>IFERROR(VLOOKUP($AC609,FILL_DATA!$A$4:$X$1004,15,0),"")</f>
        <v/>
      </c>
      <c r="P609" s="58" t="str">
        <f>IFERROR(VLOOKUP($AC609,FILL_DATA!$A$4:$X$1004,16,0),"")</f>
        <v/>
      </c>
      <c r="Q609" s="58" t="str">
        <f>IFERROR(VLOOKUP($AC609,FILL_DATA!$A$4:$X$1004,17,0),"")</f>
        <v/>
      </c>
      <c r="R609" s="58" t="str">
        <f>IFERROR(VLOOKUP($AC609,FILL_DATA!$A$4:$X$1004,18,0),"")</f>
        <v/>
      </c>
      <c r="S609" s="58" t="str">
        <f>IFERROR(VLOOKUP($AC609,FILL_DATA!$A$4:$X$1004,19,0),"")</f>
        <v/>
      </c>
      <c r="T609" s="58" t="str">
        <f>IFERROR(VLOOKUP($AC609,FILL_DATA!$A$4:$X$1004,20,0),"")</f>
        <v/>
      </c>
      <c r="U609" s="58" t="str">
        <f>IFERROR(VLOOKUP($AC609,FILL_DATA!$A$4:$X$1004,21,0),"")</f>
        <v/>
      </c>
      <c r="V609" s="58" t="str">
        <f>IFERROR(VLOOKUP($AC609,FILL_DATA!$A$4:$X$1004,22,0),"")</f>
        <v/>
      </c>
      <c r="W609" s="58" t="str">
        <f>IFERROR(VLOOKUP($AC609,FILL_DATA!$A$4:$X$1004,23,0),"")</f>
        <v/>
      </c>
      <c r="X609" s="59" t="str">
        <f>IFERROR(VLOOKUP($AC609,FILL_DATA!$A$4:$X$1004,24,0),"")</f>
        <v/>
      </c>
      <c r="Y609" s="59" t="str">
        <f>IF(SANCTION!$C$6:$C$1006="","",VLOOKUP(SANCTION!$C$6:$C$1006,Sheet1!$B$3:$C$15,2,0))</f>
        <v/>
      </c>
      <c r="Z609" s="57">
        <f t="shared" si="18"/>
        <v>0</v>
      </c>
      <c r="AE609" s="89">
        <f>IF(SANCTION!$C609&gt;=9,1,0)</f>
        <v>1</v>
      </c>
      <c r="AF609" s="89">
        <f>IFERROR(PRODUCT(SANCTION!$X609,SANCTION!$Y609),"")</f>
        <v>0</v>
      </c>
      <c r="AG609" s="89">
        <f t="shared" si="19"/>
        <v>0</v>
      </c>
    </row>
    <row r="610" spans="1:33" hidden="1">
      <c r="A610" s="89" t="str">
        <f>J610&amp;"_"&amp;COUNTIF($J$6:J610,J610)</f>
        <v>_574</v>
      </c>
      <c r="B610" s="58"/>
      <c r="C610" s="58" t="str">
        <f>IFERROR(VLOOKUP($AC610,FILL_DATA!$A$4:$X$1004,2,0),"")</f>
        <v/>
      </c>
      <c r="D610" s="59" t="str">
        <f>IFERROR(VLOOKUP($AC610,FILL_DATA!$A$4:$X$1004,3,0),"")</f>
        <v/>
      </c>
      <c r="E610" s="58" t="str">
        <f>IFERROR(VLOOKUP($AC610,FILL_DATA!$A$4:$X$1004,4,0),"")</f>
        <v/>
      </c>
      <c r="F610" s="59" t="str">
        <f>IFERROR(VLOOKUP($AC610,FILL_DATA!$A$4:$X$1004,5,0),"")</f>
        <v/>
      </c>
      <c r="G610" s="58" t="str">
        <f>IFERROR(VLOOKUP($AC610,FILL_DATA!$A$4:$X$1004,6,0),"")</f>
        <v/>
      </c>
      <c r="H610" s="58" t="str">
        <f>IFERROR(VLOOKUP($AC610,FILL_DATA!$A$4:$X$1004,7,0),"")</f>
        <v/>
      </c>
      <c r="I610" s="161" t="str">
        <f>IFERROR(VLOOKUP($AC610,FILL_DATA!$A$4:$X$1004,9,0),"")</f>
        <v/>
      </c>
      <c r="J610" s="58" t="str">
        <f>IFERROR(VLOOKUP($AC610,FILL_DATA!$A$4:$X$1004,10,0),"")</f>
        <v/>
      </c>
      <c r="K610" s="58" t="str">
        <f>IFERROR(VLOOKUP($AC610,FILL_DATA!$A$4:$X$1004,11,0),"")</f>
        <v/>
      </c>
      <c r="L610" s="58" t="str">
        <f>IFERROR(VLOOKUP($AC610,FILL_DATA!$A$4:$X$1004,12,0),"")</f>
        <v/>
      </c>
      <c r="M610" s="58" t="str">
        <f>IFERROR(VLOOKUP($AC610,FILL_DATA!$A$4:$X$1004,13,0),"")</f>
        <v/>
      </c>
      <c r="N610" s="58" t="str">
        <f>IFERROR(VLOOKUP($AC610,FILL_DATA!$A$4:$X$1004,14,0),"")</f>
        <v/>
      </c>
      <c r="O610" s="58" t="str">
        <f>IFERROR(VLOOKUP($AC610,FILL_DATA!$A$4:$X$1004,15,0),"")</f>
        <v/>
      </c>
      <c r="P610" s="58" t="str">
        <f>IFERROR(VLOOKUP($AC610,FILL_DATA!$A$4:$X$1004,16,0),"")</f>
        <v/>
      </c>
      <c r="Q610" s="58" t="str">
        <f>IFERROR(VLOOKUP($AC610,FILL_DATA!$A$4:$X$1004,17,0),"")</f>
        <v/>
      </c>
      <c r="R610" s="58" t="str">
        <f>IFERROR(VLOOKUP($AC610,FILL_DATA!$A$4:$X$1004,18,0),"")</f>
        <v/>
      </c>
      <c r="S610" s="58" t="str">
        <f>IFERROR(VLOOKUP($AC610,FILL_DATA!$A$4:$X$1004,19,0),"")</f>
        <v/>
      </c>
      <c r="T610" s="58" t="str">
        <f>IFERROR(VLOOKUP($AC610,FILL_DATA!$A$4:$X$1004,20,0),"")</f>
        <v/>
      </c>
      <c r="U610" s="58" t="str">
        <f>IFERROR(VLOOKUP($AC610,FILL_DATA!$A$4:$X$1004,21,0),"")</f>
        <v/>
      </c>
      <c r="V610" s="58" t="str">
        <f>IFERROR(VLOOKUP($AC610,FILL_DATA!$A$4:$X$1004,22,0),"")</f>
        <v/>
      </c>
      <c r="W610" s="58" t="str">
        <f>IFERROR(VLOOKUP($AC610,FILL_DATA!$A$4:$X$1004,23,0),"")</f>
        <v/>
      </c>
      <c r="X610" s="59" t="str">
        <f>IFERROR(VLOOKUP($AC610,FILL_DATA!$A$4:$X$1004,24,0),"")</f>
        <v/>
      </c>
      <c r="Y610" s="59" t="str">
        <f>IF(SANCTION!$C$6:$C$1006="","",VLOOKUP(SANCTION!$C$6:$C$1006,Sheet1!$B$3:$C$15,2,0))</f>
        <v/>
      </c>
      <c r="Z610" s="57">
        <f t="shared" si="18"/>
        <v>0</v>
      </c>
      <c r="AE610" s="89">
        <f>IF(SANCTION!$C610&gt;=9,1,0)</f>
        <v>1</v>
      </c>
      <c r="AF610" s="89">
        <f>IFERROR(PRODUCT(SANCTION!$X610,SANCTION!$Y610),"")</f>
        <v>0</v>
      </c>
      <c r="AG610" s="89">
        <f t="shared" si="19"/>
        <v>0</v>
      </c>
    </row>
    <row r="611" spans="1:33" hidden="1">
      <c r="A611" s="89" t="str">
        <f>J611&amp;"_"&amp;COUNTIF($J$6:J611,J611)</f>
        <v>_575</v>
      </c>
      <c r="B611" s="58"/>
      <c r="C611" s="58" t="str">
        <f>IFERROR(VLOOKUP($AC611,FILL_DATA!$A$4:$X$1004,2,0),"")</f>
        <v/>
      </c>
      <c r="D611" s="59" t="str">
        <f>IFERROR(VLOOKUP($AC611,FILL_DATA!$A$4:$X$1004,3,0),"")</f>
        <v/>
      </c>
      <c r="E611" s="58" t="str">
        <f>IFERROR(VLOOKUP($AC611,FILL_DATA!$A$4:$X$1004,4,0),"")</f>
        <v/>
      </c>
      <c r="F611" s="59" t="str">
        <f>IFERROR(VLOOKUP($AC611,FILL_DATA!$A$4:$X$1004,5,0),"")</f>
        <v/>
      </c>
      <c r="G611" s="58" t="str">
        <f>IFERROR(VLOOKUP($AC611,FILL_DATA!$A$4:$X$1004,6,0),"")</f>
        <v/>
      </c>
      <c r="H611" s="58" t="str">
        <f>IFERROR(VLOOKUP($AC611,FILL_DATA!$A$4:$X$1004,7,0),"")</f>
        <v/>
      </c>
      <c r="I611" s="161" t="str">
        <f>IFERROR(VLOOKUP($AC611,FILL_DATA!$A$4:$X$1004,9,0),"")</f>
        <v/>
      </c>
      <c r="J611" s="58" t="str">
        <f>IFERROR(VLOOKUP($AC611,FILL_DATA!$A$4:$X$1004,10,0),"")</f>
        <v/>
      </c>
      <c r="K611" s="58" t="str">
        <f>IFERROR(VLOOKUP($AC611,FILL_DATA!$A$4:$X$1004,11,0),"")</f>
        <v/>
      </c>
      <c r="L611" s="58" t="str">
        <f>IFERROR(VLOOKUP($AC611,FILL_DATA!$A$4:$X$1004,12,0),"")</f>
        <v/>
      </c>
      <c r="M611" s="58" t="str">
        <f>IFERROR(VLOOKUP($AC611,FILL_DATA!$A$4:$X$1004,13,0),"")</f>
        <v/>
      </c>
      <c r="N611" s="58" t="str">
        <f>IFERROR(VLOOKUP($AC611,FILL_DATA!$A$4:$X$1004,14,0),"")</f>
        <v/>
      </c>
      <c r="O611" s="58" t="str">
        <f>IFERROR(VLOOKUP($AC611,FILL_DATA!$A$4:$X$1004,15,0),"")</f>
        <v/>
      </c>
      <c r="P611" s="58" t="str">
        <f>IFERROR(VLOOKUP($AC611,FILL_DATA!$A$4:$X$1004,16,0),"")</f>
        <v/>
      </c>
      <c r="Q611" s="58" t="str">
        <f>IFERROR(VLOOKUP($AC611,FILL_DATA!$A$4:$X$1004,17,0),"")</f>
        <v/>
      </c>
      <c r="R611" s="58" t="str">
        <f>IFERROR(VLOOKUP($AC611,FILL_DATA!$A$4:$X$1004,18,0),"")</f>
        <v/>
      </c>
      <c r="S611" s="58" t="str">
        <f>IFERROR(VLOOKUP($AC611,FILL_DATA!$A$4:$X$1004,19,0),"")</f>
        <v/>
      </c>
      <c r="T611" s="58" t="str">
        <f>IFERROR(VLOOKUP($AC611,FILL_DATA!$A$4:$X$1004,20,0),"")</f>
        <v/>
      </c>
      <c r="U611" s="58" t="str">
        <f>IFERROR(VLOOKUP($AC611,FILL_DATA!$A$4:$X$1004,21,0),"")</f>
        <v/>
      </c>
      <c r="V611" s="58" t="str">
        <f>IFERROR(VLOOKUP($AC611,FILL_DATA!$A$4:$X$1004,22,0),"")</f>
        <v/>
      </c>
      <c r="W611" s="58" t="str">
        <f>IFERROR(VLOOKUP($AC611,FILL_DATA!$A$4:$X$1004,23,0),"")</f>
        <v/>
      </c>
      <c r="X611" s="59" t="str">
        <f>IFERROR(VLOOKUP($AC611,FILL_DATA!$A$4:$X$1004,24,0),"")</f>
        <v/>
      </c>
      <c r="Y611" s="59" t="str">
        <f>IF(SANCTION!$C$6:$C$1006="","",VLOOKUP(SANCTION!$C$6:$C$1006,Sheet1!$B$3:$C$15,2,0))</f>
        <v/>
      </c>
      <c r="Z611" s="57">
        <f t="shared" si="18"/>
        <v>0</v>
      </c>
      <c r="AE611" s="89">
        <f>IF(SANCTION!$C611&gt;=9,1,0)</f>
        <v>1</v>
      </c>
      <c r="AF611" s="89">
        <f>IFERROR(PRODUCT(SANCTION!$X611,SANCTION!$Y611),"")</f>
        <v>0</v>
      </c>
      <c r="AG611" s="89">
        <f t="shared" si="19"/>
        <v>0</v>
      </c>
    </row>
    <row r="612" spans="1:33" hidden="1">
      <c r="A612" s="89" t="str">
        <f>J612&amp;"_"&amp;COUNTIF($J$6:J612,J612)</f>
        <v>_576</v>
      </c>
      <c r="B612" s="58"/>
      <c r="C612" s="58" t="str">
        <f>IFERROR(VLOOKUP($AC612,FILL_DATA!$A$4:$X$1004,2,0),"")</f>
        <v/>
      </c>
      <c r="D612" s="59" t="str">
        <f>IFERROR(VLOOKUP($AC612,FILL_DATA!$A$4:$X$1004,3,0),"")</f>
        <v/>
      </c>
      <c r="E612" s="58" t="str">
        <f>IFERROR(VLOOKUP($AC612,FILL_DATA!$A$4:$X$1004,4,0),"")</f>
        <v/>
      </c>
      <c r="F612" s="59" t="str">
        <f>IFERROR(VLOOKUP($AC612,FILL_DATA!$A$4:$X$1004,5,0),"")</f>
        <v/>
      </c>
      <c r="G612" s="58" t="str">
        <f>IFERROR(VLOOKUP($AC612,FILL_DATA!$A$4:$X$1004,6,0),"")</f>
        <v/>
      </c>
      <c r="H612" s="58" t="str">
        <f>IFERROR(VLOOKUP($AC612,FILL_DATA!$A$4:$X$1004,7,0),"")</f>
        <v/>
      </c>
      <c r="I612" s="161" t="str">
        <f>IFERROR(VLOOKUP($AC612,FILL_DATA!$A$4:$X$1004,9,0),"")</f>
        <v/>
      </c>
      <c r="J612" s="58" t="str">
        <f>IFERROR(VLOOKUP($AC612,FILL_DATA!$A$4:$X$1004,10,0),"")</f>
        <v/>
      </c>
      <c r="K612" s="58" t="str">
        <f>IFERROR(VLOOKUP($AC612,FILL_DATA!$A$4:$X$1004,11,0),"")</f>
        <v/>
      </c>
      <c r="L612" s="58" t="str">
        <f>IFERROR(VLOOKUP($AC612,FILL_DATA!$A$4:$X$1004,12,0),"")</f>
        <v/>
      </c>
      <c r="M612" s="58" t="str">
        <f>IFERROR(VLOOKUP($AC612,FILL_DATA!$A$4:$X$1004,13,0),"")</f>
        <v/>
      </c>
      <c r="N612" s="58" t="str">
        <f>IFERROR(VLOOKUP($AC612,FILL_DATA!$A$4:$X$1004,14,0),"")</f>
        <v/>
      </c>
      <c r="O612" s="58" t="str">
        <f>IFERROR(VLOOKUP($AC612,FILL_DATA!$A$4:$X$1004,15,0),"")</f>
        <v/>
      </c>
      <c r="P612" s="58" t="str">
        <f>IFERROR(VLOOKUP($AC612,FILL_DATA!$A$4:$X$1004,16,0),"")</f>
        <v/>
      </c>
      <c r="Q612" s="58" t="str">
        <f>IFERROR(VLOOKUP($AC612,FILL_DATA!$A$4:$X$1004,17,0),"")</f>
        <v/>
      </c>
      <c r="R612" s="58" t="str">
        <f>IFERROR(VLOOKUP($AC612,FILL_DATA!$A$4:$X$1004,18,0),"")</f>
        <v/>
      </c>
      <c r="S612" s="58" t="str">
        <f>IFERROR(VLOOKUP($AC612,FILL_DATA!$A$4:$X$1004,19,0),"")</f>
        <v/>
      </c>
      <c r="T612" s="58" t="str">
        <f>IFERROR(VLOOKUP($AC612,FILL_DATA!$A$4:$X$1004,20,0),"")</f>
        <v/>
      </c>
      <c r="U612" s="58" t="str">
        <f>IFERROR(VLOOKUP($AC612,FILL_DATA!$A$4:$X$1004,21,0),"")</f>
        <v/>
      </c>
      <c r="V612" s="58" t="str">
        <f>IFERROR(VLOOKUP($AC612,FILL_DATA!$A$4:$X$1004,22,0),"")</f>
        <v/>
      </c>
      <c r="W612" s="58" t="str">
        <f>IFERROR(VLOOKUP($AC612,FILL_DATA!$A$4:$X$1004,23,0),"")</f>
        <v/>
      </c>
      <c r="X612" s="59" t="str">
        <f>IFERROR(VLOOKUP($AC612,FILL_DATA!$A$4:$X$1004,24,0),"")</f>
        <v/>
      </c>
      <c r="Y612" s="59" t="str">
        <f>IF(SANCTION!$C$6:$C$1006="","",VLOOKUP(SANCTION!$C$6:$C$1006,Sheet1!$B$3:$C$15,2,0))</f>
        <v/>
      </c>
      <c r="Z612" s="57">
        <f t="shared" si="18"/>
        <v>0</v>
      </c>
      <c r="AE612" s="89">
        <f>IF(SANCTION!$C612&gt;=9,1,0)</f>
        <v>1</v>
      </c>
      <c r="AF612" s="89">
        <f>IFERROR(PRODUCT(SANCTION!$X612,SANCTION!$Y612),"")</f>
        <v>0</v>
      </c>
      <c r="AG612" s="89">
        <f t="shared" si="19"/>
        <v>0</v>
      </c>
    </row>
    <row r="613" spans="1:33" hidden="1">
      <c r="A613" s="89" t="str">
        <f>J613&amp;"_"&amp;COUNTIF($J$6:J613,J613)</f>
        <v>_577</v>
      </c>
      <c r="B613" s="58"/>
      <c r="C613" s="58" t="str">
        <f>IFERROR(VLOOKUP($AC613,FILL_DATA!$A$4:$X$1004,2,0),"")</f>
        <v/>
      </c>
      <c r="D613" s="59" t="str">
        <f>IFERROR(VLOOKUP($AC613,FILL_DATA!$A$4:$X$1004,3,0),"")</f>
        <v/>
      </c>
      <c r="E613" s="58" t="str">
        <f>IFERROR(VLOOKUP($AC613,FILL_DATA!$A$4:$X$1004,4,0),"")</f>
        <v/>
      </c>
      <c r="F613" s="59" t="str">
        <f>IFERROR(VLOOKUP($AC613,FILL_DATA!$A$4:$X$1004,5,0),"")</f>
        <v/>
      </c>
      <c r="G613" s="58" t="str">
        <f>IFERROR(VLOOKUP($AC613,FILL_DATA!$A$4:$X$1004,6,0),"")</f>
        <v/>
      </c>
      <c r="H613" s="58" t="str">
        <f>IFERROR(VLOOKUP($AC613,FILL_DATA!$A$4:$X$1004,7,0),"")</f>
        <v/>
      </c>
      <c r="I613" s="161" t="str">
        <f>IFERROR(VLOOKUP($AC613,FILL_DATA!$A$4:$X$1004,9,0),"")</f>
        <v/>
      </c>
      <c r="J613" s="58" t="str">
        <f>IFERROR(VLOOKUP($AC613,FILL_DATA!$A$4:$X$1004,10,0),"")</f>
        <v/>
      </c>
      <c r="K613" s="58" t="str">
        <f>IFERROR(VLOOKUP($AC613,FILL_DATA!$A$4:$X$1004,11,0),"")</f>
        <v/>
      </c>
      <c r="L613" s="58" t="str">
        <f>IFERROR(VLOOKUP($AC613,FILL_DATA!$A$4:$X$1004,12,0),"")</f>
        <v/>
      </c>
      <c r="M613" s="58" t="str">
        <f>IFERROR(VLOOKUP($AC613,FILL_DATA!$A$4:$X$1004,13,0),"")</f>
        <v/>
      </c>
      <c r="N613" s="58" t="str">
        <f>IFERROR(VLOOKUP($AC613,FILL_DATA!$A$4:$X$1004,14,0),"")</f>
        <v/>
      </c>
      <c r="O613" s="58" t="str">
        <f>IFERROR(VLOOKUP($AC613,FILL_DATA!$A$4:$X$1004,15,0),"")</f>
        <v/>
      </c>
      <c r="P613" s="58" t="str">
        <f>IFERROR(VLOOKUP($AC613,FILL_DATA!$A$4:$X$1004,16,0),"")</f>
        <v/>
      </c>
      <c r="Q613" s="58" t="str">
        <f>IFERROR(VLOOKUP($AC613,FILL_DATA!$A$4:$X$1004,17,0),"")</f>
        <v/>
      </c>
      <c r="R613" s="58" t="str">
        <f>IFERROR(VLOOKUP($AC613,FILL_DATA!$A$4:$X$1004,18,0),"")</f>
        <v/>
      </c>
      <c r="S613" s="58" t="str">
        <f>IFERROR(VLOOKUP($AC613,FILL_DATA!$A$4:$X$1004,19,0),"")</f>
        <v/>
      </c>
      <c r="T613" s="58" t="str">
        <f>IFERROR(VLOOKUP($AC613,FILL_DATA!$A$4:$X$1004,20,0),"")</f>
        <v/>
      </c>
      <c r="U613" s="58" t="str">
        <f>IFERROR(VLOOKUP($AC613,FILL_DATA!$A$4:$X$1004,21,0),"")</f>
        <v/>
      </c>
      <c r="V613" s="58" t="str">
        <f>IFERROR(VLOOKUP($AC613,FILL_DATA!$A$4:$X$1004,22,0),"")</f>
        <v/>
      </c>
      <c r="W613" s="58" t="str">
        <f>IFERROR(VLOOKUP($AC613,FILL_DATA!$A$4:$X$1004,23,0),"")</f>
        <v/>
      </c>
      <c r="X613" s="59" t="str">
        <f>IFERROR(VLOOKUP($AC613,FILL_DATA!$A$4:$X$1004,24,0),"")</f>
        <v/>
      </c>
      <c r="Y613" s="59" t="str">
        <f>IF(SANCTION!$C$6:$C$1006="","",VLOOKUP(SANCTION!$C$6:$C$1006,Sheet1!$B$3:$C$15,2,0))</f>
        <v/>
      </c>
      <c r="Z613" s="57">
        <f t="shared" si="18"/>
        <v>0</v>
      </c>
      <c r="AE613" s="89">
        <f>IF(SANCTION!$C613&gt;=9,1,0)</f>
        <v>1</v>
      </c>
      <c r="AF613" s="89">
        <f>IFERROR(PRODUCT(SANCTION!$X613,SANCTION!$Y613),"")</f>
        <v>0</v>
      </c>
      <c r="AG613" s="89">
        <f t="shared" si="19"/>
        <v>0</v>
      </c>
    </row>
    <row r="614" spans="1:33" hidden="1">
      <c r="A614" s="89" t="str">
        <f>J614&amp;"_"&amp;COUNTIF($J$6:J614,J614)</f>
        <v>_578</v>
      </c>
      <c r="B614" s="58"/>
      <c r="C614" s="58" t="str">
        <f>IFERROR(VLOOKUP($AC614,FILL_DATA!$A$4:$X$1004,2,0),"")</f>
        <v/>
      </c>
      <c r="D614" s="59" t="str">
        <f>IFERROR(VLOOKUP($AC614,FILL_DATA!$A$4:$X$1004,3,0),"")</f>
        <v/>
      </c>
      <c r="E614" s="58" t="str">
        <f>IFERROR(VLOOKUP($AC614,FILL_DATA!$A$4:$X$1004,4,0),"")</f>
        <v/>
      </c>
      <c r="F614" s="59" t="str">
        <f>IFERROR(VLOOKUP($AC614,FILL_DATA!$A$4:$X$1004,5,0),"")</f>
        <v/>
      </c>
      <c r="G614" s="58" t="str">
        <f>IFERROR(VLOOKUP($AC614,FILL_DATA!$A$4:$X$1004,6,0),"")</f>
        <v/>
      </c>
      <c r="H614" s="58" t="str">
        <f>IFERROR(VLOOKUP($AC614,FILL_DATA!$A$4:$X$1004,7,0),"")</f>
        <v/>
      </c>
      <c r="I614" s="161" t="str">
        <f>IFERROR(VLOOKUP($AC614,FILL_DATA!$A$4:$X$1004,9,0),"")</f>
        <v/>
      </c>
      <c r="J614" s="58" t="str">
        <f>IFERROR(VLOOKUP($AC614,FILL_DATA!$A$4:$X$1004,10,0),"")</f>
        <v/>
      </c>
      <c r="K614" s="58" t="str">
        <f>IFERROR(VLOOKUP($AC614,FILL_DATA!$A$4:$X$1004,11,0),"")</f>
        <v/>
      </c>
      <c r="L614" s="58" t="str">
        <f>IFERROR(VLOOKUP($AC614,FILL_DATA!$A$4:$X$1004,12,0),"")</f>
        <v/>
      </c>
      <c r="M614" s="58" t="str">
        <f>IFERROR(VLOOKUP($AC614,FILL_DATA!$A$4:$X$1004,13,0),"")</f>
        <v/>
      </c>
      <c r="N614" s="58" t="str">
        <f>IFERROR(VLOOKUP($AC614,FILL_DATA!$A$4:$X$1004,14,0),"")</f>
        <v/>
      </c>
      <c r="O614" s="58" t="str">
        <f>IFERROR(VLOOKUP($AC614,FILL_DATA!$A$4:$X$1004,15,0),"")</f>
        <v/>
      </c>
      <c r="P614" s="58" t="str">
        <f>IFERROR(VLOOKUP($AC614,FILL_DATA!$A$4:$X$1004,16,0),"")</f>
        <v/>
      </c>
      <c r="Q614" s="58" t="str">
        <f>IFERROR(VLOOKUP($AC614,FILL_DATA!$A$4:$X$1004,17,0),"")</f>
        <v/>
      </c>
      <c r="R614" s="58" t="str">
        <f>IFERROR(VLOOKUP($AC614,FILL_DATA!$A$4:$X$1004,18,0),"")</f>
        <v/>
      </c>
      <c r="S614" s="58" t="str">
        <f>IFERROR(VLOOKUP($AC614,FILL_DATA!$A$4:$X$1004,19,0),"")</f>
        <v/>
      </c>
      <c r="T614" s="58" t="str">
        <f>IFERROR(VLOOKUP($AC614,FILL_DATA!$A$4:$X$1004,20,0),"")</f>
        <v/>
      </c>
      <c r="U614" s="58" t="str">
        <f>IFERROR(VLOOKUP($AC614,FILL_DATA!$A$4:$X$1004,21,0),"")</f>
        <v/>
      </c>
      <c r="V614" s="58" t="str">
        <f>IFERROR(VLOOKUP($AC614,FILL_DATA!$A$4:$X$1004,22,0),"")</f>
        <v/>
      </c>
      <c r="W614" s="58" t="str">
        <f>IFERROR(VLOOKUP($AC614,FILL_DATA!$A$4:$X$1004,23,0),"")</f>
        <v/>
      </c>
      <c r="X614" s="59" t="str">
        <f>IFERROR(VLOOKUP($AC614,FILL_DATA!$A$4:$X$1004,24,0),"")</f>
        <v/>
      </c>
      <c r="Y614" s="59" t="str">
        <f>IF(SANCTION!$C$6:$C$1006="","",VLOOKUP(SANCTION!$C$6:$C$1006,Sheet1!$B$3:$C$15,2,0))</f>
        <v/>
      </c>
      <c r="Z614" s="57">
        <f t="shared" si="18"/>
        <v>0</v>
      </c>
      <c r="AE614" s="89">
        <f>IF(SANCTION!$C614&gt;=9,1,0)</f>
        <v>1</v>
      </c>
      <c r="AF614" s="89">
        <f>IFERROR(PRODUCT(SANCTION!$X614,SANCTION!$Y614),"")</f>
        <v>0</v>
      </c>
      <c r="AG614" s="89">
        <f t="shared" si="19"/>
        <v>0</v>
      </c>
    </row>
    <row r="615" spans="1:33" hidden="1">
      <c r="A615" s="89" t="str">
        <f>J615&amp;"_"&amp;COUNTIF($J$6:J615,J615)</f>
        <v>_579</v>
      </c>
      <c r="B615" s="58"/>
      <c r="C615" s="58" t="str">
        <f>IFERROR(VLOOKUP($AC615,FILL_DATA!$A$4:$X$1004,2,0),"")</f>
        <v/>
      </c>
      <c r="D615" s="59" t="str">
        <f>IFERROR(VLOOKUP($AC615,FILL_DATA!$A$4:$X$1004,3,0),"")</f>
        <v/>
      </c>
      <c r="E615" s="58" t="str">
        <f>IFERROR(VLOOKUP($AC615,FILL_DATA!$A$4:$X$1004,4,0),"")</f>
        <v/>
      </c>
      <c r="F615" s="59" t="str">
        <f>IFERROR(VLOOKUP($AC615,FILL_DATA!$A$4:$X$1004,5,0),"")</f>
        <v/>
      </c>
      <c r="G615" s="58" t="str">
        <f>IFERROR(VLOOKUP($AC615,FILL_DATA!$A$4:$X$1004,6,0),"")</f>
        <v/>
      </c>
      <c r="H615" s="58" t="str">
        <f>IFERROR(VLOOKUP($AC615,FILL_DATA!$A$4:$X$1004,7,0),"")</f>
        <v/>
      </c>
      <c r="I615" s="161" t="str">
        <f>IFERROR(VLOOKUP($AC615,FILL_DATA!$A$4:$X$1004,9,0),"")</f>
        <v/>
      </c>
      <c r="J615" s="58" t="str">
        <f>IFERROR(VLOOKUP($AC615,FILL_DATA!$A$4:$X$1004,10,0),"")</f>
        <v/>
      </c>
      <c r="K615" s="58" t="str">
        <f>IFERROR(VLOOKUP($AC615,FILL_DATA!$A$4:$X$1004,11,0),"")</f>
        <v/>
      </c>
      <c r="L615" s="58" t="str">
        <f>IFERROR(VLOOKUP($AC615,FILL_DATA!$A$4:$X$1004,12,0),"")</f>
        <v/>
      </c>
      <c r="M615" s="58" t="str">
        <f>IFERROR(VLOOKUP($AC615,FILL_DATA!$A$4:$X$1004,13,0),"")</f>
        <v/>
      </c>
      <c r="N615" s="58" t="str">
        <f>IFERROR(VLOOKUP($AC615,FILL_DATA!$A$4:$X$1004,14,0),"")</f>
        <v/>
      </c>
      <c r="O615" s="58" t="str">
        <f>IFERROR(VLOOKUP($AC615,FILL_DATA!$A$4:$X$1004,15,0),"")</f>
        <v/>
      </c>
      <c r="P615" s="58" t="str">
        <f>IFERROR(VLOOKUP($AC615,FILL_DATA!$A$4:$X$1004,16,0),"")</f>
        <v/>
      </c>
      <c r="Q615" s="58" t="str">
        <f>IFERROR(VLOOKUP($AC615,FILL_DATA!$A$4:$X$1004,17,0),"")</f>
        <v/>
      </c>
      <c r="R615" s="58" t="str">
        <f>IFERROR(VLOOKUP($AC615,FILL_DATA!$A$4:$X$1004,18,0),"")</f>
        <v/>
      </c>
      <c r="S615" s="58" t="str">
        <f>IFERROR(VLOOKUP($AC615,FILL_DATA!$A$4:$X$1004,19,0),"")</f>
        <v/>
      </c>
      <c r="T615" s="58" t="str">
        <f>IFERROR(VLOOKUP($AC615,FILL_DATA!$A$4:$X$1004,20,0),"")</f>
        <v/>
      </c>
      <c r="U615" s="58" t="str">
        <f>IFERROR(VLOOKUP($AC615,FILL_DATA!$A$4:$X$1004,21,0),"")</f>
        <v/>
      </c>
      <c r="V615" s="58" t="str">
        <f>IFERROR(VLOOKUP($AC615,FILL_DATA!$A$4:$X$1004,22,0),"")</f>
        <v/>
      </c>
      <c r="W615" s="58" t="str">
        <f>IFERROR(VLOOKUP($AC615,FILL_DATA!$A$4:$X$1004,23,0),"")</f>
        <v/>
      </c>
      <c r="X615" s="59" t="str">
        <f>IFERROR(VLOOKUP($AC615,FILL_DATA!$A$4:$X$1004,24,0),"")</f>
        <v/>
      </c>
      <c r="Y615" s="59" t="str">
        <f>IF(SANCTION!$C$6:$C$1006="","",VLOOKUP(SANCTION!$C$6:$C$1006,Sheet1!$B$3:$C$15,2,0))</f>
        <v/>
      </c>
      <c r="Z615" s="57">
        <f t="shared" si="18"/>
        <v>0</v>
      </c>
      <c r="AE615" s="89">
        <f>IF(SANCTION!$C615&gt;=9,1,0)</f>
        <v>1</v>
      </c>
      <c r="AF615" s="89">
        <f>IFERROR(PRODUCT(SANCTION!$X615,SANCTION!$Y615),"")</f>
        <v>0</v>
      </c>
      <c r="AG615" s="89">
        <f t="shared" si="19"/>
        <v>0</v>
      </c>
    </row>
    <row r="616" spans="1:33" hidden="1">
      <c r="A616" s="89" t="str">
        <f>J616&amp;"_"&amp;COUNTIF($J$6:J616,J616)</f>
        <v>_580</v>
      </c>
      <c r="B616" s="58"/>
      <c r="C616" s="58" t="str">
        <f>IFERROR(VLOOKUP($AC616,FILL_DATA!$A$4:$X$1004,2,0),"")</f>
        <v/>
      </c>
      <c r="D616" s="59" t="str">
        <f>IFERROR(VLOOKUP($AC616,FILL_DATA!$A$4:$X$1004,3,0),"")</f>
        <v/>
      </c>
      <c r="E616" s="58" t="str">
        <f>IFERROR(VLOOKUP($AC616,FILL_DATA!$A$4:$X$1004,4,0),"")</f>
        <v/>
      </c>
      <c r="F616" s="59" t="str">
        <f>IFERROR(VLOOKUP($AC616,FILL_DATA!$A$4:$X$1004,5,0),"")</f>
        <v/>
      </c>
      <c r="G616" s="58" t="str">
        <f>IFERROR(VLOOKUP($AC616,FILL_DATA!$A$4:$X$1004,6,0),"")</f>
        <v/>
      </c>
      <c r="H616" s="58" t="str">
        <f>IFERROR(VLOOKUP($AC616,FILL_DATA!$A$4:$X$1004,7,0),"")</f>
        <v/>
      </c>
      <c r="I616" s="161" t="str">
        <f>IFERROR(VLOOKUP($AC616,FILL_DATA!$A$4:$X$1004,9,0),"")</f>
        <v/>
      </c>
      <c r="J616" s="58" t="str">
        <f>IFERROR(VLOOKUP($AC616,FILL_DATA!$A$4:$X$1004,10,0),"")</f>
        <v/>
      </c>
      <c r="K616" s="58" t="str">
        <f>IFERROR(VLOOKUP($AC616,FILL_DATA!$A$4:$X$1004,11,0),"")</f>
        <v/>
      </c>
      <c r="L616" s="58" t="str">
        <f>IFERROR(VLOOKUP($AC616,FILL_DATA!$A$4:$X$1004,12,0),"")</f>
        <v/>
      </c>
      <c r="M616" s="58" t="str">
        <f>IFERROR(VLOOKUP($AC616,FILL_DATA!$A$4:$X$1004,13,0),"")</f>
        <v/>
      </c>
      <c r="N616" s="58" t="str">
        <f>IFERROR(VLOOKUP($AC616,FILL_DATA!$A$4:$X$1004,14,0),"")</f>
        <v/>
      </c>
      <c r="O616" s="58" t="str">
        <f>IFERROR(VLOOKUP($AC616,FILL_DATA!$A$4:$X$1004,15,0),"")</f>
        <v/>
      </c>
      <c r="P616" s="58" t="str">
        <f>IFERROR(VLOOKUP($AC616,FILL_DATA!$A$4:$X$1004,16,0),"")</f>
        <v/>
      </c>
      <c r="Q616" s="58" t="str">
        <f>IFERROR(VLOOKUP($AC616,FILL_DATA!$A$4:$X$1004,17,0),"")</f>
        <v/>
      </c>
      <c r="R616" s="58" t="str">
        <f>IFERROR(VLOOKUP($AC616,FILL_DATA!$A$4:$X$1004,18,0),"")</f>
        <v/>
      </c>
      <c r="S616" s="58" t="str">
        <f>IFERROR(VLOOKUP($AC616,FILL_DATA!$A$4:$X$1004,19,0),"")</f>
        <v/>
      </c>
      <c r="T616" s="58" t="str">
        <f>IFERROR(VLOOKUP($AC616,FILL_DATA!$A$4:$X$1004,20,0),"")</f>
        <v/>
      </c>
      <c r="U616" s="58" t="str">
        <f>IFERROR(VLOOKUP($AC616,FILL_DATA!$A$4:$X$1004,21,0),"")</f>
        <v/>
      </c>
      <c r="V616" s="58" t="str">
        <f>IFERROR(VLOOKUP($AC616,FILL_DATA!$A$4:$X$1004,22,0),"")</f>
        <v/>
      </c>
      <c r="W616" s="58" t="str">
        <f>IFERROR(VLOOKUP($AC616,FILL_DATA!$A$4:$X$1004,23,0),"")</f>
        <v/>
      </c>
      <c r="X616" s="59" t="str">
        <f>IFERROR(VLOOKUP($AC616,FILL_DATA!$A$4:$X$1004,24,0),"")</f>
        <v/>
      </c>
      <c r="Y616" s="59" t="str">
        <f>IF(SANCTION!$C$6:$C$1006="","",VLOOKUP(SANCTION!$C$6:$C$1006,Sheet1!$B$3:$C$15,2,0))</f>
        <v/>
      </c>
      <c r="Z616" s="57">
        <f t="shared" si="18"/>
        <v>0</v>
      </c>
      <c r="AE616" s="89">
        <f>IF(SANCTION!$C616&gt;=9,1,0)</f>
        <v>1</v>
      </c>
      <c r="AF616" s="89">
        <f>IFERROR(PRODUCT(SANCTION!$X616,SANCTION!$Y616),"")</f>
        <v>0</v>
      </c>
      <c r="AG616" s="89">
        <f t="shared" si="19"/>
        <v>0</v>
      </c>
    </row>
    <row r="617" spans="1:33" hidden="1">
      <c r="A617" s="89" t="str">
        <f>J617&amp;"_"&amp;COUNTIF($J$6:J617,J617)</f>
        <v>_581</v>
      </c>
      <c r="B617" s="58"/>
      <c r="C617" s="58" t="str">
        <f>IFERROR(VLOOKUP($AC617,FILL_DATA!$A$4:$X$1004,2,0),"")</f>
        <v/>
      </c>
      <c r="D617" s="59" t="str">
        <f>IFERROR(VLOOKUP($AC617,FILL_DATA!$A$4:$X$1004,3,0),"")</f>
        <v/>
      </c>
      <c r="E617" s="58" t="str">
        <f>IFERROR(VLOOKUP($AC617,FILL_DATA!$A$4:$X$1004,4,0),"")</f>
        <v/>
      </c>
      <c r="F617" s="59" t="str">
        <f>IFERROR(VLOOKUP($AC617,FILL_DATA!$A$4:$X$1004,5,0),"")</f>
        <v/>
      </c>
      <c r="G617" s="58" t="str">
        <f>IFERROR(VLOOKUP($AC617,FILL_DATA!$A$4:$X$1004,6,0),"")</f>
        <v/>
      </c>
      <c r="H617" s="58" t="str">
        <f>IFERROR(VLOOKUP($AC617,FILL_DATA!$A$4:$X$1004,7,0),"")</f>
        <v/>
      </c>
      <c r="I617" s="161" t="str">
        <f>IFERROR(VLOOKUP($AC617,FILL_DATA!$A$4:$X$1004,9,0),"")</f>
        <v/>
      </c>
      <c r="J617" s="58" t="str">
        <f>IFERROR(VLOOKUP($AC617,FILL_DATA!$A$4:$X$1004,10,0),"")</f>
        <v/>
      </c>
      <c r="K617" s="58" t="str">
        <f>IFERROR(VLOOKUP($AC617,FILL_DATA!$A$4:$X$1004,11,0),"")</f>
        <v/>
      </c>
      <c r="L617" s="58" t="str">
        <f>IFERROR(VLOOKUP($AC617,FILL_DATA!$A$4:$X$1004,12,0),"")</f>
        <v/>
      </c>
      <c r="M617" s="58" t="str">
        <f>IFERROR(VLOOKUP($AC617,FILL_DATA!$A$4:$X$1004,13,0),"")</f>
        <v/>
      </c>
      <c r="N617" s="58" t="str">
        <f>IFERROR(VLOOKUP($AC617,FILL_DATA!$A$4:$X$1004,14,0),"")</f>
        <v/>
      </c>
      <c r="O617" s="58" t="str">
        <f>IFERROR(VLOOKUP($AC617,FILL_DATA!$A$4:$X$1004,15,0),"")</f>
        <v/>
      </c>
      <c r="P617" s="58" t="str">
        <f>IFERROR(VLOOKUP($AC617,FILL_DATA!$A$4:$X$1004,16,0),"")</f>
        <v/>
      </c>
      <c r="Q617" s="58" t="str">
        <f>IFERROR(VLOOKUP($AC617,FILL_DATA!$A$4:$X$1004,17,0),"")</f>
        <v/>
      </c>
      <c r="R617" s="58" t="str">
        <f>IFERROR(VLOOKUP($AC617,FILL_DATA!$A$4:$X$1004,18,0),"")</f>
        <v/>
      </c>
      <c r="S617" s="58" t="str">
        <f>IFERROR(VLOOKUP($AC617,FILL_DATA!$A$4:$X$1004,19,0),"")</f>
        <v/>
      </c>
      <c r="T617" s="58" t="str">
        <f>IFERROR(VLOOKUP($AC617,FILL_DATA!$A$4:$X$1004,20,0),"")</f>
        <v/>
      </c>
      <c r="U617" s="58" t="str">
        <f>IFERROR(VLOOKUP($AC617,FILL_DATA!$A$4:$X$1004,21,0),"")</f>
        <v/>
      </c>
      <c r="V617" s="58" t="str">
        <f>IFERROR(VLOOKUP($AC617,FILL_DATA!$A$4:$X$1004,22,0),"")</f>
        <v/>
      </c>
      <c r="W617" s="58" t="str">
        <f>IFERROR(VLOOKUP($AC617,FILL_DATA!$A$4:$X$1004,23,0),"")</f>
        <v/>
      </c>
      <c r="X617" s="59" t="str">
        <f>IFERROR(VLOOKUP($AC617,FILL_DATA!$A$4:$X$1004,24,0),"")</f>
        <v/>
      </c>
      <c r="Y617" s="59" t="str">
        <f>IF(SANCTION!$C$6:$C$1006="","",VLOOKUP(SANCTION!$C$6:$C$1006,Sheet1!$B$3:$C$15,2,0))</f>
        <v/>
      </c>
      <c r="Z617" s="57">
        <f t="shared" si="18"/>
        <v>0</v>
      </c>
      <c r="AE617" s="89">
        <f>IF(SANCTION!$C617&gt;=9,1,0)</f>
        <v>1</v>
      </c>
      <c r="AF617" s="89">
        <f>IFERROR(PRODUCT(SANCTION!$X617,SANCTION!$Y617),"")</f>
        <v>0</v>
      </c>
      <c r="AG617" s="89">
        <f t="shared" si="19"/>
        <v>0</v>
      </c>
    </row>
    <row r="618" spans="1:33" hidden="1">
      <c r="A618" s="89" t="str">
        <f>J618&amp;"_"&amp;COUNTIF($J$6:J618,J618)</f>
        <v>_582</v>
      </c>
      <c r="B618" s="58"/>
      <c r="C618" s="58" t="str">
        <f>IFERROR(VLOOKUP($AC618,FILL_DATA!$A$4:$X$1004,2,0),"")</f>
        <v/>
      </c>
      <c r="D618" s="59" t="str">
        <f>IFERROR(VLOOKUP($AC618,FILL_DATA!$A$4:$X$1004,3,0),"")</f>
        <v/>
      </c>
      <c r="E618" s="58" t="str">
        <f>IFERROR(VLOOKUP($AC618,FILL_DATA!$A$4:$X$1004,4,0),"")</f>
        <v/>
      </c>
      <c r="F618" s="59" t="str">
        <f>IFERROR(VLOOKUP($AC618,FILL_DATA!$A$4:$X$1004,5,0),"")</f>
        <v/>
      </c>
      <c r="G618" s="58" t="str">
        <f>IFERROR(VLOOKUP($AC618,FILL_DATA!$A$4:$X$1004,6,0),"")</f>
        <v/>
      </c>
      <c r="H618" s="58" t="str">
        <f>IFERROR(VLOOKUP($AC618,FILL_DATA!$A$4:$X$1004,7,0),"")</f>
        <v/>
      </c>
      <c r="I618" s="161" t="str">
        <f>IFERROR(VLOOKUP($AC618,FILL_DATA!$A$4:$X$1004,9,0),"")</f>
        <v/>
      </c>
      <c r="J618" s="58" t="str">
        <f>IFERROR(VLOOKUP($AC618,FILL_DATA!$A$4:$X$1004,10,0),"")</f>
        <v/>
      </c>
      <c r="K618" s="58" t="str">
        <f>IFERROR(VLOOKUP($AC618,FILL_DATA!$A$4:$X$1004,11,0),"")</f>
        <v/>
      </c>
      <c r="L618" s="58" t="str">
        <f>IFERROR(VLOOKUP($AC618,FILL_DATA!$A$4:$X$1004,12,0),"")</f>
        <v/>
      </c>
      <c r="M618" s="58" t="str">
        <f>IFERROR(VLOOKUP($AC618,FILL_DATA!$A$4:$X$1004,13,0),"")</f>
        <v/>
      </c>
      <c r="N618" s="58" t="str">
        <f>IFERROR(VLOOKUP($AC618,FILL_DATA!$A$4:$X$1004,14,0),"")</f>
        <v/>
      </c>
      <c r="O618" s="58" t="str">
        <f>IFERROR(VLOOKUP($AC618,FILL_DATA!$A$4:$X$1004,15,0),"")</f>
        <v/>
      </c>
      <c r="P618" s="58" t="str">
        <f>IFERROR(VLOOKUP($AC618,FILL_DATA!$A$4:$X$1004,16,0),"")</f>
        <v/>
      </c>
      <c r="Q618" s="58" t="str">
        <f>IFERROR(VLOOKUP($AC618,FILL_DATA!$A$4:$X$1004,17,0),"")</f>
        <v/>
      </c>
      <c r="R618" s="58" t="str">
        <f>IFERROR(VLOOKUP($AC618,FILL_DATA!$A$4:$X$1004,18,0),"")</f>
        <v/>
      </c>
      <c r="S618" s="58" t="str">
        <f>IFERROR(VLOOKUP($AC618,FILL_DATA!$A$4:$X$1004,19,0),"")</f>
        <v/>
      </c>
      <c r="T618" s="58" t="str">
        <f>IFERROR(VLOOKUP($AC618,FILL_DATA!$A$4:$X$1004,20,0),"")</f>
        <v/>
      </c>
      <c r="U618" s="58" t="str">
        <f>IFERROR(VLOOKUP($AC618,FILL_DATA!$A$4:$X$1004,21,0),"")</f>
        <v/>
      </c>
      <c r="V618" s="58" t="str">
        <f>IFERROR(VLOOKUP($AC618,FILL_DATA!$A$4:$X$1004,22,0),"")</f>
        <v/>
      </c>
      <c r="W618" s="58" t="str">
        <f>IFERROR(VLOOKUP($AC618,FILL_DATA!$A$4:$X$1004,23,0),"")</f>
        <v/>
      </c>
      <c r="X618" s="59" t="str">
        <f>IFERROR(VLOOKUP($AC618,FILL_DATA!$A$4:$X$1004,24,0),"")</f>
        <v/>
      </c>
      <c r="Y618" s="59" t="str">
        <f>IF(SANCTION!$C$6:$C$1006="","",VLOOKUP(SANCTION!$C$6:$C$1006,Sheet1!$B$3:$C$15,2,0))</f>
        <v/>
      </c>
      <c r="Z618" s="57">
        <f t="shared" si="18"/>
        <v>0</v>
      </c>
      <c r="AE618" s="89">
        <f>IF(SANCTION!$C618&gt;=9,1,0)</f>
        <v>1</v>
      </c>
      <c r="AF618" s="89">
        <f>IFERROR(PRODUCT(SANCTION!$X618,SANCTION!$Y618),"")</f>
        <v>0</v>
      </c>
      <c r="AG618" s="89">
        <f t="shared" si="19"/>
        <v>0</v>
      </c>
    </row>
    <row r="619" spans="1:33" hidden="1">
      <c r="A619" s="89" t="str">
        <f>J619&amp;"_"&amp;COUNTIF($J$6:J619,J619)</f>
        <v>_583</v>
      </c>
      <c r="B619" s="58"/>
      <c r="C619" s="58" t="str">
        <f>IFERROR(VLOOKUP($AC619,FILL_DATA!$A$4:$X$1004,2,0),"")</f>
        <v/>
      </c>
      <c r="D619" s="59" t="str">
        <f>IFERROR(VLOOKUP($AC619,FILL_DATA!$A$4:$X$1004,3,0),"")</f>
        <v/>
      </c>
      <c r="E619" s="58" t="str">
        <f>IFERROR(VLOOKUP($AC619,FILL_DATA!$A$4:$X$1004,4,0),"")</f>
        <v/>
      </c>
      <c r="F619" s="59" t="str">
        <f>IFERROR(VLOOKUP($AC619,FILL_DATA!$A$4:$X$1004,5,0),"")</f>
        <v/>
      </c>
      <c r="G619" s="58" t="str">
        <f>IFERROR(VLOOKUP($AC619,FILL_DATA!$A$4:$X$1004,6,0),"")</f>
        <v/>
      </c>
      <c r="H619" s="58" t="str">
        <f>IFERROR(VLOOKUP($AC619,FILL_DATA!$A$4:$X$1004,7,0),"")</f>
        <v/>
      </c>
      <c r="I619" s="161" t="str">
        <f>IFERROR(VLOOKUP($AC619,FILL_DATA!$A$4:$X$1004,9,0),"")</f>
        <v/>
      </c>
      <c r="J619" s="58" t="str">
        <f>IFERROR(VLOOKUP($AC619,FILL_DATA!$A$4:$X$1004,10,0),"")</f>
        <v/>
      </c>
      <c r="K619" s="58" t="str">
        <f>IFERROR(VLOOKUP($AC619,FILL_DATA!$A$4:$X$1004,11,0),"")</f>
        <v/>
      </c>
      <c r="L619" s="58" t="str">
        <f>IFERROR(VLOOKUP($AC619,FILL_DATA!$A$4:$X$1004,12,0),"")</f>
        <v/>
      </c>
      <c r="M619" s="58" t="str">
        <f>IFERROR(VLOOKUP($AC619,FILL_DATA!$A$4:$X$1004,13,0),"")</f>
        <v/>
      </c>
      <c r="N619" s="58" t="str">
        <f>IFERROR(VLOOKUP($AC619,FILL_DATA!$A$4:$X$1004,14,0),"")</f>
        <v/>
      </c>
      <c r="O619" s="58" t="str">
        <f>IFERROR(VLOOKUP($AC619,FILL_DATA!$A$4:$X$1004,15,0),"")</f>
        <v/>
      </c>
      <c r="P619" s="58" t="str">
        <f>IFERROR(VLOOKUP($AC619,FILL_DATA!$A$4:$X$1004,16,0),"")</f>
        <v/>
      </c>
      <c r="Q619" s="58" t="str">
        <f>IFERROR(VLOOKUP($AC619,FILL_DATA!$A$4:$X$1004,17,0),"")</f>
        <v/>
      </c>
      <c r="R619" s="58" t="str">
        <f>IFERROR(VLOOKUP($AC619,FILL_DATA!$A$4:$X$1004,18,0),"")</f>
        <v/>
      </c>
      <c r="S619" s="58" t="str">
        <f>IFERROR(VLOOKUP($AC619,FILL_DATA!$A$4:$X$1004,19,0),"")</f>
        <v/>
      </c>
      <c r="T619" s="58" t="str">
        <f>IFERROR(VLOOKUP($AC619,FILL_DATA!$A$4:$X$1004,20,0),"")</f>
        <v/>
      </c>
      <c r="U619" s="58" t="str">
        <f>IFERROR(VLOOKUP($AC619,FILL_DATA!$A$4:$X$1004,21,0),"")</f>
        <v/>
      </c>
      <c r="V619" s="58" t="str">
        <f>IFERROR(VLOOKUP($AC619,FILL_DATA!$A$4:$X$1004,22,0),"")</f>
        <v/>
      </c>
      <c r="W619" s="58" t="str">
        <f>IFERROR(VLOOKUP($AC619,FILL_DATA!$A$4:$X$1004,23,0),"")</f>
        <v/>
      </c>
      <c r="X619" s="59" t="str">
        <f>IFERROR(VLOOKUP($AC619,FILL_DATA!$A$4:$X$1004,24,0),"")</f>
        <v/>
      </c>
      <c r="Y619" s="59" t="str">
        <f>IF(SANCTION!$C$6:$C$1006="","",VLOOKUP(SANCTION!$C$6:$C$1006,Sheet1!$B$3:$C$15,2,0))</f>
        <v/>
      </c>
      <c r="Z619" s="57">
        <f t="shared" si="18"/>
        <v>0</v>
      </c>
      <c r="AE619" s="89">
        <f>IF(SANCTION!$C619&gt;=9,1,0)</f>
        <v>1</v>
      </c>
      <c r="AF619" s="89">
        <f>IFERROR(PRODUCT(SANCTION!$X619,SANCTION!$Y619),"")</f>
        <v>0</v>
      </c>
      <c r="AG619" s="89">
        <f t="shared" si="19"/>
        <v>0</v>
      </c>
    </row>
    <row r="620" spans="1:33" hidden="1">
      <c r="A620" s="89" t="str">
        <f>J620&amp;"_"&amp;COUNTIF($J$6:J620,J620)</f>
        <v>_584</v>
      </c>
      <c r="B620" s="58"/>
      <c r="C620" s="58" t="str">
        <f>IFERROR(VLOOKUP($AC620,FILL_DATA!$A$4:$X$1004,2,0),"")</f>
        <v/>
      </c>
      <c r="D620" s="59" t="str">
        <f>IFERROR(VLOOKUP($AC620,FILL_DATA!$A$4:$X$1004,3,0),"")</f>
        <v/>
      </c>
      <c r="E620" s="58" t="str">
        <f>IFERROR(VLOOKUP($AC620,FILL_DATA!$A$4:$X$1004,4,0),"")</f>
        <v/>
      </c>
      <c r="F620" s="59" t="str">
        <f>IFERROR(VLOOKUP($AC620,FILL_DATA!$A$4:$X$1004,5,0),"")</f>
        <v/>
      </c>
      <c r="G620" s="58" t="str">
        <f>IFERROR(VLOOKUP($AC620,FILL_DATA!$A$4:$X$1004,6,0),"")</f>
        <v/>
      </c>
      <c r="H620" s="58" t="str">
        <f>IFERROR(VLOOKUP($AC620,FILL_DATA!$A$4:$X$1004,7,0),"")</f>
        <v/>
      </c>
      <c r="I620" s="161" t="str">
        <f>IFERROR(VLOOKUP($AC620,FILL_DATA!$A$4:$X$1004,9,0),"")</f>
        <v/>
      </c>
      <c r="J620" s="58" t="str">
        <f>IFERROR(VLOOKUP($AC620,FILL_DATA!$A$4:$X$1004,10,0),"")</f>
        <v/>
      </c>
      <c r="K620" s="58" t="str">
        <f>IFERROR(VLOOKUP($AC620,FILL_DATA!$A$4:$X$1004,11,0),"")</f>
        <v/>
      </c>
      <c r="L620" s="58" t="str">
        <f>IFERROR(VLOOKUP($AC620,FILL_DATA!$A$4:$X$1004,12,0),"")</f>
        <v/>
      </c>
      <c r="M620" s="58" t="str">
        <f>IFERROR(VLOOKUP($AC620,FILL_DATA!$A$4:$X$1004,13,0),"")</f>
        <v/>
      </c>
      <c r="N620" s="58" t="str">
        <f>IFERROR(VLOOKUP($AC620,FILL_DATA!$A$4:$X$1004,14,0),"")</f>
        <v/>
      </c>
      <c r="O620" s="58" t="str">
        <f>IFERROR(VLOOKUP($AC620,FILL_DATA!$A$4:$X$1004,15,0),"")</f>
        <v/>
      </c>
      <c r="P620" s="58" t="str">
        <f>IFERROR(VLOOKUP($AC620,FILL_DATA!$A$4:$X$1004,16,0),"")</f>
        <v/>
      </c>
      <c r="Q620" s="58" t="str">
        <f>IFERROR(VLOOKUP($AC620,FILL_DATA!$A$4:$X$1004,17,0),"")</f>
        <v/>
      </c>
      <c r="R620" s="58" t="str">
        <f>IFERROR(VLOOKUP($AC620,FILL_DATA!$A$4:$X$1004,18,0),"")</f>
        <v/>
      </c>
      <c r="S620" s="58" t="str">
        <f>IFERROR(VLOOKUP($AC620,FILL_DATA!$A$4:$X$1004,19,0),"")</f>
        <v/>
      </c>
      <c r="T620" s="58" t="str">
        <f>IFERROR(VLOOKUP($AC620,FILL_DATA!$A$4:$X$1004,20,0),"")</f>
        <v/>
      </c>
      <c r="U620" s="58" t="str">
        <f>IFERROR(VLOOKUP($AC620,FILL_DATA!$A$4:$X$1004,21,0),"")</f>
        <v/>
      </c>
      <c r="V620" s="58" t="str">
        <f>IFERROR(VLOOKUP($AC620,FILL_DATA!$A$4:$X$1004,22,0),"")</f>
        <v/>
      </c>
      <c r="W620" s="58" t="str">
        <f>IFERROR(VLOOKUP($AC620,FILL_DATA!$A$4:$X$1004,23,0),"")</f>
        <v/>
      </c>
      <c r="X620" s="59" t="str">
        <f>IFERROR(VLOOKUP($AC620,FILL_DATA!$A$4:$X$1004,24,0),"")</f>
        <v/>
      </c>
      <c r="Y620" s="59" t="str">
        <f>IF(SANCTION!$C$6:$C$1006="","",VLOOKUP(SANCTION!$C$6:$C$1006,Sheet1!$B$3:$C$15,2,0))</f>
        <v/>
      </c>
      <c r="Z620" s="57">
        <f t="shared" si="18"/>
        <v>0</v>
      </c>
      <c r="AE620" s="89">
        <f>IF(SANCTION!$C620&gt;=9,1,0)</f>
        <v>1</v>
      </c>
      <c r="AF620" s="89">
        <f>IFERROR(PRODUCT(SANCTION!$X620,SANCTION!$Y620),"")</f>
        <v>0</v>
      </c>
      <c r="AG620" s="89">
        <f t="shared" si="19"/>
        <v>0</v>
      </c>
    </row>
    <row r="621" spans="1:33" hidden="1">
      <c r="A621" s="89" t="str">
        <f>J621&amp;"_"&amp;COUNTIF($J$6:J621,J621)</f>
        <v>_585</v>
      </c>
      <c r="B621" s="58"/>
      <c r="C621" s="58" t="str">
        <f>IFERROR(VLOOKUP($AC621,FILL_DATA!$A$4:$X$1004,2,0),"")</f>
        <v/>
      </c>
      <c r="D621" s="59" t="str">
        <f>IFERROR(VLOOKUP($AC621,FILL_DATA!$A$4:$X$1004,3,0),"")</f>
        <v/>
      </c>
      <c r="E621" s="58" t="str">
        <f>IFERROR(VLOOKUP($AC621,FILL_DATA!$A$4:$X$1004,4,0),"")</f>
        <v/>
      </c>
      <c r="F621" s="59" t="str">
        <f>IFERROR(VLOOKUP($AC621,FILL_DATA!$A$4:$X$1004,5,0),"")</f>
        <v/>
      </c>
      <c r="G621" s="58" t="str">
        <f>IFERROR(VLOOKUP($AC621,FILL_DATA!$A$4:$X$1004,6,0),"")</f>
        <v/>
      </c>
      <c r="H621" s="58" t="str">
        <f>IFERROR(VLOOKUP($AC621,FILL_DATA!$A$4:$X$1004,7,0),"")</f>
        <v/>
      </c>
      <c r="I621" s="161" t="str">
        <f>IFERROR(VLOOKUP($AC621,FILL_DATA!$A$4:$X$1004,9,0),"")</f>
        <v/>
      </c>
      <c r="J621" s="58" t="str">
        <f>IFERROR(VLOOKUP($AC621,FILL_DATA!$A$4:$X$1004,10,0),"")</f>
        <v/>
      </c>
      <c r="K621" s="58" t="str">
        <f>IFERROR(VLOOKUP($AC621,FILL_DATA!$A$4:$X$1004,11,0),"")</f>
        <v/>
      </c>
      <c r="L621" s="58" t="str">
        <f>IFERROR(VLOOKUP($AC621,FILL_DATA!$A$4:$X$1004,12,0),"")</f>
        <v/>
      </c>
      <c r="M621" s="58" t="str">
        <f>IFERROR(VLOOKUP($AC621,FILL_DATA!$A$4:$X$1004,13,0),"")</f>
        <v/>
      </c>
      <c r="N621" s="58" t="str">
        <f>IFERROR(VLOOKUP($AC621,FILL_DATA!$A$4:$X$1004,14,0),"")</f>
        <v/>
      </c>
      <c r="O621" s="58" t="str">
        <f>IFERROR(VLOOKUP($AC621,FILL_DATA!$A$4:$X$1004,15,0),"")</f>
        <v/>
      </c>
      <c r="P621" s="58" t="str">
        <f>IFERROR(VLOOKUP($AC621,FILL_DATA!$A$4:$X$1004,16,0),"")</f>
        <v/>
      </c>
      <c r="Q621" s="58" t="str">
        <f>IFERROR(VLOOKUP($AC621,FILL_DATA!$A$4:$X$1004,17,0),"")</f>
        <v/>
      </c>
      <c r="R621" s="58" t="str">
        <f>IFERROR(VLOOKUP($AC621,FILL_DATA!$A$4:$X$1004,18,0),"")</f>
        <v/>
      </c>
      <c r="S621" s="58" t="str">
        <f>IFERROR(VLOOKUP($AC621,FILL_DATA!$A$4:$X$1004,19,0),"")</f>
        <v/>
      </c>
      <c r="T621" s="58" t="str">
        <f>IFERROR(VLOOKUP($AC621,FILL_DATA!$A$4:$X$1004,20,0),"")</f>
        <v/>
      </c>
      <c r="U621" s="58" t="str">
        <f>IFERROR(VLOOKUP($AC621,FILL_DATA!$A$4:$X$1004,21,0),"")</f>
        <v/>
      </c>
      <c r="V621" s="58" t="str">
        <f>IFERROR(VLOOKUP($AC621,FILL_DATA!$A$4:$X$1004,22,0),"")</f>
        <v/>
      </c>
      <c r="W621" s="58" t="str">
        <f>IFERROR(VLOOKUP($AC621,FILL_DATA!$A$4:$X$1004,23,0),"")</f>
        <v/>
      </c>
      <c r="X621" s="59" t="str">
        <f>IFERROR(VLOOKUP($AC621,FILL_DATA!$A$4:$X$1004,24,0),"")</f>
        <v/>
      </c>
      <c r="Y621" s="59" t="str">
        <f>IF(SANCTION!$C$6:$C$1006="","",VLOOKUP(SANCTION!$C$6:$C$1006,Sheet1!$B$3:$C$15,2,0))</f>
        <v/>
      </c>
      <c r="Z621" s="57">
        <f t="shared" si="18"/>
        <v>0</v>
      </c>
      <c r="AE621" s="89">
        <f>IF(SANCTION!$C621&gt;=9,1,0)</f>
        <v>1</v>
      </c>
      <c r="AF621" s="89">
        <f>IFERROR(PRODUCT(SANCTION!$X621,SANCTION!$Y621),"")</f>
        <v>0</v>
      </c>
      <c r="AG621" s="89">
        <f t="shared" si="19"/>
        <v>0</v>
      </c>
    </row>
    <row r="622" spans="1:33" hidden="1">
      <c r="A622" s="89" t="str">
        <f>J622&amp;"_"&amp;COUNTIF($J$6:J622,J622)</f>
        <v>_586</v>
      </c>
      <c r="B622" s="58"/>
      <c r="C622" s="58" t="str">
        <f>IFERROR(VLOOKUP($AC622,FILL_DATA!$A$4:$X$1004,2,0),"")</f>
        <v/>
      </c>
      <c r="D622" s="59" t="str">
        <f>IFERROR(VLOOKUP($AC622,FILL_DATA!$A$4:$X$1004,3,0),"")</f>
        <v/>
      </c>
      <c r="E622" s="58" t="str">
        <f>IFERROR(VLOOKUP($AC622,FILL_DATA!$A$4:$X$1004,4,0),"")</f>
        <v/>
      </c>
      <c r="F622" s="59" t="str">
        <f>IFERROR(VLOOKUP($AC622,FILL_DATA!$A$4:$X$1004,5,0),"")</f>
        <v/>
      </c>
      <c r="G622" s="58" t="str">
        <f>IFERROR(VLOOKUP($AC622,FILL_DATA!$A$4:$X$1004,6,0),"")</f>
        <v/>
      </c>
      <c r="H622" s="58" t="str">
        <f>IFERROR(VLOOKUP($AC622,FILL_DATA!$A$4:$X$1004,7,0),"")</f>
        <v/>
      </c>
      <c r="I622" s="161" t="str">
        <f>IFERROR(VLOOKUP($AC622,FILL_DATA!$A$4:$X$1004,9,0),"")</f>
        <v/>
      </c>
      <c r="J622" s="58" t="str">
        <f>IFERROR(VLOOKUP($AC622,FILL_DATA!$A$4:$X$1004,10,0),"")</f>
        <v/>
      </c>
      <c r="K622" s="58" t="str">
        <f>IFERROR(VLOOKUP($AC622,FILL_DATA!$A$4:$X$1004,11,0),"")</f>
        <v/>
      </c>
      <c r="L622" s="58" t="str">
        <f>IFERROR(VLOOKUP($AC622,FILL_DATA!$A$4:$X$1004,12,0),"")</f>
        <v/>
      </c>
      <c r="M622" s="58" t="str">
        <f>IFERROR(VLOOKUP($AC622,FILL_DATA!$A$4:$X$1004,13,0),"")</f>
        <v/>
      </c>
      <c r="N622" s="58" t="str">
        <f>IFERROR(VLOOKUP($AC622,FILL_DATA!$A$4:$X$1004,14,0),"")</f>
        <v/>
      </c>
      <c r="O622" s="58" t="str">
        <f>IFERROR(VLOOKUP($AC622,FILL_DATA!$A$4:$X$1004,15,0),"")</f>
        <v/>
      </c>
      <c r="P622" s="58" t="str">
        <f>IFERROR(VLOOKUP($AC622,FILL_DATA!$A$4:$X$1004,16,0),"")</f>
        <v/>
      </c>
      <c r="Q622" s="58" t="str">
        <f>IFERROR(VLOOKUP($AC622,FILL_DATA!$A$4:$X$1004,17,0),"")</f>
        <v/>
      </c>
      <c r="R622" s="58" t="str">
        <f>IFERROR(VLOOKUP($AC622,FILL_DATA!$A$4:$X$1004,18,0),"")</f>
        <v/>
      </c>
      <c r="S622" s="58" t="str">
        <f>IFERROR(VLOOKUP($AC622,FILL_DATA!$A$4:$X$1004,19,0),"")</f>
        <v/>
      </c>
      <c r="T622" s="58" t="str">
        <f>IFERROR(VLOOKUP($AC622,FILL_DATA!$A$4:$X$1004,20,0),"")</f>
        <v/>
      </c>
      <c r="U622" s="58" t="str">
        <f>IFERROR(VLOOKUP($AC622,FILL_DATA!$A$4:$X$1004,21,0),"")</f>
        <v/>
      </c>
      <c r="V622" s="58" t="str">
        <f>IFERROR(VLOOKUP($AC622,FILL_DATA!$A$4:$X$1004,22,0),"")</f>
        <v/>
      </c>
      <c r="W622" s="58" t="str">
        <f>IFERROR(VLOOKUP($AC622,FILL_DATA!$A$4:$X$1004,23,0),"")</f>
        <v/>
      </c>
      <c r="X622" s="59" t="str">
        <f>IFERROR(VLOOKUP($AC622,FILL_DATA!$A$4:$X$1004,24,0),"")</f>
        <v/>
      </c>
      <c r="Y622" s="59" t="str">
        <f>IF(SANCTION!$C$6:$C$1006="","",VLOOKUP(SANCTION!$C$6:$C$1006,Sheet1!$B$3:$C$15,2,0))</f>
        <v/>
      </c>
      <c r="Z622" s="57">
        <f t="shared" si="18"/>
        <v>0</v>
      </c>
      <c r="AE622" s="89">
        <f>IF(SANCTION!$C622&gt;=9,1,0)</f>
        <v>1</v>
      </c>
      <c r="AF622" s="89">
        <f>IFERROR(PRODUCT(SANCTION!$X622,SANCTION!$Y622),"")</f>
        <v>0</v>
      </c>
      <c r="AG622" s="89">
        <f t="shared" si="19"/>
        <v>0</v>
      </c>
    </row>
    <row r="623" spans="1:33" hidden="1">
      <c r="A623" s="89" t="str">
        <f>J623&amp;"_"&amp;COUNTIF($J$6:J623,J623)</f>
        <v>_587</v>
      </c>
      <c r="B623" s="58"/>
      <c r="C623" s="58" t="str">
        <f>IFERROR(VLOOKUP($AC623,FILL_DATA!$A$4:$X$1004,2,0),"")</f>
        <v/>
      </c>
      <c r="D623" s="59" t="str">
        <f>IFERROR(VLOOKUP($AC623,FILL_DATA!$A$4:$X$1004,3,0),"")</f>
        <v/>
      </c>
      <c r="E623" s="58" t="str">
        <f>IFERROR(VLOOKUP($AC623,FILL_DATA!$A$4:$X$1004,4,0),"")</f>
        <v/>
      </c>
      <c r="F623" s="59" t="str">
        <f>IFERROR(VLOOKUP($AC623,FILL_DATA!$A$4:$X$1004,5,0),"")</f>
        <v/>
      </c>
      <c r="G623" s="58" t="str">
        <f>IFERROR(VLOOKUP($AC623,FILL_DATA!$A$4:$X$1004,6,0),"")</f>
        <v/>
      </c>
      <c r="H623" s="58" t="str">
        <f>IFERROR(VLOOKUP($AC623,FILL_DATA!$A$4:$X$1004,7,0),"")</f>
        <v/>
      </c>
      <c r="I623" s="161" t="str">
        <f>IFERROR(VLOOKUP($AC623,FILL_DATA!$A$4:$X$1004,9,0),"")</f>
        <v/>
      </c>
      <c r="J623" s="58" t="str">
        <f>IFERROR(VLOOKUP($AC623,FILL_DATA!$A$4:$X$1004,10,0),"")</f>
        <v/>
      </c>
      <c r="K623" s="58" t="str">
        <f>IFERROR(VLOOKUP($AC623,FILL_DATA!$A$4:$X$1004,11,0),"")</f>
        <v/>
      </c>
      <c r="L623" s="58" t="str">
        <f>IFERROR(VLOOKUP($AC623,FILL_DATA!$A$4:$X$1004,12,0),"")</f>
        <v/>
      </c>
      <c r="M623" s="58" t="str">
        <f>IFERROR(VLOOKUP($AC623,FILL_DATA!$A$4:$X$1004,13,0),"")</f>
        <v/>
      </c>
      <c r="N623" s="58" t="str">
        <f>IFERROR(VLOOKUP($AC623,FILL_DATA!$A$4:$X$1004,14,0),"")</f>
        <v/>
      </c>
      <c r="O623" s="58" t="str">
        <f>IFERROR(VLOOKUP($AC623,FILL_DATA!$A$4:$X$1004,15,0),"")</f>
        <v/>
      </c>
      <c r="P623" s="58" t="str">
        <f>IFERROR(VLOOKUP($AC623,FILL_DATA!$A$4:$X$1004,16,0),"")</f>
        <v/>
      </c>
      <c r="Q623" s="58" t="str">
        <f>IFERROR(VLOOKUP($AC623,FILL_DATA!$A$4:$X$1004,17,0),"")</f>
        <v/>
      </c>
      <c r="R623" s="58" t="str">
        <f>IFERROR(VLOOKUP($AC623,FILL_DATA!$A$4:$X$1004,18,0),"")</f>
        <v/>
      </c>
      <c r="S623" s="58" t="str">
        <f>IFERROR(VLOOKUP($AC623,FILL_DATA!$A$4:$X$1004,19,0),"")</f>
        <v/>
      </c>
      <c r="T623" s="58" t="str">
        <f>IFERROR(VLOOKUP($AC623,FILL_DATA!$A$4:$X$1004,20,0),"")</f>
        <v/>
      </c>
      <c r="U623" s="58" t="str">
        <f>IFERROR(VLOOKUP($AC623,FILL_DATA!$A$4:$X$1004,21,0),"")</f>
        <v/>
      </c>
      <c r="V623" s="58" t="str">
        <f>IFERROR(VLOOKUP($AC623,FILL_DATA!$A$4:$X$1004,22,0),"")</f>
        <v/>
      </c>
      <c r="W623" s="58" t="str">
        <f>IFERROR(VLOOKUP($AC623,FILL_DATA!$A$4:$X$1004,23,0),"")</f>
        <v/>
      </c>
      <c r="X623" s="59" t="str">
        <f>IFERROR(VLOOKUP($AC623,FILL_DATA!$A$4:$X$1004,24,0),"")</f>
        <v/>
      </c>
      <c r="Y623" s="59" t="str">
        <f>IF(SANCTION!$C$6:$C$1006="","",VLOOKUP(SANCTION!$C$6:$C$1006,Sheet1!$B$3:$C$15,2,0))</f>
        <v/>
      </c>
      <c r="Z623" s="57">
        <f t="shared" si="18"/>
        <v>0</v>
      </c>
      <c r="AE623" s="89">
        <f>IF(SANCTION!$C623&gt;=9,1,0)</f>
        <v>1</v>
      </c>
      <c r="AF623" s="89">
        <f>IFERROR(PRODUCT(SANCTION!$X623,SANCTION!$Y623),"")</f>
        <v>0</v>
      </c>
      <c r="AG623" s="89">
        <f t="shared" si="19"/>
        <v>0</v>
      </c>
    </row>
    <row r="624" spans="1:33" hidden="1">
      <c r="A624" s="89" t="str">
        <f>J624&amp;"_"&amp;COUNTIF($J$6:J624,J624)</f>
        <v>_588</v>
      </c>
      <c r="B624" s="58"/>
      <c r="C624" s="58" t="str">
        <f>IFERROR(VLOOKUP($AC624,FILL_DATA!$A$4:$X$1004,2,0),"")</f>
        <v/>
      </c>
      <c r="D624" s="59" t="str">
        <f>IFERROR(VLOOKUP($AC624,FILL_DATA!$A$4:$X$1004,3,0),"")</f>
        <v/>
      </c>
      <c r="E624" s="58" t="str">
        <f>IFERROR(VLOOKUP($AC624,FILL_DATA!$A$4:$X$1004,4,0),"")</f>
        <v/>
      </c>
      <c r="F624" s="59" t="str">
        <f>IFERROR(VLOOKUP($AC624,FILL_DATA!$A$4:$X$1004,5,0),"")</f>
        <v/>
      </c>
      <c r="G624" s="58" t="str">
        <f>IFERROR(VLOOKUP($AC624,FILL_DATA!$A$4:$X$1004,6,0),"")</f>
        <v/>
      </c>
      <c r="H624" s="58" t="str">
        <f>IFERROR(VLOOKUP($AC624,FILL_DATA!$A$4:$X$1004,7,0),"")</f>
        <v/>
      </c>
      <c r="I624" s="161" t="str">
        <f>IFERROR(VLOOKUP($AC624,FILL_DATA!$A$4:$X$1004,9,0),"")</f>
        <v/>
      </c>
      <c r="J624" s="58" t="str">
        <f>IFERROR(VLOOKUP($AC624,FILL_DATA!$A$4:$X$1004,10,0),"")</f>
        <v/>
      </c>
      <c r="K624" s="58" t="str">
        <f>IFERROR(VLOOKUP($AC624,FILL_DATA!$A$4:$X$1004,11,0),"")</f>
        <v/>
      </c>
      <c r="L624" s="58" t="str">
        <f>IFERROR(VLOOKUP($AC624,FILL_DATA!$A$4:$X$1004,12,0),"")</f>
        <v/>
      </c>
      <c r="M624" s="58" t="str">
        <f>IFERROR(VLOOKUP($AC624,FILL_DATA!$A$4:$X$1004,13,0),"")</f>
        <v/>
      </c>
      <c r="N624" s="58" t="str">
        <f>IFERROR(VLOOKUP($AC624,FILL_DATA!$A$4:$X$1004,14,0),"")</f>
        <v/>
      </c>
      <c r="O624" s="58" t="str">
        <f>IFERROR(VLOOKUP($AC624,FILL_DATA!$A$4:$X$1004,15,0),"")</f>
        <v/>
      </c>
      <c r="P624" s="58" t="str">
        <f>IFERROR(VLOOKUP($AC624,FILL_DATA!$A$4:$X$1004,16,0),"")</f>
        <v/>
      </c>
      <c r="Q624" s="58" t="str">
        <f>IFERROR(VLOOKUP($AC624,FILL_DATA!$A$4:$X$1004,17,0),"")</f>
        <v/>
      </c>
      <c r="R624" s="58" t="str">
        <f>IFERROR(VLOOKUP($AC624,FILL_DATA!$A$4:$X$1004,18,0),"")</f>
        <v/>
      </c>
      <c r="S624" s="58" t="str">
        <f>IFERROR(VLOOKUP($AC624,FILL_DATA!$A$4:$X$1004,19,0),"")</f>
        <v/>
      </c>
      <c r="T624" s="58" t="str">
        <f>IFERROR(VLOOKUP($AC624,FILL_DATA!$A$4:$X$1004,20,0),"")</f>
        <v/>
      </c>
      <c r="U624" s="58" t="str">
        <f>IFERROR(VLOOKUP($AC624,FILL_DATA!$A$4:$X$1004,21,0),"")</f>
        <v/>
      </c>
      <c r="V624" s="58" t="str">
        <f>IFERROR(VLOOKUP($AC624,FILL_DATA!$A$4:$X$1004,22,0),"")</f>
        <v/>
      </c>
      <c r="W624" s="58" t="str">
        <f>IFERROR(VLOOKUP($AC624,FILL_DATA!$A$4:$X$1004,23,0),"")</f>
        <v/>
      </c>
      <c r="X624" s="59" t="str">
        <f>IFERROR(VLOOKUP($AC624,FILL_DATA!$A$4:$X$1004,24,0),"")</f>
        <v/>
      </c>
      <c r="Y624" s="59" t="str">
        <f>IF(SANCTION!$C$6:$C$1006="","",VLOOKUP(SANCTION!$C$6:$C$1006,Sheet1!$B$3:$C$15,2,0))</f>
        <v/>
      </c>
      <c r="Z624" s="57">
        <f t="shared" si="18"/>
        <v>0</v>
      </c>
      <c r="AE624" s="89">
        <f>IF(SANCTION!$C624&gt;=9,1,0)</f>
        <v>1</v>
      </c>
      <c r="AF624" s="89">
        <f>IFERROR(PRODUCT(SANCTION!$X624,SANCTION!$Y624),"")</f>
        <v>0</v>
      </c>
      <c r="AG624" s="89">
        <f t="shared" si="19"/>
        <v>0</v>
      </c>
    </row>
    <row r="625" spans="1:33" hidden="1">
      <c r="A625" s="89" t="str">
        <f>J625&amp;"_"&amp;COUNTIF($J$6:J625,J625)</f>
        <v>_589</v>
      </c>
      <c r="B625" s="58"/>
      <c r="C625" s="58" t="str">
        <f>IFERROR(VLOOKUP($AC625,FILL_DATA!$A$4:$X$1004,2,0),"")</f>
        <v/>
      </c>
      <c r="D625" s="59" t="str">
        <f>IFERROR(VLOOKUP($AC625,FILL_DATA!$A$4:$X$1004,3,0),"")</f>
        <v/>
      </c>
      <c r="E625" s="58" t="str">
        <f>IFERROR(VLOOKUP($AC625,FILL_DATA!$A$4:$X$1004,4,0),"")</f>
        <v/>
      </c>
      <c r="F625" s="59" t="str">
        <f>IFERROR(VLOOKUP($AC625,FILL_DATA!$A$4:$X$1004,5,0),"")</f>
        <v/>
      </c>
      <c r="G625" s="58" t="str">
        <f>IFERROR(VLOOKUP($AC625,FILL_DATA!$A$4:$X$1004,6,0),"")</f>
        <v/>
      </c>
      <c r="H625" s="58" t="str">
        <f>IFERROR(VLOOKUP($AC625,FILL_DATA!$A$4:$X$1004,7,0),"")</f>
        <v/>
      </c>
      <c r="I625" s="161" t="str">
        <f>IFERROR(VLOOKUP($AC625,FILL_DATA!$A$4:$X$1004,9,0),"")</f>
        <v/>
      </c>
      <c r="J625" s="58" t="str">
        <f>IFERROR(VLOOKUP($AC625,FILL_DATA!$A$4:$X$1004,10,0),"")</f>
        <v/>
      </c>
      <c r="K625" s="58" t="str">
        <f>IFERROR(VLOOKUP($AC625,FILL_DATA!$A$4:$X$1004,11,0),"")</f>
        <v/>
      </c>
      <c r="L625" s="58" t="str">
        <f>IFERROR(VLOOKUP($AC625,FILL_DATA!$A$4:$X$1004,12,0),"")</f>
        <v/>
      </c>
      <c r="M625" s="58" t="str">
        <f>IFERROR(VLOOKUP($AC625,FILL_DATA!$A$4:$X$1004,13,0),"")</f>
        <v/>
      </c>
      <c r="N625" s="58" t="str">
        <f>IFERROR(VLOOKUP($AC625,FILL_DATA!$A$4:$X$1004,14,0),"")</f>
        <v/>
      </c>
      <c r="O625" s="58" t="str">
        <f>IFERROR(VLOOKUP($AC625,FILL_DATA!$A$4:$X$1004,15,0),"")</f>
        <v/>
      </c>
      <c r="P625" s="58" t="str">
        <f>IFERROR(VLOOKUP($AC625,FILL_DATA!$A$4:$X$1004,16,0),"")</f>
        <v/>
      </c>
      <c r="Q625" s="58" t="str">
        <f>IFERROR(VLOOKUP($AC625,FILL_DATA!$A$4:$X$1004,17,0),"")</f>
        <v/>
      </c>
      <c r="R625" s="58" t="str">
        <f>IFERROR(VLOOKUP($AC625,FILL_DATA!$A$4:$X$1004,18,0),"")</f>
        <v/>
      </c>
      <c r="S625" s="58" t="str">
        <f>IFERROR(VLOOKUP($AC625,FILL_DATA!$A$4:$X$1004,19,0),"")</f>
        <v/>
      </c>
      <c r="T625" s="58" t="str">
        <f>IFERROR(VLOOKUP($AC625,FILL_DATA!$A$4:$X$1004,20,0),"")</f>
        <v/>
      </c>
      <c r="U625" s="58" t="str">
        <f>IFERROR(VLOOKUP($AC625,FILL_DATA!$A$4:$X$1004,21,0),"")</f>
        <v/>
      </c>
      <c r="V625" s="58" t="str">
        <f>IFERROR(VLOOKUP($AC625,FILL_DATA!$A$4:$X$1004,22,0),"")</f>
        <v/>
      </c>
      <c r="W625" s="58" t="str">
        <f>IFERROR(VLOOKUP($AC625,FILL_DATA!$A$4:$X$1004,23,0),"")</f>
        <v/>
      </c>
      <c r="X625" s="59" t="str">
        <f>IFERROR(VLOOKUP($AC625,FILL_DATA!$A$4:$X$1004,24,0),"")</f>
        <v/>
      </c>
      <c r="Y625" s="59" t="str">
        <f>IF(SANCTION!$C$6:$C$1006="","",VLOOKUP(SANCTION!$C$6:$C$1006,Sheet1!$B$3:$C$15,2,0))</f>
        <v/>
      </c>
      <c r="Z625" s="57">
        <f t="shared" si="18"/>
        <v>0</v>
      </c>
      <c r="AE625" s="89">
        <f>IF(SANCTION!$C625&gt;=9,1,0)</f>
        <v>1</v>
      </c>
      <c r="AF625" s="89">
        <f>IFERROR(PRODUCT(SANCTION!$X625,SANCTION!$Y625),"")</f>
        <v>0</v>
      </c>
      <c r="AG625" s="89">
        <f t="shared" si="19"/>
        <v>0</v>
      </c>
    </row>
    <row r="626" spans="1:33" hidden="1">
      <c r="A626" s="89" t="str">
        <f>J626&amp;"_"&amp;COUNTIF($J$6:J626,J626)</f>
        <v>_590</v>
      </c>
      <c r="B626" s="58"/>
      <c r="C626" s="58" t="str">
        <f>IFERROR(VLOOKUP($AC626,FILL_DATA!$A$4:$X$1004,2,0),"")</f>
        <v/>
      </c>
      <c r="D626" s="59" t="str">
        <f>IFERROR(VLOOKUP($AC626,FILL_DATA!$A$4:$X$1004,3,0),"")</f>
        <v/>
      </c>
      <c r="E626" s="58" t="str">
        <f>IFERROR(VLOOKUP($AC626,FILL_DATA!$A$4:$X$1004,4,0),"")</f>
        <v/>
      </c>
      <c r="F626" s="59" t="str">
        <f>IFERROR(VLOOKUP($AC626,FILL_DATA!$A$4:$X$1004,5,0),"")</f>
        <v/>
      </c>
      <c r="G626" s="58" t="str">
        <f>IFERROR(VLOOKUP($AC626,FILL_DATA!$A$4:$X$1004,6,0),"")</f>
        <v/>
      </c>
      <c r="H626" s="58" t="str">
        <f>IFERROR(VLOOKUP($AC626,FILL_DATA!$A$4:$X$1004,7,0),"")</f>
        <v/>
      </c>
      <c r="I626" s="161" t="str">
        <f>IFERROR(VLOOKUP($AC626,FILL_DATA!$A$4:$X$1004,9,0),"")</f>
        <v/>
      </c>
      <c r="J626" s="58" t="str">
        <f>IFERROR(VLOOKUP($AC626,FILL_DATA!$A$4:$X$1004,10,0),"")</f>
        <v/>
      </c>
      <c r="K626" s="58" t="str">
        <f>IFERROR(VLOOKUP($AC626,FILL_DATA!$A$4:$X$1004,11,0),"")</f>
        <v/>
      </c>
      <c r="L626" s="58" t="str">
        <f>IFERROR(VLOOKUP($AC626,FILL_DATA!$A$4:$X$1004,12,0),"")</f>
        <v/>
      </c>
      <c r="M626" s="58" t="str">
        <f>IFERROR(VLOOKUP($AC626,FILL_DATA!$A$4:$X$1004,13,0),"")</f>
        <v/>
      </c>
      <c r="N626" s="58" t="str">
        <f>IFERROR(VLOOKUP($AC626,FILL_DATA!$A$4:$X$1004,14,0),"")</f>
        <v/>
      </c>
      <c r="O626" s="58" t="str">
        <f>IFERROR(VLOOKUP($AC626,FILL_DATA!$A$4:$X$1004,15,0),"")</f>
        <v/>
      </c>
      <c r="P626" s="58" t="str">
        <f>IFERROR(VLOOKUP($AC626,FILL_DATA!$A$4:$X$1004,16,0),"")</f>
        <v/>
      </c>
      <c r="Q626" s="58" t="str">
        <f>IFERROR(VLOOKUP($AC626,FILL_DATA!$A$4:$X$1004,17,0),"")</f>
        <v/>
      </c>
      <c r="R626" s="58" t="str">
        <f>IFERROR(VLOOKUP($AC626,FILL_DATA!$A$4:$X$1004,18,0),"")</f>
        <v/>
      </c>
      <c r="S626" s="58" t="str">
        <f>IFERROR(VLOOKUP($AC626,FILL_DATA!$A$4:$X$1004,19,0),"")</f>
        <v/>
      </c>
      <c r="T626" s="58" t="str">
        <f>IFERROR(VLOOKUP($AC626,FILL_DATA!$A$4:$X$1004,20,0),"")</f>
        <v/>
      </c>
      <c r="U626" s="58" t="str">
        <f>IFERROR(VLOOKUP($AC626,FILL_DATA!$A$4:$X$1004,21,0),"")</f>
        <v/>
      </c>
      <c r="V626" s="58" t="str">
        <f>IFERROR(VLOOKUP($AC626,FILL_DATA!$A$4:$X$1004,22,0),"")</f>
        <v/>
      </c>
      <c r="W626" s="58" t="str">
        <f>IFERROR(VLOOKUP($AC626,FILL_DATA!$A$4:$X$1004,23,0),"")</f>
        <v/>
      </c>
      <c r="X626" s="59" t="str">
        <f>IFERROR(VLOOKUP($AC626,FILL_DATA!$A$4:$X$1004,24,0),"")</f>
        <v/>
      </c>
      <c r="Y626" s="59" t="str">
        <f>IF(SANCTION!$C$6:$C$1006="","",VLOOKUP(SANCTION!$C$6:$C$1006,Sheet1!$B$3:$C$15,2,0))</f>
        <v/>
      </c>
      <c r="Z626" s="57">
        <f t="shared" si="18"/>
        <v>0</v>
      </c>
      <c r="AE626" s="89">
        <f>IF(SANCTION!$C626&gt;=9,1,0)</f>
        <v>1</v>
      </c>
      <c r="AF626" s="89">
        <f>IFERROR(PRODUCT(SANCTION!$X626,SANCTION!$Y626),"")</f>
        <v>0</v>
      </c>
      <c r="AG626" s="89">
        <f t="shared" si="19"/>
        <v>0</v>
      </c>
    </row>
    <row r="627" spans="1:33" hidden="1">
      <c r="A627" s="89" t="str">
        <f>J627&amp;"_"&amp;COUNTIF($J$6:J627,J627)</f>
        <v>_591</v>
      </c>
      <c r="B627" s="58"/>
      <c r="C627" s="58" t="str">
        <f>IFERROR(VLOOKUP($AC627,FILL_DATA!$A$4:$X$1004,2,0),"")</f>
        <v/>
      </c>
      <c r="D627" s="59" t="str">
        <f>IFERROR(VLOOKUP($AC627,FILL_DATA!$A$4:$X$1004,3,0),"")</f>
        <v/>
      </c>
      <c r="E627" s="58" t="str">
        <f>IFERROR(VLOOKUP($AC627,FILL_DATA!$A$4:$X$1004,4,0),"")</f>
        <v/>
      </c>
      <c r="F627" s="59" t="str">
        <f>IFERROR(VLOOKUP($AC627,FILL_DATA!$A$4:$X$1004,5,0),"")</f>
        <v/>
      </c>
      <c r="G627" s="58" t="str">
        <f>IFERROR(VLOOKUP($AC627,FILL_DATA!$A$4:$X$1004,6,0),"")</f>
        <v/>
      </c>
      <c r="H627" s="58" t="str">
        <f>IFERROR(VLOOKUP($AC627,FILL_DATA!$A$4:$X$1004,7,0),"")</f>
        <v/>
      </c>
      <c r="I627" s="161" t="str">
        <f>IFERROR(VLOOKUP($AC627,FILL_DATA!$A$4:$X$1004,9,0),"")</f>
        <v/>
      </c>
      <c r="J627" s="58" t="str">
        <f>IFERROR(VLOOKUP($AC627,FILL_DATA!$A$4:$X$1004,10,0),"")</f>
        <v/>
      </c>
      <c r="K627" s="58" t="str">
        <f>IFERROR(VLOOKUP($AC627,FILL_DATA!$A$4:$X$1004,11,0),"")</f>
        <v/>
      </c>
      <c r="L627" s="58" t="str">
        <f>IFERROR(VLOOKUP($AC627,FILL_DATA!$A$4:$X$1004,12,0),"")</f>
        <v/>
      </c>
      <c r="M627" s="58" t="str">
        <f>IFERROR(VLOOKUP($AC627,FILL_DATA!$A$4:$X$1004,13,0),"")</f>
        <v/>
      </c>
      <c r="N627" s="58" t="str">
        <f>IFERROR(VLOOKUP($AC627,FILL_DATA!$A$4:$X$1004,14,0),"")</f>
        <v/>
      </c>
      <c r="O627" s="58" t="str">
        <f>IFERROR(VLOOKUP($AC627,FILL_DATA!$A$4:$X$1004,15,0),"")</f>
        <v/>
      </c>
      <c r="P627" s="58" t="str">
        <f>IFERROR(VLOOKUP($AC627,FILL_DATA!$A$4:$X$1004,16,0),"")</f>
        <v/>
      </c>
      <c r="Q627" s="58" t="str">
        <f>IFERROR(VLOOKUP($AC627,FILL_DATA!$A$4:$X$1004,17,0),"")</f>
        <v/>
      </c>
      <c r="R627" s="58" t="str">
        <f>IFERROR(VLOOKUP($AC627,FILL_DATA!$A$4:$X$1004,18,0),"")</f>
        <v/>
      </c>
      <c r="S627" s="58" t="str">
        <f>IFERROR(VLOOKUP($AC627,FILL_DATA!$A$4:$X$1004,19,0),"")</f>
        <v/>
      </c>
      <c r="T627" s="58" t="str">
        <f>IFERROR(VLOOKUP($AC627,FILL_DATA!$A$4:$X$1004,20,0),"")</f>
        <v/>
      </c>
      <c r="U627" s="58" t="str">
        <f>IFERROR(VLOOKUP($AC627,FILL_DATA!$A$4:$X$1004,21,0),"")</f>
        <v/>
      </c>
      <c r="V627" s="58" t="str">
        <f>IFERROR(VLOOKUP($AC627,FILL_DATA!$A$4:$X$1004,22,0),"")</f>
        <v/>
      </c>
      <c r="W627" s="58" t="str">
        <f>IFERROR(VLOOKUP($AC627,FILL_DATA!$A$4:$X$1004,23,0),"")</f>
        <v/>
      </c>
      <c r="X627" s="59" t="str">
        <f>IFERROR(VLOOKUP($AC627,FILL_DATA!$A$4:$X$1004,24,0),"")</f>
        <v/>
      </c>
      <c r="Y627" s="59" t="str">
        <f>IF(SANCTION!$C$6:$C$1006="","",VLOOKUP(SANCTION!$C$6:$C$1006,Sheet1!$B$3:$C$15,2,0))</f>
        <v/>
      </c>
      <c r="Z627" s="57">
        <f t="shared" si="18"/>
        <v>0</v>
      </c>
      <c r="AE627" s="89">
        <f>IF(SANCTION!$C627&gt;=9,1,0)</f>
        <v>1</v>
      </c>
      <c r="AF627" s="89">
        <f>IFERROR(PRODUCT(SANCTION!$X627,SANCTION!$Y627),"")</f>
        <v>0</v>
      </c>
      <c r="AG627" s="89">
        <f t="shared" si="19"/>
        <v>0</v>
      </c>
    </row>
    <row r="628" spans="1:33" hidden="1">
      <c r="A628" s="89" t="str">
        <f>J628&amp;"_"&amp;COUNTIF($J$6:J628,J628)</f>
        <v>_592</v>
      </c>
      <c r="B628" s="58"/>
      <c r="C628" s="58" t="str">
        <f>IFERROR(VLOOKUP($AC628,FILL_DATA!$A$4:$X$1004,2,0),"")</f>
        <v/>
      </c>
      <c r="D628" s="59" t="str">
        <f>IFERROR(VLOOKUP($AC628,FILL_DATA!$A$4:$X$1004,3,0),"")</f>
        <v/>
      </c>
      <c r="E628" s="58" t="str">
        <f>IFERROR(VLOOKUP($AC628,FILL_DATA!$A$4:$X$1004,4,0),"")</f>
        <v/>
      </c>
      <c r="F628" s="59" t="str">
        <f>IFERROR(VLOOKUP($AC628,FILL_DATA!$A$4:$X$1004,5,0),"")</f>
        <v/>
      </c>
      <c r="G628" s="58" t="str">
        <f>IFERROR(VLOOKUP($AC628,FILL_DATA!$A$4:$X$1004,6,0),"")</f>
        <v/>
      </c>
      <c r="H628" s="58" t="str">
        <f>IFERROR(VLOOKUP($AC628,FILL_DATA!$A$4:$X$1004,7,0),"")</f>
        <v/>
      </c>
      <c r="I628" s="161" t="str">
        <f>IFERROR(VLOOKUP($AC628,FILL_DATA!$A$4:$X$1004,9,0),"")</f>
        <v/>
      </c>
      <c r="J628" s="58" t="str">
        <f>IFERROR(VLOOKUP($AC628,FILL_DATA!$A$4:$X$1004,10,0),"")</f>
        <v/>
      </c>
      <c r="K628" s="58" t="str">
        <f>IFERROR(VLOOKUP($AC628,FILL_DATA!$A$4:$X$1004,11,0),"")</f>
        <v/>
      </c>
      <c r="L628" s="58" t="str">
        <f>IFERROR(VLOOKUP($AC628,FILL_DATA!$A$4:$X$1004,12,0),"")</f>
        <v/>
      </c>
      <c r="M628" s="58" t="str">
        <f>IFERROR(VLOOKUP($AC628,FILL_DATA!$A$4:$X$1004,13,0),"")</f>
        <v/>
      </c>
      <c r="N628" s="58" t="str">
        <f>IFERROR(VLOOKUP($AC628,FILL_DATA!$A$4:$X$1004,14,0),"")</f>
        <v/>
      </c>
      <c r="O628" s="58" t="str">
        <f>IFERROR(VLOOKUP($AC628,FILL_DATA!$A$4:$X$1004,15,0),"")</f>
        <v/>
      </c>
      <c r="P628" s="58" t="str">
        <f>IFERROR(VLOOKUP($AC628,FILL_DATA!$A$4:$X$1004,16,0),"")</f>
        <v/>
      </c>
      <c r="Q628" s="58" t="str">
        <f>IFERROR(VLOOKUP($AC628,FILL_DATA!$A$4:$X$1004,17,0),"")</f>
        <v/>
      </c>
      <c r="R628" s="58" t="str">
        <f>IFERROR(VLOOKUP($AC628,FILL_DATA!$A$4:$X$1004,18,0),"")</f>
        <v/>
      </c>
      <c r="S628" s="58" t="str">
        <f>IFERROR(VLOOKUP($AC628,FILL_DATA!$A$4:$X$1004,19,0),"")</f>
        <v/>
      </c>
      <c r="T628" s="58" t="str">
        <f>IFERROR(VLOOKUP($AC628,FILL_DATA!$A$4:$X$1004,20,0),"")</f>
        <v/>
      </c>
      <c r="U628" s="58" t="str">
        <f>IFERROR(VLOOKUP($AC628,FILL_DATA!$A$4:$X$1004,21,0),"")</f>
        <v/>
      </c>
      <c r="V628" s="58" t="str">
        <f>IFERROR(VLOOKUP($AC628,FILL_DATA!$A$4:$X$1004,22,0),"")</f>
        <v/>
      </c>
      <c r="W628" s="58" t="str">
        <f>IFERROR(VLOOKUP($AC628,FILL_DATA!$A$4:$X$1004,23,0),"")</f>
        <v/>
      </c>
      <c r="X628" s="59" t="str">
        <f>IFERROR(VLOOKUP($AC628,FILL_DATA!$A$4:$X$1004,24,0),"")</f>
        <v/>
      </c>
      <c r="Y628" s="59" t="str">
        <f>IF(SANCTION!$C$6:$C$1006="","",VLOOKUP(SANCTION!$C$6:$C$1006,Sheet1!$B$3:$C$15,2,0))</f>
        <v/>
      </c>
      <c r="Z628" s="57">
        <f t="shared" si="18"/>
        <v>0</v>
      </c>
      <c r="AE628" s="89">
        <f>IF(SANCTION!$C628&gt;=9,1,0)</f>
        <v>1</v>
      </c>
      <c r="AF628" s="89">
        <f>IFERROR(PRODUCT(SANCTION!$X628,SANCTION!$Y628),"")</f>
        <v>0</v>
      </c>
      <c r="AG628" s="89">
        <f t="shared" si="19"/>
        <v>0</v>
      </c>
    </row>
    <row r="629" spans="1:33" hidden="1">
      <c r="A629" s="89" t="str">
        <f>J629&amp;"_"&amp;COUNTIF($J$6:J629,J629)</f>
        <v>_593</v>
      </c>
      <c r="B629" s="58"/>
      <c r="C629" s="58" t="str">
        <f>IFERROR(VLOOKUP($AC629,FILL_DATA!$A$4:$X$1004,2,0),"")</f>
        <v/>
      </c>
      <c r="D629" s="59" t="str">
        <f>IFERROR(VLOOKUP($AC629,FILL_DATA!$A$4:$X$1004,3,0),"")</f>
        <v/>
      </c>
      <c r="E629" s="58" t="str">
        <f>IFERROR(VLOOKUP($AC629,FILL_DATA!$A$4:$X$1004,4,0),"")</f>
        <v/>
      </c>
      <c r="F629" s="59" t="str">
        <f>IFERROR(VLOOKUP($AC629,FILL_DATA!$A$4:$X$1004,5,0),"")</f>
        <v/>
      </c>
      <c r="G629" s="58" t="str">
        <f>IFERROR(VLOOKUP($AC629,FILL_DATA!$A$4:$X$1004,6,0),"")</f>
        <v/>
      </c>
      <c r="H629" s="58" t="str">
        <f>IFERROR(VLOOKUP($AC629,FILL_DATA!$A$4:$X$1004,7,0),"")</f>
        <v/>
      </c>
      <c r="I629" s="161" t="str">
        <f>IFERROR(VLOOKUP($AC629,FILL_DATA!$A$4:$X$1004,9,0),"")</f>
        <v/>
      </c>
      <c r="J629" s="58" t="str">
        <f>IFERROR(VLOOKUP($AC629,FILL_DATA!$A$4:$X$1004,10,0),"")</f>
        <v/>
      </c>
      <c r="K629" s="58" t="str">
        <f>IFERROR(VLOOKUP($AC629,FILL_DATA!$A$4:$X$1004,11,0),"")</f>
        <v/>
      </c>
      <c r="L629" s="58" t="str">
        <f>IFERROR(VLOOKUP($AC629,FILL_DATA!$A$4:$X$1004,12,0),"")</f>
        <v/>
      </c>
      <c r="M629" s="58" t="str">
        <f>IFERROR(VLOOKUP($AC629,FILL_DATA!$A$4:$X$1004,13,0),"")</f>
        <v/>
      </c>
      <c r="N629" s="58" t="str">
        <f>IFERROR(VLOOKUP($AC629,FILL_DATA!$A$4:$X$1004,14,0),"")</f>
        <v/>
      </c>
      <c r="O629" s="58" t="str">
        <f>IFERROR(VLOOKUP($AC629,FILL_DATA!$A$4:$X$1004,15,0),"")</f>
        <v/>
      </c>
      <c r="P629" s="58" t="str">
        <f>IFERROR(VLOOKUP($AC629,FILL_DATA!$A$4:$X$1004,16,0),"")</f>
        <v/>
      </c>
      <c r="Q629" s="58" t="str">
        <f>IFERROR(VLOOKUP($AC629,FILL_DATA!$A$4:$X$1004,17,0),"")</f>
        <v/>
      </c>
      <c r="R629" s="58" t="str">
        <f>IFERROR(VLOOKUP($AC629,FILL_DATA!$A$4:$X$1004,18,0),"")</f>
        <v/>
      </c>
      <c r="S629" s="58" t="str">
        <f>IFERROR(VLOOKUP($AC629,FILL_DATA!$A$4:$X$1004,19,0),"")</f>
        <v/>
      </c>
      <c r="T629" s="58" t="str">
        <f>IFERROR(VLOOKUP($AC629,FILL_DATA!$A$4:$X$1004,20,0),"")</f>
        <v/>
      </c>
      <c r="U629" s="58" t="str">
        <f>IFERROR(VLOOKUP($AC629,FILL_DATA!$A$4:$X$1004,21,0),"")</f>
        <v/>
      </c>
      <c r="V629" s="58" t="str">
        <f>IFERROR(VLOOKUP($AC629,FILL_DATA!$A$4:$X$1004,22,0),"")</f>
        <v/>
      </c>
      <c r="W629" s="58" t="str">
        <f>IFERROR(VLOOKUP($AC629,FILL_DATA!$A$4:$X$1004,23,0),"")</f>
        <v/>
      </c>
      <c r="X629" s="59" t="str">
        <f>IFERROR(VLOOKUP($AC629,FILL_DATA!$A$4:$X$1004,24,0),"")</f>
        <v/>
      </c>
      <c r="Y629" s="59" t="str">
        <f>IF(SANCTION!$C$6:$C$1006="","",VLOOKUP(SANCTION!$C$6:$C$1006,Sheet1!$B$3:$C$15,2,0))</f>
        <v/>
      </c>
      <c r="Z629" s="57">
        <f t="shared" si="18"/>
        <v>0</v>
      </c>
      <c r="AE629" s="89">
        <f>IF(SANCTION!$C629&gt;=9,1,0)</f>
        <v>1</v>
      </c>
      <c r="AF629" s="89">
        <f>IFERROR(PRODUCT(SANCTION!$X629,SANCTION!$Y629),"")</f>
        <v>0</v>
      </c>
      <c r="AG629" s="89">
        <f t="shared" si="19"/>
        <v>0</v>
      </c>
    </row>
    <row r="630" spans="1:33" hidden="1">
      <c r="A630" s="89" t="str">
        <f>J630&amp;"_"&amp;COUNTIF($J$6:J630,J630)</f>
        <v>_594</v>
      </c>
      <c r="B630" s="58"/>
      <c r="C630" s="58" t="str">
        <f>IFERROR(VLOOKUP($AC630,FILL_DATA!$A$4:$X$1004,2,0),"")</f>
        <v/>
      </c>
      <c r="D630" s="59" t="str">
        <f>IFERROR(VLOOKUP($AC630,FILL_DATA!$A$4:$X$1004,3,0),"")</f>
        <v/>
      </c>
      <c r="E630" s="58" t="str">
        <f>IFERROR(VLOOKUP($AC630,FILL_DATA!$A$4:$X$1004,4,0),"")</f>
        <v/>
      </c>
      <c r="F630" s="59" t="str">
        <f>IFERROR(VLOOKUP($AC630,FILL_DATA!$A$4:$X$1004,5,0),"")</f>
        <v/>
      </c>
      <c r="G630" s="58" t="str">
        <f>IFERROR(VLOOKUP($AC630,FILL_DATA!$A$4:$X$1004,6,0),"")</f>
        <v/>
      </c>
      <c r="H630" s="58" t="str">
        <f>IFERROR(VLOOKUP($AC630,FILL_DATA!$A$4:$X$1004,7,0),"")</f>
        <v/>
      </c>
      <c r="I630" s="161" t="str">
        <f>IFERROR(VLOOKUP($AC630,FILL_DATA!$A$4:$X$1004,9,0),"")</f>
        <v/>
      </c>
      <c r="J630" s="58" t="str">
        <f>IFERROR(VLOOKUP($AC630,FILL_DATA!$A$4:$X$1004,10,0),"")</f>
        <v/>
      </c>
      <c r="K630" s="58" t="str">
        <f>IFERROR(VLOOKUP($AC630,FILL_DATA!$A$4:$X$1004,11,0),"")</f>
        <v/>
      </c>
      <c r="L630" s="58" t="str">
        <f>IFERROR(VLOOKUP($AC630,FILL_DATA!$A$4:$X$1004,12,0),"")</f>
        <v/>
      </c>
      <c r="M630" s="58" t="str">
        <f>IFERROR(VLOOKUP($AC630,FILL_DATA!$A$4:$X$1004,13,0),"")</f>
        <v/>
      </c>
      <c r="N630" s="58" t="str">
        <f>IFERROR(VLOOKUP($AC630,FILL_DATA!$A$4:$X$1004,14,0),"")</f>
        <v/>
      </c>
      <c r="O630" s="58" t="str">
        <f>IFERROR(VLOOKUP($AC630,FILL_DATA!$A$4:$X$1004,15,0),"")</f>
        <v/>
      </c>
      <c r="P630" s="58" t="str">
        <f>IFERROR(VLOOKUP($AC630,FILL_DATA!$A$4:$X$1004,16,0),"")</f>
        <v/>
      </c>
      <c r="Q630" s="58" t="str">
        <f>IFERROR(VLOOKUP($AC630,FILL_DATA!$A$4:$X$1004,17,0),"")</f>
        <v/>
      </c>
      <c r="R630" s="58" t="str">
        <f>IFERROR(VLOOKUP($AC630,FILL_DATA!$A$4:$X$1004,18,0),"")</f>
        <v/>
      </c>
      <c r="S630" s="58" t="str">
        <f>IFERROR(VLOOKUP($AC630,FILL_DATA!$A$4:$X$1004,19,0),"")</f>
        <v/>
      </c>
      <c r="T630" s="58" t="str">
        <f>IFERROR(VLOOKUP($AC630,FILL_DATA!$A$4:$X$1004,20,0),"")</f>
        <v/>
      </c>
      <c r="U630" s="58" t="str">
        <f>IFERROR(VLOOKUP($AC630,FILL_DATA!$A$4:$X$1004,21,0),"")</f>
        <v/>
      </c>
      <c r="V630" s="58" t="str">
        <f>IFERROR(VLOOKUP($AC630,FILL_DATA!$A$4:$X$1004,22,0),"")</f>
        <v/>
      </c>
      <c r="W630" s="58" t="str">
        <f>IFERROR(VLOOKUP($AC630,FILL_DATA!$A$4:$X$1004,23,0),"")</f>
        <v/>
      </c>
      <c r="X630" s="59" t="str">
        <f>IFERROR(VLOOKUP($AC630,FILL_DATA!$A$4:$X$1004,24,0),"")</f>
        <v/>
      </c>
      <c r="Y630" s="59" t="str">
        <f>IF(SANCTION!$C$6:$C$1006="","",VLOOKUP(SANCTION!$C$6:$C$1006,Sheet1!$B$3:$C$15,2,0))</f>
        <v/>
      </c>
      <c r="Z630" s="57">
        <f t="shared" si="18"/>
        <v>0</v>
      </c>
      <c r="AE630" s="89">
        <f>IF(SANCTION!$C630&gt;=9,1,0)</f>
        <v>1</v>
      </c>
      <c r="AF630" s="89">
        <f>IFERROR(PRODUCT(SANCTION!$X630,SANCTION!$Y630),"")</f>
        <v>0</v>
      </c>
      <c r="AG630" s="89">
        <f t="shared" si="19"/>
        <v>0</v>
      </c>
    </row>
    <row r="631" spans="1:33" hidden="1">
      <c r="A631" s="89" t="str">
        <f>J631&amp;"_"&amp;COUNTIF($J$6:J631,J631)</f>
        <v>_595</v>
      </c>
      <c r="B631" s="58"/>
      <c r="C631" s="58" t="str">
        <f>IFERROR(VLOOKUP($AC631,FILL_DATA!$A$4:$X$1004,2,0),"")</f>
        <v/>
      </c>
      <c r="D631" s="59" t="str">
        <f>IFERROR(VLOOKUP($AC631,FILL_DATA!$A$4:$X$1004,3,0),"")</f>
        <v/>
      </c>
      <c r="E631" s="58" t="str">
        <f>IFERROR(VLOOKUP($AC631,FILL_DATA!$A$4:$X$1004,4,0),"")</f>
        <v/>
      </c>
      <c r="F631" s="59" t="str">
        <f>IFERROR(VLOOKUP($AC631,FILL_DATA!$A$4:$X$1004,5,0),"")</f>
        <v/>
      </c>
      <c r="G631" s="58" t="str">
        <f>IFERROR(VLOOKUP($AC631,FILL_DATA!$A$4:$X$1004,6,0),"")</f>
        <v/>
      </c>
      <c r="H631" s="58" t="str">
        <f>IFERROR(VLOOKUP($AC631,FILL_DATA!$A$4:$X$1004,7,0),"")</f>
        <v/>
      </c>
      <c r="I631" s="161" t="str">
        <f>IFERROR(VLOOKUP($AC631,FILL_DATA!$A$4:$X$1004,9,0),"")</f>
        <v/>
      </c>
      <c r="J631" s="58" t="str">
        <f>IFERROR(VLOOKUP($AC631,FILL_DATA!$A$4:$X$1004,10,0),"")</f>
        <v/>
      </c>
      <c r="K631" s="58" t="str">
        <f>IFERROR(VLOOKUP($AC631,FILL_DATA!$A$4:$X$1004,11,0),"")</f>
        <v/>
      </c>
      <c r="L631" s="58" t="str">
        <f>IFERROR(VLOOKUP($AC631,FILL_DATA!$A$4:$X$1004,12,0),"")</f>
        <v/>
      </c>
      <c r="M631" s="58" t="str">
        <f>IFERROR(VLOOKUP($AC631,FILL_DATA!$A$4:$X$1004,13,0),"")</f>
        <v/>
      </c>
      <c r="N631" s="58" t="str">
        <f>IFERROR(VLOOKUP($AC631,FILL_DATA!$A$4:$X$1004,14,0),"")</f>
        <v/>
      </c>
      <c r="O631" s="58" t="str">
        <f>IFERROR(VLOOKUP($AC631,FILL_DATA!$A$4:$X$1004,15,0),"")</f>
        <v/>
      </c>
      <c r="P631" s="58" t="str">
        <f>IFERROR(VLOOKUP($AC631,FILL_DATA!$A$4:$X$1004,16,0),"")</f>
        <v/>
      </c>
      <c r="Q631" s="58" t="str">
        <f>IFERROR(VLOOKUP($AC631,FILL_DATA!$A$4:$X$1004,17,0),"")</f>
        <v/>
      </c>
      <c r="R631" s="58" t="str">
        <f>IFERROR(VLOOKUP($AC631,FILL_DATA!$A$4:$X$1004,18,0),"")</f>
        <v/>
      </c>
      <c r="S631" s="58" t="str">
        <f>IFERROR(VLOOKUP($AC631,FILL_DATA!$A$4:$X$1004,19,0),"")</f>
        <v/>
      </c>
      <c r="T631" s="58" t="str">
        <f>IFERROR(VLOOKUP($AC631,FILL_DATA!$A$4:$X$1004,20,0),"")</f>
        <v/>
      </c>
      <c r="U631" s="58" t="str">
        <f>IFERROR(VLOOKUP($AC631,FILL_DATA!$A$4:$X$1004,21,0),"")</f>
        <v/>
      </c>
      <c r="V631" s="58" t="str">
        <f>IFERROR(VLOOKUP($AC631,FILL_DATA!$A$4:$X$1004,22,0),"")</f>
        <v/>
      </c>
      <c r="W631" s="58" t="str">
        <f>IFERROR(VLOOKUP($AC631,FILL_DATA!$A$4:$X$1004,23,0),"")</f>
        <v/>
      </c>
      <c r="X631" s="59" t="str">
        <f>IFERROR(VLOOKUP($AC631,FILL_DATA!$A$4:$X$1004,24,0),"")</f>
        <v/>
      </c>
      <c r="Y631" s="59" t="str">
        <f>IF(SANCTION!$C$6:$C$1006="","",VLOOKUP(SANCTION!$C$6:$C$1006,Sheet1!$B$3:$C$15,2,0))</f>
        <v/>
      </c>
      <c r="Z631" s="57">
        <f t="shared" si="18"/>
        <v>0</v>
      </c>
      <c r="AE631" s="89">
        <f>IF(SANCTION!$C631&gt;=9,1,0)</f>
        <v>1</v>
      </c>
      <c r="AF631" s="89">
        <f>IFERROR(PRODUCT(SANCTION!$X631,SANCTION!$Y631),"")</f>
        <v>0</v>
      </c>
      <c r="AG631" s="89">
        <f t="shared" si="19"/>
        <v>0</v>
      </c>
    </row>
    <row r="632" spans="1:33" hidden="1">
      <c r="A632" s="89" t="str">
        <f>J632&amp;"_"&amp;COUNTIF($J$6:J632,J632)</f>
        <v>_596</v>
      </c>
      <c r="B632" s="58"/>
      <c r="C632" s="58" t="str">
        <f>IFERROR(VLOOKUP($AC632,FILL_DATA!$A$4:$X$1004,2,0),"")</f>
        <v/>
      </c>
      <c r="D632" s="59" t="str">
        <f>IFERROR(VLOOKUP($AC632,FILL_DATA!$A$4:$X$1004,3,0),"")</f>
        <v/>
      </c>
      <c r="E632" s="58" t="str">
        <f>IFERROR(VLOOKUP($AC632,FILL_DATA!$A$4:$X$1004,4,0),"")</f>
        <v/>
      </c>
      <c r="F632" s="59" t="str">
        <f>IFERROR(VLOOKUP($AC632,FILL_DATA!$A$4:$X$1004,5,0),"")</f>
        <v/>
      </c>
      <c r="G632" s="58" t="str">
        <f>IFERROR(VLOOKUP($AC632,FILL_DATA!$A$4:$X$1004,6,0),"")</f>
        <v/>
      </c>
      <c r="H632" s="58" t="str">
        <f>IFERROR(VLOOKUP($AC632,FILL_DATA!$A$4:$X$1004,7,0),"")</f>
        <v/>
      </c>
      <c r="I632" s="161" t="str">
        <f>IFERROR(VLOOKUP($AC632,FILL_DATA!$A$4:$X$1004,9,0),"")</f>
        <v/>
      </c>
      <c r="J632" s="58" t="str">
        <f>IFERROR(VLOOKUP($AC632,FILL_DATA!$A$4:$X$1004,10,0),"")</f>
        <v/>
      </c>
      <c r="K632" s="58" t="str">
        <f>IFERROR(VLOOKUP($AC632,FILL_DATA!$A$4:$X$1004,11,0),"")</f>
        <v/>
      </c>
      <c r="L632" s="58" t="str">
        <f>IFERROR(VLOOKUP($AC632,FILL_DATA!$A$4:$X$1004,12,0),"")</f>
        <v/>
      </c>
      <c r="M632" s="58" t="str">
        <f>IFERROR(VLOOKUP($AC632,FILL_DATA!$A$4:$X$1004,13,0),"")</f>
        <v/>
      </c>
      <c r="N632" s="58" t="str">
        <f>IFERROR(VLOOKUP($AC632,FILL_DATA!$A$4:$X$1004,14,0),"")</f>
        <v/>
      </c>
      <c r="O632" s="58" t="str">
        <f>IFERROR(VLOOKUP($AC632,FILL_DATA!$A$4:$X$1004,15,0),"")</f>
        <v/>
      </c>
      <c r="P632" s="58" t="str">
        <f>IFERROR(VLOOKUP($AC632,FILL_DATA!$A$4:$X$1004,16,0),"")</f>
        <v/>
      </c>
      <c r="Q632" s="58" t="str">
        <f>IFERROR(VLOOKUP($AC632,FILL_DATA!$A$4:$X$1004,17,0),"")</f>
        <v/>
      </c>
      <c r="R632" s="58" t="str">
        <f>IFERROR(VLOOKUP($AC632,FILL_DATA!$A$4:$X$1004,18,0),"")</f>
        <v/>
      </c>
      <c r="S632" s="58" t="str">
        <f>IFERROR(VLOOKUP($AC632,FILL_DATA!$A$4:$X$1004,19,0),"")</f>
        <v/>
      </c>
      <c r="T632" s="58" t="str">
        <f>IFERROR(VLOOKUP($AC632,FILL_DATA!$A$4:$X$1004,20,0),"")</f>
        <v/>
      </c>
      <c r="U632" s="58" t="str">
        <f>IFERROR(VLOOKUP($AC632,FILL_DATA!$A$4:$X$1004,21,0),"")</f>
        <v/>
      </c>
      <c r="V632" s="58" t="str">
        <f>IFERROR(VLOOKUP($AC632,FILL_DATA!$A$4:$X$1004,22,0),"")</f>
        <v/>
      </c>
      <c r="W632" s="58" t="str">
        <f>IFERROR(VLOOKUP($AC632,FILL_DATA!$A$4:$X$1004,23,0),"")</f>
        <v/>
      </c>
      <c r="X632" s="59" t="str">
        <f>IFERROR(VLOOKUP($AC632,FILL_DATA!$A$4:$X$1004,24,0),"")</f>
        <v/>
      </c>
      <c r="Y632" s="59" t="str">
        <f>IF(SANCTION!$C$6:$C$1006="","",VLOOKUP(SANCTION!$C$6:$C$1006,Sheet1!$B$3:$C$15,2,0))</f>
        <v/>
      </c>
      <c r="Z632" s="57">
        <f t="shared" si="18"/>
        <v>0</v>
      </c>
      <c r="AE632" s="89">
        <f>IF(SANCTION!$C632&gt;=9,1,0)</f>
        <v>1</v>
      </c>
      <c r="AF632" s="89">
        <f>IFERROR(PRODUCT(SANCTION!$X632,SANCTION!$Y632),"")</f>
        <v>0</v>
      </c>
      <c r="AG632" s="89">
        <f t="shared" si="19"/>
        <v>0</v>
      </c>
    </row>
    <row r="633" spans="1:33" hidden="1">
      <c r="A633" s="89" t="str">
        <f>J633&amp;"_"&amp;COUNTIF($J$6:J633,J633)</f>
        <v>_597</v>
      </c>
      <c r="B633" s="58"/>
      <c r="C633" s="58" t="str">
        <f>IFERROR(VLOOKUP($AC633,FILL_DATA!$A$4:$X$1004,2,0),"")</f>
        <v/>
      </c>
      <c r="D633" s="59" t="str">
        <f>IFERROR(VLOOKUP($AC633,FILL_DATA!$A$4:$X$1004,3,0),"")</f>
        <v/>
      </c>
      <c r="E633" s="58" t="str">
        <f>IFERROR(VLOOKUP($AC633,FILL_DATA!$A$4:$X$1004,4,0),"")</f>
        <v/>
      </c>
      <c r="F633" s="59" t="str">
        <f>IFERROR(VLOOKUP($AC633,FILL_DATA!$A$4:$X$1004,5,0),"")</f>
        <v/>
      </c>
      <c r="G633" s="58" t="str">
        <f>IFERROR(VLOOKUP($AC633,FILL_DATA!$A$4:$X$1004,6,0),"")</f>
        <v/>
      </c>
      <c r="H633" s="58" t="str">
        <f>IFERROR(VLOOKUP($AC633,FILL_DATA!$A$4:$X$1004,7,0),"")</f>
        <v/>
      </c>
      <c r="I633" s="161" t="str">
        <f>IFERROR(VLOOKUP($AC633,FILL_DATA!$A$4:$X$1004,9,0),"")</f>
        <v/>
      </c>
      <c r="J633" s="58" t="str">
        <f>IFERROR(VLOOKUP($AC633,FILL_DATA!$A$4:$X$1004,10,0),"")</f>
        <v/>
      </c>
      <c r="K633" s="58" t="str">
        <f>IFERROR(VLOOKUP($AC633,FILL_DATA!$A$4:$X$1004,11,0),"")</f>
        <v/>
      </c>
      <c r="L633" s="58" t="str">
        <f>IFERROR(VLOOKUP($AC633,FILL_DATA!$A$4:$X$1004,12,0),"")</f>
        <v/>
      </c>
      <c r="M633" s="58" t="str">
        <f>IFERROR(VLOOKUP($AC633,FILL_DATA!$A$4:$X$1004,13,0),"")</f>
        <v/>
      </c>
      <c r="N633" s="58" t="str">
        <f>IFERROR(VLOOKUP($AC633,FILL_DATA!$A$4:$X$1004,14,0),"")</f>
        <v/>
      </c>
      <c r="O633" s="58" t="str">
        <f>IFERROR(VLOOKUP($AC633,FILL_DATA!$A$4:$X$1004,15,0),"")</f>
        <v/>
      </c>
      <c r="P633" s="58" t="str">
        <f>IFERROR(VLOOKUP($AC633,FILL_DATA!$A$4:$X$1004,16,0),"")</f>
        <v/>
      </c>
      <c r="Q633" s="58" t="str">
        <f>IFERROR(VLOOKUP($AC633,FILL_DATA!$A$4:$X$1004,17,0),"")</f>
        <v/>
      </c>
      <c r="R633" s="58" t="str">
        <f>IFERROR(VLOOKUP($AC633,FILL_DATA!$A$4:$X$1004,18,0),"")</f>
        <v/>
      </c>
      <c r="S633" s="58" t="str">
        <f>IFERROR(VLOOKUP($AC633,FILL_DATA!$A$4:$X$1004,19,0),"")</f>
        <v/>
      </c>
      <c r="T633" s="58" t="str">
        <f>IFERROR(VLOOKUP($AC633,FILL_DATA!$A$4:$X$1004,20,0),"")</f>
        <v/>
      </c>
      <c r="U633" s="58" t="str">
        <f>IFERROR(VLOOKUP($AC633,FILL_DATA!$A$4:$X$1004,21,0),"")</f>
        <v/>
      </c>
      <c r="V633" s="58" t="str">
        <f>IFERROR(VLOOKUP($AC633,FILL_DATA!$A$4:$X$1004,22,0),"")</f>
        <v/>
      </c>
      <c r="W633" s="58" t="str">
        <f>IFERROR(VLOOKUP($AC633,FILL_DATA!$A$4:$X$1004,23,0),"")</f>
        <v/>
      </c>
      <c r="X633" s="59" t="str">
        <f>IFERROR(VLOOKUP($AC633,FILL_DATA!$A$4:$X$1004,24,0),"")</f>
        <v/>
      </c>
      <c r="Y633" s="59" t="str">
        <f>IF(SANCTION!$C$6:$C$1006="","",VLOOKUP(SANCTION!$C$6:$C$1006,Sheet1!$B$3:$C$15,2,0))</f>
        <v/>
      </c>
      <c r="Z633" s="57">
        <f t="shared" si="18"/>
        <v>0</v>
      </c>
      <c r="AE633" s="89">
        <f>IF(SANCTION!$C633&gt;=9,1,0)</f>
        <v>1</v>
      </c>
      <c r="AF633" s="89">
        <f>IFERROR(PRODUCT(SANCTION!$X633,SANCTION!$Y633),"")</f>
        <v>0</v>
      </c>
      <c r="AG633" s="89">
        <f t="shared" si="19"/>
        <v>0</v>
      </c>
    </row>
    <row r="634" spans="1:33" hidden="1">
      <c r="A634" s="89" t="str">
        <f>J634&amp;"_"&amp;COUNTIF($J$6:J634,J634)</f>
        <v>_598</v>
      </c>
      <c r="B634" s="58"/>
      <c r="C634" s="58" t="str">
        <f>IFERROR(VLOOKUP($AC634,FILL_DATA!$A$4:$X$1004,2,0),"")</f>
        <v/>
      </c>
      <c r="D634" s="59" t="str">
        <f>IFERROR(VLOOKUP($AC634,FILL_DATA!$A$4:$X$1004,3,0),"")</f>
        <v/>
      </c>
      <c r="E634" s="58" t="str">
        <f>IFERROR(VLOOKUP($AC634,FILL_DATA!$A$4:$X$1004,4,0),"")</f>
        <v/>
      </c>
      <c r="F634" s="59" t="str">
        <f>IFERROR(VLOOKUP($AC634,FILL_DATA!$A$4:$X$1004,5,0),"")</f>
        <v/>
      </c>
      <c r="G634" s="58" t="str">
        <f>IFERROR(VLOOKUP($AC634,FILL_DATA!$A$4:$X$1004,6,0),"")</f>
        <v/>
      </c>
      <c r="H634" s="58" t="str">
        <f>IFERROR(VLOOKUP($AC634,FILL_DATA!$A$4:$X$1004,7,0),"")</f>
        <v/>
      </c>
      <c r="I634" s="161" t="str">
        <f>IFERROR(VLOOKUP($AC634,FILL_DATA!$A$4:$X$1004,9,0),"")</f>
        <v/>
      </c>
      <c r="J634" s="58" t="str">
        <f>IFERROR(VLOOKUP($AC634,FILL_DATA!$A$4:$X$1004,10,0),"")</f>
        <v/>
      </c>
      <c r="K634" s="58" t="str">
        <f>IFERROR(VLOOKUP($AC634,FILL_DATA!$A$4:$X$1004,11,0),"")</f>
        <v/>
      </c>
      <c r="L634" s="58" t="str">
        <f>IFERROR(VLOOKUP($AC634,FILL_DATA!$A$4:$X$1004,12,0),"")</f>
        <v/>
      </c>
      <c r="M634" s="58" t="str">
        <f>IFERROR(VLOOKUP($AC634,FILL_DATA!$A$4:$X$1004,13,0),"")</f>
        <v/>
      </c>
      <c r="N634" s="58" t="str">
        <f>IFERROR(VLOOKUP($AC634,FILL_DATA!$A$4:$X$1004,14,0),"")</f>
        <v/>
      </c>
      <c r="O634" s="58" t="str">
        <f>IFERROR(VLOOKUP($AC634,FILL_DATA!$A$4:$X$1004,15,0),"")</f>
        <v/>
      </c>
      <c r="P634" s="58" t="str">
        <f>IFERROR(VLOOKUP($AC634,FILL_DATA!$A$4:$X$1004,16,0),"")</f>
        <v/>
      </c>
      <c r="Q634" s="58" t="str">
        <f>IFERROR(VLOOKUP($AC634,FILL_DATA!$A$4:$X$1004,17,0),"")</f>
        <v/>
      </c>
      <c r="R634" s="58" t="str">
        <f>IFERROR(VLOOKUP($AC634,FILL_DATA!$A$4:$X$1004,18,0),"")</f>
        <v/>
      </c>
      <c r="S634" s="58" t="str">
        <f>IFERROR(VLOOKUP($AC634,FILL_DATA!$A$4:$X$1004,19,0),"")</f>
        <v/>
      </c>
      <c r="T634" s="58" t="str">
        <f>IFERROR(VLOOKUP($AC634,FILL_DATA!$A$4:$X$1004,20,0),"")</f>
        <v/>
      </c>
      <c r="U634" s="58" t="str">
        <f>IFERROR(VLOOKUP($AC634,FILL_DATA!$A$4:$X$1004,21,0),"")</f>
        <v/>
      </c>
      <c r="V634" s="58" t="str">
        <f>IFERROR(VLOOKUP($AC634,FILL_DATA!$A$4:$X$1004,22,0),"")</f>
        <v/>
      </c>
      <c r="W634" s="58" t="str">
        <f>IFERROR(VLOOKUP($AC634,FILL_DATA!$A$4:$X$1004,23,0),"")</f>
        <v/>
      </c>
      <c r="X634" s="59" t="str">
        <f>IFERROR(VLOOKUP($AC634,FILL_DATA!$A$4:$X$1004,24,0),"")</f>
        <v/>
      </c>
      <c r="Y634" s="59" t="str">
        <f>IF(SANCTION!$C$6:$C$1006="","",VLOOKUP(SANCTION!$C$6:$C$1006,Sheet1!$B$3:$C$15,2,0))</f>
        <v/>
      </c>
      <c r="Z634" s="57">
        <f t="shared" si="18"/>
        <v>0</v>
      </c>
      <c r="AE634" s="89">
        <f>IF(SANCTION!$C634&gt;=9,1,0)</f>
        <v>1</v>
      </c>
      <c r="AF634" s="89">
        <f>IFERROR(PRODUCT(SANCTION!$X634,SANCTION!$Y634),"")</f>
        <v>0</v>
      </c>
      <c r="AG634" s="89">
        <f t="shared" si="19"/>
        <v>0</v>
      </c>
    </row>
    <row r="635" spans="1:33" hidden="1">
      <c r="A635" s="89" t="str">
        <f>J635&amp;"_"&amp;COUNTIF($J$6:J635,J635)</f>
        <v>_599</v>
      </c>
      <c r="B635" s="58"/>
      <c r="C635" s="58" t="str">
        <f>IFERROR(VLOOKUP($AC635,FILL_DATA!$A$4:$X$1004,2,0),"")</f>
        <v/>
      </c>
      <c r="D635" s="59" t="str">
        <f>IFERROR(VLOOKUP($AC635,FILL_DATA!$A$4:$X$1004,3,0),"")</f>
        <v/>
      </c>
      <c r="E635" s="58" t="str">
        <f>IFERROR(VLOOKUP($AC635,FILL_DATA!$A$4:$X$1004,4,0),"")</f>
        <v/>
      </c>
      <c r="F635" s="59" t="str">
        <f>IFERROR(VLOOKUP($AC635,FILL_DATA!$A$4:$X$1004,5,0),"")</f>
        <v/>
      </c>
      <c r="G635" s="58" t="str">
        <f>IFERROR(VLOOKUP($AC635,FILL_DATA!$A$4:$X$1004,6,0),"")</f>
        <v/>
      </c>
      <c r="H635" s="58" t="str">
        <f>IFERROR(VLOOKUP($AC635,FILL_DATA!$A$4:$X$1004,7,0),"")</f>
        <v/>
      </c>
      <c r="I635" s="161" t="str">
        <f>IFERROR(VLOOKUP($AC635,FILL_DATA!$A$4:$X$1004,9,0),"")</f>
        <v/>
      </c>
      <c r="J635" s="58" t="str">
        <f>IFERROR(VLOOKUP($AC635,FILL_DATA!$A$4:$X$1004,10,0),"")</f>
        <v/>
      </c>
      <c r="K635" s="58" t="str">
        <f>IFERROR(VLOOKUP($AC635,FILL_DATA!$A$4:$X$1004,11,0),"")</f>
        <v/>
      </c>
      <c r="L635" s="58" t="str">
        <f>IFERROR(VLOOKUP($AC635,FILL_DATA!$A$4:$X$1004,12,0),"")</f>
        <v/>
      </c>
      <c r="M635" s="58" t="str">
        <f>IFERROR(VLOOKUP($AC635,FILL_DATA!$A$4:$X$1004,13,0),"")</f>
        <v/>
      </c>
      <c r="N635" s="58" t="str">
        <f>IFERROR(VLOOKUP($AC635,FILL_DATA!$A$4:$X$1004,14,0),"")</f>
        <v/>
      </c>
      <c r="O635" s="58" t="str">
        <f>IFERROR(VLOOKUP($AC635,FILL_DATA!$A$4:$X$1004,15,0),"")</f>
        <v/>
      </c>
      <c r="P635" s="58" t="str">
        <f>IFERROR(VLOOKUP($AC635,FILL_DATA!$A$4:$X$1004,16,0),"")</f>
        <v/>
      </c>
      <c r="Q635" s="58" t="str">
        <f>IFERROR(VLOOKUP($AC635,FILL_DATA!$A$4:$X$1004,17,0),"")</f>
        <v/>
      </c>
      <c r="R635" s="58" t="str">
        <f>IFERROR(VLOOKUP($AC635,FILL_DATA!$A$4:$X$1004,18,0),"")</f>
        <v/>
      </c>
      <c r="S635" s="58" t="str">
        <f>IFERROR(VLOOKUP($AC635,FILL_DATA!$A$4:$X$1004,19,0),"")</f>
        <v/>
      </c>
      <c r="T635" s="58" t="str">
        <f>IFERROR(VLOOKUP($AC635,FILL_DATA!$A$4:$X$1004,20,0),"")</f>
        <v/>
      </c>
      <c r="U635" s="58" t="str">
        <f>IFERROR(VLOOKUP($AC635,FILL_DATA!$A$4:$X$1004,21,0),"")</f>
        <v/>
      </c>
      <c r="V635" s="58" t="str">
        <f>IFERROR(VLOOKUP($AC635,FILL_DATA!$A$4:$X$1004,22,0),"")</f>
        <v/>
      </c>
      <c r="W635" s="58" t="str">
        <f>IFERROR(VLOOKUP($AC635,FILL_DATA!$A$4:$X$1004,23,0),"")</f>
        <v/>
      </c>
      <c r="X635" s="59" t="str">
        <f>IFERROR(VLOOKUP($AC635,FILL_DATA!$A$4:$X$1004,24,0),"")</f>
        <v/>
      </c>
      <c r="Y635" s="59" t="str">
        <f>IF(SANCTION!$C$6:$C$1006="","",VLOOKUP(SANCTION!$C$6:$C$1006,Sheet1!$B$3:$C$15,2,0))</f>
        <v/>
      </c>
      <c r="Z635" s="57">
        <f t="shared" si="18"/>
        <v>0</v>
      </c>
      <c r="AE635" s="89">
        <f>IF(SANCTION!$C635&gt;=9,1,0)</f>
        <v>1</v>
      </c>
      <c r="AF635" s="89">
        <f>IFERROR(PRODUCT(SANCTION!$X635,SANCTION!$Y635),"")</f>
        <v>0</v>
      </c>
      <c r="AG635" s="89">
        <f t="shared" si="19"/>
        <v>0</v>
      </c>
    </row>
    <row r="636" spans="1:33" hidden="1">
      <c r="A636" s="89" t="str">
        <f>J636&amp;"_"&amp;COUNTIF($J$6:J636,J636)</f>
        <v>_600</v>
      </c>
      <c r="B636" s="58"/>
      <c r="C636" s="58" t="str">
        <f>IFERROR(VLOOKUP($AC636,FILL_DATA!$A$4:$X$1004,2,0),"")</f>
        <v/>
      </c>
      <c r="D636" s="59" t="str">
        <f>IFERROR(VLOOKUP($AC636,FILL_DATA!$A$4:$X$1004,3,0),"")</f>
        <v/>
      </c>
      <c r="E636" s="58" t="str">
        <f>IFERROR(VLOOKUP($AC636,FILL_DATA!$A$4:$X$1004,4,0),"")</f>
        <v/>
      </c>
      <c r="F636" s="59" t="str">
        <f>IFERROR(VLOOKUP($AC636,FILL_DATA!$A$4:$X$1004,5,0),"")</f>
        <v/>
      </c>
      <c r="G636" s="58" t="str">
        <f>IFERROR(VLOOKUP($AC636,FILL_DATA!$A$4:$X$1004,6,0),"")</f>
        <v/>
      </c>
      <c r="H636" s="58" t="str">
        <f>IFERROR(VLOOKUP($AC636,FILL_DATA!$A$4:$X$1004,7,0),"")</f>
        <v/>
      </c>
      <c r="I636" s="161" t="str">
        <f>IFERROR(VLOOKUP($AC636,FILL_DATA!$A$4:$X$1004,9,0),"")</f>
        <v/>
      </c>
      <c r="J636" s="58" t="str">
        <f>IFERROR(VLOOKUP($AC636,FILL_DATA!$A$4:$X$1004,10,0),"")</f>
        <v/>
      </c>
      <c r="K636" s="58" t="str">
        <f>IFERROR(VLOOKUP($AC636,FILL_DATA!$A$4:$X$1004,11,0),"")</f>
        <v/>
      </c>
      <c r="L636" s="58" t="str">
        <f>IFERROR(VLOOKUP($AC636,FILL_DATA!$A$4:$X$1004,12,0),"")</f>
        <v/>
      </c>
      <c r="M636" s="58" t="str">
        <f>IFERROR(VLOOKUP($AC636,FILL_DATA!$A$4:$X$1004,13,0),"")</f>
        <v/>
      </c>
      <c r="N636" s="58" t="str">
        <f>IFERROR(VLOOKUP($AC636,FILL_DATA!$A$4:$X$1004,14,0),"")</f>
        <v/>
      </c>
      <c r="O636" s="58" t="str">
        <f>IFERROR(VLOOKUP($AC636,FILL_DATA!$A$4:$X$1004,15,0),"")</f>
        <v/>
      </c>
      <c r="P636" s="58" t="str">
        <f>IFERROR(VLOOKUP($AC636,FILL_DATA!$A$4:$X$1004,16,0),"")</f>
        <v/>
      </c>
      <c r="Q636" s="58" t="str">
        <f>IFERROR(VLOOKUP($AC636,FILL_DATA!$A$4:$X$1004,17,0),"")</f>
        <v/>
      </c>
      <c r="R636" s="58" t="str">
        <f>IFERROR(VLOOKUP($AC636,FILL_DATA!$A$4:$X$1004,18,0),"")</f>
        <v/>
      </c>
      <c r="S636" s="58" t="str">
        <f>IFERROR(VLOOKUP($AC636,FILL_DATA!$A$4:$X$1004,19,0),"")</f>
        <v/>
      </c>
      <c r="T636" s="58" t="str">
        <f>IFERROR(VLOOKUP($AC636,FILL_DATA!$A$4:$X$1004,20,0),"")</f>
        <v/>
      </c>
      <c r="U636" s="58" t="str">
        <f>IFERROR(VLOOKUP($AC636,FILL_DATA!$A$4:$X$1004,21,0),"")</f>
        <v/>
      </c>
      <c r="V636" s="58" t="str">
        <f>IFERROR(VLOOKUP($AC636,FILL_DATA!$A$4:$X$1004,22,0),"")</f>
        <v/>
      </c>
      <c r="W636" s="58" t="str">
        <f>IFERROR(VLOOKUP($AC636,FILL_DATA!$A$4:$X$1004,23,0),"")</f>
        <v/>
      </c>
      <c r="X636" s="59" t="str">
        <f>IFERROR(VLOOKUP($AC636,FILL_DATA!$A$4:$X$1004,24,0),"")</f>
        <v/>
      </c>
      <c r="Y636" s="59" t="str">
        <f>IF(SANCTION!$C$6:$C$1006="","",VLOOKUP(SANCTION!$C$6:$C$1006,Sheet1!$B$3:$C$15,2,0))</f>
        <v/>
      </c>
      <c r="Z636" s="57">
        <f t="shared" si="18"/>
        <v>0</v>
      </c>
      <c r="AE636" s="89">
        <f>IF(SANCTION!$C636&gt;=9,1,0)</f>
        <v>1</v>
      </c>
      <c r="AF636" s="89">
        <f>IFERROR(PRODUCT(SANCTION!$X636,SANCTION!$Y636),"")</f>
        <v>0</v>
      </c>
      <c r="AG636" s="89">
        <f t="shared" si="19"/>
        <v>0</v>
      </c>
    </row>
    <row r="637" spans="1:33" hidden="1">
      <c r="A637" s="89" t="str">
        <f>J637&amp;"_"&amp;COUNTIF($J$6:J637,J637)</f>
        <v>_601</v>
      </c>
      <c r="B637" s="58"/>
      <c r="C637" s="58" t="str">
        <f>IFERROR(VLOOKUP($AC637,FILL_DATA!$A$4:$X$1004,2,0),"")</f>
        <v/>
      </c>
      <c r="D637" s="59" t="str">
        <f>IFERROR(VLOOKUP($AC637,FILL_DATA!$A$4:$X$1004,3,0),"")</f>
        <v/>
      </c>
      <c r="E637" s="58" t="str">
        <f>IFERROR(VLOOKUP($AC637,FILL_DATA!$A$4:$X$1004,4,0),"")</f>
        <v/>
      </c>
      <c r="F637" s="59" t="str">
        <f>IFERROR(VLOOKUP($AC637,FILL_DATA!$A$4:$X$1004,5,0),"")</f>
        <v/>
      </c>
      <c r="G637" s="58" t="str">
        <f>IFERROR(VLOOKUP($AC637,FILL_DATA!$A$4:$X$1004,6,0),"")</f>
        <v/>
      </c>
      <c r="H637" s="58" t="str">
        <f>IFERROR(VLOOKUP($AC637,FILL_DATA!$A$4:$X$1004,7,0),"")</f>
        <v/>
      </c>
      <c r="I637" s="161" t="str">
        <f>IFERROR(VLOOKUP($AC637,FILL_DATA!$A$4:$X$1004,9,0),"")</f>
        <v/>
      </c>
      <c r="J637" s="58" t="str">
        <f>IFERROR(VLOOKUP($AC637,FILL_DATA!$A$4:$X$1004,10,0),"")</f>
        <v/>
      </c>
      <c r="K637" s="58" t="str">
        <f>IFERROR(VLOOKUP($AC637,FILL_DATA!$A$4:$X$1004,11,0),"")</f>
        <v/>
      </c>
      <c r="L637" s="58" t="str">
        <f>IFERROR(VLOOKUP($AC637,FILL_DATA!$A$4:$X$1004,12,0),"")</f>
        <v/>
      </c>
      <c r="M637" s="58" t="str">
        <f>IFERROR(VLOOKUP($AC637,FILL_DATA!$A$4:$X$1004,13,0),"")</f>
        <v/>
      </c>
      <c r="N637" s="58" t="str">
        <f>IFERROR(VLOOKUP($AC637,FILL_DATA!$A$4:$X$1004,14,0),"")</f>
        <v/>
      </c>
      <c r="O637" s="58" t="str">
        <f>IFERROR(VLOOKUP($AC637,FILL_DATA!$A$4:$X$1004,15,0),"")</f>
        <v/>
      </c>
      <c r="P637" s="58" t="str">
        <f>IFERROR(VLOOKUP($AC637,FILL_DATA!$A$4:$X$1004,16,0),"")</f>
        <v/>
      </c>
      <c r="Q637" s="58" t="str">
        <f>IFERROR(VLOOKUP($AC637,FILL_DATA!$A$4:$X$1004,17,0),"")</f>
        <v/>
      </c>
      <c r="R637" s="58" t="str">
        <f>IFERROR(VLOOKUP($AC637,FILL_DATA!$A$4:$X$1004,18,0),"")</f>
        <v/>
      </c>
      <c r="S637" s="58" t="str">
        <f>IFERROR(VLOOKUP($AC637,FILL_DATA!$A$4:$X$1004,19,0),"")</f>
        <v/>
      </c>
      <c r="T637" s="58" t="str">
        <f>IFERROR(VLOOKUP($AC637,FILL_DATA!$A$4:$X$1004,20,0),"")</f>
        <v/>
      </c>
      <c r="U637" s="58" t="str">
        <f>IFERROR(VLOOKUP($AC637,FILL_DATA!$A$4:$X$1004,21,0),"")</f>
        <v/>
      </c>
      <c r="V637" s="58" t="str">
        <f>IFERROR(VLOOKUP($AC637,FILL_DATA!$A$4:$X$1004,22,0),"")</f>
        <v/>
      </c>
      <c r="W637" s="58" t="str">
        <f>IFERROR(VLOOKUP($AC637,FILL_DATA!$A$4:$X$1004,23,0),"")</f>
        <v/>
      </c>
      <c r="X637" s="59" t="str">
        <f>IFERROR(VLOOKUP($AC637,FILL_DATA!$A$4:$X$1004,24,0),"")</f>
        <v/>
      </c>
      <c r="Y637" s="59" t="str">
        <f>IF(SANCTION!$C$6:$C$1006="","",VLOOKUP(SANCTION!$C$6:$C$1006,Sheet1!$B$3:$C$15,2,0))</f>
        <v/>
      </c>
      <c r="Z637" s="57">
        <f t="shared" si="18"/>
        <v>0</v>
      </c>
      <c r="AE637" s="89">
        <f>IF(SANCTION!$C637&gt;=9,1,0)</f>
        <v>1</v>
      </c>
      <c r="AF637" s="89">
        <f>IFERROR(PRODUCT(SANCTION!$X637,SANCTION!$Y637),"")</f>
        <v>0</v>
      </c>
      <c r="AG637" s="89">
        <f t="shared" si="19"/>
        <v>0</v>
      </c>
    </row>
    <row r="638" spans="1:33" hidden="1">
      <c r="A638" s="89" t="str">
        <f>J638&amp;"_"&amp;COUNTIF($J$6:J638,J638)</f>
        <v>_602</v>
      </c>
      <c r="B638" s="58"/>
      <c r="C638" s="58" t="str">
        <f>IFERROR(VLOOKUP($AC638,FILL_DATA!$A$4:$X$1004,2,0),"")</f>
        <v/>
      </c>
      <c r="D638" s="59" t="str">
        <f>IFERROR(VLOOKUP($AC638,FILL_DATA!$A$4:$X$1004,3,0),"")</f>
        <v/>
      </c>
      <c r="E638" s="58" t="str">
        <f>IFERROR(VLOOKUP($AC638,FILL_DATA!$A$4:$X$1004,4,0),"")</f>
        <v/>
      </c>
      <c r="F638" s="59" t="str">
        <f>IFERROR(VLOOKUP($AC638,FILL_DATA!$A$4:$X$1004,5,0),"")</f>
        <v/>
      </c>
      <c r="G638" s="58" t="str">
        <f>IFERROR(VLOOKUP($AC638,FILL_DATA!$A$4:$X$1004,6,0),"")</f>
        <v/>
      </c>
      <c r="H638" s="58" t="str">
        <f>IFERROR(VLOOKUP($AC638,FILL_DATA!$A$4:$X$1004,7,0),"")</f>
        <v/>
      </c>
      <c r="I638" s="161" t="str">
        <f>IFERROR(VLOOKUP($AC638,FILL_DATA!$A$4:$X$1004,9,0),"")</f>
        <v/>
      </c>
      <c r="J638" s="58" t="str">
        <f>IFERROR(VLOOKUP($AC638,FILL_DATA!$A$4:$X$1004,10,0),"")</f>
        <v/>
      </c>
      <c r="K638" s="58" t="str">
        <f>IFERROR(VLOOKUP($AC638,FILL_DATA!$A$4:$X$1004,11,0),"")</f>
        <v/>
      </c>
      <c r="L638" s="58" t="str">
        <f>IFERROR(VLOOKUP($AC638,FILL_DATA!$A$4:$X$1004,12,0),"")</f>
        <v/>
      </c>
      <c r="M638" s="58" t="str">
        <f>IFERROR(VLOOKUP($AC638,FILL_DATA!$A$4:$X$1004,13,0),"")</f>
        <v/>
      </c>
      <c r="N638" s="58" t="str">
        <f>IFERROR(VLOOKUP($AC638,FILL_DATA!$A$4:$X$1004,14,0),"")</f>
        <v/>
      </c>
      <c r="O638" s="58" t="str">
        <f>IFERROR(VLOOKUP($AC638,FILL_DATA!$A$4:$X$1004,15,0),"")</f>
        <v/>
      </c>
      <c r="P638" s="58" t="str">
        <f>IFERROR(VLOOKUP($AC638,FILL_DATA!$A$4:$X$1004,16,0),"")</f>
        <v/>
      </c>
      <c r="Q638" s="58" t="str">
        <f>IFERROR(VLOOKUP($AC638,FILL_DATA!$A$4:$X$1004,17,0),"")</f>
        <v/>
      </c>
      <c r="R638" s="58" t="str">
        <f>IFERROR(VLOOKUP($AC638,FILL_DATA!$A$4:$X$1004,18,0),"")</f>
        <v/>
      </c>
      <c r="S638" s="58" t="str">
        <f>IFERROR(VLOOKUP($AC638,FILL_DATA!$A$4:$X$1004,19,0),"")</f>
        <v/>
      </c>
      <c r="T638" s="58" t="str">
        <f>IFERROR(VLOOKUP($AC638,FILL_DATA!$A$4:$X$1004,20,0),"")</f>
        <v/>
      </c>
      <c r="U638" s="58" t="str">
        <f>IFERROR(VLOOKUP($AC638,FILL_DATA!$A$4:$X$1004,21,0),"")</f>
        <v/>
      </c>
      <c r="V638" s="58" t="str">
        <f>IFERROR(VLOOKUP($AC638,FILL_DATA!$A$4:$X$1004,22,0),"")</f>
        <v/>
      </c>
      <c r="W638" s="58" t="str">
        <f>IFERROR(VLOOKUP($AC638,FILL_DATA!$A$4:$X$1004,23,0),"")</f>
        <v/>
      </c>
      <c r="X638" s="59" t="str">
        <f>IFERROR(VLOOKUP($AC638,FILL_DATA!$A$4:$X$1004,24,0),"")</f>
        <v/>
      </c>
      <c r="Y638" s="59" t="str">
        <f>IF(SANCTION!$C$6:$C$1006="","",VLOOKUP(SANCTION!$C$6:$C$1006,Sheet1!$B$3:$C$15,2,0))</f>
        <v/>
      </c>
      <c r="Z638" s="57">
        <f t="shared" si="18"/>
        <v>0</v>
      </c>
      <c r="AE638" s="89">
        <f>IF(SANCTION!$C638&gt;=9,1,0)</f>
        <v>1</v>
      </c>
      <c r="AF638" s="89">
        <f>IFERROR(PRODUCT(SANCTION!$X638,SANCTION!$Y638),"")</f>
        <v>0</v>
      </c>
      <c r="AG638" s="89">
        <f t="shared" si="19"/>
        <v>0</v>
      </c>
    </row>
    <row r="639" spans="1:33" hidden="1">
      <c r="A639" s="89" t="str">
        <f>J639&amp;"_"&amp;COUNTIF($J$6:J639,J639)</f>
        <v>_603</v>
      </c>
      <c r="B639" s="58"/>
      <c r="C639" s="58" t="str">
        <f>IFERROR(VLOOKUP($AC639,FILL_DATA!$A$4:$X$1004,2,0),"")</f>
        <v/>
      </c>
      <c r="D639" s="59" t="str">
        <f>IFERROR(VLOOKUP($AC639,FILL_DATA!$A$4:$X$1004,3,0),"")</f>
        <v/>
      </c>
      <c r="E639" s="58" t="str">
        <f>IFERROR(VLOOKUP($AC639,FILL_DATA!$A$4:$X$1004,4,0),"")</f>
        <v/>
      </c>
      <c r="F639" s="59" t="str">
        <f>IFERROR(VLOOKUP($AC639,FILL_DATA!$A$4:$X$1004,5,0),"")</f>
        <v/>
      </c>
      <c r="G639" s="58" t="str">
        <f>IFERROR(VLOOKUP($AC639,FILL_DATA!$A$4:$X$1004,6,0),"")</f>
        <v/>
      </c>
      <c r="H639" s="58" t="str">
        <f>IFERROR(VLOOKUP($AC639,FILL_DATA!$A$4:$X$1004,7,0),"")</f>
        <v/>
      </c>
      <c r="I639" s="161" t="str">
        <f>IFERROR(VLOOKUP($AC639,FILL_DATA!$A$4:$X$1004,9,0),"")</f>
        <v/>
      </c>
      <c r="J639" s="58" t="str">
        <f>IFERROR(VLOOKUP($AC639,FILL_DATA!$A$4:$X$1004,10,0),"")</f>
        <v/>
      </c>
      <c r="K639" s="58" t="str">
        <f>IFERROR(VLOOKUP($AC639,FILL_DATA!$A$4:$X$1004,11,0),"")</f>
        <v/>
      </c>
      <c r="L639" s="58" t="str">
        <f>IFERROR(VLOOKUP($AC639,FILL_DATA!$A$4:$X$1004,12,0),"")</f>
        <v/>
      </c>
      <c r="M639" s="58" t="str">
        <f>IFERROR(VLOOKUP($AC639,FILL_DATA!$A$4:$X$1004,13,0),"")</f>
        <v/>
      </c>
      <c r="N639" s="58" t="str">
        <f>IFERROR(VLOOKUP($AC639,FILL_DATA!$A$4:$X$1004,14,0),"")</f>
        <v/>
      </c>
      <c r="O639" s="58" t="str">
        <f>IFERROR(VLOOKUP($AC639,FILL_DATA!$A$4:$X$1004,15,0),"")</f>
        <v/>
      </c>
      <c r="P639" s="58" t="str">
        <f>IFERROR(VLOOKUP($AC639,FILL_DATA!$A$4:$X$1004,16,0),"")</f>
        <v/>
      </c>
      <c r="Q639" s="58" t="str">
        <f>IFERROR(VLOOKUP($AC639,FILL_DATA!$A$4:$X$1004,17,0),"")</f>
        <v/>
      </c>
      <c r="R639" s="58" t="str">
        <f>IFERROR(VLOOKUP($AC639,FILL_DATA!$A$4:$X$1004,18,0),"")</f>
        <v/>
      </c>
      <c r="S639" s="58" t="str">
        <f>IFERROR(VLOOKUP($AC639,FILL_DATA!$A$4:$X$1004,19,0),"")</f>
        <v/>
      </c>
      <c r="T639" s="58" t="str">
        <f>IFERROR(VLOOKUP($AC639,FILL_DATA!$A$4:$X$1004,20,0),"")</f>
        <v/>
      </c>
      <c r="U639" s="58" t="str">
        <f>IFERROR(VLOOKUP($AC639,FILL_DATA!$A$4:$X$1004,21,0),"")</f>
        <v/>
      </c>
      <c r="V639" s="58" t="str">
        <f>IFERROR(VLOOKUP($AC639,FILL_DATA!$A$4:$X$1004,22,0),"")</f>
        <v/>
      </c>
      <c r="W639" s="58" t="str">
        <f>IFERROR(VLOOKUP($AC639,FILL_DATA!$A$4:$X$1004,23,0),"")</f>
        <v/>
      </c>
      <c r="X639" s="59" t="str">
        <f>IFERROR(VLOOKUP($AC639,FILL_DATA!$A$4:$X$1004,24,0),"")</f>
        <v/>
      </c>
      <c r="Y639" s="59" t="str">
        <f>IF(SANCTION!$C$6:$C$1006="","",VLOOKUP(SANCTION!$C$6:$C$1006,Sheet1!$B$3:$C$15,2,0))</f>
        <v/>
      </c>
      <c r="Z639" s="57">
        <f t="shared" si="18"/>
        <v>0</v>
      </c>
      <c r="AE639" s="89">
        <f>IF(SANCTION!$C639&gt;=9,1,0)</f>
        <v>1</v>
      </c>
      <c r="AF639" s="89">
        <f>IFERROR(PRODUCT(SANCTION!$X639,SANCTION!$Y639),"")</f>
        <v>0</v>
      </c>
      <c r="AG639" s="89">
        <f t="shared" si="19"/>
        <v>0</v>
      </c>
    </row>
    <row r="640" spans="1:33" hidden="1">
      <c r="A640" s="89" t="str">
        <f>J640&amp;"_"&amp;COUNTIF($J$6:J640,J640)</f>
        <v>_604</v>
      </c>
      <c r="B640" s="58"/>
      <c r="C640" s="58" t="str">
        <f>IFERROR(VLOOKUP($AC640,FILL_DATA!$A$4:$X$1004,2,0),"")</f>
        <v/>
      </c>
      <c r="D640" s="59" t="str">
        <f>IFERROR(VLOOKUP($AC640,FILL_DATA!$A$4:$X$1004,3,0),"")</f>
        <v/>
      </c>
      <c r="E640" s="58" t="str">
        <f>IFERROR(VLOOKUP($AC640,FILL_DATA!$A$4:$X$1004,4,0),"")</f>
        <v/>
      </c>
      <c r="F640" s="59" t="str">
        <f>IFERROR(VLOOKUP($AC640,FILL_DATA!$A$4:$X$1004,5,0),"")</f>
        <v/>
      </c>
      <c r="G640" s="58" t="str">
        <f>IFERROR(VLOOKUP($AC640,FILL_DATA!$A$4:$X$1004,6,0),"")</f>
        <v/>
      </c>
      <c r="H640" s="58" t="str">
        <f>IFERROR(VLOOKUP($AC640,FILL_DATA!$A$4:$X$1004,7,0),"")</f>
        <v/>
      </c>
      <c r="I640" s="161" t="str">
        <f>IFERROR(VLOOKUP($AC640,FILL_DATA!$A$4:$X$1004,9,0),"")</f>
        <v/>
      </c>
      <c r="J640" s="58" t="str">
        <f>IFERROR(VLOOKUP($AC640,FILL_DATA!$A$4:$X$1004,10,0),"")</f>
        <v/>
      </c>
      <c r="K640" s="58" t="str">
        <f>IFERROR(VLOOKUP($AC640,FILL_DATA!$A$4:$X$1004,11,0),"")</f>
        <v/>
      </c>
      <c r="L640" s="58" t="str">
        <f>IFERROR(VLOOKUP($AC640,FILL_DATA!$A$4:$X$1004,12,0),"")</f>
        <v/>
      </c>
      <c r="M640" s="58" t="str">
        <f>IFERROR(VLOOKUP($AC640,FILL_DATA!$A$4:$X$1004,13,0),"")</f>
        <v/>
      </c>
      <c r="N640" s="58" t="str">
        <f>IFERROR(VLOOKUP($AC640,FILL_DATA!$A$4:$X$1004,14,0),"")</f>
        <v/>
      </c>
      <c r="O640" s="58" t="str">
        <f>IFERROR(VLOOKUP($AC640,FILL_DATA!$A$4:$X$1004,15,0),"")</f>
        <v/>
      </c>
      <c r="P640" s="58" t="str">
        <f>IFERROR(VLOOKUP($AC640,FILL_DATA!$A$4:$X$1004,16,0),"")</f>
        <v/>
      </c>
      <c r="Q640" s="58" t="str">
        <f>IFERROR(VLOOKUP($AC640,FILL_DATA!$A$4:$X$1004,17,0),"")</f>
        <v/>
      </c>
      <c r="R640" s="58" t="str">
        <f>IFERROR(VLOOKUP($AC640,FILL_DATA!$A$4:$X$1004,18,0),"")</f>
        <v/>
      </c>
      <c r="S640" s="58" t="str">
        <f>IFERROR(VLOOKUP($AC640,FILL_DATA!$A$4:$X$1004,19,0),"")</f>
        <v/>
      </c>
      <c r="T640" s="58" t="str">
        <f>IFERROR(VLOOKUP($AC640,FILL_DATA!$A$4:$X$1004,20,0),"")</f>
        <v/>
      </c>
      <c r="U640" s="58" t="str">
        <f>IFERROR(VLOOKUP($AC640,FILL_DATA!$A$4:$X$1004,21,0),"")</f>
        <v/>
      </c>
      <c r="V640" s="58" t="str">
        <f>IFERROR(VLOOKUP($AC640,FILL_DATA!$A$4:$X$1004,22,0),"")</f>
        <v/>
      </c>
      <c r="W640" s="58" t="str">
        <f>IFERROR(VLOOKUP($AC640,FILL_DATA!$A$4:$X$1004,23,0),"")</f>
        <v/>
      </c>
      <c r="X640" s="59" t="str">
        <f>IFERROR(VLOOKUP($AC640,FILL_DATA!$A$4:$X$1004,24,0),"")</f>
        <v/>
      </c>
      <c r="Y640" s="59" t="str">
        <f>IF(SANCTION!$C$6:$C$1006="","",VLOOKUP(SANCTION!$C$6:$C$1006,Sheet1!$B$3:$C$15,2,0))</f>
        <v/>
      </c>
      <c r="Z640" s="57">
        <f t="shared" si="18"/>
        <v>0</v>
      </c>
      <c r="AE640" s="89">
        <f>IF(SANCTION!$C640&gt;=9,1,0)</f>
        <v>1</v>
      </c>
      <c r="AF640" s="89">
        <f>IFERROR(PRODUCT(SANCTION!$X640,SANCTION!$Y640),"")</f>
        <v>0</v>
      </c>
      <c r="AG640" s="89">
        <f t="shared" si="19"/>
        <v>0</v>
      </c>
    </row>
    <row r="641" spans="1:33" hidden="1">
      <c r="A641" s="89" t="str">
        <f>J641&amp;"_"&amp;COUNTIF($J$6:J641,J641)</f>
        <v>_605</v>
      </c>
      <c r="B641" s="58"/>
      <c r="C641" s="58" t="str">
        <f>IFERROR(VLOOKUP($AC641,FILL_DATA!$A$4:$X$1004,2,0),"")</f>
        <v/>
      </c>
      <c r="D641" s="59" t="str">
        <f>IFERROR(VLOOKUP($AC641,FILL_DATA!$A$4:$X$1004,3,0),"")</f>
        <v/>
      </c>
      <c r="E641" s="58" t="str">
        <f>IFERROR(VLOOKUP($AC641,FILL_DATA!$A$4:$X$1004,4,0),"")</f>
        <v/>
      </c>
      <c r="F641" s="59" t="str">
        <f>IFERROR(VLOOKUP($AC641,FILL_DATA!$A$4:$X$1004,5,0),"")</f>
        <v/>
      </c>
      <c r="G641" s="58" t="str">
        <f>IFERROR(VLOOKUP($AC641,FILL_DATA!$A$4:$X$1004,6,0),"")</f>
        <v/>
      </c>
      <c r="H641" s="58" t="str">
        <f>IFERROR(VLOOKUP($AC641,FILL_DATA!$A$4:$X$1004,7,0),"")</f>
        <v/>
      </c>
      <c r="I641" s="161" t="str">
        <f>IFERROR(VLOOKUP($AC641,FILL_DATA!$A$4:$X$1004,9,0),"")</f>
        <v/>
      </c>
      <c r="J641" s="58" t="str">
        <f>IFERROR(VLOOKUP($AC641,FILL_DATA!$A$4:$X$1004,10,0),"")</f>
        <v/>
      </c>
      <c r="K641" s="58" t="str">
        <f>IFERROR(VLOOKUP($AC641,FILL_DATA!$A$4:$X$1004,11,0),"")</f>
        <v/>
      </c>
      <c r="L641" s="58" t="str">
        <f>IFERROR(VLOOKUP($AC641,FILL_DATA!$A$4:$X$1004,12,0),"")</f>
        <v/>
      </c>
      <c r="M641" s="58" t="str">
        <f>IFERROR(VLOOKUP($AC641,FILL_DATA!$A$4:$X$1004,13,0),"")</f>
        <v/>
      </c>
      <c r="N641" s="58" t="str">
        <f>IFERROR(VLOOKUP($AC641,FILL_DATA!$A$4:$X$1004,14,0),"")</f>
        <v/>
      </c>
      <c r="O641" s="58" t="str">
        <f>IFERROR(VLOOKUP($AC641,FILL_DATA!$A$4:$X$1004,15,0),"")</f>
        <v/>
      </c>
      <c r="P641" s="58" t="str">
        <f>IFERROR(VLOOKUP($AC641,FILL_DATA!$A$4:$X$1004,16,0),"")</f>
        <v/>
      </c>
      <c r="Q641" s="58" t="str">
        <f>IFERROR(VLOOKUP($AC641,FILL_DATA!$A$4:$X$1004,17,0),"")</f>
        <v/>
      </c>
      <c r="R641" s="58" t="str">
        <f>IFERROR(VLOOKUP($AC641,FILL_DATA!$A$4:$X$1004,18,0),"")</f>
        <v/>
      </c>
      <c r="S641" s="58" t="str">
        <f>IFERROR(VLOOKUP($AC641,FILL_DATA!$A$4:$X$1004,19,0),"")</f>
        <v/>
      </c>
      <c r="T641" s="58" t="str">
        <f>IFERROR(VLOOKUP($AC641,FILL_DATA!$A$4:$X$1004,20,0),"")</f>
        <v/>
      </c>
      <c r="U641" s="58" t="str">
        <f>IFERROR(VLOOKUP($AC641,FILL_DATA!$A$4:$X$1004,21,0),"")</f>
        <v/>
      </c>
      <c r="V641" s="58" t="str">
        <f>IFERROR(VLOOKUP($AC641,FILL_DATA!$A$4:$X$1004,22,0),"")</f>
        <v/>
      </c>
      <c r="W641" s="58" t="str">
        <f>IFERROR(VLOOKUP($AC641,FILL_DATA!$A$4:$X$1004,23,0),"")</f>
        <v/>
      </c>
      <c r="X641" s="59" t="str">
        <f>IFERROR(VLOOKUP($AC641,FILL_DATA!$A$4:$X$1004,24,0),"")</f>
        <v/>
      </c>
      <c r="Y641" s="59" t="str">
        <f>IF(SANCTION!$C$6:$C$1006="","",VLOOKUP(SANCTION!$C$6:$C$1006,Sheet1!$B$3:$C$15,2,0))</f>
        <v/>
      </c>
      <c r="Z641" s="57">
        <f t="shared" si="18"/>
        <v>0</v>
      </c>
      <c r="AE641" s="89">
        <f>IF(SANCTION!$C641&gt;=9,1,0)</f>
        <v>1</v>
      </c>
      <c r="AF641" s="89">
        <f>IFERROR(PRODUCT(SANCTION!$X641,SANCTION!$Y641),"")</f>
        <v>0</v>
      </c>
      <c r="AG641" s="89">
        <f t="shared" si="19"/>
        <v>0</v>
      </c>
    </row>
    <row r="642" spans="1:33" hidden="1">
      <c r="A642" s="89" t="str">
        <f>J642&amp;"_"&amp;COUNTIF($J$6:J642,J642)</f>
        <v>_606</v>
      </c>
      <c r="B642" s="58"/>
      <c r="C642" s="58" t="str">
        <f>IFERROR(VLOOKUP($AC642,FILL_DATA!$A$4:$X$1004,2,0),"")</f>
        <v/>
      </c>
      <c r="D642" s="59" t="str">
        <f>IFERROR(VLOOKUP($AC642,FILL_DATA!$A$4:$X$1004,3,0),"")</f>
        <v/>
      </c>
      <c r="E642" s="58" t="str">
        <f>IFERROR(VLOOKUP($AC642,FILL_DATA!$A$4:$X$1004,4,0),"")</f>
        <v/>
      </c>
      <c r="F642" s="59" t="str">
        <f>IFERROR(VLOOKUP($AC642,FILL_DATA!$A$4:$X$1004,5,0),"")</f>
        <v/>
      </c>
      <c r="G642" s="58" t="str">
        <f>IFERROR(VLOOKUP($AC642,FILL_DATA!$A$4:$X$1004,6,0),"")</f>
        <v/>
      </c>
      <c r="H642" s="58" t="str">
        <f>IFERROR(VLOOKUP($AC642,FILL_DATA!$A$4:$X$1004,7,0),"")</f>
        <v/>
      </c>
      <c r="I642" s="161" t="str">
        <f>IFERROR(VLOOKUP($AC642,FILL_DATA!$A$4:$X$1004,9,0),"")</f>
        <v/>
      </c>
      <c r="J642" s="58" t="str">
        <f>IFERROR(VLOOKUP($AC642,FILL_DATA!$A$4:$X$1004,10,0),"")</f>
        <v/>
      </c>
      <c r="K642" s="58" t="str">
        <f>IFERROR(VLOOKUP($AC642,FILL_DATA!$A$4:$X$1004,11,0),"")</f>
        <v/>
      </c>
      <c r="L642" s="58" t="str">
        <f>IFERROR(VLOOKUP($AC642,FILL_DATA!$A$4:$X$1004,12,0),"")</f>
        <v/>
      </c>
      <c r="M642" s="58" t="str">
        <f>IFERROR(VLOOKUP($AC642,FILL_DATA!$A$4:$X$1004,13,0),"")</f>
        <v/>
      </c>
      <c r="N642" s="58" t="str">
        <f>IFERROR(VLOOKUP($AC642,FILL_DATA!$A$4:$X$1004,14,0),"")</f>
        <v/>
      </c>
      <c r="O642" s="58" t="str">
        <f>IFERROR(VLOOKUP($AC642,FILL_DATA!$A$4:$X$1004,15,0),"")</f>
        <v/>
      </c>
      <c r="P642" s="58" t="str">
        <f>IFERROR(VLOOKUP($AC642,FILL_DATA!$A$4:$X$1004,16,0),"")</f>
        <v/>
      </c>
      <c r="Q642" s="58" t="str">
        <f>IFERROR(VLOOKUP($AC642,FILL_DATA!$A$4:$X$1004,17,0),"")</f>
        <v/>
      </c>
      <c r="R642" s="58" t="str">
        <f>IFERROR(VLOOKUP($AC642,FILL_DATA!$A$4:$X$1004,18,0),"")</f>
        <v/>
      </c>
      <c r="S642" s="58" t="str">
        <f>IFERROR(VLOOKUP($AC642,FILL_DATA!$A$4:$X$1004,19,0),"")</f>
        <v/>
      </c>
      <c r="T642" s="58" t="str">
        <f>IFERROR(VLOOKUP($AC642,FILL_DATA!$A$4:$X$1004,20,0),"")</f>
        <v/>
      </c>
      <c r="U642" s="58" t="str">
        <f>IFERROR(VLOOKUP($AC642,FILL_DATA!$A$4:$X$1004,21,0),"")</f>
        <v/>
      </c>
      <c r="V642" s="58" t="str">
        <f>IFERROR(VLOOKUP($AC642,FILL_DATA!$A$4:$X$1004,22,0),"")</f>
        <v/>
      </c>
      <c r="W642" s="58" t="str">
        <f>IFERROR(VLOOKUP($AC642,FILL_DATA!$A$4:$X$1004,23,0),"")</f>
        <v/>
      </c>
      <c r="X642" s="59" t="str">
        <f>IFERROR(VLOOKUP($AC642,FILL_DATA!$A$4:$X$1004,24,0),"")</f>
        <v/>
      </c>
      <c r="Y642" s="59" t="str">
        <f>IF(SANCTION!$C$6:$C$1006="","",VLOOKUP(SANCTION!$C$6:$C$1006,Sheet1!$B$3:$C$15,2,0))</f>
        <v/>
      </c>
      <c r="Z642" s="57">
        <f t="shared" si="18"/>
        <v>0</v>
      </c>
      <c r="AE642" s="89">
        <f>IF(SANCTION!$C642&gt;=9,1,0)</f>
        <v>1</v>
      </c>
      <c r="AF642" s="89">
        <f>IFERROR(PRODUCT(SANCTION!$X642,SANCTION!$Y642),"")</f>
        <v>0</v>
      </c>
      <c r="AG642" s="89">
        <f t="shared" si="19"/>
        <v>0</v>
      </c>
    </row>
    <row r="643" spans="1:33" hidden="1">
      <c r="A643" s="89" t="str">
        <f>J643&amp;"_"&amp;COUNTIF($J$6:J643,J643)</f>
        <v>_607</v>
      </c>
      <c r="B643" s="58"/>
      <c r="C643" s="58" t="str">
        <f>IFERROR(VLOOKUP($AC643,FILL_DATA!$A$4:$X$1004,2,0),"")</f>
        <v/>
      </c>
      <c r="D643" s="59" t="str">
        <f>IFERROR(VLOOKUP($AC643,FILL_DATA!$A$4:$X$1004,3,0),"")</f>
        <v/>
      </c>
      <c r="E643" s="58" t="str">
        <f>IFERROR(VLOOKUP($AC643,FILL_DATA!$A$4:$X$1004,4,0),"")</f>
        <v/>
      </c>
      <c r="F643" s="59" t="str">
        <f>IFERROR(VLOOKUP($AC643,FILL_DATA!$A$4:$X$1004,5,0),"")</f>
        <v/>
      </c>
      <c r="G643" s="58" t="str">
        <f>IFERROR(VLOOKUP($AC643,FILL_DATA!$A$4:$X$1004,6,0),"")</f>
        <v/>
      </c>
      <c r="H643" s="58" t="str">
        <f>IFERROR(VLOOKUP($AC643,FILL_DATA!$A$4:$X$1004,7,0),"")</f>
        <v/>
      </c>
      <c r="I643" s="161" t="str">
        <f>IFERROR(VLOOKUP($AC643,FILL_DATA!$A$4:$X$1004,9,0),"")</f>
        <v/>
      </c>
      <c r="J643" s="58" t="str">
        <f>IFERROR(VLOOKUP($AC643,FILL_DATA!$A$4:$X$1004,10,0),"")</f>
        <v/>
      </c>
      <c r="K643" s="58" t="str">
        <f>IFERROR(VLOOKUP($AC643,FILL_DATA!$A$4:$X$1004,11,0),"")</f>
        <v/>
      </c>
      <c r="L643" s="58" t="str">
        <f>IFERROR(VLOOKUP($AC643,FILL_DATA!$A$4:$X$1004,12,0),"")</f>
        <v/>
      </c>
      <c r="M643" s="58" t="str">
        <f>IFERROR(VLOOKUP($AC643,FILL_DATA!$A$4:$X$1004,13,0),"")</f>
        <v/>
      </c>
      <c r="N643" s="58" t="str">
        <f>IFERROR(VLOOKUP($AC643,FILL_DATA!$A$4:$X$1004,14,0),"")</f>
        <v/>
      </c>
      <c r="O643" s="58" t="str">
        <f>IFERROR(VLOOKUP($AC643,FILL_DATA!$A$4:$X$1004,15,0),"")</f>
        <v/>
      </c>
      <c r="P643" s="58" t="str">
        <f>IFERROR(VLOOKUP($AC643,FILL_DATA!$A$4:$X$1004,16,0),"")</f>
        <v/>
      </c>
      <c r="Q643" s="58" t="str">
        <f>IFERROR(VLOOKUP($AC643,FILL_DATA!$A$4:$X$1004,17,0),"")</f>
        <v/>
      </c>
      <c r="R643" s="58" t="str">
        <f>IFERROR(VLOOKUP($AC643,FILL_DATA!$A$4:$X$1004,18,0),"")</f>
        <v/>
      </c>
      <c r="S643" s="58" t="str">
        <f>IFERROR(VLOOKUP($AC643,FILL_DATA!$A$4:$X$1004,19,0),"")</f>
        <v/>
      </c>
      <c r="T643" s="58" t="str">
        <f>IFERROR(VLOOKUP($AC643,FILL_DATA!$A$4:$X$1004,20,0),"")</f>
        <v/>
      </c>
      <c r="U643" s="58" t="str">
        <f>IFERROR(VLOOKUP($AC643,FILL_DATA!$A$4:$X$1004,21,0),"")</f>
        <v/>
      </c>
      <c r="V643" s="58" t="str">
        <f>IFERROR(VLOOKUP($AC643,FILL_DATA!$A$4:$X$1004,22,0),"")</f>
        <v/>
      </c>
      <c r="W643" s="58" t="str">
        <f>IFERROR(VLOOKUP($AC643,FILL_DATA!$A$4:$X$1004,23,0),"")</f>
        <v/>
      </c>
      <c r="X643" s="59" t="str">
        <f>IFERROR(VLOOKUP($AC643,FILL_DATA!$A$4:$X$1004,24,0),"")</f>
        <v/>
      </c>
      <c r="Y643" s="59" t="str">
        <f>IF(SANCTION!$C$6:$C$1006="","",VLOOKUP(SANCTION!$C$6:$C$1006,Sheet1!$B$3:$C$15,2,0))</f>
        <v/>
      </c>
      <c r="Z643" s="57">
        <f t="shared" si="18"/>
        <v>0</v>
      </c>
      <c r="AE643" s="89">
        <f>IF(SANCTION!$C643&gt;=9,1,0)</f>
        <v>1</v>
      </c>
      <c r="AF643" s="89">
        <f>IFERROR(PRODUCT(SANCTION!$X643,SANCTION!$Y643),"")</f>
        <v>0</v>
      </c>
      <c r="AG643" s="89">
        <f t="shared" si="19"/>
        <v>0</v>
      </c>
    </row>
    <row r="644" spans="1:33" hidden="1">
      <c r="A644" s="89" t="str">
        <f>J644&amp;"_"&amp;COUNTIF($J$6:J644,J644)</f>
        <v>_608</v>
      </c>
      <c r="B644" s="58"/>
      <c r="C644" s="58" t="str">
        <f>IFERROR(VLOOKUP($AC644,FILL_DATA!$A$4:$X$1004,2,0),"")</f>
        <v/>
      </c>
      <c r="D644" s="59" t="str">
        <f>IFERROR(VLOOKUP($AC644,FILL_DATA!$A$4:$X$1004,3,0),"")</f>
        <v/>
      </c>
      <c r="E644" s="58" t="str">
        <f>IFERROR(VLOOKUP($AC644,FILL_DATA!$A$4:$X$1004,4,0),"")</f>
        <v/>
      </c>
      <c r="F644" s="59" t="str">
        <f>IFERROR(VLOOKUP($AC644,FILL_DATA!$A$4:$X$1004,5,0),"")</f>
        <v/>
      </c>
      <c r="G644" s="58" t="str">
        <f>IFERROR(VLOOKUP($AC644,FILL_DATA!$A$4:$X$1004,6,0),"")</f>
        <v/>
      </c>
      <c r="H644" s="58" t="str">
        <f>IFERROR(VLOOKUP($AC644,FILL_DATA!$A$4:$X$1004,7,0),"")</f>
        <v/>
      </c>
      <c r="I644" s="161" t="str">
        <f>IFERROR(VLOOKUP($AC644,FILL_DATA!$A$4:$X$1004,9,0),"")</f>
        <v/>
      </c>
      <c r="J644" s="58" t="str">
        <f>IFERROR(VLOOKUP($AC644,FILL_DATA!$A$4:$X$1004,10,0),"")</f>
        <v/>
      </c>
      <c r="K644" s="58" t="str">
        <f>IFERROR(VLOOKUP($AC644,FILL_DATA!$A$4:$X$1004,11,0),"")</f>
        <v/>
      </c>
      <c r="L644" s="58" t="str">
        <f>IFERROR(VLOOKUP($AC644,FILL_DATA!$A$4:$X$1004,12,0),"")</f>
        <v/>
      </c>
      <c r="M644" s="58" t="str">
        <f>IFERROR(VLOOKUP($AC644,FILL_DATA!$A$4:$X$1004,13,0),"")</f>
        <v/>
      </c>
      <c r="N644" s="58" t="str">
        <f>IFERROR(VLOOKUP($AC644,FILL_DATA!$A$4:$X$1004,14,0),"")</f>
        <v/>
      </c>
      <c r="O644" s="58" t="str">
        <f>IFERROR(VLOOKUP($AC644,FILL_DATA!$A$4:$X$1004,15,0),"")</f>
        <v/>
      </c>
      <c r="P644" s="58" t="str">
        <f>IFERROR(VLOOKUP($AC644,FILL_DATA!$A$4:$X$1004,16,0),"")</f>
        <v/>
      </c>
      <c r="Q644" s="58" t="str">
        <f>IFERROR(VLOOKUP($AC644,FILL_DATA!$A$4:$X$1004,17,0),"")</f>
        <v/>
      </c>
      <c r="R644" s="58" t="str">
        <f>IFERROR(VLOOKUP($AC644,FILL_DATA!$A$4:$X$1004,18,0),"")</f>
        <v/>
      </c>
      <c r="S644" s="58" t="str">
        <f>IFERROR(VLOOKUP($AC644,FILL_DATA!$A$4:$X$1004,19,0),"")</f>
        <v/>
      </c>
      <c r="T644" s="58" t="str">
        <f>IFERROR(VLOOKUP($AC644,FILL_DATA!$A$4:$X$1004,20,0),"")</f>
        <v/>
      </c>
      <c r="U644" s="58" t="str">
        <f>IFERROR(VLOOKUP($AC644,FILL_DATA!$A$4:$X$1004,21,0),"")</f>
        <v/>
      </c>
      <c r="V644" s="58" t="str">
        <f>IFERROR(VLOOKUP($AC644,FILL_DATA!$A$4:$X$1004,22,0),"")</f>
        <v/>
      </c>
      <c r="W644" s="58" t="str">
        <f>IFERROR(VLOOKUP($AC644,FILL_DATA!$A$4:$X$1004,23,0),"")</f>
        <v/>
      </c>
      <c r="X644" s="59" t="str">
        <f>IFERROR(VLOOKUP($AC644,FILL_DATA!$A$4:$X$1004,24,0),"")</f>
        <v/>
      </c>
      <c r="Y644" s="59" t="str">
        <f>IF(SANCTION!$C$6:$C$1006="","",VLOOKUP(SANCTION!$C$6:$C$1006,Sheet1!$B$3:$C$15,2,0))</f>
        <v/>
      </c>
      <c r="Z644" s="57">
        <f t="shared" si="18"/>
        <v>0</v>
      </c>
      <c r="AE644" s="89">
        <f>IF(SANCTION!$C644&gt;=9,1,0)</f>
        <v>1</v>
      </c>
      <c r="AF644" s="89">
        <f>IFERROR(PRODUCT(SANCTION!$X644,SANCTION!$Y644),"")</f>
        <v>0</v>
      </c>
      <c r="AG644" s="89">
        <f t="shared" si="19"/>
        <v>0</v>
      </c>
    </row>
    <row r="645" spans="1:33" hidden="1">
      <c r="A645" s="89" t="str">
        <f>J645&amp;"_"&amp;COUNTIF($J$6:J645,J645)</f>
        <v>_609</v>
      </c>
      <c r="B645" s="58"/>
      <c r="C645" s="58" t="str">
        <f>IFERROR(VLOOKUP($AC645,FILL_DATA!$A$4:$X$1004,2,0),"")</f>
        <v/>
      </c>
      <c r="D645" s="59" t="str">
        <f>IFERROR(VLOOKUP($AC645,FILL_DATA!$A$4:$X$1004,3,0),"")</f>
        <v/>
      </c>
      <c r="E645" s="58" t="str">
        <f>IFERROR(VLOOKUP($AC645,FILL_DATA!$A$4:$X$1004,4,0),"")</f>
        <v/>
      </c>
      <c r="F645" s="59" t="str">
        <f>IFERROR(VLOOKUP($AC645,FILL_DATA!$A$4:$X$1004,5,0),"")</f>
        <v/>
      </c>
      <c r="G645" s="58" t="str">
        <f>IFERROR(VLOOKUP($AC645,FILL_DATA!$A$4:$X$1004,6,0),"")</f>
        <v/>
      </c>
      <c r="H645" s="58" t="str">
        <f>IFERROR(VLOOKUP($AC645,FILL_DATA!$A$4:$X$1004,7,0),"")</f>
        <v/>
      </c>
      <c r="I645" s="161" t="str">
        <f>IFERROR(VLOOKUP($AC645,FILL_DATA!$A$4:$X$1004,9,0),"")</f>
        <v/>
      </c>
      <c r="J645" s="58" t="str">
        <f>IFERROR(VLOOKUP($AC645,FILL_DATA!$A$4:$X$1004,10,0),"")</f>
        <v/>
      </c>
      <c r="K645" s="58" t="str">
        <f>IFERROR(VLOOKUP($AC645,FILL_DATA!$A$4:$X$1004,11,0),"")</f>
        <v/>
      </c>
      <c r="L645" s="58" t="str">
        <f>IFERROR(VLOOKUP($AC645,FILL_DATA!$A$4:$X$1004,12,0),"")</f>
        <v/>
      </c>
      <c r="M645" s="58" t="str">
        <f>IFERROR(VLOOKUP($AC645,FILL_DATA!$A$4:$X$1004,13,0),"")</f>
        <v/>
      </c>
      <c r="N645" s="58" t="str">
        <f>IFERROR(VLOOKUP($AC645,FILL_DATA!$A$4:$X$1004,14,0),"")</f>
        <v/>
      </c>
      <c r="O645" s="58" t="str">
        <f>IFERROR(VLOOKUP($AC645,FILL_DATA!$A$4:$X$1004,15,0),"")</f>
        <v/>
      </c>
      <c r="P645" s="58" t="str">
        <f>IFERROR(VLOOKUP($AC645,FILL_DATA!$A$4:$X$1004,16,0),"")</f>
        <v/>
      </c>
      <c r="Q645" s="58" t="str">
        <f>IFERROR(VLOOKUP($AC645,FILL_DATA!$A$4:$X$1004,17,0),"")</f>
        <v/>
      </c>
      <c r="R645" s="58" t="str">
        <f>IFERROR(VLOOKUP($AC645,FILL_DATA!$A$4:$X$1004,18,0),"")</f>
        <v/>
      </c>
      <c r="S645" s="58" t="str">
        <f>IFERROR(VLOOKUP($AC645,FILL_DATA!$A$4:$X$1004,19,0),"")</f>
        <v/>
      </c>
      <c r="T645" s="58" t="str">
        <f>IFERROR(VLOOKUP($AC645,FILL_DATA!$A$4:$X$1004,20,0),"")</f>
        <v/>
      </c>
      <c r="U645" s="58" t="str">
        <f>IFERROR(VLOOKUP($AC645,FILL_DATA!$A$4:$X$1004,21,0),"")</f>
        <v/>
      </c>
      <c r="V645" s="58" t="str">
        <f>IFERROR(VLOOKUP($AC645,FILL_DATA!$A$4:$X$1004,22,0),"")</f>
        <v/>
      </c>
      <c r="W645" s="58" t="str">
        <f>IFERROR(VLOOKUP($AC645,FILL_DATA!$A$4:$X$1004,23,0),"")</f>
        <v/>
      </c>
      <c r="X645" s="59" t="str">
        <f>IFERROR(VLOOKUP($AC645,FILL_DATA!$A$4:$X$1004,24,0),"")</f>
        <v/>
      </c>
      <c r="Y645" s="59" t="str">
        <f>IF(SANCTION!$C$6:$C$1006="","",VLOOKUP(SANCTION!$C$6:$C$1006,Sheet1!$B$3:$C$15,2,0))</f>
        <v/>
      </c>
      <c r="Z645" s="57">
        <f t="shared" si="18"/>
        <v>0</v>
      </c>
      <c r="AE645" s="89">
        <f>IF(SANCTION!$C645&gt;=9,1,0)</f>
        <v>1</v>
      </c>
      <c r="AF645" s="89">
        <f>IFERROR(PRODUCT(SANCTION!$X645,SANCTION!$Y645),"")</f>
        <v>0</v>
      </c>
      <c r="AG645" s="89">
        <f t="shared" si="19"/>
        <v>0</v>
      </c>
    </row>
    <row r="646" spans="1:33" hidden="1">
      <c r="A646" s="89" t="str">
        <f>J646&amp;"_"&amp;COUNTIF($J$6:J646,J646)</f>
        <v>_610</v>
      </c>
      <c r="B646" s="58"/>
      <c r="C646" s="58" t="str">
        <f>IFERROR(VLOOKUP($AC646,FILL_DATA!$A$4:$X$1004,2,0),"")</f>
        <v/>
      </c>
      <c r="D646" s="59" t="str">
        <f>IFERROR(VLOOKUP($AC646,FILL_DATA!$A$4:$X$1004,3,0),"")</f>
        <v/>
      </c>
      <c r="E646" s="58" t="str">
        <f>IFERROR(VLOOKUP($AC646,FILL_DATA!$A$4:$X$1004,4,0),"")</f>
        <v/>
      </c>
      <c r="F646" s="59" t="str">
        <f>IFERROR(VLOOKUP($AC646,FILL_DATA!$A$4:$X$1004,5,0),"")</f>
        <v/>
      </c>
      <c r="G646" s="58" t="str">
        <f>IFERROR(VLOOKUP($AC646,FILL_DATA!$A$4:$X$1004,6,0),"")</f>
        <v/>
      </c>
      <c r="H646" s="58" t="str">
        <f>IFERROR(VLOOKUP($AC646,FILL_DATA!$A$4:$X$1004,7,0),"")</f>
        <v/>
      </c>
      <c r="I646" s="161" t="str">
        <f>IFERROR(VLOOKUP($AC646,FILL_DATA!$A$4:$X$1004,9,0),"")</f>
        <v/>
      </c>
      <c r="J646" s="58" t="str">
        <f>IFERROR(VLOOKUP($AC646,FILL_DATA!$A$4:$X$1004,10,0),"")</f>
        <v/>
      </c>
      <c r="K646" s="58" t="str">
        <f>IFERROR(VLOOKUP($AC646,FILL_DATA!$A$4:$X$1004,11,0),"")</f>
        <v/>
      </c>
      <c r="L646" s="58" t="str">
        <f>IFERROR(VLOOKUP($AC646,FILL_DATA!$A$4:$X$1004,12,0),"")</f>
        <v/>
      </c>
      <c r="M646" s="58" t="str">
        <f>IFERROR(VLOOKUP($AC646,FILL_DATA!$A$4:$X$1004,13,0),"")</f>
        <v/>
      </c>
      <c r="N646" s="58" t="str">
        <f>IFERROR(VLOOKUP($AC646,FILL_DATA!$A$4:$X$1004,14,0),"")</f>
        <v/>
      </c>
      <c r="O646" s="58" t="str">
        <f>IFERROR(VLOOKUP($AC646,FILL_DATA!$A$4:$X$1004,15,0),"")</f>
        <v/>
      </c>
      <c r="P646" s="58" t="str">
        <f>IFERROR(VLOOKUP($AC646,FILL_DATA!$A$4:$X$1004,16,0),"")</f>
        <v/>
      </c>
      <c r="Q646" s="58" t="str">
        <f>IFERROR(VLOOKUP($AC646,FILL_DATA!$A$4:$X$1004,17,0),"")</f>
        <v/>
      </c>
      <c r="R646" s="58" t="str">
        <f>IFERROR(VLOOKUP($AC646,FILL_DATA!$A$4:$X$1004,18,0),"")</f>
        <v/>
      </c>
      <c r="S646" s="58" t="str">
        <f>IFERROR(VLOOKUP($AC646,FILL_DATA!$A$4:$X$1004,19,0),"")</f>
        <v/>
      </c>
      <c r="T646" s="58" t="str">
        <f>IFERROR(VLOOKUP($AC646,FILL_DATA!$A$4:$X$1004,20,0),"")</f>
        <v/>
      </c>
      <c r="U646" s="58" t="str">
        <f>IFERROR(VLOOKUP($AC646,FILL_DATA!$A$4:$X$1004,21,0),"")</f>
        <v/>
      </c>
      <c r="V646" s="58" t="str">
        <f>IFERROR(VLOOKUP($AC646,FILL_DATA!$A$4:$X$1004,22,0),"")</f>
        <v/>
      </c>
      <c r="W646" s="58" t="str">
        <f>IFERROR(VLOOKUP($AC646,FILL_DATA!$A$4:$X$1004,23,0),"")</f>
        <v/>
      </c>
      <c r="X646" s="59" t="str">
        <f>IFERROR(VLOOKUP($AC646,FILL_DATA!$A$4:$X$1004,24,0),"")</f>
        <v/>
      </c>
      <c r="Y646" s="59" t="str">
        <f>IF(SANCTION!$C$6:$C$1006="","",VLOOKUP(SANCTION!$C$6:$C$1006,Sheet1!$B$3:$C$15,2,0))</f>
        <v/>
      </c>
      <c r="Z646" s="57">
        <f t="shared" ref="Z646:Z709" si="20">AG646</f>
        <v>0</v>
      </c>
      <c r="AE646" s="89">
        <f>IF(SANCTION!$C646&gt;=9,1,0)</f>
        <v>1</v>
      </c>
      <c r="AF646" s="89">
        <f>IFERROR(PRODUCT(SANCTION!$X646,SANCTION!$Y646),"")</f>
        <v>0</v>
      </c>
      <c r="AG646" s="89">
        <f t="shared" si="19"/>
        <v>0</v>
      </c>
    </row>
    <row r="647" spans="1:33" hidden="1">
      <c r="A647" s="89" t="str">
        <f>J647&amp;"_"&amp;COUNTIF($J$6:J647,J647)</f>
        <v>_611</v>
      </c>
      <c r="B647" s="58"/>
      <c r="C647" s="58" t="str">
        <f>IFERROR(VLOOKUP($AC647,FILL_DATA!$A$4:$X$1004,2,0),"")</f>
        <v/>
      </c>
      <c r="D647" s="59" t="str">
        <f>IFERROR(VLOOKUP($AC647,FILL_DATA!$A$4:$X$1004,3,0),"")</f>
        <v/>
      </c>
      <c r="E647" s="58" t="str">
        <f>IFERROR(VLOOKUP($AC647,FILL_DATA!$A$4:$X$1004,4,0),"")</f>
        <v/>
      </c>
      <c r="F647" s="59" t="str">
        <f>IFERROR(VLOOKUP($AC647,FILL_DATA!$A$4:$X$1004,5,0),"")</f>
        <v/>
      </c>
      <c r="G647" s="58" t="str">
        <f>IFERROR(VLOOKUP($AC647,FILL_DATA!$A$4:$X$1004,6,0),"")</f>
        <v/>
      </c>
      <c r="H647" s="58" t="str">
        <f>IFERROR(VLOOKUP($AC647,FILL_DATA!$A$4:$X$1004,7,0),"")</f>
        <v/>
      </c>
      <c r="I647" s="161" t="str">
        <f>IFERROR(VLOOKUP($AC647,FILL_DATA!$A$4:$X$1004,9,0),"")</f>
        <v/>
      </c>
      <c r="J647" s="58" t="str">
        <f>IFERROR(VLOOKUP($AC647,FILL_DATA!$A$4:$X$1004,10,0),"")</f>
        <v/>
      </c>
      <c r="K647" s="58" t="str">
        <f>IFERROR(VLOOKUP($AC647,FILL_DATA!$A$4:$X$1004,11,0),"")</f>
        <v/>
      </c>
      <c r="L647" s="58" t="str">
        <f>IFERROR(VLOOKUP($AC647,FILL_DATA!$A$4:$X$1004,12,0),"")</f>
        <v/>
      </c>
      <c r="M647" s="58" t="str">
        <f>IFERROR(VLOOKUP($AC647,FILL_DATA!$A$4:$X$1004,13,0),"")</f>
        <v/>
      </c>
      <c r="N647" s="58" t="str">
        <f>IFERROR(VLOOKUP($AC647,FILL_DATA!$A$4:$X$1004,14,0),"")</f>
        <v/>
      </c>
      <c r="O647" s="58" t="str">
        <f>IFERROR(VLOOKUP($AC647,FILL_DATA!$A$4:$X$1004,15,0),"")</f>
        <v/>
      </c>
      <c r="P647" s="58" t="str">
        <f>IFERROR(VLOOKUP($AC647,FILL_DATA!$A$4:$X$1004,16,0),"")</f>
        <v/>
      </c>
      <c r="Q647" s="58" t="str">
        <f>IFERROR(VLOOKUP($AC647,FILL_DATA!$A$4:$X$1004,17,0),"")</f>
        <v/>
      </c>
      <c r="R647" s="58" t="str">
        <f>IFERROR(VLOOKUP($AC647,FILL_DATA!$A$4:$X$1004,18,0),"")</f>
        <v/>
      </c>
      <c r="S647" s="58" t="str">
        <f>IFERROR(VLOOKUP($AC647,FILL_DATA!$A$4:$X$1004,19,0),"")</f>
        <v/>
      </c>
      <c r="T647" s="58" t="str">
        <f>IFERROR(VLOOKUP($AC647,FILL_DATA!$A$4:$X$1004,20,0),"")</f>
        <v/>
      </c>
      <c r="U647" s="58" t="str">
        <f>IFERROR(VLOOKUP($AC647,FILL_DATA!$A$4:$X$1004,21,0),"")</f>
        <v/>
      </c>
      <c r="V647" s="58" t="str">
        <f>IFERROR(VLOOKUP($AC647,FILL_DATA!$A$4:$X$1004,22,0),"")</f>
        <v/>
      </c>
      <c r="W647" s="58" t="str">
        <f>IFERROR(VLOOKUP($AC647,FILL_DATA!$A$4:$X$1004,23,0),"")</f>
        <v/>
      </c>
      <c r="X647" s="59" t="str">
        <f>IFERROR(VLOOKUP($AC647,FILL_DATA!$A$4:$X$1004,24,0),"")</f>
        <v/>
      </c>
      <c r="Y647" s="59" t="str">
        <f>IF(SANCTION!$C$6:$C$1006="","",VLOOKUP(SANCTION!$C$6:$C$1006,Sheet1!$B$3:$C$15,2,0))</f>
        <v/>
      </c>
      <c r="Z647" s="57">
        <f t="shared" si="20"/>
        <v>0</v>
      </c>
      <c r="AE647" s="89">
        <f>IF(SANCTION!$C647&gt;=9,1,0)</f>
        <v>1</v>
      </c>
      <c r="AF647" s="89">
        <f>IFERROR(PRODUCT(SANCTION!$X647,SANCTION!$Y647),"")</f>
        <v>0</v>
      </c>
      <c r="AG647" s="89">
        <f t="shared" ref="AG647:AG710" si="21">IF(AND(IF(AE647=1,AF647&gt;=5400)),5400,IF(AND(AF647=0,AF647&gt;=3000),3000,AF647))</f>
        <v>0</v>
      </c>
    </row>
    <row r="648" spans="1:33" hidden="1">
      <c r="A648" s="89" t="str">
        <f>J648&amp;"_"&amp;COUNTIF($J$6:J648,J648)</f>
        <v>_612</v>
      </c>
      <c r="B648" s="58"/>
      <c r="C648" s="58" t="str">
        <f>IFERROR(VLOOKUP($AC648,FILL_DATA!$A$4:$X$1004,2,0),"")</f>
        <v/>
      </c>
      <c r="D648" s="59" t="str">
        <f>IFERROR(VLOOKUP($AC648,FILL_DATA!$A$4:$X$1004,3,0),"")</f>
        <v/>
      </c>
      <c r="E648" s="58" t="str">
        <f>IFERROR(VLOOKUP($AC648,FILL_DATA!$A$4:$X$1004,4,0),"")</f>
        <v/>
      </c>
      <c r="F648" s="59" t="str">
        <f>IFERROR(VLOOKUP($AC648,FILL_DATA!$A$4:$X$1004,5,0),"")</f>
        <v/>
      </c>
      <c r="G648" s="58" t="str">
        <f>IFERROR(VLOOKUP($AC648,FILL_DATA!$A$4:$X$1004,6,0),"")</f>
        <v/>
      </c>
      <c r="H648" s="58" t="str">
        <f>IFERROR(VLOOKUP($AC648,FILL_DATA!$A$4:$X$1004,7,0),"")</f>
        <v/>
      </c>
      <c r="I648" s="161" t="str">
        <f>IFERROR(VLOOKUP($AC648,FILL_DATA!$A$4:$X$1004,9,0),"")</f>
        <v/>
      </c>
      <c r="J648" s="58" t="str">
        <f>IFERROR(VLOOKUP($AC648,FILL_DATA!$A$4:$X$1004,10,0),"")</f>
        <v/>
      </c>
      <c r="K648" s="58" t="str">
        <f>IFERROR(VLOOKUP($AC648,FILL_DATA!$A$4:$X$1004,11,0),"")</f>
        <v/>
      </c>
      <c r="L648" s="58" t="str">
        <f>IFERROR(VLOOKUP($AC648,FILL_DATA!$A$4:$X$1004,12,0),"")</f>
        <v/>
      </c>
      <c r="M648" s="58" t="str">
        <f>IFERROR(VLOOKUP($AC648,FILL_DATA!$A$4:$X$1004,13,0),"")</f>
        <v/>
      </c>
      <c r="N648" s="58" t="str">
        <f>IFERROR(VLOOKUP($AC648,FILL_DATA!$A$4:$X$1004,14,0),"")</f>
        <v/>
      </c>
      <c r="O648" s="58" t="str">
        <f>IFERROR(VLOOKUP($AC648,FILL_DATA!$A$4:$X$1004,15,0),"")</f>
        <v/>
      </c>
      <c r="P648" s="58" t="str">
        <f>IFERROR(VLOOKUP($AC648,FILL_DATA!$A$4:$X$1004,16,0),"")</f>
        <v/>
      </c>
      <c r="Q648" s="58" t="str">
        <f>IFERROR(VLOOKUP($AC648,FILL_DATA!$A$4:$X$1004,17,0),"")</f>
        <v/>
      </c>
      <c r="R648" s="58" t="str">
        <f>IFERROR(VLOOKUP($AC648,FILL_DATA!$A$4:$X$1004,18,0),"")</f>
        <v/>
      </c>
      <c r="S648" s="58" t="str">
        <f>IFERROR(VLOOKUP($AC648,FILL_DATA!$A$4:$X$1004,19,0),"")</f>
        <v/>
      </c>
      <c r="T648" s="58" t="str">
        <f>IFERROR(VLOOKUP($AC648,FILL_DATA!$A$4:$X$1004,20,0),"")</f>
        <v/>
      </c>
      <c r="U648" s="58" t="str">
        <f>IFERROR(VLOOKUP($AC648,FILL_DATA!$A$4:$X$1004,21,0),"")</f>
        <v/>
      </c>
      <c r="V648" s="58" t="str">
        <f>IFERROR(VLOOKUP($AC648,FILL_DATA!$A$4:$X$1004,22,0),"")</f>
        <v/>
      </c>
      <c r="W648" s="58" t="str">
        <f>IFERROR(VLOOKUP($AC648,FILL_DATA!$A$4:$X$1004,23,0),"")</f>
        <v/>
      </c>
      <c r="X648" s="59" t="str">
        <f>IFERROR(VLOOKUP($AC648,FILL_DATA!$A$4:$X$1004,24,0),"")</f>
        <v/>
      </c>
      <c r="Y648" s="59" t="str">
        <f>IF(SANCTION!$C$6:$C$1006="","",VLOOKUP(SANCTION!$C$6:$C$1006,Sheet1!$B$3:$C$15,2,0))</f>
        <v/>
      </c>
      <c r="Z648" s="57">
        <f t="shared" si="20"/>
        <v>0</v>
      </c>
      <c r="AE648" s="89">
        <f>IF(SANCTION!$C648&gt;=9,1,0)</f>
        <v>1</v>
      </c>
      <c r="AF648" s="89">
        <f>IFERROR(PRODUCT(SANCTION!$X648,SANCTION!$Y648),"")</f>
        <v>0</v>
      </c>
      <c r="AG648" s="89">
        <f t="shared" si="21"/>
        <v>0</v>
      </c>
    </row>
    <row r="649" spans="1:33" hidden="1">
      <c r="A649" s="89" t="str">
        <f>J649&amp;"_"&amp;COUNTIF($J$6:J649,J649)</f>
        <v>_613</v>
      </c>
      <c r="B649" s="58"/>
      <c r="C649" s="58" t="str">
        <f>IFERROR(VLOOKUP($AC649,FILL_DATA!$A$4:$X$1004,2,0),"")</f>
        <v/>
      </c>
      <c r="D649" s="59" t="str">
        <f>IFERROR(VLOOKUP($AC649,FILL_DATA!$A$4:$X$1004,3,0),"")</f>
        <v/>
      </c>
      <c r="E649" s="58" t="str">
        <f>IFERROR(VLOOKUP($AC649,FILL_DATA!$A$4:$X$1004,4,0),"")</f>
        <v/>
      </c>
      <c r="F649" s="59" t="str">
        <f>IFERROR(VLOOKUP($AC649,FILL_DATA!$A$4:$X$1004,5,0),"")</f>
        <v/>
      </c>
      <c r="G649" s="58" t="str">
        <f>IFERROR(VLOOKUP($AC649,FILL_DATA!$A$4:$X$1004,6,0),"")</f>
        <v/>
      </c>
      <c r="H649" s="58" t="str">
        <f>IFERROR(VLOOKUP($AC649,FILL_DATA!$A$4:$X$1004,7,0),"")</f>
        <v/>
      </c>
      <c r="I649" s="161" t="str">
        <f>IFERROR(VLOOKUP($AC649,FILL_DATA!$A$4:$X$1004,9,0),"")</f>
        <v/>
      </c>
      <c r="J649" s="58" t="str">
        <f>IFERROR(VLOOKUP($AC649,FILL_DATA!$A$4:$X$1004,10,0),"")</f>
        <v/>
      </c>
      <c r="K649" s="58" t="str">
        <f>IFERROR(VLOOKUP($AC649,FILL_DATA!$A$4:$X$1004,11,0),"")</f>
        <v/>
      </c>
      <c r="L649" s="58" t="str">
        <f>IFERROR(VLOOKUP($AC649,FILL_DATA!$A$4:$X$1004,12,0),"")</f>
        <v/>
      </c>
      <c r="M649" s="58" t="str">
        <f>IFERROR(VLOOKUP($AC649,FILL_DATA!$A$4:$X$1004,13,0),"")</f>
        <v/>
      </c>
      <c r="N649" s="58" t="str">
        <f>IFERROR(VLOOKUP($AC649,FILL_DATA!$A$4:$X$1004,14,0),"")</f>
        <v/>
      </c>
      <c r="O649" s="58" t="str">
        <f>IFERROR(VLOOKUP($AC649,FILL_DATA!$A$4:$X$1004,15,0),"")</f>
        <v/>
      </c>
      <c r="P649" s="58" t="str">
        <f>IFERROR(VLOOKUP($AC649,FILL_DATA!$A$4:$X$1004,16,0),"")</f>
        <v/>
      </c>
      <c r="Q649" s="58" t="str">
        <f>IFERROR(VLOOKUP($AC649,FILL_DATA!$A$4:$X$1004,17,0),"")</f>
        <v/>
      </c>
      <c r="R649" s="58" t="str">
        <f>IFERROR(VLOOKUP($AC649,FILL_DATA!$A$4:$X$1004,18,0),"")</f>
        <v/>
      </c>
      <c r="S649" s="58" t="str">
        <f>IFERROR(VLOOKUP($AC649,FILL_DATA!$A$4:$X$1004,19,0),"")</f>
        <v/>
      </c>
      <c r="T649" s="58" t="str">
        <f>IFERROR(VLOOKUP($AC649,FILL_DATA!$A$4:$X$1004,20,0),"")</f>
        <v/>
      </c>
      <c r="U649" s="58" t="str">
        <f>IFERROR(VLOOKUP($AC649,FILL_DATA!$A$4:$X$1004,21,0),"")</f>
        <v/>
      </c>
      <c r="V649" s="58" t="str">
        <f>IFERROR(VLOOKUP($AC649,FILL_DATA!$A$4:$X$1004,22,0),"")</f>
        <v/>
      </c>
      <c r="W649" s="58" t="str">
        <f>IFERROR(VLOOKUP($AC649,FILL_DATA!$A$4:$X$1004,23,0),"")</f>
        <v/>
      </c>
      <c r="X649" s="59" t="str">
        <f>IFERROR(VLOOKUP($AC649,FILL_DATA!$A$4:$X$1004,24,0),"")</f>
        <v/>
      </c>
      <c r="Y649" s="59" t="str">
        <f>IF(SANCTION!$C$6:$C$1006="","",VLOOKUP(SANCTION!$C$6:$C$1006,Sheet1!$B$3:$C$15,2,0))</f>
        <v/>
      </c>
      <c r="Z649" s="57">
        <f t="shared" si="20"/>
        <v>0</v>
      </c>
      <c r="AE649" s="89">
        <f>IF(SANCTION!$C649&gt;=9,1,0)</f>
        <v>1</v>
      </c>
      <c r="AF649" s="89">
        <f>IFERROR(PRODUCT(SANCTION!$X649,SANCTION!$Y649),"")</f>
        <v>0</v>
      </c>
      <c r="AG649" s="89">
        <f t="shared" si="21"/>
        <v>0</v>
      </c>
    </row>
    <row r="650" spans="1:33" hidden="1">
      <c r="A650" s="89" t="str">
        <f>J650&amp;"_"&amp;COUNTIF($J$6:J650,J650)</f>
        <v>_614</v>
      </c>
      <c r="B650" s="58"/>
      <c r="C650" s="58" t="str">
        <f>IFERROR(VLOOKUP($AC650,FILL_DATA!$A$4:$X$1004,2,0),"")</f>
        <v/>
      </c>
      <c r="D650" s="59" t="str">
        <f>IFERROR(VLOOKUP($AC650,FILL_DATA!$A$4:$X$1004,3,0),"")</f>
        <v/>
      </c>
      <c r="E650" s="58" t="str">
        <f>IFERROR(VLOOKUP($AC650,FILL_DATA!$A$4:$X$1004,4,0),"")</f>
        <v/>
      </c>
      <c r="F650" s="59" t="str">
        <f>IFERROR(VLOOKUP($AC650,FILL_DATA!$A$4:$X$1004,5,0),"")</f>
        <v/>
      </c>
      <c r="G650" s="58" t="str">
        <f>IFERROR(VLOOKUP($AC650,FILL_DATA!$A$4:$X$1004,6,0),"")</f>
        <v/>
      </c>
      <c r="H650" s="58" t="str">
        <f>IFERROR(VLOOKUP($AC650,FILL_DATA!$A$4:$X$1004,7,0),"")</f>
        <v/>
      </c>
      <c r="I650" s="161" t="str">
        <f>IFERROR(VLOOKUP($AC650,FILL_DATA!$A$4:$X$1004,9,0),"")</f>
        <v/>
      </c>
      <c r="J650" s="58" t="str">
        <f>IFERROR(VLOOKUP($AC650,FILL_DATA!$A$4:$X$1004,10,0),"")</f>
        <v/>
      </c>
      <c r="K650" s="58" t="str">
        <f>IFERROR(VLOOKUP($AC650,FILL_DATA!$A$4:$X$1004,11,0),"")</f>
        <v/>
      </c>
      <c r="L650" s="58" t="str">
        <f>IFERROR(VLOOKUP($AC650,FILL_DATA!$A$4:$X$1004,12,0),"")</f>
        <v/>
      </c>
      <c r="M650" s="58" t="str">
        <f>IFERROR(VLOOKUP($AC650,FILL_DATA!$A$4:$X$1004,13,0),"")</f>
        <v/>
      </c>
      <c r="N650" s="58" t="str">
        <f>IFERROR(VLOOKUP($AC650,FILL_DATA!$A$4:$X$1004,14,0),"")</f>
        <v/>
      </c>
      <c r="O650" s="58" t="str">
        <f>IFERROR(VLOOKUP($AC650,FILL_DATA!$A$4:$X$1004,15,0),"")</f>
        <v/>
      </c>
      <c r="P650" s="58" t="str">
        <f>IFERROR(VLOOKUP($AC650,FILL_DATA!$A$4:$X$1004,16,0),"")</f>
        <v/>
      </c>
      <c r="Q650" s="58" t="str">
        <f>IFERROR(VLOOKUP($AC650,FILL_DATA!$A$4:$X$1004,17,0),"")</f>
        <v/>
      </c>
      <c r="R650" s="58" t="str">
        <f>IFERROR(VLOOKUP($AC650,FILL_DATA!$A$4:$X$1004,18,0),"")</f>
        <v/>
      </c>
      <c r="S650" s="58" t="str">
        <f>IFERROR(VLOOKUP($AC650,FILL_DATA!$A$4:$X$1004,19,0),"")</f>
        <v/>
      </c>
      <c r="T650" s="58" t="str">
        <f>IFERROR(VLOOKUP($AC650,FILL_DATA!$A$4:$X$1004,20,0),"")</f>
        <v/>
      </c>
      <c r="U650" s="58" t="str">
        <f>IFERROR(VLOOKUP($AC650,FILL_DATA!$A$4:$X$1004,21,0),"")</f>
        <v/>
      </c>
      <c r="V650" s="58" t="str">
        <f>IFERROR(VLOOKUP($AC650,FILL_DATA!$A$4:$X$1004,22,0),"")</f>
        <v/>
      </c>
      <c r="W650" s="58" t="str">
        <f>IFERROR(VLOOKUP($AC650,FILL_DATA!$A$4:$X$1004,23,0),"")</f>
        <v/>
      </c>
      <c r="X650" s="59" t="str">
        <f>IFERROR(VLOOKUP($AC650,FILL_DATA!$A$4:$X$1004,24,0),"")</f>
        <v/>
      </c>
      <c r="Y650" s="59" t="str">
        <f>IF(SANCTION!$C$6:$C$1006="","",VLOOKUP(SANCTION!$C$6:$C$1006,Sheet1!$B$3:$C$15,2,0))</f>
        <v/>
      </c>
      <c r="Z650" s="57">
        <f t="shared" si="20"/>
        <v>0</v>
      </c>
      <c r="AE650" s="89">
        <f>IF(SANCTION!$C650&gt;=9,1,0)</f>
        <v>1</v>
      </c>
      <c r="AF650" s="89">
        <f>IFERROR(PRODUCT(SANCTION!$X650,SANCTION!$Y650),"")</f>
        <v>0</v>
      </c>
      <c r="AG650" s="89">
        <f t="shared" si="21"/>
        <v>0</v>
      </c>
    </row>
    <row r="651" spans="1:33" hidden="1">
      <c r="A651" s="89" t="str">
        <f>J651&amp;"_"&amp;COUNTIF($J$6:J651,J651)</f>
        <v>_615</v>
      </c>
      <c r="B651" s="58"/>
      <c r="C651" s="58" t="str">
        <f>IFERROR(VLOOKUP($AC651,FILL_DATA!$A$4:$X$1004,2,0),"")</f>
        <v/>
      </c>
      <c r="D651" s="59" t="str">
        <f>IFERROR(VLOOKUP($AC651,FILL_DATA!$A$4:$X$1004,3,0),"")</f>
        <v/>
      </c>
      <c r="E651" s="58" t="str">
        <f>IFERROR(VLOOKUP($AC651,FILL_DATA!$A$4:$X$1004,4,0),"")</f>
        <v/>
      </c>
      <c r="F651" s="59" t="str">
        <f>IFERROR(VLOOKUP($AC651,FILL_DATA!$A$4:$X$1004,5,0),"")</f>
        <v/>
      </c>
      <c r="G651" s="58" t="str">
        <f>IFERROR(VLOOKUP($AC651,FILL_DATA!$A$4:$X$1004,6,0),"")</f>
        <v/>
      </c>
      <c r="H651" s="58" t="str">
        <f>IFERROR(VLOOKUP($AC651,FILL_DATA!$A$4:$X$1004,7,0),"")</f>
        <v/>
      </c>
      <c r="I651" s="161" t="str">
        <f>IFERROR(VLOOKUP($AC651,FILL_DATA!$A$4:$X$1004,9,0),"")</f>
        <v/>
      </c>
      <c r="J651" s="58" t="str">
        <f>IFERROR(VLOOKUP($AC651,FILL_DATA!$A$4:$X$1004,10,0),"")</f>
        <v/>
      </c>
      <c r="K651" s="58" t="str">
        <f>IFERROR(VLOOKUP($AC651,FILL_DATA!$A$4:$X$1004,11,0),"")</f>
        <v/>
      </c>
      <c r="L651" s="58" t="str">
        <f>IFERROR(VLOOKUP($AC651,FILL_DATA!$A$4:$X$1004,12,0),"")</f>
        <v/>
      </c>
      <c r="M651" s="58" t="str">
        <f>IFERROR(VLOOKUP($AC651,FILL_DATA!$A$4:$X$1004,13,0),"")</f>
        <v/>
      </c>
      <c r="N651" s="58" t="str">
        <f>IFERROR(VLOOKUP($AC651,FILL_DATA!$A$4:$X$1004,14,0),"")</f>
        <v/>
      </c>
      <c r="O651" s="58" t="str">
        <f>IFERROR(VLOOKUP($AC651,FILL_DATA!$A$4:$X$1004,15,0),"")</f>
        <v/>
      </c>
      <c r="P651" s="58" t="str">
        <f>IFERROR(VLOOKUP($AC651,FILL_DATA!$A$4:$X$1004,16,0),"")</f>
        <v/>
      </c>
      <c r="Q651" s="58" t="str">
        <f>IFERROR(VLOOKUP($AC651,FILL_DATA!$A$4:$X$1004,17,0),"")</f>
        <v/>
      </c>
      <c r="R651" s="58" t="str">
        <f>IFERROR(VLOOKUP($AC651,FILL_DATA!$A$4:$X$1004,18,0),"")</f>
        <v/>
      </c>
      <c r="S651" s="58" t="str">
        <f>IFERROR(VLOOKUP($AC651,FILL_DATA!$A$4:$X$1004,19,0),"")</f>
        <v/>
      </c>
      <c r="T651" s="58" t="str">
        <f>IFERROR(VLOOKUP($AC651,FILL_DATA!$A$4:$X$1004,20,0),"")</f>
        <v/>
      </c>
      <c r="U651" s="58" t="str">
        <f>IFERROR(VLOOKUP($AC651,FILL_DATA!$A$4:$X$1004,21,0),"")</f>
        <v/>
      </c>
      <c r="V651" s="58" t="str">
        <f>IFERROR(VLOOKUP($AC651,FILL_DATA!$A$4:$X$1004,22,0),"")</f>
        <v/>
      </c>
      <c r="W651" s="58" t="str">
        <f>IFERROR(VLOOKUP($AC651,FILL_DATA!$A$4:$X$1004,23,0),"")</f>
        <v/>
      </c>
      <c r="X651" s="59" t="str">
        <f>IFERROR(VLOOKUP($AC651,FILL_DATA!$A$4:$X$1004,24,0),"")</f>
        <v/>
      </c>
      <c r="Y651" s="59" t="str">
        <f>IF(SANCTION!$C$6:$C$1006="","",VLOOKUP(SANCTION!$C$6:$C$1006,Sheet1!$B$3:$C$15,2,0))</f>
        <v/>
      </c>
      <c r="Z651" s="57">
        <f t="shared" si="20"/>
        <v>0</v>
      </c>
      <c r="AE651" s="89">
        <f>IF(SANCTION!$C651&gt;=9,1,0)</f>
        <v>1</v>
      </c>
      <c r="AF651" s="89">
        <f>IFERROR(PRODUCT(SANCTION!$X651,SANCTION!$Y651),"")</f>
        <v>0</v>
      </c>
      <c r="AG651" s="89">
        <f t="shared" si="21"/>
        <v>0</v>
      </c>
    </row>
    <row r="652" spans="1:33" hidden="1">
      <c r="A652" s="89" t="str">
        <f>J652&amp;"_"&amp;COUNTIF($J$6:J652,J652)</f>
        <v>_616</v>
      </c>
      <c r="B652" s="58"/>
      <c r="C652" s="58" t="str">
        <f>IFERROR(VLOOKUP($AC652,FILL_DATA!$A$4:$X$1004,2,0),"")</f>
        <v/>
      </c>
      <c r="D652" s="59" t="str">
        <f>IFERROR(VLOOKUP($AC652,FILL_DATA!$A$4:$X$1004,3,0),"")</f>
        <v/>
      </c>
      <c r="E652" s="58" t="str">
        <f>IFERROR(VLOOKUP($AC652,FILL_DATA!$A$4:$X$1004,4,0),"")</f>
        <v/>
      </c>
      <c r="F652" s="59" t="str">
        <f>IFERROR(VLOOKUP($AC652,FILL_DATA!$A$4:$X$1004,5,0),"")</f>
        <v/>
      </c>
      <c r="G652" s="58" t="str">
        <f>IFERROR(VLOOKUP($AC652,FILL_DATA!$A$4:$X$1004,6,0),"")</f>
        <v/>
      </c>
      <c r="H652" s="58" t="str">
        <f>IFERROR(VLOOKUP($AC652,FILL_DATA!$A$4:$X$1004,7,0),"")</f>
        <v/>
      </c>
      <c r="I652" s="161" t="str">
        <f>IFERROR(VLOOKUP($AC652,FILL_DATA!$A$4:$X$1004,9,0),"")</f>
        <v/>
      </c>
      <c r="J652" s="58" t="str">
        <f>IFERROR(VLOOKUP($AC652,FILL_DATA!$A$4:$X$1004,10,0),"")</f>
        <v/>
      </c>
      <c r="K652" s="58" t="str">
        <f>IFERROR(VLOOKUP($AC652,FILL_DATA!$A$4:$X$1004,11,0),"")</f>
        <v/>
      </c>
      <c r="L652" s="58" t="str">
        <f>IFERROR(VLOOKUP($AC652,FILL_DATA!$A$4:$X$1004,12,0),"")</f>
        <v/>
      </c>
      <c r="M652" s="58" t="str">
        <f>IFERROR(VLOOKUP($AC652,FILL_DATA!$A$4:$X$1004,13,0),"")</f>
        <v/>
      </c>
      <c r="N652" s="58" t="str">
        <f>IFERROR(VLOOKUP($AC652,FILL_DATA!$A$4:$X$1004,14,0),"")</f>
        <v/>
      </c>
      <c r="O652" s="58" t="str">
        <f>IFERROR(VLOOKUP($AC652,FILL_DATA!$A$4:$X$1004,15,0),"")</f>
        <v/>
      </c>
      <c r="P652" s="58" t="str">
        <f>IFERROR(VLOOKUP($AC652,FILL_DATA!$A$4:$X$1004,16,0),"")</f>
        <v/>
      </c>
      <c r="Q652" s="58" t="str">
        <f>IFERROR(VLOOKUP($AC652,FILL_DATA!$A$4:$X$1004,17,0),"")</f>
        <v/>
      </c>
      <c r="R652" s="58" t="str">
        <f>IFERROR(VLOOKUP($AC652,FILL_DATA!$A$4:$X$1004,18,0),"")</f>
        <v/>
      </c>
      <c r="S652" s="58" t="str">
        <f>IFERROR(VLOOKUP($AC652,FILL_DATA!$A$4:$X$1004,19,0),"")</f>
        <v/>
      </c>
      <c r="T652" s="58" t="str">
        <f>IFERROR(VLOOKUP($AC652,FILL_DATA!$A$4:$X$1004,20,0),"")</f>
        <v/>
      </c>
      <c r="U652" s="58" t="str">
        <f>IFERROR(VLOOKUP($AC652,FILL_DATA!$A$4:$X$1004,21,0),"")</f>
        <v/>
      </c>
      <c r="V652" s="58" t="str">
        <f>IFERROR(VLOOKUP($AC652,FILL_DATA!$A$4:$X$1004,22,0),"")</f>
        <v/>
      </c>
      <c r="W652" s="58" t="str">
        <f>IFERROR(VLOOKUP($AC652,FILL_DATA!$A$4:$X$1004,23,0),"")</f>
        <v/>
      </c>
      <c r="X652" s="59" t="str">
        <f>IFERROR(VLOOKUP($AC652,FILL_DATA!$A$4:$X$1004,24,0),"")</f>
        <v/>
      </c>
      <c r="Y652" s="59" t="str">
        <f>IF(SANCTION!$C$6:$C$1006="","",VLOOKUP(SANCTION!$C$6:$C$1006,Sheet1!$B$3:$C$15,2,0))</f>
        <v/>
      </c>
      <c r="Z652" s="57">
        <f t="shared" si="20"/>
        <v>0</v>
      </c>
      <c r="AE652" s="89">
        <f>IF(SANCTION!$C652&gt;=9,1,0)</f>
        <v>1</v>
      </c>
      <c r="AF652" s="89">
        <f>IFERROR(PRODUCT(SANCTION!$X652,SANCTION!$Y652),"")</f>
        <v>0</v>
      </c>
      <c r="AG652" s="89">
        <f t="shared" si="21"/>
        <v>0</v>
      </c>
    </row>
    <row r="653" spans="1:33" hidden="1">
      <c r="A653" s="89" t="str">
        <f>J653&amp;"_"&amp;COUNTIF($J$6:J653,J653)</f>
        <v>_617</v>
      </c>
      <c r="B653" s="58"/>
      <c r="C653" s="58" t="str">
        <f>IFERROR(VLOOKUP($AC653,FILL_DATA!$A$4:$X$1004,2,0),"")</f>
        <v/>
      </c>
      <c r="D653" s="59" t="str">
        <f>IFERROR(VLOOKUP($AC653,FILL_DATA!$A$4:$X$1004,3,0),"")</f>
        <v/>
      </c>
      <c r="E653" s="58" t="str">
        <f>IFERROR(VLOOKUP($AC653,FILL_DATA!$A$4:$X$1004,4,0),"")</f>
        <v/>
      </c>
      <c r="F653" s="59" t="str">
        <f>IFERROR(VLOOKUP($AC653,FILL_DATA!$A$4:$X$1004,5,0),"")</f>
        <v/>
      </c>
      <c r="G653" s="58" t="str">
        <f>IFERROR(VLOOKUP($AC653,FILL_DATA!$A$4:$X$1004,6,0),"")</f>
        <v/>
      </c>
      <c r="H653" s="58" t="str">
        <f>IFERROR(VLOOKUP($AC653,FILL_DATA!$A$4:$X$1004,7,0),"")</f>
        <v/>
      </c>
      <c r="I653" s="161" t="str">
        <f>IFERROR(VLOOKUP($AC653,FILL_DATA!$A$4:$X$1004,9,0),"")</f>
        <v/>
      </c>
      <c r="J653" s="58" t="str">
        <f>IFERROR(VLOOKUP($AC653,FILL_DATA!$A$4:$X$1004,10,0),"")</f>
        <v/>
      </c>
      <c r="K653" s="58" t="str">
        <f>IFERROR(VLOOKUP($AC653,FILL_DATA!$A$4:$X$1004,11,0),"")</f>
        <v/>
      </c>
      <c r="L653" s="58" t="str">
        <f>IFERROR(VLOOKUP($AC653,FILL_DATA!$A$4:$X$1004,12,0),"")</f>
        <v/>
      </c>
      <c r="M653" s="58" t="str">
        <f>IFERROR(VLOOKUP($AC653,FILL_DATA!$A$4:$X$1004,13,0),"")</f>
        <v/>
      </c>
      <c r="N653" s="58" t="str">
        <f>IFERROR(VLOOKUP($AC653,FILL_DATA!$A$4:$X$1004,14,0),"")</f>
        <v/>
      </c>
      <c r="O653" s="58" t="str">
        <f>IFERROR(VLOOKUP($AC653,FILL_DATA!$A$4:$X$1004,15,0),"")</f>
        <v/>
      </c>
      <c r="P653" s="58" t="str">
        <f>IFERROR(VLOOKUP($AC653,FILL_DATA!$A$4:$X$1004,16,0),"")</f>
        <v/>
      </c>
      <c r="Q653" s="58" t="str">
        <f>IFERROR(VLOOKUP($AC653,FILL_DATA!$A$4:$X$1004,17,0),"")</f>
        <v/>
      </c>
      <c r="R653" s="58" t="str">
        <f>IFERROR(VLOOKUP($AC653,FILL_DATA!$A$4:$X$1004,18,0),"")</f>
        <v/>
      </c>
      <c r="S653" s="58" t="str">
        <f>IFERROR(VLOOKUP($AC653,FILL_DATA!$A$4:$X$1004,19,0),"")</f>
        <v/>
      </c>
      <c r="T653" s="58" t="str">
        <f>IFERROR(VLOOKUP($AC653,FILL_DATA!$A$4:$X$1004,20,0),"")</f>
        <v/>
      </c>
      <c r="U653" s="58" t="str">
        <f>IFERROR(VLOOKUP($AC653,FILL_DATA!$A$4:$X$1004,21,0),"")</f>
        <v/>
      </c>
      <c r="V653" s="58" t="str">
        <f>IFERROR(VLOOKUP($AC653,FILL_DATA!$A$4:$X$1004,22,0),"")</f>
        <v/>
      </c>
      <c r="W653" s="58" t="str">
        <f>IFERROR(VLOOKUP($AC653,FILL_DATA!$A$4:$X$1004,23,0),"")</f>
        <v/>
      </c>
      <c r="X653" s="59" t="str">
        <f>IFERROR(VLOOKUP($AC653,FILL_DATA!$A$4:$X$1004,24,0),"")</f>
        <v/>
      </c>
      <c r="Y653" s="59" t="str">
        <f>IF(SANCTION!$C$6:$C$1006="","",VLOOKUP(SANCTION!$C$6:$C$1006,Sheet1!$B$3:$C$15,2,0))</f>
        <v/>
      </c>
      <c r="Z653" s="57">
        <f t="shared" si="20"/>
        <v>0</v>
      </c>
      <c r="AE653" s="89">
        <f>IF(SANCTION!$C653&gt;=9,1,0)</f>
        <v>1</v>
      </c>
      <c r="AF653" s="89">
        <f>IFERROR(PRODUCT(SANCTION!$X653,SANCTION!$Y653),"")</f>
        <v>0</v>
      </c>
      <c r="AG653" s="89">
        <f t="shared" si="21"/>
        <v>0</v>
      </c>
    </row>
    <row r="654" spans="1:33" hidden="1">
      <c r="A654" s="89" t="str">
        <f>J654&amp;"_"&amp;COUNTIF($J$6:J654,J654)</f>
        <v>_618</v>
      </c>
      <c r="B654" s="58"/>
      <c r="C654" s="58" t="str">
        <f>IFERROR(VLOOKUP($AC654,FILL_DATA!$A$4:$X$1004,2,0),"")</f>
        <v/>
      </c>
      <c r="D654" s="59" t="str">
        <f>IFERROR(VLOOKUP($AC654,FILL_DATA!$A$4:$X$1004,3,0),"")</f>
        <v/>
      </c>
      <c r="E654" s="58" t="str">
        <f>IFERROR(VLOOKUP($AC654,FILL_DATA!$A$4:$X$1004,4,0),"")</f>
        <v/>
      </c>
      <c r="F654" s="59" t="str">
        <f>IFERROR(VLOOKUP($AC654,FILL_DATA!$A$4:$X$1004,5,0),"")</f>
        <v/>
      </c>
      <c r="G654" s="58" t="str">
        <f>IFERROR(VLOOKUP($AC654,FILL_DATA!$A$4:$X$1004,6,0),"")</f>
        <v/>
      </c>
      <c r="H654" s="58" t="str">
        <f>IFERROR(VLOOKUP($AC654,FILL_DATA!$A$4:$X$1004,7,0),"")</f>
        <v/>
      </c>
      <c r="I654" s="161" t="str">
        <f>IFERROR(VLOOKUP($AC654,FILL_DATA!$A$4:$X$1004,9,0),"")</f>
        <v/>
      </c>
      <c r="J654" s="58" t="str">
        <f>IFERROR(VLOOKUP($AC654,FILL_DATA!$A$4:$X$1004,10,0),"")</f>
        <v/>
      </c>
      <c r="K654" s="58" t="str">
        <f>IFERROR(VLOOKUP($AC654,FILL_DATA!$A$4:$X$1004,11,0),"")</f>
        <v/>
      </c>
      <c r="L654" s="58" t="str">
        <f>IFERROR(VLOOKUP($AC654,FILL_DATA!$A$4:$X$1004,12,0),"")</f>
        <v/>
      </c>
      <c r="M654" s="58" t="str">
        <f>IFERROR(VLOOKUP($AC654,FILL_DATA!$A$4:$X$1004,13,0),"")</f>
        <v/>
      </c>
      <c r="N654" s="58" t="str">
        <f>IFERROR(VLOOKUP($AC654,FILL_DATA!$A$4:$X$1004,14,0),"")</f>
        <v/>
      </c>
      <c r="O654" s="58" t="str">
        <f>IFERROR(VLOOKUP($AC654,FILL_DATA!$A$4:$X$1004,15,0),"")</f>
        <v/>
      </c>
      <c r="P654" s="58" t="str">
        <f>IFERROR(VLOOKUP($AC654,FILL_DATA!$A$4:$X$1004,16,0),"")</f>
        <v/>
      </c>
      <c r="Q654" s="58" t="str">
        <f>IFERROR(VLOOKUP($AC654,FILL_DATA!$A$4:$X$1004,17,0),"")</f>
        <v/>
      </c>
      <c r="R654" s="58" t="str">
        <f>IFERROR(VLOOKUP($AC654,FILL_DATA!$A$4:$X$1004,18,0),"")</f>
        <v/>
      </c>
      <c r="S654" s="58" t="str">
        <f>IFERROR(VLOOKUP($AC654,FILL_DATA!$A$4:$X$1004,19,0),"")</f>
        <v/>
      </c>
      <c r="T654" s="58" t="str">
        <f>IFERROR(VLOOKUP($AC654,FILL_DATA!$A$4:$X$1004,20,0),"")</f>
        <v/>
      </c>
      <c r="U654" s="58" t="str">
        <f>IFERROR(VLOOKUP($AC654,FILL_DATA!$A$4:$X$1004,21,0),"")</f>
        <v/>
      </c>
      <c r="V654" s="58" t="str">
        <f>IFERROR(VLOOKUP($AC654,FILL_DATA!$A$4:$X$1004,22,0),"")</f>
        <v/>
      </c>
      <c r="W654" s="58" t="str">
        <f>IFERROR(VLOOKUP($AC654,FILL_DATA!$A$4:$X$1004,23,0),"")</f>
        <v/>
      </c>
      <c r="X654" s="59" t="str">
        <f>IFERROR(VLOOKUP($AC654,FILL_DATA!$A$4:$X$1004,24,0),"")</f>
        <v/>
      </c>
      <c r="Y654" s="59" t="str">
        <f>IF(SANCTION!$C$6:$C$1006="","",VLOOKUP(SANCTION!$C$6:$C$1006,Sheet1!$B$3:$C$15,2,0))</f>
        <v/>
      </c>
      <c r="Z654" s="57">
        <f t="shared" si="20"/>
        <v>0</v>
      </c>
      <c r="AE654" s="89">
        <f>IF(SANCTION!$C654&gt;=9,1,0)</f>
        <v>1</v>
      </c>
      <c r="AF654" s="89">
        <f>IFERROR(PRODUCT(SANCTION!$X654,SANCTION!$Y654),"")</f>
        <v>0</v>
      </c>
      <c r="AG654" s="89">
        <f t="shared" si="21"/>
        <v>0</v>
      </c>
    </row>
    <row r="655" spans="1:33" hidden="1">
      <c r="A655" s="89" t="str">
        <f>J655&amp;"_"&amp;COUNTIF($J$6:J655,J655)</f>
        <v>_619</v>
      </c>
      <c r="B655" s="58"/>
      <c r="C655" s="58" t="str">
        <f>IFERROR(VLOOKUP($AC655,FILL_DATA!$A$4:$X$1004,2,0),"")</f>
        <v/>
      </c>
      <c r="D655" s="59" t="str">
        <f>IFERROR(VLOOKUP($AC655,FILL_DATA!$A$4:$X$1004,3,0),"")</f>
        <v/>
      </c>
      <c r="E655" s="58" t="str">
        <f>IFERROR(VLOOKUP($AC655,FILL_DATA!$A$4:$X$1004,4,0),"")</f>
        <v/>
      </c>
      <c r="F655" s="59" t="str">
        <f>IFERROR(VLOOKUP($AC655,FILL_DATA!$A$4:$X$1004,5,0),"")</f>
        <v/>
      </c>
      <c r="G655" s="58" t="str">
        <f>IFERROR(VLOOKUP($AC655,FILL_DATA!$A$4:$X$1004,6,0),"")</f>
        <v/>
      </c>
      <c r="H655" s="58" t="str">
        <f>IFERROR(VLOOKUP($AC655,FILL_DATA!$A$4:$X$1004,7,0),"")</f>
        <v/>
      </c>
      <c r="I655" s="161" t="str">
        <f>IFERROR(VLOOKUP($AC655,FILL_DATA!$A$4:$X$1004,9,0),"")</f>
        <v/>
      </c>
      <c r="J655" s="58" t="str">
        <f>IFERROR(VLOOKUP($AC655,FILL_DATA!$A$4:$X$1004,10,0),"")</f>
        <v/>
      </c>
      <c r="K655" s="58" t="str">
        <f>IFERROR(VLOOKUP($AC655,FILL_DATA!$A$4:$X$1004,11,0),"")</f>
        <v/>
      </c>
      <c r="L655" s="58" t="str">
        <f>IFERROR(VLOOKUP($AC655,FILL_DATA!$A$4:$X$1004,12,0),"")</f>
        <v/>
      </c>
      <c r="M655" s="58" t="str">
        <f>IFERROR(VLOOKUP($AC655,FILL_DATA!$A$4:$X$1004,13,0),"")</f>
        <v/>
      </c>
      <c r="N655" s="58" t="str">
        <f>IFERROR(VLOOKUP($AC655,FILL_DATA!$A$4:$X$1004,14,0),"")</f>
        <v/>
      </c>
      <c r="O655" s="58" t="str">
        <f>IFERROR(VLOOKUP($AC655,FILL_DATA!$A$4:$X$1004,15,0),"")</f>
        <v/>
      </c>
      <c r="P655" s="58" t="str">
        <f>IFERROR(VLOOKUP($AC655,FILL_DATA!$A$4:$X$1004,16,0),"")</f>
        <v/>
      </c>
      <c r="Q655" s="58" t="str">
        <f>IFERROR(VLOOKUP($AC655,FILL_DATA!$A$4:$X$1004,17,0),"")</f>
        <v/>
      </c>
      <c r="R655" s="58" t="str">
        <f>IFERROR(VLOOKUP($AC655,FILL_DATA!$A$4:$X$1004,18,0),"")</f>
        <v/>
      </c>
      <c r="S655" s="58" t="str">
        <f>IFERROR(VLOOKUP($AC655,FILL_DATA!$A$4:$X$1004,19,0),"")</f>
        <v/>
      </c>
      <c r="T655" s="58" t="str">
        <f>IFERROR(VLOOKUP($AC655,FILL_DATA!$A$4:$X$1004,20,0),"")</f>
        <v/>
      </c>
      <c r="U655" s="58" t="str">
        <f>IFERROR(VLOOKUP($AC655,FILL_DATA!$A$4:$X$1004,21,0),"")</f>
        <v/>
      </c>
      <c r="V655" s="58" t="str">
        <f>IFERROR(VLOOKUP($AC655,FILL_DATA!$A$4:$X$1004,22,0),"")</f>
        <v/>
      </c>
      <c r="W655" s="58" t="str">
        <f>IFERROR(VLOOKUP($AC655,FILL_DATA!$A$4:$X$1004,23,0),"")</f>
        <v/>
      </c>
      <c r="X655" s="59" t="str">
        <f>IFERROR(VLOOKUP($AC655,FILL_DATA!$A$4:$X$1004,24,0),"")</f>
        <v/>
      </c>
      <c r="Y655" s="59" t="str">
        <f>IF(SANCTION!$C$6:$C$1006="","",VLOOKUP(SANCTION!$C$6:$C$1006,Sheet1!$B$3:$C$15,2,0))</f>
        <v/>
      </c>
      <c r="Z655" s="57">
        <f t="shared" si="20"/>
        <v>0</v>
      </c>
      <c r="AE655" s="89">
        <f>IF(SANCTION!$C655&gt;=9,1,0)</f>
        <v>1</v>
      </c>
      <c r="AF655" s="89">
        <f>IFERROR(PRODUCT(SANCTION!$X655,SANCTION!$Y655),"")</f>
        <v>0</v>
      </c>
      <c r="AG655" s="89">
        <f t="shared" si="21"/>
        <v>0</v>
      </c>
    </row>
    <row r="656" spans="1:33" hidden="1">
      <c r="A656" s="89" t="str">
        <f>J656&amp;"_"&amp;COUNTIF($J$6:J656,J656)</f>
        <v>_620</v>
      </c>
      <c r="B656" s="58"/>
      <c r="C656" s="58" t="str">
        <f>IFERROR(VLOOKUP($AC656,FILL_DATA!$A$4:$X$1004,2,0),"")</f>
        <v/>
      </c>
      <c r="D656" s="59" t="str">
        <f>IFERROR(VLOOKUP($AC656,FILL_DATA!$A$4:$X$1004,3,0),"")</f>
        <v/>
      </c>
      <c r="E656" s="58" t="str">
        <f>IFERROR(VLOOKUP($AC656,FILL_DATA!$A$4:$X$1004,4,0),"")</f>
        <v/>
      </c>
      <c r="F656" s="59" t="str">
        <f>IFERROR(VLOOKUP($AC656,FILL_DATA!$A$4:$X$1004,5,0),"")</f>
        <v/>
      </c>
      <c r="G656" s="58" t="str">
        <f>IFERROR(VLOOKUP($AC656,FILL_DATA!$A$4:$X$1004,6,0),"")</f>
        <v/>
      </c>
      <c r="H656" s="58" t="str">
        <f>IFERROR(VLOOKUP($AC656,FILL_DATA!$A$4:$X$1004,7,0),"")</f>
        <v/>
      </c>
      <c r="I656" s="161" t="str">
        <f>IFERROR(VLOOKUP($AC656,FILL_DATA!$A$4:$X$1004,9,0),"")</f>
        <v/>
      </c>
      <c r="J656" s="58" t="str">
        <f>IFERROR(VLOOKUP($AC656,FILL_DATA!$A$4:$X$1004,10,0),"")</f>
        <v/>
      </c>
      <c r="K656" s="58" t="str">
        <f>IFERROR(VLOOKUP($AC656,FILL_DATA!$A$4:$X$1004,11,0),"")</f>
        <v/>
      </c>
      <c r="L656" s="58" t="str">
        <f>IFERROR(VLOOKUP($AC656,FILL_DATA!$A$4:$X$1004,12,0),"")</f>
        <v/>
      </c>
      <c r="M656" s="58" t="str">
        <f>IFERROR(VLOOKUP($AC656,FILL_DATA!$A$4:$X$1004,13,0),"")</f>
        <v/>
      </c>
      <c r="N656" s="58" t="str">
        <f>IFERROR(VLOOKUP($AC656,FILL_DATA!$A$4:$X$1004,14,0),"")</f>
        <v/>
      </c>
      <c r="O656" s="58" t="str">
        <f>IFERROR(VLOOKUP($AC656,FILL_DATA!$A$4:$X$1004,15,0),"")</f>
        <v/>
      </c>
      <c r="P656" s="58" t="str">
        <f>IFERROR(VLOOKUP($AC656,FILL_DATA!$A$4:$X$1004,16,0),"")</f>
        <v/>
      </c>
      <c r="Q656" s="58" t="str">
        <f>IFERROR(VLOOKUP($AC656,FILL_DATA!$A$4:$X$1004,17,0),"")</f>
        <v/>
      </c>
      <c r="R656" s="58" t="str">
        <f>IFERROR(VLOOKUP($AC656,FILL_DATA!$A$4:$X$1004,18,0),"")</f>
        <v/>
      </c>
      <c r="S656" s="58" t="str">
        <f>IFERROR(VLOOKUP($AC656,FILL_DATA!$A$4:$X$1004,19,0),"")</f>
        <v/>
      </c>
      <c r="T656" s="58" t="str">
        <f>IFERROR(VLOOKUP($AC656,FILL_DATA!$A$4:$X$1004,20,0),"")</f>
        <v/>
      </c>
      <c r="U656" s="58" t="str">
        <f>IFERROR(VLOOKUP($AC656,FILL_DATA!$A$4:$X$1004,21,0),"")</f>
        <v/>
      </c>
      <c r="V656" s="58" t="str">
        <f>IFERROR(VLOOKUP($AC656,FILL_DATA!$A$4:$X$1004,22,0),"")</f>
        <v/>
      </c>
      <c r="W656" s="58" t="str">
        <f>IFERROR(VLOOKUP($AC656,FILL_DATA!$A$4:$X$1004,23,0),"")</f>
        <v/>
      </c>
      <c r="X656" s="59" t="str">
        <f>IFERROR(VLOOKUP($AC656,FILL_DATA!$A$4:$X$1004,24,0),"")</f>
        <v/>
      </c>
      <c r="Y656" s="59" t="str">
        <f>IF(SANCTION!$C$6:$C$1006="","",VLOOKUP(SANCTION!$C$6:$C$1006,Sheet1!$B$3:$C$15,2,0))</f>
        <v/>
      </c>
      <c r="Z656" s="57">
        <f t="shared" si="20"/>
        <v>0</v>
      </c>
      <c r="AE656" s="89">
        <f>IF(SANCTION!$C656&gt;=9,1,0)</f>
        <v>1</v>
      </c>
      <c r="AF656" s="89">
        <f>IFERROR(PRODUCT(SANCTION!$X656,SANCTION!$Y656),"")</f>
        <v>0</v>
      </c>
      <c r="AG656" s="89">
        <f t="shared" si="21"/>
        <v>0</v>
      </c>
    </row>
    <row r="657" spans="1:33" hidden="1">
      <c r="A657" s="89" t="str">
        <f>J657&amp;"_"&amp;COUNTIF($J$6:J657,J657)</f>
        <v>_621</v>
      </c>
      <c r="B657" s="58"/>
      <c r="C657" s="58" t="str">
        <f>IFERROR(VLOOKUP($AC657,FILL_DATA!$A$4:$X$1004,2,0),"")</f>
        <v/>
      </c>
      <c r="D657" s="59" t="str">
        <f>IFERROR(VLOOKUP($AC657,FILL_DATA!$A$4:$X$1004,3,0),"")</f>
        <v/>
      </c>
      <c r="E657" s="58" t="str">
        <f>IFERROR(VLOOKUP($AC657,FILL_DATA!$A$4:$X$1004,4,0),"")</f>
        <v/>
      </c>
      <c r="F657" s="59" t="str">
        <f>IFERROR(VLOOKUP($AC657,FILL_DATA!$A$4:$X$1004,5,0),"")</f>
        <v/>
      </c>
      <c r="G657" s="58" t="str">
        <f>IFERROR(VLOOKUP($AC657,FILL_DATA!$A$4:$X$1004,6,0),"")</f>
        <v/>
      </c>
      <c r="H657" s="58" t="str">
        <f>IFERROR(VLOOKUP($AC657,FILL_DATA!$A$4:$X$1004,7,0),"")</f>
        <v/>
      </c>
      <c r="I657" s="161" t="str">
        <f>IFERROR(VLOOKUP($AC657,FILL_DATA!$A$4:$X$1004,9,0),"")</f>
        <v/>
      </c>
      <c r="J657" s="58" t="str">
        <f>IFERROR(VLOOKUP($AC657,FILL_DATA!$A$4:$X$1004,10,0),"")</f>
        <v/>
      </c>
      <c r="K657" s="58" t="str">
        <f>IFERROR(VLOOKUP($AC657,FILL_DATA!$A$4:$X$1004,11,0),"")</f>
        <v/>
      </c>
      <c r="L657" s="58" t="str">
        <f>IFERROR(VLOOKUP($AC657,FILL_DATA!$A$4:$X$1004,12,0),"")</f>
        <v/>
      </c>
      <c r="M657" s="58" t="str">
        <f>IFERROR(VLOOKUP($AC657,FILL_DATA!$A$4:$X$1004,13,0),"")</f>
        <v/>
      </c>
      <c r="N657" s="58" t="str">
        <f>IFERROR(VLOOKUP($AC657,FILL_DATA!$A$4:$X$1004,14,0),"")</f>
        <v/>
      </c>
      <c r="O657" s="58" t="str">
        <f>IFERROR(VLOOKUP($AC657,FILL_DATA!$A$4:$X$1004,15,0),"")</f>
        <v/>
      </c>
      <c r="P657" s="58" t="str">
        <f>IFERROR(VLOOKUP($AC657,FILL_DATA!$A$4:$X$1004,16,0),"")</f>
        <v/>
      </c>
      <c r="Q657" s="58" t="str">
        <f>IFERROR(VLOOKUP($AC657,FILL_DATA!$A$4:$X$1004,17,0),"")</f>
        <v/>
      </c>
      <c r="R657" s="58" t="str">
        <f>IFERROR(VLOOKUP($AC657,FILL_DATA!$A$4:$X$1004,18,0),"")</f>
        <v/>
      </c>
      <c r="S657" s="58" t="str">
        <f>IFERROR(VLOOKUP($AC657,FILL_DATA!$A$4:$X$1004,19,0),"")</f>
        <v/>
      </c>
      <c r="T657" s="58" t="str">
        <f>IFERROR(VLOOKUP($AC657,FILL_DATA!$A$4:$X$1004,20,0),"")</f>
        <v/>
      </c>
      <c r="U657" s="58" t="str">
        <f>IFERROR(VLOOKUP($AC657,FILL_DATA!$A$4:$X$1004,21,0),"")</f>
        <v/>
      </c>
      <c r="V657" s="58" t="str">
        <f>IFERROR(VLOOKUP($AC657,FILL_DATA!$A$4:$X$1004,22,0),"")</f>
        <v/>
      </c>
      <c r="W657" s="58" t="str">
        <f>IFERROR(VLOOKUP($AC657,FILL_DATA!$A$4:$X$1004,23,0),"")</f>
        <v/>
      </c>
      <c r="X657" s="59" t="str">
        <f>IFERROR(VLOOKUP($AC657,FILL_DATA!$A$4:$X$1004,24,0),"")</f>
        <v/>
      </c>
      <c r="Y657" s="59" t="str">
        <f>IF(SANCTION!$C$6:$C$1006="","",VLOOKUP(SANCTION!$C$6:$C$1006,Sheet1!$B$3:$C$15,2,0))</f>
        <v/>
      </c>
      <c r="Z657" s="57">
        <f t="shared" si="20"/>
        <v>0</v>
      </c>
      <c r="AE657" s="89">
        <f>IF(SANCTION!$C657&gt;=9,1,0)</f>
        <v>1</v>
      </c>
      <c r="AF657" s="89">
        <f>IFERROR(PRODUCT(SANCTION!$X657,SANCTION!$Y657),"")</f>
        <v>0</v>
      </c>
      <c r="AG657" s="89">
        <f t="shared" si="21"/>
        <v>0</v>
      </c>
    </row>
    <row r="658" spans="1:33" hidden="1">
      <c r="A658" s="89" t="str">
        <f>J658&amp;"_"&amp;COUNTIF($J$6:J658,J658)</f>
        <v>_622</v>
      </c>
      <c r="B658" s="58"/>
      <c r="C658" s="58" t="str">
        <f>IFERROR(VLOOKUP($AC658,FILL_DATA!$A$4:$X$1004,2,0),"")</f>
        <v/>
      </c>
      <c r="D658" s="59" t="str">
        <f>IFERROR(VLOOKUP($AC658,FILL_DATA!$A$4:$X$1004,3,0),"")</f>
        <v/>
      </c>
      <c r="E658" s="58" t="str">
        <f>IFERROR(VLOOKUP($AC658,FILL_DATA!$A$4:$X$1004,4,0),"")</f>
        <v/>
      </c>
      <c r="F658" s="59" t="str">
        <f>IFERROR(VLOOKUP($AC658,FILL_DATA!$A$4:$X$1004,5,0),"")</f>
        <v/>
      </c>
      <c r="G658" s="58" t="str">
        <f>IFERROR(VLOOKUP($AC658,FILL_DATA!$A$4:$X$1004,6,0),"")</f>
        <v/>
      </c>
      <c r="H658" s="58" t="str">
        <f>IFERROR(VLOOKUP($AC658,FILL_DATA!$A$4:$X$1004,7,0),"")</f>
        <v/>
      </c>
      <c r="I658" s="161" t="str">
        <f>IFERROR(VLOOKUP($AC658,FILL_DATA!$A$4:$X$1004,9,0),"")</f>
        <v/>
      </c>
      <c r="J658" s="58" t="str">
        <f>IFERROR(VLOOKUP($AC658,FILL_DATA!$A$4:$X$1004,10,0),"")</f>
        <v/>
      </c>
      <c r="K658" s="58" t="str">
        <f>IFERROR(VLOOKUP($AC658,FILL_DATA!$A$4:$X$1004,11,0),"")</f>
        <v/>
      </c>
      <c r="L658" s="58" t="str">
        <f>IFERROR(VLOOKUP($AC658,FILL_DATA!$A$4:$X$1004,12,0),"")</f>
        <v/>
      </c>
      <c r="M658" s="58" t="str">
        <f>IFERROR(VLOOKUP($AC658,FILL_DATA!$A$4:$X$1004,13,0),"")</f>
        <v/>
      </c>
      <c r="N658" s="58" t="str">
        <f>IFERROR(VLOOKUP($AC658,FILL_DATA!$A$4:$X$1004,14,0),"")</f>
        <v/>
      </c>
      <c r="O658" s="58" t="str">
        <f>IFERROR(VLOOKUP($AC658,FILL_DATA!$A$4:$X$1004,15,0),"")</f>
        <v/>
      </c>
      <c r="P658" s="58" t="str">
        <f>IFERROR(VLOOKUP($AC658,FILL_DATA!$A$4:$X$1004,16,0),"")</f>
        <v/>
      </c>
      <c r="Q658" s="58" t="str">
        <f>IFERROR(VLOOKUP($AC658,FILL_DATA!$A$4:$X$1004,17,0),"")</f>
        <v/>
      </c>
      <c r="R658" s="58" t="str">
        <f>IFERROR(VLOOKUP($AC658,FILL_DATA!$A$4:$X$1004,18,0),"")</f>
        <v/>
      </c>
      <c r="S658" s="58" t="str">
        <f>IFERROR(VLOOKUP($AC658,FILL_DATA!$A$4:$X$1004,19,0),"")</f>
        <v/>
      </c>
      <c r="T658" s="58" t="str">
        <f>IFERROR(VLOOKUP($AC658,FILL_DATA!$A$4:$X$1004,20,0),"")</f>
        <v/>
      </c>
      <c r="U658" s="58" t="str">
        <f>IFERROR(VLOOKUP($AC658,FILL_DATA!$A$4:$X$1004,21,0),"")</f>
        <v/>
      </c>
      <c r="V658" s="58" t="str">
        <f>IFERROR(VLOOKUP($AC658,FILL_DATA!$A$4:$X$1004,22,0),"")</f>
        <v/>
      </c>
      <c r="W658" s="58" t="str">
        <f>IFERROR(VLOOKUP($AC658,FILL_DATA!$A$4:$X$1004,23,0),"")</f>
        <v/>
      </c>
      <c r="X658" s="59" t="str">
        <f>IFERROR(VLOOKUP($AC658,FILL_DATA!$A$4:$X$1004,24,0),"")</f>
        <v/>
      </c>
      <c r="Y658" s="59" t="str">
        <f>IF(SANCTION!$C$6:$C$1006="","",VLOOKUP(SANCTION!$C$6:$C$1006,Sheet1!$B$3:$C$15,2,0))</f>
        <v/>
      </c>
      <c r="Z658" s="57">
        <f t="shared" si="20"/>
        <v>0</v>
      </c>
      <c r="AE658" s="89">
        <f>IF(SANCTION!$C658&gt;=9,1,0)</f>
        <v>1</v>
      </c>
      <c r="AF658" s="89">
        <f>IFERROR(PRODUCT(SANCTION!$X658,SANCTION!$Y658),"")</f>
        <v>0</v>
      </c>
      <c r="AG658" s="89">
        <f t="shared" si="21"/>
        <v>0</v>
      </c>
    </row>
    <row r="659" spans="1:33" hidden="1">
      <c r="A659" s="89" t="str">
        <f>J659&amp;"_"&amp;COUNTIF($J$6:J659,J659)</f>
        <v>_623</v>
      </c>
      <c r="B659" s="58"/>
      <c r="C659" s="58" t="str">
        <f>IFERROR(VLOOKUP($AC659,FILL_DATA!$A$4:$X$1004,2,0),"")</f>
        <v/>
      </c>
      <c r="D659" s="59" t="str">
        <f>IFERROR(VLOOKUP($AC659,FILL_DATA!$A$4:$X$1004,3,0),"")</f>
        <v/>
      </c>
      <c r="E659" s="58" t="str">
        <f>IFERROR(VLOOKUP($AC659,FILL_DATA!$A$4:$X$1004,4,0),"")</f>
        <v/>
      </c>
      <c r="F659" s="59" t="str">
        <f>IFERROR(VLOOKUP($AC659,FILL_DATA!$A$4:$X$1004,5,0),"")</f>
        <v/>
      </c>
      <c r="G659" s="58" t="str">
        <f>IFERROR(VLOOKUP($AC659,FILL_DATA!$A$4:$X$1004,6,0),"")</f>
        <v/>
      </c>
      <c r="H659" s="58" t="str">
        <f>IFERROR(VLOOKUP($AC659,FILL_DATA!$A$4:$X$1004,7,0),"")</f>
        <v/>
      </c>
      <c r="I659" s="161" t="str">
        <f>IFERROR(VLOOKUP($AC659,FILL_DATA!$A$4:$X$1004,9,0),"")</f>
        <v/>
      </c>
      <c r="J659" s="58" t="str">
        <f>IFERROR(VLOOKUP($AC659,FILL_DATA!$A$4:$X$1004,10,0),"")</f>
        <v/>
      </c>
      <c r="K659" s="58" t="str">
        <f>IFERROR(VLOOKUP($AC659,FILL_DATA!$A$4:$X$1004,11,0),"")</f>
        <v/>
      </c>
      <c r="L659" s="58" t="str">
        <f>IFERROR(VLOOKUP($AC659,FILL_DATA!$A$4:$X$1004,12,0),"")</f>
        <v/>
      </c>
      <c r="M659" s="58" t="str">
        <f>IFERROR(VLOOKUP($AC659,FILL_DATA!$A$4:$X$1004,13,0),"")</f>
        <v/>
      </c>
      <c r="N659" s="58" t="str">
        <f>IFERROR(VLOOKUP($AC659,FILL_DATA!$A$4:$X$1004,14,0),"")</f>
        <v/>
      </c>
      <c r="O659" s="58" t="str">
        <f>IFERROR(VLOOKUP($AC659,FILL_DATA!$A$4:$X$1004,15,0),"")</f>
        <v/>
      </c>
      <c r="P659" s="58" t="str">
        <f>IFERROR(VLOOKUP($AC659,FILL_DATA!$A$4:$X$1004,16,0),"")</f>
        <v/>
      </c>
      <c r="Q659" s="58" t="str">
        <f>IFERROR(VLOOKUP($AC659,FILL_DATA!$A$4:$X$1004,17,0),"")</f>
        <v/>
      </c>
      <c r="R659" s="58" t="str">
        <f>IFERROR(VLOOKUP($AC659,FILL_DATA!$A$4:$X$1004,18,0),"")</f>
        <v/>
      </c>
      <c r="S659" s="58" t="str">
        <f>IFERROR(VLOOKUP($AC659,FILL_DATA!$A$4:$X$1004,19,0),"")</f>
        <v/>
      </c>
      <c r="T659" s="58" t="str">
        <f>IFERROR(VLOOKUP($AC659,FILL_DATA!$A$4:$X$1004,20,0),"")</f>
        <v/>
      </c>
      <c r="U659" s="58" t="str">
        <f>IFERROR(VLOOKUP($AC659,FILL_DATA!$A$4:$X$1004,21,0),"")</f>
        <v/>
      </c>
      <c r="V659" s="58" t="str">
        <f>IFERROR(VLOOKUP($AC659,FILL_DATA!$A$4:$X$1004,22,0),"")</f>
        <v/>
      </c>
      <c r="W659" s="58" t="str">
        <f>IFERROR(VLOOKUP($AC659,FILL_DATA!$A$4:$X$1004,23,0),"")</f>
        <v/>
      </c>
      <c r="X659" s="59" t="str">
        <f>IFERROR(VLOOKUP($AC659,FILL_DATA!$A$4:$X$1004,24,0),"")</f>
        <v/>
      </c>
      <c r="Y659" s="59" t="str">
        <f>IF(SANCTION!$C$6:$C$1006="","",VLOOKUP(SANCTION!$C$6:$C$1006,Sheet1!$B$3:$C$15,2,0))</f>
        <v/>
      </c>
      <c r="Z659" s="57">
        <f t="shared" si="20"/>
        <v>0</v>
      </c>
      <c r="AE659" s="89">
        <f>IF(SANCTION!$C659&gt;=9,1,0)</f>
        <v>1</v>
      </c>
      <c r="AF659" s="89">
        <f>IFERROR(PRODUCT(SANCTION!$X659,SANCTION!$Y659),"")</f>
        <v>0</v>
      </c>
      <c r="AG659" s="89">
        <f t="shared" si="21"/>
        <v>0</v>
      </c>
    </row>
    <row r="660" spans="1:33" hidden="1">
      <c r="A660" s="89" t="str">
        <f>J660&amp;"_"&amp;COUNTIF($J$6:J660,J660)</f>
        <v>_624</v>
      </c>
      <c r="B660" s="58"/>
      <c r="C660" s="58" t="str">
        <f>IFERROR(VLOOKUP($AC660,FILL_DATA!$A$4:$X$1004,2,0),"")</f>
        <v/>
      </c>
      <c r="D660" s="59" t="str">
        <f>IFERROR(VLOOKUP($AC660,FILL_DATA!$A$4:$X$1004,3,0),"")</f>
        <v/>
      </c>
      <c r="E660" s="58" t="str">
        <f>IFERROR(VLOOKUP($AC660,FILL_DATA!$A$4:$X$1004,4,0),"")</f>
        <v/>
      </c>
      <c r="F660" s="59" t="str">
        <f>IFERROR(VLOOKUP($AC660,FILL_DATA!$A$4:$X$1004,5,0),"")</f>
        <v/>
      </c>
      <c r="G660" s="58" t="str">
        <f>IFERROR(VLOOKUP($AC660,FILL_DATA!$A$4:$X$1004,6,0),"")</f>
        <v/>
      </c>
      <c r="H660" s="58" t="str">
        <f>IFERROR(VLOOKUP($AC660,FILL_DATA!$A$4:$X$1004,7,0),"")</f>
        <v/>
      </c>
      <c r="I660" s="161" t="str">
        <f>IFERROR(VLOOKUP($AC660,FILL_DATA!$A$4:$X$1004,9,0),"")</f>
        <v/>
      </c>
      <c r="J660" s="58" t="str">
        <f>IFERROR(VLOOKUP($AC660,FILL_DATA!$A$4:$X$1004,10,0),"")</f>
        <v/>
      </c>
      <c r="K660" s="58" t="str">
        <f>IFERROR(VLOOKUP($AC660,FILL_DATA!$A$4:$X$1004,11,0),"")</f>
        <v/>
      </c>
      <c r="L660" s="58" t="str">
        <f>IFERROR(VLOOKUP($AC660,FILL_DATA!$A$4:$X$1004,12,0),"")</f>
        <v/>
      </c>
      <c r="M660" s="58" t="str">
        <f>IFERROR(VLOOKUP($AC660,FILL_DATA!$A$4:$X$1004,13,0),"")</f>
        <v/>
      </c>
      <c r="N660" s="58" t="str">
        <f>IFERROR(VLOOKUP($AC660,FILL_DATA!$A$4:$X$1004,14,0),"")</f>
        <v/>
      </c>
      <c r="O660" s="58" t="str">
        <f>IFERROR(VLOOKUP($AC660,FILL_DATA!$A$4:$X$1004,15,0),"")</f>
        <v/>
      </c>
      <c r="P660" s="58" t="str">
        <f>IFERROR(VLOOKUP($AC660,FILL_DATA!$A$4:$X$1004,16,0),"")</f>
        <v/>
      </c>
      <c r="Q660" s="58" t="str">
        <f>IFERROR(VLOOKUP($AC660,FILL_DATA!$A$4:$X$1004,17,0),"")</f>
        <v/>
      </c>
      <c r="R660" s="58" t="str">
        <f>IFERROR(VLOOKUP($AC660,FILL_DATA!$A$4:$X$1004,18,0),"")</f>
        <v/>
      </c>
      <c r="S660" s="58" t="str">
        <f>IFERROR(VLOOKUP($AC660,FILL_DATA!$A$4:$X$1004,19,0),"")</f>
        <v/>
      </c>
      <c r="T660" s="58" t="str">
        <f>IFERROR(VLOOKUP($AC660,FILL_DATA!$A$4:$X$1004,20,0),"")</f>
        <v/>
      </c>
      <c r="U660" s="58" t="str">
        <f>IFERROR(VLOOKUP($AC660,FILL_DATA!$A$4:$X$1004,21,0),"")</f>
        <v/>
      </c>
      <c r="V660" s="58" t="str">
        <f>IFERROR(VLOOKUP($AC660,FILL_DATA!$A$4:$X$1004,22,0),"")</f>
        <v/>
      </c>
      <c r="W660" s="58" t="str">
        <f>IFERROR(VLOOKUP($AC660,FILL_DATA!$A$4:$X$1004,23,0),"")</f>
        <v/>
      </c>
      <c r="X660" s="59" t="str">
        <f>IFERROR(VLOOKUP($AC660,FILL_DATA!$A$4:$X$1004,24,0),"")</f>
        <v/>
      </c>
      <c r="Y660" s="59" t="str">
        <f>IF(SANCTION!$C$6:$C$1006="","",VLOOKUP(SANCTION!$C$6:$C$1006,Sheet1!$B$3:$C$15,2,0))</f>
        <v/>
      </c>
      <c r="Z660" s="57">
        <f t="shared" si="20"/>
        <v>0</v>
      </c>
      <c r="AE660" s="89">
        <f>IF(SANCTION!$C660&gt;=9,1,0)</f>
        <v>1</v>
      </c>
      <c r="AF660" s="89">
        <f>IFERROR(PRODUCT(SANCTION!$X660,SANCTION!$Y660),"")</f>
        <v>0</v>
      </c>
      <c r="AG660" s="89">
        <f t="shared" si="21"/>
        <v>0</v>
      </c>
    </row>
    <row r="661" spans="1:33" hidden="1">
      <c r="A661" s="89" t="str">
        <f>J661&amp;"_"&amp;COUNTIF($J$6:J661,J661)</f>
        <v>_625</v>
      </c>
      <c r="B661" s="58"/>
      <c r="C661" s="58" t="str">
        <f>IFERROR(VLOOKUP($AC661,FILL_DATA!$A$4:$X$1004,2,0),"")</f>
        <v/>
      </c>
      <c r="D661" s="59" t="str">
        <f>IFERROR(VLOOKUP($AC661,FILL_DATA!$A$4:$X$1004,3,0),"")</f>
        <v/>
      </c>
      <c r="E661" s="58" t="str">
        <f>IFERROR(VLOOKUP($AC661,FILL_DATA!$A$4:$X$1004,4,0),"")</f>
        <v/>
      </c>
      <c r="F661" s="59" t="str">
        <f>IFERROR(VLOOKUP($AC661,FILL_DATA!$A$4:$X$1004,5,0),"")</f>
        <v/>
      </c>
      <c r="G661" s="58" t="str">
        <f>IFERROR(VLOOKUP($AC661,FILL_DATA!$A$4:$X$1004,6,0),"")</f>
        <v/>
      </c>
      <c r="H661" s="58" t="str">
        <f>IFERROR(VLOOKUP($AC661,FILL_DATA!$A$4:$X$1004,7,0),"")</f>
        <v/>
      </c>
      <c r="I661" s="161" t="str">
        <f>IFERROR(VLOOKUP($AC661,FILL_DATA!$A$4:$X$1004,9,0),"")</f>
        <v/>
      </c>
      <c r="J661" s="58" t="str">
        <f>IFERROR(VLOOKUP($AC661,FILL_DATA!$A$4:$X$1004,10,0),"")</f>
        <v/>
      </c>
      <c r="K661" s="58" t="str">
        <f>IFERROR(VLOOKUP($AC661,FILL_DATA!$A$4:$X$1004,11,0),"")</f>
        <v/>
      </c>
      <c r="L661" s="58" t="str">
        <f>IFERROR(VLOOKUP($AC661,FILL_DATA!$A$4:$X$1004,12,0),"")</f>
        <v/>
      </c>
      <c r="M661" s="58" t="str">
        <f>IFERROR(VLOOKUP($AC661,FILL_DATA!$A$4:$X$1004,13,0),"")</f>
        <v/>
      </c>
      <c r="N661" s="58" t="str">
        <f>IFERROR(VLOOKUP($AC661,FILL_DATA!$A$4:$X$1004,14,0),"")</f>
        <v/>
      </c>
      <c r="O661" s="58" t="str">
        <f>IFERROR(VLOOKUP($AC661,FILL_DATA!$A$4:$X$1004,15,0),"")</f>
        <v/>
      </c>
      <c r="P661" s="58" t="str">
        <f>IFERROR(VLOOKUP($AC661,FILL_DATA!$A$4:$X$1004,16,0),"")</f>
        <v/>
      </c>
      <c r="Q661" s="58" t="str">
        <f>IFERROR(VLOOKUP($AC661,FILL_DATA!$A$4:$X$1004,17,0),"")</f>
        <v/>
      </c>
      <c r="R661" s="58" t="str">
        <f>IFERROR(VLOOKUP($AC661,FILL_DATA!$A$4:$X$1004,18,0),"")</f>
        <v/>
      </c>
      <c r="S661" s="58" t="str">
        <f>IFERROR(VLOOKUP($AC661,FILL_DATA!$A$4:$X$1004,19,0),"")</f>
        <v/>
      </c>
      <c r="T661" s="58" t="str">
        <f>IFERROR(VLOOKUP($AC661,FILL_DATA!$A$4:$X$1004,20,0),"")</f>
        <v/>
      </c>
      <c r="U661" s="58" t="str">
        <f>IFERROR(VLOOKUP($AC661,FILL_DATA!$A$4:$X$1004,21,0),"")</f>
        <v/>
      </c>
      <c r="V661" s="58" t="str">
        <f>IFERROR(VLOOKUP($AC661,FILL_DATA!$A$4:$X$1004,22,0),"")</f>
        <v/>
      </c>
      <c r="W661" s="58" t="str">
        <f>IFERROR(VLOOKUP($AC661,FILL_DATA!$A$4:$X$1004,23,0),"")</f>
        <v/>
      </c>
      <c r="X661" s="59" t="str">
        <f>IFERROR(VLOOKUP($AC661,FILL_DATA!$A$4:$X$1004,24,0),"")</f>
        <v/>
      </c>
      <c r="Y661" s="59" t="str">
        <f>IF(SANCTION!$C$6:$C$1006="","",VLOOKUP(SANCTION!$C$6:$C$1006,Sheet1!$B$3:$C$15,2,0))</f>
        <v/>
      </c>
      <c r="Z661" s="57">
        <f t="shared" si="20"/>
        <v>0</v>
      </c>
      <c r="AE661" s="89">
        <f>IF(SANCTION!$C661&gt;=9,1,0)</f>
        <v>1</v>
      </c>
      <c r="AF661" s="89">
        <f>IFERROR(PRODUCT(SANCTION!$X661,SANCTION!$Y661),"")</f>
        <v>0</v>
      </c>
      <c r="AG661" s="89">
        <f t="shared" si="21"/>
        <v>0</v>
      </c>
    </row>
    <row r="662" spans="1:33" hidden="1">
      <c r="A662" s="89" t="str">
        <f>J662&amp;"_"&amp;COUNTIF($J$6:J662,J662)</f>
        <v>_626</v>
      </c>
      <c r="B662" s="58"/>
      <c r="C662" s="58" t="str">
        <f>IFERROR(VLOOKUP($AC662,FILL_DATA!$A$4:$X$1004,2,0),"")</f>
        <v/>
      </c>
      <c r="D662" s="59" t="str">
        <f>IFERROR(VLOOKUP($AC662,FILL_DATA!$A$4:$X$1004,3,0),"")</f>
        <v/>
      </c>
      <c r="E662" s="58" t="str">
        <f>IFERROR(VLOOKUP($AC662,FILL_DATA!$A$4:$X$1004,4,0),"")</f>
        <v/>
      </c>
      <c r="F662" s="59" t="str">
        <f>IFERROR(VLOOKUP($AC662,FILL_DATA!$A$4:$X$1004,5,0),"")</f>
        <v/>
      </c>
      <c r="G662" s="58" t="str">
        <f>IFERROR(VLOOKUP($AC662,FILL_DATA!$A$4:$X$1004,6,0),"")</f>
        <v/>
      </c>
      <c r="H662" s="58" t="str">
        <f>IFERROR(VLOOKUP($AC662,FILL_DATA!$A$4:$X$1004,7,0),"")</f>
        <v/>
      </c>
      <c r="I662" s="161" t="str">
        <f>IFERROR(VLOOKUP($AC662,FILL_DATA!$A$4:$X$1004,9,0),"")</f>
        <v/>
      </c>
      <c r="J662" s="58" t="str">
        <f>IFERROR(VLOOKUP($AC662,FILL_DATA!$A$4:$X$1004,10,0),"")</f>
        <v/>
      </c>
      <c r="K662" s="58" t="str">
        <f>IFERROR(VLOOKUP($AC662,FILL_DATA!$A$4:$X$1004,11,0),"")</f>
        <v/>
      </c>
      <c r="L662" s="58" t="str">
        <f>IFERROR(VLOOKUP($AC662,FILL_DATA!$A$4:$X$1004,12,0),"")</f>
        <v/>
      </c>
      <c r="M662" s="58" t="str">
        <f>IFERROR(VLOOKUP($AC662,FILL_DATA!$A$4:$X$1004,13,0),"")</f>
        <v/>
      </c>
      <c r="N662" s="58" t="str">
        <f>IFERROR(VLOOKUP($AC662,FILL_DATA!$A$4:$X$1004,14,0),"")</f>
        <v/>
      </c>
      <c r="O662" s="58" t="str">
        <f>IFERROR(VLOOKUP($AC662,FILL_DATA!$A$4:$X$1004,15,0),"")</f>
        <v/>
      </c>
      <c r="P662" s="58" t="str">
        <f>IFERROR(VLOOKUP($AC662,FILL_DATA!$A$4:$X$1004,16,0),"")</f>
        <v/>
      </c>
      <c r="Q662" s="58" t="str">
        <f>IFERROR(VLOOKUP($AC662,FILL_DATA!$A$4:$X$1004,17,0),"")</f>
        <v/>
      </c>
      <c r="R662" s="58" t="str">
        <f>IFERROR(VLOOKUP($AC662,FILL_DATA!$A$4:$X$1004,18,0),"")</f>
        <v/>
      </c>
      <c r="S662" s="58" t="str">
        <f>IFERROR(VLOOKUP($AC662,FILL_DATA!$A$4:$X$1004,19,0),"")</f>
        <v/>
      </c>
      <c r="T662" s="58" t="str">
        <f>IFERROR(VLOOKUP($AC662,FILL_DATA!$A$4:$X$1004,20,0),"")</f>
        <v/>
      </c>
      <c r="U662" s="58" t="str">
        <f>IFERROR(VLOOKUP($AC662,FILL_DATA!$A$4:$X$1004,21,0),"")</f>
        <v/>
      </c>
      <c r="V662" s="58" t="str">
        <f>IFERROR(VLOOKUP($AC662,FILL_DATA!$A$4:$X$1004,22,0),"")</f>
        <v/>
      </c>
      <c r="W662" s="58" t="str">
        <f>IFERROR(VLOOKUP($AC662,FILL_DATA!$A$4:$X$1004,23,0),"")</f>
        <v/>
      </c>
      <c r="X662" s="59" t="str">
        <f>IFERROR(VLOOKUP($AC662,FILL_DATA!$A$4:$X$1004,24,0),"")</f>
        <v/>
      </c>
      <c r="Y662" s="59" t="str">
        <f>IF(SANCTION!$C$6:$C$1006="","",VLOOKUP(SANCTION!$C$6:$C$1006,Sheet1!$B$3:$C$15,2,0))</f>
        <v/>
      </c>
      <c r="Z662" s="57">
        <f t="shared" si="20"/>
        <v>0</v>
      </c>
      <c r="AE662" s="89">
        <f>IF(SANCTION!$C662&gt;=9,1,0)</f>
        <v>1</v>
      </c>
      <c r="AF662" s="89">
        <f>IFERROR(PRODUCT(SANCTION!$X662,SANCTION!$Y662),"")</f>
        <v>0</v>
      </c>
      <c r="AG662" s="89">
        <f t="shared" si="21"/>
        <v>0</v>
      </c>
    </row>
    <row r="663" spans="1:33" hidden="1">
      <c r="A663" s="89" t="str">
        <f>J663&amp;"_"&amp;COUNTIF($J$6:J663,J663)</f>
        <v>_627</v>
      </c>
      <c r="B663" s="58"/>
      <c r="C663" s="58" t="str">
        <f>IFERROR(VLOOKUP($AC663,FILL_DATA!$A$4:$X$1004,2,0),"")</f>
        <v/>
      </c>
      <c r="D663" s="59" t="str">
        <f>IFERROR(VLOOKUP($AC663,FILL_DATA!$A$4:$X$1004,3,0),"")</f>
        <v/>
      </c>
      <c r="E663" s="58" t="str">
        <f>IFERROR(VLOOKUP($AC663,FILL_DATA!$A$4:$X$1004,4,0),"")</f>
        <v/>
      </c>
      <c r="F663" s="59" t="str">
        <f>IFERROR(VLOOKUP($AC663,FILL_DATA!$A$4:$X$1004,5,0),"")</f>
        <v/>
      </c>
      <c r="G663" s="58" t="str">
        <f>IFERROR(VLOOKUP($AC663,FILL_DATA!$A$4:$X$1004,6,0),"")</f>
        <v/>
      </c>
      <c r="H663" s="58" t="str">
        <f>IFERROR(VLOOKUP($AC663,FILL_DATA!$A$4:$X$1004,7,0),"")</f>
        <v/>
      </c>
      <c r="I663" s="161" t="str">
        <f>IFERROR(VLOOKUP($AC663,FILL_DATA!$A$4:$X$1004,9,0),"")</f>
        <v/>
      </c>
      <c r="J663" s="58" t="str">
        <f>IFERROR(VLOOKUP($AC663,FILL_DATA!$A$4:$X$1004,10,0),"")</f>
        <v/>
      </c>
      <c r="K663" s="58" t="str">
        <f>IFERROR(VLOOKUP($AC663,FILL_DATA!$A$4:$X$1004,11,0),"")</f>
        <v/>
      </c>
      <c r="L663" s="58" t="str">
        <f>IFERROR(VLOOKUP($AC663,FILL_DATA!$A$4:$X$1004,12,0),"")</f>
        <v/>
      </c>
      <c r="M663" s="58" t="str">
        <f>IFERROR(VLOOKUP($AC663,FILL_DATA!$A$4:$X$1004,13,0),"")</f>
        <v/>
      </c>
      <c r="N663" s="58" t="str">
        <f>IFERROR(VLOOKUP($AC663,FILL_DATA!$A$4:$X$1004,14,0),"")</f>
        <v/>
      </c>
      <c r="O663" s="58" t="str">
        <f>IFERROR(VLOOKUP($AC663,FILL_DATA!$A$4:$X$1004,15,0),"")</f>
        <v/>
      </c>
      <c r="P663" s="58" t="str">
        <f>IFERROR(VLOOKUP($AC663,FILL_DATA!$A$4:$X$1004,16,0),"")</f>
        <v/>
      </c>
      <c r="Q663" s="58" t="str">
        <f>IFERROR(VLOOKUP($AC663,FILL_DATA!$A$4:$X$1004,17,0),"")</f>
        <v/>
      </c>
      <c r="R663" s="58" t="str">
        <f>IFERROR(VLOOKUP($AC663,FILL_DATA!$A$4:$X$1004,18,0),"")</f>
        <v/>
      </c>
      <c r="S663" s="58" t="str">
        <f>IFERROR(VLOOKUP($AC663,FILL_DATA!$A$4:$X$1004,19,0),"")</f>
        <v/>
      </c>
      <c r="T663" s="58" t="str">
        <f>IFERROR(VLOOKUP($AC663,FILL_DATA!$A$4:$X$1004,20,0),"")</f>
        <v/>
      </c>
      <c r="U663" s="58" t="str">
        <f>IFERROR(VLOOKUP($AC663,FILL_DATA!$A$4:$X$1004,21,0),"")</f>
        <v/>
      </c>
      <c r="V663" s="58" t="str">
        <f>IFERROR(VLOOKUP($AC663,FILL_DATA!$A$4:$X$1004,22,0),"")</f>
        <v/>
      </c>
      <c r="W663" s="58" t="str">
        <f>IFERROR(VLOOKUP($AC663,FILL_DATA!$A$4:$X$1004,23,0),"")</f>
        <v/>
      </c>
      <c r="X663" s="59" t="str">
        <f>IFERROR(VLOOKUP($AC663,FILL_DATA!$A$4:$X$1004,24,0),"")</f>
        <v/>
      </c>
      <c r="Y663" s="59" t="str">
        <f>IF(SANCTION!$C$6:$C$1006="","",VLOOKUP(SANCTION!$C$6:$C$1006,Sheet1!$B$3:$C$15,2,0))</f>
        <v/>
      </c>
      <c r="Z663" s="57">
        <f t="shared" si="20"/>
        <v>0</v>
      </c>
      <c r="AE663" s="89">
        <f>IF(SANCTION!$C663&gt;=9,1,0)</f>
        <v>1</v>
      </c>
      <c r="AF663" s="89">
        <f>IFERROR(PRODUCT(SANCTION!$X663,SANCTION!$Y663),"")</f>
        <v>0</v>
      </c>
      <c r="AG663" s="89">
        <f t="shared" si="21"/>
        <v>0</v>
      </c>
    </row>
    <row r="664" spans="1:33" hidden="1">
      <c r="A664" s="89" t="str">
        <f>J664&amp;"_"&amp;COUNTIF($J$6:J664,J664)</f>
        <v>_628</v>
      </c>
      <c r="B664" s="58"/>
      <c r="C664" s="58" t="str">
        <f>IFERROR(VLOOKUP($AC664,FILL_DATA!$A$4:$X$1004,2,0),"")</f>
        <v/>
      </c>
      <c r="D664" s="59" t="str">
        <f>IFERROR(VLOOKUP($AC664,FILL_DATA!$A$4:$X$1004,3,0),"")</f>
        <v/>
      </c>
      <c r="E664" s="58" t="str">
        <f>IFERROR(VLOOKUP($AC664,FILL_DATA!$A$4:$X$1004,4,0),"")</f>
        <v/>
      </c>
      <c r="F664" s="59" t="str">
        <f>IFERROR(VLOOKUP($AC664,FILL_DATA!$A$4:$X$1004,5,0),"")</f>
        <v/>
      </c>
      <c r="G664" s="58" t="str">
        <f>IFERROR(VLOOKUP($AC664,FILL_DATA!$A$4:$X$1004,6,0),"")</f>
        <v/>
      </c>
      <c r="H664" s="58" t="str">
        <f>IFERROR(VLOOKUP($AC664,FILL_DATA!$A$4:$X$1004,7,0),"")</f>
        <v/>
      </c>
      <c r="I664" s="161" t="str">
        <f>IFERROR(VLOOKUP($AC664,FILL_DATA!$A$4:$X$1004,9,0),"")</f>
        <v/>
      </c>
      <c r="J664" s="58" t="str">
        <f>IFERROR(VLOOKUP($AC664,FILL_DATA!$A$4:$X$1004,10,0),"")</f>
        <v/>
      </c>
      <c r="K664" s="58" t="str">
        <f>IFERROR(VLOOKUP($AC664,FILL_DATA!$A$4:$X$1004,11,0),"")</f>
        <v/>
      </c>
      <c r="L664" s="58" t="str">
        <f>IFERROR(VLOOKUP($AC664,FILL_DATA!$A$4:$X$1004,12,0),"")</f>
        <v/>
      </c>
      <c r="M664" s="58" t="str">
        <f>IFERROR(VLOOKUP($AC664,FILL_DATA!$A$4:$X$1004,13,0),"")</f>
        <v/>
      </c>
      <c r="N664" s="58" t="str">
        <f>IFERROR(VLOOKUP($AC664,FILL_DATA!$A$4:$X$1004,14,0),"")</f>
        <v/>
      </c>
      <c r="O664" s="58" t="str">
        <f>IFERROR(VLOOKUP($AC664,FILL_DATA!$A$4:$X$1004,15,0),"")</f>
        <v/>
      </c>
      <c r="P664" s="58" t="str">
        <f>IFERROR(VLOOKUP($AC664,FILL_DATA!$A$4:$X$1004,16,0),"")</f>
        <v/>
      </c>
      <c r="Q664" s="58" t="str">
        <f>IFERROR(VLOOKUP($AC664,FILL_DATA!$A$4:$X$1004,17,0),"")</f>
        <v/>
      </c>
      <c r="R664" s="58" t="str">
        <f>IFERROR(VLOOKUP($AC664,FILL_DATA!$A$4:$X$1004,18,0),"")</f>
        <v/>
      </c>
      <c r="S664" s="58" t="str">
        <f>IFERROR(VLOOKUP($AC664,FILL_DATA!$A$4:$X$1004,19,0),"")</f>
        <v/>
      </c>
      <c r="T664" s="58" t="str">
        <f>IFERROR(VLOOKUP($AC664,FILL_DATA!$A$4:$X$1004,20,0),"")</f>
        <v/>
      </c>
      <c r="U664" s="58" t="str">
        <f>IFERROR(VLOOKUP($AC664,FILL_DATA!$A$4:$X$1004,21,0),"")</f>
        <v/>
      </c>
      <c r="V664" s="58" t="str">
        <f>IFERROR(VLOOKUP($AC664,FILL_DATA!$A$4:$X$1004,22,0),"")</f>
        <v/>
      </c>
      <c r="W664" s="58" t="str">
        <f>IFERROR(VLOOKUP($AC664,FILL_DATA!$A$4:$X$1004,23,0),"")</f>
        <v/>
      </c>
      <c r="X664" s="59" t="str">
        <f>IFERROR(VLOOKUP($AC664,FILL_DATA!$A$4:$X$1004,24,0),"")</f>
        <v/>
      </c>
      <c r="Y664" s="59" t="str">
        <f>IF(SANCTION!$C$6:$C$1006="","",VLOOKUP(SANCTION!$C$6:$C$1006,Sheet1!$B$3:$C$15,2,0))</f>
        <v/>
      </c>
      <c r="Z664" s="57">
        <f t="shared" si="20"/>
        <v>0</v>
      </c>
      <c r="AE664" s="89">
        <f>IF(SANCTION!$C664&gt;=9,1,0)</f>
        <v>1</v>
      </c>
      <c r="AF664" s="89">
        <f>IFERROR(PRODUCT(SANCTION!$X664,SANCTION!$Y664),"")</f>
        <v>0</v>
      </c>
      <c r="AG664" s="89">
        <f t="shared" si="21"/>
        <v>0</v>
      </c>
    </row>
    <row r="665" spans="1:33" hidden="1">
      <c r="A665" s="89" t="str">
        <f>J665&amp;"_"&amp;COUNTIF($J$6:J665,J665)</f>
        <v>_629</v>
      </c>
      <c r="B665" s="58"/>
      <c r="C665" s="58" t="str">
        <f>IFERROR(VLOOKUP($AC665,FILL_DATA!$A$4:$X$1004,2,0),"")</f>
        <v/>
      </c>
      <c r="D665" s="59" t="str">
        <f>IFERROR(VLOOKUP($AC665,FILL_DATA!$A$4:$X$1004,3,0),"")</f>
        <v/>
      </c>
      <c r="E665" s="58" t="str">
        <f>IFERROR(VLOOKUP($AC665,FILL_DATA!$A$4:$X$1004,4,0),"")</f>
        <v/>
      </c>
      <c r="F665" s="59" t="str">
        <f>IFERROR(VLOOKUP($AC665,FILL_DATA!$A$4:$X$1004,5,0),"")</f>
        <v/>
      </c>
      <c r="G665" s="58" t="str">
        <f>IFERROR(VLOOKUP($AC665,FILL_DATA!$A$4:$X$1004,6,0),"")</f>
        <v/>
      </c>
      <c r="H665" s="58" t="str">
        <f>IFERROR(VLOOKUP($AC665,FILL_DATA!$A$4:$X$1004,7,0),"")</f>
        <v/>
      </c>
      <c r="I665" s="161" t="str">
        <f>IFERROR(VLOOKUP($AC665,FILL_DATA!$A$4:$X$1004,9,0),"")</f>
        <v/>
      </c>
      <c r="J665" s="58" t="str">
        <f>IFERROR(VLOOKUP($AC665,FILL_DATA!$A$4:$X$1004,10,0),"")</f>
        <v/>
      </c>
      <c r="K665" s="58" t="str">
        <f>IFERROR(VLOOKUP($AC665,FILL_DATA!$A$4:$X$1004,11,0),"")</f>
        <v/>
      </c>
      <c r="L665" s="58" t="str">
        <f>IFERROR(VLOOKUP($AC665,FILL_DATA!$A$4:$X$1004,12,0),"")</f>
        <v/>
      </c>
      <c r="M665" s="58" t="str">
        <f>IFERROR(VLOOKUP($AC665,FILL_DATA!$A$4:$X$1004,13,0),"")</f>
        <v/>
      </c>
      <c r="N665" s="58" t="str">
        <f>IFERROR(VLOOKUP($AC665,FILL_DATA!$A$4:$X$1004,14,0),"")</f>
        <v/>
      </c>
      <c r="O665" s="58" t="str">
        <f>IFERROR(VLOOKUP($AC665,FILL_DATA!$A$4:$X$1004,15,0),"")</f>
        <v/>
      </c>
      <c r="P665" s="58" t="str">
        <f>IFERROR(VLOOKUP($AC665,FILL_DATA!$A$4:$X$1004,16,0),"")</f>
        <v/>
      </c>
      <c r="Q665" s="58" t="str">
        <f>IFERROR(VLOOKUP($AC665,FILL_DATA!$A$4:$X$1004,17,0),"")</f>
        <v/>
      </c>
      <c r="R665" s="58" t="str">
        <f>IFERROR(VLOOKUP($AC665,FILL_DATA!$A$4:$X$1004,18,0),"")</f>
        <v/>
      </c>
      <c r="S665" s="58" t="str">
        <f>IFERROR(VLOOKUP($AC665,FILL_DATA!$A$4:$X$1004,19,0),"")</f>
        <v/>
      </c>
      <c r="T665" s="58" t="str">
        <f>IFERROR(VLOOKUP($AC665,FILL_DATA!$A$4:$X$1004,20,0),"")</f>
        <v/>
      </c>
      <c r="U665" s="58" t="str">
        <f>IFERROR(VLOOKUP($AC665,FILL_DATA!$A$4:$X$1004,21,0),"")</f>
        <v/>
      </c>
      <c r="V665" s="58" t="str">
        <f>IFERROR(VLOOKUP($AC665,FILL_DATA!$A$4:$X$1004,22,0),"")</f>
        <v/>
      </c>
      <c r="W665" s="58" t="str">
        <f>IFERROR(VLOOKUP($AC665,FILL_DATA!$A$4:$X$1004,23,0),"")</f>
        <v/>
      </c>
      <c r="X665" s="59" t="str">
        <f>IFERROR(VLOOKUP($AC665,FILL_DATA!$A$4:$X$1004,24,0),"")</f>
        <v/>
      </c>
      <c r="Y665" s="59" t="str">
        <f>IF(SANCTION!$C$6:$C$1006="","",VLOOKUP(SANCTION!$C$6:$C$1006,Sheet1!$B$3:$C$15,2,0))</f>
        <v/>
      </c>
      <c r="Z665" s="57">
        <f t="shared" si="20"/>
        <v>0</v>
      </c>
      <c r="AE665" s="89">
        <f>IF(SANCTION!$C665&gt;=9,1,0)</f>
        <v>1</v>
      </c>
      <c r="AF665" s="89">
        <f>IFERROR(PRODUCT(SANCTION!$X665,SANCTION!$Y665),"")</f>
        <v>0</v>
      </c>
      <c r="AG665" s="89">
        <f t="shared" si="21"/>
        <v>0</v>
      </c>
    </row>
    <row r="666" spans="1:33" hidden="1">
      <c r="A666" s="89" t="str">
        <f>J666&amp;"_"&amp;COUNTIF($J$6:J666,J666)</f>
        <v>_630</v>
      </c>
      <c r="B666" s="58"/>
      <c r="C666" s="58" t="str">
        <f>IFERROR(VLOOKUP($AC666,FILL_DATA!$A$4:$X$1004,2,0),"")</f>
        <v/>
      </c>
      <c r="D666" s="59" t="str">
        <f>IFERROR(VLOOKUP($AC666,FILL_DATA!$A$4:$X$1004,3,0),"")</f>
        <v/>
      </c>
      <c r="E666" s="58" t="str">
        <f>IFERROR(VLOOKUP($AC666,FILL_DATA!$A$4:$X$1004,4,0),"")</f>
        <v/>
      </c>
      <c r="F666" s="59" t="str">
        <f>IFERROR(VLOOKUP($AC666,FILL_DATA!$A$4:$X$1004,5,0),"")</f>
        <v/>
      </c>
      <c r="G666" s="58" t="str">
        <f>IFERROR(VLOOKUP($AC666,FILL_DATA!$A$4:$X$1004,6,0),"")</f>
        <v/>
      </c>
      <c r="H666" s="58" t="str">
        <f>IFERROR(VLOOKUP($AC666,FILL_DATA!$A$4:$X$1004,7,0),"")</f>
        <v/>
      </c>
      <c r="I666" s="161" t="str">
        <f>IFERROR(VLOOKUP($AC666,FILL_DATA!$A$4:$X$1004,9,0),"")</f>
        <v/>
      </c>
      <c r="J666" s="58" t="str">
        <f>IFERROR(VLOOKUP($AC666,FILL_DATA!$A$4:$X$1004,10,0),"")</f>
        <v/>
      </c>
      <c r="K666" s="58" t="str">
        <f>IFERROR(VLOOKUP($AC666,FILL_DATA!$A$4:$X$1004,11,0),"")</f>
        <v/>
      </c>
      <c r="L666" s="58" t="str">
        <f>IFERROR(VLOOKUP($AC666,FILL_DATA!$A$4:$X$1004,12,0),"")</f>
        <v/>
      </c>
      <c r="M666" s="58" t="str">
        <f>IFERROR(VLOOKUP($AC666,FILL_DATA!$A$4:$X$1004,13,0),"")</f>
        <v/>
      </c>
      <c r="N666" s="58" t="str">
        <f>IFERROR(VLOOKUP($AC666,FILL_DATA!$A$4:$X$1004,14,0),"")</f>
        <v/>
      </c>
      <c r="O666" s="58" t="str">
        <f>IFERROR(VLOOKUP($AC666,FILL_DATA!$A$4:$X$1004,15,0),"")</f>
        <v/>
      </c>
      <c r="P666" s="58" t="str">
        <f>IFERROR(VLOOKUP($AC666,FILL_DATA!$A$4:$X$1004,16,0),"")</f>
        <v/>
      </c>
      <c r="Q666" s="58" t="str">
        <f>IFERROR(VLOOKUP($AC666,FILL_DATA!$A$4:$X$1004,17,0),"")</f>
        <v/>
      </c>
      <c r="R666" s="58" t="str">
        <f>IFERROR(VLOOKUP($AC666,FILL_DATA!$A$4:$X$1004,18,0),"")</f>
        <v/>
      </c>
      <c r="S666" s="58" t="str">
        <f>IFERROR(VLOOKUP($AC666,FILL_DATA!$A$4:$X$1004,19,0),"")</f>
        <v/>
      </c>
      <c r="T666" s="58" t="str">
        <f>IFERROR(VLOOKUP($AC666,FILL_DATA!$A$4:$X$1004,20,0),"")</f>
        <v/>
      </c>
      <c r="U666" s="58" t="str">
        <f>IFERROR(VLOOKUP($AC666,FILL_DATA!$A$4:$X$1004,21,0),"")</f>
        <v/>
      </c>
      <c r="V666" s="58" t="str">
        <f>IFERROR(VLOOKUP($AC666,FILL_DATA!$A$4:$X$1004,22,0),"")</f>
        <v/>
      </c>
      <c r="W666" s="58" t="str">
        <f>IFERROR(VLOOKUP($AC666,FILL_DATA!$A$4:$X$1004,23,0),"")</f>
        <v/>
      </c>
      <c r="X666" s="59" t="str">
        <f>IFERROR(VLOOKUP($AC666,FILL_DATA!$A$4:$X$1004,24,0),"")</f>
        <v/>
      </c>
      <c r="Y666" s="59" t="str">
        <f>IF(SANCTION!$C$6:$C$1006="","",VLOOKUP(SANCTION!$C$6:$C$1006,Sheet1!$B$3:$C$15,2,0))</f>
        <v/>
      </c>
      <c r="Z666" s="57">
        <f t="shared" si="20"/>
        <v>0</v>
      </c>
      <c r="AE666" s="89">
        <f>IF(SANCTION!$C666&gt;=9,1,0)</f>
        <v>1</v>
      </c>
      <c r="AF666" s="89">
        <f>IFERROR(PRODUCT(SANCTION!$X666,SANCTION!$Y666),"")</f>
        <v>0</v>
      </c>
      <c r="AG666" s="89">
        <f t="shared" si="21"/>
        <v>0</v>
      </c>
    </row>
    <row r="667" spans="1:33" hidden="1">
      <c r="A667" s="89" t="str">
        <f>J667&amp;"_"&amp;COUNTIF($J$6:J667,J667)</f>
        <v>_631</v>
      </c>
      <c r="B667" s="58"/>
      <c r="C667" s="58" t="str">
        <f>IFERROR(VLOOKUP($AC667,FILL_DATA!$A$4:$X$1004,2,0),"")</f>
        <v/>
      </c>
      <c r="D667" s="59" t="str">
        <f>IFERROR(VLOOKUP($AC667,FILL_DATA!$A$4:$X$1004,3,0),"")</f>
        <v/>
      </c>
      <c r="E667" s="58" t="str">
        <f>IFERROR(VLOOKUP($AC667,FILL_DATA!$A$4:$X$1004,4,0),"")</f>
        <v/>
      </c>
      <c r="F667" s="59" t="str">
        <f>IFERROR(VLOOKUP($AC667,FILL_DATA!$A$4:$X$1004,5,0),"")</f>
        <v/>
      </c>
      <c r="G667" s="58" t="str">
        <f>IFERROR(VLOOKUP($AC667,FILL_DATA!$A$4:$X$1004,6,0),"")</f>
        <v/>
      </c>
      <c r="H667" s="58" t="str">
        <f>IFERROR(VLOOKUP($AC667,FILL_DATA!$A$4:$X$1004,7,0),"")</f>
        <v/>
      </c>
      <c r="I667" s="161" t="str">
        <f>IFERROR(VLOOKUP($AC667,FILL_DATA!$A$4:$X$1004,9,0),"")</f>
        <v/>
      </c>
      <c r="J667" s="58" t="str">
        <f>IFERROR(VLOOKUP($AC667,FILL_DATA!$A$4:$X$1004,10,0),"")</f>
        <v/>
      </c>
      <c r="K667" s="58" t="str">
        <f>IFERROR(VLOOKUP($AC667,FILL_DATA!$A$4:$X$1004,11,0),"")</f>
        <v/>
      </c>
      <c r="L667" s="58" t="str">
        <f>IFERROR(VLOOKUP($AC667,FILL_DATA!$A$4:$X$1004,12,0),"")</f>
        <v/>
      </c>
      <c r="M667" s="58" t="str">
        <f>IFERROR(VLOOKUP($AC667,FILL_DATA!$A$4:$X$1004,13,0),"")</f>
        <v/>
      </c>
      <c r="N667" s="58" t="str">
        <f>IFERROR(VLOOKUP($AC667,FILL_DATA!$A$4:$X$1004,14,0),"")</f>
        <v/>
      </c>
      <c r="O667" s="58" t="str">
        <f>IFERROR(VLOOKUP($AC667,FILL_DATA!$A$4:$X$1004,15,0),"")</f>
        <v/>
      </c>
      <c r="P667" s="58" t="str">
        <f>IFERROR(VLOOKUP($AC667,FILL_DATA!$A$4:$X$1004,16,0),"")</f>
        <v/>
      </c>
      <c r="Q667" s="58" t="str">
        <f>IFERROR(VLOOKUP($AC667,FILL_DATA!$A$4:$X$1004,17,0),"")</f>
        <v/>
      </c>
      <c r="R667" s="58" t="str">
        <f>IFERROR(VLOOKUP($AC667,FILL_DATA!$A$4:$X$1004,18,0),"")</f>
        <v/>
      </c>
      <c r="S667" s="58" t="str">
        <f>IFERROR(VLOOKUP($AC667,FILL_DATA!$A$4:$X$1004,19,0),"")</f>
        <v/>
      </c>
      <c r="T667" s="58" t="str">
        <f>IFERROR(VLOOKUP($AC667,FILL_DATA!$A$4:$X$1004,20,0),"")</f>
        <v/>
      </c>
      <c r="U667" s="58" t="str">
        <f>IFERROR(VLOOKUP($AC667,FILL_DATA!$A$4:$X$1004,21,0),"")</f>
        <v/>
      </c>
      <c r="V667" s="58" t="str">
        <f>IFERROR(VLOOKUP($AC667,FILL_DATA!$A$4:$X$1004,22,0),"")</f>
        <v/>
      </c>
      <c r="W667" s="58" t="str">
        <f>IFERROR(VLOOKUP($AC667,FILL_DATA!$A$4:$X$1004,23,0),"")</f>
        <v/>
      </c>
      <c r="X667" s="59" t="str">
        <f>IFERROR(VLOOKUP($AC667,FILL_DATA!$A$4:$X$1004,24,0),"")</f>
        <v/>
      </c>
      <c r="Y667" s="59" t="str">
        <f>IF(SANCTION!$C$6:$C$1006="","",VLOOKUP(SANCTION!$C$6:$C$1006,Sheet1!$B$3:$C$15,2,0))</f>
        <v/>
      </c>
      <c r="Z667" s="57">
        <f t="shared" si="20"/>
        <v>0</v>
      </c>
      <c r="AE667" s="89">
        <f>IF(SANCTION!$C667&gt;=9,1,0)</f>
        <v>1</v>
      </c>
      <c r="AF667" s="89">
        <f>IFERROR(PRODUCT(SANCTION!$X667,SANCTION!$Y667),"")</f>
        <v>0</v>
      </c>
      <c r="AG667" s="89">
        <f t="shared" si="21"/>
        <v>0</v>
      </c>
    </row>
    <row r="668" spans="1:33" hidden="1">
      <c r="A668" s="89" t="str">
        <f>J668&amp;"_"&amp;COUNTIF($J$6:J668,J668)</f>
        <v>_632</v>
      </c>
      <c r="B668" s="58"/>
      <c r="C668" s="58" t="str">
        <f>IFERROR(VLOOKUP($AC668,FILL_DATA!$A$4:$X$1004,2,0),"")</f>
        <v/>
      </c>
      <c r="D668" s="59" t="str">
        <f>IFERROR(VLOOKUP($AC668,FILL_DATA!$A$4:$X$1004,3,0),"")</f>
        <v/>
      </c>
      <c r="E668" s="58" t="str">
        <f>IFERROR(VLOOKUP($AC668,FILL_DATA!$A$4:$X$1004,4,0),"")</f>
        <v/>
      </c>
      <c r="F668" s="59" t="str">
        <f>IFERROR(VLOOKUP($AC668,FILL_DATA!$A$4:$X$1004,5,0),"")</f>
        <v/>
      </c>
      <c r="G668" s="58" t="str">
        <f>IFERROR(VLOOKUP($AC668,FILL_DATA!$A$4:$X$1004,6,0),"")</f>
        <v/>
      </c>
      <c r="H668" s="58" t="str">
        <f>IFERROR(VLOOKUP($AC668,FILL_DATA!$A$4:$X$1004,7,0),"")</f>
        <v/>
      </c>
      <c r="I668" s="161" t="str">
        <f>IFERROR(VLOOKUP($AC668,FILL_DATA!$A$4:$X$1004,9,0),"")</f>
        <v/>
      </c>
      <c r="J668" s="58" t="str">
        <f>IFERROR(VLOOKUP($AC668,FILL_DATA!$A$4:$X$1004,10,0),"")</f>
        <v/>
      </c>
      <c r="K668" s="58" t="str">
        <f>IFERROR(VLOOKUP($AC668,FILL_DATA!$A$4:$X$1004,11,0),"")</f>
        <v/>
      </c>
      <c r="L668" s="58" t="str">
        <f>IFERROR(VLOOKUP($AC668,FILL_DATA!$A$4:$X$1004,12,0),"")</f>
        <v/>
      </c>
      <c r="M668" s="58" t="str">
        <f>IFERROR(VLOOKUP($AC668,FILL_DATA!$A$4:$X$1004,13,0),"")</f>
        <v/>
      </c>
      <c r="N668" s="58" t="str">
        <f>IFERROR(VLOOKUP($AC668,FILL_DATA!$A$4:$X$1004,14,0),"")</f>
        <v/>
      </c>
      <c r="O668" s="58" t="str">
        <f>IFERROR(VLOOKUP($AC668,FILL_DATA!$A$4:$X$1004,15,0),"")</f>
        <v/>
      </c>
      <c r="P668" s="58" t="str">
        <f>IFERROR(VLOOKUP($AC668,FILL_DATA!$A$4:$X$1004,16,0),"")</f>
        <v/>
      </c>
      <c r="Q668" s="58" t="str">
        <f>IFERROR(VLOOKUP($AC668,FILL_DATA!$A$4:$X$1004,17,0),"")</f>
        <v/>
      </c>
      <c r="R668" s="58" t="str">
        <f>IFERROR(VLOOKUP($AC668,FILL_DATA!$A$4:$X$1004,18,0),"")</f>
        <v/>
      </c>
      <c r="S668" s="58" t="str">
        <f>IFERROR(VLOOKUP($AC668,FILL_DATA!$A$4:$X$1004,19,0),"")</f>
        <v/>
      </c>
      <c r="T668" s="58" t="str">
        <f>IFERROR(VLOOKUP($AC668,FILL_DATA!$A$4:$X$1004,20,0),"")</f>
        <v/>
      </c>
      <c r="U668" s="58" t="str">
        <f>IFERROR(VLOOKUP($AC668,FILL_DATA!$A$4:$X$1004,21,0),"")</f>
        <v/>
      </c>
      <c r="V668" s="58" t="str">
        <f>IFERROR(VLOOKUP($AC668,FILL_DATA!$A$4:$X$1004,22,0),"")</f>
        <v/>
      </c>
      <c r="W668" s="58" t="str">
        <f>IFERROR(VLOOKUP($AC668,FILL_DATA!$A$4:$X$1004,23,0),"")</f>
        <v/>
      </c>
      <c r="X668" s="59" t="str">
        <f>IFERROR(VLOOKUP($AC668,FILL_DATA!$A$4:$X$1004,24,0),"")</f>
        <v/>
      </c>
      <c r="Y668" s="59" t="str">
        <f>IF(SANCTION!$C$6:$C$1006="","",VLOOKUP(SANCTION!$C$6:$C$1006,Sheet1!$B$3:$C$15,2,0))</f>
        <v/>
      </c>
      <c r="Z668" s="57">
        <f t="shared" si="20"/>
        <v>0</v>
      </c>
      <c r="AE668" s="89">
        <f>IF(SANCTION!$C668&gt;=9,1,0)</f>
        <v>1</v>
      </c>
      <c r="AF668" s="89">
        <f>IFERROR(PRODUCT(SANCTION!$X668,SANCTION!$Y668),"")</f>
        <v>0</v>
      </c>
      <c r="AG668" s="89">
        <f t="shared" si="21"/>
        <v>0</v>
      </c>
    </row>
    <row r="669" spans="1:33" hidden="1">
      <c r="A669" s="89" t="str">
        <f>J669&amp;"_"&amp;COUNTIF($J$6:J669,J669)</f>
        <v>_633</v>
      </c>
      <c r="B669" s="58"/>
      <c r="C669" s="58" t="str">
        <f>IFERROR(VLOOKUP($AC669,FILL_DATA!$A$4:$X$1004,2,0),"")</f>
        <v/>
      </c>
      <c r="D669" s="59" t="str">
        <f>IFERROR(VLOOKUP($AC669,FILL_DATA!$A$4:$X$1004,3,0),"")</f>
        <v/>
      </c>
      <c r="E669" s="58" t="str">
        <f>IFERROR(VLOOKUP($AC669,FILL_DATA!$A$4:$X$1004,4,0),"")</f>
        <v/>
      </c>
      <c r="F669" s="59" t="str">
        <f>IFERROR(VLOOKUP($AC669,FILL_DATA!$A$4:$X$1004,5,0),"")</f>
        <v/>
      </c>
      <c r="G669" s="58" t="str">
        <f>IFERROR(VLOOKUP($AC669,FILL_DATA!$A$4:$X$1004,6,0),"")</f>
        <v/>
      </c>
      <c r="H669" s="58" t="str">
        <f>IFERROR(VLOOKUP($AC669,FILL_DATA!$A$4:$X$1004,7,0),"")</f>
        <v/>
      </c>
      <c r="I669" s="161" t="str">
        <f>IFERROR(VLOOKUP($AC669,FILL_DATA!$A$4:$X$1004,9,0),"")</f>
        <v/>
      </c>
      <c r="J669" s="58" t="str">
        <f>IFERROR(VLOOKUP($AC669,FILL_DATA!$A$4:$X$1004,10,0),"")</f>
        <v/>
      </c>
      <c r="K669" s="58" t="str">
        <f>IFERROR(VLOOKUP($AC669,FILL_DATA!$A$4:$X$1004,11,0),"")</f>
        <v/>
      </c>
      <c r="L669" s="58" t="str">
        <f>IFERROR(VLOOKUP($AC669,FILL_DATA!$A$4:$X$1004,12,0),"")</f>
        <v/>
      </c>
      <c r="M669" s="58" t="str">
        <f>IFERROR(VLOOKUP($AC669,FILL_DATA!$A$4:$X$1004,13,0),"")</f>
        <v/>
      </c>
      <c r="N669" s="58" t="str">
        <f>IFERROR(VLOOKUP($AC669,FILL_DATA!$A$4:$X$1004,14,0),"")</f>
        <v/>
      </c>
      <c r="O669" s="58" t="str">
        <f>IFERROR(VLOOKUP($AC669,FILL_DATA!$A$4:$X$1004,15,0),"")</f>
        <v/>
      </c>
      <c r="P669" s="58" t="str">
        <f>IFERROR(VLOOKUP($AC669,FILL_DATA!$A$4:$X$1004,16,0),"")</f>
        <v/>
      </c>
      <c r="Q669" s="58" t="str">
        <f>IFERROR(VLOOKUP($AC669,FILL_DATA!$A$4:$X$1004,17,0),"")</f>
        <v/>
      </c>
      <c r="R669" s="58" t="str">
        <f>IFERROR(VLOOKUP($AC669,FILL_DATA!$A$4:$X$1004,18,0),"")</f>
        <v/>
      </c>
      <c r="S669" s="58" t="str">
        <f>IFERROR(VLOOKUP($AC669,FILL_DATA!$A$4:$X$1004,19,0),"")</f>
        <v/>
      </c>
      <c r="T669" s="58" t="str">
        <f>IFERROR(VLOOKUP($AC669,FILL_DATA!$A$4:$X$1004,20,0),"")</f>
        <v/>
      </c>
      <c r="U669" s="58" t="str">
        <f>IFERROR(VLOOKUP($AC669,FILL_DATA!$A$4:$X$1004,21,0),"")</f>
        <v/>
      </c>
      <c r="V669" s="58" t="str">
        <f>IFERROR(VLOOKUP($AC669,FILL_DATA!$A$4:$X$1004,22,0),"")</f>
        <v/>
      </c>
      <c r="W669" s="58" t="str">
        <f>IFERROR(VLOOKUP($AC669,FILL_DATA!$A$4:$X$1004,23,0),"")</f>
        <v/>
      </c>
      <c r="X669" s="59" t="str">
        <f>IFERROR(VLOOKUP($AC669,FILL_DATA!$A$4:$X$1004,24,0),"")</f>
        <v/>
      </c>
      <c r="Y669" s="59" t="str">
        <f>IF(SANCTION!$C$6:$C$1006="","",VLOOKUP(SANCTION!$C$6:$C$1006,Sheet1!$B$3:$C$15,2,0))</f>
        <v/>
      </c>
      <c r="Z669" s="57">
        <f t="shared" si="20"/>
        <v>0</v>
      </c>
      <c r="AE669" s="89">
        <f>IF(SANCTION!$C669&gt;=9,1,0)</f>
        <v>1</v>
      </c>
      <c r="AF669" s="89">
        <f>IFERROR(PRODUCT(SANCTION!$X669,SANCTION!$Y669),"")</f>
        <v>0</v>
      </c>
      <c r="AG669" s="89">
        <f t="shared" si="21"/>
        <v>0</v>
      </c>
    </row>
    <row r="670" spans="1:33" hidden="1">
      <c r="A670" s="89" t="str">
        <f>J670&amp;"_"&amp;COUNTIF($J$6:J670,J670)</f>
        <v>_634</v>
      </c>
      <c r="B670" s="58"/>
      <c r="C670" s="58" t="str">
        <f>IFERROR(VLOOKUP($AC670,FILL_DATA!$A$4:$X$1004,2,0),"")</f>
        <v/>
      </c>
      <c r="D670" s="59" t="str">
        <f>IFERROR(VLOOKUP($AC670,FILL_DATA!$A$4:$X$1004,3,0),"")</f>
        <v/>
      </c>
      <c r="E670" s="58" t="str">
        <f>IFERROR(VLOOKUP($AC670,FILL_DATA!$A$4:$X$1004,4,0),"")</f>
        <v/>
      </c>
      <c r="F670" s="59" t="str">
        <f>IFERROR(VLOOKUP($AC670,FILL_DATA!$A$4:$X$1004,5,0),"")</f>
        <v/>
      </c>
      <c r="G670" s="58" t="str">
        <f>IFERROR(VLOOKUP($AC670,FILL_DATA!$A$4:$X$1004,6,0),"")</f>
        <v/>
      </c>
      <c r="H670" s="58" t="str">
        <f>IFERROR(VLOOKUP($AC670,FILL_DATA!$A$4:$X$1004,7,0),"")</f>
        <v/>
      </c>
      <c r="I670" s="161" t="str">
        <f>IFERROR(VLOOKUP($AC670,FILL_DATA!$A$4:$X$1004,9,0),"")</f>
        <v/>
      </c>
      <c r="J670" s="58" t="str">
        <f>IFERROR(VLOOKUP($AC670,FILL_DATA!$A$4:$X$1004,10,0),"")</f>
        <v/>
      </c>
      <c r="K670" s="58" t="str">
        <f>IFERROR(VLOOKUP($AC670,FILL_DATA!$A$4:$X$1004,11,0),"")</f>
        <v/>
      </c>
      <c r="L670" s="58" t="str">
        <f>IFERROR(VLOOKUP($AC670,FILL_DATA!$A$4:$X$1004,12,0),"")</f>
        <v/>
      </c>
      <c r="M670" s="58" t="str">
        <f>IFERROR(VLOOKUP($AC670,FILL_DATA!$A$4:$X$1004,13,0),"")</f>
        <v/>
      </c>
      <c r="N670" s="58" t="str">
        <f>IFERROR(VLOOKUP($AC670,FILL_DATA!$A$4:$X$1004,14,0),"")</f>
        <v/>
      </c>
      <c r="O670" s="58" t="str">
        <f>IFERROR(VLOOKUP($AC670,FILL_DATA!$A$4:$X$1004,15,0),"")</f>
        <v/>
      </c>
      <c r="P670" s="58" t="str">
        <f>IFERROR(VLOOKUP($AC670,FILL_DATA!$A$4:$X$1004,16,0),"")</f>
        <v/>
      </c>
      <c r="Q670" s="58" t="str">
        <f>IFERROR(VLOOKUP($AC670,FILL_DATA!$A$4:$X$1004,17,0),"")</f>
        <v/>
      </c>
      <c r="R670" s="58" t="str">
        <f>IFERROR(VLOOKUP($AC670,FILL_DATA!$A$4:$X$1004,18,0),"")</f>
        <v/>
      </c>
      <c r="S670" s="58" t="str">
        <f>IFERROR(VLOOKUP($AC670,FILL_DATA!$A$4:$X$1004,19,0),"")</f>
        <v/>
      </c>
      <c r="T670" s="58" t="str">
        <f>IFERROR(VLOOKUP($AC670,FILL_DATA!$A$4:$X$1004,20,0),"")</f>
        <v/>
      </c>
      <c r="U670" s="58" t="str">
        <f>IFERROR(VLOOKUP($AC670,FILL_DATA!$A$4:$X$1004,21,0),"")</f>
        <v/>
      </c>
      <c r="V670" s="58" t="str">
        <f>IFERROR(VLOOKUP($AC670,FILL_DATA!$A$4:$X$1004,22,0),"")</f>
        <v/>
      </c>
      <c r="W670" s="58" t="str">
        <f>IFERROR(VLOOKUP($AC670,FILL_DATA!$A$4:$X$1004,23,0),"")</f>
        <v/>
      </c>
      <c r="X670" s="59" t="str">
        <f>IFERROR(VLOOKUP($AC670,FILL_DATA!$A$4:$X$1004,24,0),"")</f>
        <v/>
      </c>
      <c r="Y670" s="59" t="str">
        <f>IF(SANCTION!$C$6:$C$1006="","",VLOOKUP(SANCTION!$C$6:$C$1006,Sheet1!$B$3:$C$15,2,0))</f>
        <v/>
      </c>
      <c r="Z670" s="57">
        <f t="shared" si="20"/>
        <v>0</v>
      </c>
      <c r="AE670" s="89">
        <f>IF(SANCTION!$C670&gt;=9,1,0)</f>
        <v>1</v>
      </c>
      <c r="AF670" s="89">
        <f>IFERROR(PRODUCT(SANCTION!$X670,SANCTION!$Y670),"")</f>
        <v>0</v>
      </c>
      <c r="AG670" s="89">
        <f t="shared" si="21"/>
        <v>0</v>
      </c>
    </row>
    <row r="671" spans="1:33" hidden="1">
      <c r="A671" s="89" t="str">
        <f>J671&amp;"_"&amp;COUNTIF($J$6:J671,J671)</f>
        <v>_635</v>
      </c>
      <c r="B671" s="58"/>
      <c r="C671" s="58" t="str">
        <f>IFERROR(VLOOKUP($AC671,FILL_DATA!$A$4:$X$1004,2,0),"")</f>
        <v/>
      </c>
      <c r="D671" s="59" t="str">
        <f>IFERROR(VLOOKUP($AC671,FILL_DATA!$A$4:$X$1004,3,0),"")</f>
        <v/>
      </c>
      <c r="E671" s="58" t="str">
        <f>IFERROR(VLOOKUP($AC671,FILL_DATA!$A$4:$X$1004,4,0),"")</f>
        <v/>
      </c>
      <c r="F671" s="59" t="str">
        <f>IFERROR(VLOOKUP($AC671,FILL_DATA!$A$4:$X$1004,5,0),"")</f>
        <v/>
      </c>
      <c r="G671" s="58" t="str">
        <f>IFERROR(VLOOKUP($AC671,FILL_DATA!$A$4:$X$1004,6,0),"")</f>
        <v/>
      </c>
      <c r="H671" s="58" t="str">
        <f>IFERROR(VLOOKUP($AC671,FILL_DATA!$A$4:$X$1004,7,0),"")</f>
        <v/>
      </c>
      <c r="I671" s="161" t="str">
        <f>IFERROR(VLOOKUP($AC671,FILL_DATA!$A$4:$X$1004,9,0),"")</f>
        <v/>
      </c>
      <c r="J671" s="58" t="str">
        <f>IFERROR(VLOOKUP($AC671,FILL_DATA!$A$4:$X$1004,10,0),"")</f>
        <v/>
      </c>
      <c r="K671" s="58" t="str">
        <f>IFERROR(VLOOKUP($AC671,FILL_DATA!$A$4:$X$1004,11,0),"")</f>
        <v/>
      </c>
      <c r="L671" s="58" t="str">
        <f>IFERROR(VLOOKUP($AC671,FILL_DATA!$A$4:$X$1004,12,0),"")</f>
        <v/>
      </c>
      <c r="M671" s="58" t="str">
        <f>IFERROR(VLOOKUP($AC671,FILL_DATA!$A$4:$X$1004,13,0),"")</f>
        <v/>
      </c>
      <c r="N671" s="58" t="str">
        <f>IFERROR(VLOOKUP($AC671,FILL_DATA!$A$4:$X$1004,14,0),"")</f>
        <v/>
      </c>
      <c r="O671" s="58" t="str">
        <f>IFERROR(VLOOKUP($AC671,FILL_DATA!$A$4:$X$1004,15,0),"")</f>
        <v/>
      </c>
      <c r="P671" s="58" t="str">
        <f>IFERROR(VLOOKUP($AC671,FILL_DATA!$A$4:$X$1004,16,0),"")</f>
        <v/>
      </c>
      <c r="Q671" s="58" t="str">
        <f>IFERROR(VLOOKUP($AC671,FILL_DATA!$A$4:$X$1004,17,0),"")</f>
        <v/>
      </c>
      <c r="R671" s="58" t="str">
        <f>IFERROR(VLOOKUP($AC671,FILL_DATA!$A$4:$X$1004,18,0),"")</f>
        <v/>
      </c>
      <c r="S671" s="58" t="str">
        <f>IFERROR(VLOOKUP($AC671,FILL_DATA!$A$4:$X$1004,19,0),"")</f>
        <v/>
      </c>
      <c r="T671" s="58" t="str">
        <f>IFERROR(VLOOKUP($AC671,FILL_DATA!$A$4:$X$1004,20,0),"")</f>
        <v/>
      </c>
      <c r="U671" s="58" t="str">
        <f>IFERROR(VLOOKUP($AC671,FILL_DATA!$A$4:$X$1004,21,0),"")</f>
        <v/>
      </c>
      <c r="V671" s="58" t="str">
        <f>IFERROR(VLOOKUP($AC671,FILL_DATA!$A$4:$X$1004,22,0),"")</f>
        <v/>
      </c>
      <c r="W671" s="58" t="str">
        <f>IFERROR(VLOOKUP($AC671,FILL_DATA!$A$4:$X$1004,23,0),"")</f>
        <v/>
      </c>
      <c r="X671" s="59" t="str">
        <f>IFERROR(VLOOKUP($AC671,FILL_DATA!$A$4:$X$1004,24,0),"")</f>
        <v/>
      </c>
      <c r="Y671" s="59" t="str">
        <f>IF(SANCTION!$C$6:$C$1006="","",VLOOKUP(SANCTION!$C$6:$C$1006,Sheet1!$B$3:$C$15,2,0))</f>
        <v/>
      </c>
      <c r="Z671" s="57">
        <f t="shared" si="20"/>
        <v>0</v>
      </c>
      <c r="AE671" s="89">
        <f>IF(SANCTION!$C671&gt;=9,1,0)</f>
        <v>1</v>
      </c>
      <c r="AF671" s="89">
        <f>IFERROR(PRODUCT(SANCTION!$X671,SANCTION!$Y671),"")</f>
        <v>0</v>
      </c>
      <c r="AG671" s="89">
        <f t="shared" si="21"/>
        <v>0</v>
      </c>
    </row>
    <row r="672" spans="1:33" hidden="1">
      <c r="A672" s="89" t="str">
        <f>J672&amp;"_"&amp;COUNTIF($J$6:J672,J672)</f>
        <v>_636</v>
      </c>
      <c r="B672" s="58"/>
      <c r="C672" s="58" t="str">
        <f>IFERROR(VLOOKUP($AC672,FILL_DATA!$A$4:$X$1004,2,0),"")</f>
        <v/>
      </c>
      <c r="D672" s="59" t="str">
        <f>IFERROR(VLOOKUP($AC672,FILL_DATA!$A$4:$X$1004,3,0),"")</f>
        <v/>
      </c>
      <c r="E672" s="58" t="str">
        <f>IFERROR(VLOOKUP($AC672,FILL_DATA!$A$4:$X$1004,4,0),"")</f>
        <v/>
      </c>
      <c r="F672" s="59" t="str">
        <f>IFERROR(VLOOKUP($AC672,FILL_DATA!$A$4:$X$1004,5,0),"")</f>
        <v/>
      </c>
      <c r="G672" s="58" t="str">
        <f>IFERROR(VLOOKUP($AC672,FILL_DATA!$A$4:$X$1004,6,0),"")</f>
        <v/>
      </c>
      <c r="H672" s="58" t="str">
        <f>IFERROR(VLOOKUP($AC672,FILL_DATA!$A$4:$X$1004,7,0),"")</f>
        <v/>
      </c>
      <c r="I672" s="161" t="str">
        <f>IFERROR(VLOOKUP($AC672,FILL_DATA!$A$4:$X$1004,9,0),"")</f>
        <v/>
      </c>
      <c r="J672" s="58" t="str">
        <f>IFERROR(VLOOKUP($AC672,FILL_DATA!$A$4:$X$1004,10,0),"")</f>
        <v/>
      </c>
      <c r="K672" s="58" t="str">
        <f>IFERROR(VLOOKUP($AC672,FILL_DATA!$A$4:$X$1004,11,0),"")</f>
        <v/>
      </c>
      <c r="L672" s="58" t="str">
        <f>IFERROR(VLOOKUP($AC672,FILL_DATA!$A$4:$X$1004,12,0),"")</f>
        <v/>
      </c>
      <c r="M672" s="58" t="str">
        <f>IFERROR(VLOOKUP($AC672,FILL_DATA!$A$4:$X$1004,13,0),"")</f>
        <v/>
      </c>
      <c r="N672" s="58" t="str">
        <f>IFERROR(VLOOKUP($AC672,FILL_DATA!$A$4:$X$1004,14,0),"")</f>
        <v/>
      </c>
      <c r="O672" s="58" t="str">
        <f>IFERROR(VLOOKUP($AC672,FILL_DATA!$A$4:$X$1004,15,0),"")</f>
        <v/>
      </c>
      <c r="P672" s="58" t="str">
        <f>IFERROR(VLOOKUP($AC672,FILL_DATA!$A$4:$X$1004,16,0),"")</f>
        <v/>
      </c>
      <c r="Q672" s="58" t="str">
        <f>IFERROR(VLOOKUP($AC672,FILL_DATA!$A$4:$X$1004,17,0),"")</f>
        <v/>
      </c>
      <c r="R672" s="58" t="str">
        <f>IFERROR(VLOOKUP($AC672,FILL_DATA!$A$4:$X$1004,18,0),"")</f>
        <v/>
      </c>
      <c r="S672" s="58" t="str">
        <f>IFERROR(VLOOKUP($AC672,FILL_DATA!$A$4:$X$1004,19,0),"")</f>
        <v/>
      </c>
      <c r="T672" s="58" t="str">
        <f>IFERROR(VLOOKUP($AC672,FILL_DATA!$A$4:$X$1004,20,0),"")</f>
        <v/>
      </c>
      <c r="U672" s="58" t="str">
        <f>IFERROR(VLOOKUP($AC672,FILL_DATA!$A$4:$X$1004,21,0),"")</f>
        <v/>
      </c>
      <c r="V672" s="58" t="str">
        <f>IFERROR(VLOOKUP($AC672,FILL_DATA!$A$4:$X$1004,22,0),"")</f>
        <v/>
      </c>
      <c r="W672" s="58" t="str">
        <f>IFERROR(VLOOKUP($AC672,FILL_DATA!$A$4:$X$1004,23,0),"")</f>
        <v/>
      </c>
      <c r="X672" s="59" t="str">
        <f>IFERROR(VLOOKUP($AC672,FILL_DATA!$A$4:$X$1004,24,0),"")</f>
        <v/>
      </c>
      <c r="Y672" s="59" t="str">
        <f>IF(SANCTION!$C$6:$C$1006="","",VLOOKUP(SANCTION!$C$6:$C$1006,Sheet1!$B$3:$C$15,2,0))</f>
        <v/>
      </c>
      <c r="Z672" s="57">
        <f t="shared" si="20"/>
        <v>0</v>
      </c>
      <c r="AE672" s="89">
        <f>IF(SANCTION!$C672&gt;=9,1,0)</f>
        <v>1</v>
      </c>
      <c r="AF672" s="89">
        <f>IFERROR(PRODUCT(SANCTION!$X672,SANCTION!$Y672),"")</f>
        <v>0</v>
      </c>
      <c r="AG672" s="89">
        <f t="shared" si="21"/>
        <v>0</v>
      </c>
    </row>
    <row r="673" spans="1:33" hidden="1">
      <c r="A673" s="89" t="str">
        <f>J673&amp;"_"&amp;COUNTIF($J$6:J673,J673)</f>
        <v>_637</v>
      </c>
      <c r="B673" s="58"/>
      <c r="C673" s="58" t="str">
        <f>IFERROR(VLOOKUP($AC673,FILL_DATA!$A$4:$X$1004,2,0),"")</f>
        <v/>
      </c>
      <c r="D673" s="59" t="str">
        <f>IFERROR(VLOOKUP($AC673,FILL_DATA!$A$4:$X$1004,3,0),"")</f>
        <v/>
      </c>
      <c r="E673" s="58" t="str">
        <f>IFERROR(VLOOKUP($AC673,FILL_DATA!$A$4:$X$1004,4,0),"")</f>
        <v/>
      </c>
      <c r="F673" s="59" t="str">
        <f>IFERROR(VLOOKUP($AC673,FILL_DATA!$A$4:$X$1004,5,0),"")</f>
        <v/>
      </c>
      <c r="G673" s="58" t="str">
        <f>IFERROR(VLOOKUP($AC673,FILL_DATA!$A$4:$X$1004,6,0),"")</f>
        <v/>
      </c>
      <c r="H673" s="58" t="str">
        <f>IFERROR(VLOOKUP($AC673,FILL_DATA!$A$4:$X$1004,7,0),"")</f>
        <v/>
      </c>
      <c r="I673" s="161" t="str">
        <f>IFERROR(VLOOKUP($AC673,FILL_DATA!$A$4:$X$1004,9,0),"")</f>
        <v/>
      </c>
      <c r="J673" s="58" t="str">
        <f>IFERROR(VLOOKUP($AC673,FILL_DATA!$A$4:$X$1004,10,0),"")</f>
        <v/>
      </c>
      <c r="K673" s="58" t="str">
        <f>IFERROR(VLOOKUP($AC673,FILL_DATA!$A$4:$X$1004,11,0),"")</f>
        <v/>
      </c>
      <c r="L673" s="58" t="str">
        <f>IFERROR(VLOOKUP($AC673,FILL_DATA!$A$4:$X$1004,12,0),"")</f>
        <v/>
      </c>
      <c r="M673" s="58" t="str">
        <f>IFERROR(VLOOKUP($AC673,FILL_DATA!$A$4:$X$1004,13,0),"")</f>
        <v/>
      </c>
      <c r="N673" s="58" t="str">
        <f>IFERROR(VLOOKUP($AC673,FILL_DATA!$A$4:$X$1004,14,0),"")</f>
        <v/>
      </c>
      <c r="O673" s="58" t="str">
        <f>IFERROR(VLOOKUP($AC673,FILL_DATA!$A$4:$X$1004,15,0),"")</f>
        <v/>
      </c>
      <c r="P673" s="58" t="str">
        <f>IFERROR(VLOOKUP($AC673,FILL_DATA!$A$4:$X$1004,16,0),"")</f>
        <v/>
      </c>
      <c r="Q673" s="58" t="str">
        <f>IFERROR(VLOOKUP($AC673,FILL_DATA!$A$4:$X$1004,17,0),"")</f>
        <v/>
      </c>
      <c r="R673" s="58" t="str">
        <f>IFERROR(VLOOKUP($AC673,FILL_DATA!$A$4:$X$1004,18,0),"")</f>
        <v/>
      </c>
      <c r="S673" s="58" t="str">
        <f>IFERROR(VLOOKUP($AC673,FILL_DATA!$A$4:$X$1004,19,0),"")</f>
        <v/>
      </c>
      <c r="T673" s="58" t="str">
        <f>IFERROR(VLOOKUP($AC673,FILL_DATA!$A$4:$X$1004,20,0),"")</f>
        <v/>
      </c>
      <c r="U673" s="58" t="str">
        <f>IFERROR(VLOOKUP($AC673,FILL_DATA!$A$4:$X$1004,21,0),"")</f>
        <v/>
      </c>
      <c r="V673" s="58" t="str">
        <f>IFERROR(VLOOKUP($AC673,FILL_DATA!$A$4:$X$1004,22,0),"")</f>
        <v/>
      </c>
      <c r="W673" s="58" t="str">
        <f>IFERROR(VLOOKUP($AC673,FILL_DATA!$A$4:$X$1004,23,0),"")</f>
        <v/>
      </c>
      <c r="X673" s="59" t="str">
        <f>IFERROR(VLOOKUP($AC673,FILL_DATA!$A$4:$X$1004,24,0),"")</f>
        <v/>
      </c>
      <c r="Y673" s="59" t="str">
        <f>IF(SANCTION!$C$6:$C$1006="","",VLOOKUP(SANCTION!$C$6:$C$1006,Sheet1!$B$3:$C$15,2,0))</f>
        <v/>
      </c>
      <c r="Z673" s="57">
        <f t="shared" si="20"/>
        <v>0</v>
      </c>
      <c r="AE673" s="89">
        <f>IF(SANCTION!$C673&gt;=9,1,0)</f>
        <v>1</v>
      </c>
      <c r="AF673" s="89">
        <f>IFERROR(PRODUCT(SANCTION!$X673,SANCTION!$Y673),"")</f>
        <v>0</v>
      </c>
      <c r="AG673" s="89">
        <f t="shared" si="21"/>
        <v>0</v>
      </c>
    </row>
    <row r="674" spans="1:33" hidden="1">
      <c r="A674" s="89" t="str">
        <f>J674&amp;"_"&amp;COUNTIF($J$6:J674,J674)</f>
        <v>_638</v>
      </c>
      <c r="B674" s="58"/>
      <c r="C674" s="58" t="str">
        <f>IFERROR(VLOOKUP($AC674,FILL_DATA!$A$4:$X$1004,2,0),"")</f>
        <v/>
      </c>
      <c r="D674" s="59" t="str">
        <f>IFERROR(VLOOKUP($AC674,FILL_DATA!$A$4:$X$1004,3,0),"")</f>
        <v/>
      </c>
      <c r="E674" s="58" t="str">
        <f>IFERROR(VLOOKUP($AC674,FILL_DATA!$A$4:$X$1004,4,0),"")</f>
        <v/>
      </c>
      <c r="F674" s="59" t="str">
        <f>IFERROR(VLOOKUP($AC674,FILL_DATA!$A$4:$X$1004,5,0),"")</f>
        <v/>
      </c>
      <c r="G674" s="58" t="str">
        <f>IFERROR(VLOOKUP($AC674,FILL_DATA!$A$4:$X$1004,6,0),"")</f>
        <v/>
      </c>
      <c r="H674" s="58" t="str">
        <f>IFERROR(VLOOKUP($AC674,FILL_DATA!$A$4:$X$1004,7,0),"")</f>
        <v/>
      </c>
      <c r="I674" s="161" t="str">
        <f>IFERROR(VLOOKUP($AC674,FILL_DATA!$A$4:$X$1004,9,0),"")</f>
        <v/>
      </c>
      <c r="J674" s="58" t="str">
        <f>IFERROR(VLOOKUP($AC674,FILL_DATA!$A$4:$X$1004,10,0),"")</f>
        <v/>
      </c>
      <c r="K674" s="58" t="str">
        <f>IFERROR(VLOOKUP($AC674,FILL_DATA!$A$4:$X$1004,11,0),"")</f>
        <v/>
      </c>
      <c r="L674" s="58" t="str">
        <f>IFERROR(VLOOKUP($AC674,FILL_DATA!$A$4:$X$1004,12,0),"")</f>
        <v/>
      </c>
      <c r="M674" s="58" t="str">
        <f>IFERROR(VLOOKUP($AC674,FILL_DATA!$A$4:$X$1004,13,0),"")</f>
        <v/>
      </c>
      <c r="N674" s="58" t="str">
        <f>IFERROR(VLOOKUP($AC674,FILL_DATA!$A$4:$X$1004,14,0),"")</f>
        <v/>
      </c>
      <c r="O674" s="58" t="str">
        <f>IFERROR(VLOOKUP($AC674,FILL_DATA!$A$4:$X$1004,15,0),"")</f>
        <v/>
      </c>
      <c r="P674" s="58" t="str">
        <f>IFERROR(VLOOKUP($AC674,FILL_DATA!$A$4:$X$1004,16,0),"")</f>
        <v/>
      </c>
      <c r="Q674" s="58" t="str">
        <f>IFERROR(VLOOKUP($AC674,FILL_DATA!$A$4:$X$1004,17,0),"")</f>
        <v/>
      </c>
      <c r="R674" s="58" t="str">
        <f>IFERROR(VLOOKUP($AC674,FILL_DATA!$A$4:$X$1004,18,0),"")</f>
        <v/>
      </c>
      <c r="S674" s="58" t="str">
        <f>IFERROR(VLOOKUP($AC674,FILL_DATA!$A$4:$X$1004,19,0),"")</f>
        <v/>
      </c>
      <c r="T674" s="58" t="str">
        <f>IFERROR(VLOOKUP($AC674,FILL_DATA!$A$4:$X$1004,20,0),"")</f>
        <v/>
      </c>
      <c r="U674" s="58" t="str">
        <f>IFERROR(VLOOKUP($AC674,FILL_DATA!$A$4:$X$1004,21,0),"")</f>
        <v/>
      </c>
      <c r="V674" s="58" t="str">
        <f>IFERROR(VLOOKUP($AC674,FILL_DATA!$A$4:$X$1004,22,0),"")</f>
        <v/>
      </c>
      <c r="W674" s="58" t="str">
        <f>IFERROR(VLOOKUP($AC674,FILL_DATA!$A$4:$X$1004,23,0),"")</f>
        <v/>
      </c>
      <c r="X674" s="59" t="str">
        <f>IFERROR(VLOOKUP($AC674,FILL_DATA!$A$4:$X$1004,24,0),"")</f>
        <v/>
      </c>
      <c r="Y674" s="59" t="str">
        <f>IF(SANCTION!$C$6:$C$1006="","",VLOOKUP(SANCTION!$C$6:$C$1006,Sheet1!$B$3:$C$15,2,0))</f>
        <v/>
      </c>
      <c r="Z674" s="57">
        <f t="shared" si="20"/>
        <v>0</v>
      </c>
      <c r="AE674" s="89">
        <f>IF(SANCTION!$C674&gt;=9,1,0)</f>
        <v>1</v>
      </c>
      <c r="AF674" s="89">
        <f>IFERROR(PRODUCT(SANCTION!$X674,SANCTION!$Y674),"")</f>
        <v>0</v>
      </c>
      <c r="AG674" s="89">
        <f t="shared" si="21"/>
        <v>0</v>
      </c>
    </row>
    <row r="675" spans="1:33" hidden="1">
      <c r="A675" s="89" t="str">
        <f>J675&amp;"_"&amp;COUNTIF($J$6:J675,J675)</f>
        <v>_639</v>
      </c>
      <c r="B675" s="58"/>
      <c r="C675" s="58" t="str">
        <f>IFERROR(VLOOKUP($AC675,FILL_DATA!$A$4:$X$1004,2,0),"")</f>
        <v/>
      </c>
      <c r="D675" s="59" t="str">
        <f>IFERROR(VLOOKUP($AC675,FILL_DATA!$A$4:$X$1004,3,0),"")</f>
        <v/>
      </c>
      <c r="E675" s="58" t="str">
        <f>IFERROR(VLOOKUP($AC675,FILL_DATA!$A$4:$X$1004,4,0),"")</f>
        <v/>
      </c>
      <c r="F675" s="59" t="str">
        <f>IFERROR(VLOOKUP($AC675,FILL_DATA!$A$4:$X$1004,5,0),"")</f>
        <v/>
      </c>
      <c r="G675" s="58" t="str">
        <f>IFERROR(VLOOKUP($AC675,FILL_DATA!$A$4:$X$1004,6,0),"")</f>
        <v/>
      </c>
      <c r="H675" s="58" t="str">
        <f>IFERROR(VLOOKUP($AC675,FILL_DATA!$A$4:$X$1004,7,0),"")</f>
        <v/>
      </c>
      <c r="I675" s="161" t="str">
        <f>IFERROR(VLOOKUP($AC675,FILL_DATA!$A$4:$X$1004,9,0),"")</f>
        <v/>
      </c>
      <c r="J675" s="58" t="str">
        <f>IFERROR(VLOOKUP($AC675,FILL_DATA!$A$4:$X$1004,10,0),"")</f>
        <v/>
      </c>
      <c r="K675" s="58" t="str">
        <f>IFERROR(VLOOKUP($AC675,FILL_DATA!$A$4:$X$1004,11,0),"")</f>
        <v/>
      </c>
      <c r="L675" s="58" t="str">
        <f>IFERROR(VLOOKUP($AC675,FILL_DATA!$A$4:$X$1004,12,0),"")</f>
        <v/>
      </c>
      <c r="M675" s="58" t="str">
        <f>IFERROR(VLOOKUP($AC675,FILL_DATA!$A$4:$X$1004,13,0),"")</f>
        <v/>
      </c>
      <c r="N675" s="58" t="str">
        <f>IFERROR(VLOOKUP($AC675,FILL_DATA!$A$4:$X$1004,14,0),"")</f>
        <v/>
      </c>
      <c r="O675" s="58" t="str">
        <f>IFERROR(VLOOKUP($AC675,FILL_DATA!$A$4:$X$1004,15,0),"")</f>
        <v/>
      </c>
      <c r="P675" s="58" t="str">
        <f>IFERROR(VLOOKUP($AC675,FILL_DATA!$A$4:$X$1004,16,0),"")</f>
        <v/>
      </c>
      <c r="Q675" s="58" t="str">
        <f>IFERROR(VLOOKUP($AC675,FILL_DATA!$A$4:$X$1004,17,0),"")</f>
        <v/>
      </c>
      <c r="R675" s="58" t="str">
        <f>IFERROR(VLOOKUP($AC675,FILL_DATA!$A$4:$X$1004,18,0),"")</f>
        <v/>
      </c>
      <c r="S675" s="58" t="str">
        <f>IFERROR(VLOOKUP($AC675,FILL_DATA!$A$4:$X$1004,19,0),"")</f>
        <v/>
      </c>
      <c r="T675" s="58" t="str">
        <f>IFERROR(VLOOKUP($AC675,FILL_DATA!$A$4:$X$1004,20,0),"")</f>
        <v/>
      </c>
      <c r="U675" s="58" t="str">
        <f>IFERROR(VLOOKUP($AC675,FILL_DATA!$A$4:$X$1004,21,0),"")</f>
        <v/>
      </c>
      <c r="V675" s="58" t="str">
        <f>IFERROR(VLOOKUP($AC675,FILL_DATA!$A$4:$X$1004,22,0),"")</f>
        <v/>
      </c>
      <c r="W675" s="58" t="str">
        <f>IFERROR(VLOOKUP($AC675,FILL_DATA!$A$4:$X$1004,23,0),"")</f>
        <v/>
      </c>
      <c r="X675" s="59" t="str">
        <f>IFERROR(VLOOKUP($AC675,FILL_DATA!$A$4:$X$1004,24,0),"")</f>
        <v/>
      </c>
      <c r="Y675" s="59" t="str">
        <f>IF(SANCTION!$C$6:$C$1006="","",VLOOKUP(SANCTION!$C$6:$C$1006,Sheet1!$B$3:$C$15,2,0))</f>
        <v/>
      </c>
      <c r="Z675" s="57">
        <f t="shared" si="20"/>
        <v>0</v>
      </c>
      <c r="AE675" s="89">
        <f>IF(SANCTION!$C675&gt;=9,1,0)</f>
        <v>1</v>
      </c>
      <c r="AF675" s="89">
        <f>IFERROR(PRODUCT(SANCTION!$X675,SANCTION!$Y675),"")</f>
        <v>0</v>
      </c>
      <c r="AG675" s="89">
        <f t="shared" si="21"/>
        <v>0</v>
      </c>
    </row>
    <row r="676" spans="1:33" hidden="1">
      <c r="A676" s="89" t="str">
        <f>J676&amp;"_"&amp;COUNTIF($J$6:J676,J676)</f>
        <v>_640</v>
      </c>
      <c r="B676" s="58"/>
      <c r="C676" s="58" t="str">
        <f>IFERROR(VLOOKUP($AC676,FILL_DATA!$A$4:$X$1004,2,0),"")</f>
        <v/>
      </c>
      <c r="D676" s="59" t="str">
        <f>IFERROR(VLOOKUP($AC676,FILL_DATA!$A$4:$X$1004,3,0),"")</f>
        <v/>
      </c>
      <c r="E676" s="58" t="str">
        <f>IFERROR(VLOOKUP($AC676,FILL_DATA!$A$4:$X$1004,4,0),"")</f>
        <v/>
      </c>
      <c r="F676" s="59" t="str">
        <f>IFERROR(VLOOKUP($AC676,FILL_DATA!$A$4:$X$1004,5,0),"")</f>
        <v/>
      </c>
      <c r="G676" s="58" t="str">
        <f>IFERROR(VLOOKUP($AC676,FILL_DATA!$A$4:$X$1004,6,0),"")</f>
        <v/>
      </c>
      <c r="H676" s="58" t="str">
        <f>IFERROR(VLOOKUP($AC676,FILL_DATA!$A$4:$X$1004,7,0),"")</f>
        <v/>
      </c>
      <c r="I676" s="161" t="str">
        <f>IFERROR(VLOOKUP($AC676,FILL_DATA!$A$4:$X$1004,9,0),"")</f>
        <v/>
      </c>
      <c r="J676" s="58" t="str">
        <f>IFERROR(VLOOKUP($AC676,FILL_DATA!$A$4:$X$1004,10,0),"")</f>
        <v/>
      </c>
      <c r="K676" s="58" t="str">
        <f>IFERROR(VLOOKUP($AC676,FILL_DATA!$A$4:$X$1004,11,0),"")</f>
        <v/>
      </c>
      <c r="L676" s="58" t="str">
        <f>IFERROR(VLOOKUP($AC676,FILL_DATA!$A$4:$X$1004,12,0),"")</f>
        <v/>
      </c>
      <c r="M676" s="58" t="str">
        <f>IFERROR(VLOOKUP($AC676,FILL_DATA!$A$4:$X$1004,13,0),"")</f>
        <v/>
      </c>
      <c r="N676" s="58" t="str">
        <f>IFERROR(VLOOKUP($AC676,FILL_DATA!$A$4:$X$1004,14,0),"")</f>
        <v/>
      </c>
      <c r="O676" s="58" t="str">
        <f>IFERROR(VLOOKUP($AC676,FILL_DATA!$A$4:$X$1004,15,0),"")</f>
        <v/>
      </c>
      <c r="P676" s="58" t="str">
        <f>IFERROR(VLOOKUP($AC676,FILL_DATA!$A$4:$X$1004,16,0),"")</f>
        <v/>
      </c>
      <c r="Q676" s="58" t="str">
        <f>IFERROR(VLOOKUP($AC676,FILL_DATA!$A$4:$X$1004,17,0),"")</f>
        <v/>
      </c>
      <c r="R676" s="58" t="str">
        <f>IFERROR(VLOOKUP($AC676,FILL_DATA!$A$4:$X$1004,18,0),"")</f>
        <v/>
      </c>
      <c r="S676" s="58" t="str">
        <f>IFERROR(VLOOKUP($AC676,FILL_DATA!$A$4:$X$1004,19,0),"")</f>
        <v/>
      </c>
      <c r="T676" s="58" t="str">
        <f>IFERROR(VLOOKUP($AC676,FILL_DATA!$A$4:$X$1004,20,0),"")</f>
        <v/>
      </c>
      <c r="U676" s="58" t="str">
        <f>IFERROR(VLOOKUP($AC676,FILL_DATA!$A$4:$X$1004,21,0),"")</f>
        <v/>
      </c>
      <c r="V676" s="58" t="str">
        <f>IFERROR(VLOOKUP($AC676,FILL_DATA!$A$4:$X$1004,22,0),"")</f>
        <v/>
      </c>
      <c r="W676" s="58" t="str">
        <f>IFERROR(VLOOKUP($AC676,FILL_DATA!$A$4:$X$1004,23,0),"")</f>
        <v/>
      </c>
      <c r="X676" s="59" t="str">
        <f>IFERROR(VLOOKUP($AC676,FILL_DATA!$A$4:$X$1004,24,0),"")</f>
        <v/>
      </c>
      <c r="Y676" s="59" t="str">
        <f>IF(SANCTION!$C$6:$C$1006="","",VLOOKUP(SANCTION!$C$6:$C$1006,Sheet1!$B$3:$C$15,2,0))</f>
        <v/>
      </c>
      <c r="Z676" s="57">
        <f t="shared" si="20"/>
        <v>0</v>
      </c>
      <c r="AE676" s="89">
        <f>IF(SANCTION!$C676&gt;=9,1,0)</f>
        <v>1</v>
      </c>
      <c r="AF676" s="89">
        <f>IFERROR(PRODUCT(SANCTION!$X676,SANCTION!$Y676),"")</f>
        <v>0</v>
      </c>
      <c r="AG676" s="89">
        <f t="shared" si="21"/>
        <v>0</v>
      </c>
    </row>
    <row r="677" spans="1:33" hidden="1">
      <c r="A677" s="89" t="str">
        <f>J677&amp;"_"&amp;COUNTIF($J$6:J677,J677)</f>
        <v>_641</v>
      </c>
      <c r="B677" s="58"/>
      <c r="C677" s="58" t="str">
        <f>IFERROR(VLOOKUP($AC677,FILL_DATA!$A$4:$X$1004,2,0),"")</f>
        <v/>
      </c>
      <c r="D677" s="59" t="str">
        <f>IFERROR(VLOOKUP($AC677,FILL_DATA!$A$4:$X$1004,3,0),"")</f>
        <v/>
      </c>
      <c r="E677" s="58" t="str">
        <f>IFERROR(VLOOKUP($AC677,FILL_DATA!$A$4:$X$1004,4,0),"")</f>
        <v/>
      </c>
      <c r="F677" s="59" t="str">
        <f>IFERROR(VLOOKUP($AC677,FILL_DATA!$A$4:$X$1004,5,0),"")</f>
        <v/>
      </c>
      <c r="G677" s="58" t="str">
        <f>IFERROR(VLOOKUP($AC677,FILL_DATA!$A$4:$X$1004,6,0),"")</f>
        <v/>
      </c>
      <c r="H677" s="58" t="str">
        <f>IFERROR(VLOOKUP($AC677,FILL_DATA!$A$4:$X$1004,7,0),"")</f>
        <v/>
      </c>
      <c r="I677" s="161" t="str">
        <f>IFERROR(VLOOKUP($AC677,FILL_DATA!$A$4:$X$1004,9,0),"")</f>
        <v/>
      </c>
      <c r="J677" s="58" t="str">
        <f>IFERROR(VLOOKUP($AC677,FILL_DATA!$A$4:$X$1004,10,0),"")</f>
        <v/>
      </c>
      <c r="K677" s="58" t="str">
        <f>IFERROR(VLOOKUP($AC677,FILL_DATA!$A$4:$X$1004,11,0),"")</f>
        <v/>
      </c>
      <c r="L677" s="58" t="str">
        <f>IFERROR(VLOOKUP($AC677,FILL_DATA!$A$4:$X$1004,12,0),"")</f>
        <v/>
      </c>
      <c r="M677" s="58" t="str">
        <f>IFERROR(VLOOKUP($AC677,FILL_DATA!$A$4:$X$1004,13,0),"")</f>
        <v/>
      </c>
      <c r="N677" s="58" t="str">
        <f>IFERROR(VLOOKUP($AC677,FILL_DATA!$A$4:$X$1004,14,0),"")</f>
        <v/>
      </c>
      <c r="O677" s="58" t="str">
        <f>IFERROR(VLOOKUP($AC677,FILL_DATA!$A$4:$X$1004,15,0),"")</f>
        <v/>
      </c>
      <c r="P677" s="58" t="str">
        <f>IFERROR(VLOOKUP($AC677,FILL_DATA!$A$4:$X$1004,16,0),"")</f>
        <v/>
      </c>
      <c r="Q677" s="58" t="str">
        <f>IFERROR(VLOOKUP($AC677,FILL_DATA!$A$4:$X$1004,17,0),"")</f>
        <v/>
      </c>
      <c r="R677" s="58" t="str">
        <f>IFERROR(VLOOKUP($AC677,FILL_DATA!$A$4:$X$1004,18,0),"")</f>
        <v/>
      </c>
      <c r="S677" s="58" t="str">
        <f>IFERROR(VLOOKUP($AC677,FILL_DATA!$A$4:$X$1004,19,0),"")</f>
        <v/>
      </c>
      <c r="T677" s="58" t="str">
        <f>IFERROR(VLOOKUP($AC677,FILL_DATA!$A$4:$X$1004,20,0),"")</f>
        <v/>
      </c>
      <c r="U677" s="58" t="str">
        <f>IFERROR(VLOOKUP($AC677,FILL_DATA!$A$4:$X$1004,21,0),"")</f>
        <v/>
      </c>
      <c r="V677" s="58" t="str">
        <f>IFERROR(VLOOKUP($AC677,FILL_DATA!$A$4:$X$1004,22,0),"")</f>
        <v/>
      </c>
      <c r="W677" s="58" t="str">
        <f>IFERROR(VLOOKUP($AC677,FILL_DATA!$A$4:$X$1004,23,0),"")</f>
        <v/>
      </c>
      <c r="X677" s="59" t="str">
        <f>IFERROR(VLOOKUP($AC677,FILL_DATA!$A$4:$X$1004,24,0),"")</f>
        <v/>
      </c>
      <c r="Y677" s="59" t="str">
        <f>IF(SANCTION!$C$6:$C$1006="","",VLOOKUP(SANCTION!$C$6:$C$1006,Sheet1!$B$3:$C$15,2,0))</f>
        <v/>
      </c>
      <c r="Z677" s="57">
        <f t="shared" si="20"/>
        <v>0</v>
      </c>
      <c r="AE677" s="89">
        <f>IF(SANCTION!$C677&gt;=9,1,0)</f>
        <v>1</v>
      </c>
      <c r="AF677" s="89">
        <f>IFERROR(PRODUCT(SANCTION!$X677,SANCTION!$Y677),"")</f>
        <v>0</v>
      </c>
      <c r="AG677" s="89">
        <f t="shared" si="21"/>
        <v>0</v>
      </c>
    </row>
    <row r="678" spans="1:33" hidden="1">
      <c r="A678" s="89" t="str">
        <f>J678&amp;"_"&amp;COUNTIF($J$6:J678,J678)</f>
        <v>_642</v>
      </c>
      <c r="B678" s="58"/>
      <c r="C678" s="58" t="str">
        <f>IFERROR(VLOOKUP($AC678,FILL_DATA!$A$4:$X$1004,2,0),"")</f>
        <v/>
      </c>
      <c r="D678" s="59" t="str">
        <f>IFERROR(VLOOKUP($AC678,FILL_DATA!$A$4:$X$1004,3,0),"")</f>
        <v/>
      </c>
      <c r="E678" s="58" t="str">
        <f>IFERROR(VLOOKUP($AC678,FILL_DATA!$A$4:$X$1004,4,0),"")</f>
        <v/>
      </c>
      <c r="F678" s="59" t="str">
        <f>IFERROR(VLOOKUP($AC678,FILL_DATA!$A$4:$X$1004,5,0),"")</f>
        <v/>
      </c>
      <c r="G678" s="58" t="str">
        <f>IFERROR(VLOOKUP($AC678,FILL_DATA!$A$4:$X$1004,6,0),"")</f>
        <v/>
      </c>
      <c r="H678" s="58" t="str">
        <f>IFERROR(VLOOKUP($AC678,FILL_DATA!$A$4:$X$1004,7,0),"")</f>
        <v/>
      </c>
      <c r="I678" s="161" t="str">
        <f>IFERROR(VLOOKUP($AC678,FILL_DATA!$A$4:$X$1004,9,0),"")</f>
        <v/>
      </c>
      <c r="J678" s="58" t="str">
        <f>IFERROR(VLOOKUP($AC678,FILL_DATA!$A$4:$X$1004,10,0),"")</f>
        <v/>
      </c>
      <c r="K678" s="58" t="str">
        <f>IFERROR(VLOOKUP($AC678,FILL_DATA!$A$4:$X$1004,11,0),"")</f>
        <v/>
      </c>
      <c r="L678" s="58" t="str">
        <f>IFERROR(VLOOKUP($AC678,FILL_DATA!$A$4:$X$1004,12,0),"")</f>
        <v/>
      </c>
      <c r="M678" s="58" t="str">
        <f>IFERROR(VLOOKUP($AC678,FILL_DATA!$A$4:$X$1004,13,0),"")</f>
        <v/>
      </c>
      <c r="N678" s="58" t="str">
        <f>IFERROR(VLOOKUP($AC678,FILL_DATA!$A$4:$X$1004,14,0),"")</f>
        <v/>
      </c>
      <c r="O678" s="58" t="str">
        <f>IFERROR(VLOOKUP($AC678,FILL_DATA!$A$4:$X$1004,15,0),"")</f>
        <v/>
      </c>
      <c r="P678" s="58" t="str">
        <f>IFERROR(VLOOKUP($AC678,FILL_DATA!$A$4:$X$1004,16,0),"")</f>
        <v/>
      </c>
      <c r="Q678" s="58" t="str">
        <f>IFERROR(VLOOKUP($AC678,FILL_DATA!$A$4:$X$1004,17,0),"")</f>
        <v/>
      </c>
      <c r="R678" s="58" t="str">
        <f>IFERROR(VLOOKUP($AC678,FILL_DATA!$A$4:$X$1004,18,0),"")</f>
        <v/>
      </c>
      <c r="S678" s="58" t="str">
        <f>IFERROR(VLOOKUP($AC678,FILL_DATA!$A$4:$X$1004,19,0),"")</f>
        <v/>
      </c>
      <c r="T678" s="58" t="str">
        <f>IFERROR(VLOOKUP($AC678,FILL_DATA!$A$4:$X$1004,20,0),"")</f>
        <v/>
      </c>
      <c r="U678" s="58" t="str">
        <f>IFERROR(VLOOKUP($AC678,FILL_DATA!$A$4:$X$1004,21,0),"")</f>
        <v/>
      </c>
      <c r="V678" s="58" t="str">
        <f>IFERROR(VLOOKUP($AC678,FILL_DATA!$A$4:$X$1004,22,0),"")</f>
        <v/>
      </c>
      <c r="W678" s="58" t="str">
        <f>IFERROR(VLOOKUP($AC678,FILL_DATA!$A$4:$X$1004,23,0),"")</f>
        <v/>
      </c>
      <c r="X678" s="59" t="str">
        <f>IFERROR(VLOOKUP($AC678,FILL_DATA!$A$4:$X$1004,24,0),"")</f>
        <v/>
      </c>
      <c r="Y678" s="59" t="str">
        <f>IF(SANCTION!$C$6:$C$1006="","",VLOOKUP(SANCTION!$C$6:$C$1006,Sheet1!$B$3:$C$15,2,0))</f>
        <v/>
      </c>
      <c r="Z678" s="57">
        <f t="shared" si="20"/>
        <v>0</v>
      </c>
      <c r="AE678" s="89">
        <f>IF(SANCTION!$C678&gt;=9,1,0)</f>
        <v>1</v>
      </c>
      <c r="AF678" s="89">
        <f>IFERROR(PRODUCT(SANCTION!$X678,SANCTION!$Y678),"")</f>
        <v>0</v>
      </c>
      <c r="AG678" s="89">
        <f t="shared" si="21"/>
        <v>0</v>
      </c>
    </row>
    <row r="679" spans="1:33" hidden="1">
      <c r="A679" s="89" t="str">
        <f>J679&amp;"_"&amp;COUNTIF($J$6:J679,J679)</f>
        <v>_643</v>
      </c>
      <c r="B679" s="58"/>
      <c r="C679" s="58" t="str">
        <f>IFERROR(VLOOKUP($AC679,FILL_DATA!$A$4:$X$1004,2,0),"")</f>
        <v/>
      </c>
      <c r="D679" s="59" t="str">
        <f>IFERROR(VLOOKUP($AC679,FILL_DATA!$A$4:$X$1004,3,0),"")</f>
        <v/>
      </c>
      <c r="E679" s="58" t="str">
        <f>IFERROR(VLOOKUP($AC679,FILL_DATA!$A$4:$X$1004,4,0),"")</f>
        <v/>
      </c>
      <c r="F679" s="59" t="str">
        <f>IFERROR(VLOOKUP($AC679,FILL_DATA!$A$4:$X$1004,5,0),"")</f>
        <v/>
      </c>
      <c r="G679" s="58" t="str">
        <f>IFERROR(VLOOKUP($AC679,FILL_DATA!$A$4:$X$1004,6,0),"")</f>
        <v/>
      </c>
      <c r="H679" s="58" t="str">
        <f>IFERROR(VLOOKUP($AC679,FILL_DATA!$A$4:$X$1004,7,0),"")</f>
        <v/>
      </c>
      <c r="I679" s="161" t="str">
        <f>IFERROR(VLOOKUP($AC679,FILL_DATA!$A$4:$X$1004,9,0),"")</f>
        <v/>
      </c>
      <c r="J679" s="58" t="str">
        <f>IFERROR(VLOOKUP($AC679,FILL_DATA!$A$4:$X$1004,10,0),"")</f>
        <v/>
      </c>
      <c r="K679" s="58" t="str">
        <f>IFERROR(VLOOKUP($AC679,FILL_DATA!$A$4:$X$1004,11,0),"")</f>
        <v/>
      </c>
      <c r="L679" s="58" t="str">
        <f>IFERROR(VLOOKUP($AC679,FILL_DATA!$A$4:$X$1004,12,0),"")</f>
        <v/>
      </c>
      <c r="M679" s="58" t="str">
        <f>IFERROR(VLOOKUP($AC679,FILL_DATA!$A$4:$X$1004,13,0),"")</f>
        <v/>
      </c>
      <c r="N679" s="58" t="str">
        <f>IFERROR(VLOOKUP($AC679,FILL_DATA!$A$4:$X$1004,14,0),"")</f>
        <v/>
      </c>
      <c r="O679" s="58" t="str">
        <f>IFERROR(VLOOKUP($AC679,FILL_DATA!$A$4:$X$1004,15,0),"")</f>
        <v/>
      </c>
      <c r="P679" s="58" t="str">
        <f>IFERROR(VLOOKUP($AC679,FILL_DATA!$A$4:$X$1004,16,0),"")</f>
        <v/>
      </c>
      <c r="Q679" s="58" t="str">
        <f>IFERROR(VLOOKUP($AC679,FILL_DATA!$A$4:$X$1004,17,0),"")</f>
        <v/>
      </c>
      <c r="R679" s="58" t="str">
        <f>IFERROR(VLOOKUP($AC679,FILL_DATA!$A$4:$X$1004,18,0),"")</f>
        <v/>
      </c>
      <c r="S679" s="58" t="str">
        <f>IFERROR(VLOOKUP($AC679,FILL_DATA!$A$4:$X$1004,19,0),"")</f>
        <v/>
      </c>
      <c r="T679" s="58" t="str">
        <f>IFERROR(VLOOKUP($AC679,FILL_DATA!$A$4:$X$1004,20,0),"")</f>
        <v/>
      </c>
      <c r="U679" s="58" t="str">
        <f>IFERROR(VLOOKUP($AC679,FILL_DATA!$A$4:$X$1004,21,0),"")</f>
        <v/>
      </c>
      <c r="V679" s="58" t="str">
        <f>IFERROR(VLOOKUP($AC679,FILL_DATA!$A$4:$X$1004,22,0),"")</f>
        <v/>
      </c>
      <c r="W679" s="58" t="str">
        <f>IFERROR(VLOOKUP($AC679,FILL_DATA!$A$4:$X$1004,23,0),"")</f>
        <v/>
      </c>
      <c r="X679" s="59" t="str">
        <f>IFERROR(VLOOKUP($AC679,FILL_DATA!$A$4:$X$1004,24,0),"")</f>
        <v/>
      </c>
      <c r="Y679" s="59" t="str">
        <f>IF(SANCTION!$C$6:$C$1006="","",VLOOKUP(SANCTION!$C$6:$C$1006,Sheet1!$B$3:$C$15,2,0))</f>
        <v/>
      </c>
      <c r="Z679" s="57">
        <f t="shared" si="20"/>
        <v>0</v>
      </c>
      <c r="AE679" s="89">
        <f>IF(SANCTION!$C679&gt;=9,1,0)</f>
        <v>1</v>
      </c>
      <c r="AF679" s="89">
        <f>IFERROR(PRODUCT(SANCTION!$X679,SANCTION!$Y679),"")</f>
        <v>0</v>
      </c>
      <c r="AG679" s="89">
        <f t="shared" si="21"/>
        <v>0</v>
      </c>
    </row>
    <row r="680" spans="1:33" hidden="1">
      <c r="A680" s="89" t="str">
        <f>J680&amp;"_"&amp;COUNTIF($J$6:J680,J680)</f>
        <v>_644</v>
      </c>
      <c r="B680" s="58"/>
      <c r="C680" s="58" t="str">
        <f>IFERROR(VLOOKUP($AC680,FILL_DATA!$A$4:$X$1004,2,0),"")</f>
        <v/>
      </c>
      <c r="D680" s="59" t="str">
        <f>IFERROR(VLOOKUP($AC680,FILL_DATA!$A$4:$X$1004,3,0),"")</f>
        <v/>
      </c>
      <c r="E680" s="58" t="str">
        <f>IFERROR(VLOOKUP($AC680,FILL_DATA!$A$4:$X$1004,4,0),"")</f>
        <v/>
      </c>
      <c r="F680" s="59" t="str">
        <f>IFERROR(VLOOKUP($AC680,FILL_DATA!$A$4:$X$1004,5,0),"")</f>
        <v/>
      </c>
      <c r="G680" s="58" t="str">
        <f>IFERROR(VLOOKUP($AC680,FILL_DATA!$A$4:$X$1004,6,0),"")</f>
        <v/>
      </c>
      <c r="H680" s="58" t="str">
        <f>IFERROR(VLOOKUP($AC680,FILL_DATA!$A$4:$X$1004,7,0),"")</f>
        <v/>
      </c>
      <c r="I680" s="161" t="str">
        <f>IFERROR(VLOOKUP($AC680,FILL_DATA!$A$4:$X$1004,9,0),"")</f>
        <v/>
      </c>
      <c r="J680" s="58" t="str">
        <f>IFERROR(VLOOKUP($AC680,FILL_DATA!$A$4:$X$1004,10,0),"")</f>
        <v/>
      </c>
      <c r="K680" s="58" t="str">
        <f>IFERROR(VLOOKUP($AC680,FILL_DATA!$A$4:$X$1004,11,0),"")</f>
        <v/>
      </c>
      <c r="L680" s="58" t="str">
        <f>IFERROR(VLOOKUP($AC680,FILL_DATA!$A$4:$X$1004,12,0),"")</f>
        <v/>
      </c>
      <c r="M680" s="58" t="str">
        <f>IFERROR(VLOOKUP($AC680,FILL_DATA!$A$4:$X$1004,13,0),"")</f>
        <v/>
      </c>
      <c r="N680" s="58" t="str">
        <f>IFERROR(VLOOKUP($AC680,FILL_DATA!$A$4:$X$1004,14,0),"")</f>
        <v/>
      </c>
      <c r="O680" s="58" t="str">
        <f>IFERROR(VLOOKUP($AC680,FILL_DATA!$A$4:$X$1004,15,0),"")</f>
        <v/>
      </c>
      <c r="P680" s="58" t="str">
        <f>IFERROR(VLOOKUP($AC680,FILL_DATA!$A$4:$X$1004,16,0),"")</f>
        <v/>
      </c>
      <c r="Q680" s="58" t="str">
        <f>IFERROR(VLOOKUP($AC680,FILL_DATA!$A$4:$X$1004,17,0),"")</f>
        <v/>
      </c>
      <c r="R680" s="58" t="str">
        <f>IFERROR(VLOOKUP($AC680,FILL_DATA!$A$4:$X$1004,18,0),"")</f>
        <v/>
      </c>
      <c r="S680" s="58" t="str">
        <f>IFERROR(VLOOKUP($AC680,FILL_DATA!$A$4:$X$1004,19,0),"")</f>
        <v/>
      </c>
      <c r="T680" s="58" t="str">
        <f>IFERROR(VLOOKUP($AC680,FILL_DATA!$A$4:$X$1004,20,0),"")</f>
        <v/>
      </c>
      <c r="U680" s="58" t="str">
        <f>IFERROR(VLOOKUP($AC680,FILL_DATA!$A$4:$X$1004,21,0),"")</f>
        <v/>
      </c>
      <c r="V680" s="58" t="str">
        <f>IFERROR(VLOOKUP($AC680,FILL_DATA!$A$4:$X$1004,22,0),"")</f>
        <v/>
      </c>
      <c r="W680" s="58" t="str">
        <f>IFERROR(VLOOKUP($AC680,FILL_DATA!$A$4:$X$1004,23,0),"")</f>
        <v/>
      </c>
      <c r="X680" s="59" t="str">
        <f>IFERROR(VLOOKUP($AC680,FILL_DATA!$A$4:$X$1004,24,0),"")</f>
        <v/>
      </c>
      <c r="Y680" s="59" t="str">
        <f>IF(SANCTION!$C$6:$C$1006="","",VLOOKUP(SANCTION!$C$6:$C$1006,Sheet1!$B$3:$C$15,2,0))</f>
        <v/>
      </c>
      <c r="Z680" s="57">
        <f t="shared" si="20"/>
        <v>0</v>
      </c>
      <c r="AE680" s="89">
        <f>IF(SANCTION!$C680&gt;=9,1,0)</f>
        <v>1</v>
      </c>
      <c r="AF680" s="89">
        <f>IFERROR(PRODUCT(SANCTION!$X680,SANCTION!$Y680),"")</f>
        <v>0</v>
      </c>
      <c r="AG680" s="89">
        <f t="shared" si="21"/>
        <v>0</v>
      </c>
    </row>
    <row r="681" spans="1:33" hidden="1">
      <c r="A681" s="89" t="str">
        <f>J681&amp;"_"&amp;COUNTIF($J$6:J681,J681)</f>
        <v>_645</v>
      </c>
      <c r="B681" s="58"/>
      <c r="C681" s="58" t="str">
        <f>IFERROR(VLOOKUP($AC681,FILL_DATA!$A$4:$X$1004,2,0),"")</f>
        <v/>
      </c>
      <c r="D681" s="59" t="str">
        <f>IFERROR(VLOOKUP($AC681,FILL_DATA!$A$4:$X$1004,3,0),"")</f>
        <v/>
      </c>
      <c r="E681" s="58" t="str">
        <f>IFERROR(VLOOKUP($AC681,FILL_DATA!$A$4:$X$1004,4,0),"")</f>
        <v/>
      </c>
      <c r="F681" s="59" t="str">
        <f>IFERROR(VLOOKUP($AC681,FILL_DATA!$A$4:$X$1004,5,0),"")</f>
        <v/>
      </c>
      <c r="G681" s="58" t="str">
        <f>IFERROR(VLOOKUP($AC681,FILL_DATA!$A$4:$X$1004,6,0),"")</f>
        <v/>
      </c>
      <c r="H681" s="58" t="str">
        <f>IFERROR(VLOOKUP($AC681,FILL_DATA!$A$4:$X$1004,7,0),"")</f>
        <v/>
      </c>
      <c r="I681" s="161" t="str">
        <f>IFERROR(VLOOKUP($AC681,FILL_DATA!$A$4:$X$1004,9,0),"")</f>
        <v/>
      </c>
      <c r="J681" s="58" t="str">
        <f>IFERROR(VLOOKUP($AC681,FILL_DATA!$A$4:$X$1004,10,0),"")</f>
        <v/>
      </c>
      <c r="K681" s="58" t="str">
        <f>IFERROR(VLOOKUP($AC681,FILL_DATA!$A$4:$X$1004,11,0),"")</f>
        <v/>
      </c>
      <c r="L681" s="58" t="str">
        <f>IFERROR(VLOOKUP($AC681,FILL_DATA!$A$4:$X$1004,12,0),"")</f>
        <v/>
      </c>
      <c r="M681" s="58" t="str">
        <f>IFERROR(VLOOKUP($AC681,FILL_DATA!$A$4:$X$1004,13,0),"")</f>
        <v/>
      </c>
      <c r="N681" s="58" t="str">
        <f>IFERROR(VLOOKUP($AC681,FILL_DATA!$A$4:$X$1004,14,0),"")</f>
        <v/>
      </c>
      <c r="O681" s="58" t="str">
        <f>IFERROR(VLOOKUP($AC681,FILL_DATA!$A$4:$X$1004,15,0),"")</f>
        <v/>
      </c>
      <c r="P681" s="58" t="str">
        <f>IFERROR(VLOOKUP($AC681,FILL_DATA!$A$4:$X$1004,16,0),"")</f>
        <v/>
      </c>
      <c r="Q681" s="58" t="str">
        <f>IFERROR(VLOOKUP($AC681,FILL_DATA!$A$4:$X$1004,17,0),"")</f>
        <v/>
      </c>
      <c r="R681" s="58" t="str">
        <f>IFERROR(VLOOKUP($AC681,FILL_DATA!$A$4:$X$1004,18,0),"")</f>
        <v/>
      </c>
      <c r="S681" s="58" t="str">
        <f>IFERROR(VLOOKUP($AC681,FILL_DATA!$A$4:$X$1004,19,0),"")</f>
        <v/>
      </c>
      <c r="T681" s="58" t="str">
        <f>IFERROR(VLOOKUP($AC681,FILL_DATA!$A$4:$X$1004,20,0),"")</f>
        <v/>
      </c>
      <c r="U681" s="58" t="str">
        <f>IFERROR(VLOOKUP($AC681,FILL_DATA!$A$4:$X$1004,21,0),"")</f>
        <v/>
      </c>
      <c r="V681" s="58" t="str">
        <f>IFERROR(VLOOKUP($AC681,FILL_DATA!$A$4:$X$1004,22,0),"")</f>
        <v/>
      </c>
      <c r="W681" s="58" t="str">
        <f>IFERROR(VLOOKUP($AC681,FILL_DATA!$A$4:$X$1004,23,0),"")</f>
        <v/>
      </c>
      <c r="X681" s="59" t="str">
        <f>IFERROR(VLOOKUP($AC681,FILL_DATA!$A$4:$X$1004,24,0),"")</f>
        <v/>
      </c>
      <c r="Y681" s="59" t="str">
        <f>IF(SANCTION!$C$6:$C$1006="","",VLOOKUP(SANCTION!$C$6:$C$1006,Sheet1!$B$3:$C$15,2,0))</f>
        <v/>
      </c>
      <c r="Z681" s="57">
        <f t="shared" si="20"/>
        <v>0</v>
      </c>
      <c r="AE681" s="89">
        <f>IF(SANCTION!$C681&gt;=9,1,0)</f>
        <v>1</v>
      </c>
      <c r="AF681" s="89">
        <f>IFERROR(PRODUCT(SANCTION!$X681,SANCTION!$Y681),"")</f>
        <v>0</v>
      </c>
      <c r="AG681" s="89">
        <f t="shared" si="21"/>
        <v>0</v>
      </c>
    </row>
    <row r="682" spans="1:33" hidden="1">
      <c r="A682" s="89" t="str">
        <f>J682&amp;"_"&amp;COUNTIF($J$6:J682,J682)</f>
        <v>_646</v>
      </c>
      <c r="B682" s="58"/>
      <c r="C682" s="58" t="str">
        <f>IFERROR(VLOOKUP($AC682,FILL_DATA!$A$4:$X$1004,2,0),"")</f>
        <v/>
      </c>
      <c r="D682" s="59" t="str">
        <f>IFERROR(VLOOKUP($AC682,FILL_DATA!$A$4:$X$1004,3,0),"")</f>
        <v/>
      </c>
      <c r="E682" s="58" t="str">
        <f>IFERROR(VLOOKUP($AC682,FILL_DATA!$A$4:$X$1004,4,0),"")</f>
        <v/>
      </c>
      <c r="F682" s="59" t="str">
        <f>IFERROR(VLOOKUP($AC682,FILL_DATA!$A$4:$X$1004,5,0),"")</f>
        <v/>
      </c>
      <c r="G682" s="58" t="str">
        <f>IFERROR(VLOOKUP($AC682,FILL_DATA!$A$4:$X$1004,6,0),"")</f>
        <v/>
      </c>
      <c r="H682" s="58" t="str">
        <f>IFERROR(VLOOKUP($AC682,FILL_DATA!$A$4:$X$1004,7,0),"")</f>
        <v/>
      </c>
      <c r="I682" s="161" t="str">
        <f>IFERROR(VLOOKUP($AC682,FILL_DATA!$A$4:$X$1004,9,0),"")</f>
        <v/>
      </c>
      <c r="J682" s="58" t="str">
        <f>IFERROR(VLOOKUP($AC682,FILL_DATA!$A$4:$X$1004,10,0),"")</f>
        <v/>
      </c>
      <c r="K682" s="58" t="str">
        <f>IFERROR(VLOOKUP($AC682,FILL_DATA!$A$4:$X$1004,11,0),"")</f>
        <v/>
      </c>
      <c r="L682" s="58" t="str">
        <f>IFERROR(VLOOKUP($AC682,FILL_DATA!$A$4:$X$1004,12,0),"")</f>
        <v/>
      </c>
      <c r="M682" s="58" t="str">
        <f>IFERROR(VLOOKUP($AC682,FILL_DATA!$A$4:$X$1004,13,0),"")</f>
        <v/>
      </c>
      <c r="N682" s="58" t="str">
        <f>IFERROR(VLOOKUP($AC682,FILL_DATA!$A$4:$X$1004,14,0),"")</f>
        <v/>
      </c>
      <c r="O682" s="58" t="str">
        <f>IFERROR(VLOOKUP($AC682,FILL_DATA!$A$4:$X$1004,15,0),"")</f>
        <v/>
      </c>
      <c r="P682" s="58" t="str">
        <f>IFERROR(VLOOKUP($AC682,FILL_DATA!$A$4:$X$1004,16,0),"")</f>
        <v/>
      </c>
      <c r="Q682" s="58" t="str">
        <f>IFERROR(VLOOKUP($AC682,FILL_DATA!$A$4:$X$1004,17,0),"")</f>
        <v/>
      </c>
      <c r="R682" s="58" t="str">
        <f>IFERROR(VLOOKUP($AC682,FILL_DATA!$A$4:$X$1004,18,0),"")</f>
        <v/>
      </c>
      <c r="S682" s="58" t="str">
        <f>IFERROR(VLOOKUP($AC682,FILL_DATA!$A$4:$X$1004,19,0),"")</f>
        <v/>
      </c>
      <c r="T682" s="58" t="str">
        <f>IFERROR(VLOOKUP($AC682,FILL_DATA!$A$4:$X$1004,20,0),"")</f>
        <v/>
      </c>
      <c r="U682" s="58" t="str">
        <f>IFERROR(VLOOKUP($AC682,FILL_DATA!$A$4:$X$1004,21,0),"")</f>
        <v/>
      </c>
      <c r="V682" s="58" t="str">
        <f>IFERROR(VLOOKUP($AC682,FILL_DATA!$A$4:$X$1004,22,0),"")</f>
        <v/>
      </c>
      <c r="W682" s="58" t="str">
        <f>IFERROR(VLOOKUP($AC682,FILL_DATA!$A$4:$X$1004,23,0),"")</f>
        <v/>
      </c>
      <c r="X682" s="59" t="str">
        <f>IFERROR(VLOOKUP($AC682,FILL_DATA!$A$4:$X$1004,24,0),"")</f>
        <v/>
      </c>
      <c r="Y682" s="59" t="str">
        <f>IF(SANCTION!$C$6:$C$1006="","",VLOOKUP(SANCTION!$C$6:$C$1006,Sheet1!$B$3:$C$15,2,0))</f>
        <v/>
      </c>
      <c r="Z682" s="57">
        <f t="shared" si="20"/>
        <v>0</v>
      </c>
      <c r="AE682" s="89">
        <f>IF(SANCTION!$C682&gt;=9,1,0)</f>
        <v>1</v>
      </c>
      <c r="AF682" s="89">
        <f>IFERROR(PRODUCT(SANCTION!$X682,SANCTION!$Y682),"")</f>
        <v>0</v>
      </c>
      <c r="AG682" s="89">
        <f t="shared" si="21"/>
        <v>0</v>
      </c>
    </row>
    <row r="683" spans="1:33" hidden="1">
      <c r="A683" s="89" t="str">
        <f>J683&amp;"_"&amp;COUNTIF($J$6:J683,J683)</f>
        <v>_647</v>
      </c>
      <c r="B683" s="58"/>
      <c r="C683" s="58" t="str">
        <f>IFERROR(VLOOKUP($AC683,FILL_DATA!$A$4:$X$1004,2,0),"")</f>
        <v/>
      </c>
      <c r="D683" s="59" t="str">
        <f>IFERROR(VLOOKUP($AC683,FILL_DATA!$A$4:$X$1004,3,0),"")</f>
        <v/>
      </c>
      <c r="E683" s="58" t="str">
        <f>IFERROR(VLOOKUP($AC683,FILL_DATA!$A$4:$X$1004,4,0),"")</f>
        <v/>
      </c>
      <c r="F683" s="59" t="str">
        <f>IFERROR(VLOOKUP($AC683,FILL_DATA!$A$4:$X$1004,5,0),"")</f>
        <v/>
      </c>
      <c r="G683" s="58" t="str">
        <f>IFERROR(VLOOKUP($AC683,FILL_DATA!$A$4:$X$1004,6,0),"")</f>
        <v/>
      </c>
      <c r="H683" s="58" t="str">
        <f>IFERROR(VLOOKUP($AC683,FILL_DATA!$A$4:$X$1004,7,0),"")</f>
        <v/>
      </c>
      <c r="I683" s="161" t="str">
        <f>IFERROR(VLOOKUP($AC683,FILL_DATA!$A$4:$X$1004,9,0),"")</f>
        <v/>
      </c>
      <c r="J683" s="58" t="str">
        <f>IFERROR(VLOOKUP($AC683,FILL_DATA!$A$4:$X$1004,10,0),"")</f>
        <v/>
      </c>
      <c r="K683" s="58" t="str">
        <f>IFERROR(VLOOKUP($AC683,FILL_DATA!$A$4:$X$1004,11,0),"")</f>
        <v/>
      </c>
      <c r="L683" s="58" t="str">
        <f>IFERROR(VLOOKUP($AC683,FILL_DATA!$A$4:$X$1004,12,0),"")</f>
        <v/>
      </c>
      <c r="M683" s="58" t="str">
        <f>IFERROR(VLOOKUP($AC683,FILL_DATA!$A$4:$X$1004,13,0),"")</f>
        <v/>
      </c>
      <c r="N683" s="58" t="str">
        <f>IFERROR(VLOOKUP($AC683,FILL_DATA!$A$4:$X$1004,14,0),"")</f>
        <v/>
      </c>
      <c r="O683" s="58" t="str">
        <f>IFERROR(VLOOKUP($AC683,FILL_DATA!$A$4:$X$1004,15,0),"")</f>
        <v/>
      </c>
      <c r="P683" s="58" t="str">
        <f>IFERROR(VLOOKUP($AC683,FILL_DATA!$A$4:$X$1004,16,0),"")</f>
        <v/>
      </c>
      <c r="Q683" s="58" t="str">
        <f>IFERROR(VLOOKUP($AC683,FILL_DATA!$A$4:$X$1004,17,0),"")</f>
        <v/>
      </c>
      <c r="R683" s="58" t="str">
        <f>IFERROR(VLOOKUP($AC683,FILL_DATA!$A$4:$X$1004,18,0),"")</f>
        <v/>
      </c>
      <c r="S683" s="58" t="str">
        <f>IFERROR(VLOOKUP($AC683,FILL_DATA!$A$4:$X$1004,19,0),"")</f>
        <v/>
      </c>
      <c r="T683" s="58" t="str">
        <f>IFERROR(VLOOKUP($AC683,FILL_DATA!$A$4:$X$1004,20,0),"")</f>
        <v/>
      </c>
      <c r="U683" s="58" t="str">
        <f>IFERROR(VLOOKUP($AC683,FILL_DATA!$A$4:$X$1004,21,0),"")</f>
        <v/>
      </c>
      <c r="V683" s="58" t="str">
        <f>IFERROR(VLOOKUP($AC683,FILL_DATA!$A$4:$X$1004,22,0),"")</f>
        <v/>
      </c>
      <c r="W683" s="58" t="str">
        <f>IFERROR(VLOOKUP($AC683,FILL_DATA!$A$4:$X$1004,23,0),"")</f>
        <v/>
      </c>
      <c r="X683" s="59" t="str">
        <f>IFERROR(VLOOKUP($AC683,FILL_DATA!$A$4:$X$1004,24,0),"")</f>
        <v/>
      </c>
      <c r="Y683" s="59" t="str">
        <f>IF(SANCTION!$C$6:$C$1006="","",VLOOKUP(SANCTION!$C$6:$C$1006,Sheet1!$B$3:$C$15,2,0))</f>
        <v/>
      </c>
      <c r="Z683" s="57">
        <f t="shared" si="20"/>
        <v>0</v>
      </c>
      <c r="AE683" s="89">
        <f>IF(SANCTION!$C683&gt;=9,1,0)</f>
        <v>1</v>
      </c>
      <c r="AF683" s="89">
        <f>IFERROR(PRODUCT(SANCTION!$X683,SANCTION!$Y683),"")</f>
        <v>0</v>
      </c>
      <c r="AG683" s="89">
        <f t="shared" si="21"/>
        <v>0</v>
      </c>
    </row>
    <row r="684" spans="1:33" hidden="1">
      <c r="A684" s="89" t="str">
        <f>J684&amp;"_"&amp;COUNTIF($J$6:J684,J684)</f>
        <v>_648</v>
      </c>
      <c r="B684" s="58"/>
      <c r="C684" s="58" t="str">
        <f>IFERROR(VLOOKUP($AC684,FILL_DATA!$A$4:$X$1004,2,0),"")</f>
        <v/>
      </c>
      <c r="D684" s="59" t="str">
        <f>IFERROR(VLOOKUP($AC684,FILL_DATA!$A$4:$X$1004,3,0),"")</f>
        <v/>
      </c>
      <c r="E684" s="58" t="str">
        <f>IFERROR(VLOOKUP($AC684,FILL_DATA!$A$4:$X$1004,4,0),"")</f>
        <v/>
      </c>
      <c r="F684" s="59" t="str">
        <f>IFERROR(VLOOKUP($AC684,FILL_DATA!$A$4:$X$1004,5,0),"")</f>
        <v/>
      </c>
      <c r="G684" s="58" t="str">
        <f>IFERROR(VLOOKUP($AC684,FILL_DATA!$A$4:$X$1004,6,0),"")</f>
        <v/>
      </c>
      <c r="H684" s="58" t="str">
        <f>IFERROR(VLOOKUP($AC684,FILL_DATA!$A$4:$X$1004,7,0),"")</f>
        <v/>
      </c>
      <c r="I684" s="161" t="str">
        <f>IFERROR(VLOOKUP($AC684,FILL_DATA!$A$4:$X$1004,9,0),"")</f>
        <v/>
      </c>
      <c r="J684" s="58" t="str">
        <f>IFERROR(VLOOKUP($AC684,FILL_DATA!$A$4:$X$1004,10,0),"")</f>
        <v/>
      </c>
      <c r="K684" s="58" t="str">
        <f>IFERROR(VLOOKUP($AC684,FILL_DATA!$A$4:$X$1004,11,0),"")</f>
        <v/>
      </c>
      <c r="L684" s="58" t="str">
        <f>IFERROR(VLOOKUP($AC684,FILL_DATA!$A$4:$X$1004,12,0),"")</f>
        <v/>
      </c>
      <c r="M684" s="58" t="str">
        <f>IFERROR(VLOOKUP($AC684,FILL_DATA!$A$4:$X$1004,13,0),"")</f>
        <v/>
      </c>
      <c r="N684" s="58" t="str">
        <f>IFERROR(VLOOKUP($AC684,FILL_DATA!$A$4:$X$1004,14,0),"")</f>
        <v/>
      </c>
      <c r="O684" s="58" t="str">
        <f>IFERROR(VLOOKUP($AC684,FILL_DATA!$A$4:$X$1004,15,0),"")</f>
        <v/>
      </c>
      <c r="P684" s="58" t="str">
        <f>IFERROR(VLOOKUP($AC684,FILL_DATA!$A$4:$X$1004,16,0),"")</f>
        <v/>
      </c>
      <c r="Q684" s="58" t="str">
        <f>IFERROR(VLOOKUP($AC684,FILL_DATA!$A$4:$X$1004,17,0),"")</f>
        <v/>
      </c>
      <c r="R684" s="58" t="str">
        <f>IFERROR(VLOOKUP($AC684,FILL_DATA!$A$4:$X$1004,18,0),"")</f>
        <v/>
      </c>
      <c r="S684" s="58" t="str">
        <f>IFERROR(VLOOKUP($AC684,FILL_DATA!$A$4:$X$1004,19,0),"")</f>
        <v/>
      </c>
      <c r="T684" s="58" t="str">
        <f>IFERROR(VLOOKUP($AC684,FILL_DATA!$A$4:$X$1004,20,0),"")</f>
        <v/>
      </c>
      <c r="U684" s="58" t="str">
        <f>IFERROR(VLOOKUP($AC684,FILL_DATA!$A$4:$X$1004,21,0),"")</f>
        <v/>
      </c>
      <c r="V684" s="58" t="str">
        <f>IFERROR(VLOOKUP($AC684,FILL_DATA!$A$4:$X$1004,22,0),"")</f>
        <v/>
      </c>
      <c r="W684" s="58" t="str">
        <f>IFERROR(VLOOKUP($AC684,FILL_DATA!$A$4:$X$1004,23,0),"")</f>
        <v/>
      </c>
      <c r="X684" s="59" t="str">
        <f>IFERROR(VLOOKUP($AC684,FILL_DATA!$A$4:$X$1004,24,0),"")</f>
        <v/>
      </c>
      <c r="Y684" s="59" t="str">
        <f>IF(SANCTION!$C$6:$C$1006="","",VLOOKUP(SANCTION!$C$6:$C$1006,Sheet1!$B$3:$C$15,2,0))</f>
        <v/>
      </c>
      <c r="Z684" s="57">
        <f t="shared" si="20"/>
        <v>0</v>
      </c>
      <c r="AE684" s="89">
        <f>IF(SANCTION!$C684&gt;=9,1,0)</f>
        <v>1</v>
      </c>
      <c r="AF684" s="89">
        <f>IFERROR(PRODUCT(SANCTION!$X684,SANCTION!$Y684),"")</f>
        <v>0</v>
      </c>
      <c r="AG684" s="89">
        <f t="shared" si="21"/>
        <v>0</v>
      </c>
    </row>
    <row r="685" spans="1:33" hidden="1">
      <c r="A685" s="89" t="str">
        <f>J685&amp;"_"&amp;COUNTIF($J$6:J685,J685)</f>
        <v>_649</v>
      </c>
      <c r="B685" s="58"/>
      <c r="C685" s="58" t="str">
        <f>IFERROR(VLOOKUP($AC685,FILL_DATA!$A$4:$X$1004,2,0),"")</f>
        <v/>
      </c>
      <c r="D685" s="59" t="str">
        <f>IFERROR(VLOOKUP($AC685,FILL_DATA!$A$4:$X$1004,3,0),"")</f>
        <v/>
      </c>
      <c r="E685" s="58" t="str">
        <f>IFERROR(VLOOKUP($AC685,FILL_DATA!$A$4:$X$1004,4,0),"")</f>
        <v/>
      </c>
      <c r="F685" s="59" t="str">
        <f>IFERROR(VLOOKUP($AC685,FILL_DATA!$A$4:$X$1004,5,0),"")</f>
        <v/>
      </c>
      <c r="G685" s="58" t="str">
        <f>IFERROR(VLOOKUP($AC685,FILL_DATA!$A$4:$X$1004,6,0),"")</f>
        <v/>
      </c>
      <c r="H685" s="58" t="str">
        <f>IFERROR(VLOOKUP($AC685,FILL_DATA!$A$4:$X$1004,7,0),"")</f>
        <v/>
      </c>
      <c r="I685" s="161" t="str">
        <f>IFERROR(VLOOKUP($AC685,FILL_DATA!$A$4:$X$1004,9,0),"")</f>
        <v/>
      </c>
      <c r="J685" s="58" t="str">
        <f>IFERROR(VLOOKUP($AC685,FILL_DATA!$A$4:$X$1004,10,0),"")</f>
        <v/>
      </c>
      <c r="K685" s="58" t="str">
        <f>IFERROR(VLOOKUP($AC685,FILL_DATA!$A$4:$X$1004,11,0),"")</f>
        <v/>
      </c>
      <c r="L685" s="58" t="str">
        <f>IFERROR(VLOOKUP($AC685,FILL_DATA!$A$4:$X$1004,12,0),"")</f>
        <v/>
      </c>
      <c r="M685" s="58" t="str">
        <f>IFERROR(VLOOKUP($AC685,FILL_DATA!$A$4:$X$1004,13,0),"")</f>
        <v/>
      </c>
      <c r="N685" s="58" t="str">
        <f>IFERROR(VLOOKUP($AC685,FILL_DATA!$A$4:$X$1004,14,0),"")</f>
        <v/>
      </c>
      <c r="O685" s="58" t="str">
        <f>IFERROR(VLOOKUP($AC685,FILL_DATA!$A$4:$X$1004,15,0),"")</f>
        <v/>
      </c>
      <c r="P685" s="58" t="str">
        <f>IFERROR(VLOOKUP($AC685,FILL_DATA!$A$4:$X$1004,16,0),"")</f>
        <v/>
      </c>
      <c r="Q685" s="58" t="str">
        <f>IFERROR(VLOOKUP($AC685,FILL_DATA!$A$4:$X$1004,17,0),"")</f>
        <v/>
      </c>
      <c r="R685" s="58" t="str">
        <f>IFERROR(VLOOKUP($AC685,FILL_DATA!$A$4:$X$1004,18,0),"")</f>
        <v/>
      </c>
      <c r="S685" s="58" t="str">
        <f>IFERROR(VLOOKUP($AC685,FILL_DATA!$A$4:$X$1004,19,0),"")</f>
        <v/>
      </c>
      <c r="T685" s="58" t="str">
        <f>IFERROR(VLOOKUP($AC685,FILL_DATA!$A$4:$X$1004,20,0),"")</f>
        <v/>
      </c>
      <c r="U685" s="58" t="str">
        <f>IFERROR(VLOOKUP($AC685,FILL_DATA!$A$4:$X$1004,21,0),"")</f>
        <v/>
      </c>
      <c r="V685" s="58" t="str">
        <f>IFERROR(VLOOKUP($AC685,FILL_DATA!$A$4:$X$1004,22,0),"")</f>
        <v/>
      </c>
      <c r="W685" s="58" t="str">
        <f>IFERROR(VLOOKUP($AC685,FILL_DATA!$A$4:$X$1004,23,0),"")</f>
        <v/>
      </c>
      <c r="X685" s="59" t="str">
        <f>IFERROR(VLOOKUP($AC685,FILL_DATA!$A$4:$X$1004,24,0),"")</f>
        <v/>
      </c>
      <c r="Y685" s="59" t="str">
        <f>IF(SANCTION!$C$6:$C$1006="","",VLOOKUP(SANCTION!$C$6:$C$1006,Sheet1!$B$3:$C$15,2,0))</f>
        <v/>
      </c>
      <c r="Z685" s="57">
        <f t="shared" si="20"/>
        <v>0</v>
      </c>
      <c r="AE685" s="89">
        <f>IF(SANCTION!$C685&gt;=9,1,0)</f>
        <v>1</v>
      </c>
      <c r="AF685" s="89">
        <f>IFERROR(PRODUCT(SANCTION!$X685,SANCTION!$Y685),"")</f>
        <v>0</v>
      </c>
      <c r="AG685" s="89">
        <f t="shared" si="21"/>
        <v>0</v>
      </c>
    </row>
    <row r="686" spans="1:33" hidden="1">
      <c r="A686" s="89" t="str">
        <f>J686&amp;"_"&amp;COUNTIF($J$6:J686,J686)</f>
        <v>_650</v>
      </c>
      <c r="B686" s="58"/>
      <c r="C686" s="58" t="str">
        <f>IFERROR(VLOOKUP($AC686,FILL_DATA!$A$4:$X$1004,2,0),"")</f>
        <v/>
      </c>
      <c r="D686" s="59" t="str">
        <f>IFERROR(VLOOKUP($AC686,FILL_DATA!$A$4:$X$1004,3,0),"")</f>
        <v/>
      </c>
      <c r="E686" s="58" t="str">
        <f>IFERROR(VLOOKUP($AC686,FILL_DATA!$A$4:$X$1004,4,0),"")</f>
        <v/>
      </c>
      <c r="F686" s="59" t="str">
        <f>IFERROR(VLOOKUP($AC686,FILL_DATA!$A$4:$X$1004,5,0),"")</f>
        <v/>
      </c>
      <c r="G686" s="58" t="str">
        <f>IFERROR(VLOOKUP($AC686,FILL_DATA!$A$4:$X$1004,6,0),"")</f>
        <v/>
      </c>
      <c r="H686" s="58" t="str">
        <f>IFERROR(VLOOKUP($AC686,FILL_DATA!$A$4:$X$1004,7,0),"")</f>
        <v/>
      </c>
      <c r="I686" s="161" t="str">
        <f>IFERROR(VLOOKUP($AC686,FILL_DATA!$A$4:$X$1004,9,0),"")</f>
        <v/>
      </c>
      <c r="J686" s="58" t="str">
        <f>IFERROR(VLOOKUP($AC686,FILL_DATA!$A$4:$X$1004,10,0),"")</f>
        <v/>
      </c>
      <c r="K686" s="58" t="str">
        <f>IFERROR(VLOOKUP($AC686,FILL_DATA!$A$4:$X$1004,11,0),"")</f>
        <v/>
      </c>
      <c r="L686" s="58" t="str">
        <f>IFERROR(VLOOKUP($AC686,FILL_DATA!$A$4:$X$1004,12,0),"")</f>
        <v/>
      </c>
      <c r="M686" s="58" t="str">
        <f>IFERROR(VLOOKUP($AC686,FILL_DATA!$A$4:$X$1004,13,0),"")</f>
        <v/>
      </c>
      <c r="N686" s="58" t="str">
        <f>IFERROR(VLOOKUP($AC686,FILL_DATA!$A$4:$X$1004,14,0),"")</f>
        <v/>
      </c>
      <c r="O686" s="58" t="str">
        <f>IFERROR(VLOOKUP($AC686,FILL_DATA!$A$4:$X$1004,15,0),"")</f>
        <v/>
      </c>
      <c r="P686" s="58" t="str">
        <f>IFERROR(VLOOKUP($AC686,FILL_DATA!$A$4:$X$1004,16,0),"")</f>
        <v/>
      </c>
      <c r="Q686" s="58" t="str">
        <f>IFERROR(VLOOKUP($AC686,FILL_DATA!$A$4:$X$1004,17,0),"")</f>
        <v/>
      </c>
      <c r="R686" s="58" t="str">
        <f>IFERROR(VLOOKUP($AC686,FILL_DATA!$A$4:$X$1004,18,0),"")</f>
        <v/>
      </c>
      <c r="S686" s="58" t="str">
        <f>IFERROR(VLOOKUP($AC686,FILL_DATA!$A$4:$X$1004,19,0),"")</f>
        <v/>
      </c>
      <c r="T686" s="58" t="str">
        <f>IFERROR(VLOOKUP($AC686,FILL_DATA!$A$4:$X$1004,20,0),"")</f>
        <v/>
      </c>
      <c r="U686" s="58" t="str">
        <f>IFERROR(VLOOKUP($AC686,FILL_DATA!$A$4:$X$1004,21,0),"")</f>
        <v/>
      </c>
      <c r="V686" s="58" t="str">
        <f>IFERROR(VLOOKUP($AC686,FILL_DATA!$A$4:$X$1004,22,0),"")</f>
        <v/>
      </c>
      <c r="W686" s="58" t="str">
        <f>IFERROR(VLOOKUP($AC686,FILL_DATA!$A$4:$X$1004,23,0),"")</f>
        <v/>
      </c>
      <c r="X686" s="59" t="str">
        <f>IFERROR(VLOOKUP($AC686,FILL_DATA!$A$4:$X$1004,24,0),"")</f>
        <v/>
      </c>
      <c r="Y686" s="59" t="str">
        <f>IF(SANCTION!$C$6:$C$1006="","",VLOOKUP(SANCTION!$C$6:$C$1006,Sheet1!$B$3:$C$15,2,0))</f>
        <v/>
      </c>
      <c r="Z686" s="57">
        <f t="shared" si="20"/>
        <v>0</v>
      </c>
      <c r="AE686" s="89">
        <f>IF(SANCTION!$C686&gt;=9,1,0)</f>
        <v>1</v>
      </c>
      <c r="AF686" s="89">
        <f>IFERROR(PRODUCT(SANCTION!$X686,SANCTION!$Y686),"")</f>
        <v>0</v>
      </c>
      <c r="AG686" s="89">
        <f t="shared" si="21"/>
        <v>0</v>
      </c>
    </row>
    <row r="687" spans="1:33" hidden="1">
      <c r="A687" s="89" t="str">
        <f>J687&amp;"_"&amp;COUNTIF($J$6:J687,J687)</f>
        <v>_651</v>
      </c>
      <c r="B687" s="58"/>
      <c r="C687" s="58" t="str">
        <f>IFERROR(VLOOKUP($AC687,FILL_DATA!$A$4:$X$1004,2,0),"")</f>
        <v/>
      </c>
      <c r="D687" s="59" t="str">
        <f>IFERROR(VLOOKUP($AC687,FILL_DATA!$A$4:$X$1004,3,0),"")</f>
        <v/>
      </c>
      <c r="E687" s="58" t="str">
        <f>IFERROR(VLOOKUP($AC687,FILL_DATA!$A$4:$X$1004,4,0),"")</f>
        <v/>
      </c>
      <c r="F687" s="59" t="str">
        <f>IFERROR(VLOOKUP($AC687,FILL_DATA!$A$4:$X$1004,5,0),"")</f>
        <v/>
      </c>
      <c r="G687" s="58" t="str">
        <f>IFERROR(VLOOKUP($AC687,FILL_DATA!$A$4:$X$1004,6,0),"")</f>
        <v/>
      </c>
      <c r="H687" s="58" t="str">
        <f>IFERROR(VLOOKUP($AC687,FILL_DATA!$A$4:$X$1004,7,0),"")</f>
        <v/>
      </c>
      <c r="I687" s="161" t="str">
        <f>IFERROR(VLOOKUP($AC687,FILL_DATA!$A$4:$X$1004,9,0),"")</f>
        <v/>
      </c>
      <c r="J687" s="58" t="str">
        <f>IFERROR(VLOOKUP($AC687,FILL_DATA!$A$4:$X$1004,10,0),"")</f>
        <v/>
      </c>
      <c r="K687" s="58" t="str">
        <f>IFERROR(VLOOKUP($AC687,FILL_DATA!$A$4:$X$1004,11,0),"")</f>
        <v/>
      </c>
      <c r="L687" s="58" t="str">
        <f>IFERROR(VLOOKUP($AC687,FILL_DATA!$A$4:$X$1004,12,0),"")</f>
        <v/>
      </c>
      <c r="M687" s="58" t="str">
        <f>IFERROR(VLOOKUP($AC687,FILL_DATA!$A$4:$X$1004,13,0),"")</f>
        <v/>
      </c>
      <c r="N687" s="58" t="str">
        <f>IFERROR(VLOOKUP($AC687,FILL_DATA!$A$4:$X$1004,14,0),"")</f>
        <v/>
      </c>
      <c r="O687" s="58" t="str">
        <f>IFERROR(VLOOKUP($AC687,FILL_DATA!$A$4:$X$1004,15,0),"")</f>
        <v/>
      </c>
      <c r="P687" s="58" t="str">
        <f>IFERROR(VLOOKUP($AC687,FILL_DATA!$A$4:$X$1004,16,0),"")</f>
        <v/>
      </c>
      <c r="Q687" s="58" t="str">
        <f>IFERROR(VLOOKUP($AC687,FILL_DATA!$A$4:$X$1004,17,0),"")</f>
        <v/>
      </c>
      <c r="R687" s="58" t="str">
        <f>IFERROR(VLOOKUP($AC687,FILL_DATA!$A$4:$X$1004,18,0),"")</f>
        <v/>
      </c>
      <c r="S687" s="58" t="str">
        <f>IFERROR(VLOOKUP($AC687,FILL_DATA!$A$4:$X$1004,19,0),"")</f>
        <v/>
      </c>
      <c r="T687" s="58" t="str">
        <f>IFERROR(VLOOKUP($AC687,FILL_DATA!$A$4:$X$1004,20,0),"")</f>
        <v/>
      </c>
      <c r="U687" s="58" t="str">
        <f>IFERROR(VLOOKUP($AC687,FILL_DATA!$A$4:$X$1004,21,0),"")</f>
        <v/>
      </c>
      <c r="V687" s="58" t="str">
        <f>IFERROR(VLOOKUP($AC687,FILL_DATA!$A$4:$X$1004,22,0),"")</f>
        <v/>
      </c>
      <c r="W687" s="58" t="str">
        <f>IFERROR(VLOOKUP($AC687,FILL_DATA!$A$4:$X$1004,23,0),"")</f>
        <v/>
      </c>
      <c r="X687" s="59" t="str">
        <f>IFERROR(VLOOKUP($AC687,FILL_DATA!$A$4:$X$1004,24,0),"")</f>
        <v/>
      </c>
      <c r="Y687" s="59" t="str">
        <f>IF(SANCTION!$C$6:$C$1006="","",VLOOKUP(SANCTION!$C$6:$C$1006,Sheet1!$B$3:$C$15,2,0))</f>
        <v/>
      </c>
      <c r="Z687" s="57">
        <f t="shared" si="20"/>
        <v>0</v>
      </c>
      <c r="AE687" s="89">
        <f>IF(SANCTION!$C687&gt;=9,1,0)</f>
        <v>1</v>
      </c>
      <c r="AF687" s="89">
        <f>IFERROR(PRODUCT(SANCTION!$X687,SANCTION!$Y687),"")</f>
        <v>0</v>
      </c>
      <c r="AG687" s="89">
        <f t="shared" si="21"/>
        <v>0</v>
      </c>
    </row>
    <row r="688" spans="1:33" hidden="1">
      <c r="A688" s="89" t="str">
        <f>J688&amp;"_"&amp;COUNTIF($J$6:J688,J688)</f>
        <v>_652</v>
      </c>
      <c r="B688" s="58"/>
      <c r="C688" s="58" t="str">
        <f>IFERROR(VLOOKUP($AC688,FILL_DATA!$A$4:$X$1004,2,0),"")</f>
        <v/>
      </c>
      <c r="D688" s="59" t="str">
        <f>IFERROR(VLOOKUP($AC688,FILL_DATA!$A$4:$X$1004,3,0),"")</f>
        <v/>
      </c>
      <c r="E688" s="58" t="str">
        <f>IFERROR(VLOOKUP($AC688,FILL_DATA!$A$4:$X$1004,4,0),"")</f>
        <v/>
      </c>
      <c r="F688" s="59" t="str">
        <f>IFERROR(VLOOKUP($AC688,FILL_DATA!$A$4:$X$1004,5,0),"")</f>
        <v/>
      </c>
      <c r="G688" s="58" t="str">
        <f>IFERROR(VLOOKUP($AC688,FILL_DATA!$A$4:$X$1004,6,0),"")</f>
        <v/>
      </c>
      <c r="H688" s="58" t="str">
        <f>IFERROR(VLOOKUP($AC688,FILL_DATA!$A$4:$X$1004,7,0),"")</f>
        <v/>
      </c>
      <c r="I688" s="161" t="str">
        <f>IFERROR(VLOOKUP($AC688,FILL_DATA!$A$4:$X$1004,9,0),"")</f>
        <v/>
      </c>
      <c r="J688" s="58" t="str">
        <f>IFERROR(VLOOKUP($AC688,FILL_DATA!$A$4:$X$1004,10,0),"")</f>
        <v/>
      </c>
      <c r="K688" s="58" t="str">
        <f>IFERROR(VLOOKUP($AC688,FILL_DATA!$A$4:$X$1004,11,0),"")</f>
        <v/>
      </c>
      <c r="L688" s="58" t="str">
        <f>IFERROR(VLOOKUP($AC688,FILL_DATA!$A$4:$X$1004,12,0),"")</f>
        <v/>
      </c>
      <c r="M688" s="58" t="str">
        <f>IFERROR(VLOOKUP($AC688,FILL_DATA!$A$4:$X$1004,13,0),"")</f>
        <v/>
      </c>
      <c r="N688" s="58" t="str">
        <f>IFERROR(VLOOKUP($AC688,FILL_DATA!$A$4:$X$1004,14,0),"")</f>
        <v/>
      </c>
      <c r="O688" s="58" t="str">
        <f>IFERROR(VLOOKUP($AC688,FILL_DATA!$A$4:$X$1004,15,0),"")</f>
        <v/>
      </c>
      <c r="P688" s="58" t="str">
        <f>IFERROR(VLOOKUP($AC688,FILL_DATA!$A$4:$X$1004,16,0),"")</f>
        <v/>
      </c>
      <c r="Q688" s="58" t="str">
        <f>IFERROR(VLOOKUP($AC688,FILL_DATA!$A$4:$X$1004,17,0),"")</f>
        <v/>
      </c>
      <c r="R688" s="58" t="str">
        <f>IFERROR(VLOOKUP($AC688,FILL_DATA!$A$4:$X$1004,18,0),"")</f>
        <v/>
      </c>
      <c r="S688" s="58" t="str">
        <f>IFERROR(VLOOKUP($AC688,FILL_DATA!$A$4:$X$1004,19,0),"")</f>
        <v/>
      </c>
      <c r="T688" s="58" t="str">
        <f>IFERROR(VLOOKUP($AC688,FILL_DATA!$A$4:$X$1004,20,0),"")</f>
        <v/>
      </c>
      <c r="U688" s="58" t="str">
        <f>IFERROR(VLOOKUP($AC688,FILL_DATA!$A$4:$X$1004,21,0),"")</f>
        <v/>
      </c>
      <c r="V688" s="58" t="str">
        <f>IFERROR(VLOOKUP($AC688,FILL_DATA!$A$4:$X$1004,22,0),"")</f>
        <v/>
      </c>
      <c r="W688" s="58" t="str">
        <f>IFERROR(VLOOKUP($AC688,FILL_DATA!$A$4:$X$1004,23,0),"")</f>
        <v/>
      </c>
      <c r="X688" s="59" t="str">
        <f>IFERROR(VLOOKUP($AC688,FILL_DATA!$A$4:$X$1004,24,0),"")</f>
        <v/>
      </c>
      <c r="Y688" s="59" t="str">
        <f>IF(SANCTION!$C$6:$C$1006="","",VLOOKUP(SANCTION!$C$6:$C$1006,Sheet1!$B$3:$C$15,2,0))</f>
        <v/>
      </c>
      <c r="Z688" s="57">
        <f t="shared" si="20"/>
        <v>0</v>
      </c>
      <c r="AE688" s="89">
        <f>IF(SANCTION!$C688&gt;=9,1,0)</f>
        <v>1</v>
      </c>
      <c r="AF688" s="89">
        <f>IFERROR(PRODUCT(SANCTION!$X688,SANCTION!$Y688),"")</f>
        <v>0</v>
      </c>
      <c r="AG688" s="89">
        <f t="shared" si="21"/>
        <v>0</v>
      </c>
    </row>
    <row r="689" spans="1:33" hidden="1">
      <c r="A689" s="89" t="str">
        <f>J689&amp;"_"&amp;COUNTIF($J$6:J689,J689)</f>
        <v>_653</v>
      </c>
      <c r="B689" s="58"/>
      <c r="C689" s="58" t="str">
        <f>IFERROR(VLOOKUP($AC689,FILL_DATA!$A$4:$X$1004,2,0),"")</f>
        <v/>
      </c>
      <c r="D689" s="59" t="str">
        <f>IFERROR(VLOOKUP($AC689,FILL_DATA!$A$4:$X$1004,3,0),"")</f>
        <v/>
      </c>
      <c r="E689" s="58" t="str">
        <f>IFERROR(VLOOKUP($AC689,FILL_DATA!$A$4:$X$1004,4,0),"")</f>
        <v/>
      </c>
      <c r="F689" s="59" t="str">
        <f>IFERROR(VLOOKUP($AC689,FILL_DATA!$A$4:$X$1004,5,0),"")</f>
        <v/>
      </c>
      <c r="G689" s="58" t="str">
        <f>IFERROR(VLOOKUP($AC689,FILL_DATA!$A$4:$X$1004,6,0),"")</f>
        <v/>
      </c>
      <c r="H689" s="58" t="str">
        <f>IFERROR(VLOOKUP($AC689,FILL_DATA!$A$4:$X$1004,7,0),"")</f>
        <v/>
      </c>
      <c r="I689" s="161" t="str">
        <f>IFERROR(VLOOKUP($AC689,FILL_DATA!$A$4:$X$1004,9,0),"")</f>
        <v/>
      </c>
      <c r="J689" s="58" t="str">
        <f>IFERROR(VLOOKUP($AC689,FILL_DATA!$A$4:$X$1004,10,0),"")</f>
        <v/>
      </c>
      <c r="K689" s="58" t="str">
        <f>IFERROR(VLOOKUP($AC689,FILL_DATA!$A$4:$X$1004,11,0),"")</f>
        <v/>
      </c>
      <c r="L689" s="58" t="str">
        <f>IFERROR(VLOOKUP($AC689,FILL_DATA!$A$4:$X$1004,12,0),"")</f>
        <v/>
      </c>
      <c r="M689" s="58" t="str">
        <f>IFERROR(VLOOKUP($AC689,FILL_DATA!$A$4:$X$1004,13,0),"")</f>
        <v/>
      </c>
      <c r="N689" s="58" t="str">
        <f>IFERROR(VLOOKUP($AC689,FILL_DATA!$A$4:$X$1004,14,0),"")</f>
        <v/>
      </c>
      <c r="O689" s="58" t="str">
        <f>IFERROR(VLOOKUP($AC689,FILL_DATA!$A$4:$X$1004,15,0),"")</f>
        <v/>
      </c>
      <c r="P689" s="58" t="str">
        <f>IFERROR(VLOOKUP($AC689,FILL_DATA!$A$4:$X$1004,16,0),"")</f>
        <v/>
      </c>
      <c r="Q689" s="58" t="str">
        <f>IFERROR(VLOOKUP($AC689,FILL_DATA!$A$4:$X$1004,17,0),"")</f>
        <v/>
      </c>
      <c r="R689" s="58" t="str">
        <f>IFERROR(VLOOKUP($AC689,FILL_DATA!$A$4:$X$1004,18,0),"")</f>
        <v/>
      </c>
      <c r="S689" s="58" t="str">
        <f>IFERROR(VLOOKUP($AC689,FILL_DATA!$A$4:$X$1004,19,0),"")</f>
        <v/>
      </c>
      <c r="T689" s="58" t="str">
        <f>IFERROR(VLOOKUP($AC689,FILL_DATA!$A$4:$X$1004,20,0),"")</f>
        <v/>
      </c>
      <c r="U689" s="58" t="str">
        <f>IFERROR(VLOOKUP($AC689,FILL_DATA!$A$4:$X$1004,21,0),"")</f>
        <v/>
      </c>
      <c r="V689" s="58" t="str">
        <f>IFERROR(VLOOKUP($AC689,FILL_DATA!$A$4:$X$1004,22,0),"")</f>
        <v/>
      </c>
      <c r="W689" s="58" t="str">
        <f>IFERROR(VLOOKUP($AC689,FILL_DATA!$A$4:$X$1004,23,0),"")</f>
        <v/>
      </c>
      <c r="X689" s="59" t="str">
        <f>IFERROR(VLOOKUP($AC689,FILL_DATA!$A$4:$X$1004,24,0),"")</f>
        <v/>
      </c>
      <c r="Y689" s="59" t="str">
        <f>IF(SANCTION!$C$6:$C$1006="","",VLOOKUP(SANCTION!$C$6:$C$1006,Sheet1!$B$3:$C$15,2,0))</f>
        <v/>
      </c>
      <c r="Z689" s="57">
        <f t="shared" si="20"/>
        <v>0</v>
      </c>
      <c r="AE689" s="89">
        <f>IF(SANCTION!$C689&gt;=9,1,0)</f>
        <v>1</v>
      </c>
      <c r="AF689" s="89">
        <f>IFERROR(PRODUCT(SANCTION!$X689,SANCTION!$Y689),"")</f>
        <v>0</v>
      </c>
      <c r="AG689" s="89">
        <f t="shared" si="21"/>
        <v>0</v>
      </c>
    </row>
    <row r="690" spans="1:33" hidden="1">
      <c r="A690" s="89" t="str">
        <f>J690&amp;"_"&amp;COUNTIF($J$6:J690,J690)</f>
        <v>_654</v>
      </c>
      <c r="B690" s="58"/>
      <c r="C690" s="58" t="str">
        <f>IFERROR(VLOOKUP($AC690,FILL_DATA!$A$4:$X$1004,2,0),"")</f>
        <v/>
      </c>
      <c r="D690" s="59" t="str">
        <f>IFERROR(VLOOKUP($AC690,FILL_DATA!$A$4:$X$1004,3,0),"")</f>
        <v/>
      </c>
      <c r="E690" s="58" t="str">
        <f>IFERROR(VLOOKUP($AC690,FILL_DATA!$A$4:$X$1004,4,0),"")</f>
        <v/>
      </c>
      <c r="F690" s="59" t="str">
        <f>IFERROR(VLOOKUP($AC690,FILL_DATA!$A$4:$X$1004,5,0),"")</f>
        <v/>
      </c>
      <c r="G690" s="58" t="str">
        <f>IFERROR(VLOOKUP($AC690,FILL_DATA!$A$4:$X$1004,6,0),"")</f>
        <v/>
      </c>
      <c r="H690" s="58" t="str">
        <f>IFERROR(VLOOKUP($AC690,FILL_DATA!$A$4:$X$1004,7,0),"")</f>
        <v/>
      </c>
      <c r="I690" s="161" t="str">
        <f>IFERROR(VLOOKUP($AC690,FILL_DATA!$A$4:$X$1004,9,0),"")</f>
        <v/>
      </c>
      <c r="J690" s="58" t="str">
        <f>IFERROR(VLOOKUP($AC690,FILL_DATA!$A$4:$X$1004,10,0),"")</f>
        <v/>
      </c>
      <c r="K690" s="58" t="str">
        <f>IFERROR(VLOOKUP($AC690,FILL_DATA!$A$4:$X$1004,11,0),"")</f>
        <v/>
      </c>
      <c r="L690" s="58" t="str">
        <f>IFERROR(VLOOKUP($AC690,FILL_DATA!$A$4:$X$1004,12,0),"")</f>
        <v/>
      </c>
      <c r="M690" s="58" t="str">
        <f>IFERROR(VLOOKUP($AC690,FILL_DATA!$A$4:$X$1004,13,0),"")</f>
        <v/>
      </c>
      <c r="N690" s="58" t="str">
        <f>IFERROR(VLOOKUP($AC690,FILL_DATA!$A$4:$X$1004,14,0),"")</f>
        <v/>
      </c>
      <c r="O690" s="58" t="str">
        <f>IFERROR(VLOOKUP($AC690,FILL_DATA!$A$4:$X$1004,15,0),"")</f>
        <v/>
      </c>
      <c r="P690" s="58" t="str">
        <f>IFERROR(VLOOKUP($AC690,FILL_DATA!$A$4:$X$1004,16,0),"")</f>
        <v/>
      </c>
      <c r="Q690" s="58" t="str">
        <f>IFERROR(VLOOKUP($AC690,FILL_DATA!$A$4:$X$1004,17,0),"")</f>
        <v/>
      </c>
      <c r="R690" s="58" t="str">
        <f>IFERROR(VLOOKUP($AC690,FILL_DATA!$A$4:$X$1004,18,0),"")</f>
        <v/>
      </c>
      <c r="S690" s="58" t="str">
        <f>IFERROR(VLOOKUP($AC690,FILL_DATA!$A$4:$X$1004,19,0),"")</f>
        <v/>
      </c>
      <c r="T690" s="58" t="str">
        <f>IFERROR(VLOOKUP($AC690,FILL_DATA!$A$4:$X$1004,20,0),"")</f>
        <v/>
      </c>
      <c r="U690" s="58" t="str">
        <f>IFERROR(VLOOKUP($AC690,FILL_DATA!$A$4:$X$1004,21,0),"")</f>
        <v/>
      </c>
      <c r="V690" s="58" t="str">
        <f>IFERROR(VLOOKUP($AC690,FILL_DATA!$A$4:$X$1004,22,0),"")</f>
        <v/>
      </c>
      <c r="W690" s="58" t="str">
        <f>IFERROR(VLOOKUP($AC690,FILL_DATA!$A$4:$X$1004,23,0),"")</f>
        <v/>
      </c>
      <c r="X690" s="59" t="str">
        <f>IFERROR(VLOOKUP($AC690,FILL_DATA!$A$4:$X$1004,24,0),"")</f>
        <v/>
      </c>
      <c r="Y690" s="59" t="str">
        <f>IF(SANCTION!$C$6:$C$1006="","",VLOOKUP(SANCTION!$C$6:$C$1006,Sheet1!$B$3:$C$15,2,0))</f>
        <v/>
      </c>
      <c r="Z690" s="57">
        <f t="shared" si="20"/>
        <v>0</v>
      </c>
      <c r="AE690" s="89">
        <f>IF(SANCTION!$C690&gt;=9,1,0)</f>
        <v>1</v>
      </c>
      <c r="AF690" s="89">
        <f>IFERROR(PRODUCT(SANCTION!$X690,SANCTION!$Y690),"")</f>
        <v>0</v>
      </c>
      <c r="AG690" s="89">
        <f t="shared" si="21"/>
        <v>0</v>
      </c>
    </row>
    <row r="691" spans="1:33" hidden="1">
      <c r="A691" s="89" t="str">
        <f>J691&amp;"_"&amp;COUNTIF($J$6:J691,J691)</f>
        <v>_655</v>
      </c>
      <c r="B691" s="58"/>
      <c r="C691" s="58" t="str">
        <f>IFERROR(VLOOKUP($AC691,FILL_DATA!$A$4:$X$1004,2,0),"")</f>
        <v/>
      </c>
      <c r="D691" s="59" t="str">
        <f>IFERROR(VLOOKUP($AC691,FILL_DATA!$A$4:$X$1004,3,0),"")</f>
        <v/>
      </c>
      <c r="E691" s="58" t="str">
        <f>IFERROR(VLOOKUP($AC691,FILL_DATA!$A$4:$X$1004,4,0),"")</f>
        <v/>
      </c>
      <c r="F691" s="59" t="str">
        <f>IFERROR(VLOOKUP($AC691,FILL_DATA!$A$4:$X$1004,5,0),"")</f>
        <v/>
      </c>
      <c r="G691" s="58" t="str">
        <f>IFERROR(VLOOKUP($AC691,FILL_DATA!$A$4:$X$1004,6,0),"")</f>
        <v/>
      </c>
      <c r="H691" s="58" t="str">
        <f>IFERROR(VLOOKUP($AC691,FILL_DATA!$A$4:$X$1004,7,0),"")</f>
        <v/>
      </c>
      <c r="I691" s="161" t="str">
        <f>IFERROR(VLOOKUP($AC691,FILL_DATA!$A$4:$X$1004,9,0),"")</f>
        <v/>
      </c>
      <c r="J691" s="58" t="str">
        <f>IFERROR(VLOOKUP($AC691,FILL_DATA!$A$4:$X$1004,10,0),"")</f>
        <v/>
      </c>
      <c r="K691" s="58" t="str">
        <f>IFERROR(VLOOKUP($AC691,FILL_DATA!$A$4:$X$1004,11,0),"")</f>
        <v/>
      </c>
      <c r="L691" s="58" t="str">
        <f>IFERROR(VLOOKUP($AC691,FILL_DATA!$A$4:$X$1004,12,0),"")</f>
        <v/>
      </c>
      <c r="M691" s="58" t="str">
        <f>IFERROR(VLOOKUP($AC691,FILL_DATA!$A$4:$X$1004,13,0),"")</f>
        <v/>
      </c>
      <c r="N691" s="58" t="str">
        <f>IFERROR(VLOOKUP($AC691,FILL_DATA!$A$4:$X$1004,14,0),"")</f>
        <v/>
      </c>
      <c r="O691" s="58" t="str">
        <f>IFERROR(VLOOKUP($AC691,FILL_DATA!$A$4:$X$1004,15,0),"")</f>
        <v/>
      </c>
      <c r="P691" s="58" t="str">
        <f>IFERROR(VLOOKUP($AC691,FILL_DATA!$A$4:$X$1004,16,0),"")</f>
        <v/>
      </c>
      <c r="Q691" s="58" t="str">
        <f>IFERROR(VLOOKUP($AC691,FILL_DATA!$A$4:$X$1004,17,0),"")</f>
        <v/>
      </c>
      <c r="R691" s="58" t="str">
        <f>IFERROR(VLOOKUP($AC691,FILL_DATA!$A$4:$X$1004,18,0),"")</f>
        <v/>
      </c>
      <c r="S691" s="58" t="str">
        <f>IFERROR(VLOOKUP($AC691,FILL_DATA!$A$4:$X$1004,19,0),"")</f>
        <v/>
      </c>
      <c r="T691" s="58" t="str">
        <f>IFERROR(VLOOKUP($AC691,FILL_DATA!$A$4:$X$1004,20,0),"")</f>
        <v/>
      </c>
      <c r="U691" s="58" t="str">
        <f>IFERROR(VLOOKUP($AC691,FILL_DATA!$A$4:$X$1004,21,0),"")</f>
        <v/>
      </c>
      <c r="V691" s="58" t="str">
        <f>IFERROR(VLOOKUP($AC691,FILL_DATA!$A$4:$X$1004,22,0),"")</f>
        <v/>
      </c>
      <c r="W691" s="58" t="str">
        <f>IFERROR(VLOOKUP($AC691,FILL_DATA!$A$4:$X$1004,23,0),"")</f>
        <v/>
      </c>
      <c r="X691" s="59" t="str">
        <f>IFERROR(VLOOKUP($AC691,FILL_DATA!$A$4:$X$1004,24,0),"")</f>
        <v/>
      </c>
      <c r="Y691" s="59" t="str">
        <f>IF(SANCTION!$C$6:$C$1006="","",VLOOKUP(SANCTION!$C$6:$C$1006,Sheet1!$B$3:$C$15,2,0))</f>
        <v/>
      </c>
      <c r="Z691" s="57">
        <f t="shared" si="20"/>
        <v>0</v>
      </c>
      <c r="AE691" s="89">
        <f>IF(SANCTION!$C691&gt;=9,1,0)</f>
        <v>1</v>
      </c>
      <c r="AF691" s="89">
        <f>IFERROR(PRODUCT(SANCTION!$X691,SANCTION!$Y691),"")</f>
        <v>0</v>
      </c>
      <c r="AG691" s="89">
        <f t="shared" si="21"/>
        <v>0</v>
      </c>
    </row>
    <row r="692" spans="1:33" hidden="1">
      <c r="A692" s="89" t="str">
        <f>J692&amp;"_"&amp;COUNTIF($J$6:J692,J692)</f>
        <v>_656</v>
      </c>
      <c r="B692" s="58"/>
      <c r="C692" s="58" t="str">
        <f>IFERROR(VLOOKUP($AC692,FILL_DATA!$A$4:$X$1004,2,0),"")</f>
        <v/>
      </c>
      <c r="D692" s="59" t="str">
        <f>IFERROR(VLOOKUP($AC692,FILL_DATA!$A$4:$X$1004,3,0),"")</f>
        <v/>
      </c>
      <c r="E692" s="58" t="str">
        <f>IFERROR(VLOOKUP($AC692,FILL_DATA!$A$4:$X$1004,4,0),"")</f>
        <v/>
      </c>
      <c r="F692" s="59" t="str">
        <f>IFERROR(VLOOKUP($AC692,FILL_DATA!$A$4:$X$1004,5,0),"")</f>
        <v/>
      </c>
      <c r="G692" s="58" t="str">
        <f>IFERROR(VLOOKUP($AC692,FILL_DATA!$A$4:$X$1004,6,0),"")</f>
        <v/>
      </c>
      <c r="H692" s="58" t="str">
        <f>IFERROR(VLOOKUP($AC692,FILL_DATA!$A$4:$X$1004,7,0),"")</f>
        <v/>
      </c>
      <c r="I692" s="161" t="str">
        <f>IFERROR(VLOOKUP($AC692,FILL_DATA!$A$4:$X$1004,9,0),"")</f>
        <v/>
      </c>
      <c r="J692" s="58" t="str">
        <f>IFERROR(VLOOKUP($AC692,FILL_DATA!$A$4:$X$1004,10,0),"")</f>
        <v/>
      </c>
      <c r="K692" s="58" t="str">
        <f>IFERROR(VLOOKUP($AC692,FILL_DATA!$A$4:$X$1004,11,0),"")</f>
        <v/>
      </c>
      <c r="L692" s="58" t="str">
        <f>IFERROR(VLOOKUP($AC692,FILL_DATA!$A$4:$X$1004,12,0),"")</f>
        <v/>
      </c>
      <c r="M692" s="58" t="str">
        <f>IFERROR(VLOOKUP($AC692,FILL_DATA!$A$4:$X$1004,13,0),"")</f>
        <v/>
      </c>
      <c r="N692" s="58" t="str">
        <f>IFERROR(VLOOKUP($AC692,FILL_DATA!$A$4:$X$1004,14,0),"")</f>
        <v/>
      </c>
      <c r="O692" s="58" t="str">
        <f>IFERROR(VLOOKUP($AC692,FILL_DATA!$A$4:$X$1004,15,0),"")</f>
        <v/>
      </c>
      <c r="P692" s="58" t="str">
        <f>IFERROR(VLOOKUP($AC692,FILL_DATA!$A$4:$X$1004,16,0),"")</f>
        <v/>
      </c>
      <c r="Q692" s="58" t="str">
        <f>IFERROR(VLOOKUP($AC692,FILL_DATA!$A$4:$X$1004,17,0),"")</f>
        <v/>
      </c>
      <c r="R692" s="58" t="str">
        <f>IFERROR(VLOOKUP($AC692,FILL_DATA!$A$4:$X$1004,18,0),"")</f>
        <v/>
      </c>
      <c r="S692" s="58" t="str">
        <f>IFERROR(VLOOKUP($AC692,FILL_DATA!$A$4:$X$1004,19,0),"")</f>
        <v/>
      </c>
      <c r="T692" s="58" t="str">
        <f>IFERROR(VLOOKUP($AC692,FILL_DATA!$A$4:$X$1004,20,0),"")</f>
        <v/>
      </c>
      <c r="U692" s="58" t="str">
        <f>IFERROR(VLOOKUP($AC692,FILL_DATA!$A$4:$X$1004,21,0),"")</f>
        <v/>
      </c>
      <c r="V692" s="58" t="str">
        <f>IFERROR(VLOOKUP($AC692,FILL_DATA!$A$4:$X$1004,22,0),"")</f>
        <v/>
      </c>
      <c r="W692" s="58" t="str">
        <f>IFERROR(VLOOKUP($AC692,FILL_DATA!$A$4:$X$1004,23,0),"")</f>
        <v/>
      </c>
      <c r="X692" s="59" t="str">
        <f>IFERROR(VLOOKUP($AC692,FILL_DATA!$A$4:$X$1004,24,0),"")</f>
        <v/>
      </c>
      <c r="Y692" s="59" t="str">
        <f>IF(SANCTION!$C$6:$C$1006="","",VLOOKUP(SANCTION!$C$6:$C$1006,Sheet1!$B$3:$C$15,2,0))</f>
        <v/>
      </c>
      <c r="Z692" s="57">
        <f t="shared" si="20"/>
        <v>0</v>
      </c>
      <c r="AE692" s="89">
        <f>IF(SANCTION!$C692&gt;=9,1,0)</f>
        <v>1</v>
      </c>
      <c r="AF692" s="89">
        <f>IFERROR(PRODUCT(SANCTION!$X692,SANCTION!$Y692),"")</f>
        <v>0</v>
      </c>
      <c r="AG692" s="89">
        <f t="shared" si="21"/>
        <v>0</v>
      </c>
    </row>
    <row r="693" spans="1:33" hidden="1">
      <c r="A693" s="89" t="str">
        <f>J693&amp;"_"&amp;COUNTIF($J$6:J693,J693)</f>
        <v>_657</v>
      </c>
      <c r="B693" s="58"/>
      <c r="C693" s="58" t="str">
        <f>IFERROR(VLOOKUP($AC693,FILL_DATA!$A$4:$X$1004,2,0),"")</f>
        <v/>
      </c>
      <c r="D693" s="59" t="str">
        <f>IFERROR(VLOOKUP($AC693,FILL_DATA!$A$4:$X$1004,3,0),"")</f>
        <v/>
      </c>
      <c r="E693" s="58" t="str">
        <f>IFERROR(VLOOKUP($AC693,FILL_DATA!$A$4:$X$1004,4,0),"")</f>
        <v/>
      </c>
      <c r="F693" s="59" t="str">
        <f>IFERROR(VLOOKUP($AC693,FILL_DATA!$A$4:$X$1004,5,0),"")</f>
        <v/>
      </c>
      <c r="G693" s="58" t="str">
        <f>IFERROR(VLOOKUP($AC693,FILL_DATA!$A$4:$X$1004,6,0),"")</f>
        <v/>
      </c>
      <c r="H693" s="58" t="str">
        <f>IFERROR(VLOOKUP($AC693,FILL_DATA!$A$4:$X$1004,7,0),"")</f>
        <v/>
      </c>
      <c r="I693" s="161" t="str">
        <f>IFERROR(VLOOKUP($AC693,FILL_DATA!$A$4:$X$1004,9,0),"")</f>
        <v/>
      </c>
      <c r="J693" s="58" t="str">
        <f>IFERROR(VLOOKUP($AC693,FILL_DATA!$A$4:$X$1004,10,0),"")</f>
        <v/>
      </c>
      <c r="K693" s="58" t="str">
        <f>IFERROR(VLOOKUP($AC693,FILL_DATA!$A$4:$X$1004,11,0),"")</f>
        <v/>
      </c>
      <c r="L693" s="58" t="str">
        <f>IFERROR(VLOOKUP($AC693,FILL_DATA!$A$4:$X$1004,12,0),"")</f>
        <v/>
      </c>
      <c r="M693" s="58" t="str">
        <f>IFERROR(VLOOKUP($AC693,FILL_DATA!$A$4:$X$1004,13,0),"")</f>
        <v/>
      </c>
      <c r="N693" s="58" t="str">
        <f>IFERROR(VLOOKUP($AC693,FILL_DATA!$A$4:$X$1004,14,0),"")</f>
        <v/>
      </c>
      <c r="O693" s="58" t="str">
        <f>IFERROR(VLOOKUP($AC693,FILL_DATA!$A$4:$X$1004,15,0),"")</f>
        <v/>
      </c>
      <c r="P693" s="58" t="str">
        <f>IFERROR(VLOOKUP($AC693,FILL_DATA!$A$4:$X$1004,16,0),"")</f>
        <v/>
      </c>
      <c r="Q693" s="58" t="str">
        <f>IFERROR(VLOOKUP($AC693,FILL_DATA!$A$4:$X$1004,17,0),"")</f>
        <v/>
      </c>
      <c r="R693" s="58" t="str">
        <f>IFERROR(VLOOKUP($AC693,FILL_DATA!$A$4:$X$1004,18,0),"")</f>
        <v/>
      </c>
      <c r="S693" s="58" t="str">
        <f>IFERROR(VLOOKUP($AC693,FILL_DATA!$A$4:$X$1004,19,0),"")</f>
        <v/>
      </c>
      <c r="T693" s="58" t="str">
        <f>IFERROR(VLOOKUP($AC693,FILL_DATA!$A$4:$X$1004,20,0),"")</f>
        <v/>
      </c>
      <c r="U693" s="58" t="str">
        <f>IFERROR(VLOOKUP($AC693,FILL_DATA!$A$4:$X$1004,21,0),"")</f>
        <v/>
      </c>
      <c r="V693" s="58" t="str">
        <f>IFERROR(VLOOKUP($AC693,FILL_DATA!$A$4:$X$1004,22,0),"")</f>
        <v/>
      </c>
      <c r="W693" s="58" t="str">
        <f>IFERROR(VLOOKUP($AC693,FILL_DATA!$A$4:$X$1004,23,0),"")</f>
        <v/>
      </c>
      <c r="X693" s="59" t="str">
        <f>IFERROR(VLOOKUP($AC693,FILL_DATA!$A$4:$X$1004,24,0),"")</f>
        <v/>
      </c>
      <c r="Y693" s="59" t="str">
        <f>IF(SANCTION!$C$6:$C$1006="","",VLOOKUP(SANCTION!$C$6:$C$1006,Sheet1!$B$3:$C$15,2,0))</f>
        <v/>
      </c>
      <c r="Z693" s="57">
        <f t="shared" si="20"/>
        <v>0</v>
      </c>
      <c r="AE693" s="89">
        <f>IF(SANCTION!$C693&gt;=9,1,0)</f>
        <v>1</v>
      </c>
      <c r="AF693" s="89">
        <f>IFERROR(PRODUCT(SANCTION!$X693,SANCTION!$Y693),"")</f>
        <v>0</v>
      </c>
      <c r="AG693" s="89">
        <f t="shared" si="21"/>
        <v>0</v>
      </c>
    </row>
    <row r="694" spans="1:33" hidden="1">
      <c r="A694" s="89" t="str">
        <f>J694&amp;"_"&amp;COUNTIF($J$6:J694,J694)</f>
        <v>_658</v>
      </c>
      <c r="B694" s="58"/>
      <c r="C694" s="58" t="str">
        <f>IFERROR(VLOOKUP($AC694,FILL_DATA!$A$4:$X$1004,2,0),"")</f>
        <v/>
      </c>
      <c r="D694" s="59" t="str">
        <f>IFERROR(VLOOKUP($AC694,FILL_DATA!$A$4:$X$1004,3,0),"")</f>
        <v/>
      </c>
      <c r="E694" s="58" t="str">
        <f>IFERROR(VLOOKUP($AC694,FILL_DATA!$A$4:$X$1004,4,0),"")</f>
        <v/>
      </c>
      <c r="F694" s="59" t="str">
        <f>IFERROR(VLOOKUP($AC694,FILL_DATA!$A$4:$X$1004,5,0),"")</f>
        <v/>
      </c>
      <c r="G694" s="58" t="str">
        <f>IFERROR(VLOOKUP($AC694,FILL_DATA!$A$4:$X$1004,6,0),"")</f>
        <v/>
      </c>
      <c r="H694" s="58" t="str">
        <f>IFERROR(VLOOKUP($AC694,FILL_DATA!$A$4:$X$1004,7,0),"")</f>
        <v/>
      </c>
      <c r="I694" s="161" t="str">
        <f>IFERROR(VLOOKUP($AC694,FILL_DATA!$A$4:$X$1004,9,0),"")</f>
        <v/>
      </c>
      <c r="J694" s="58" t="str">
        <f>IFERROR(VLOOKUP($AC694,FILL_DATA!$A$4:$X$1004,10,0),"")</f>
        <v/>
      </c>
      <c r="K694" s="58" t="str">
        <f>IFERROR(VLOOKUP($AC694,FILL_DATA!$A$4:$X$1004,11,0),"")</f>
        <v/>
      </c>
      <c r="L694" s="58" t="str">
        <f>IFERROR(VLOOKUP($AC694,FILL_DATA!$A$4:$X$1004,12,0),"")</f>
        <v/>
      </c>
      <c r="M694" s="58" t="str">
        <f>IFERROR(VLOOKUP($AC694,FILL_DATA!$A$4:$X$1004,13,0),"")</f>
        <v/>
      </c>
      <c r="N694" s="58" t="str">
        <f>IFERROR(VLOOKUP($AC694,FILL_DATA!$A$4:$X$1004,14,0),"")</f>
        <v/>
      </c>
      <c r="O694" s="58" t="str">
        <f>IFERROR(VLOOKUP($AC694,FILL_DATA!$A$4:$X$1004,15,0),"")</f>
        <v/>
      </c>
      <c r="P694" s="58" t="str">
        <f>IFERROR(VLOOKUP($AC694,FILL_DATA!$A$4:$X$1004,16,0),"")</f>
        <v/>
      </c>
      <c r="Q694" s="58" t="str">
        <f>IFERROR(VLOOKUP($AC694,FILL_DATA!$A$4:$X$1004,17,0),"")</f>
        <v/>
      </c>
      <c r="R694" s="58" t="str">
        <f>IFERROR(VLOOKUP($AC694,FILL_DATA!$A$4:$X$1004,18,0),"")</f>
        <v/>
      </c>
      <c r="S694" s="58" t="str">
        <f>IFERROR(VLOOKUP($AC694,FILL_DATA!$A$4:$X$1004,19,0),"")</f>
        <v/>
      </c>
      <c r="T694" s="58" t="str">
        <f>IFERROR(VLOOKUP($AC694,FILL_DATA!$A$4:$X$1004,20,0),"")</f>
        <v/>
      </c>
      <c r="U694" s="58" t="str">
        <f>IFERROR(VLOOKUP($AC694,FILL_DATA!$A$4:$X$1004,21,0),"")</f>
        <v/>
      </c>
      <c r="V694" s="58" t="str">
        <f>IFERROR(VLOOKUP($AC694,FILL_DATA!$A$4:$X$1004,22,0),"")</f>
        <v/>
      </c>
      <c r="W694" s="58" t="str">
        <f>IFERROR(VLOOKUP($AC694,FILL_DATA!$A$4:$X$1004,23,0),"")</f>
        <v/>
      </c>
      <c r="X694" s="59" t="str">
        <f>IFERROR(VLOOKUP($AC694,FILL_DATA!$A$4:$X$1004,24,0),"")</f>
        <v/>
      </c>
      <c r="Y694" s="59" t="str">
        <f>IF(SANCTION!$C$6:$C$1006="","",VLOOKUP(SANCTION!$C$6:$C$1006,Sheet1!$B$3:$C$15,2,0))</f>
        <v/>
      </c>
      <c r="Z694" s="57">
        <f t="shared" si="20"/>
        <v>0</v>
      </c>
      <c r="AE694" s="89">
        <f>IF(SANCTION!$C694&gt;=9,1,0)</f>
        <v>1</v>
      </c>
      <c r="AF694" s="89">
        <f>IFERROR(PRODUCT(SANCTION!$X694,SANCTION!$Y694),"")</f>
        <v>0</v>
      </c>
      <c r="AG694" s="89">
        <f t="shared" si="21"/>
        <v>0</v>
      </c>
    </row>
    <row r="695" spans="1:33" hidden="1">
      <c r="A695" s="89" t="str">
        <f>J695&amp;"_"&amp;COUNTIF($J$6:J695,J695)</f>
        <v>_659</v>
      </c>
      <c r="B695" s="58"/>
      <c r="C695" s="58" t="str">
        <f>IFERROR(VLOOKUP($AC695,FILL_DATA!$A$4:$X$1004,2,0),"")</f>
        <v/>
      </c>
      <c r="D695" s="59" t="str">
        <f>IFERROR(VLOOKUP($AC695,FILL_DATA!$A$4:$X$1004,3,0),"")</f>
        <v/>
      </c>
      <c r="E695" s="58" t="str">
        <f>IFERROR(VLOOKUP($AC695,FILL_DATA!$A$4:$X$1004,4,0),"")</f>
        <v/>
      </c>
      <c r="F695" s="59" t="str">
        <f>IFERROR(VLOOKUP($AC695,FILL_DATA!$A$4:$X$1004,5,0),"")</f>
        <v/>
      </c>
      <c r="G695" s="58" t="str">
        <f>IFERROR(VLOOKUP($AC695,FILL_DATA!$A$4:$X$1004,6,0),"")</f>
        <v/>
      </c>
      <c r="H695" s="58" t="str">
        <f>IFERROR(VLOOKUP($AC695,FILL_DATA!$A$4:$X$1004,7,0),"")</f>
        <v/>
      </c>
      <c r="I695" s="161" t="str">
        <f>IFERROR(VLOOKUP($AC695,FILL_DATA!$A$4:$X$1004,9,0),"")</f>
        <v/>
      </c>
      <c r="J695" s="58" t="str">
        <f>IFERROR(VLOOKUP($AC695,FILL_DATA!$A$4:$X$1004,10,0),"")</f>
        <v/>
      </c>
      <c r="K695" s="58" t="str">
        <f>IFERROR(VLOOKUP($AC695,FILL_DATA!$A$4:$X$1004,11,0),"")</f>
        <v/>
      </c>
      <c r="L695" s="58" t="str">
        <f>IFERROR(VLOOKUP($AC695,FILL_DATA!$A$4:$X$1004,12,0),"")</f>
        <v/>
      </c>
      <c r="M695" s="58" t="str">
        <f>IFERROR(VLOOKUP($AC695,FILL_DATA!$A$4:$X$1004,13,0),"")</f>
        <v/>
      </c>
      <c r="N695" s="58" t="str">
        <f>IFERROR(VLOOKUP($AC695,FILL_DATA!$A$4:$X$1004,14,0),"")</f>
        <v/>
      </c>
      <c r="O695" s="58" t="str">
        <f>IFERROR(VLOOKUP($AC695,FILL_DATA!$A$4:$X$1004,15,0),"")</f>
        <v/>
      </c>
      <c r="P695" s="58" t="str">
        <f>IFERROR(VLOOKUP($AC695,FILL_DATA!$A$4:$X$1004,16,0),"")</f>
        <v/>
      </c>
      <c r="Q695" s="58" t="str">
        <f>IFERROR(VLOOKUP($AC695,FILL_DATA!$A$4:$X$1004,17,0),"")</f>
        <v/>
      </c>
      <c r="R695" s="58" t="str">
        <f>IFERROR(VLOOKUP($AC695,FILL_DATA!$A$4:$X$1004,18,0),"")</f>
        <v/>
      </c>
      <c r="S695" s="58" t="str">
        <f>IFERROR(VLOOKUP($AC695,FILL_DATA!$A$4:$X$1004,19,0),"")</f>
        <v/>
      </c>
      <c r="T695" s="58" t="str">
        <f>IFERROR(VLOOKUP($AC695,FILL_DATA!$A$4:$X$1004,20,0),"")</f>
        <v/>
      </c>
      <c r="U695" s="58" t="str">
        <f>IFERROR(VLOOKUP($AC695,FILL_DATA!$A$4:$X$1004,21,0),"")</f>
        <v/>
      </c>
      <c r="V695" s="58" t="str">
        <f>IFERROR(VLOOKUP($AC695,FILL_DATA!$A$4:$X$1004,22,0),"")</f>
        <v/>
      </c>
      <c r="W695" s="58" t="str">
        <f>IFERROR(VLOOKUP($AC695,FILL_DATA!$A$4:$X$1004,23,0),"")</f>
        <v/>
      </c>
      <c r="X695" s="59" t="str">
        <f>IFERROR(VLOOKUP($AC695,FILL_DATA!$A$4:$X$1004,24,0),"")</f>
        <v/>
      </c>
      <c r="Y695" s="59" t="str">
        <f>IF(SANCTION!$C$6:$C$1006="","",VLOOKUP(SANCTION!$C$6:$C$1006,Sheet1!$B$3:$C$15,2,0))</f>
        <v/>
      </c>
      <c r="Z695" s="57">
        <f t="shared" si="20"/>
        <v>0</v>
      </c>
      <c r="AE695" s="89">
        <f>IF(SANCTION!$C695&gt;=9,1,0)</f>
        <v>1</v>
      </c>
      <c r="AF695" s="89">
        <f>IFERROR(PRODUCT(SANCTION!$X695,SANCTION!$Y695),"")</f>
        <v>0</v>
      </c>
      <c r="AG695" s="89">
        <f t="shared" si="21"/>
        <v>0</v>
      </c>
    </row>
    <row r="696" spans="1:33" hidden="1">
      <c r="A696" s="89" t="str">
        <f>J696&amp;"_"&amp;COUNTIF($J$6:J696,J696)</f>
        <v>_660</v>
      </c>
      <c r="B696" s="58"/>
      <c r="C696" s="58" t="str">
        <f>IFERROR(VLOOKUP($AC696,FILL_DATA!$A$4:$X$1004,2,0),"")</f>
        <v/>
      </c>
      <c r="D696" s="59" t="str">
        <f>IFERROR(VLOOKUP($AC696,FILL_DATA!$A$4:$X$1004,3,0),"")</f>
        <v/>
      </c>
      <c r="E696" s="58" t="str">
        <f>IFERROR(VLOOKUP($AC696,FILL_DATA!$A$4:$X$1004,4,0),"")</f>
        <v/>
      </c>
      <c r="F696" s="59" t="str">
        <f>IFERROR(VLOOKUP($AC696,FILL_DATA!$A$4:$X$1004,5,0),"")</f>
        <v/>
      </c>
      <c r="G696" s="58" t="str">
        <f>IFERROR(VLOOKUP($AC696,FILL_DATA!$A$4:$X$1004,6,0),"")</f>
        <v/>
      </c>
      <c r="H696" s="58" t="str">
        <f>IFERROR(VLOOKUP($AC696,FILL_DATA!$A$4:$X$1004,7,0),"")</f>
        <v/>
      </c>
      <c r="I696" s="161" t="str">
        <f>IFERROR(VLOOKUP($AC696,FILL_DATA!$A$4:$X$1004,9,0),"")</f>
        <v/>
      </c>
      <c r="J696" s="58" t="str">
        <f>IFERROR(VLOOKUP($AC696,FILL_DATA!$A$4:$X$1004,10,0),"")</f>
        <v/>
      </c>
      <c r="K696" s="58" t="str">
        <f>IFERROR(VLOOKUP($AC696,FILL_DATA!$A$4:$X$1004,11,0),"")</f>
        <v/>
      </c>
      <c r="L696" s="58" t="str">
        <f>IFERROR(VLOOKUP($AC696,FILL_DATA!$A$4:$X$1004,12,0),"")</f>
        <v/>
      </c>
      <c r="M696" s="58" t="str">
        <f>IFERROR(VLOOKUP($AC696,FILL_DATA!$A$4:$X$1004,13,0),"")</f>
        <v/>
      </c>
      <c r="N696" s="58" t="str">
        <f>IFERROR(VLOOKUP($AC696,FILL_DATA!$A$4:$X$1004,14,0),"")</f>
        <v/>
      </c>
      <c r="O696" s="58" t="str">
        <f>IFERROR(VLOOKUP($AC696,FILL_DATA!$A$4:$X$1004,15,0),"")</f>
        <v/>
      </c>
      <c r="P696" s="58" t="str">
        <f>IFERROR(VLOOKUP($AC696,FILL_DATA!$A$4:$X$1004,16,0),"")</f>
        <v/>
      </c>
      <c r="Q696" s="58" t="str">
        <f>IFERROR(VLOOKUP($AC696,FILL_DATA!$A$4:$X$1004,17,0),"")</f>
        <v/>
      </c>
      <c r="R696" s="58" t="str">
        <f>IFERROR(VLOOKUP($AC696,FILL_DATA!$A$4:$X$1004,18,0),"")</f>
        <v/>
      </c>
      <c r="S696" s="58" t="str">
        <f>IFERROR(VLOOKUP($AC696,FILL_DATA!$A$4:$X$1004,19,0),"")</f>
        <v/>
      </c>
      <c r="T696" s="58" t="str">
        <f>IFERROR(VLOOKUP($AC696,FILL_DATA!$A$4:$X$1004,20,0),"")</f>
        <v/>
      </c>
      <c r="U696" s="58" t="str">
        <f>IFERROR(VLOOKUP($AC696,FILL_DATA!$A$4:$X$1004,21,0),"")</f>
        <v/>
      </c>
      <c r="V696" s="58" t="str">
        <f>IFERROR(VLOOKUP($AC696,FILL_DATA!$A$4:$X$1004,22,0),"")</f>
        <v/>
      </c>
      <c r="W696" s="58" t="str">
        <f>IFERROR(VLOOKUP($AC696,FILL_DATA!$A$4:$X$1004,23,0),"")</f>
        <v/>
      </c>
      <c r="X696" s="59" t="str">
        <f>IFERROR(VLOOKUP($AC696,FILL_DATA!$A$4:$X$1004,24,0),"")</f>
        <v/>
      </c>
      <c r="Y696" s="59" t="str">
        <f>IF(SANCTION!$C$6:$C$1006="","",VLOOKUP(SANCTION!$C$6:$C$1006,Sheet1!$B$3:$C$15,2,0))</f>
        <v/>
      </c>
      <c r="Z696" s="57">
        <f t="shared" si="20"/>
        <v>0</v>
      </c>
      <c r="AE696" s="89">
        <f>IF(SANCTION!$C696&gt;=9,1,0)</f>
        <v>1</v>
      </c>
      <c r="AF696" s="89">
        <f>IFERROR(PRODUCT(SANCTION!$X696,SANCTION!$Y696),"")</f>
        <v>0</v>
      </c>
      <c r="AG696" s="89">
        <f t="shared" si="21"/>
        <v>0</v>
      </c>
    </row>
    <row r="697" spans="1:33" hidden="1">
      <c r="A697" s="89" t="str">
        <f>J697&amp;"_"&amp;COUNTIF($J$6:J697,J697)</f>
        <v>_661</v>
      </c>
      <c r="B697" s="58"/>
      <c r="C697" s="58" t="str">
        <f>IFERROR(VLOOKUP($AC697,FILL_DATA!$A$4:$X$1004,2,0),"")</f>
        <v/>
      </c>
      <c r="D697" s="59" t="str">
        <f>IFERROR(VLOOKUP($AC697,FILL_DATA!$A$4:$X$1004,3,0),"")</f>
        <v/>
      </c>
      <c r="E697" s="58" t="str">
        <f>IFERROR(VLOOKUP($AC697,FILL_DATA!$A$4:$X$1004,4,0),"")</f>
        <v/>
      </c>
      <c r="F697" s="59" t="str">
        <f>IFERROR(VLOOKUP($AC697,FILL_DATA!$A$4:$X$1004,5,0),"")</f>
        <v/>
      </c>
      <c r="G697" s="58" t="str">
        <f>IFERROR(VLOOKUP($AC697,FILL_DATA!$A$4:$X$1004,6,0),"")</f>
        <v/>
      </c>
      <c r="H697" s="58" t="str">
        <f>IFERROR(VLOOKUP($AC697,FILL_DATA!$A$4:$X$1004,7,0),"")</f>
        <v/>
      </c>
      <c r="I697" s="161" t="str">
        <f>IFERROR(VLOOKUP($AC697,FILL_DATA!$A$4:$X$1004,9,0),"")</f>
        <v/>
      </c>
      <c r="J697" s="58" t="str">
        <f>IFERROR(VLOOKUP($AC697,FILL_DATA!$A$4:$X$1004,10,0),"")</f>
        <v/>
      </c>
      <c r="K697" s="58" t="str">
        <f>IFERROR(VLOOKUP($AC697,FILL_DATA!$A$4:$X$1004,11,0),"")</f>
        <v/>
      </c>
      <c r="L697" s="58" t="str">
        <f>IFERROR(VLOOKUP($AC697,FILL_DATA!$A$4:$X$1004,12,0),"")</f>
        <v/>
      </c>
      <c r="M697" s="58" t="str">
        <f>IFERROR(VLOOKUP($AC697,FILL_DATA!$A$4:$X$1004,13,0),"")</f>
        <v/>
      </c>
      <c r="N697" s="58" t="str">
        <f>IFERROR(VLOOKUP($AC697,FILL_DATA!$A$4:$X$1004,14,0),"")</f>
        <v/>
      </c>
      <c r="O697" s="58" t="str">
        <f>IFERROR(VLOOKUP($AC697,FILL_DATA!$A$4:$X$1004,15,0),"")</f>
        <v/>
      </c>
      <c r="P697" s="58" t="str">
        <f>IFERROR(VLOOKUP($AC697,FILL_DATA!$A$4:$X$1004,16,0),"")</f>
        <v/>
      </c>
      <c r="Q697" s="58" t="str">
        <f>IFERROR(VLOOKUP($AC697,FILL_DATA!$A$4:$X$1004,17,0),"")</f>
        <v/>
      </c>
      <c r="R697" s="58" t="str">
        <f>IFERROR(VLOOKUP($AC697,FILL_DATA!$A$4:$X$1004,18,0),"")</f>
        <v/>
      </c>
      <c r="S697" s="58" t="str">
        <f>IFERROR(VLOOKUP($AC697,FILL_DATA!$A$4:$X$1004,19,0),"")</f>
        <v/>
      </c>
      <c r="T697" s="58" t="str">
        <f>IFERROR(VLOOKUP($AC697,FILL_DATA!$A$4:$X$1004,20,0),"")</f>
        <v/>
      </c>
      <c r="U697" s="58" t="str">
        <f>IFERROR(VLOOKUP($AC697,FILL_DATA!$A$4:$X$1004,21,0),"")</f>
        <v/>
      </c>
      <c r="V697" s="58" t="str">
        <f>IFERROR(VLOOKUP($AC697,FILL_DATA!$A$4:$X$1004,22,0),"")</f>
        <v/>
      </c>
      <c r="W697" s="58" t="str">
        <f>IFERROR(VLOOKUP($AC697,FILL_DATA!$A$4:$X$1004,23,0),"")</f>
        <v/>
      </c>
      <c r="X697" s="59" t="str">
        <f>IFERROR(VLOOKUP($AC697,FILL_DATA!$A$4:$X$1004,24,0),"")</f>
        <v/>
      </c>
      <c r="Y697" s="59" t="str">
        <f>IF(SANCTION!$C$6:$C$1006="","",VLOOKUP(SANCTION!$C$6:$C$1006,Sheet1!$B$3:$C$15,2,0))</f>
        <v/>
      </c>
      <c r="Z697" s="57">
        <f t="shared" si="20"/>
        <v>0</v>
      </c>
      <c r="AE697" s="89">
        <f>IF(SANCTION!$C697&gt;=9,1,0)</f>
        <v>1</v>
      </c>
      <c r="AF697" s="89">
        <f>IFERROR(PRODUCT(SANCTION!$X697,SANCTION!$Y697),"")</f>
        <v>0</v>
      </c>
      <c r="AG697" s="89">
        <f t="shared" si="21"/>
        <v>0</v>
      </c>
    </row>
    <row r="698" spans="1:33" hidden="1">
      <c r="A698" s="89" t="str">
        <f>J698&amp;"_"&amp;COUNTIF($J$6:J698,J698)</f>
        <v>_662</v>
      </c>
      <c r="B698" s="58"/>
      <c r="C698" s="58" t="str">
        <f>IFERROR(VLOOKUP($AC698,FILL_DATA!$A$4:$X$1004,2,0),"")</f>
        <v/>
      </c>
      <c r="D698" s="59" t="str">
        <f>IFERROR(VLOOKUP($AC698,FILL_DATA!$A$4:$X$1004,3,0),"")</f>
        <v/>
      </c>
      <c r="E698" s="58" t="str">
        <f>IFERROR(VLOOKUP($AC698,FILL_DATA!$A$4:$X$1004,4,0),"")</f>
        <v/>
      </c>
      <c r="F698" s="59" t="str">
        <f>IFERROR(VLOOKUP($AC698,FILL_DATA!$A$4:$X$1004,5,0),"")</f>
        <v/>
      </c>
      <c r="G698" s="58" t="str">
        <f>IFERROR(VLOOKUP($AC698,FILL_DATA!$A$4:$X$1004,6,0),"")</f>
        <v/>
      </c>
      <c r="H698" s="58" t="str">
        <f>IFERROR(VLOOKUP($AC698,FILL_DATA!$A$4:$X$1004,7,0),"")</f>
        <v/>
      </c>
      <c r="I698" s="161" t="str">
        <f>IFERROR(VLOOKUP($AC698,FILL_DATA!$A$4:$X$1004,9,0),"")</f>
        <v/>
      </c>
      <c r="J698" s="58" t="str">
        <f>IFERROR(VLOOKUP($AC698,FILL_DATA!$A$4:$X$1004,10,0),"")</f>
        <v/>
      </c>
      <c r="K698" s="58" t="str">
        <f>IFERROR(VLOOKUP($AC698,FILL_DATA!$A$4:$X$1004,11,0),"")</f>
        <v/>
      </c>
      <c r="L698" s="58" t="str">
        <f>IFERROR(VLOOKUP($AC698,FILL_DATA!$A$4:$X$1004,12,0),"")</f>
        <v/>
      </c>
      <c r="M698" s="58" t="str">
        <f>IFERROR(VLOOKUP($AC698,FILL_DATA!$A$4:$X$1004,13,0),"")</f>
        <v/>
      </c>
      <c r="N698" s="58" t="str">
        <f>IFERROR(VLOOKUP($AC698,FILL_DATA!$A$4:$X$1004,14,0),"")</f>
        <v/>
      </c>
      <c r="O698" s="58" t="str">
        <f>IFERROR(VLOOKUP($AC698,FILL_DATA!$A$4:$X$1004,15,0),"")</f>
        <v/>
      </c>
      <c r="P698" s="58" t="str">
        <f>IFERROR(VLOOKUP($AC698,FILL_DATA!$A$4:$X$1004,16,0),"")</f>
        <v/>
      </c>
      <c r="Q698" s="58" t="str">
        <f>IFERROR(VLOOKUP($AC698,FILL_DATA!$A$4:$X$1004,17,0),"")</f>
        <v/>
      </c>
      <c r="R698" s="58" t="str">
        <f>IFERROR(VLOOKUP($AC698,FILL_DATA!$A$4:$X$1004,18,0),"")</f>
        <v/>
      </c>
      <c r="S698" s="58" t="str">
        <f>IFERROR(VLOOKUP($AC698,FILL_DATA!$A$4:$X$1004,19,0),"")</f>
        <v/>
      </c>
      <c r="T698" s="58" t="str">
        <f>IFERROR(VLOOKUP($AC698,FILL_DATA!$A$4:$X$1004,20,0),"")</f>
        <v/>
      </c>
      <c r="U698" s="58" t="str">
        <f>IFERROR(VLOOKUP($AC698,FILL_DATA!$A$4:$X$1004,21,0),"")</f>
        <v/>
      </c>
      <c r="V698" s="58" t="str">
        <f>IFERROR(VLOOKUP($AC698,FILL_DATA!$A$4:$X$1004,22,0),"")</f>
        <v/>
      </c>
      <c r="W698" s="58" t="str">
        <f>IFERROR(VLOOKUP($AC698,FILL_DATA!$A$4:$X$1004,23,0),"")</f>
        <v/>
      </c>
      <c r="X698" s="59" t="str">
        <f>IFERROR(VLOOKUP($AC698,FILL_DATA!$A$4:$X$1004,24,0),"")</f>
        <v/>
      </c>
      <c r="Y698" s="59" t="str">
        <f>IF(SANCTION!$C$6:$C$1006="","",VLOOKUP(SANCTION!$C$6:$C$1006,Sheet1!$B$3:$C$15,2,0))</f>
        <v/>
      </c>
      <c r="Z698" s="57">
        <f t="shared" si="20"/>
        <v>0</v>
      </c>
      <c r="AE698" s="89">
        <f>IF(SANCTION!$C698&gt;=9,1,0)</f>
        <v>1</v>
      </c>
      <c r="AF698" s="89">
        <f>IFERROR(PRODUCT(SANCTION!$X698,SANCTION!$Y698),"")</f>
        <v>0</v>
      </c>
      <c r="AG698" s="89">
        <f t="shared" si="21"/>
        <v>0</v>
      </c>
    </row>
    <row r="699" spans="1:33" hidden="1">
      <c r="A699" s="89" t="str">
        <f>J699&amp;"_"&amp;COUNTIF($J$6:J699,J699)</f>
        <v>_663</v>
      </c>
      <c r="B699" s="58"/>
      <c r="C699" s="58" t="str">
        <f>IFERROR(VLOOKUP($AC699,FILL_DATA!$A$4:$X$1004,2,0),"")</f>
        <v/>
      </c>
      <c r="D699" s="59" t="str">
        <f>IFERROR(VLOOKUP($AC699,FILL_DATA!$A$4:$X$1004,3,0),"")</f>
        <v/>
      </c>
      <c r="E699" s="58" t="str">
        <f>IFERROR(VLOOKUP($AC699,FILL_DATA!$A$4:$X$1004,4,0),"")</f>
        <v/>
      </c>
      <c r="F699" s="59" t="str">
        <f>IFERROR(VLOOKUP($AC699,FILL_DATA!$A$4:$X$1004,5,0),"")</f>
        <v/>
      </c>
      <c r="G699" s="58" t="str">
        <f>IFERROR(VLOOKUP($AC699,FILL_DATA!$A$4:$X$1004,6,0),"")</f>
        <v/>
      </c>
      <c r="H699" s="58" t="str">
        <f>IFERROR(VLOOKUP($AC699,FILL_DATA!$A$4:$X$1004,7,0),"")</f>
        <v/>
      </c>
      <c r="I699" s="161" t="str">
        <f>IFERROR(VLOOKUP($AC699,FILL_DATA!$A$4:$X$1004,9,0),"")</f>
        <v/>
      </c>
      <c r="J699" s="58" t="str">
        <f>IFERROR(VLOOKUP($AC699,FILL_DATA!$A$4:$X$1004,10,0),"")</f>
        <v/>
      </c>
      <c r="K699" s="58" t="str">
        <f>IFERROR(VLOOKUP($AC699,FILL_DATA!$A$4:$X$1004,11,0),"")</f>
        <v/>
      </c>
      <c r="L699" s="58" t="str">
        <f>IFERROR(VLOOKUP($AC699,FILL_DATA!$A$4:$X$1004,12,0),"")</f>
        <v/>
      </c>
      <c r="M699" s="58" t="str">
        <f>IFERROR(VLOOKUP($AC699,FILL_DATA!$A$4:$X$1004,13,0),"")</f>
        <v/>
      </c>
      <c r="N699" s="58" t="str">
        <f>IFERROR(VLOOKUP($AC699,FILL_DATA!$A$4:$X$1004,14,0),"")</f>
        <v/>
      </c>
      <c r="O699" s="58" t="str">
        <f>IFERROR(VLOOKUP($AC699,FILL_DATA!$A$4:$X$1004,15,0),"")</f>
        <v/>
      </c>
      <c r="P699" s="58" t="str">
        <f>IFERROR(VLOOKUP($AC699,FILL_DATA!$A$4:$X$1004,16,0),"")</f>
        <v/>
      </c>
      <c r="Q699" s="58" t="str">
        <f>IFERROR(VLOOKUP($AC699,FILL_DATA!$A$4:$X$1004,17,0),"")</f>
        <v/>
      </c>
      <c r="R699" s="58" t="str">
        <f>IFERROR(VLOOKUP($AC699,FILL_DATA!$A$4:$X$1004,18,0),"")</f>
        <v/>
      </c>
      <c r="S699" s="58" t="str">
        <f>IFERROR(VLOOKUP($AC699,FILL_DATA!$A$4:$X$1004,19,0),"")</f>
        <v/>
      </c>
      <c r="T699" s="58" t="str">
        <f>IFERROR(VLOOKUP($AC699,FILL_DATA!$A$4:$X$1004,20,0),"")</f>
        <v/>
      </c>
      <c r="U699" s="58" t="str">
        <f>IFERROR(VLOOKUP($AC699,FILL_DATA!$A$4:$X$1004,21,0),"")</f>
        <v/>
      </c>
      <c r="V699" s="58" t="str">
        <f>IFERROR(VLOOKUP($AC699,FILL_DATA!$A$4:$X$1004,22,0),"")</f>
        <v/>
      </c>
      <c r="W699" s="58" t="str">
        <f>IFERROR(VLOOKUP($AC699,FILL_DATA!$A$4:$X$1004,23,0),"")</f>
        <v/>
      </c>
      <c r="X699" s="59" t="str">
        <f>IFERROR(VLOOKUP($AC699,FILL_DATA!$A$4:$X$1004,24,0),"")</f>
        <v/>
      </c>
      <c r="Y699" s="59" t="str">
        <f>IF(SANCTION!$C$6:$C$1006="","",VLOOKUP(SANCTION!$C$6:$C$1006,Sheet1!$B$3:$C$15,2,0))</f>
        <v/>
      </c>
      <c r="Z699" s="57">
        <f t="shared" si="20"/>
        <v>0</v>
      </c>
      <c r="AE699" s="89">
        <f>IF(SANCTION!$C699&gt;=9,1,0)</f>
        <v>1</v>
      </c>
      <c r="AF699" s="89">
        <f>IFERROR(PRODUCT(SANCTION!$X699,SANCTION!$Y699),"")</f>
        <v>0</v>
      </c>
      <c r="AG699" s="89">
        <f t="shared" si="21"/>
        <v>0</v>
      </c>
    </row>
    <row r="700" spans="1:33" hidden="1">
      <c r="A700" s="89" t="str">
        <f>J700&amp;"_"&amp;COUNTIF($J$6:J700,J700)</f>
        <v>_664</v>
      </c>
      <c r="B700" s="58"/>
      <c r="C700" s="58" t="str">
        <f>IFERROR(VLOOKUP($AC700,FILL_DATA!$A$4:$X$1004,2,0),"")</f>
        <v/>
      </c>
      <c r="D700" s="59" t="str">
        <f>IFERROR(VLOOKUP($AC700,FILL_DATA!$A$4:$X$1004,3,0),"")</f>
        <v/>
      </c>
      <c r="E700" s="58" t="str">
        <f>IFERROR(VLOOKUP($AC700,FILL_DATA!$A$4:$X$1004,4,0),"")</f>
        <v/>
      </c>
      <c r="F700" s="59" t="str">
        <f>IFERROR(VLOOKUP($AC700,FILL_DATA!$A$4:$X$1004,5,0),"")</f>
        <v/>
      </c>
      <c r="G700" s="58" t="str">
        <f>IFERROR(VLOOKUP($AC700,FILL_DATA!$A$4:$X$1004,6,0),"")</f>
        <v/>
      </c>
      <c r="H700" s="58" t="str">
        <f>IFERROR(VLOOKUP($AC700,FILL_DATA!$A$4:$X$1004,7,0),"")</f>
        <v/>
      </c>
      <c r="I700" s="161" t="str">
        <f>IFERROR(VLOOKUP($AC700,FILL_DATA!$A$4:$X$1004,9,0),"")</f>
        <v/>
      </c>
      <c r="J700" s="58" t="str">
        <f>IFERROR(VLOOKUP($AC700,FILL_DATA!$A$4:$X$1004,10,0),"")</f>
        <v/>
      </c>
      <c r="K700" s="58" t="str">
        <f>IFERROR(VLOOKUP($AC700,FILL_DATA!$A$4:$X$1004,11,0),"")</f>
        <v/>
      </c>
      <c r="L700" s="58" t="str">
        <f>IFERROR(VLOOKUP($AC700,FILL_DATA!$A$4:$X$1004,12,0),"")</f>
        <v/>
      </c>
      <c r="M700" s="58" t="str">
        <f>IFERROR(VLOOKUP($AC700,FILL_DATA!$A$4:$X$1004,13,0),"")</f>
        <v/>
      </c>
      <c r="N700" s="58" t="str">
        <f>IFERROR(VLOOKUP($AC700,FILL_DATA!$A$4:$X$1004,14,0),"")</f>
        <v/>
      </c>
      <c r="O700" s="58" t="str">
        <f>IFERROR(VLOOKUP($AC700,FILL_DATA!$A$4:$X$1004,15,0),"")</f>
        <v/>
      </c>
      <c r="P700" s="58" t="str">
        <f>IFERROR(VLOOKUP($AC700,FILL_DATA!$A$4:$X$1004,16,0),"")</f>
        <v/>
      </c>
      <c r="Q700" s="58" t="str">
        <f>IFERROR(VLOOKUP($AC700,FILL_DATA!$A$4:$X$1004,17,0),"")</f>
        <v/>
      </c>
      <c r="R700" s="58" t="str">
        <f>IFERROR(VLOOKUP($AC700,FILL_DATA!$A$4:$X$1004,18,0),"")</f>
        <v/>
      </c>
      <c r="S700" s="58" t="str">
        <f>IFERROR(VLOOKUP($AC700,FILL_DATA!$A$4:$X$1004,19,0),"")</f>
        <v/>
      </c>
      <c r="T700" s="58" t="str">
        <f>IFERROR(VLOOKUP($AC700,FILL_DATA!$A$4:$X$1004,20,0),"")</f>
        <v/>
      </c>
      <c r="U700" s="58" t="str">
        <f>IFERROR(VLOOKUP($AC700,FILL_DATA!$A$4:$X$1004,21,0),"")</f>
        <v/>
      </c>
      <c r="V700" s="58" t="str">
        <f>IFERROR(VLOOKUP($AC700,FILL_DATA!$A$4:$X$1004,22,0),"")</f>
        <v/>
      </c>
      <c r="W700" s="58" t="str">
        <f>IFERROR(VLOOKUP($AC700,FILL_DATA!$A$4:$X$1004,23,0),"")</f>
        <v/>
      </c>
      <c r="X700" s="59" t="str">
        <f>IFERROR(VLOOKUP($AC700,FILL_DATA!$A$4:$X$1004,24,0),"")</f>
        <v/>
      </c>
      <c r="Y700" s="59" t="str">
        <f>IF(SANCTION!$C$6:$C$1006="","",VLOOKUP(SANCTION!$C$6:$C$1006,Sheet1!$B$3:$C$15,2,0))</f>
        <v/>
      </c>
      <c r="Z700" s="57">
        <f t="shared" si="20"/>
        <v>0</v>
      </c>
      <c r="AE700" s="89">
        <f>IF(SANCTION!$C700&gt;=9,1,0)</f>
        <v>1</v>
      </c>
      <c r="AF700" s="89">
        <f>IFERROR(PRODUCT(SANCTION!$X700,SANCTION!$Y700),"")</f>
        <v>0</v>
      </c>
      <c r="AG700" s="89">
        <f t="shared" si="21"/>
        <v>0</v>
      </c>
    </row>
    <row r="701" spans="1:33" hidden="1">
      <c r="A701" s="89" t="str">
        <f>J701&amp;"_"&amp;COUNTIF($J$6:J701,J701)</f>
        <v>_665</v>
      </c>
      <c r="B701" s="58"/>
      <c r="C701" s="58" t="str">
        <f>IFERROR(VLOOKUP($AC701,FILL_DATA!$A$4:$X$1004,2,0),"")</f>
        <v/>
      </c>
      <c r="D701" s="59" t="str">
        <f>IFERROR(VLOOKUP($AC701,FILL_DATA!$A$4:$X$1004,3,0),"")</f>
        <v/>
      </c>
      <c r="E701" s="58" t="str">
        <f>IFERROR(VLOOKUP($AC701,FILL_DATA!$A$4:$X$1004,4,0),"")</f>
        <v/>
      </c>
      <c r="F701" s="59" t="str">
        <f>IFERROR(VLOOKUP($AC701,FILL_DATA!$A$4:$X$1004,5,0),"")</f>
        <v/>
      </c>
      <c r="G701" s="58" t="str">
        <f>IFERROR(VLOOKUP($AC701,FILL_DATA!$A$4:$X$1004,6,0),"")</f>
        <v/>
      </c>
      <c r="H701" s="58" t="str">
        <f>IFERROR(VLOOKUP($AC701,FILL_DATA!$A$4:$X$1004,7,0),"")</f>
        <v/>
      </c>
      <c r="I701" s="161" t="str">
        <f>IFERROR(VLOOKUP($AC701,FILL_DATA!$A$4:$X$1004,9,0),"")</f>
        <v/>
      </c>
      <c r="J701" s="58" t="str">
        <f>IFERROR(VLOOKUP($AC701,FILL_DATA!$A$4:$X$1004,10,0),"")</f>
        <v/>
      </c>
      <c r="K701" s="58" t="str">
        <f>IFERROR(VLOOKUP($AC701,FILL_DATA!$A$4:$X$1004,11,0),"")</f>
        <v/>
      </c>
      <c r="L701" s="58" t="str">
        <f>IFERROR(VLOOKUP($AC701,FILL_DATA!$A$4:$X$1004,12,0),"")</f>
        <v/>
      </c>
      <c r="M701" s="58" t="str">
        <f>IFERROR(VLOOKUP($AC701,FILL_DATA!$A$4:$X$1004,13,0),"")</f>
        <v/>
      </c>
      <c r="N701" s="58" t="str">
        <f>IFERROR(VLOOKUP($AC701,FILL_DATA!$A$4:$X$1004,14,0),"")</f>
        <v/>
      </c>
      <c r="O701" s="58" t="str">
        <f>IFERROR(VLOOKUP($AC701,FILL_DATA!$A$4:$X$1004,15,0),"")</f>
        <v/>
      </c>
      <c r="P701" s="58" t="str">
        <f>IFERROR(VLOOKUP($AC701,FILL_DATA!$A$4:$X$1004,16,0),"")</f>
        <v/>
      </c>
      <c r="Q701" s="58" t="str">
        <f>IFERROR(VLOOKUP($AC701,FILL_DATA!$A$4:$X$1004,17,0),"")</f>
        <v/>
      </c>
      <c r="R701" s="58" t="str">
        <f>IFERROR(VLOOKUP($AC701,FILL_DATA!$A$4:$X$1004,18,0),"")</f>
        <v/>
      </c>
      <c r="S701" s="58" t="str">
        <f>IFERROR(VLOOKUP($AC701,FILL_DATA!$A$4:$X$1004,19,0),"")</f>
        <v/>
      </c>
      <c r="T701" s="58" t="str">
        <f>IFERROR(VLOOKUP($AC701,FILL_DATA!$A$4:$X$1004,20,0),"")</f>
        <v/>
      </c>
      <c r="U701" s="58" t="str">
        <f>IFERROR(VLOOKUP($AC701,FILL_DATA!$A$4:$X$1004,21,0),"")</f>
        <v/>
      </c>
      <c r="V701" s="58" t="str">
        <f>IFERROR(VLOOKUP($AC701,FILL_DATA!$A$4:$X$1004,22,0),"")</f>
        <v/>
      </c>
      <c r="W701" s="58" t="str">
        <f>IFERROR(VLOOKUP($AC701,FILL_DATA!$A$4:$X$1004,23,0),"")</f>
        <v/>
      </c>
      <c r="X701" s="59" t="str">
        <f>IFERROR(VLOOKUP($AC701,FILL_DATA!$A$4:$X$1004,24,0),"")</f>
        <v/>
      </c>
      <c r="Y701" s="59" t="str">
        <f>IF(SANCTION!$C$6:$C$1006="","",VLOOKUP(SANCTION!$C$6:$C$1006,Sheet1!$B$3:$C$15,2,0))</f>
        <v/>
      </c>
      <c r="Z701" s="57">
        <f t="shared" si="20"/>
        <v>0</v>
      </c>
      <c r="AE701" s="89">
        <f>IF(SANCTION!$C701&gt;=9,1,0)</f>
        <v>1</v>
      </c>
      <c r="AF701" s="89">
        <f>IFERROR(PRODUCT(SANCTION!$X701,SANCTION!$Y701),"")</f>
        <v>0</v>
      </c>
      <c r="AG701" s="89">
        <f t="shared" si="21"/>
        <v>0</v>
      </c>
    </row>
    <row r="702" spans="1:33" hidden="1">
      <c r="A702" s="89" t="str">
        <f>J702&amp;"_"&amp;COUNTIF($J$6:J702,J702)</f>
        <v>_666</v>
      </c>
      <c r="B702" s="58"/>
      <c r="C702" s="58" t="str">
        <f>IFERROR(VLOOKUP($AC702,FILL_DATA!$A$4:$X$1004,2,0),"")</f>
        <v/>
      </c>
      <c r="D702" s="59" t="str">
        <f>IFERROR(VLOOKUP($AC702,FILL_DATA!$A$4:$X$1004,3,0),"")</f>
        <v/>
      </c>
      <c r="E702" s="58" t="str">
        <f>IFERROR(VLOOKUP($AC702,FILL_DATA!$A$4:$X$1004,4,0),"")</f>
        <v/>
      </c>
      <c r="F702" s="59" t="str">
        <f>IFERROR(VLOOKUP($AC702,FILL_DATA!$A$4:$X$1004,5,0),"")</f>
        <v/>
      </c>
      <c r="G702" s="58" t="str">
        <f>IFERROR(VLOOKUP($AC702,FILL_DATA!$A$4:$X$1004,6,0),"")</f>
        <v/>
      </c>
      <c r="H702" s="58" t="str">
        <f>IFERROR(VLOOKUP($AC702,FILL_DATA!$A$4:$X$1004,7,0),"")</f>
        <v/>
      </c>
      <c r="I702" s="161" t="str">
        <f>IFERROR(VLOOKUP($AC702,FILL_DATA!$A$4:$X$1004,9,0),"")</f>
        <v/>
      </c>
      <c r="J702" s="58" t="str">
        <f>IFERROR(VLOOKUP($AC702,FILL_DATA!$A$4:$X$1004,10,0),"")</f>
        <v/>
      </c>
      <c r="K702" s="58" t="str">
        <f>IFERROR(VLOOKUP($AC702,FILL_DATA!$A$4:$X$1004,11,0),"")</f>
        <v/>
      </c>
      <c r="L702" s="58" t="str">
        <f>IFERROR(VLOOKUP($AC702,FILL_DATA!$A$4:$X$1004,12,0),"")</f>
        <v/>
      </c>
      <c r="M702" s="58" t="str">
        <f>IFERROR(VLOOKUP($AC702,FILL_DATA!$A$4:$X$1004,13,0),"")</f>
        <v/>
      </c>
      <c r="N702" s="58" t="str">
        <f>IFERROR(VLOOKUP($AC702,FILL_DATA!$A$4:$X$1004,14,0),"")</f>
        <v/>
      </c>
      <c r="O702" s="58" t="str">
        <f>IFERROR(VLOOKUP($AC702,FILL_DATA!$A$4:$X$1004,15,0),"")</f>
        <v/>
      </c>
      <c r="P702" s="58" t="str">
        <f>IFERROR(VLOOKUP($AC702,FILL_DATA!$A$4:$X$1004,16,0),"")</f>
        <v/>
      </c>
      <c r="Q702" s="58" t="str">
        <f>IFERROR(VLOOKUP($AC702,FILL_DATA!$A$4:$X$1004,17,0),"")</f>
        <v/>
      </c>
      <c r="R702" s="58" t="str">
        <f>IFERROR(VLOOKUP($AC702,FILL_DATA!$A$4:$X$1004,18,0),"")</f>
        <v/>
      </c>
      <c r="S702" s="58" t="str">
        <f>IFERROR(VLOOKUP($AC702,FILL_DATA!$A$4:$X$1004,19,0),"")</f>
        <v/>
      </c>
      <c r="T702" s="58" t="str">
        <f>IFERROR(VLOOKUP($AC702,FILL_DATA!$A$4:$X$1004,20,0),"")</f>
        <v/>
      </c>
      <c r="U702" s="58" t="str">
        <f>IFERROR(VLOOKUP($AC702,FILL_DATA!$A$4:$X$1004,21,0),"")</f>
        <v/>
      </c>
      <c r="V702" s="58" t="str">
        <f>IFERROR(VLOOKUP($AC702,FILL_DATA!$A$4:$X$1004,22,0),"")</f>
        <v/>
      </c>
      <c r="W702" s="58" t="str">
        <f>IFERROR(VLOOKUP($AC702,FILL_DATA!$A$4:$X$1004,23,0),"")</f>
        <v/>
      </c>
      <c r="X702" s="59" t="str">
        <f>IFERROR(VLOOKUP($AC702,FILL_DATA!$A$4:$X$1004,24,0),"")</f>
        <v/>
      </c>
      <c r="Y702" s="59" t="str">
        <f>IF(SANCTION!$C$6:$C$1006="","",VLOOKUP(SANCTION!$C$6:$C$1006,Sheet1!$B$3:$C$15,2,0))</f>
        <v/>
      </c>
      <c r="Z702" s="57">
        <f t="shared" si="20"/>
        <v>0</v>
      </c>
      <c r="AE702" s="89">
        <f>IF(SANCTION!$C702&gt;=9,1,0)</f>
        <v>1</v>
      </c>
      <c r="AF702" s="89">
        <f>IFERROR(PRODUCT(SANCTION!$X702,SANCTION!$Y702),"")</f>
        <v>0</v>
      </c>
      <c r="AG702" s="89">
        <f t="shared" si="21"/>
        <v>0</v>
      </c>
    </row>
    <row r="703" spans="1:33" hidden="1">
      <c r="A703" s="89" t="str">
        <f>J703&amp;"_"&amp;COUNTIF($J$6:J703,J703)</f>
        <v>_667</v>
      </c>
      <c r="B703" s="58"/>
      <c r="C703" s="58" t="str">
        <f>IFERROR(VLOOKUP($AC703,FILL_DATA!$A$4:$X$1004,2,0),"")</f>
        <v/>
      </c>
      <c r="D703" s="59" t="str">
        <f>IFERROR(VLOOKUP($AC703,FILL_DATA!$A$4:$X$1004,3,0),"")</f>
        <v/>
      </c>
      <c r="E703" s="58" t="str">
        <f>IFERROR(VLOOKUP($AC703,FILL_DATA!$A$4:$X$1004,4,0),"")</f>
        <v/>
      </c>
      <c r="F703" s="59" t="str">
        <f>IFERROR(VLOOKUP($AC703,FILL_DATA!$A$4:$X$1004,5,0),"")</f>
        <v/>
      </c>
      <c r="G703" s="58" t="str">
        <f>IFERROR(VLOOKUP($AC703,FILL_DATA!$A$4:$X$1004,6,0),"")</f>
        <v/>
      </c>
      <c r="H703" s="58" t="str">
        <f>IFERROR(VLOOKUP($AC703,FILL_DATA!$A$4:$X$1004,7,0),"")</f>
        <v/>
      </c>
      <c r="I703" s="161" t="str">
        <f>IFERROR(VLOOKUP($AC703,FILL_DATA!$A$4:$X$1004,9,0),"")</f>
        <v/>
      </c>
      <c r="J703" s="58" t="str">
        <f>IFERROR(VLOOKUP($AC703,FILL_DATA!$A$4:$X$1004,10,0),"")</f>
        <v/>
      </c>
      <c r="K703" s="58" t="str">
        <f>IFERROR(VLOOKUP($AC703,FILL_DATA!$A$4:$X$1004,11,0),"")</f>
        <v/>
      </c>
      <c r="L703" s="58" t="str">
        <f>IFERROR(VLOOKUP($AC703,FILL_DATA!$A$4:$X$1004,12,0),"")</f>
        <v/>
      </c>
      <c r="M703" s="58" t="str">
        <f>IFERROR(VLOOKUP($AC703,FILL_DATA!$A$4:$X$1004,13,0),"")</f>
        <v/>
      </c>
      <c r="N703" s="58" t="str">
        <f>IFERROR(VLOOKUP($AC703,FILL_DATA!$A$4:$X$1004,14,0),"")</f>
        <v/>
      </c>
      <c r="O703" s="58" t="str">
        <f>IFERROR(VLOOKUP($AC703,FILL_DATA!$A$4:$X$1004,15,0),"")</f>
        <v/>
      </c>
      <c r="P703" s="58" t="str">
        <f>IFERROR(VLOOKUP($AC703,FILL_DATA!$A$4:$X$1004,16,0),"")</f>
        <v/>
      </c>
      <c r="Q703" s="58" t="str">
        <f>IFERROR(VLOOKUP($AC703,FILL_DATA!$A$4:$X$1004,17,0),"")</f>
        <v/>
      </c>
      <c r="R703" s="58" t="str">
        <f>IFERROR(VLOOKUP($AC703,FILL_DATA!$A$4:$X$1004,18,0),"")</f>
        <v/>
      </c>
      <c r="S703" s="58" t="str">
        <f>IFERROR(VLOOKUP($AC703,FILL_DATA!$A$4:$X$1004,19,0),"")</f>
        <v/>
      </c>
      <c r="T703" s="58" t="str">
        <f>IFERROR(VLOOKUP($AC703,FILL_DATA!$A$4:$X$1004,20,0),"")</f>
        <v/>
      </c>
      <c r="U703" s="58" t="str">
        <f>IFERROR(VLOOKUP($AC703,FILL_DATA!$A$4:$X$1004,21,0),"")</f>
        <v/>
      </c>
      <c r="V703" s="58" t="str">
        <f>IFERROR(VLOOKUP($AC703,FILL_DATA!$A$4:$X$1004,22,0),"")</f>
        <v/>
      </c>
      <c r="W703" s="58" t="str">
        <f>IFERROR(VLOOKUP($AC703,FILL_DATA!$A$4:$X$1004,23,0),"")</f>
        <v/>
      </c>
      <c r="X703" s="59" t="str">
        <f>IFERROR(VLOOKUP($AC703,FILL_DATA!$A$4:$X$1004,24,0),"")</f>
        <v/>
      </c>
      <c r="Y703" s="59" t="str">
        <f>IF(SANCTION!$C$6:$C$1006="","",VLOOKUP(SANCTION!$C$6:$C$1006,Sheet1!$B$3:$C$15,2,0))</f>
        <v/>
      </c>
      <c r="Z703" s="57">
        <f t="shared" si="20"/>
        <v>0</v>
      </c>
      <c r="AE703" s="89">
        <f>IF(SANCTION!$C703&gt;=9,1,0)</f>
        <v>1</v>
      </c>
      <c r="AF703" s="89">
        <f>IFERROR(PRODUCT(SANCTION!$X703,SANCTION!$Y703),"")</f>
        <v>0</v>
      </c>
      <c r="AG703" s="89">
        <f t="shared" si="21"/>
        <v>0</v>
      </c>
    </row>
    <row r="704" spans="1:33" hidden="1">
      <c r="A704" s="89" t="str">
        <f>J704&amp;"_"&amp;COUNTIF($J$6:J704,J704)</f>
        <v>_668</v>
      </c>
      <c r="B704" s="58"/>
      <c r="C704" s="58" t="str">
        <f>IFERROR(VLOOKUP($AC704,FILL_DATA!$A$4:$X$1004,2,0),"")</f>
        <v/>
      </c>
      <c r="D704" s="59" t="str">
        <f>IFERROR(VLOOKUP($AC704,FILL_DATA!$A$4:$X$1004,3,0),"")</f>
        <v/>
      </c>
      <c r="E704" s="58" t="str">
        <f>IFERROR(VLOOKUP($AC704,FILL_DATA!$A$4:$X$1004,4,0),"")</f>
        <v/>
      </c>
      <c r="F704" s="59" t="str">
        <f>IFERROR(VLOOKUP($AC704,FILL_DATA!$A$4:$X$1004,5,0),"")</f>
        <v/>
      </c>
      <c r="G704" s="58" t="str">
        <f>IFERROR(VLOOKUP($AC704,FILL_DATA!$A$4:$X$1004,6,0),"")</f>
        <v/>
      </c>
      <c r="H704" s="58" t="str">
        <f>IFERROR(VLOOKUP($AC704,FILL_DATA!$A$4:$X$1004,7,0),"")</f>
        <v/>
      </c>
      <c r="I704" s="161" t="str">
        <f>IFERROR(VLOOKUP($AC704,FILL_DATA!$A$4:$X$1004,9,0),"")</f>
        <v/>
      </c>
      <c r="J704" s="58" t="str">
        <f>IFERROR(VLOOKUP($AC704,FILL_DATA!$A$4:$X$1004,10,0),"")</f>
        <v/>
      </c>
      <c r="K704" s="58" t="str">
        <f>IFERROR(VLOOKUP($AC704,FILL_DATA!$A$4:$X$1004,11,0),"")</f>
        <v/>
      </c>
      <c r="L704" s="58" t="str">
        <f>IFERROR(VLOOKUP($AC704,FILL_DATA!$A$4:$X$1004,12,0),"")</f>
        <v/>
      </c>
      <c r="M704" s="58" t="str">
        <f>IFERROR(VLOOKUP($AC704,FILL_DATA!$A$4:$X$1004,13,0),"")</f>
        <v/>
      </c>
      <c r="N704" s="58" t="str">
        <f>IFERROR(VLOOKUP($AC704,FILL_DATA!$A$4:$X$1004,14,0),"")</f>
        <v/>
      </c>
      <c r="O704" s="58" t="str">
        <f>IFERROR(VLOOKUP($AC704,FILL_DATA!$A$4:$X$1004,15,0),"")</f>
        <v/>
      </c>
      <c r="P704" s="58" t="str">
        <f>IFERROR(VLOOKUP($AC704,FILL_DATA!$A$4:$X$1004,16,0),"")</f>
        <v/>
      </c>
      <c r="Q704" s="58" t="str">
        <f>IFERROR(VLOOKUP($AC704,FILL_DATA!$A$4:$X$1004,17,0),"")</f>
        <v/>
      </c>
      <c r="R704" s="58" t="str">
        <f>IFERROR(VLOOKUP($AC704,FILL_DATA!$A$4:$X$1004,18,0),"")</f>
        <v/>
      </c>
      <c r="S704" s="58" t="str">
        <f>IFERROR(VLOOKUP($AC704,FILL_DATA!$A$4:$X$1004,19,0),"")</f>
        <v/>
      </c>
      <c r="T704" s="58" t="str">
        <f>IFERROR(VLOOKUP($AC704,FILL_DATA!$A$4:$X$1004,20,0),"")</f>
        <v/>
      </c>
      <c r="U704" s="58" t="str">
        <f>IFERROR(VLOOKUP($AC704,FILL_DATA!$A$4:$X$1004,21,0),"")</f>
        <v/>
      </c>
      <c r="V704" s="58" t="str">
        <f>IFERROR(VLOOKUP($AC704,FILL_DATA!$A$4:$X$1004,22,0),"")</f>
        <v/>
      </c>
      <c r="W704" s="58" t="str">
        <f>IFERROR(VLOOKUP($AC704,FILL_DATA!$A$4:$X$1004,23,0),"")</f>
        <v/>
      </c>
      <c r="X704" s="59" t="str">
        <f>IFERROR(VLOOKUP($AC704,FILL_DATA!$A$4:$X$1004,24,0),"")</f>
        <v/>
      </c>
      <c r="Y704" s="59" t="str">
        <f>IF(SANCTION!$C$6:$C$1006="","",VLOOKUP(SANCTION!$C$6:$C$1006,Sheet1!$B$3:$C$15,2,0))</f>
        <v/>
      </c>
      <c r="Z704" s="57">
        <f t="shared" si="20"/>
        <v>0</v>
      </c>
      <c r="AE704" s="89">
        <f>IF(SANCTION!$C704&gt;=9,1,0)</f>
        <v>1</v>
      </c>
      <c r="AF704" s="89">
        <f>IFERROR(PRODUCT(SANCTION!$X704,SANCTION!$Y704),"")</f>
        <v>0</v>
      </c>
      <c r="AG704" s="89">
        <f t="shared" si="21"/>
        <v>0</v>
      </c>
    </row>
    <row r="705" spans="1:33" hidden="1">
      <c r="A705" s="89" t="str">
        <f>J705&amp;"_"&amp;COUNTIF($J$6:J705,J705)</f>
        <v>_669</v>
      </c>
      <c r="B705" s="58"/>
      <c r="C705" s="58" t="str">
        <f>IFERROR(VLOOKUP($AC705,FILL_DATA!$A$4:$X$1004,2,0),"")</f>
        <v/>
      </c>
      <c r="D705" s="59" t="str">
        <f>IFERROR(VLOOKUP($AC705,FILL_DATA!$A$4:$X$1004,3,0),"")</f>
        <v/>
      </c>
      <c r="E705" s="58" t="str">
        <f>IFERROR(VLOOKUP($AC705,FILL_DATA!$A$4:$X$1004,4,0),"")</f>
        <v/>
      </c>
      <c r="F705" s="59" t="str">
        <f>IFERROR(VLOOKUP($AC705,FILL_DATA!$A$4:$X$1004,5,0),"")</f>
        <v/>
      </c>
      <c r="G705" s="58" t="str">
        <f>IFERROR(VLOOKUP($AC705,FILL_DATA!$A$4:$X$1004,6,0),"")</f>
        <v/>
      </c>
      <c r="H705" s="58" t="str">
        <f>IFERROR(VLOOKUP($AC705,FILL_DATA!$A$4:$X$1004,7,0),"")</f>
        <v/>
      </c>
      <c r="I705" s="161" t="str">
        <f>IFERROR(VLOOKUP($AC705,FILL_DATA!$A$4:$X$1004,9,0),"")</f>
        <v/>
      </c>
      <c r="J705" s="58" t="str">
        <f>IFERROR(VLOOKUP($AC705,FILL_DATA!$A$4:$X$1004,10,0),"")</f>
        <v/>
      </c>
      <c r="K705" s="58" t="str">
        <f>IFERROR(VLOOKUP($AC705,FILL_DATA!$A$4:$X$1004,11,0),"")</f>
        <v/>
      </c>
      <c r="L705" s="58" t="str">
        <f>IFERROR(VLOOKUP($AC705,FILL_DATA!$A$4:$X$1004,12,0),"")</f>
        <v/>
      </c>
      <c r="M705" s="58" t="str">
        <f>IFERROR(VLOOKUP($AC705,FILL_DATA!$A$4:$X$1004,13,0),"")</f>
        <v/>
      </c>
      <c r="N705" s="58" t="str">
        <f>IFERROR(VLOOKUP($AC705,FILL_DATA!$A$4:$X$1004,14,0),"")</f>
        <v/>
      </c>
      <c r="O705" s="58" t="str">
        <f>IFERROR(VLOOKUP($AC705,FILL_DATA!$A$4:$X$1004,15,0),"")</f>
        <v/>
      </c>
      <c r="P705" s="58" t="str">
        <f>IFERROR(VLOOKUP($AC705,FILL_DATA!$A$4:$X$1004,16,0),"")</f>
        <v/>
      </c>
      <c r="Q705" s="58" t="str">
        <f>IFERROR(VLOOKUP($AC705,FILL_DATA!$A$4:$X$1004,17,0),"")</f>
        <v/>
      </c>
      <c r="R705" s="58" t="str">
        <f>IFERROR(VLOOKUP($AC705,FILL_DATA!$A$4:$X$1004,18,0),"")</f>
        <v/>
      </c>
      <c r="S705" s="58" t="str">
        <f>IFERROR(VLOOKUP($AC705,FILL_DATA!$A$4:$X$1004,19,0),"")</f>
        <v/>
      </c>
      <c r="T705" s="58" t="str">
        <f>IFERROR(VLOOKUP($AC705,FILL_DATA!$A$4:$X$1004,20,0),"")</f>
        <v/>
      </c>
      <c r="U705" s="58" t="str">
        <f>IFERROR(VLOOKUP($AC705,FILL_DATA!$A$4:$X$1004,21,0),"")</f>
        <v/>
      </c>
      <c r="V705" s="58" t="str">
        <f>IFERROR(VLOOKUP($AC705,FILL_DATA!$A$4:$X$1004,22,0),"")</f>
        <v/>
      </c>
      <c r="W705" s="58" t="str">
        <f>IFERROR(VLOOKUP($AC705,FILL_DATA!$A$4:$X$1004,23,0),"")</f>
        <v/>
      </c>
      <c r="X705" s="59" t="str">
        <f>IFERROR(VLOOKUP($AC705,FILL_DATA!$A$4:$X$1004,24,0),"")</f>
        <v/>
      </c>
      <c r="Y705" s="59" t="str">
        <f>IF(SANCTION!$C$6:$C$1006="","",VLOOKUP(SANCTION!$C$6:$C$1006,Sheet1!$B$3:$C$15,2,0))</f>
        <v/>
      </c>
      <c r="Z705" s="57">
        <f t="shared" si="20"/>
        <v>0</v>
      </c>
      <c r="AE705" s="89">
        <f>IF(SANCTION!$C705&gt;=9,1,0)</f>
        <v>1</v>
      </c>
      <c r="AF705" s="89">
        <f>IFERROR(PRODUCT(SANCTION!$X705,SANCTION!$Y705),"")</f>
        <v>0</v>
      </c>
      <c r="AG705" s="89">
        <f t="shared" si="21"/>
        <v>0</v>
      </c>
    </row>
    <row r="706" spans="1:33" hidden="1">
      <c r="A706" s="89" t="str">
        <f>J706&amp;"_"&amp;COUNTIF($J$6:J706,J706)</f>
        <v>_670</v>
      </c>
      <c r="B706" s="58"/>
      <c r="C706" s="58" t="str">
        <f>IFERROR(VLOOKUP($AC706,FILL_DATA!$A$4:$X$1004,2,0),"")</f>
        <v/>
      </c>
      <c r="D706" s="59" t="str">
        <f>IFERROR(VLOOKUP($AC706,FILL_DATA!$A$4:$X$1004,3,0),"")</f>
        <v/>
      </c>
      <c r="E706" s="58" t="str">
        <f>IFERROR(VLOOKUP($AC706,FILL_DATA!$A$4:$X$1004,4,0),"")</f>
        <v/>
      </c>
      <c r="F706" s="59" t="str">
        <f>IFERROR(VLOOKUP($AC706,FILL_DATA!$A$4:$X$1004,5,0),"")</f>
        <v/>
      </c>
      <c r="G706" s="58" t="str">
        <f>IFERROR(VLOOKUP($AC706,FILL_DATA!$A$4:$X$1004,6,0),"")</f>
        <v/>
      </c>
      <c r="H706" s="58" t="str">
        <f>IFERROR(VLOOKUP($AC706,FILL_DATA!$A$4:$X$1004,7,0),"")</f>
        <v/>
      </c>
      <c r="I706" s="161" t="str">
        <f>IFERROR(VLOOKUP($AC706,FILL_DATA!$A$4:$X$1004,9,0),"")</f>
        <v/>
      </c>
      <c r="J706" s="58" t="str">
        <f>IFERROR(VLOOKUP($AC706,FILL_DATA!$A$4:$X$1004,10,0),"")</f>
        <v/>
      </c>
      <c r="K706" s="58" t="str">
        <f>IFERROR(VLOOKUP($AC706,FILL_DATA!$A$4:$X$1004,11,0),"")</f>
        <v/>
      </c>
      <c r="L706" s="58" t="str">
        <f>IFERROR(VLOOKUP($AC706,FILL_DATA!$A$4:$X$1004,12,0),"")</f>
        <v/>
      </c>
      <c r="M706" s="58" t="str">
        <f>IFERROR(VLOOKUP($AC706,FILL_DATA!$A$4:$X$1004,13,0),"")</f>
        <v/>
      </c>
      <c r="N706" s="58" t="str">
        <f>IFERROR(VLOOKUP($AC706,FILL_DATA!$A$4:$X$1004,14,0),"")</f>
        <v/>
      </c>
      <c r="O706" s="58" t="str">
        <f>IFERROR(VLOOKUP($AC706,FILL_DATA!$A$4:$X$1004,15,0),"")</f>
        <v/>
      </c>
      <c r="P706" s="58" t="str">
        <f>IFERROR(VLOOKUP($AC706,FILL_DATA!$A$4:$X$1004,16,0),"")</f>
        <v/>
      </c>
      <c r="Q706" s="58" t="str">
        <f>IFERROR(VLOOKUP($AC706,FILL_DATA!$A$4:$X$1004,17,0),"")</f>
        <v/>
      </c>
      <c r="R706" s="58" t="str">
        <f>IFERROR(VLOOKUP($AC706,FILL_DATA!$A$4:$X$1004,18,0),"")</f>
        <v/>
      </c>
      <c r="S706" s="58" t="str">
        <f>IFERROR(VLOOKUP($AC706,FILL_DATA!$A$4:$X$1004,19,0),"")</f>
        <v/>
      </c>
      <c r="T706" s="58" t="str">
        <f>IFERROR(VLOOKUP($AC706,FILL_DATA!$A$4:$X$1004,20,0),"")</f>
        <v/>
      </c>
      <c r="U706" s="58" t="str">
        <f>IFERROR(VLOOKUP($AC706,FILL_DATA!$A$4:$X$1004,21,0),"")</f>
        <v/>
      </c>
      <c r="V706" s="58" t="str">
        <f>IFERROR(VLOOKUP($AC706,FILL_DATA!$A$4:$X$1004,22,0),"")</f>
        <v/>
      </c>
      <c r="W706" s="58" t="str">
        <f>IFERROR(VLOOKUP($AC706,FILL_DATA!$A$4:$X$1004,23,0),"")</f>
        <v/>
      </c>
      <c r="X706" s="59" t="str">
        <f>IFERROR(VLOOKUP($AC706,FILL_DATA!$A$4:$X$1004,24,0),"")</f>
        <v/>
      </c>
      <c r="Y706" s="59" t="str">
        <f>IF(SANCTION!$C$6:$C$1006="","",VLOOKUP(SANCTION!$C$6:$C$1006,Sheet1!$B$3:$C$15,2,0))</f>
        <v/>
      </c>
      <c r="Z706" s="57">
        <f t="shared" si="20"/>
        <v>0</v>
      </c>
      <c r="AE706" s="89">
        <f>IF(SANCTION!$C706&gt;=9,1,0)</f>
        <v>1</v>
      </c>
      <c r="AF706" s="89">
        <f>IFERROR(PRODUCT(SANCTION!$X706,SANCTION!$Y706),"")</f>
        <v>0</v>
      </c>
      <c r="AG706" s="89">
        <f t="shared" si="21"/>
        <v>0</v>
      </c>
    </row>
    <row r="707" spans="1:33" hidden="1">
      <c r="A707" s="89" t="str">
        <f>J707&amp;"_"&amp;COUNTIF($J$6:J707,J707)</f>
        <v>_671</v>
      </c>
      <c r="B707" s="58"/>
      <c r="C707" s="58" t="str">
        <f>IFERROR(VLOOKUP($AC707,FILL_DATA!$A$4:$X$1004,2,0),"")</f>
        <v/>
      </c>
      <c r="D707" s="59" t="str">
        <f>IFERROR(VLOOKUP($AC707,FILL_DATA!$A$4:$X$1004,3,0),"")</f>
        <v/>
      </c>
      <c r="E707" s="58" t="str">
        <f>IFERROR(VLOOKUP($AC707,FILL_DATA!$A$4:$X$1004,4,0),"")</f>
        <v/>
      </c>
      <c r="F707" s="59" t="str">
        <f>IFERROR(VLOOKUP($AC707,FILL_DATA!$A$4:$X$1004,5,0),"")</f>
        <v/>
      </c>
      <c r="G707" s="58" t="str">
        <f>IFERROR(VLOOKUP($AC707,FILL_DATA!$A$4:$X$1004,6,0),"")</f>
        <v/>
      </c>
      <c r="H707" s="58" t="str">
        <f>IFERROR(VLOOKUP($AC707,FILL_DATA!$A$4:$X$1004,7,0),"")</f>
        <v/>
      </c>
      <c r="I707" s="161" t="str">
        <f>IFERROR(VLOOKUP($AC707,FILL_DATA!$A$4:$X$1004,9,0),"")</f>
        <v/>
      </c>
      <c r="J707" s="58" t="str">
        <f>IFERROR(VLOOKUP($AC707,FILL_DATA!$A$4:$X$1004,10,0),"")</f>
        <v/>
      </c>
      <c r="K707" s="58" t="str">
        <f>IFERROR(VLOOKUP($AC707,FILL_DATA!$A$4:$X$1004,11,0),"")</f>
        <v/>
      </c>
      <c r="L707" s="58" t="str">
        <f>IFERROR(VLOOKUP($AC707,FILL_DATA!$A$4:$X$1004,12,0),"")</f>
        <v/>
      </c>
      <c r="M707" s="58" t="str">
        <f>IFERROR(VLOOKUP($AC707,FILL_DATA!$A$4:$X$1004,13,0),"")</f>
        <v/>
      </c>
      <c r="N707" s="58" t="str">
        <f>IFERROR(VLOOKUP($AC707,FILL_DATA!$A$4:$X$1004,14,0),"")</f>
        <v/>
      </c>
      <c r="O707" s="58" t="str">
        <f>IFERROR(VLOOKUP($AC707,FILL_DATA!$A$4:$X$1004,15,0),"")</f>
        <v/>
      </c>
      <c r="P707" s="58" t="str">
        <f>IFERROR(VLOOKUP($AC707,FILL_DATA!$A$4:$X$1004,16,0),"")</f>
        <v/>
      </c>
      <c r="Q707" s="58" t="str">
        <f>IFERROR(VLOOKUP($AC707,FILL_DATA!$A$4:$X$1004,17,0),"")</f>
        <v/>
      </c>
      <c r="R707" s="58" t="str">
        <f>IFERROR(VLOOKUP($AC707,FILL_DATA!$A$4:$X$1004,18,0),"")</f>
        <v/>
      </c>
      <c r="S707" s="58" t="str">
        <f>IFERROR(VLOOKUP($AC707,FILL_DATA!$A$4:$X$1004,19,0),"")</f>
        <v/>
      </c>
      <c r="T707" s="58" t="str">
        <f>IFERROR(VLOOKUP($AC707,FILL_DATA!$A$4:$X$1004,20,0),"")</f>
        <v/>
      </c>
      <c r="U707" s="58" t="str">
        <f>IFERROR(VLOOKUP($AC707,FILL_DATA!$A$4:$X$1004,21,0),"")</f>
        <v/>
      </c>
      <c r="V707" s="58" t="str">
        <f>IFERROR(VLOOKUP($AC707,FILL_DATA!$A$4:$X$1004,22,0),"")</f>
        <v/>
      </c>
      <c r="W707" s="58" t="str">
        <f>IFERROR(VLOOKUP($AC707,FILL_DATA!$A$4:$X$1004,23,0),"")</f>
        <v/>
      </c>
      <c r="X707" s="59" t="str">
        <f>IFERROR(VLOOKUP($AC707,FILL_DATA!$A$4:$X$1004,24,0),"")</f>
        <v/>
      </c>
      <c r="Y707" s="59" t="str">
        <f>IF(SANCTION!$C$6:$C$1006="","",VLOOKUP(SANCTION!$C$6:$C$1006,Sheet1!$B$3:$C$15,2,0))</f>
        <v/>
      </c>
      <c r="Z707" s="57">
        <f t="shared" si="20"/>
        <v>0</v>
      </c>
      <c r="AE707" s="89">
        <f>IF(SANCTION!$C707&gt;=9,1,0)</f>
        <v>1</v>
      </c>
      <c r="AF707" s="89">
        <f>IFERROR(PRODUCT(SANCTION!$X707,SANCTION!$Y707),"")</f>
        <v>0</v>
      </c>
      <c r="AG707" s="89">
        <f t="shared" si="21"/>
        <v>0</v>
      </c>
    </row>
    <row r="708" spans="1:33" hidden="1">
      <c r="A708" s="89" t="str">
        <f>J708&amp;"_"&amp;COUNTIF($J$6:J708,J708)</f>
        <v>_672</v>
      </c>
      <c r="B708" s="58"/>
      <c r="C708" s="58" t="str">
        <f>IFERROR(VLOOKUP($AC708,FILL_DATA!$A$4:$X$1004,2,0),"")</f>
        <v/>
      </c>
      <c r="D708" s="59" t="str">
        <f>IFERROR(VLOOKUP($AC708,FILL_DATA!$A$4:$X$1004,3,0),"")</f>
        <v/>
      </c>
      <c r="E708" s="58" t="str">
        <f>IFERROR(VLOOKUP($AC708,FILL_DATA!$A$4:$X$1004,4,0),"")</f>
        <v/>
      </c>
      <c r="F708" s="59" t="str">
        <f>IFERROR(VLOOKUP($AC708,FILL_DATA!$A$4:$X$1004,5,0),"")</f>
        <v/>
      </c>
      <c r="G708" s="58" t="str">
        <f>IFERROR(VLOOKUP($AC708,FILL_DATA!$A$4:$X$1004,6,0),"")</f>
        <v/>
      </c>
      <c r="H708" s="58" t="str">
        <f>IFERROR(VLOOKUP($AC708,FILL_DATA!$A$4:$X$1004,7,0),"")</f>
        <v/>
      </c>
      <c r="I708" s="161" t="str">
        <f>IFERROR(VLOOKUP($AC708,FILL_DATA!$A$4:$X$1004,9,0),"")</f>
        <v/>
      </c>
      <c r="J708" s="58" t="str">
        <f>IFERROR(VLOOKUP($AC708,FILL_DATA!$A$4:$X$1004,10,0),"")</f>
        <v/>
      </c>
      <c r="K708" s="58" t="str">
        <f>IFERROR(VLOOKUP($AC708,FILL_DATA!$A$4:$X$1004,11,0),"")</f>
        <v/>
      </c>
      <c r="L708" s="58" t="str">
        <f>IFERROR(VLOOKUP($AC708,FILL_DATA!$A$4:$X$1004,12,0),"")</f>
        <v/>
      </c>
      <c r="M708" s="58" t="str">
        <f>IFERROR(VLOOKUP($AC708,FILL_DATA!$A$4:$X$1004,13,0),"")</f>
        <v/>
      </c>
      <c r="N708" s="58" t="str">
        <f>IFERROR(VLOOKUP($AC708,FILL_DATA!$A$4:$X$1004,14,0),"")</f>
        <v/>
      </c>
      <c r="O708" s="58" t="str">
        <f>IFERROR(VLOOKUP($AC708,FILL_DATA!$A$4:$X$1004,15,0),"")</f>
        <v/>
      </c>
      <c r="P708" s="58" t="str">
        <f>IFERROR(VLOOKUP($AC708,FILL_DATA!$A$4:$X$1004,16,0),"")</f>
        <v/>
      </c>
      <c r="Q708" s="58" t="str">
        <f>IFERROR(VLOOKUP($AC708,FILL_DATA!$A$4:$X$1004,17,0),"")</f>
        <v/>
      </c>
      <c r="R708" s="58" t="str">
        <f>IFERROR(VLOOKUP($AC708,FILL_DATA!$A$4:$X$1004,18,0),"")</f>
        <v/>
      </c>
      <c r="S708" s="58" t="str">
        <f>IFERROR(VLOOKUP($AC708,FILL_DATA!$A$4:$X$1004,19,0),"")</f>
        <v/>
      </c>
      <c r="T708" s="58" t="str">
        <f>IFERROR(VLOOKUP($AC708,FILL_DATA!$A$4:$X$1004,20,0),"")</f>
        <v/>
      </c>
      <c r="U708" s="58" t="str">
        <f>IFERROR(VLOOKUP($AC708,FILL_DATA!$A$4:$X$1004,21,0),"")</f>
        <v/>
      </c>
      <c r="V708" s="58" t="str">
        <f>IFERROR(VLOOKUP($AC708,FILL_DATA!$A$4:$X$1004,22,0),"")</f>
        <v/>
      </c>
      <c r="W708" s="58" t="str">
        <f>IFERROR(VLOOKUP($AC708,FILL_DATA!$A$4:$X$1004,23,0),"")</f>
        <v/>
      </c>
      <c r="X708" s="59" t="str">
        <f>IFERROR(VLOOKUP($AC708,FILL_DATA!$A$4:$X$1004,24,0),"")</f>
        <v/>
      </c>
      <c r="Y708" s="59" t="str">
        <f>IF(SANCTION!$C$6:$C$1006="","",VLOOKUP(SANCTION!$C$6:$C$1006,Sheet1!$B$3:$C$15,2,0))</f>
        <v/>
      </c>
      <c r="Z708" s="57">
        <f t="shared" si="20"/>
        <v>0</v>
      </c>
      <c r="AE708" s="89">
        <f>IF(SANCTION!$C708&gt;=9,1,0)</f>
        <v>1</v>
      </c>
      <c r="AF708" s="89">
        <f>IFERROR(PRODUCT(SANCTION!$X708,SANCTION!$Y708),"")</f>
        <v>0</v>
      </c>
      <c r="AG708" s="89">
        <f t="shared" si="21"/>
        <v>0</v>
      </c>
    </row>
    <row r="709" spans="1:33" hidden="1">
      <c r="A709" s="89" t="str">
        <f>J709&amp;"_"&amp;COUNTIF($J$6:J709,J709)</f>
        <v>_673</v>
      </c>
      <c r="B709" s="58"/>
      <c r="C709" s="58" t="str">
        <f>IFERROR(VLOOKUP($AC709,FILL_DATA!$A$4:$X$1004,2,0),"")</f>
        <v/>
      </c>
      <c r="D709" s="59" t="str">
        <f>IFERROR(VLOOKUP($AC709,FILL_DATA!$A$4:$X$1004,3,0),"")</f>
        <v/>
      </c>
      <c r="E709" s="58" t="str">
        <f>IFERROR(VLOOKUP($AC709,FILL_DATA!$A$4:$X$1004,4,0),"")</f>
        <v/>
      </c>
      <c r="F709" s="59" t="str">
        <f>IFERROR(VLOOKUP($AC709,FILL_DATA!$A$4:$X$1004,5,0),"")</f>
        <v/>
      </c>
      <c r="G709" s="58" t="str">
        <f>IFERROR(VLOOKUP($AC709,FILL_DATA!$A$4:$X$1004,6,0),"")</f>
        <v/>
      </c>
      <c r="H709" s="58" t="str">
        <f>IFERROR(VLOOKUP($AC709,FILL_DATA!$A$4:$X$1004,7,0),"")</f>
        <v/>
      </c>
      <c r="I709" s="161" t="str">
        <f>IFERROR(VLOOKUP($AC709,FILL_DATA!$A$4:$X$1004,9,0),"")</f>
        <v/>
      </c>
      <c r="J709" s="58" t="str">
        <f>IFERROR(VLOOKUP($AC709,FILL_DATA!$A$4:$X$1004,10,0),"")</f>
        <v/>
      </c>
      <c r="K709" s="58" t="str">
        <f>IFERROR(VLOOKUP($AC709,FILL_DATA!$A$4:$X$1004,11,0),"")</f>
        <v/>
      </c>
      <c r="L709" s="58" t="str">
        <f>IFERROR(VLOOKUP($AC709,FILL_DATA!$A$4:$X$1004,12,0),"")</f>
        <v/>
      </c>
      <c r="M709" s="58" t="str">
        <f>IFERROR(VLOOKUP($AC709,FILL_DATA!$A$4:$X$1004,13,0),"")</f>
        <v/>
      </c>
      <c r="N709" s="58" t="str">
        <f>IFERROR(VLOOKUP($AC709,FILL_DATA!$A$4:$X$1004,14,0),"")</f>
        <v/>
      </c>
      <c r="O709" s="58" t="str">
        <f>IFERROR(VLOOKUP($AC709,FILL_DATA!$A$4:$X$1004,15,0),"")</f>
        <v/>
      </c>
      <c r="P709" s="58" t="str">
        <f>IFERROR(VLOOKUP($AC709,FILL_DATA!$A$4:$X$1004,16,0),"")</f>
        <v/>
      </c>
      <c r="Q709" s="58" t="str">
        <f>IFERROR(VLOOKUP($AC709,FILL_DATA!$A$4:$X$1004,17,0),"")</f>
        <v/>
      </c>
      <c r="R709" s="58" t="str">
        <f>IFERROR(VLOOKUP($AC709,FILL_DATA!$A$4:$X$1004,18,0),"")</f>
        <v/>
      </c>
      <c r="S709" s="58" t="str">
        <f>IFERROR(VLOOKUP($AC709,FILL_DATA!$A$4:$X$1004,19,0),"")</f>
        <v/>
      </c>
      <c r="T709" s="58" t="str">
        <f>IFERROR(VLOOKUP($AC709,FILL_DATA!$A$4:$X$1004,20,0),"")</f>
        <v/>
      </c>
      <c r="U709" s="58" t="str">
        <f>IFERROR(VLOOKUP($AC709,FILL_DATA!$A$4:$X$1004,21,0),"")</f>
        <v/>
      </c>
      <c r="V709" s="58" t="str">
        <f>IFERROR(VLOOKUP($AC709,FILL_DATA!$A$4:$X$1004,22,0),"")</f>
        <v/>
      </c>
      <c r="W709" s="58" t="str">
        <f>IFERROR(VLOOKUP($AC709,FILL_DATA!$A$4:$X$1004,23,0),"")</f>
        <v/>
      </c>
      <c r="X709" s="59" t="str">
        <f>IFERROR(VLOOKUP($AC709,FILL_DATA!$A$4:$X$1004,24,0),"")</f>
        <v/>
      </c>
      <c r="Y709" s="59" t="str">
        <f>IF(SANCTION!$C$6:$C$1006="","",VLOOKUP(SANCTION!$C$6:$C$1006,Sheet1!$B$3:$C$15,2,0))</f>
        <v/>
      </c>
      <c r="Z709" s="57">
        <f t="shared" si="20"/>
        <v>0</v>
      </c>
      <c r="AE709" s="89">
        <f>IF(SANCTION!$C709&gt;=9,1,0)</f>
        <v>1</v>
      </c>
      <c r="AF709" s="89">
        <f>IFERROR(PRODUCT(SANCTION!$X709,SANCTION!$Y709),"")</f>
        <v>0</v>
      </c>
      <c r="AG709" s="89">
        <f t="shared" si="21"/>
        <v>0</v>
      </c>
    </row>
    <row r="710" spans="1:33" hidden="1">
      <c r="A710" s="89" t="str">
        <f>J710&amp;"_"&amp;COUNTIF($J$6:J710,J710)</f>
        <v>_674</v>
      </c>
      <c r="B710" s="58"/>
      <c r="C710" s="58" t="str">
        <f>IFERROR(VLOOKUP($AC710,FILL_DATA!$A$4:$X$1004,2,0),"")</f>
        <v/>
      </c>
      <c r="D710" s="59" t="str">
        <f>IFERROR(VLOOKUP($AC710,FILL_DATA!$A$4:$X$1004,3,0),"")</f>
        <v/>
      </c>
      <c r="E710" s="58" t="str">
        <f>IFERROR(VLOOKUP($AC710,FILL_DATA!$A$4:$X$1004,4,0),"")</f>
        <v/>
      </c>
      <c r="F710" s="59" t="str">
        <f>IFERROR(VLOOKUP($AC710,FILL_DATA!$A$4:$X$1004,5,0),"")</f>
        <v/>
      </c>
      <c r="G710" s="58" t="str">
        <f>IFERROR(VLOOKUP($AC710,FILL_DATA!$A$4:$X$1004,6,0),"")</f>
        <v/>
      </c>
      <c r="H710" s="58" t="str">
        <f>IFERROR(VLOOKUP($AC710,FILL_DATA!$A$4:$X$1004,7,0),"")</f>
        <v/>
      </c>
      <c r="I710" s="161" t="str">
        <f>IFERROR(VLOOKUP($AC710,FILL_DATA!$A$4:$X$1004,9,0),"")</f>
        <v/>
      </c>
      <c r="J710" s="58" t="str">
        <f>IFERROR(VLOOKUP($AC710,FILL_DATA!$A$4:$X$1004,10,0),"")</f>
        <v/>
      </c>
      <c r="K710" s="58" t="str">
        <f>IFERROR(VLOOKUP($AC710,FILL_DATA!$A$4:$X$1004,11,0),"")</f>
        <v/>
      </c>
      <c r="L710" s="58" t="str">
        <f>IFERROR(VLOOKUP($AC710,FILL_DATA!$A$4:$X$1004,12,0),"")</f>
        <v/>
      </c>
      <c r="M710" s="58" t="str">
        <f>IFERROR(VLOOKUP($AC710,FILL_DATA!$A$4:$X$1004,13,0),"")</f>
        <v/>
      </c>
      <c r="N710" s="58" t="str">
        <f>IFERROR(VLOOKUP($AC710,FILL_DATA!$A$4:$X$1004,14,0),"")</f>
        <v/>
      </c>
      <c r="O710" s="58" t="str">
        <f>IFERROR(VLOOKUP($AC710,FILL_DATA!$A$4:$X$1004,15,0),"")</f>
        <v/>
      </c>
      <c r="P710" s="58" t="str">
        <f>IFERROR(VLOOKUP($AC710,FILL_DATA!$A$4:$X$1004,16,0),"")</f>
        <v/>
      </c>
      <c r="Q710" s="58" t="str">
        <f>IFERROR(VLOOKUP($AC710,FILL_DATA!$A$4:$X$1004,17,0),"")</f>
        <v/>
      </c>
      <c r="R710" s="58" t="str">
        <f>IFERROR(VLOOKUP($AC710,FILL_DATA!$A$4:$X$1004,18,0),"")</f>
        <v/>
      </c>
      <c r="S710" s="58" t="str">
        <f>IFERROR(VLOOKUP($AC710,FILL_DATA!$A$4:$X$1004,19,0),"")</f>
        <v/>
      </c>
      <c r="T710" s="58" t="str">
        <f>IFERROR(VLOOKUP($AC710,FILL_DATA!$A$4:$X$1004,20,0),"")</f>
        <v/>
      </c>
      <c r="U710" s="58" t="str">
        <f>IFERROR(VLOOKUP($AC710,FILL_DATA!$A$4:$X$1004,21,0),"")</f>
        <v/>
      </c>
      <c r="V710" s="58" t="str">
        <f>IFERROR(VLOOKUP($AC710,FILL_DATA!$A$4:$X$1004,22,0),"")</f>
        <v/>
      </c>
      <c r="W710" s="58" t="str">
        <f>IFERROR(VLOOKUP($AC710,FILL_DATA!$A$4:$X$1004,23,0),"")</f>
        <v/>
      </c>
      <c r="X710" s="59" t="str">
        <f>IFERROR(VLOOKUP($AC710,FILL_DATA!$A$4:$X$1004,24,0),"")</f>
        <v/>
      </c>
      <c r="Y710" s="59" t="str">
        <f>IF(SANCTION!$C$6:$C$1006="","",VLOOKUP(SANCTION!$C$6:$C$1006,Sheet1!$B$3:$C$15,2,0))</f>
        <v/>
      </c>
      <c r="Z710" s="57">
        <f t="shared" ref="Z710:Z773" si="22">AG710</f>
        <v>0</v>
      </c>
      <c r="AE710" s="89">
        <f>IF(SANCTION!$C710&gt;=9,1,0)</f>
        <v>1</v>
      </c>
      <c r="AF710" s="89">
        <f>IFERROR(PRODUCT(SANCTION!$X710,SANCTION!$Y710),"")</f>
        <v>0</v>
      </c>
      <c r="AG710" s="89">
        <f t="shared" si="21"/>
        <v>0</v>
      </c>
    </row>
    <row r="711" spans="1:33" hidden="1">
      <c r="A711" s="89" t="str">
        <f>J711&amp;"_"&amp;COUNTIF($J$6:J711,J711)</f>
        <v>_675</v>
      </c>
      <c r="B711" s="58"/>
      <c r="C711" s="58" t="str">
        <f>IFERROR(VLOOKUP($AC711,FILL_DATA!$A$4:$X$1004,2,0),"")</f>
        <v/>
      </c>
      <c r="D711" s="59" t="str">
        <f>IFERROR(VLOOKUP($AC711,FILL_DATA!$A$4:$X$1004,3,0),"")</f>
        <v/>
      </c>
      <c r="E711" s="58" t="str">
        <f>IFERROR(VLOOKUP($AC711,FILL_DATA!$A$4:$X$1004,4,0),"")</f>
        <v/>
      </c>
      <c r="F711" s="59" t="str">
        <f>IFERROR(VLOOKUP($AC711,FILL_DATA!$A$4:$X$1004,5,0),"")</f>
        <v/>
      </c>
      <c r="G711" s="58" t="str">
        <f>IFERROR(VLOOKUP($AC711,FILL_DATA!$A$4:$X$1004,6,0),"")</f>
        <v/>
      </c>
      <c r="H711" s="58" t="str">
        <f>IFERROR(VLOOKUP($AC711,FILL_DATA!$A$4:$X$1004,7,0),"")</f>
        <v/>
      </c>
      <c r="I711" s="161" t="str">
        <f>IFERROR(VLOOKUP($AC711,FILL_DATA!$A$4:$X$1004,9,0),"")</f>
        <v/>
      </c>
      <c r="J711" s="58" t="str">
        <f>IFERROR(VLOOKUP($AC711,FILL_DATA!$A$4:$X$1004,10,0),"")</f>
        <v/>
      </c>
      <c r="K711" s="58" t="str">
        <f>IFERROR(VLOOKUP($AC711,FILL_DATA!$A$4:$X$1004,11,0),"")</f>
        <v/>
      </c>
      <c r="L711" s="58" t="str">
        <f>IFERROR(VLOOKUP($AC711,FILL_DATA!$A$4:$X$1004,12,0),"")</f>
        <v/>
      </c>
      <c r="M711" s="58" t="str">
        <f>IFERROR(VLOOKUP($AC711,FILL_DATA!$A$4:$X$1004,13,0),"")</f>
        <v/>
      </c>
      <c r="N711" s="58" t="str">
        <f>IFERROR(VLOOKUP($AC711,FILL_DATA!$A$4:$X$1004,14,0),"")</f>
        <v/>
      </c>
      <c r="O711" s="58" t="str">
        <f>IFERROR(VLOOKUP($AC711,FILL_DATA!$A$4:$X$1004,15,0),"")</f>
        <v/>
      </c>
      <c r="P711" s="58" t="str">
        <f>IFERROR(VLOOKUP($AC711,FILL_DATA!$A$4:$X$1004,16,0),"")</f>
        <v/>
      </c>
      <c r="Q711" s="58" t="str">
        <f>IFERROR(VLOOKUP($AC711,FILL_DATA!$A$4:$X$1004,17,0),"")</f>
        <v/>
      </c>
      <c r="R711" s="58" t="str">
        <f>IFERROR(VLOOKUP($AC711,FILL_DATA!$A$4:$X$1004,18,0),"")</f>
        <v/>
      </c>
      <c r="S711" s="58" t="str">
        <f>IFERROR(VLOOKUP($AC711,FILL_DATA!$A$4:$X$1004,19,0),"")</f>
        <v/>
      </c>
      <c r="T711" s="58" t="str">
        <f>IFERROR(VLOOKUP($AC711,FILL_DATA!$A$4:$X$1004,20,0),"")</f>
        <v/>
      </c>
      <c r="U711" s="58" t="str">
        <f>IFERROR(VLOOKUP($AC711,FILL_DATA!$A$4:$X$1004,21,0),"")</f>
        <v/>
      </c>
      <c r="V711" s="58" t="str">
        <f>IFERROR(VLOOKUP($AC711,FILL_DATA!$A$4:$X$1004,22,0),"")</f>
        <v/>
      </c>
      <c r="W711" s="58" t="str">
        <f>IFERROR(VLOOKUP($AC711,FILL_DATA!$A$4:$X$1004,23,0),"")</f>
        <v/>
      </c>
      <c r="X711" s="59" t="str">
        <f>IFERROR(VLOOKUP($AC711,FILL_DATA!$A$4:$X$1004,24,0),"")</f>
        <v/>
      </c>
      <c r="Y711" s="59" t="str">
        <f>IF(SANCTION!$C$6:$C$1006="","",VLOOKUP(SANCTION!$C$6:$C$1006,Sheet1!$B$3:$C$15,2,0))</f>
        <v/>
      </c>
      <c r="Z711" s="57">
        <f t="shared" si="22"/>
        <v>0</v>
      </c>
      <c r="AE711" s="89">
        <f>IF(SANCTION!$C711&gt;=9,1,0)</f>
        <v>1</v>
      </c>
      <c r="AF711" s="89">
        <f>IFERROR(PRODUCT(SANCTION!$X711,SANCTION!$Y711),"")</f>
        <v>0</v>
      </c>
      <c r="AG711" s="89">
        <f t="shared" ref="AG711:AG774" si="23">IF(AND(IF(AE711=1,AF711&gt;=5400)),5400,IF(AND(AF711=0,AF711&gt;=3000),3000,AF711))</f>
        <v>0</v>
      </c>
    </row>
    <row r="712" spans="1:33" hidden="1">
      <c r="A712" s="89" t="str">
        <f>J712&amp;"_"&amp;COUNTIF($J$6:J712,J712)</f>
        <v>_676</v>
      </c>
      <c r="B712" s="58"/>
      <c r="C712" s="58" t="str">
        <f>IFERROR(VLOOKUP($AC712,FILL_DATA!$A$4:$X$1004,2,0),"")</f>
        <v/>
      </c>
      <c r="D712" s="59" t="str">
        <f>IFERROR(VLOOKUP($AC712,FILL_DATA!$A$4:$X$1004,3,0),"")</f>
        <v/>
      </c>
      <c r="E712" s="58" t="str">
        <f>IFERROR(VLOOKUP($AC712,FILL_DATA!$A$4:$X$1004,4,0),"")</f>
        <v/>
      </c>
      <c r="F712" s="59" t="str">
        <f>IFERROR(VLOOKUP($AC712,FILL_DATA!$A$4:$X$1004,5,0),"")</f>
        <v/>
      </c>
      <c r="G712" s="58" t="str">
        <f>IFERROR(VLOOKUP($AC712,FILL_DATA!$A$4:$X$1004,6,0),"")</f>
        <v/>
      </c>
      <c r="H712" s="58" t="str">
        <f>IFERROR(VLOOKUP($AC712,FILL_DATA!$A$4:$X$1004,7,0),"")</f>
        <v/>
      </c>
      <c r="I712" s="161" t="str">
        <f>IFERROR(VLOOKUP($AC712,FILL_DATA!$A$4:$X$1004,9,0),"")</f>
        <v/>
      </c>
      <c r="J712" s="58" t="str">
        <f>IFERROR(VLOOKUP($AC712,FILL_DATA!$A$4:$X$1004,10,0),"")</f>
        <v/>
      </c>
      <c r="K712" s="58" t="str">
        <f>IFERROR(VLOOKUP($AC712,FILL_DATA!$A$4:$X$1004,11,0),"")</f>
        <v/>
      </c>
      <c r="L712" s="58" t="str">
        <f>IFERROR(VLOOKUP($AC712,FILL_DATA!$A$4:$X$1004,12,0),"")</f>
        <v/>
      </c>
      <c r="M712" s="58" t="str">
        <f>IFERROR(VLOOKUP($AC712,FILL_DATA!$A$4:$X$1004,13,0),"")</f>
        <v/>
      </c>
      <c r="N712" s="58" t="str">
        <f>IFERROR(VLOOKUP($AC712,FILL_DATA!$A$4:$X$1004,14,0),"")</f>
        <v/>
      </c>
      <c r="O712" s="58" t="str">
        <f>IFERROR(VLOOKUP($AC712,FILL_DATA!$A$4:$X$1004,15,0),"")</f>
        <v/>
      </c>
      <c r="P712" s="58" t="str">
        <f>IFERROR(VLOOKUP($AC712,FILL_DATA!$A$4:$X$1004,16,0),"")</f>
        <v/>
      </c>
      <c r="Q712" s="58" t="str">
        <f>IFERROR(VLOOKUP($AC712,FILL_DATA!$A$4:$X$1004,17,0),"")</f>
        <v/>
      </c>
      <c r="R712" s="58" t="str">
        <f>IFERROR(VLOOKUP($AC712,FILL_DATA!$A$4:$X$1004,18,0),"")</f>
        <v/>
      </c>
      <c r="S712" s="58" t="str">
        <f>IFERROR(VLOOKUP($AC712,FILL_DATA!$A$4:$X$1004,19,0),"")</f>
        <v/>
      </c>
      <c r="T712" s="58" t="str">
        <f>IFERROR(VLOOKUP($AC712,FILL_DATA!$A$4:$X$1004,20,0),"")</f>
        <v/>
      </c>
      <c r="U712" s="58" t="str">
        <f>IFERROR(VLOOKUP($AC712,FILL_DATA!$A$4:$X$1004,21,0),"")</f>
        <v/>
      </c>
      <c r="V712" s="58" t="str">
        <f>IFERROR(VLOOKUP($AC712,FILL_DATA!$A$4:$X$1004,22,0),"")</f>
        <v/>
      </c>
      <c r="W712" s="58" t="str">
        <f>IFERROR(VLOOKUP($AC712,FILL_DATA!$A$4:$X$1004,23,0),"")</f>
        <v/>
      </c>
      <c r="X712" s="59" t="str">
        <f>IFERROR(VLOOKUP($AC712,FILL_DATA!$A$4:$X$1004,24,0),"")</f>
        <v/>
      </c>
      <c r="Y712" s="59" t="str">
        <f>IF(SANCTION!$C$6:$C$1006="","",VLOOKUP(SANCTION!$C$6:$C$1006,Sheet1!$B$3:$C$15,2,0))</f>
        <v/>
      </c>
      <c r="Z712" s="57">
        <f t="shared" si="22"/>
        <v>0</v>
      </c>
      <c r="AE712" s="89">
        <f>IF(SANCTION!$C712&gt;=9,1,0)</f>
        <v>1</v>
      </c>
      <c r="AF712" s="89">
        <f>IFERROR(PRODUCT(SANCTION!$X712,SANCTION!$Y712),"")</f>
        <v>0</v>
      </c>
      <c r="AG712" s="89">
        <f t="shared" si="23"/>
        <v>0</v>
      </c>
    </row>
    <row r="713" spans="1:33" hidden="1">
      <c r="A713" s="89" t="str">
        <f>J713&amp;"_"&amp;COUNTIF($J$6:J713,J713)</f>
        <v>_677</v>
      </c>
      <c r="B713" s="58"/>
      <c r="C713" s="58" t="str">
        <f>IFERROR(VLOOKUP($AC713,FILL_DATA!$A$4:$X$1004,2,0),"")</f>
        <v/>
      </c>
      <c r="D713" s="59" t="str">
        <f>IFERROR(VLOOKUP($AC713,FILL_DATA!$A$4:$X$1004,3,0),"")</f>
        <v/>
      </c>
      <c r="E713" s="58" t="str">
        <f>IFERROR(VLOOKUP($AC713,FILL_DATA!$A$4:$X$1004,4,0),"")</f>
        <v/>
      </c>
      <c r="F713" s="59" t="str">
        <f>IFERROR(VLOOKUP($AC713,FILL_DATA!$A$4:$X$1004,5,0),"")</f>
        <v/>
      </c>
      <c r="G713" s="58" t="str">
        <f>IFERROR(VLOOKUP($AC713,FILL_DATA!$A$4:$X$1004,6,0),"")</f>
        <v/>
      </c>
      <c r="H713" s="58" t="str">
        <f>IFERROR(VLOOKUP($AC713,FILL_DATA!$A$4:$X$1004,7,0),"")</f>
        <v/>
      </c>
      <c r="I713" s="161" t="str">
        <f>IFERROR(VLOOKUP($AC713,FILL_DATA!$A$4:$X$1004,9,0),"")</f>
        <v/>
      </c>
      <c r="J713" s="58" t="str">
        <f>IFERROR(VLOOKUP($AC713,FILL_DATA!$A$4:$X$1004,10,0),"")</f>
        <v/>
      </c>
      <c r="K713" s="58" t="str">
        <f>IFERROR(VLOOKUP($AC713,FILL_DATA!$A$4:$X$1004,11,0),"")</f>
        <v/>
      </c>
      <c r="L713" s="58" t="str">
        <f>IFERROR(VLOOKUP($AC713,FILL_DATA!$A$4:$X$1004,12,0),"")</f>
        <v/>
      </c>
      <c r="M713" s="58" t="str">
        <f>IFERROR(VLOOKUP($AC713,FILL_DATA!$A$4:$X$1004,13,0),"")</f>
        <v/>
      </c>
      <c r="N713" s="58" t="str">
        <f>IFERROR(VLOOKUP($AC713,FILL_DATA!$A$4:$X$1004,14,0),"")</f>
        <v/>
      </c>
      <c r="O713" s="58" t="str">
        <f>IFERROR(VLOOKUP($AC713,FILL_DATA!$A$4:$X$1004,15,0),"")</f>
        <v/>
      </c>
      <c r="P713" s="58" t="str">
        <f>IFERROR(VLOOKUP($AC713,FILL_DATA!$A$4:$X$1004,16,0),"")</f>
        <v/>
      </c>
      <c r="Q713" s="58" t="str">
        <f>IFERROR(VLOOKUP($AC713,FILL_DATA!$A$4:$X$1004,17,0),"")</f>
        <v/>
      </c>
      <c r="R713" s="58" t="str">
        <f>IFERROR(VLOOKUP($AC713,FILL_DATA!$A$4:$X$1004,18,0),"")</f>
        <v/>
      </c>
      <c r="S713" s="58" t="str">
        <f>IFERROR(VLOOKUP($AC713,FILL_DATA!$A$4:$X$1004,19,0),"")</f>
        <v/>
      </c>
      <c r="T713" s="58" t="str">
        <f>IFERROR(VLOOKUP($AC713,FILL_DATA!$A$4:$X$1004,20,0),"")</f>
        <v/>
      </c>
      <c r="U713" s="58" t="str">
        <f>IFERROR(VLOOKUP($AC713,FILL_DATA!$A$4:$X$1004,21,0),"")</f>
        <v/>
      </c>
      <c r="V713" s="58" t="str">
        <f>IFERROR(VLOOKUP($AC713,FILL_DATA!$A$4:$X$1004,22,0),"")</f>
        <v/>
      </c>
      <c r="W713" s="58" t="str">
        <f>IFERROR(VLOOKUP($AC713,FILL_DATA!$A$4:$X$1004,23,0),"")</f>
        <v/>
      </c>
      <c r="X713" s="59" t="str">
        <f>IFERROR(VLOOKUP($AC713,FILL_DATA!$A$4:$X$1004,24,0),"")</f>
        <v/>
      </c>
      <c r="Y713" s="59" t="str">
        <f>IF(SANCTION!$C$6:$C$1006="","",VLOOKUP(SANCTION!$C$6:$C$1006,Sheet1!$B$3:$C$15,2,0))</f>
        <v/>
      </c>
      <c r="Z713" s="57">
        <f t="shared" si="22"/>
        <v>0</v>
      </c>
      <c r="AE713" s="89">
        <f>IF(SANCTION!$C713&gt;=9,1,0)</f>
        <v>1</v>
      </c>
      <c r="AF713" s="89">
        <f>IFERROR(PRODUCT(SANCTION!$X713,SANCTION!$Y713),"")</f>
        <v>0</v>
      </c>
      <c r="AG713" s="89">
        <f t="shared" si="23"/>
        <v>0</v>
      </c>
    </row>
    <row r="714" spans="1:33" hidden="1">
      <c r="A714" s="89" t="str">
        <f>J714&amp;"_"&amp;COUNTIF($J$6:J714,J714)</f>
        <v>_678</v>
      </c>
      <c r="B714" s="58"/>
      <c r="C714" s="58" t="str">
        <f>IFERROR(VLOOKUP($AC714,FILL_DATA!$A$4:$X$1004,2,0),"")</f>
        <v/>
      </c>
      <c r="D714" s="59" t="str">
        <f>IFERROR(VLOOKUP($AC714,FILL_DATA!$A$4:$X$1004,3,0),"")</f>
        <v/>
      </c>
      <c r="E714" s="58" t="str">
        <f>IFERROR(VLOOKUP($AC714,FILL_DATA!$A$4:$X$1004,4,0),"")</f>
        <v/>
      </c>
      <c r="F714" s="59" t="str">
        <f>IFERROR(VLOOKUP($AC714,FILL_DATA!$A$4:$X$1004,5,0),"")</f>
        <v/>
      </c>
      <c r="G714" s="58" t="str">
        <f>IFERROR(VLOOKUP($AC714,FILL_DATA!$A$4:$X$1004,6,0),"")</f>
        <v/>
      </c>
      <c r="H714" s="58" t="str">
        <f>IFERROR(VLOOKUP($AC714,FILL_DATA!$A$4:$X$1004,7,0),"")</f>
        <v/>
      </c>
      <c r="I714" s="161" t="str">
        <f>IFERROR(VLOOKUP($AC714,FILL_DATA!$A$4:$X$1004,9,0),"")</f>
        <v/>
      </c>
      <c r="J714" s="58" t="str">
        <f>IFERROR(VLOOKUP($AC714,FILL_DATA!$A$4:$X$1004,10,0),"")</f>
        <v/>
      </c>
      <c r="K714" s="58" t="str">
        <f>IFERROR(VLOOKUP($AC714,FILL_DATA!$A$4:$X$1004,11,0),"")</f>
        <v/>
      </c>
      <c r="L714" s="58" t="str">
        <f>IFERROR(VLOOKUP($AC714,FILL_DATA!$A$4:$X$1004,12,0),"")</f>
        <v/>
      </c>
      <c r="M714" s="58" t="str">
        <f>IFERROR(VLOOKUP($AC714,FILL_DATA!$A$4:$X$1004,13,0),"")</f>
        <v/>
      </c>
      <c r="N714" s="58" t="str">
        <f>IFERROR(VLOOKUP($AC714,FILL_DATA!$A$4:$X$1004,14,0),"")</f>
        <v/>
      </c>
      <c r="O714" s="58" t="str">
        <f>IFERROR(VLOOKUP($AC714,FILL_DATA!$A$4:$X$1004,15,0),"")</f>
        <v/>
      </c>
      <c r="P714" s="58" t="str">
        <f>IFERROR(VLOOKUP($AC714,FILL_DATA!$A$4:$X$1004,16,0),"")</f>
        <v/>
      </c>
      <c r="Q714" s="58" t="str">
        <f>IFERROR(VLOOKUP($AC714,FILL_DATA!$A$4:$X$1004,17,0),"")</f>
        <v/>
      </c>
      <c r="R714" s="58" t="str">
        <f>IFERROR(VLOOKUP($AC714,FILL_DATA!$A$4:$X$1004,18,0),"")</f>
        <v/>
      </c>
      <c r="S714" s="58" t="str">
        <f>IFERROR(VLOOKUP($AC714,FILL_DATA!$A$4:$X$1004,19,0),"")</f>
        <v/>
      </c>
      <c r="T714" s="58" t="str">
        <f>IFERROR(VLOOKUP($AC714,FILL_DATA!$A$4:$X$1004,20,0),"")</f>
        <v/>
      </c>
      <c r="U714" s="58" t="str">
        <f>IFERROR(VLOOKUP($AC714,FILL_DATA!$A$4:$X$1004,21,0),"")</f>
        <v/>
      </c>
      <c r="V714" s="58" t="str">
        <f>IFERROR(VLOOKUP($AC714,FILL_DATA!$A$4:$X$1004,22,0),"")</f>
        <v/>
      </c>
      <c r="W714" s="58" t="str">
        <f>IFERROR(VLOOKUP($AC714,FILL_DATA!$A$4:$X$1004,23,0),"")</f>
        <v/>
      </c>
      <c r="X714" s="59" t="str">
        <f>IFERROR(VLOOKUP($AC714,FILL_DATA!$A$4:$X$1004,24,0),"")</f>
        <v/>
      </c>
      <c r="Y714" s="59" t="str">
        <f>IF(SANCTION!$C$6:$C$1006="","",VLOOKUP(SANCTION!$C$6:$C$1006,Sheet1!$B$3:$C$15,2,0))</f>
        <v/>
      </c>
      <c r="Z714" s="57">
        <f t="shared" si="22"/>
        <v>0</v>
      </c>
      <c r="AE714" s="89">
        <f>IF(SANCTION!$C714&gt;=9,1,0)</f>
        <v>1</v>
      </c>
      <c r="AF714" s="89">
        <f>IFERROR(PRODUCT(SANCTION!$X714,SANCTION!$Y714),"")</f>
        <v>0</v>
      </c>
      <c r="AG714" s="89">
        <f t="shared" si="23"/>
        <v>0</v>
      </c>
    </row>
    <row r="715" spans="1:33" hidden="1">
      <c r="A715" s="89" t="str">
        <f>J715&amp;"_"&amp;COUNTIF($J$6:J715,J715)</f>
        <v>_679</v>
      </c>
      <c r="B715" s="58"/>
      <c r="C715" s="58" t="str">
        <f>IFERROR(VLOOKUP($AC715,FILL_DATA!$A$4:$X$1004,2,0),"")</f>
        <v/>
      </c>
      <c r="D715" s="59" t="str">
        <f>IFERROR(VLOOKUP($AC715,FILL_DATA!$A$4:$X$1004,3,0),"")</f>
        <v/>
      </c>
      <c r="E715" s="58" t="str">
        <f>IFERROR(VLOOKUP($AC715,FILL_DATA!$A$4:$X$1004,4,0),"")</f>
        <v/>
      </c>
      <c r="F715" s="59" t="str">
        <f>IFERROR(VLOOKUP($AC715,FILL_DATA!$A$4:$X$1004,5,0),"")</f>
        <v/>
      </c>
      <c r="G715" s="58" t="str">
        <f>IFERROR(VLOOKUP($AC715,FILL_DATA!$A$4:$X$1004,6,0),"")</f>
        <v/>
      </c>
      <c r="H715" s="58" t="str">
        <f>IFERROR(VLOOKUP($AC715,FILL_DATA!$A$4:$X$1004,7,0),"")</f>
        <v/>
      </c>
      <c r="I715" s="161" t="str">
        <f>IFERROR(VLOOKUP($AC715,FILL_DATA!$A$4:$X$1004,9,0),"")</f>
        <v/>
      </c>
      <c r="J715" s="58" t="str">
        <f>IFERROR(VLOOKUP($AC715,FILL_DATA!$A$4:$X$1004,10,0),"")</f>
        <v/>
      </c>
      <c r="K715" s="58" t="str">
        <f>IFERROR(VLOOKUP($AC715,FILL_DATA!$A$4:$X$1004,11,0),"")</f>
        <v/>
      </c>
      <c r="L715" s="58" t="str">
        <f>IFERROR(VLOOKUP($AC715,FILL_DATA!$A$4:$X$1004,12,0),"")</f>
        <v/>
      </c>
      <c r="M715" s="58" t="str">
        <f>IFERROR(VLOOKUP($AC715,FILL_DATA!$A$4:$X$1004,13,0),"")</f>
        <v/>
      </c>
      <c r="N715" s="58" t="str">
        <f>IFERROR(VLOOKUP($AC715,FILL_DATA!$A$4:$X$1004,14,0),"")</f>
        <v/>
      </c>
      <c r="O715" s="58" t="str">
        <f>IFERROR(VLOOKUP($AC715,FILL_DATA!$A$4:$X$1004,15,0),"")</f>
        <v/>
      </c>
      <c r="P715" s="58" t="str">
        <f>IFERROR(VLOOKUP($AC715,FILL_DATA!$A$4:$X$1004,16,0),"")</f>
        <v/>
      </c>
      <c r="Q715" s="58" t="str">
        <f>IFERROR(VLOOKUP($AC715,FILL_DATA!$A$4:$X$1004,17,0),"")</f>
        <v/>
      </c>
      <c r="R715" s="58" t="str">
        <f>IFERROR(VLOOKUP($AC715,FILL_DATA!$A$4:$X$1004,18,0),"")</f>
        <v/>
      </c>
      <c r="S715" s="58" t="str">
        <f>IFERROR(VLOOKUP($AC715,FILL_DATA!$A$4:$X$1004,19,0),"")</f>
        <v/>
      </c>
      <c r="T715" s="58" t="str">
        <f>IFERROR(VLOOKUP($AC715,FILL_DATA!$A$4:$X$1004,20,0),"")</f>
        <v/>
      </c>
      <c r="U715" s="58" t="str">
        <f>IFERROR(VLOOKUP($AC715,FILL_DATA!$A$4:$X$1004,21,0),"")</f>
        <v/>
      </c>
      <c r="V715" s="58" t="str">
        <f>IFERROR(VLOOKUP($AC715,FILL_DATA!$A$4:$X$1004,22,0),"")</f>
        <v/>
      </c>
      <c r="W715" s="58" t="str">
        <f>IFERROR(VLOOKUP($AC715,FILL_DATA!$A$4:$X$1004,23,0),"")</f>
        <v/>
      </c>
      <c r="X715" s="59" t="str">
        <f>IFERROR(VLOOKUP($AC715,FILL_DATA!$A$4:$X$1004,24,0),"")</f>
        <v/>
      </c>
      <c r="Y715" s="59" t="str">
        <f>IF(SANCTION!$C$6:$C$1006="","",VLOOKUP(SANCTION!$C$6:$C$1006,Sheet1!$B$3:$C$15,2,0))</f>
        <v/>
      </c>
      <c r="Z715" s="57">
        <f t="shared" si="22"/>
        <v>0</v>
      </c>
      <c r="AE715" s="89">
        <f>IF(SANCTION!$C715&gt;=9,1,0)</f>
        <v>1</v>
      </c>
      <c r="AF715" s="89">
        <f>IFERROR(PRODUCT(SANCTION!$X715,SANCTION!$Y715),"")</f>
        <v>0</v>
      </c>
      <c r="AG715" s="89">
        <f t="shared" si="23"/>
        <v>0</v>
      </c>
    </row>
    <row r="716" spans="1:33" hidden="1">
      <c r="A716" s="89" t="str">
        <f>J716&amp;"_"&amp;COUNTIF($J$6:J716,J716)</f>
        <v>_680</v>
      </c>
      <c r="B716" s="58"/>
      <c r="C716" s="58" t="str">
        <f>IFERROR(VLOOKUP($AC716,FILL_DATA!$A$4:$X$1004,2,0),"")</f>
        <v/>
      </c>
      <c r="D716" s="59" t="str">
        <f>IFERROR(VLOOKUP($AC716,FILL_DATA!$A$4:$X$1004,3,0),"")</f>
        <v/>
      </c>
      <c r="E716" s="58" t="str">
        <f>IFERROR(VLOOKUP($AC716,FILL_DATA!$A$4:$X$1004,4,0),"")</f>
        <v/>
      </c>
      <c r="F716" s="59" t="str">
        <f>IFERROR(VLOOKUP($AC716,FILL_DATA!$A$4:$X$1004,5,0),"")</f>
        <v/>
      </c>
      <c r="G716" s="58" t="str">
        <f>IFERROR(VLOOKUP($AC716,FILL_DATA!$A$4:$X$1004,6,0),"")</f>
        <v/>
      </c>
      <c r="H716" s="58" t="str">
        <f>IFERROR(VLOOKUP($AC716,FILL_DATA!$A$4:$X$1004,7,0),"")</f>
        <v/>
      </c>
      <c r="I716" s="161" t="str">
        <f>IFERROR(VLOOKUP($AC716,FILL_DATA!$A$4:$X$1004,9,0),"")</f>
        <v/>
      </c>
      <c r="J716" s="58" t="str">
        <f>IFERROR(VLOOKUP($AC716,FILL_DATA!$A$4:$X$1004,10,0),"")</f>
        <v/>
      </c>
      <c r="K716" s="58" t="str">
        <f>IFERROR(VLOOKUP($AC716,FILL_DATA!$A$4:$X$1004,11,0),"")</f>
        <v/>
      </c>
      <c r="L716" s="58" t="str">
        <f>IFERROR(VLOOKUP($AC716,FILL_DATA!$A$4:$X$1004,12,0),"")</f>
        <v/>
      </c>
      <c r="M716" s="58" t="str">
        <f>IFERROR(VLOOKUP($AC716,FILL_DATA!$A$4:$X$1004,13,0),"")</f>
        <v/>
      </c>
      <c r="N716" s="58" t="str">
        <f>IFERROR(VLOOKUP($AC716,FILL_DATA!$A$4:$X$1004,14,0),"")</f>
        <v/>
      </c>
      <c r="O716" s="58" t="str">
        <f>IFERROR(VLOOKUP($AC716,FILL_DATA!$A$4:$X$1004,15,0),"")</f>
        <v/>
      </c>
      <c r="P716" s="58" t="str">
        <f>IFERROR(VLOOKUP($AC716,FILL_DATA!$A$4:$X$1004,16,0),"")</f>
        <v/>
      </c>
      <c r="Q716" s="58" t="str">
        <f>IFERROR(VLOOKUP($AC716,FILL_DATA!$A$4:$X$1004,17,0),"")</f>
        <v/>
      </c>
      <c r="R716" s="58" t="str">
        <f>IFERROR(VLOOKUP($AC716,FILL_DATA!$A$4:$X$1004,18,0),"")</f>
        <v/>
      </c>
      <c r="S716" s="58" t="str">
        <f>IFERROR(VLOOKUP($AC716,FILL_DATA!$A$4:$X$1004,19,0),"")</f>
        <v/>
      </c>
      <c r="T716" s="58" t="str">
        <f>IFERROR(VLOOKUP($AC716,FILL_DATA!$A$4:$X$1004,20,0),"")</f>
        <v/>
      </c>
      <c r="U716" s="58" t="str">
        <f>IFERROR(VLOOKUP($AC716,FILL_DATA!$A$4:$X$1004,21,0),"")</f>
        <v/>
      </c>
      <c r="V716" s="58" t="str">
        <f>IFERROR(VLOOKUP($AC716,FILL_DATA!$A$4:$X$1004,22,0),"")</f>
        <v/>
      </c>
      <c r="W716" s="58" t="str">
        <f>IFERROR(VLOOKUP($AC716,FILL_DATA!$A$4:$X$1004,23,0),"")</f>
        <v/>
      </c>
      <c r="X716" s="59" t="str">
        <f>IFERROR(VLOOKUP($AC716,FILL_DATA!$A$4:$X$1004,24,0),"")</f>
        <v/>
      </c>
      <c r="Y716" s="59" t="str">
        <f>IF(SANCTION!$C$6:$C$1006="","",VLOOKUP(SANCTION!$C$6:$C$1006,Sheet1!$B$3:$C$15,2,0))</f>
        <v/>
      </c>
      <c r="Z716" s="57">
        <f t="shared" si="22"/>
        <v>0</v>
      </c>
      <c r="AE716" s="89">
        <f>IF(SANCTION!$C716&gt;=9,1,0)</f>
        <v>1</v>
      </c>
      <c r="AF716" s="89">
        <f>IFERROR(PRODUCT(SANCTION!$X716,SANCTION!$Y716),"")</f>
        <v>0</v>
      </c>
      <c r="AG716" s="89">
        <f t="shared" si="23"/>
        <v>0</v>
      </c>
    </row>
    <row r="717" spans="1:33" hidden="1">
      <c r="A717" s="89" t="str">
        <f>J717&amp;"_"&amp;COUNTIF($J$6:J717,J717)</f>
        <v>_681</v>
      </c>
      <c r="B717" s="58"/>
      <c r="C717" s="58" t="str">
        <f>IFERROR(VLOOKUP($AC717,FILL_DATA!$A$4:$X$1004,2,0),"")</f>
        <v/>
      </c>
      <c r="D717" s="59" t="str">
        <f>IFERROR(VLOOKUP($AC717,FILL_DATA!$A$4:$X$1004,3,0),"")</f>
        <v/>
      </c>
      <c r="E717" s="58" t="str">
        <f>IFERROR(VLOOKUP($AC717,FILL_DATA!$A$4:$X$1004,4,0),"")</f>
        <v/>
      </c>
      <c r="F717" s="59" t="str">
        <f>IFERROR(VLOOKUP($AC717,FILL_DATA!$A$4:$X$1004,5,0),"")</f>
        <v/>
      </c>
      <c r="G717" s="58" t="str">
        <f>IFERROR(VLOOKUP($AC717,FILL_DATA!$A$4:$X$1004,6,0),"")</f>
        <v/>
      </c>
      <c r="H717" s="58" t="str">
        <f>IFERROR(VLOOKUP($AC717,FILL_DATA!$A$4:$X$1004,7,0),"")</f>
        <v/>
      </c>
      <c r="I717" s="161" t="str">
        <f>IFERROR(VLOOKUP($AC717,FILL_DATA!$A$4:$X$1004,9,0),"")</f>
        <v/>
      </c>
      <c r="J717" s="58" t="str">
        <f>IFERROR(VLOOKUP($AC717,FILL_DATA!$A$4:$X$1004,10,0),"")</f>
        <v/>
      </c>
      <c r="K717" s="58" t="str">
        <f>IFERROR(VLOOKUP($AC717,FILL_DATA!$A$4:$X$1004,11,0),"")</f>
        <v/>
      </c>
      <c r="L717" s="58" t="str">
        <f>IFERROR(VLOOKUP($AC717,FILL_DATA!$A$4:$X$1004,12,0),"")</f>
        <v/>
      </c>
      <c r="M717" s="58" t="str">
        <f>IFERROR(VLOOKUP($AC717,FILL_DATA!$A$4:$X$1004,13,0),"")</f>
        <v/>
      </c>
      <c r="N717" s="58" t="str">
        <f>IFERROR(VLOOKUP($AC717,FILL_DATA!$A$4:$X$1004,14,0),"")</f>
        <v/>
      </c>
      <c r="O717" s="58" t="str">
        <f>IFERROR(VLOOKUP($AC717,FILL_DATA!$A$4:$X$1004,15,0),"")</f>
        <v/>
      </c>
      <c r="P717" s="58" t="str">
        <f>IFERROR(VLOOKUP($AC717,FILL_DATA!$A$4:$X$1004,16,0),"")</f>
        <v/>
      </c>
      <c r="Q717" s="58" t="str">
        <f>IFERROR(VLOOKUP($AC717,FILL_DATA!$A$4:$X$1004,17,0),"")</f>
        <v/>
      </c>
      <c r="R717" s="58" t="str">
        <f>IFERROR(VLOOKUP($AC717,FILL_DATA!$A$4:$X$1004,18,0),"")</f>
        <v/>
      </c>
      <c r="S717" s="58" t="str">
        <f>IFERROR(VLOOKUP($AC717,FILL_DATA!$A$4:$X$1004,19,0),"")</f>
        <v/>
      </c>
      <c r="T717" s="58" t="str">
        <f>IFERROR(VLOOKUP($AC717,FILL_DATA!$A$4:$X$1004,20,0),"")</f>
        <v/>
      </c>
      <c r="U717" s="58" t="str">
        <f>IFERROR(VLOOKUP($AC717,FILL_DATA!$A$4:$X$1004,21,0),"")</f>
        <v/>
      </c>
      <c r="V717" s="58" t="str">
        <f>IFERROR(VLOOKUP($AC717,FILL_DATA!$A$4:$X$1004,22,0),"")</f>
        <v/>
      </c>
      <c r="W717" s="58" t="str">
        <f>IFERROR(VLOOKUP($AC717,FILL_DATA!$A$4:$X$1004,23,0),"")</f>
        <v/>
      </c>
      <c r="X717" s="59" t="str">
        <f>IFERROR(VLOOKUP($AC717,FILL_DATA!$A$4:$X$1004,24,0),"")</f>
        <v/>
      </c>
      <c r="Y717" s="59" t="str">
        <f>IF(SANCTION!$C$6:$C$1006="","",VLOOKUP(SANCTION!$C$6:$C$1006,Sheet1!$B$3:$C$15,2,0))</f>
        <v/>
      </c>
      <c r="Z717" s="57">
        <f t="shared" si="22"/>
        <v>0</v>
      </c>
      <c r="AE717" s="89">
        <f>IF(SANCTION!$C717&gt;=9,1,0)</f>
        <v>1</v>
      </c>
      <c r="AF717" s="89">
        <f>IFERROR(PRODUCT(SANCTION!$X717,SANCTION!$Y717),"")</f>
        <v>0</v>
      </c>
      <c r="AG717" s="89">
        <f t="shared" si="23"/>
        <v>0</v>
      </c>
    </row>
    <row r="718" spans="1:33" hidden="1">
      <c r="A718" s="89" t="str">
        <f>J718&amp;"_"&amp;COUNTIF($J$6:J718,J718)</f>
        <v>_682</v>
      </c>
      <c r="B718" s="58"/>
      <c r="C718" s="58" t="str">
        <f>IFERROR(VLOOKUP($AC718,FILL_DATA!$A$4:$X$1004,2,0),"")</f>
        <v/>
      </c>
      <c r="D718" s="59" t="str">
        <f>IFERROR(VLOOKUP($AC718,FILL_DATA!$A$4:$X$1004,3,0),"")</f>
        <v/>
      </c>
      <c r="E718" s="58" t="str">
        <f>IFERROR(VLOOKUP($AC718,FILL_DATA!$A$4:$X$1004,4,0),"")</f>
        <v/>
      </c>
      <c r="F718" s="59" t="str">
        <f>IFERROR(VLOOKUP($AC718,FILL_DATA!$A$4:$X$1004,5,0),"")</f>
        <v/>
      </c>
      <c r="G718" s="58" t="str">
        <f>IFERROR(VLOOKUP($AC718,FILL_DATA!$A$4:$X$1004,6,0),"")</f>
        <v/>
      </c>
      <c r="H718" s="58" t="str">
        <f>IFERROR(VLOOKUP($AC718,FILL_DATA!$A$4:$X$1004,7,0),"")</f>
        <v/>
      </c>
      <c r="I718" s="161" t="str">
        <f>IFERROR(VLOOKUP($AC718,FILL_DATA!$A$4:$X$1004,9,0),"")</f>
        <v/>
      </c>
      <c r="J718" s="58" t="str">
        <f>IFERROR(VLOOKUP($AC718,FILL_DATA!$A$4:$X$1004,10,0),"")</f>
        <v/>
      </c>
      <c r="K718" s="58" t="str">
        <f>IFERROR(VLOOKUP($AC718,FILL_DATA!$A$4:$X$1004,11,0),"")</f>
        <v/>
      </c>
      <c r="L718" s="58" t="str">
        <f>IFERROR(VLOOKUP($AC718,FILL_DATA!$A$4:$X$1004,12,0),"")</f>
        <v/>
      </c>
      <c r="M718" s="58" t="str">
        <f>IFERROR(VLOOKUP($AC718,FILL_DATA!$A$4:$X$1004,13,0),"")</f>
        <v/>
      </c>
      <c r="N718" s="58" t="str">
        <f>IFERROR(VLOOKUP($AC718,FILL_DATA!$A$4:$X$1004,14,0),"")</f>
        <v/>
      </c>
      <c r="O718" s="58" t="str">
        <f>IFERROR(VLOOKUP($AC718,FILL_DATA!$A$4:$X$1004,15,0),"")</f>
        <v/>
      </c>
      <c r="P718" s="58" t="str">
        <f>IFERROR(VLOOKUP($AC718,FILL_DATA!$A$4:$X$1004,16,0),"")</f>
        <v/>
      </c>
      <c r="Q718" s="58" t="str">
        <f>IFERROR(VLOOKUP($AC718,FILL_DATA!$A$4:$X$1004,17,0),"")</f>
        <v/>
      </c>
      <c r="R718" s="58" t="str">
        <f>IFERROR(VLOOKUP($AC718,FILL_DATA!$A$4:$X$1004,18,0),"")</f>
        <v/>
      </c>
      <c r="S718" s="58" t="str">
        <f>IFERROR(VLOOKUP($AC718,FILL_DATA!$A$4:$X$1004,19,0),"")</f>
        <v/>
      </c>
      <c r="T718" s="58" t="str">
        <f>IFERROR(VLOOKUP($AC718,FILL_DATA!$A$4:$X$1004,20,0),"")</f>
        <v/>
      </c>
      <c r="U718" s="58" t="str">
        <f>IFERROR(VLOOKUP($AC718,FILL_DATA!$A$4:$X$1004,21,0),"")</f>
        <v/>
      </c>
      <c r="V718" s="58" t="str">
        <f>IFERROR(VLOOKUP($AC718,FILL_DATA!$A$4:$X$1004,22,0),"")</f>
        <v/>
      </c>
      <c r="W718" s="58" t="str">
        <f>IFERROR(VLOOKUP($AC718,FILL_DATA!$A$4:$X$1004,23,0),"")</f>
        <v/>
      </c>
      <c r="X718" s="59" t="str">
        <f>IFERROR(VLOOKUP($AC718,FILL_DATA!$A$4:$X$1004,24,0),"")</f>
        <v/>
      </c>
      <c r="Y718" s="59" t="str">
        <f>IF(SANCTION!$C$6:$C$1006="","",VLOOKUP(SANCTION!$C$6:$C$1006,Sheet1!$B$3:$C$15,2,0))</f>
        <v/>
      </c>
      <c r="Z718" s="57">
        <f t="shared" si="22"/>
        <v>0</v>
      </c>
      <c r="AE718" s="89">
        <f>IF(SANCTION!$C718&gt;=9,1,0)</f>
        <v>1</v>
      </c>
      <c r="AF718" s="89">
        <f>IFERROR(PRODUCT(SANCTION!$X718,SANCTION!$Y718),"")</f>
        <v>0</v>
      </c>
      <c r="AG718" s="89">
        <f t="shared" si="23"/>
        <v>0</v>
      </c>
    </row>
    <row r="719" spans="1:33" hidden="1">
      <c r="A719" s="89" t="str">
        <f>J719&amp;"_"&amp;COUNTIF($J$6:J719,J719)</f>
        <v>_683</v>
      </c>
      <c r="B719" s="58"/>
      <c r="C719" s="58" t="str">
        <f>IFERROR(VLOOKUP($AC719,FILL_DATA!$A$4:$X$1004,2,0),"")</f>
        <v/>
      </c>
      <c r="D719" s="59" t="str">
        <f>IFERROR(VLOOKUP($AC719,FILL_DATA!$A$4:$X$1004,3,0),"")</f>
        <v/>
      </c>
      <c r="E719" s="58" t="str">
        <f>IFERROR(VLOOKUP($AC719,FILL_DATA!$A$4:$X$1004,4,0),"")</f>
        <v/>
      </c>
      <c r="F719" s="59" t="str">
        <f>IFERROR(VLOOKUP($AC719,FILL_DATA!$A$4:$X$1004,5,0),"")</f>
        <v/>
      </c>
      <c r="G719" s="58" t="str">
        <f>IFERROR(VLOOKUP($AC719,FILL_DATA!$A$4:$X$1004,6,0),"")</f>
        <v/>
      </c>
      <c r="H719" s="58" t="str">
        <f>IFERROR(VLOOKUP($AC719,FILL_DATA!$A$4:$X$1004,7,0),"")</f>
        <v/>
      </c>
      <c r="I719" s="161" t="str">
        <f>IFERROR(VLOOKUP($AC719,FILL_DATA!$A$4:$X$1004,9,0),"")</f>
        <v/>
      </c>
      <c r="J719" s="58" t="str">
        <f>IFERROR(VLOOKUP($AC719,FILL_DATA!$A$4:$X$1004,10,0),"")</f>
        <v/>
      </c>
      <c r="K719" s="58" t="str">
        <f>IFERROR(VLOOKUP($AC719,FILL_DATA!$A$4:$X$1004,11,0),"")</f>
        <v/>
      </c>
      <c r="L719" s="58" t="str">
        <f>IFERROR(VLOOKUP($AC719,FILL_DATA!$A$4:$X$1004,12,0),"")</f>
        <v/>
      </c>
      <c r="M719" s="58" t="str">
        <f>IFERROR(VLOOKUP($AC719,FILL_DATA!$A$4:$X$1004,13,0),"")</f>
        <v/>
      </c>
      <c r="N719" s="58" t="str">
        <f>IFERROR(VLOOKUP($AC719,FILL_DATA!$A$4:$X$1004,14,0),"")</f>
        <v/>
      </c>
      <c r="O719" s="58" t="str">
        <f>IFERROR(VLOOKUP($AC719,FILL_DATA!$A$4:$X$1004,15,0),"")</f>
        <v/>
      </c>
      <c r="P719" s="58" t="str">
        <f>IFERROR(VLOOKUP($AC719,FILL_DATA!$A$4:$X$1004,16,0),"")</f>
        <v/>
      </c>
      <c r="Q719" s="58" t="str">
        <f>IFERROR(VLOOKUP($AC719,FILL_DATA!$A$4:$X$1004,17,0),"")</f>
        <v/>
      </c>
      <c r="R719" s="58" t="str">
        <f>IFERROR(VLOOKUP($AC719,FILL_DATA!$A$4:$X$1004,18,0),"")</f>
        <v/>
      </c>
      <c r="S719" s="58" t="str">
        <f>IFERROR(VLOOKUP($AC719,FILL_DATA!$A$4:$X$1004,19,0),"")</f>
        <v/>
      </c>
      <c r="T719" s="58" t="str">
        <f>IFERROR(VLOOKUP($AC719,FILL_DATA!$A$4:$X$1004,20,0),"")</f>
        <v/>
      </c>
      <c r="U719" s="58" t="str">
        <f>IFERROR(VLOOKUP($AC719,FILL_DATA!$A$4:$X$1004,21,0),"")</f>
        <v/>
      </c>
      <c r="V719" s="58" t="str">
        <f>IFERROR(VLOOKUP($AC719,FILL_DATA!$A$4:$X$1004,22,0),"")</f>
        <v/>
      </c>
      <c r="W719" s="58" t="str">
        <f>IFERROR(VLOOKUP($AC719,FILL_DATA!$A$4:$X$1004,23,0),"")</f>
        <v/>
      </c>
      <c r="X719" s="59" t="str">
        <f>IFERROR(VLOOKUP($AC719,FILL_DATA!$A$4:$X$1004,24,0),"")</f>
        <v/>
      </c>
      <c r="Y719" s="59" t="str">
        <f>IF(SANCTION!$C$6:$C$1006="","",VLOOKUP(SANCTION!$C$6:$C$1006,Sheet1!$B$3:$C$15,2,0))</f>
        <v/>
      </c>
      <c r="Z719" s="57">
        <f t="shared" si="22"/>
        <v>0</v>
      </c>
      <c r="AE719" s="89">
        <f>IF(SANCTION!$C719&gt;=9,1,0)</f>
        <v>1</v>
      </c>
      <c r="AF719" s="89">
        <f>IFERROR(PRODUCT(SANCTION!$X719,SANCTION!$Y719),"")</f>
        <v>0</v>
      </c>
      <c r="AG719" s="89">
        <f t="shared" si="23"/>
        <v>0</v>
      </c>
    </row>
    <row r="720" spans="1:33" hidden="1">
      <c r="A720" s="89" t="str">
        <f>J720&amp;"_"&amp;COUNTIF($J$6:J720,J720)</f>
        <v>_684</v>
      </c>
      <c r="B720" s="58"/>
      <c r="C720" s="58" t="str">
        <f>IFERROR(VLOOKUP($AC720,FILL_DATA!$A$4:$X$1004,2,0),"")</f>
        <v/>
      </c>
      <c r="D720" s="59" t="str">
        <f>IFERROR(VLOOKUP($AC720,FILL_DATA!$A$4:$X$1004,3,0),"")</f>
        <v/>
      </c>
      <c r="E720" s="58" t="str">
        <f>IFERROR(VLOOKUP($AC720,FILL_DATA!$A$4:$X$1004,4,0),"")</f>
        <v/>
      </c>
      <c r="F720" s="59" t="str">
        <f>IFERROR(VLOOKUP($AC720,FILL_DATA!$A$4:$X$1004,5,0),"")</f>
        <v/>
      </c>
      <c r="G720" s="58" t="str">
        <f>IFERROR(VLOOKUP($AC720,FILL_DATA!$A$4:$X$1004,6,0),"")</f>
        <v/>
      </c>
      <c r="H720" s="58" t="str">
        <f>IFERROR(VLOOKUP($AC720,FILL_DATA!$A$4:$X$1004,7,0),"")</f>
        <v/>
      </c>
      <c r="I720" s="161" t="str">
        <f>IFERROR(VLOOKUP($AC720,FILL_DATA!$A$4:$X$1004,9,0),"")</f>
        <v/>
      </c>
      <c r="J720" s="58" t="str">
        <f>IFERROR(VLOOKUP($AC720,FILL_DATA!$A$4:$X$1004,10,0),"")</f>
        <v/>
      </c>
      <c r="K720" s="58" t="str">
        <f>IFERROR(VLOOKUP($AC720,FILL_DATA!$A$4:$X$1004,11,0),"")</f>
        <v/>
      </c>
      <c r="L720" s="58" t="str">
        <f>IFERROR(VLOOKUP($AC720,FILL_DATA!$A$4:$X$1004,12,0),"")</f>
        <v/>
      </c>
      <c r="M720" s="58" t="str">
        <f>IFERROR(VLOOKUP($AC720,FILL_DATA!$A$4:$X$1004,13,0),"")</f>
        <v/>
      </c>
      <c r="N720" s="58" t="str">
        <f>IFERROR(VLOOKUP($AC720,FILL_DATA!$A$4:$X$1004,14,0),"")</f>
        <v/>
      </c>
      <c r="O720" s="58" t="str">
        <f>IFERROR(VLOOKUP($AC720,FILL_DATA!$A$4:$X$1004,15,0),"")</f>
        <v/>
      </c>
      <c r="P720" s="58" t="str">
        <f>IFERROR(VLOOKUP($AC720,FILL_DATA!$A$4:$X$1004,16,0),"")</f>
        <v/>
      </c>
      <c r="Q720" s="58" t="str">
        <f>IFERROR(VLOOKUP($AC720,FILL_DATA!$A$4:$X$1004,17,0),"")</f>
        <v/>
      </c>
      <c r="R720" s="58" t="str">
        <f>IFERROR(VLOOKUP($AC720,FILL_DATA!$A$4:$X$1004,18,0),"")</f>
        <v/>
      </c>
      <c r="S720" s="58" t="str">
        <f>IFERROR(VLOOKUP($AC720,FILL_DATA!$A$4:$X$1004,19,0),"")</f>
        <v/>
      </c>
      <c r="T720" s="58" t="str">
        <f>IFERROR(VLOOKUP($AC720,FILL_DATA!$A$4:$X$1004,20,0),"")</f>
        <v/>
      </c>
      <c r="U720" s="58" t="str">
        <f>IFERROR(VLOOKUP($AC720,FILL_DATA!$A$4:$X$1004,21,0),"")</f>
        <v/>
      </c>
      <c r="V720" s="58" t="str">
        <f>IFERROR(VLOOKUP($AC720,FILL_DATA!$A$4:$X$1004,22,0),"")</f>
        <v/>
      </c>
      <c r="W720" s="58" t="str">
        <f>IFERROR(VLOOKUP($AC720,FILL_DATA!$A$4:$X$1004,23,0),"")</f>
        <v/>
      </c>
      <c r="X720" s="59" t="str">
        <f>IFERROR(VLOOKUP($AC720,FILL_DATA!$A$4:$X$1004,24,0),"")</f>
        <v/>
      </c>
      <c r="Y720" s="59" t="str">
        <f>IF(SANCTION!$C$6:$C$1006="","",VLOOKUP(SANCTION!$C$6:$C$1006,Sheet1!$B$3:$C$15,2,0))</f>
        <v/>
      </c>
      <c r="Z720" s="57">
        <f t="shared" si="22"/>
        <v>0</v>
      </c>
      <c r="AE720" s="89">
        <f>IF(SANCTION!$C720&gt;=9,1,0)</f>
        <v>1</v>
      </c>
      <c r="AF720" s="89">
        <f>IFERROR(PRODUCT(SANCTION!$X720,SANCTION!$Y720),"")</f>
        <v>0</v>
      </c>
      <c r="AG720" s="89">
        <f t="shared" si="23"/>
        <v>0</v>
      </c>
    </row>
    <row r="721" spans="1:33" hidden="1">
      <c r="A721" s="89" t="str">
        <f>J721&amp;"_"&amp;COUNTIF($J$6:J721,J721)</f>
        <v>_685</v>
      </c>
      <c r="B721" s="58"/>
      <c r="C721" s="58" t="str">
        <f>IFERROR(VLOOKUP($AC721,FILL_DATA!$A$4:$X$1004,2,0),"")</f>
        <v/>
      </c>
      <c r="D721" s="59" t="str">
        <f>IFERROR(VLOOKUP($AC721,FILL_DATA!$A$4:$X$1004,3,0),"")</f>
        <v/>
      </c>
      <c r="E721" s="58" t="str">
        <f>IFERROR(VLOOKUP($AC721,FILL_DATA!$A$4:$X$1004,4,0),"")</f>
        <v/>
      </c>
      <c r="F721" s="59" t="str">
        <f>IFERROR(VLOOKUP($AC721,FILL_DATA!$A$4:$X$1004,5,0),"")</f>
        <v/>
      </c>
      <c r="G721" s="58" t="str">
        <f>IFERROR(VLOOKUP($AC721,FILL_DATA!$A$4:$X$1004,6,0),"")</f>
        <v/>
      </c>
      <c r="H721" s="58" t="str">
        <f>IFERROR(VLOOKUP($AC721,FILL_DATA!$A$4:$X$1004,7,0),"")</f>
        <v/>
      </c>
      <c r="I721" s="161" t="str">
        <f>IFERROR(VLOOKUP($AC721,FILL_DATA!$A$4:$X$1004,9,0),"")</f>
        <v/>
      </c>
      <c r="J721" s="58" t="str">
        <f>IFERROR(VLOOKUP($AC721,FILL_DATA!$A$4:$X$1004,10,0),"")</f>
        <v/>
      </c>
      <c r="K721" s="58" t="str">
        <f>IFERROR(VLOOKUP($AC721,FILL_DATA!$A$4:$X$1004,11,0),"")</f>
        <v/>
      </c>
      <c r="L721" s="58" t="str">
        <f>IFERROR(VLOOKUP($AC721,FILL_DATA!$A$4:$X$1004,12,0),"")</f>
        <v/>
      </c>
      <c r="M721" s="58" t="str">
        <f>IFERROR(VLOOKUP($AC721,FILL_DATA!$A$4:$X$1004,13,0),"")</f>
        <v/>
      </c>
      <c r="N721" s="58" t="str">
        <f>IFERROR(VLOOKUP($AC721,FILL_DATA!$A$4:$X$1004,14,0),"")</f>
        <v/>
      </c>
      <c r="O721" s="58" t="str">
        <f>IFERROR(VLOOKUP($AC721,FILL_DATA!$A$4:$X$1004,15,0),"")</f>
        <v/>
      </c>
      <c r="P721" s="58" t="str">
        <f>IFERROR(VLOOKUP($AC721,FILL_DATA!$A$4:$X$1004,16,0),"")</f>
        <v/>
      </c>
      <c r="Q721" s="58" t="str">
        <f>IFERROR(VLOOKUP($AC721,FILL_DATA!$A$4:$X$1004,17,0),"")</f>
        <v/>
      </c>
      <c r="R721" s="58" t="str">
        <f>IFERROR(VLOOKUP($AC721,FILL_DATA!$A$4:$X$1004,18,0),"")</f>
        <v/>
      </c>
      <c r="S721" s="58" t="str">
        <f>IFERROR(VLOOKUP($AC721,FILL_DATA!$A$4:$X$1004,19,0),"")</f>
        <v/>
      </c>
      <c r="T721" s="58" t="str">
        <f>IFERROR(VLOOKUP($AC721,FILL_DATA!$A$4:$X$1004,20,0),"")</f>
        <v/>
      </c>
      <c r="U721" s="58" t="str">
        <f>IFERROR(VLOOKUP($AC721,FILL_DATA!$A$4:$X$1004,21,0),"")</f>
        <v/>
      </c>
      <c r="V721" s="58" t="str">
        <f>IFERROR(VLOOKUP($AC721,FILL_DATA!$A$4:$X$1004,22,0),"")</f>
        <v/>
      </c>
      <c r="W721" s="58" t="str">
        <f>IFERROR(VLOOKUP($AC721,FILL_DATA!$A$4:$X$1004,23,0),"")</f>
        <v/>
      </c>
      <c r="X721" s="59" t="str">
        <f>IFERROR(VLOOKUP($AC721,FILL_DATA!$A$4:$X$1004,24,0),"")</f>
        <v/>
      </c>
      <c r="Y721" s="59" t="str">
        <f>IF(SANCTION!$C$6:$C$1006="","",VLOOKUP(SANCTION!$C$6:$C$1006,Sheet1!$B$3:$C$15,2,0))</f>
        <v/>
      </c>
      <c r="Z721" s="57">
        <f t="shared" si="22"/>
        <v>0</v>
      </c>
      <c r="AE721" s="89">
        <f>IF(SANCTION!$C721&gt;=9,1,0)</f>
        <v>1</v>
      </c>
      <c r="AF721" s="89">
        <f>IFERROR(PRODUCT(SANCTION!$X721,SANCTION!$Y721),"")</f>
        <v>0</v>
      </c>
      <c r="AG721" s="89">
        <f t="shared" si="23"/>
        <v>0</v>
      </c>
    </row>
    <row r="722" spans="1:33" hidden="1">
      <c r="A722" s="89" t="str">
        <f>J722&amp;"_"&amp;COUNTIF($J$6:J722,J722)</f>
        <v>_686</v>
      </c>
      <c r="B722" s="58"/>
      <c r="C722" s="58" t="str">
        <f>IFERROR(VLOOKUP($AC722,FILL_DATA!$A$4:$X$1004,2,0),"")</f>
        <v/>
      </c>
      <c r="D722" s="59" t="str">
        <f>IFERROR(VLOOKUP($AC722,FILL_DATA!$A$4:$X$1004,3,0),"")</f>
        <v/>
      </c>
      <c r="E722" s="58" t="str">
        <f>IFERROR(VLOOKUP($AC722,FILL_DATA!$A$4:$X$1004,4,0),"")</f>
        <v/>
      </c>
      <c r="F722" s="59" t="str">
        <f>IFERROR(VLOOKUP($AC722,FILL_DATA!$A$4:$X$1004,5,0),"")</f>
        <v/>
      </c>
      <c r="G722" s="58" t="str">
        <f>IFERROR(VLOOKUP($AC722,FILL_DATA!$A$4:$X$1004,6,0),"")</f>
        <v/>
      </c>
      <c r="H722" s="58" t="str">
        <f>IFERROR(VLOOKUP($AC722,FILL_DATA!$A$4:$X$1004,7,0),"")</f>
        <v/>
      </c>
      <c r="I722" s="161" t="str">
        <f>IFERROR(VLOOKUP($AC722,FILL_DATA!$A$4:$X$1004,9,0),"")</f>
        <v/>
      </c>
      <c r="J722" s="58" t="str">
        <f>IFERROR(VLOOKUP($AC722,FILL_DATA!$A$4:$X$1004,10,0),"")</f>
        <v/>
      </c>
      <c r="K722" s="58" t="str">
        <f>IFERROR(VLOOKUP($AC722,FILL_DATA!$A$4:$X$1004,11,0),"")</f>
        <v/>
      </c>
      <c r="L722" s="58" t="str">
        <f>IFERROR(VLOOKUP($AC722,FILL_DATA!$A$4:$X$1004,12,0),"")</f>
        <v/>
      </c>
      <c r="M722" s="58" t="str">
        <f>IFERROR(VLOOKUP($AC722,FILL_DATA!$A$4:$X$1004,13,0),"")</f>
        <v/>
      </c>
      <c r="N722" s="58" t="str">
        <f>IFERROR(VLOOKUP($AC722,FILL_DATA!$A$4:$X$1004,14,0),"")</f>
        <v/>
      </c>
      <c r="O722" s="58" t="str">
        <f>IFERROR(VLOOKUP($AC722,FILL_DATA!$A$4:$X$1004,15,0),"")</f>
        <v/>
      </c>
      <c r="P722" s="58" t="str">
        <f>IFERROR(VLOOKUP($AC722,FILL_DATA!$A$4:$X$1004,16,0),"")</f>
        <v/>
      </c>
      <c r="Q722" s="58" t="str">
        <f>IFERROR(VLOOKUP($AC722,FILL_DATA!$A$4:$X$1004,17,0),"")</f>
        <v/>
      </c>
      <c r="R722" s="58" t="str">
        <f>IFERROR(VLOOKUP($AC722,FILL_DATA!$A$4:$X$1004,18,0),"")</f>
        <v/>
      </c>
      <c r="S722" s="58" t="str">
        <f>IFERROR(VLOOKUP($AC722,FILL_DATA!$A$4:$X$1004,19,0),"")</f>
        <v/>
      </c>
      <c r="T722" s="58" t="str">
        <f>IFERROR(VLOOKUP($AC722,FILL_DATA!$A$4:$X$1004,20,0),"")</f>
        <v/>
      </c>
      <c r="U722" s="58" t="str">
        <f>IFERROR(VLOOKUP($AC722,FILL_DATA!$A$4:$X$1004,21,0),"")</f>
        <v/>
      </c>
      <c r="V722" s="58" t="str">
        <f>IFERROR(VLOOKUP($AC722,FILL_DATA!$A$4:$X$1004,22,0),"")</f>
        <v/>
      </c>
      <c r="W722" s="58" t="str">
        <f>IFERROR(VLOOKUP($AC722,FILL_DATA!$A$4:$X$1004,23,0),"")</f>
        <v/>
      </c>
      <c r="X722" s="59" t="str">
        <f>IFERROR(VLOOKUP($AC722,FILL_DATA!$A$4:$X$1004,24,0),"")</f>
        <v/>
      </c>
      <c r="Y722" s="59" t="str">
        <f>IF(SANCTION!$C$6:$C$1006="","",VLOOKUP(SANCTION!$C$6:$C$1006,Sheet1!$B$3:$C$15,2,0))</f>
        <v/>
      </c>
      <c r="Z722" s="57">
        <f t="shared" si="22"/>
        <v>0</v>
      </c>
      <c r="AE722" s="89">
        <f>IF(SANCTION!$C722&gt;=9,1,0)</f>
        <v>1</v>
      </c>
      <c r="AF722" s="89">
        <f>IFERROR(PRODUCT(SANCTION!$X722,SANCTION!$Y722),"")</f>
        <v>0</v>
      </c>
      <c r="AG722" s="89">
        <f t="shared" si="23"/>
        <v>0</v>
      </c>
    </row>
    <row r="723" spans="1:33" hidden="1">
      <c r="A723" s="89" t="str">
        <f>J723&amp;"_"&amp;COUNTIF($J$6:J723,J723)</f>
        <v>_687</v>
      </c>
      <c r="B723" s="58"/>
      <c r="C723" s="58" t="str">
        <f>IFERROR(VLOOKUP($AC723,FILL_DATA!$A$4:$X$1004,2,0),"")</f>
        <v/>
      </c>
      <c r="D723" s="59" t="str">
        <f>IFERROR(VLOOKUP($AC723,FILL_DATA!$A$4:$X$1004,3,0),"")</f>
        <v/>
      </c>
      <c r="E723" s="58" t="str">
        <f>IFERROR(VLOOKUP($AC723,FILL_DATA!$A$4:$X$1004,4,0),"")</f>
        <v/>
      </c>
      <c r="F723" s="59" t="str">
        <f>IFERROR(VLOOKUP($AC723,FILL_DATA!$A$4:$X$1004,5,0),"")</f>
        <v/>
      </c>
      <c r="G723" s="58" t="str">
        <f>IFERROR(VLOOKUP($AC723,FILL_DATA!$A$4:$X$1004,6,0),"")</f>
        <v/>
      </c>
      <c r="H723" s="58" t="str">
        <f>IFERROR(VLOOKUP($AC723,FILL_DATA!$A$4:$X$1004,7,0),"")</f>
        <v/>
      </c>
      <c r="I723" s="161" t="str">
        <f>IFERROR(VLOOKUP($AC723,FILL_DATA!$A$4:$X$1004,9,0),"")</f>
        <v/>
      </c>
      <c r="J723" s="58" t="str">
        <f>IFERROR(VLOOKUP($AC723,FILL_DATA!$A$4:$X$1004,10,0),"")</f>
        <v/>
      </c>
      <c r="K723" s="58" t="str">
        <f>IFERROR(VLOOKUP($AC723,FILL_DATA!$A$4:$X$1004,11,0),"")</f>
        <v/>
      </c>
      <c r="L723" s="58" t="str">
        <f>IFERROR(VLOOKUP($AC723,FILL_DATA!$A$4:$X$1004,12,0),"")</f>
        <v/>
      </c>
      <c r="M723" s="58" t="str">
        <f>IFERROR(VLOOKUP($AC723,FILL_DATA!$A$4:$X$1004,13,0),"")</f>
        <v/>
      </c>
      <c r="N723" s="58" t="str">
        <f>IFERROR(VLOOKUP($AC723,FILL_DATA!$A$4:$X$1004,14,0),"")</f>
        <v/>
      </c>
      <c r="O723" s="58" t="str">
        <f>IFERROR(VLOOKUP($AC723,FILL_DATA!$A$4:$X$1004,15,0),"")</f>
        <v/>
      </c>
      <c r="P723" s="58" t="str">
        <f>IFERROR(VLOOKUP($AC723,FILL_DATA!$A$4:$X$1004,16,0),"")</f>
        <v/>
      </c>
      <c r="Q723" s="58" t="str">
        <f>IFERROR(VLOOKUP($AC723,FILL_DATA!$A$4:$X$1004,17,0),"")</f>
        <v/>
      </c>
      <c r="R723" s="58" t="str">
        <f>IFERROR(VLOOKUP($AC723,FILL_DATA!$A$4:$X$1004,18,0),"")</f>
        <v/>
      </c>
      <c r="S723" s="58" t="str">
        <f>IFERROR(VLOOKUP($AC723,FILL_DATA!$A$4:$X$1004,19,0),"")</f>
        <v/>
      </c>
      <c r="T723" s="58" t="str">
        <f>IFERROR(VLOOKUP($AC723,FILL_DATA!$A$4:$X$1004,20,0),"")</f>
        <v/>
      </c>
      <c r="U723" s="58" t="str">
        <f>IFERROR(VLOOKUP($AC723,FILL_DATA!$A$4:$X$1004,21,0),"")</f>
        <v/>
      </c>
      <c r="V723" s="58" t="str">
        <f>IFERROR(VLOOKUP($AC723,FILL_DATA!$A$4:$X$1004,22,0),"")</f>
        <v/>
      </c>
      <c r="W723" s="58" t="str">
        <f>IFERROR(VLOOKUP($AC723,FILL_DATA!$A$4:$X$1004,23,0),"")</f>
        <v/>
      </c>
      <c r="X723" s="59" t="str">
        <f>IFERROR(VLOOKUP($AC723,FILL_DATA!$A$4:$X$1004,24,0),"")</f>
        <v/>
      </c>
      <c r="Y723" s="59" t="str">
        <f>IF(SANCTION!$C$6:$C$1006="","",VLOOKUP(SANCTION!$C$6:$C$1006,Sheet1!$B$3:$C$15,2,0))</f>
        <v/>
      </c>
      <c r="Z723" s="57">
        <f t="shared" si="22"/>
        <v>0</v>
      </c>
      <c r="AE723" s="89">
        <f>IF(SANCTION!$C723&gt;=9,1,0)</f>
        <v>1</v>
      </c>
      <c r="AF723" s="89">
        <f>IFERROR(PRODUCT(SANCTION!$X723,SANCTION!$Y723),"")</f>
        <v>0</v>
      </c>
      <c r="AG723" s="89">
        <f t="shared" si="23"/>
        <v>0</v>
      </c>
    </row>
    <row r="724" spans="1:33" hidden="1">
      <c r="A724" s="89" t="str">
        <f>J724&amp;"_"&amp;COUNTIF($J$6:J724,J724)</f>
        <v>_688</v>
      </c>
      <c r="B724" s="58"/>
      <c r="C724" s="58" t="str">
        <f>IFERROR(VLOOKUP($AC724,FILL_DATA!$A$4:$X$1004,2,0),"")</f>
        <v/>
      </c>
      <c r="D724" s="59" t="str">
        <f>IFERROR(VLOOKUP($AC724,FILL_DATA!$A$4:$X$1004,3,0),"")</f>
        <v/>
      </c>
      <c r="E724" s="58" t="str">
        <f>IFERROR(VLOOKUP($AC724,FILL_DATA!$A$4:$X$1004,4,0),"")</f>
        <v/>
      </c>
      <c r="F724" s="59" t="str">
        <f>IFERROR(VLOOKUP($AC724,FILL_DATA!$A$4:$X$1004,5,0),"")</f>
        <v/>
      </c>
      <c r="G724" s="58" t="str">
        <f>IFERROR(VLOOKUP($AC724,FILL_DATA!$A$4:$X$1004,6,0),"")</f>
        <v/>
      </c>
      <c r="H724" s="58" t="str">
        <f>IFERROR(VLOOKUP($AC724,FILL_DATA!$A$4:$X$1004,7,0),"")</f>
        <v/>
      </c>
      <c r="I724" s="161" t="str">
        <f>IFERROR(VLOOKUP($AC724,FILL_DATA!$A$4:$X$1004,9,0),"")</f>
        <v/>
      </c>
      <c r="J724" s="58" t="str">
        <f>IFERROR(VLOOKUP($AC724,FILL_DATA!$A$4:$X$1004,10,0),"")</f>
        <v/>
      </c>
      <c r="K724" s="58" t="str">
        <f>IFERROR(VLOOKUP($AC724,FILL_DATA!$A$4:$X$1004,11,0),"")</f>
        <v/>
      </c>
      <c r="L724" s="58" t="str">
        <f>IFERROR(VLOOKUP($AC724,FILL_DATA!$A$4:$X$1004,12,0),"")</f>
        <v/>
      </c>
      <c r="M724" s="58" t="str">
        <f>IFERROR(VLOOKUP($AC724,FILL_DATA!$A$4:$X$1004,13,0),"")</f>
        <v/>
      </c>
      <c r="N724" s="58" t="str">
        <f>IFERROR(VLOOKUP($AC724,FILL_DATA!$A$4:$X$1004,14,0),"")</f>
        <v/>
      </c>
      <c r="O724" s="58" t="str">
        <f>IFERROR(VLOOKUP($AC724,FILL_DATA!$A$4:$X$1004,15,0),"")</f>
        <v/>
      </c>
      <c r="P724" s="58" t="str">
        <f>IFERROR(VLOOKUP($AC724,FILL_DATA!$A$4:$X$1004,16,0),"")</f>
        <v/>
      </c>
      <c r="Q724" s="58" t="str">
        <f>IFERROR(VLOOKUP($AC724,FILL_DATA!$A$4:$X$1004,17,0),"")</f>
        <v/>
      </c>
      <c r="R724" s="58" t="str">
        <f>IFERROR(VLOOKUP($AC724,FILL_DATA!$A$4:$X$1004,18,0),"")</f>
        <v/>
      </c>
      <c r="S724" s="58" t="str">
        <f>IFERROR(VLOOKUP($AC724,FILL_DATA!$A$4:$X$1004,19,0),"")</f>
        <v/>
      </c>
      <c r="T724" s="58" t="str">
        <f>IFERROR(VLOOKUP($AC724,FILL_DATA!$A$4:$X$1004,20,0),"")</f>
        <v/>
      </c>
      <c r="U724" s="58" t="str">
        <f>IFERROR(VLOOKUP($AC724,FILL_DATA!$A$4:$X$1004,21,0),"")</f>
        <v/>
      </c>
      <c r="V724" s="58" t="str">
        <f>IFERROR(VLOOKUP($AC724,FILL_DATA!$A$4:$X$1004,22,0),"")</f>
        <v/>
      </c>
      <c r="W724" s="58" t="str">
        <f>IFERROR(VLOOKUP($AC724,FILL_DATA!$A$4:$X$1004,23,0),"")</f>
        <v/>
      </c>
      <c r="X724" s="59" t="str">
        <f>IFERROR(VLOOKUP($AC724,FILL_DATA!$A$4:$X$1004,24,0),"")</f>
        <v/>
      </c>
      <c r="Y724" s="59" t="str">
        <f>IF(SANCTION!$C$6:$C$1006="","",VLOOKUP(SANCTION!$C$6:$C$1006,Sheet1!$B$3:$C$15,2,0))</f>
        <v/>
      </c>
      <c r="Z724" s="57">
        <f t="shared" si="22"/>
        <v>0</v>
      </c>
      <c r="AE724" s="89">
        <f>IF(SANCTION!$C724&gt;=9,1,0)</f>
        <v>1</v>
      </c>
      <c r="AF724" s="89">
        <f>IFERROR(PRODUCT(SANCTION!$X724,SANCTION!$Y724),"")</f>
        <v>0</v>
      </c>
      <c r="AG724" s="89">
        <f t="shared" si="23"/>
        <v>0</v>
      </c>
    </row>
    <row r="725" spans="1:33" hidden="1">
      <c r="A725" s="89" t="str">
        <f>J725&amp;"_"&amp;COUNTIF($J$6:J725,J725)</f>
        <v>_689</v>
      </c>
      <c r="B725" s="58"/>
      <c r="C725" s="58" t="str">
        <f>IFERROR(VLOOKUP($AC725,FILL_DATA!$A$4:$X$1004,2,0),"")</f>
        <v/>
      </c>
      <c r="D725" s="59" t="str">
        <f>IFERROR(VLOOKUP($AC725,FILL_DATA!$A$4:$X$1004,3,0),"")</f>
        <v/>
      </c>
      <c r="E725" s="58" t="str">
        <f>IFERROR(VLOOKUP($AC725,FILL_DATA!$A$4:$X$1004,4,0),"")</f>
        <v/>
      </c>
      <c r="F725" s="59" t="str">
        <f>IFERROR(VLOOKUP($AC725,FILL_DATA!$A$4:$X$1004,5,0),"")</f>
        <v/>
      </c>
      <c r="G725" s="58" t="str">
        <f>IFERROR(VLOOKUP($AC725,FILL_DATA!$A$4:$X$1004,6,0),"")</f>
        <v/>
      </c>
      <c r="H725" s="58" t="str">
        <f>IFERROR(VLOOKUP($AC725,FILL_DATA!$A$4:$X$1004,7,0),"")</f>
        <v/>
      </c>
      <c r="I725" s="161" t="str">
        <f>IFERROR(VLOOKUP($AC725,FILL_DATA!$A$4:$X$1004,9,0),"")</f>
        <v/>
      </c>
      <c r="J725" s="58" t="str">
        <f>IFERROR(VLOOKUP($AC725,FILL_DATA!$A$4:$X$1004,10,0),"")</f>
        <v/>
      </c>
      <c r="K725" s="58" t="str">
        <f>IFERROR(VLOOKUP($AC725,FILL_DATA!$A$4:$X$1004,11,0),"")</f>
        <v/>
      </c>
      <c r="L725" s="58" t="str">
        <f>IFERROR(VLOOKUP($AC725,FILL_DATA!$A$4:$X$1004,12,0),"")</f>
        <v/>
      </c>
      <c r="M725" s="58" t="str">
        <f>IFERROR(VLOOKUP($AC725,FILL_DATA!$A$4:$X$1004,13,0),"")</f>
        <v/>
      </c>
      <c r="N725" s="58" t="str">
        <f>IFERROR(VLOOKUP($AC725,FILL_DATA!$A$4:$X$1004,14,0),"")</f>
        <v/>
      </c>
      <c r="O725" s="58" t="str">
        <f>IFERROR(VLOOKUP($AC725,FILL_DATA!$A$4:$X$1004,15,0),"")</f>
        <v/>
      </c>
      <c r="P725" s="58" t="str">
        <f>IFERROR(VLOOKUP($AC725,FILL_DATA!$A$4:$X$1004,16,0),"")</f>
        <v/>
      </c>
      <c r="Q725" s="58" t="str">
        <f>IFERROR(VLOOKUP($AC725,FILL_DATA!$A$4:$X$1004,17,0),"")</f>
        <v/>
      </c>
      <c r="R725" s="58" t="str">
        <f>IFERROR(VLOOKUP($AC725,FILL_DATA!$A$4:$X$1004,18,0),"")</f>
        <v/>
      </c>
      <c r="S725" s="58" t="str">
        <f>IFERROR(VLOOKUP($AC725,FILL_DATA!$A$4:$X$1004,19,0),"")</f>
        <v/>
      </c>
      <c r="T725" s="58" t="str">
        <f>IFERROR(VLOOKUP($AC725,FILL_DATA!$A$4:$X$1004,20,0),"")</f>
        <v/>
      </c>
      <c r="U725" s="58" t="str">
        <f>IFERROR(VLOOKUP($AC725,FILL_DATA!$A$4:$X$1004,21,0),"")</f>
        <v/>
      </c>
      <c r="V725" s="58" t="str">
        <f>IFERROR(VLOOKUP($AC725,FILL_DATA!$A$4:$X$1004,22,0),"")</f>
        <v/>
      </c>
      <c r="W725" s="58" t="str">
        <f>IFERROR(VLOOKUP($AC725,FILL_DATA!$A$4:$X$1004,23,0),"")</f>
        <v/>
      </c>
      <c r="X725" s="59" t="str">
        <f>IFERROR(VLOOKUP($AC725,FILL_DATA!$A$4:$X$1004,24,0),"")</f>
        <v/>
      </c>
      <c r="Y725" s="59" t="str">
        <f>IF(SANCTION!$C$6:$C$1006="","",VLOOKUP(SANCTION!$C$6:$C$1006,Sheet1!$B$3:$C$15,2,0))</f>
        <v/>
      </c>
      <c r="Z725" s="57">
        <f t="shared" si="22"/>
        <v>0</v>
      </c>
      <c r="AE725" s="89">
        <f>IF(SANCTION!$C725&gt;=9,1,0)</f>
        <v>1</v>
      </c>
      <c r="AF725" s="89">
        <f>IFERROR(PRODUCT(SANCTION!$X725,SANCTION!$Y725),"")</f>
        <v>0</v>
      </c>
      <c r="AG725" s="89">
        <f t="shared" si="23"/>
        <v>0</v>
      </c>
    </row>
    <row r="726" spans="1:33" hidden="1">
      <c r="A726" s="89" t="str">
        <f>J726&amp;"_"&amp;COUNTIF($J$6:J726,J726)</f>
        <v>_690</v>
      </c>
      <c r="B726" s="58"/>
      <c r="C726" s="58" t="str">
        <f>IFERROR(VLOOKUP($AC726,FILL_DATA!$A$4:$X$1004,2,0),"")</f>
        <v/>
      </c>
      <c r="D726" s="59" t="str">
        <f>IFERROR(VLOOKUP($AC726,FILL_DATA!$A$4:$X$1004,3,0),"")</f>
        <v/>
      </c>
      <c r="E726" s="58" t="str">
        <f>IFERROR(VLOOKUP($AC726,FILL_DATA!$A$4:$X$1004,4,0),"")</f>
        <v/>
      </c>
      <c r="F726" s="59" t="str">
        <f>IFERROR(VLOOKUP($AC726,FILL_DATA!$A$4:$X$1004,5,0),"")</f>
        <v/>
      </c>
      <c r="G726" s="58" t="str">
        <f>IFERROR(VLOOKUP($AC726,FILL_DATA!$A$4:$X$1004,6,0),"")</f>
        <v/>
      </c>
      <c r="H726" s="58" t="str">
        <f>IFERROR(VLOOKUP($AC726,FILL_DATA!$A$4:$X$1004,7,0),"")</f>
        <v/>
      </c>
      <c r="I726" s="161" t="str">
        <f>IFERROR(VLOOKUP($AC726,FILL_DATA!$A$4:$X$1004,9,0),"")</f>
        <v/>
      </c>
      <c r="J726" s="58" t="str">
        <f>IFERROR(VLOOKUP($AC726,FILL_DATA!$A$4:$X$1004,10,0),"")</f>
        <v/>
      </c>
      <c r="K726" s="58" t="str">
        <f>IFERROR(VLOOKUP($AC726,FILL_DATA!$A$4:$X$1004,11,0),"")</f>
        <v/>
      </c>
      <c r="L726" s="58" t="str">
        <f>IFERROR(VLOOKUP($AC726,FILL_DATA!$A$4:$X$1004,12,0),"")</f>
        <v/>
      </c>
      <c r="M726" s="58" t="str">
        <f>IFERROR(VLOOKUP($AC726,FILL_DATA!$A$4:$X$1004,13,0),"")</f>
        <v/>
      </c>
      <c r="N726" s="58" t="str">
        <f>IFERROR(VLOOKUP($AC726,FILL_DATA!$A$4:$X$1004,14,0),"")</f>
        <v/>
      </c>
      <c r="O726" s="58" t="str">
        <f>IFERROR(VLOOKUP($AC726,FILL_DATA!$A$4:$X$1004,15,0),"")</f>
        <v/>
      </c>
      <c r="P726" s="58" t="str">
        <f>IFERROR(VLOOKUP($AC726,FILL_DATA!$A$4:$X$1004,16,0),"")</f>
        <v/>
      </c>
      <c r="Q726" s="58" t="str">
        <f>IFERROR(VLOOKUP($AC726,FILL_DATA!$A$4:$X$1004,17,0),"")</f>
        <v/>
      </c>
      <c r="R726" s="58" t="str">
        <f>IFERROR(VLOOKUP($AC726,FILL_DATA!$A$4:$X$1004,18,0),"")</f>
        <v/>
      </c>
      <c r="S726" s="58" t="str">
        <f>IFERROR(VLOOKUP($AC726,FILL_DATA!$A$4:$X$1004,19,0),"")</f>
        <v/>
      </c>
      <c r="T726" s="58" t="str">
        <f>IFERROR(VLOOKUP($AC726,FILL_DATA!$A$4:$X$1004,20,0),"")</f>
        <v/>
      </c>
      <c r="U726" s="58" t="str">
        <f>IFERROR(VLOOKUP($AC726,FILL_DATA!$A$4:$X$1004,21,0),"")</f>
        <v/>
      </c>
      <c r="V726" s="58" t="str">
        <f>IFERROR(VLOOKUP($AC726,FILL_DATA!$A$4:$X$1004,22,0),"")</f>
        <v/>
      </c>
      <c r="W726" s="58" t="str">
        <f>IFERROR(VLOOKUP($AC726,FILL_DATA!$A$4:$X$1004,23,0),"")</f>
        <v/>
      </c>
      <c r="X726" s="59" t="str">
        <f>IFERROR(VLOOKUP($AC726,FILL_DATA!$A$4:$X$1004,24,0),"")</f>
        <v/>
      </c>
      <c r="Y726" s="59" t="str">
        <f>IF(SANCTION!$C$6:$C$1006="","",VLOOKUP(SANCTION!$C$6:$C$1006,Sheet1!$B$3:$C$15,2,0))</f>
        <v/>
      </c>
      <c r="Z726" s="57">
        <f t="shared" si="22"/>
        <v>0</v>
      </c>
      <c r="AE726" s="89">
        <f>IF(SANCTION!$C726&gt;=9,1,0)</f>
        <v>1</v>
      </c>
      <c r="AF726" s="89">
        <f>IFERROR(PRODUCT(SANCTION!$X726,SANCTION!$Y726),"")</f>
        <v>0</v>
      </c>
      <c r="AG726" s="89">
        <f t="shared" si="23"/>
        <v>0</v>
      </c>
    </row>
    <row r="727" spans="1:33" hidden="1">
      <c r="A727" s="89" t="str">
        <f>J727&amp;"_"&amp;COUNTIF($J$6:J727,J727)</f>
        <v>_691</v>
      </c>
      <c r="B727" s="58"/>
      <c r="C727" s="58" t="str">
        <f>IFERROR(VLOOKUP($AC727,FILL_DATA!$A$4:$X$1004,2,0),"")</f>
        <v/>
      </c>
      <c r="D727" s="59" t="str">
        <f>IFERROR(VLOOKUP($AC727,FILL_DATA!$A$4:$X$1004,3,0),"")</f>
        <v/>
      </c>
      <c r="E727" s="58" t="str">
        <f>IFERROR(VLOOKUP($AC727,FILL_DATA!$A$4:$X$1004,4,0),"")</f>
        <v/>
      </c>
      <c r="F727" s="59" t="str">
        <f>IFERROR(VLOOKUP($AC727,FILL_DATA!$A$4:$X$1004,5,0),"")</f>
        <v/>
      </c>
      <c r="G727" s="58" t="str">
        <f>IFERROR(VLOOKUP($AC727,FILL_DATA!$A$4:$X$1004,6,0),"")</f>
        <v/>
      </c>
      <c r="H727" s="58" t="str">
        <f>IFERROR(VLOOKUP($AC727,FILL_DATA!$A$4:$X$1004,7,0),"")</f>
        <v/>
      </c>
      <c r="I727" s="161" t="str">
        <f>IFERROR(VLOOKUP($AC727,FILL_DATA!$A$4:$X$1004,9,0),"")</f>
        <v/>
      </c>
      <c r="J727" s="58" t="str">
        <f>IFERROR(VLOOKUP($AC727,FILL_DATA!$A$4:$X$1004,10,0),"")</f>
        <v/>
      </c>
      <c r="K727" s="58" t="str">
        <f>IFERROR(VLOOKUP($AC727,FILL_DATA!$A$4:$X$1004,11,0),"")</f>
        <v/>
      </c>
      <c r="L727" s="58" t="str">
        <f>IFERROR(VLOOKUP($AC727,FILL_DATA!$A$4:$X$1004,12,0),"")</f>
        <v/>
      </c>
      <c r="M727" s="58" t="str">
        <f>IFERROR(VLOOKUP($AC727,FILL_DATA!$A$4:$X$1004,13,0),"")</f>
        <v/>
      </c>
      <c r="N727" s="58" t="str">
        <f>IFERROR(VLOOKUP($AC727,FILL_DATA!$A$4:$X$1004,14,0),"")</f>
        <v/>
      </c>
      <c r="O727" s="58" t="str">
        <f>IFERROR(VLOOKUP($AC727,FILL_DATA!$A$4:$X$1004,15,0),"")</f>
        <v/>
      </c>
      <c r="P727" s="58" t="str">
        <f>IFERROR(VLOOKUP($AC727,FILL_DATA!$A$4:$X$1004,16,0),"")</f>
        <v/>
      </c>
      <c r="Q727" s="58" t="str">
        <f>IFERROR(VLOOKUP($AC727,FILL_DATA!$A$4:$X$1004,17,0),"")</f>
        <v/>
      </c>
      <c r="R727" s="58" t="str">
        <f>IFERROR(VLOOKUP($AC727,FILL_DATA!$A$4:$X$1004,18,0),"")</f>
        <v/>
      </c>
      <c r="S727" s="58" t="str">
        <f>IFERROR(VLOOKUP($AC727,FILL_DATA!$A$4:$X$1004,19,0),"")</f>
        <v/>
      </c>
      <c r="T727" s="58" t="str">
        <f>IFERROR(VLOOKUP($AC727,FILL_DATA!$A$4:$X$1004,20,0),"")</f>
        <v/>
      </c>
      <c r="U727" s="58" t="str">
        <f>IFERROR(VLOOKUP($AC727,FILL_DATA!$A$4:$X$1004,21,0),"")</f>
        <v/>
      </c>
      <c r="V727" s="58" t="str">
        <f>IFERROR(VLOOKUP($AC727,FILL_DATA!$A$4:$X$1004,22,0),"")</f>
        <v/>
      </c>
      <c r="W727" s="58" t="str">
        <f>IFERROR(VLOOKUP($AC727,FILL_DATA!$A$4:$X$1004,23,0),"")</f>
        <v/>
      </c>
      <c r="X727" s="59" t="str">
        <f>IFERROR(VLOOKUP($AC727,FILL_DATA!$A$4:$X$1004,24,0),"")</f>
        <v/>
      </c>
      <c r="Y727" s="59" t="str">
        <f>IF(SANCTION!$C$6:$C$1006="","",VLOOKUP(SANCTION!$C$6:$C$1006,Sheet1!$B$3:$C$15,2,0))</f>
        <v/>
      </c>
      <c r="Z727" s="57">
        <f t="shared" si="22"/>
        <v>0</v>
      </c>
      <c r="AE727" s="89">
        <f>IF(SANCTION!$C727&gt;=9,1,0)</f>
        <v>1</v>
      </c>
      <c r="AF727" s="89">
        <f>IFERROR(PRODUCT(SANCTION!$X727,SANCTION!$Y727),"")</f>
        <v>0</v>
      </c>
      <c r="AG727" s="89">
        <f t="shared" si="23"/>
        <v>0</v>
      </c>
    </row>
    <row r="728" spans="1:33" hidden="1">
      <c r="A728" s="89" t="str">
        <f>J728&amp;"_"&amp;COUNTIF($J$6:J728,J728)</f>
        <v>_692</v>
      </c>
      <c r="B728" s="58"/>
      <c r="C728" s="58" t="str">
        <f>IFERROR(VLOOKUP($AC728,FILL_DATA!$A$4:$X$1004,2,0),"")</f>
        <v/>
      </c>
      <c r="D728" s="59" t="str">
        <f>IFERROR(VLOOKUP($AC728,FILL_DATA!$A$4:$X$1004,3,0),"")</f>
        <v/>
      </c>
      <c r="E728" s="58" t="str">
        <f>IFERROR(VLOOKUP($AC728,FILL_DATA!$A$4:$X$1004,4,0),"")</f>
        <v/>
      </c>
      <c r="F728" s="59" t="str">
        <f>IFERROR(VLOOKUP($AC728,FILL_DATA!$A$4:$X$1004,5,0),"")</f>
        <v/>
      </c>
      <c r="G728" s="58" t="str">
        <f>IFERROR(VLOOKUP($AC728,FILL_DATA!$A$4:$X$1004,6,0),"")</f>
        <v/>
      </c>
      <c r="H728" s="58" t="str">
        <f>IFERROR(VLOOKUP($AC728,FILL_DATA!$A$4:$X$1004,7,0),"")</f>
        <v/>
      </c>
      <c r="I728" s="161" t="str">
        <f>IFERROR(VLOOKUP($AC728,FILL_DATA!$A$4:$X$1004,9,0),"")</f>
        <v/>
      </c>
      <c r="J728" s="58" t="str">
        <f>IFERROR(VLOOKUP($AC728,FILL_DATA!$A$4:$X$1004,10,0),"")</f>
        <v/>
      </c>
      <c r="K728" s="58" t="str">
        <f>IFERROR(VLOOKUP($AC728,FILL_DATA!$A$4:$X$1004,11,0),"")</f>
        <v/>
      </c>
      <c r="L728" s="58" t="str">
        <f>IFERROR(VLOOKUP($AC728,FILL_DATA!$A$4:$X$1004,12,0),"")</f>
        <v/>
      </c>
      <c r="M728" s="58" t="str">
        <f>IFERROR(VLOOKUP($AC728,FILL_DATA!$A$4:$X$1004,13,0),"")</f>
        <v/>
      </c>
      <c r="N728" s="58" t="str">
        <f>IFERROR(VLOOKUP($AC728,FILL_DATA!$A$4:$X$1004,14,0),"")</f>
        <v/>
      </c>
      <c r="O728" s="58" t="str">
        <f>IFERROR(VLOOKUP($AC728,FILL_DATA!$A$4:$X$1004,15,0),"")</f>
        <v/>
      </c>
      <c r="P728" s="58" t="str">
        <f>IFERROR(VLOOKUP($AC728,FILL_DATA!$A$4:$X$1004,16,0),"")</f>
        <v/>
      </c>
      <c r="Q728" s="58" t="str">
        <f>IFERROR(VLOOKUP($AC728,FILL_DATA!$A$4:$X$1004,17,0),"")</f>
        <v/>
      </c>
      <c r="R728" s="58" t="str">
        <f>IFERROR(VLOOKUP($AC728,FILL_DATA!$A$4:$X$1004,18,0),"")</f>
        <v/>
      </c>
      <c r="S728" s="58" t="str">
        <f>IFERROR(VLOOKUP($AC728,FILL_DATA!$A$4:$X$1004,19,0),"")</f>
        <v/>
      </c>
      <c r="T728" s="58" t="str">
        <f>IFERROR(VLOOKUP($AC728,FILL_DATA!$A$4:$X$1004,20,0),"")</f>
        <v/>
      </c>
      <c r="U728" s="58" t="str">
        <f>IFERROR(VLOOKUP($AC728,FILL_DATA!$A$4:$X$1004,21,0),"")</f>
        <v/>
      </c>
      <c r="V728" s="58" t="str">
        <f>IFERROR(VLOOKUP($AC728,FILL_DATA!$A$4:$X$1004,22,0),"")</f>
        <v/>
      </c>
      <c r="W728" s="58" t="str">
        <f>IFERROR(VLOOKUP($AC728,FILL_DATA!$A$4:$X$1004,23,0),"")</f>
        <v/>
      </c>
      <c r="X728" s="59" t="str">
        <f>IFERROR(VLOOKUP($AC728,FILL_DATA!$A$4:$X$1004,24,0),"")</f>
        <v/>
      </c>
      <c r="Y728" s="59" t="str">
        <f>IF(SANCTION!$C$6:$C$1006="","",VLOOKUP(SANCTION!$C$6:$C$1006,Sheet1!$B$3:$C$15,2,0))</f>
        <v/>
      </c>
      <c r="Z728" s="57">
        <f t="shared" si="22"/>
        <v>0</v>
      </c>
      <c r="AE728" s="89">
        <f>IF(SANCTION!$C728&gt;=9,1,0)</f>
        <v>1</v>
      </c>
      <c r="AF728" s="89">
        <f>IFERROR(PRODUCT(SANCTION!$X728,SANCTION!$Y728),"")</f>
        <v>0</v>
      </c>
      <c r="AG728" s="89">
        <f t="shared" si="23"/>
        <v>0</v>
      </c>
    </row>
    <row r="729" spans="1:33" hidden="1">
      <c r="A729" s="89" t="str">
        <f>J729&amp;"_"&amp;COUNTIF($J$6:J729,J729)</f>
        <v>_693</v>
      </c>
      <c r="B729" s="58"/>
      <c r="C729" s="58" t="str">
        <f>IFERROR(VLOOKUP($AC729,FILL_DATA!$A$4:$X$1004,2,0),"")</f>
        <v/>
      </c>
      <c r="D729" s="59" t="str">
        <f>IFERROR(VLOOKUP($AC729,FILL_DATA!$A$4:$X$1004,3,0),"")</f>
        <v/>
      </c>
      <c r="E729" s="58" t="str">
        <f>IFERROR(VLOOKUP($AC729,FILL_DATA!$A$4:$X$1004,4,0),"")</f>
        <v/>
      </c>
      <c r="F729" s="59" t="str">
        <f>IFERROR(VLOOKUP($AC729,FILL_DATA!$A$4:$X$1004,5,0),"")</f>
        <v/>
      </c>
      <c r="G729" s="58" t="str">
        <f>IFERROR(VLOOKUP($AC729,FILL_DATA!$A$4:$X$1004,6,0),"")</f>
        <v/>
      </c>
      <c r="H729" s="58" t="str">
        <f>IFERROR(VLOOKUP($AC729,FILL_DATA!$A$4:$X$1004,7,0),"")</f>
        <v/>
      </c>
      <c r="I729" s="161" t="str">
        <f>IFERROR(VLOOKUP($AC729,FILL_DATA!$A$4:$X$1004,9,0),"")</f>
        <v/>
      </c>
      <c r="J729" s="58" t="str">
        <f>IFERROR(VLOOKUP($AC729,FILL_DATA!$A$4:$X$1004,10,0),"")</f>
        <v/>
      </c>
      <c r="K729" s="58" t="str">
        <f>IFERROR(VLOOKUP($AC729,FILL_DATA!$A$4:$X$1004,11,0),"")</f>
        <v/>
      </c>
      <c r="L729" s="58" t="str">
        <f>IFERROR(VLOOKUP($AC729,FILL_DATA!$A$4:$X$1004,12,0),"")</f>
        <v/>
      </c>
      <c r="M729" s="58" t="str">
        <f>IFERROR(VLOOKUP($AC729,FILL_DATA!$A$4:$X$1004,13,0),"")</f>
        <v/>
      </c>
      <c r="N729" s="58" t="str">
        <f>IFERROR(VLOOKUP($AC729,FILL_DATA!$A$4:$X$1004,14,0),"")</f>
        <v/>
      </c>
      <c r="O729" s="58" t="str">
        <f>IFERROR(VLOOKUP($AC729,FILL_DATA!$A$4:$X$1004,15,0),"")</f>
        <v/>
      </c>
      <c r="P729" s="58" t="str">
        <f>IFERROR(VLOOKUP($AC729,FILL_DATA!$A$4:$X$1004,16,0),"")</f>
        <v/>
      </c>
      <c r="Q729" s="58" t="str">
        <f>IFERROR(VLOOKUP($AC729,FILL_DATA!$A$4:$X$1004,17,0),"")</f>
        <v/>
      </c>
      <c r="R729" s="58" t="str">
        <f>IFERROR(VLOOKUP($AC729,FILL_DATA!$A$4:$X$1004,18,0),"")</f>
        <v/>
      </c>
      <c r="S729" s="58" t="str">
        <f>IFERROR(VLOOKUP($AC729,FILL_DATA!$A$4:$X$1004,19,0),"")</f>
        <v/>
      </c>
      <c r="T729" s="58" t="str">
        <f>IFERROR(VLOOKUP($AC729,FILL_DATA!$A$4:$X$1004,20,0),"")</f>
        <v/>
      </c>
      <c r="U729" s="58" t="str">
        <f>IFERROR(VLOOKUP($AC729,FILL_DATA!$A$4:$X$1004,21,0),"")</f>
        <v/>
      </c>
      <c r="V729" s="58" t="str">
        <f>IFERROR(VLOOKUP($AC729,FILL_DATA!$A$4:$X$1004,22,0),"")</f>
        <v/>
      </c>
      <c r="W729" s="58" t="str">
        <f>IFERROR(VLOOKUP($AC729,FILL_DATA!$A$4:$X$1004,23,0),"")</f>
        <v/>
      </c>
      <c r="X729" s="59" t="str">
        <f>IFERROR(VLOOKUP($AC729,FILL_DATA!$A$4:$X$1004,24,0),"")</f>
        <v/>
      </c>
      <c r="Y729" s="59" t="str">
        <f>IF(SANCTION!$C$6:$C$1006="","",VLOOKUP(SANCTION!$C$6:$C$1006,Sheet1!$B$3:$C$15,2,0))</f>
        <v/>
      </c>
      <c r="Z729" s="57">
        <f t="shared" si="22"/>
        <v>0</v>
      </c>
      <c r="AE729" s="89">
        <f>IF(SANCTION!$C729&gt;=9,1,0)</f>
        <v>1</v>
      </c>
      <c r="AF729" s="89">
        <f>IFERROR(PRODUCT(SANCTION!$X729,SANCTION!$Y729),"")</f>
        <v>0</v>
      </c>
      <c r="AG729" s="89">
        <f t="shared" si="23"/>
        <v>0</v>
      </c>
    </row>
    <row r="730" spans="1:33" hidden="1">
      <c r="A730" s="89" t="str">
        <f>J730&amp;"_"&amp;COUNTIF($J$6:J730,J730)</f>
        <v>_694</v>
      </c>
      <c r="B730" s="58"/>
      <c r="C730" s="58" t="str">
        <f>IFERROR(VLOOKUP($AC730,FILL_DATA!$A$4:$X$1004,2,0),"")</f>
        <v/>
      </c>
      <c r="D730" s="59" t="str">
        <f>IFERROR(VLOOKUP($AC730,FILL_DATA!$A$4:$X$1004,3,0),"")</f>
        <v/>
      </c>
      <c r="E730" s="58" t="str">
        <f>IFERROR(VLOOKUP($AC730,FILL_DATA!$A$4:$X$1004,4,0),"")</f>
        <v/>
      </c>
      <c r="F730" s="59" t="str">
        <f>IFERROR(VLOOKUP($AC730,FILL_DATA!$A$4:$X$1004,5,0),"")</f>
        <v/>
      </c>
      <c r="G730" s="58" t="str">
        <f>IFERROR(VLOOKUP($AC730,FILL_DATA!$A$4:$X$1004,6,0),"")</f>
        <v/>
      </c>
      <c r="H730" s="58" t="str">
        <f>IFERROR(VLOOKUP($AC730,FILL_DATA!$A$4:$X$1004,7,0),"")</f>
        <v/>
      </c>
      <c r="I730" s="161" t="str">
        <f>IFERROR(VLOOKUP($AC730,FILL_DATA!$A$4:$X$1004,9,0),"")</f>
        <v/>
      </c>
      <c r="J730" s="58" t="str">
        <f>IFERROR(VLOOKUP($AC730,FILL_DATA!$A$4:$X$1004,10,0),"")</f>
        <v/>
      </c>
      <c r="K730" s="58" t="str">
        <f>IFERROR(VLOOKUP($AC730,FILL_DATA!$A$4:$X$1004,11,0),"")</f>
        <v/>
      </c>
      <c r="L730" s="58" t="str">
        <f>IFERROR(VLOOKUP($AC730,FILL_DATA!$A$4:$X$1004,12,0),"")</f>
        <v/>
      </c>
      <c r="M730" s="58" t="str">
        <f>IFERROR(VLOOKUP($AC730,FILL_DATA!$A$4:$X$1004,13,0),"")</f>
        <v/>
      </c>
      <c r="N730" s="58" t="str">
        <f>IFERROR(VLOOKUP($AC730,FILL_DATA!$A$4:$X$1004,14,0),"")</f>
        <v/>
      </c>
      <c r="O730" s="58" t="str">
        <f>IFERROR(VLOOKUP($AC730,FILL_DATA!$A$4:$X$1004,15,0),"")</f>
        <v/>
      </c>
      <c r="P730" s="58" t="str">
        <f>IFERROR(VLOOKUP($AC730,FILL_DATA!$A$4:$X$1004,16,0),"")</f>
        <v/>
      </c>
      <c r="Q730" s="58" t="str">
        <f>IFERROR(VLOOKUP($AC730,FILL_DATA!$A$4:$X$1004,17,0),"")</f>
        <v/>
      </c>
      <c r="R730" s="58" t="str">
        <f>IFERROR(VLOOKUP($AC730,FILL_DATA!$A$4:$X$1004,18,0),"")</f>
        <v/>
      </c>
      <c r="S730" s="58" t="str">
        <f>IFERROR(VLOOKUP($AC730,FILL_DATA!$A$4:$X$1004,19,0),"")</f>
        <v/>
      </c>
      <c r="T730" s="58" t="str">
        <f>IFERROR(VLOOKUP($AC730,FILL_DATA!$A$4:$X$1004,20,0),"")</f>
        <v/>
      </c>
      <c r="U730" s="58" t="str">
        <f>IFERROR(VLOOKUP($AC730,FILL_DATA!$A$4:$X$1004,21,0),"")</f>
        <v/>
      </c>
      <c r="V730" s="58" t="str">
        <f>IFERROR(VLOOKUP($AC730,FILL_DATA!$A$4:$X$1004,22,0),"")</f>
        <v/>
      </c>
      <c r="W730" s="58" t="str">
        <f>IFERROR(VLOOKUP($AC730,FILL_DATA!$A$4:$X$1004,23,0),"")</f>
        <v/>
      </c>
      <c r="X730" s="59" t="str">
        <f>IFERROR(VLOOKUP($AC730,FILL_DATA!$A$4:$X$1004,24,0),"")</f>
        <v/>
      </c>
      <c r="Y730" s="59" t="str">
        <f>IF(SANCTION!$C$6:$C$1006="","",VLOOKUP(SANCTION!$C$6:$C$1006,Sheet1!$B$3:$C$15,2,0))</f>
        <v/>
      </c>
      <c r="Z730" s="57">
        <f t="shared" si="22"/>
        <v>0</v>
      </c>
      <c r="AE730" s="89">
        <f>IF(SANCTION!$C730&gt;=9,1,0)</f>
        <v>1</v>
      </c>
      <c r="AF730" s="89">
        <f>IFERROR(PRODUCT(SANCTION!$X730,SANCTION!$Y730),"")</f>
        <v>0</v>
      </c>
      <c r="AG730" s="89">
        <f t="shared" si="23"/>
        <v>0</v>
      </c>
    </row>
    <row r="731" spans="1:33" hidden="1">
      <c r="A731" s="89" t="str">
        <f>J731&amp;"_"&amp;COUNTIF($J$6:J731,J731)</f>
        <v>_695</v>
      </c>
      <c r="B731" s="58"/>
      <c r="C731" s="58" t="str">
        <f>IFERROR(VLOOKUP($AC731,FILL_DATA!$A$4:$X$1004,2,0),"")</f>
        <v/>
      </c>
      <c r="D731" s="59" t="str">
        <f>IFERROR(VLOOKUP($AC731,FILL_DATA!$A$4:$X$1004,3,0),"")</f>
        <v/>
      </c>
      <c r="E731" s="58" t="str">
        <f>IFERROR(VLOOKUP($AC731,FILL_DATA!$A$4:$X$1004,4,0),"")</f>
        <v/>
      </c>
      <c r="F731" s="59" t="str">
        <f>IFERROR(VLOOKUP($AC731,FILL_DATA!$A$4:$X$1004,5,0),"")</f>
        <v/>
      </c>
      <c r="G731" s="58" t="str">
        <f>IFERROR(VLOOKUP($AC731,FILL_DATA!$A$4:$X$1004,6,0),"")</f>
        <v/>
      </c>
      <c r="H731" s="58" t="str">
        <f>IFERROR(VLOOKUP($AC731,FILL_DATA!$A$4:$X$1004,7,0),"")</f>
        <v/>
      </c>
      <c r="I731" s="161" t="str">
        <f>IFERROR(VLOOKUP($AC731,FILL_DATA!$A$4:$X$1004,9,0),"")</f>
        <v/>
      </c>
      <c r="J731" s="58" t="str">
        <f>IFERROR(VLOOKUP($AC731,FILL_DATA!$A$4:$X$1004,10,0),"")</f>
        <v/>
      </c>
      <c r="K731" s="58" t="str">
        <f>IFERROR(VLOOKUP($AC731,FILL_DATA!$A$4:$X$1004,11,0),"")</f>
        <v/>
      </c>
      <c r="L731" s="58" t="str">
        <f>IFERROR(VLOOKUP($AC731,FILL_DATA!$A$4:$X$1004,12,0),"")</f>
        <v/>
      </c>
      <c r="M731" s="58" t="str">
        <f>IFERROR(VLOOKUP($AC731,FILL_DATA!$A$4:$X$1004,13,0),"")</f>
        <v/>
      </c>
      <c r="N731" s="58" t="str">
        <f>IFERROR(VLOOKUP($AC731,FILL_DATA!$A$4:$X$1004,14,0),"")</f>
        <v/>
      </c>
      <c r="O731" s="58" t="str">
        <f>IFERROR(VLOOKUP($AC731,FILL_DATA!$A$4:$X$1004,15,0),"")</f>
        <v/>
      </c>
      <c r="P731" s="58" t="str">
        <f>IFERROR(VLOOKUP($AC731,FILL_DATA!$A$4:$X$1004,16,0),"")</f>
        <v/>
      </c>
      <c r="Q731" s="58" t="str">
        <f>IFERROR(VLOOKUP($AC731,FILL_DATA!$A$4:$X$1004,17,0),"")</f>
        <v/>
      </c>
      <c r="R731" s="58" t="str">
        <f>IFERROR(VLOOKUP($AC731,FILL_DATA!$A$4:$X$1004,18,0),"")</f>
        <v/>
      </c>
      <c r="S731" s="58" t="str">
        <f>IFERROR(VLOOKUP($AC731,FILL_DATA!$A$4:$X$1004,19,0),"")</f>
        <v/>
      </c>
      <c r="T731" s="58" t="str">
        <f>IFERROR(VLOOKUP($AC731,FILL_DATA!$A$4:$X$1004,20,0),"")</f>
        <v/>
      </c>
      <c r="U731" s="58" t="str">
        <f>IFERROR(VLOOKUP($AC731,FILL_DATA!$A$4:$X$1004,21,0),"")</f>
        <v/>
      </c>
      <c r="V731" s="58" t="str">
        <f>IFERROR(VLOOKUP($AC731,FILL_DATA!$A$4:$X$1004,22,0),"")</f>
        <v/>
      </c>
      <c r="W731" s="58" t="str">
        <f>IFERROR(VLOOKUP($AC731,FILL_DATA!$A$4:$X$1004,23,0),"")</f>
        <v/>
      </c>
      <c r="X731" s="59" t="str">
        <f>IFERROR(VLOOKUP($AC731,FILL_DATA!$A$4:$X$1004,24,0),"")</f>
        <v/>
      </c>
      <c r="Y731" s="59" t="str">
        <f>IF(SANCTION!$C$6:$C$1006="","",VLOOKUP(SANCTION!$C$6:$C$1006,Sheet1!$B$3:$C$15,2,0))</f>
        <v/>
      </c>
      <c r="Z731" s="57">
        <f t="shared" si="22"/>
        <v>0</v>
      </c>
      <c r="AE731" s="89">
        <f>IF(SANCTION!$C731&gt;=9,1,0)</f>
        <v>1</v>
      </c>
      <c r="AF731" s="89">
        <f>IFERROR(PRODUCT(SANCTION!$X731,SANCTION!$Y731),"")</f>
        <v>0</v>
      </c>
      <c r="AG731" s="89">
        <f t="shared" si="23"/>
        <v>0</v>
      </c>
    </row>
    <row r="732" spans="1:33" hidden="1">
      <c r="A732" s="89" t="str">
        <f>J732&amp;"_"&amp;COUNTIF($J$6:J732,J732)</f>
        <v>_696</v>
      </c>
      <c r="B732" s="58"/>
      <c r="C732" s="58" t="str">
        <f>IFERROR(VLOOKUP($AC732,FILL_DATA!$A$4:$X$1004,2,0),"")</f>
        <v/>
      </c>
      <c r="D732" s="59" t="str">
        <f>IFERROR(VLOOKUP($AC732,FILL_DATA!$A$4:$X$1004,3,0),"")</f>
        <v/>
      </c>
      <c r="E732" s="58" t="str">
        <f>IFERROR(VLOOKUP($AC732,FILL_DATA!$A$4:$X$1004,4,0),"")</f>
        <v/>
      </c>
      <c r="F732" s="59" t="str">
        <f>IFERROR(VLOOKUP($AC732,FILL_DATA!$A$4:$X$1004,5,0),"")</f>
        <v/>
      </c>
      <c r="G732" s="58" t="str">
        <f>IFERROR(VLOOKUP($AC732,FILL_DATA!$A$4:$X$1004,6,0),"")</f>
        <v/>
      </c>
      <c r="H732" s="58" t="str">
        <f>IFERROR(VLOOKUP($AC732,FILL_DATA!$A$4:$X$1004,7,0),"")</f>
        <v/>
      </c>
      <c r="I732" s="161" t="str">
        <f>IFERROR(VLOOKUP($AC732,FILL_DATA!$A$4:$X$1004,9,0),"")</f>
        <v/>
      </c>
      <c r="J732" s="58" t="str">
        <f>IFERROR(VLOOKUP($AC732,FILL_DATA!$A$4:$X$1004,10,0),"")</f>
        <v/>
      </c>
      <c r="K732" s="58" t="str">
        <f>IFERROR(VLOOKUP($AC732,FILL_DATA!$A$4:$X$1004,11,0),"")</f>
        <v/>
      </c>
      <c r="L732" s="58" t="str">
        <f>IFERROR(VLOOKUP($AC732,FILL_DATA!$A$4:$X$1004,12,0),"")</f>
        <v/>
      </c>
      <c r="M732" s="58" t="str">
        <f>IFERROR(VLOOKUP($AC732,FILL_DATA!$A$4:$X$1004,13,0),"")</f>
        <v/>
      </c>
      <c r="N732" s="58" t="str">
        <f>IFERROR(VLOOKUP($AC732,FILL_DATA!$A$4:$X$1004,14,0),"")</f>
        <v/>
      </c>
      <c r="O732" s="58" t="str">
        <f>IFERROR(VLOOKUP($AC732,FILL_DATA!$A$4:$X$1004,15,0),"")</f>
        <v/>
      </c>
      <c r="P732" s="58" t="str">
        <f>IFERROR(VLOOKUP($AC732,FILL_DATA!$A$4:$X$1004,16,0),"")</f>
        <v/>
      </c>
      <c r="Q732" s="58" t="str">
        <f>IFERROR(VLOOKUP($AC732,FILL_DATA!$A$4:$X$1004,17,0),"")</f>
        <v/>
      </c>
      <c r="R732" s="58" t="str">
        <f>IFERROR(VLOOKUP($AC732,FILL_DATA!$A$4:$X$1004,18,0),"")</f>
        <v/>
      </c>
      <c r="S732" s="58" t="str">
        <f>IFERROR(VLOOKUP($AC732,FILL_DATA!$A$4:$X$1004,19,0),"")</f>
        <v/>
      </c>
      <c r="T732" s="58" t="str">
        <f>IFERROR(VLOOKUP($AC732,FILL_DATA!$A$4:$X$1004,20,0),"")</f>
        <v/>
      </c>
      <c r="U732" s="58" t="str">
        <f>IFERROR(VLOOKUP($AC732,FILL_DATA!$A$4:$X$1004,21,0),"")</f>
        <v/>
      </c>
      <c r="V732" s="58" t="str">
        <f>IFERROR(VLOOKUP($AC732,FILL_DATA!$A$4:$X$1004,22,0),"")</f>
        <v/>
      </c>
      <c r="W732" s="58" t="str">
        <f>IFERROR(VLOOKUP($AC732,FILL_DATA!$A$4:$X$1004,23,0),"")</f>
        <v/>
      </c>
      <c r="X732" s="59" t="str">
        <f>IFERROR(VLOOKUP($AC732,FILL_DATA!$A$4:$X$1004,24,0),"")</f>
        <v/>
      </c>
      <c r="Y732" s="59" t="str">
        <f>IF(SANCTION!$C$6:$C$1006="","",VLOOKUP(SANCTION!$C$6:$C$1006,Sheet1!$B$3:$C$15,2,0))</f>
        <v/>
      </c>
      <c r="Z732" s="57">
        <f t="shared" si="22"/>
        <v>0</v>
      </c>
      <c r="AE732" s="89">
        <f>IF(SANCTION!$C732&gt;=9,1,0)</f>
        <v>1</v>
      </c>
      <c r="AF732" s="89">
        <f>IFERROR(PRODUCT(SANCTION!$X732,SANCTION!$Y732),"")</f>
        <v>0</v>
      </c>
      <c r="AG732" s="89">
        <f t="shared" si="23"/>
        <v>0</v>
      </c>
    </row>
    <row r="733" spans="1:33" hidden="1">
      <c r="A733" s="89" t="str">
        <f>J733&amp;"_"&amp;COUNTIF($J$6:J733,J733)</f>
        <v>_697</v>
      </c>
      <c r="B733" s="58"/>
      <c r="C733" s="58" t="str">
        <f>IFERROR(VLOOKUP($AC733,FILL_DATA!$A$4:$X$1004,2,0),"")</f>
        <v/>
      </c>
      <c r="D733" s="59" t="str">
        <f>IFERROR(VLOOKUP($AC733,FILL_DATA!$A$4:$X$1004,3,0),"")</f>
        <v/>
      </c>
      <c r="E733" s="58" t="str">
        <f>IFERROR(VLOOKUP($AC733,FILL_DATA!$A$4:$X$1004,4,0),"")</f>
        <v/>
      </c>
      <c r="F733" s="59" t="str">
        <f>IFERROR(VLOOKUP($AC733,FILL_DATA!$A$4:$X$1004,5,0),"")</f>
        <v/>
      </c>
      <c r="G733" s="58" t="str">
        <f>IFERROR(VLOOKUP($AC733,FILL_DATA!$A$4:$X$1004,6,0),"")</f>
        <v/>
      </c>
      <c r="H733" s="58" t="str">
        <f>IFERROR(VLOOKUP($AC733,FILL_DATA!$A$4:$X$1004,7,0),"")</f>
        <v/>
      </c>
      <c r="I733" s="161" t="str">
        <f>IFERROR(VLOOKUP($AC733,FILL_DATA!$A$4:$X$1004,9,0),"")</f>
        <v/>
      </c>
      <c r="J733" s="58" t="str">
        <f>IFERROR(VLOOKUP($AC733,FILL_DATA!$A$4:$X$1004,10,0),"")</f>
        <v/>
      </c>
      <c r="K733" s="58" t="str">
        <f>IFERROR(VLOOKUP($AC733,FILL_DATA!$A$4:$X$1004,11,0),"")</f>
        <v/>
      </c>
      <c r="L733" s="58" t="str">
        <f>IFERROR(VLOOKUP($AC733,FILL_DATA!$A$4:$X$1004,12,0),"")</f>
        <v/>
      </c>
      <c r="M733" s="58" t="str">
        <f>IFERROR(VLOOKUP($AC733,FILL_DATA!$A$4:$X$1004,13,0),"")</f>
        <v/>
      </c>
      <c r="N733" s="58" t="str">
        <f>IFERROR(VLOOKUP($AC733,FILL_DATA!$A$4:$X$1004,14,0),"")</f>
        <v/>
      </c>
      <c r="O733" s="58" t="str">
        <f>IFERROR(VLOOKUP($AC733,FILL_DATA!$A$4:$X$1004,15,0),"")</f>
        <v/>
      </c>
      <c r="P733" s="58" t="str">
        <f>IFERROR(VLOOKUP($AC733,FILL_DATA!$A$4:$X$1004,16,0),"")</f>
        <v/>
      </c>
      <c r="Q733" s="58" t="str">
        <f>IFERROR(VLOOKUP($AC733,FILL_DATA!$A$4:$X$1004,17,0),"")</f>
        <v/>
      </c>
      <c r="R733" s="58" t="str">
        <f>IFERROR(VLOOKUP($AC733,FILL_DATA!$A$4:$X$1004,18,0),"")</f>
        <v/>
      </c>
      <c r="S733" s="58" t="str">
        <f>IFERROR(VLOOKUP($AC733,FILL_DATA!$A$4:$X$1004,19,0),"")</f>
        <v/>
      </c>
      <c r="T733" s="58" t="str">
        <f>IFERROR(VLOOKUP($AC733,FILL_DATA!$A$4:$X$1004,20,0),"")</f>
        <v/>
      </c>
      <c r="U733" s="58" t="str">
        <f>IFERROR(VLOOKUP($AC733,FILL_DATA!$A$4:$X$1004,21,0),"")</f>
        <v/>
      </c>
      <c r="V733" s="58" t="str">
        <f>IFERROR(VLOOKUP($AC733,FILL_DATA!$A$4:$X$1004,22,0),"")</f>
        <v/>
      </c>
      <c r="W733" s="58" t="str">
        <f>IFERROR(VLOOKUP($AC733,FILL_DATA!$A$4:$X$1004,23,0),"")</f>
        <v/>
      </c>
      <c r="X733" s="59" t="str">
        <f>IFERROR(VLOOKUP($AC733,FILL_DATA!$A$4:$X$1004,24,0),"")</f>
        <v/>
      </c>
      <c r="Y733" s="59" t="str">
        <f>IF(SANCTION!$C$6:$C$1006="","",VLOOKUP(SANCTION!$C$6:$C$1006,Sheet1!$B$3:$C$15,2,0))</f>
        <v/>
      </c>
      <c r="Z733" s="57">
        <f t="shared" si="22"/>
        <v>0</v>
      </c>
      <c r="AE733" s="89">
        <f>IF(SANCTION!$C733&gt;=9,1,0)</f>
        <v>1</v>
      </c>
      <c r="AF733" s="89">
        <f>IFERROR(PRODUCT(SANCTION!$X733,SANCTION!$Y733),"")</f>
        <v>0</v>
      </c>
      <c r="AG733" s="89">
        <f t="shared" si="23"/>
        <v>0</v>
      </c>
    </row>
    <row r="734" spans="1:33" hidden="1">
      <c r="A734" s="89" t="str">
        <f>J734&amp;"_"&amp;COUNTIF($J$6:J734,J734)</f>
        <v>_698</v>
      </c>
      <c r="B734" s="58"/>
      <c r="C734" s="58" t="str">
        <f>IFERROR(VLOOKUP($AC734,FILL_DATA!$A$4:$X$1004,2,0),"")</f>
        <v/>
      </c>
      <c r="D734" s="59" t="str">
        <f>IFERROR(VLOOKUP($AC734,FILL_DATA!$A$4:$X$1004,3,0),"")</f>
        <v/>
      </c>
      <c r="E734" s="58" t="str">
        <f>IFERROR(VLOOKUP($AC734,FILL_DATA!$A$4:$X$1004,4,0),"")</f>
        <v/>
      </c>
      <c r="F734" s="59" t="str">
        <f>IFERROR(VLOOKUP($AC734,FILL_DATA!$A$4:$X$1004,5,0),"")</f>
        <v/>
      </c>
      <c r="G734" s="58" t="str">
        <f>IFERROR(VLOOKUP($AC734,FILL_DATA!$A$4:$X$1004,6,0),"")</f>
        <v/>
      </c>
      <c r="H734" s="58" t="str">
        <f>IFERROR(VLOOKUP($AC734,FILL_DATA!$A$4:$X$1004,7,0),"")</f>
        <v/>
      </c>
      <c r="I734" s="161" t="str">
        <f>IFERROR(VLOOKUP($AC734,FILL_DATA!$A$4:$X$1004,9,0),"")</f>
        <v/>
      </c>
      <c r="J734" s="58" t="str">
        <f>IFERROR(VLOOKUP($AC734,FILL_DATA!$A$4:$X$1004,10,0),"")</f>
        <v/>
      </c>
      <c r="K734" s="58" t="str">
        <f>IFERROR(VLOOKUP($AC734,FILL_DATA!$A$4:$X$1004,11,0),"")</f>
        <v/>
      </c>
      <c r="L734" s="58" t="str">
        <f>IFERROR(VLOOKUP($AC734,FILL_DATA!$A$4:$X$1004,12,0),"")</f>
        <v/>
      </c>
      <c r="M734" s="58" t="str">
        <f>IFERROR(VLOOKUP($AC734,FILL_DATA!$A$4:$X$1004,13,0),"")</f>
        <v/>
      </c>
      <c r="N734" s="58" t="str">
        <f>IFERROR(VLOOKUP($AC734,FILL_DATA!$A$4:$X$1004,14,0),"")</f>
        <v/>
      </c>
      <c r="O734" s="58" t="str">
        <f>IFERROR(VLOOKUP($AC734,FILL_DATA!$A$4:$X$1004,15,0),"")</f>
        <v/>
      </c>
      <c r="P734" s="58" t="str">
        <f>IFERROR(VLOOKUP($AC734,FILL_DATA!$A$4:$X$1004,16,0),"")</f>
        <v/>
      </c>
      <c r="Q734" s="58" t="str">
        <f>IFERROR(VLOOKUP($AC734,FILL_DATA!$A$4:$X$1004,17,0),"")</f>
        <v/>
      </c>
      <c r="R734" s="58" t="str">
        <f>IFERROR(VLOOKUP($AC734,FILL_DATA!$A$4:$X$1004,18,0),"")</f>
        <v/>
      </c>
      <c r="S734" s="58" t="str">
        <f>IFERROR(VLOOKUP($AC734,FILL_DATA!$A$4:$X$1004,19,0),"")</f>
        <v/>
      </c>
      <c r="T734" s="58" t="str">
        <f>IFERROR(VLOOKUP($AC734,FILL_DATA!$A$4:$X$1004,20,0),"")</f>
        <v/>
      </c>
      <c r="U734" s="58" t="str">
        <f>IFERROR(VLOOKUP($AC734,FILL_DATA!$A$4:$X$1004,21,0),"")</f>
        <v/>
      </c>
      <c r="V734" s="58" t="str">
        <f>IFERROR(VLOOKUP($AC734,FILL_DATA!$A$4:$X$1004,22,0),"")</f>
        <v/>
      </c>
      <c r="W734" s="58" t="str">
        <f>IFERROR(VLOOKUP($AC734,FILL_DATA!$A$4:$X$1004,23,0),"")</f>
        <v/>
      </c>
      <c r="X734" s="59" t="str">
        <f>IFERROR(VLOOKUP($AC734,FILL_DATA!$A$4:$X$1004,24,0),"")</f>
        <v/>
      </c>
      <c r="Y734" s="59" t="str">
        <f>IF(SANCTION!$C$6:$C$1006="","",VLOOKUP(SANCTION!$C$6:$C$1006,Sheet1!$B$3:$C$15,2,0))</f>
        <v/>
      </c>
      <c r="Z734" s="57">
        <f t="shared" si="22"/>
        <v>0</v>
      </c>
      <c r="AE734" s="89">
        <f>IF(SANCTION!$C734&gt;=9,1,0)</f>
        <v>1</v>
      </c>
      <c r="AF734" s="89">
        <f>IFERROR(PRODUCT(SANCTION!$X734,SANCTION!$Y734),"")</f>
        <v>0</v>
      </c>
      <c r="AG734" s="89">
        <f t="shared" si="23"/>
        <v>0</v>
      </c>
    </row>
    <row r="735" spans="1:33" hidden="1">
      <c r="A735" s="89" t="str">
        <f>J735&amp;"_"&amp;COUNTIF($J$6:J735,J735)</f>
        <v>_699</v>
      </c>
      <c r="B735" s="58"/>
      <c r="C735" s="58" t="str">
        <f>IFERROR(VLOOKUP($AC735,FILL_DATA!$A$4:$X$1004,2,0),"")</f>
        <v/>
      </c>
      <c r="D735" s="59" t="str">
        <f>IFERROR(VLOOKUP($AC735,FILL_DATA!$A$4:$X$1004,3,0),"")</f>
        <v/>
      </c>
      <c r="E735" s="58" t="str">
        <f>IFERROR(VLOOKUP($AC735,FILL_DATA!$A$4:$X$1004,4,0),"")</f>
        <v/>
      </c>
      <c r="F735" s="59" t="str">
        <f>IFERROR(VLOOKUP($AC735,FILL_DATA!$A$4:$X$1004,5,0),"")</f>
        <v/>
      </c>
      <c r="G735" s="58" t="str">
        <f>IFERROR(VLOOKUP($AC735,FILL_DATA!$A$4:$X$1004,6,0),"")</f>
        <v/>
      </c>
      <c r="H735" s="58" t="str">
        <f>IFERROR(VLOOKUP($AC735,FILL_DATA!$A$4:$X$1004,7,0),"")</f>
        <v/>
      </c>
      <c r="I735" s="161" t="str">
        <f>IFERROR(VLOOKUP($AC735,FILL_DATA!$A$4:$X$1004,9,0),"")</f>
        <v/>
      </c>
      <c r="J735" s="58" t="str">
        <f>IFERROR(VLOOKUP($AC735,FILL_DATA!$A$4:$X$1004,10,0),"")</f>
        <v/>
      </c>
      <c r="K735" s="58" t="str">
        <f>IFERROR(VLOOKUP($AC735,FILL_DATA!$A$4:$X$1004,11,0),"")</f>
        <v/>
      </c>
      <c r="L735" s="58" t="str">
        <f>IFERROR(VLOOKUP($AC735,FILL_DATA!$A$4:$X$1004,12,0),"")</f>
        <v/>
      </c>
      <c r="M735" s="58" t="str">
        <f>IFERROR(VLOOKUP($AC735,FILL_DATA!$A$4:$X$1004,13,0),"")</f>
        <v/>
      </c>
      <c r="N735" s="58" t="str">
        <f>IFERROR(VLOOKUP($AC735,FILL_DATA!$A$4:$X$1004,14,0),"")</f>
        <v/>
      </c>
      <c r="O735" s="58" t="str">
        <f>IFERROR(VLOOKUP($AC735,FILL_DATA!$A$4:$X$1004,15,0),"")</f>
        <v/>
      </c>
      <c r="P735" s="58" t="str">
        <f>IFERROR(VLOOKUP($AC735,FILL_DATA!$A$4:$X$1004,16,0),"")</f>
        <v/>
      </c>
      <c r="Q735" s="58" t="str">
        <f>IFERROR(VLOOKUP($AC735,FILL_DATA!$A$4:$X$1004,17,0),"")</f>
        <v/>
      </c>
      <c r="R735" s="58" t="str">
        <f>IFERROR(VLOOKUP($AC735,FILL_DATA!$A$4:$X$1004,18,0),"")</f>
        <v/>
      </c>
      <c r="S735" s="58" t="str">
        <f>IFERROR(VLOOKUP($AC735,FILL_DATA!$A$4:$X$1004,19,0),"")</f>
        <v/>
      </c>
      <c r="T735" s="58" t="str">
        <f>IFERROR(VLOOKUP($AC735,FILL_DATA!$A$4:$X$1004,20,0),"")</f>
        <v/>
      </c>
      <c r="U735" s="58" t="str">
        <f>IFERROR(VLOOKUP($AC735,FILL_DATA!$A$4:$X$1004,21,0),"")</f>
        <v/>
      </c>
      <c r="V735" s="58" t="str">
        <f>IFERROR(VLOOKUP($AC735,FILL_DATA!$A$4:$X$1004,22,0),"")</f>
        <v/>
      </c>
      <c r="W735" s="58" t="str">
        <f>IFERROR(VLOOKUP($AC735,FILL_DATA!$A$4:$X$1004,23,0),"")</f>
        <v/>
      </c>
      <c r="X735" s="59" t="str">
        <f>IFERROR(VLOOKUP($AC735,FILL_DATA!$A$4:$X$1004,24,0),"")</f>
        <v/>
      </c>
      <c r="Y735" s="59" t="str">
        <f>IF(SANCTION!$C$6:$C$1006="","",VLOOKUP(SANCTION!$C$6:$C$1006,Sheet1!$B$3:$C$15,2,0))</f>
        <v/>
      </c>
      <c r="Z735" s="57">
        <f t="shared" si="22"/>
        <v>0</v>
      </c>
      <c r="AE735" s="89">
        <f>IF(SANCTION!$C735&gt;=9,1,0)</f>
        <v>1</v>
      </c>
      <c r="AF735" s="89">
        <f>IFERROR(PRODUCT(SANCTION!$X735,SANCTION!$Y735),"")</f>
        <v>0</v>
      </c>
      <c r="AG735" s="89">
        <f t="shared" si="23"/>
        <v>0</v>
      </c>
    </row>
    <row r="736" spans="1:33" hidden="1">
      <c r="A736" s="89" t="str">
        <f>J736&amp;"_"&amp;COUNTIF($J$6:J736,J736)</f>
        <v>_700</v>
      </c>
      <c r="B736" s="58"/>
      <c r="C736" s="58" t="str">
        <f>IFERROR(VLOOKUP($AC736,FILL_DATA!$A$4:$X$1004,2,0),"")</f>
        <v/>
      </c>
      <c r="D736" s="59" t="str">
        <f>IFERROR(VLOOKUP($AC736,FILL_DATA!$A$4:$X$1004,3,0),"")</f>
        <v/>
      </c>
      <c r="E736" s="58" t="str">
        <f>IFERROR(VLOOKUP($AC736,FILL_DATA!$A$4:$X$1004,4,0),"")</f>
        <v/>
      </c>
      <c r="F736" s="59" t="str">
        <f>IFERROR(VLOOKUP($AC736,FILL_DATA!$A$4:$X$1004,5,0),"")</f>
        <v/>
      </c>
      <c r="G736" s="58" t="str">
        <f>IFERROR(VLOOKUP($AC736,FILL_DATA!$A$4:$X$1004,6,0),"")</f>
        <v/>
      </c>
      <c r="H736" s="58" t="str">
        <f>IFERROR(VLOOKUP($AC736,FILL_DATA!$A$4:$X$1004,7,0),"")</f>
        <v/>
      </c>
      <c r="I736" s="161" t="str">
        <f>IFERROR(VLOOKUP($AC736,FILL_DATA!$A$4:$X$1004,9,0),"")</f>
        <v/>
      </c>
      <c r="J736" s="58" t="str">
        <f>IFERROR(VLOOKUP($AC736,FILL_DATA!$A$4:$X$1004,10,0),"")</f>
        <v/>
      </c>
      <c r="K736" s="58" t="str">
        <f>IFERROR(VLOOKUP($AC736,FILL_DATA!$A$4:$X$1004,11,0),"")</f>
        <v/>
      </c>
      <c r="L736" s="58" t="str">
        <f>IFERROR(VLOOKUP($AC736,FILL_DATA!$A$4:$X$1004,12,0),"")</f>
        <v/>
      </c>
      <c r="M736" s="58" t="str">
        <f>IFERROR(VLOOKUP($AC736,FILL_DATA!$A$4:$X$1004,13,0),"")</f>
        <v/>
      </c>
      <c r="N736" s="58" t="str">
        <f>IFERROR(VLOOKUP($AC736,FILL_DATA!$A$4:$X$1004,14,0),"")</f>
        <v/>
      </c>
      <c r="O736" s="58" t="str">
        <f>IFERROR(VLOOKUP($AC736,FILL_DATA!$A$4:$X$1004,15,0),"")</f>
        <v/>
      </c>
      <c r="P736" s="58" t="str">
        <f>IFERROR(VLOOKUP($AC736,FILL_DATA!$A$4:$X$1004,16,0),"")</f>
        <v/>
      </c>
      <c r="Q736" s="58" t="str">
        <f>IFERROR(VLOOKUP($AC736,FILL_DATA!$A$4:$X$1004,17,0),"")</f>
        <v/>
      </c>
      <c r="R736" s="58" t="str">
        <f>IFERROR(VLOOKUP($AC736,FILL_DATA!$A$4:$X$1004,18,0),"")</f>
        <v/>
      </c>
      <c r="S736" s="58" t="str">
        <f>IFERROR(VLOOKUP($AC736,FILL_DATA!$A$4:$X$1004,19,0),"")</f>
        <v/>
      </c>
      <c r="T736" s="58" t="str">
        <f>IFERROR(VLOOKUP($AC736,FILL_DATA!$A$4:$X$1004,20,0),"")</f>
        <v/>
      </c>
      <c r="U736" s="58" t="str">
        <f>IFERROR(VLOOKUP($AC736,FILL_DATA!$A$4:$X$1004,21,0),"")</f>
        <v/>
      </c>
      <c r="V736" s="58" t="str">
        <f>IFERROR(VLOOKUP($AC736,FILL_DATA!$A$4:$X$1004,22,0),"")</f>
        <v/>
      </c>
      <c r="W736" s="58" t="str">
        <f>IFERROR(VLOOKUP($AC736,FILL_DATA!$A$4:$X$1004,23,0),"")</f>
        <v/>
      </c>
      <c r="X736" s="59" t="str">
        <f>IFERROR(VLOOKUP($AC736,FILL_DATA!$A$4:$X$1004,24,0),"")</f>
        <v/>
      </c>
      <c r="Y736" s="59" t="str">
        <f>IF(SANCTION!$C$6:$C$1006="","",VLOOKUP(SANCTION!$C$6:$C$1006,Sheet1!$B$3:$C$15,2,0))</f>
        <v/>
      </c>
      <c r="Z736" s="57">
        <f t="shared" si="22"/>
        <v>0</v>
      </c>
      <c r="AE736" s="89">
        <f>IF(SANCTION!$C736&gt;=9,1,0)</f>
        <v>1</v>
      </c>
      <c r="AF736" s="89">
        <f>IFERROR(PRODUCT(SANCTION!$X736,SANCTION!$Y736),"")</f>
        <v>0</v>
      </c>
      <c r="AG736" s="89">
        <f t="shared" si="23"/>
        <v>0</v>
      </c>
    </row>
    <row r="737" spans="1:33" hidden="1">
      <c r="A737" s="89" t="str">
        <f>J737&amp;"_"&amp;COUNTIF($J$6:J737,J737)</f>
        <v>_701</v>
      </c>
      <c r="B737" s="58"/>
      <c r="C737" s="58" t="str">
        <f>IFERROR(VLOOKUP($AC737,FILL_DATA!$A$4:$X$1004,2,0),"")</f>
        <v/>
      </c>
      <c r="D737" s="59" t="str">
        <f>IFERROR(VLOOKUP($AC737,FILL_DATA!$A$4:$X$1004,3,0),"")</f>
        <v/>
      </c>
      <c r="E737" s="58" t="str">
        <f>IFERROR(VLOOKUP($AC737,FILL_DATA!$A$4:$X$1004,4,0),"")</f>
        <v/>
      </c>
      <c r="F737" s="59" t="str">
        <f>IFERROR(VLOOKUP($AC737,FILL_DATA!$A$4:$X$1004,5,0),"")</f>
        <v/>
      </c>
      <c r="G737" s="58" t="str">
        <f>IFERROR(VLOOKUP($AC737,FILL_DATA!$A$4:$X$1004,6,0),"")</f>
        <v/>
      </c>
      <c r="H737" s="58" t="str">
        <f>IFERROR(VLOOKUP($AC737,FILL_DATA!$A$4:$X$1004,7,0),"")</f>
        <v/>
      </c>
      <c r="I737" s="161" t="str">
        <f>IFERROR(VLOOKUP($AC737,FILL_DATA!$A$4:$X$1004,9,0),"")</f>
        <v/>
      </c>
      <c r="J737" s="58" t="str">
        <f>IFERROR(VLOOKUP($AC737,FILL_DATA!$A$4:$X$1004,10,0),"")</f>
        <v/>
      </c>
      <c r="K737" s="58" t="str">
        <f>IFERROR(VLOOKUP($AC737,FILL_DATA!$A$4:$X$1004,11,0),"")</f>
        <v/>
      </c>
      <c r="L737" s="58" t="str">
        <f>IFERROR(VLOOKUP($AC737,FILL_DATA!$A$4:$X$1004,12,0),"")</f>
        <v/>
      </c>
      <c r="M737" s="58" t="str">
        <f>IFERROR(VLOOKUP($AC737,FILL_DATA!$A$4:$X$1004,13,0),"")</f>
        <v/>
      </c>
      <c r="N737" s="58" t="str">
        <f>IFERROR(VLOOKUP($AC737,FILL_DATA!$A$4:$X$1004,14,0),"")</f>
        <v/>
      </c>
      <c r="O737" s="58" t="str">
        <f>IFERROR(VLOOKUP($AC737,FILL_DATA!$A$4:$X$1004,15,0),"")</f>
        <v/>
      </c>
      <c r="P737" s="58" t="str">
        <f>IFERROR(VLOOKUP($AC737,FILL_DATA!$A$4:$X$1004,16,0),"")</f>
        <v/>
      </c>
      <c r="Q737" s="58" t="str">
        <f>IFERROR(VLOOKUP($AC737,FILL_DATA!$A$4:$X$1004,17,0),"")</f>
        <v/>
      </c>
      <c r="R737" s="58" t="str">
        <f>IFERROR(VLOOKUP($AC737,FILL_DATA!$A$4:$X$1004,18,0),"")</f>
        <v/>
      </c>
      <c r="S737" s="58" t="str">
        <f>IFERROR(VLOOKUP($AC737,FILL_DATA!$A$4:$X$1004,19,0),"")</f>
        <v/>
      </c>
      <c r="T737" s="58" t="str">
        <f>IFERROR(VLOOKUP($AC737,FILL_DATA!$A$4:$X$1004,20,0),"")</f>
        <v/>
      </c>
      <c r="U737" s="58" t="str">
        <f>IFERROR(VLOOKUP($AC737,FILL_DATA!$A$4:$X$1004,21,0),"")</f>
        <v/>
      </c>
      <c r="V737" s="58" t="str">
        <f>IFERROR(VLOOKUP($AC737,FILL_DATA!$A$4:$X$1004,22,0),"")</f>
        <v/>
      </c>
      <c r="W737" s="58" t="str">
        <f>IFERROR(VLOOKUP($AC737,FILL_DATA!$A$4:$X$1004,23,0),"")</f>
        <v/>
      </c>
      <c r="X737" s="59" t="str">
        <f>IFERROR(VLOOKUP($AC737,FILL_DATA!$A$4:$X$1004,24,0),"")</f>
        <v/>
      </c>
      <c r="Y737" s="59" t="str">
        <f>IF(SANCTION!$C$6:$C$1006="","",VLOOKUP(SANCTION!$C$6:$C$1006,Sheet1!$B$3:$C$15,2,0))</f>
        <v/>
      </c>
      <c r="Z737" s="57">
        <f t="shared" si="22"/>
        <v>0</v>
      </c>
      <c r="AE737" s="89">
        <f>IF(SANCTION!$C737&gt;=9,1,0)</f>
        <v>1</v>
      </c>
      <c r="AF737" s="89">
        <f>IFERROR(PRODUCT(SANCTION!$X737,SANCTION!$Y737),"")</f>
        <v>0</v>
      </c>
      <c r="AG737" s="89">
        <f t="shared" si="23"/>
        <v>0</v>
      </c>
    </row>
    <row r="738" spans="1:33" hidden="1">
      <c r="A738" s="89" t="str">
        <f>J738&amp;"_"&amp;COUNTIF($J$6:J738,J738)</f>
        <v>_702</v>
      </c>
      <c r="B738" s="58"/>
      <c r="C738" s="58" t="str">
        <f>IFERROR(VLOOKUP($AC738,FILL_DATA!$A$4:$X$1004,2,0),"")</f>
        <v/>
      </c>
      <c r="D738" s="59" t="str">
        <f>IFERROR(VLOOKUP($AC738,FILL_DATA!$A$4:$X$1004,3,0),"")</f>
        <v/>
      </c>
      <c r="E738" s="58" t="str">
        <f>IFERROR(VLOOKUP($AC738,FILL_DATA!$A$4:$X$1004,4,0),"")</f>
        <v/>
      </c>
      <c r="F738" s="59" t="str">
        <f>IFERROR(VLOOKUP($AC738,FILL_DATA!$A$4:$X$1004,5,0),"")</f>
        <v/>
      </c>
      <c r="G738" s="58" t="str">
        <f>IFERROR(VLOOKUP($AC738,FILL_DATA!$A$4:$X$1004,6,0),"")</f>
        <v/>
      </c>
      <c r="H738" s="58" t="str">
        <f>IFERROR(VLOOKUP($AC738,FILL_DATA!$A$4:$X$1004,7,0),"")</f>
        <v/>
      </c>
      <c r="I738" s="161" t="str">
        <f>IFERROR(VLOOKUP($AC738,FILL_DATA!$A$4:$X$1004,9,0),"")</f>
        <v/>
      </c>
      <c r="J738" s="58" t="str">
        <f>IFERROR(VLOOKUP($AC738,FILL_DATA!$A$4:$X$1004,10,0),"")</f>
        <v/>
      </c>
      <c r="K738" s="58" t="str">
        <f>IFERROR(VLOOKUP($AC738,FILL_DATA!$A$4:$X$1004,11,0),"")</f>
        <v/>
      </c>
      <c r="L738" s="58" t="str">
        <f>IFERROR(VLOOKUP($AC738,FILL_DATA!$A$4:$X$1004,12,0),"")</f>
        <v/>
      </c>
      <c r="M738" s="58" t="str">
        <f>IFERROR(VLOOKUP($AC738,FILL_DATA!$A$4:$X$1004,13,0),"")</f>
        <v/>
      </c>
      <c r="N738" s="58" t="str">
        <f>IFERROR(VLOOKUP($AC738,FILL_DATA!$A$4:$X$1004,14,0),"")</f>
        <v/>
      </c>
      <c r="O738" s="58" t="str">
        <f>IFERROR(VLOOKUP($AC738,FILL_DATA!$A$4:$X$1004,15,0),"")</f>
        <v/>
      </c>
      <c r="P738" s="58" t="str">
        <f>IFERROR(VLOOKUP($AC738,FILL_DATA!$A$4:$X$1004,16,0),"")</f>
        <v/>
      </c>
      <c r="Q738" s="58" t="str">
        <f>IFERROR(VLOOKUP($AC738,FILL_DATA!$A$4:$X$1004,17,0),"")</f>
        <v/>
      </c>
      <c r="R738" s="58" t="str">
        <f>IFERROR(VLOOKUP($AC738,FILL_DATA!$A$4:$X$1004,18,0),"")</f>
        <v/>
      </c>
      <c r="S738" s="58" t="str">
        <f>IFERROR(VLOOKUP($AC738,FILL_DATA!$A$4:$X$1004,19,0),"")</f>
        <v/>
      </c>
      <c r="T738" s="58" t="str">
        <f>IFERROR(VLOOKUP($AC738,FILL_DATA!$A$4:$X$1004,20,0),"")</f>
        <v/>
      </c>
      <c r="U738" s="58" t="str">
        <f>IFERROR(VLOOKUP($AC738,FILL_DATA!$A$4:$X$1004,21,0),"")</f>
        <v/>
      </c>
      <c r="V738" s="58" t="str">
        <f>IFERROR(VLOOKUP($AC738,FILL_DATA!$A$4:$X$1004,22,0),"")</f>
        <v/>
      </c>
      <c r="W738" s="58" t="str">
        <f>IFERROR(VLOOKUP($AC738,FILL_DATA!$A$4:$X$1004,23,0),"")</f>
        <v/>
      </c>
      <c r="X738" s="59" t="str">
        <f>IFERROR(VLOOKUP($AC738,FILL_DATA!$A$4:$X$1004,24,0),"")</f>
        <v/>
      </c>
      <c r="Y738" s="59" t="str">
        <f>IF(SANCTION!$C$6:$C$1006="","",VLOOKUP(SANCTION!$C$6:$C$1006,Sheet1!$B$3:$C$15,2,0))</f>
        <v/>
      </c>
      <c r="Z738" s="57">
        <f t="shared" si="22"/>
        <v>0</v>
      </c>
      <c r="AE738" s="89">
        <f>IF(SANCTION!$C738&gt;=9,1,0)</f>
        <v>1</v>
      </c>
      <c r="AF738" s="89">
        <f>IFERROR(PRODUCT(SANCTION!$X738,SANCTION!$Y738),"")</f>
        <v>0</v>
      </c>
      <c r="AG738" s="89">
        <f t="shared" si="23"/>
        <v>0</v>
      </c>
    </row>
    <row r="739" spans="1:33" hidden="1">
      <c r="A739" s="89" t="str">
        <f>J739&amp;"_"&amp;COUNTIF($J$6:J739,J739)</f>
        <v>_703</v>
      </c>
      <c r="B739" s="58"/>
      <c r="C739" s="58" t="str">
        <f>IFERROR(VLOOKUP($AC739,FILL_DATA!$A$4:$X$1004,2,0),"")</f>
        <v/>
      </c>
      <c r="D739" s="59" t="str">
        <f>IFERROR(VLOOKUP($AC739,FILL_DATA!$A$4:$X$1004,3,0),"")</f>
        <v/>
      </c>
      <c r="E739" s="58" t="str">
        <f>IFERROR(VLOOKUP($AC739,FILL_DATA!$A$4:$X$1004,4,0),"")</f>
        <v/>
      </c>
      <c r="F739" s="59" t="str">
        <f>IFERROR(VLOOKUP($AC739,FILL_DATA!$A$4:$X$1004,5,0),"")</f>
        <v/>
      </c>
      <c r="G739" s="58" t="str">
        <f>IFERROR(VLOOKUP($AC739,FILL_DATA!$A$4:$X$1004,6,0),"")</f>
        <v/>
      </c>
      <c r="H739" s="58" t="str">
        <f>IFERROR(VLOOKUP($AC739,FILL_DATA!$A$4:$X$1004,7,0),"")</f>
        <v/>
      </c>
      <c r="I739" s="161" t="str">
        <f>IFERROR(VLOOKUP($AC739,FILL_DATA!$A$4:$X$1004,9,0),"")</f>
        <v/>
      </c>
      <c r="J739" s="58" t="str">
        <f>IFERROR(VLOOKUP($AC739,FILL_DATA!$A$4:$X$1004,10,0),"")</f>
        <v/>
      </c>
      <c r="K739" s="58" t="str">
        <f>IFERROR(VLOOKUP($AC739,FILL_DATA!$A$4:$X$1004,11,0),"")</f>
        <v/>
      </c>
      <c r="L739" s="58" t="str">
        <f>IFERROR(VLOOKUP($AC739,FILL_DATA!$A$4:$X$1004,12,0),"")</f>
        <v/>
      </c>
      <c r="M739" s="58" t="str">
        <f>IFERROR(VLOOKUP($AC739,FILL_DATA!$A$4:$X$1004,13,0),"")</f>
        <v/>
      </c>
      <c r="N739" s="58" t="str">
        <f>IFERROR(VLOOKUP($AC739,FILL_DATA!$A$4:$X$1004,14,0),"")</f>
        <v/>
      </c>
      <c r="O739" s="58" t="str">
        <f>IFERROR(VLOOKUP($AC739,FILL_DATA!$A$4:$X$1004,15,0),"")</f>
        <v/>
      </c>
      <c r="P739" s="58" t="str">
        <f>IFERROR(VLOOKUP($AC739,FILL_DATA!$A$4:$X$1004,16,0),"")</f>
        <v/>
      </c>
      <c r="Q739" s="58" t="str">
        <f>IFERROR(VLOOKUP($AC739,FILL_DATA!$A$4:$X$1004,17,0),"")</f>
        <v/>
      </c>
      <c r="R739" s="58" t="str">
        <f>IFERROR(VLOOKUP($AC739,FILL_DATA!$A$4:$X$1004,18,0),"")</f>
        <v/>
      </c>
      <c r="S739" s="58" t="str">
        <f>IFERROR(VLOOKUP($AC739,FILL_DATA!$A$4:$X$1004,19,0),"")</f>
        <v/>
      </c>
      <c r="T739" s="58" t="str">
        <f>IFERROR(VLOOKUP($AC739,FILL_DATA!$A$4:$X$1004,20,0),"")</f>
        <v/>
      </c>
      <c r="U739" s="58" t="str">
        <f>IFERROR(VLOOKUP($AC739,FILL_DATA!$A$4:$X$1004,21,0),"")</f>
        <v/>
      </c>
      <c r="V739" s="58" t="str">
        <f>IFERROR(VLOOKUP($AC739,FILL_DATA!$A$4:$X$1004,22,0),"")</f>
        <v/>
      </c>
      <c r="W739" s="58" t="str">
        <f>IFERROR(VLOOKUP($AC739,FILL_DATA!$A$4:$X$1004,23,0),"")</f>
        <v/>
      </c>
      <c r="X739" s="59" t="str">
        <f>IFERROR(VLOOKUP($AC739,FILL_DATA!$A$4:$X$1004,24,0),"")</f>
        <v/>
      </c>
      <c r="Y739" s="59" t="str">
        <f>IF(SANCTION!$C$6:$C$1006="","",VLOOKUP(SANCTION!$C$6:$C$1006,Sheet1!$B$3:$C$15,2,0))</f>
        <v/>
      </c>
      <c r="Z739" s="57">
        <f t="shared" si="22"/>
        <v>0</v>
      </c>
      <c r="AE739" s="89">
        <f>IF(SANCTION!$C739&gt;=9,1,0)</f>
        <v>1</v>
      </c>
      <c r="AF739" s="89">
        <f>IFERROR(PRODUCT(SANCTION!$X739,SANCTION!$Y739),"")</f>
        <v>0</v>
      </c>
      <c r="AG739" s="89">
        <f t="shared" si="23"/>
        <v>0</v>
      </c>
    </row>
    <row r="740" spans="1:33" hidden="1">
      <c r="A740" s="89" t="str">
        <f>J740&amp;"_"&amp;COUNTIF($J$6:J740,J740)</f>
        <v>_704</v>
      </c>
      <c r="B740" s="58"/>
      <c r="C740" s="58" t="str">
        <f>IFERROR(VLOOKUP($AC740,FILL_DATA!$A$4:$X$1004,2,0),"")</f>
        <v/>
      </c>
      <c r="D740" s="59" t="str">
        <f>IFERROR(VLOOKUP($AC740,FILL_DATA!$A$4:$X$1004,3,0),"")</f>
        <v/>
      </c>
      <c r="E740" s="58" t="str">
        <f>IFERROR(VLOOKUP($AC740,FILL_DATA!$A$4:$X$1004,4,0),"")</f>
        <v/>
      </c>
      <c r="F740" s="59" t="str">
        <f>IFERROR(VLOOKUP($AC740,FILL_DATA!$A$4:$X$1004,5,0),"")</f>
        <v/>
      </c>
      <c r="G740" s="58" t="str">
        <f>IFERROR(VLOOKUP($AC740,FILL_DATA!$A$4:$X$1004,6,0),"")</f>
        <v/>
      </c>
      <c r="H740" s="58" t="str">
        <f>IFERROR(VLOOKUP($AC740,FILL_DATA!$A$4:$X$1004,7,0),"")</f>
        <v/>
      </c>
      <c r="I740" s="161" t="str">
        <f>IFERROR(VLOOKUP($AC740,FILL_DATA!$A$4:$X$1004,9,0),"")</f>
        <v/>
      </c>
      <c r="J740" s="58" t="str">
        <f>IFERROR(VLOOKUP($AC740,FILL_DATA!$A$4:$X$1004,10,0),"")</f>
        <v/>
      </c>
      <c r="K740" s="58" t="str">
        <f>IFERROR(VLOOKUP($AC740,FILL_DATA!$A$4:$X$1004,11,0),"")</f>
        <v/>
      </c>
      <c r="L740" s="58" t="str">
        <f>IFERROR(VLOOKUP($AC740,FILL_DATA!$A$4:$X$1004,12,0),"")</f>
        <v/>
      </c>
      <c r="M740" s="58" t="str">
        <f>IFERROR(VLOOKUP($AC740,FILL_DATA!$A$4:$X$1004,13,0),"")</f>
        <v/>
      </c>
      <c r="N740" s="58" t="str">
        <f>IFERROR(VLOOKUP($AC740,FILL_DATA!$A$4:$X$1004,14,0),"")</f>
        <v/>
      </c>
      <c r="O740" s="58" t="str">
        <f>IFERROR(VLOOKUP($AC740,FILL_DATA!$A$4:$X$1004,15,0),"")</f>
        <v/>
      </c>
      <c r="P740" s="58" t="str">
        <f>IFERROR(VLOOKUP($AC740,FILL_DATA!$A$4:$X$1004,16,0),"")</f>
        <v/>
      </c>
      <c r="Q740" s="58" t="str">
        <f>IFERROR(VLOOKUP($AC740,FILL_DATA!$A$4:$X$1004,17,0),"")</f>
        <v/>
      </c>
      <c r="R740" s="58" t="str">
        <f>IFERROR(VLOOKUP($AC740,FILL_DATA!$A$4:$X$1004,18,0),"")</f>
        <v/>
      </c>
      <c r="S740" s="58" t="str">
        <f>IFERROR(VLOOKUP($AC740,FILL_DATA!$A$4:$X$1004,19,0),"")</f>
        <v/>
      </c>
      <c r="T740" s="58" t="str">
        <f>IFERROR(VLOOKUP($AC740,FILL_DATA!$A$4:$X$1004,20,0),"")</f>
        <v/>
      </c>
      <c r="U740" s="58" t="str">
        <f>IFERROR(VLOOKUP($AC740,FILL_DATA!$A$4:$X$1004,21,0),"")</f>
        <v/>
      </c>
      <c r="V740" s="58" t="str">
        <f>IFERROR(VLOOKUP($AC740,FILL_DATA!$A$4:$X$1004,22,0),"")</f>
        <v/>
      </c>
      <c r="W740" s="58" t="str">
        <f>IFERROR(VLOOKUP($AC740,FILL_DATA!$A$4:$X$1004,23,0),"")</f>
        <v/>
      </c>
      <c r="X740" s="59" t="str">
        <f>IFERROR(VLOOKUP($AC740,FILL_DATA!$A$4:$X$1004,24,0),"")</f>
        <v/>
      </c>
      <c r="Y740" s="59" t="str">
        <f>IF(SANCTION!$C$6:$C$1006="","",VLOOKUP(SANCTION!$C$6:$C$1006,Sheet1!$B$3:$C$15,2,0))</f>
        <v/>
      </c>
      <c r="Z740" s="57">
        <f t="shared" si="22"/>
        <v>0</v>
      </c>
      <c r="AE740" s="89">
        <f>IF(SANCTION!$C740&gt;=9,1,0)</f>
        <v>1</v>
      </c>
      <c r="AF740" s="89">
        <f>IFERROR(PRODUCT(SANCTION!$X740,SANCTION!$Y740),"")</f>
        <v>0</v>
      </c>
      <c r="AG740" s="89">
        <f t="shared" si="23"/>
        <v>0</v>
      </c>
    </row>
    <row r="741" spans="1:33" hidden="1">
      <c r="A741" s="89" t="str">
        <f>J741&amp;"_"&amp;COUNTIF($J$6:J741,J741)</f>
        <v>_705</v>
      </c>
      <c r="B741" s="58"/>
      <c r="C741" s="58" t="str">
        <f>IFERROR(VLOOKUP($AC741,FILL_DATA!$A$4:$X$1004,2,0),"")</f>
        <v/>
      </c>
      <c r="D741" s="59" t="str">
        <f>IFERROR(VLOOKUP($AC741,FILL_DATA!$A$4:$X$1004,3,0),"")</f>
        <v/>
      </c>
      <c r="E741" s="58" t="str">
        <f>IFERROR(VLOOKUP($AC741,FILL_DATA!$A$4:$X$1004,4,0),"")</f>
        <v/>
      </c>
      <c r="F741" s="59" t="str">
        <f>IFERROR(VLOOKUP($AC741,FILL_DATA!$A$4:$X$1004,5,0),"")</f>
        <v/>
      </c>
      <c r="G741" s="58" t="str">
        <f>IFERROR(VLOOKUP($AC741,FILL_DATA!$A$4:$X$1004,6,0),"")</f>
        <v/>
      </c>
      <c r="H741" s="58" t="str">
        <f>IFERROR(VLOOKUP($AC741,FILL_DATA!$A$4:$X$1004,7,0),"")</f>
        <v/>
      </c>
      <c r="I741" s="161" t="str">
        <f>IFERROR(VLOOKUP($AC741,FILL_DATA!$A$4:$X$1004,9,0),"")</f>
        <v/>
      </c>
      <c r="J741" s="58" t="str">
        <f>IFERROR(VLOOKUP($AC741,FILL_DATA!$A$4:$X$1004,10,0),"")</f>
        <v/>
      </c>
      <c r="K741" s="58" t="str">
        <f>IFERROR(VLOOKUP($AC741,FILL_DATA!$A$4:$X$1004,11,0),"")</f>
        <v/>
      </c>
      <c r="L741" s="58" t="str">
        <f>IFERROR(VLOOKUP($AC741,FILL_DATA!$A$4:$X$1004,12,0),"")</f>
        <v/>
      </c>
      <c r="M741" s="58" t="str">
        <f>IFERROR(VLOOKUP($AC741,FILL_DATA!$A$4:$X$1004,13,0),"")</f>
        <v/>
      </c>
      <c r="N741" s="58" t="str">
        <f>IFERROR(VLOOKUP($AC741,FILL_DATA!$A$4:$X$1004,14,0),"")</f>
        <v/>
      </c>
      <c r="O741" s="58" t="str">
        <f>IFERROR(VLOOKUP($AC741,FILL_DATA!$A$4:$X$1004,15,0),"")</f>
        <v/>
      </c>
      <c r="P741" s="58" t="str">
        <f>IFERROR(VLOOKUP($AC741,FILL_DATA!$A$4:$X$1004,16,0),"")</f>
        <v/>
      </c>
      <c r="Q741" s="58" t="str">
        <f>IFERROR(VLOOKUP($AC741,FILL_DATA!$A$4:$X$1004,17,0),"")</f>
        <v/>
      </c>
      <c r="R741" s="58" t="str">
        <f>IFERROR(VLOOKUP($AC741,FILL_DATA!$A$4:$X$1004,18,0),"")</f>
        <v/>
      </c>
      <c r="S741" s="58" t="str">
        <f>IFERROR(VLOOKUP($AC741,FILL_DATA!$A$4:$X$1004,19,0),"")</f>
        <v/>
      </c>
      <c r="T741" s="58" t="str">
        <f>IFERROR(VLOOKUP($AC741,FILL_DATA!$A$4:$X$1004,20,0),"")</f>
        <v/>
      </c>
      <c r="U741" s="58" t="str">
        <f>IFERROR(VLOOKUP($AC741,FILL_DATA!$A$4:$X$1004,21,0),"")</f>
        <v/>
      </c>
      <c r="V741" s="58" t="str">
        <f>IFERROR(VLOOKUP($AC741,FILL_DATA!$A$4:$X$1004,22,0),"")</f>
        <v/>
      </c>
      <c r="W741" s="58" t="str">
        <f>IFERROR(VLOOKUP($AC741,FILL_DATA!$A$4:$X$1004,23,0),"")</f>
        <v/>
      </c>
      <c r="X741" s="59" t="str">
        <f>IFERROR(VLOOKUP($AC741,FILL_DATA!$A$4:$X$1004,24,0),"")</f>
        <v/>
      </c>
      <c r="Y741" s="59" t="str">
        <f>IF(SANCTION!$C$6:$C$1006="","",VLOOKUP(SANCTION!$C$6:$C$1006,Sheet1!$B$3:$C$15,2,0))</f>
        <v/>
      </c>
      <c r="Z741" s="57">
        <f t="shared" si="22"/>
        <v>0</v>
      </c>
      <c r="AE741" s="89">
        <f>IF(SANCTION!$C741&gt;=9,1,0)</f>
        <v>1</v>
      </c>
      <c r="AF741" s="89">
        <f>IFERROR(PRODUCT(SANCTION!$X741,SANCTION!$Y741),"")</f>
        <v>0</v>
      </c>
      <c r="AG741" s="89">
        <f t="shared" si="23"/>
        <v>0</v>
      </c>
    </row>
    <row r="742" spans="1:33" hidden="1">
      <c r="A742" s="89" t="str">
        <f>J742&amp;"_"&amp;COUNTIF($J$6:J742,J742)</f>
        <v>_706</v>
      </c>
      <c r="B742" s="58"/>
      <c r="C742" s="58" t="str">
        <f>IFERROR(VLOOKUP($AC742,FILL_DATA!$A$4:$X$1004,2,0),"")</f>
        <v/>
      </c>
      <c r="D742" s="59" t="str">
        <f>IFERROR(VLOOKUP($AC742,FILL_DATA!$A$4:$X$1004,3,0),"")</f>
        <v/>
      </c>
      <c r="E742" s="58" t="str">
        <f>IFERROR(VLOOKUP($AC742,FILL_DATA!$A$4:$X$1004,4,0),"")</f>
        <v/>
      </c>
      <c r="F742" s="59" t="str">
        <f>IFERROR(VLOOKUP($AC742,FILL_DATA!$A$4:$X$1004,5,0),"")</f>
        <v/>
      </c>
      <c r="G742" s="58" t="str">
        <f>IFERROR(VLOOKUP($AC742,FILL_DATA!$A$4:$X$1004,6,0),"")</f>
        <v/>
      </c>
      <c r="H742" s="58" t="str">
        <f>IFERROR(VLOOKUP($AC742,FILL_DATA!$A$4:$X$1004,7,0),"")</f>
        <v/>
      </c>
      <c r="I742" s="161" t="str">
        <f>IFERROR(VLOOKUP($AC742,FILL_DATA!$A$4:$X$1004,9,0),"")</f>
        <v/>
      </c>
      <c r="J742" s="58" t="str">
        <f>IFERROR(VLOOKUP($AC742,FILL_DATA!$A$4:$X$1004,10,0),"")</f>
        <v/>
      </c>
      <c r="K742" s="58" t="str">
        <f>IFERROR(VLOOKUP($AC742,FILL_DATA!$A$4:$X$1004,11,0),"")</f>
        <v/>
      </c>
      <c r="L742" s="58" t="str">
        <f>IFERROR(VLOOKUP($AC742,FILL_DATA!$A$4:$X$1004,12,0),"")</f>
        <v/>
      </c>
      <c r="M742" s="58" t="str">
        <f>IFERROR(VLOOKUP($AC742,FILL_DATA!$A$4:$X$1004,13,0),"")</f>
        <v/>
      </c>
      <c r="N742" s="58" t="str">
        <f>IFERROR(VLOOKUP($AC742,FILL_DATA!$A$4:$X$1004,14,0),"")</f>
        <v/>
      </c>
      <c r="O742" s="58" t="str">
        <f>IFERROR(VLOOKUP($AC742,FILL_DATA!$A$4:$X$1004,15,0),"")</f>
        <v/>
      </c>
      <c r="P742" s="58" t="str">
        <f>IFERROR(VLOOKUP($AC742,FILL_DATA!$A$4:$X$1004,16,0),"")</f>
        <v/>
      </c>
      <c r="Q742" s="58" t="str">
        <f>IFERROR(VLOOKUP($AC742,FILL_DATA!$A$4:$X$1004,17,0),"")</f>
        <v/>
      </c>
      <c r="R742" s="58" t="str">
        <f>IFERROR(VLOOKUP($AC742,FILL_DATA!$A$4:$X$1004,18,0),"")</f>
        <v/>
      </c>
      <c r="S742" s="58" t="str">
        <f>IFERROR(VLOOKUP($AC742,FILL_DATA!$A$4:$X$1004,19,0),"")</f>
        <v/>
      </c>
      <c r="T742" s="58" t="str">
        <f>IFERROR(VLOOKUP($AC742,FILL_DATA!$A$4:$X$1004,20,0),"")</f>
        <v/>
      </c>
      <c r="U742" s="58" t="str">
        <f>IFERROR(VLOOKUP($AC742,FILL_DATA!$A$4:$X$1004,21,0),"")</f>
        <v/>
      </c>
      <c r="V742" s="58" t="str">
        <f>IFERROR(VLOOKUP($AC742,FILL_DATA!$A$4:$X$1004,22,0),"")</f>
        <v/>
      </c>
      <c r="W742" s="58" t="str">
        <f>IFERROR(VLOOKUP($AC742,FILL_DATA!$A$4:$X$1004,23,0),"")</f>
        <v/>
      </c>
      <c r="X742" s="59" t="str">
        <f>IFERROR(VLOOKUP($AC742,FILL_DATA!$A$4:$X$1004,24,0),"")</f>
        <v/>
      </c>
      <c r="Y742" s="59" t="str">
        <f>IF(SANCTION!$C$6:$C$1006="","",VLOOKUP(SANCTION!$C$6:$C$1006,Sheet1!$B$3:$C$15,2,0))</f>
        <v/>
      </c>
      <c r="Z742" s="57">
        <f t="shared" si="22"/>
        <v>0</v>
      </c>
      <c r="AE742" s="89">
        <f>IF(SANCTION!$C742&gt;=9,1,0)</f>
        <v>1</v>
      </c>
      <c r="AF742" s="89">
        <f>IFERROR(PRODUCT(SANCTION!$X742,SANCTION!$Y742),"")</f>
        <v>0</v>
      </c>
      <c r="AG742" s="89">
        <f t="shared" si="23"/>
        <v>0</v>
      </c>
    </row>
    <row r="743" spans="1:33" hidden="1">
      <c r="A743" s="89" t="str">
        <f>J743&amp;"_"&amp;COUNTIF($J$6:J743,J743)</f>
        <v>_707</v>
      </c>
      <c r="B743" s="58"/>
      <c r="C743" s="58" t="str">
        <f>IFERROR(VLOOKUP($AC743,FILL_DATA!$A$4:$X$1004,2,0),"")</f>
        <v/>
      </c>
      <c r="D743" s="59" t="str">
        <f>IFERROR(VLOOKUP($AC743,FILL_DATA!$A$4:$X$1004,3,0),"")</f>
        <v/>
      </c>
      <c r="E743" s="58" t="str">
        <f>IFERROR(VLOOKUP($AC743,FILL_DATA!$A$4:$X$1004,4,0),"")</f>
        <v/>
      </c>
      <c r="F743" s="59" t="str">
        <f>IFERROR(VLOOKUP($AC743,FILL_DATA!$A$4:$X$1004,5,0),"")</f>
        <v/>
      </c>
      <c r="G743" s="58" t="str">
        <f>IFERROR(VLOOKUP($AC743,FILL_DATA!$A$4:$X$1004,6,0),"")</f>
        <v/>
      </c>
      <c r="H743" s="58" t="str">
        <f>IFERROR(VLOOKUP($AC743,FILL_DATA!$A$4:$X$1004,7,0),"")</f>
        <v/>
      </c>
      <c r="I743" s="161" t="str">
        <f>IFERROR(VLOOKUP($AC743,FILL_DATA!$A$4:$X$1004,9,0),"")</f>
        <v/>
      </c>
      <c r="J743" s="58" t="str">
        <f>IFERROR(VLOOKUP($AC743,FILL_DATA!$A$4:$X$1004,10,0),"")</f>
        <v/>
      </c>
      <c r="K743" s="58" t="str">
        <f>IFERROR(VLOOKUP($AC743,FILL_DATA!$A$4:$X$1004,11,0),"")</f>
        <v/>
      </c>
      <c r="L743" s="58" t="str">
        <f>IFERROR(VLOOKUP($AC743,FILL_DATA!$A$4:$X$1004,12,0),"")</f>
        <v/>
      </c>
      <c r="M743" s="58" t="str">
        <f>IFERROR(VLOOKUP($AC743,FILL_DATA!$A$4:$X$1004,13,0),"")</f>
        <v/>
      </c>
      <c r="N743" s="58" t="str">
        <f>IFERROR(VLOOKUP($AC743,FILL_DATA!$A$4:$X$1004,14,0),"")</f>
        <v/>
      </c>
      <c r="O743" s="58" t="str">
        <f>IFERROR(VLOOKUP($AC743,FILL_DATA!$A$4:$X$1004,15,0),"")</f>
        <v/>
      </c>
      <c r="P743" s="58" t="str">
        <f>IFERROR(VLOOKUP($AC743,FILL_DATA!$A$4:$X$1004,16,0),"")</f>
        <v/>
      </c>
      <c r="Q743" s="58" t="str">
        <f>IFERROR(VLOOKUP($AC743,FILL_DATA!$A$4:$X$1004,17,0),"")</f>
        <v/>
      </c>
      <c r="R743" s="58" t="str">
        <f>IFERROR(VLOOKUP($AC743,FILL_DATA!$A$4:$X$1004,18,0),"")</f>
        <v/>
      </c>
      <c r="S743" s="58" t="str">
        <f>IFERROR(VLOOKUP($AC743,FILL_DATA!$A$4:$X$1004,19,0),"")</f>
        <v/>
      </c>
      <c r="T743" s="58" t="str">
        <f>IFERROR(VLOOKUP($AC743,FILL_DATA!$A$4:$X$1004,20,0),"")</f>
        <v/>
      </c>
      <c r="U743" s="58" t="str">
        <f>IFERROR(VLOOKUP($AC743,FILL_DATA!$A$4:$X$1004,21,0),"")</f>
        <v/>
      </c>
      <c r="V743" s="58" t="str">
        <f>IFERROR(VLOOKUP($AC743,FILL_DATA!$A$4:$X$1004,22,0),"")</f>
        <v/>
      </c>
      <c r="W743" s="58" t="str">
        <f>IFERROR(VLOOKUP($AC743,FILL_DATA!$A$4:$X$1004,23,0),"")</f>
        <v/>
      </c>
      <c r="X743" s="59" t="str">
        <f>IFERROR(VLOOKUP($AC743,FILL_DATA!$A$4:$X$1004,24,0),"")</f>
        <v/>
      </c>
      <c r="Y743" s="59" t="str">
        <f>IF(SANCTION!$C$6:$C$1006="","",VLOOKUP(SANCTION!$C$6:$C$1006,Sheet1!$B$3:$C$15,2,0))</f>
        <v/>
      </c>
      <c r="Z743" s="57">
        <f t="shared" si="22"/>
        <v>0</v>
      </c>
      <c r="AE743" s="89">
        <f>IF(SANCTION!$C743&gt;=9,1,0)</f>
        <v>1</v>
      </c>
      <c r="AF743" s="89">
        <f>IFERROR(PRODUCT(SANCTION!$X743,SANCTION!$Y743),"")</f>
        <v>0</v>
      </c>
      <c r="AG743" s="89">
        <f t="shared" si="23"/>
        <v>0</v>
      </c>
    </row>
    <row r="744" spans="1:33" hidden="1">
      <c r="A744" s="89" t="str">
        <f>J744&amp;"_"&amp;COUNTIF($J$6:J744,J744)</f>
        <v>_708</v>
      </c>
      <c r="B744" s="58"/>
      <c r="C744" s="58" t="str">
        <f>IFERROR(VLOOKUP($AC744,FILL_DATA!$A$4:$X$1004,2,0),"")</f>
        <v/>
      </c>
      <c r="D744" s="59" t="str">
        <f>IFERROR(VLOOKUP($AC744,FILL_DATA!$A$4:$X$1004,3,0),"")</f>
        <v/>
      </c>
      <c r="E744" s="58" t="str">
        <f>IFERROR(VLOOKUP($AC744,FILL_DATA!$A$4:$X$1004,4,0),"")</f>
        <v/>
      </c>
      <c r="F744" s="59" t="str">
        <f>IFERROR(VLOOKUP($AC744,FILL_DATA!$A$4:$X$1004,5,0),"")</f>
        <v/>
      </c>
      <c r="G744" s="58" t="str">
        <f>IFERROR(VLOOKUP($AC744,FILL_DATA!$A$4:$X$1004,6,0),"")</f>
        <v/>
      </c>
      <c r="H744" s="58" t="str">
        <f>IFERROR(VLOOKUP($AC744,FILL_DATA!$A$4:$X$1004,7,0),"")</f>
        <v/>
      </c>
      <c r="I744" s="161" t="str">
        <f>IFERROR(VLOOKUP($AC744,FILL_DATA!$A$4:$X$1004,9,0),"")</f>
        <v/>
      </c>
      <c r="J744" s="58" t="str">
        <f>IFERROR(VLOOKUP($AC744,FILL_DATA!$A$4:$X$1004,10,0),"")</f>
        <v/>
      </c>
      <c r="K744" s="58" t="str">
        <f>IFERROR(VLOOKUP($AC744,FILL_DATA!$A$4:$X$1004,11,0),"")</f>
        <v/>
      </c>
      <c r="L744" s="58" t="str">
        <f>IFERROR(VLOOKUP($AC744,FILL_DATA!$A$4:$X$1004,12,0),"")</f>
        <v/>
      </c>
      <c r="M744" s="58" t="str">
        <f>IFERROR(VLOOKUP($AC744,FILL_DATA!$A$4:$X$1004,13,0),"")</f>
        <v/>
      </c>
      <c r="N744" s="58" t="str">
        <f>IFERROR(VLOOKUP($AC744,FILL_DATA!$A$4:$X$1004,14,0),"")</f>
        <v/>
      </c>
      <c r="O744" s="58" t="str">
        <f>IFERROR(VLOOKUP($AC744,FILL_DATA!$A$4:$X$1004,15,0),"")</f>
        <v/>
      </c>
      <c r="P744" s="58" t="str">
        <f>IFERROR(VLOOKUP($AC744,FILL_DATA!$A$4:$X$1004,16,0),"")</f>
        <v/>
      </c>
      <c r="Q744" s="58" t="str">
        <f>IFERROR(VLOOKUP($AC744,FILL_DATA!$A$4:$X$1004,17,0),"")</f>
        <v/>
      </c>
      <c r="R744" s="58" t="str">
        <f>IFERROR(VLOOKUP($AC744,FILL_DATA!$A$4:$X$1004,18,0),"")</f>
        <v/>
      </c>
      <c r="S744" s="58" t="str">
        <f>IFERROR(VLOOKUP($AC744,FILL_DATA!$A$4:$X$1004,19,0),"")</f>
        <v/>
      </c>
      <c r="T744" s="58" t="str">
        <f>IFERROR(VLOOKUP($AC744,FILL_DATA!$A$4:$X$1004,20,0),"")</f>
        <v/>
      </c>
      <c r="U744" s="58" t="str">
        <f>IFERROR(VLOOKUP($AC744,FILL_DATA!$A$4:$X$1004,21,0),"")</f>
        <v/>
      </c>
      <c r="V744" s="58" t="str">
        <f>IFERROR(VLOOKUP($AC744,FILL_DATA!$A$4:$X$1004,22,0),"")</f>
        <v/>
      </c>
      <c r="W744" s="58" t="str">
        <f>IFERROR(VLOOKUP($AC744,FILL_DATA!$A$4:$X$1004,23,0),"")</f>
        <v/>
      </c>
      <c r="X744" s="59" t="str">
        <f>IFERROR(VLOOKUP($AC744,FILL_DATA!$A$4:$X$1004,24,0),"")</f>
        <v/>
      </c>
      <c r="Y744" s="59" t="str">
        <f>IF(SANCTION!$C$6:$C$1006="","",VLOOKUP(SANCTION!$C$6:$C$1006,Sheet1!$B$3:$C$15,2,0))</f>
        <v/>
      </c>
      <c r="Z744" s="57">
        <f t="shared" si="22"/>
        <v>0</v>
      </c>
      <c r="AE744" s="89">
        <f>IF(SANCTION!$C744&gt;=9,1,0)</f>
        <v>1</v>
      </c>
      <c r="AF744" s="89">
        <f>IFERROR(PRODUCT(SANCTION!$X744,SANCTION!$Y744),"")</f>
        <v>0</v>
      </c>
      <c r="AG744" s="89">
        <f t="shared" si="23"/>
        <v>0</v>
      </c>
    </row>
    <row r="745" spans="1:33" hidden="1">
      <c r="A745" s="89" t="str">
        <f>J745&amp;"_"&amp;COUNTIF($J$6:J745,J745)</f>
        <v>_709</v>
      </c>
      <c r="B745" s="58"/>
      <c r="C745" s="58" t="str">
        <f>IFERROR(VLOOKUP($AC745,FILL_DATA!$A$4:$X$1004,2,0),"")</f>
        <v/>
      </c>
      <c r="D745" s="59" t="str">
        <f>IFERROR(VLOOKUP($AC745,FILL_DATA!$A$4:$X$1004,3,0),"")</f>
        <v/>
      </c>
      <c r="E745" s="58" t="str">
        <f>IFERROR(VLOOKUP($AC745,FILL_DATA!$A$4:$X$1004,4,0),"")</f>
        <v/>
      </c>
      <c r="F745" s="59" t="str">
        <f>IFERROR(VLOOKUP($AC745,FILL_DATA!$A$4:$X$1004,5,0),"")</f>
        <v/>
      </c>
      <c r="G745" s="58" t="str">
        <f>IFERROR(VLOOKUP($AC745,FILL_DATA!$A$4:$X$1004,6,0),"")</f>
        <v/>
      </c>
      <c r="H745" s="58" t="str">
        <f>IFERROR(VLOOKUP($AC745,FILL_DATA!$A$4:$X$1004,7,0),"")</f>
        <v/>
      </c>
      <c r="I745" s="161" t="str">
        <f>IFERROR(VLOOKUP($AC745,FILL_DATA!$A$4:$X$1004,9,0),"")</f>
        <v/>
      </c>
      <c r="J745" s="58" t="str">
        <f>IFERROR(VLOOKUP($AC745,FILL_DATA!$A$4:$X$1004,10,0),"")</f>
        <v/>
      </c>
      <c r="K745" s="58" t="str">
        <f>IFERROR(VLOOKUP($AC745,FILL_DATA!$A$4:$X$1004,11,0),"")</f>
        <v/>
      </c>
      <c r="L745" s="58" t="str">
        <f>IFERROR(VLOOKUP($AC745,FILL_DATA!$A$4:$X$1004,12,0),"")</f>
        <v/>
      </c>
      <c r="M745" s="58" t="str">
        <f>IFERROR(VLOOKUP($AC745,FILL_DATA!$A$4:$X$1004,13,0),"")</f>
        <v/>
      </c>
      <c r="N745" s="58" t="str">
        <f>IFERROR(VLOOKUP($AC745,FILL_DATA!$A$4:$X$1004,14,0),"")</f>
        <v/>
      </c>
      <c r="O745" s="58" t="str">
        <f>IFERROR(VLOOKUP($AC745,FILL_DATA!$A$4:$X$1004,15,0),"")</f>
        <v/>
      </c>
      <c r="P745" s="58" t="str">
        <f>IFERROR(VLOOKUP($AC745,FILL_DATA!$A$4:$X$1004,16,0),"")</f>
        <v/>
      </c>
      <c r="Q745" s="58" t="str">
        <f>IFERROR(VLOOKUP($AC745,FILL_DATA!$A$4:$X$1004,17,0),"")</f>
        <v/>
      </c>
      <c r="R745" s="58" t="str">
        <f>IFERROR(VLOOKUP($AC745,FILL_DATA!$A$4:$X$1004,18,0),"")</f>
        <v/>
      </c>
      <c r="S745" s="58" t="str">
        <f>IFERROR(VLOOKUP($AC745,FILL_DATA!$A$4:$X$1004,19,0),"")</f>
        <v/>
      </c>
      <c r="T745" s="58" t="str">
        <f>IFERROR(VLOOKUP($AC745,FILL_DATA!$A$4:$X$1004,20,0),"")</f>
        <v/>
      </c>
      <c r="U745" s="58" t="str">
        <f>IFERROR(VLOOKUP($AC745,FILL_DATA!$A$4:$X$1004,21,0),"")</f>
        <v/>
      </c>
      <c r="V745" s="58" t="str">
        <f>IFERROR(VLOOKUP($AC745,FILL_DATA!$A$4:$X$1004,22,0),"")</f>
        <v/>
      </c>
      <c r="W745" s="58" t="str">
        <f>IFERROR(VLOOKUP($AC745,FILL_DATA!$A$4:$X$1004,23,0),"")</f>
        <v/>
      </c>
      <c r="X745" s="59" t="str">
        <f>IFERROR(VLOOKUP($AC745,FILL_DATA!$A$4:$X$1004,24,0),"")</f>
        <v/>
      </c>
      <c r="Y745" s="59" t="str">
        <f>IF(SANCTION!$C$6:$C$1006="","",VLOOKUP(SANCTION!$C$6:$C$1006,Sheet1!$B$3:$C$15,2,0))</f>
        <v/>
      </c>
      <c r="Z745" s="57">
        <f t="shared" si="22"/>
        <v>0</v>
      </c>
      <c r="AE745" s="89">
        <f>IF(SANCTION!$C745&gt;=9,1,0)</f>
        <v>1</v>
      </c>
      <c r="AF745" s="89">
        <f>IFERROR(PRODUCT(SANCTION!$X745,SANCTION!$Y745),"")</f>
        <v>0</v>
      </c>
      <c r="AG745" s="89">
        <f t="shared" si="23"/>
        <v>0</v>
      </c>
    </row>
    <row r="746" spans="1:33" hidden="1">
      <c r="A746" s="89" t="str">
        <f>J746&amp;"_"&amp;COUNTIF($J$6:J746,J746)</f>
        <v>_710</v>
      </c>
      <c r="B746" s="58"/>
      <c r="C746" s="58" t="str">
        <f>IFERROR(VLOOKUP($AC746,FILL_DATA!$A$4:$X$1004,2,0),"")</f>
        <v/>
      </c>
      <c r="D746" s="59" t="str">
        <f>IFERROR(VLOOKUP($AC746,FILL_DATA!$A$4:$X$1004,3,0),"")</f>
        <v/>
      </c>
      <c r="E746" s="58" t="str">
        <f>IFERROR(VLOOKUP($AC746,FILL_DATA!$A$4:$X$1004,4,0),"")</f>
        <v/>
      </c>
      <c r="F746" s="59" t="str">
        <f>IFERROR(VLOOKUP($AC746,FILL_DATA!$A$4:$X$1004,5,0),"")</f>
        <v/>
      </c>
      <c r="G746" s="58" t="str">
        <f>IFERROR(VLOOKUP($AC746,FILL_DATA!$A$4:$X$1004,6,0),"")</f>
        <v/>
      </c>
      <c r="H746" s="58" t="str">
        <f>IFERROR(VLOOKUP($AC746,FILL_DATA!$A$4:$X$1004,7,0),"")</f>
        <v/>
      </c>
      <c r="I746" s="161" t="str">
        <f>IFERROR(VLOOKUP($AC746,FILL_DATA!$A$4:$X$1004,9,0),"")</f>
        <v/>
      </c>
      <c r="J746" s="58" t="str">
        <f>IFERROR(VLOOKUP($AC746,FILL_DATA!$A$4:$X$1004,10,0),"")</f>
        <v/>
      </c>
      <c r="K746" s="58" t="str">
        <f>IFERROR(VLOOKUP($AC746,FILL_DATA!$A$4:$X$1004,11,0),"")</f>
        <v/>
      </c>
      <c r="L746" s="58" t="str">
        <f>IFERROR(VLOOKUP($AC746,FILL_DATA!$A$4:$X$1004,12,0),"")</f>
        <v/>
      </c>
      <c r="M746" s="58" t="str">
        <f>IFERROR(VLOOKUP($AC746,FILL_DATA!$A$4:$X$1004,13,0),"")</f>
        <v/>
      </c>
      <c r="N746" s="58" t="str">
        <f>IFERROR(VLOOKUP($AC746,FILL_DATA!$A$4:$X$1004,14,0),"")</f>
        <v/>
      </c>
      <c r="O746" s="58" t="str">
        <f>IFERROR(VLOOKUP($AC746,FILL_DATA!$A$4:$X$1004,15,0),"")</f>
        <v/>
      </c>
      <c r="P746" s="58" t="str">
        <f>IFERROR(VLOOKUP($AC746,FILL_DATA!$A$4:$X$1004,16,0),"")</f>
        <v/>
      </c>
      <c r="Q746" s="58" t="str">
        <f>IFERROR(VLOOKUP($AC746,FILL_DATA!$A$4:$X$1004,17,0),"")</f>
        <v/>
      </c>
      <c r="R746" s="58" t="str">
        <f>IFERROR(VLOOKUP($AC746,FILL_DATA!$A$4:$X$1004,18,0),"")</f>
        <v/>
      </c>
      <c r="S746" s="58" t="str">
        <f>IFERROR(VLOOKUP($AC746,FILL_DATA!$A$4:$X$1004,19,0),"")</f>
        <v/>
      </c>
      <c r="T746" s="58" t="str">
        <f>IFERROR(VLOOKUP($AC746,FILL_DATA!$A$4:$X$1004,20,0),"")</f>
        <v/>
      </c>
      <c r="U746" s="58" t="str">
        <f>IFERROR(VLOOKUP($AC746,FILL_DATA!$A$4:$X$1004,21,0),"")</f>
        <v/>
      </c>
      <c r="V746" s="58" t="str">
        <f>IFERROR(VLOOKUP($AC746,FILL_DATA!$A$4:$X$1004,22,0),"")</f>
        <v/>
      </c>
      <c r="W746" s="58" t="str">
        <f>IFERROR(VLOOKUP($AC746,FILL_DATA!$A$4:$X$1004,23,0),"")</f>
        <v/>
      </c>
      <c r="X746" s="59" t="str">
        <f>IFERROR(VLOOKUP($AC746,FILL_DATA!$A$4:$X$1004,24,0),"")</f>
        <v/>
      </c>
      <c r="Y746" s="59" t="str">
        <f>IF(SANCTION!$C$6:$C$1006="","",VLOOKUP(SANCTION!$C$6:$C$1006,Sheet1!$B$3:$C$15,2,0))</f>
        <v/>
      </c>
      <c r="Z746" s="57">
        <f t="shared" si="22"/>
        <v>0</v>
      </c>
      <c r="AE746" s="89">
        <f>IF(SANCTION!$C746&gt;=9,1,0)</f>
        <v>1</v>
      </c>
      <c r="AF746" s="89">
        <f>IFERROR(PRODUCT(SANCTION!$X746,SANCTION!$Y746),"")</f>
        <v>0</v>
      </c>
      <c r="AG746" s="89">
        <f t="shared" si="23"/>
        <v>0</v>
      </c>
    </row>
    <row r="747" spans="1:33" hidden="1">
      <c r="A747" s="89" t="str">
        <f>J747&amp;"_"&amp;COUNTIF($J$6:J747,J747)</f>
        <v>_711</v>
      </c>
      <c r="B747" s="58"/>
      <c r="C747" s="58" t="str">
        <f>IFERROR(VLOOKUP($AC747,FILL_DATA!$A$4:$X$1004,2,0),"")</f>
        <v/>
      </c>
      <c r="D747" s="59" t="str">
        <f>IFERROR(VLOOKUP($AC747,FILL_DATA!$A$4:$X$1004,3,0),"")</f>
        <v/>
      </c>
      <c r="E747" s="58" t="str">
        <f>IFERROR(VLOOKUP($AC747,FILL_DATA!$A$4:$X$1004,4,0),"")</f>
        <v/>
      </c>
      <c r="F747" s="59" t="str">
        <f>IFERROR(VLOOKUP($AC747,FILL_DATA!$A$4:$X$1004,5,0),"")</f>
        <v/>
      </c>
      <c r="G747" s="58" t="str">
        <f>IFERROR(VLOOKUP($AC747,FILL_DATA!$A$4:$X$1004,6,0),"")</f>
        <v/>
      </c>
      <c r="H747" s="58" t="str">
        <f>IFERROR(VLOOKUP($AC747,FILL_DATA!$A$4:$X$1004,7,0),"")</f>
        <v/>
      </c>
      <c r="I747" s="161" t="str">
        <f>IFERROR(VLOOKUP($AC747,FILL_DATA!$A$4:$X$1004,9,0),"")</f>
        <v/>
      </c>
      <c r="J747" s="58" t="str">
        <f>IFERROR(VLOOKUP($AC747,FILL_DATA!$A$4:$X$1004,10,0),"")</f>
        <v/>
      </c>
      <c r="K747" s="58" t="str">
        <f>IFERROR(VLOOKUP($AC747,FILL_DATA!$A$4:$X$1004,11,0),"")</f>
        <v/>
      </c>
      <c r="L747" s="58" t="str">
        <f>IFERROR(VLOOKUP($AC747,FILL_DATA!$A$4:$X$1004,12,0),"")</f>
        <v/>
      </c>
      <c r="M747" s="58" t="str">
        <f>IFERROR(VLOOKUP($AC747,FILL_DATA!$A$4:$X$1004,13,0),"")</f>
        <v/>
      </c>
      <c r="N747" s="58" t="str">
        <f>IFERROR(VLOOKUP($AC747,FILL_DATA!$A$4:$X$1004,14,0),"")</f>
        <v/>
      </c>
      <c r="O747" s="58" t="str">
        <f>IFERROR(VLOOKUP($AC747,FILL_DATA!$A$4:$X$1004,15,0),"")</f>
        <v/>
      </c>
      <c r="P747" s="58" t="str">
        <f>IFERROR(VLOOKUP($AC747,FILL_DATA!$A$4:$X$1004,16,0),"")</f>
        <v/>
      </c>
      <c r="Q747" s="58" t="str">
        <f>IFERROR(VLOOKUP($AC747,FILL_DATA!$A$4:$X$1004,17,0),"")</f>
        <v/>
      </c>
      <c r="R747" s="58" t="str">
        <f>IFERROR(VLOOKUP($AC747,FILL_DATA!$A$4:$X$1004,18,0),"")</f>
        <v/>
      </c>
      <c r="S747" s="58" t="str">
        <f>IFERROR(VLOOKUP($AC747,FILL_DATA!$A$4:$X$1004,19,0),"")</f>
        <v/>
      </c>
      <c r="T747" s="58" t="str">
        <f>IFERROR(VLOOKUP($AC747,FILL_DATA!$A$4:$X$1004,20,0),"")</f>
        <v/>
      </c>
      <c r="U747" s="58" t="str">
        <f>IFERROR(VLOOKUP($AC747,FILL_DATA!$A$4:$X$1004,21,0),"")</f>
        <v/>
      </c>
      <c r="V747" s="58" t="str">
        <f>IFERROR(VLOOKUP($AC747,FILL_DATA!$A$4:$X$1004,22,0),"")</f>
        <v/>
      </c>
      <c r="W747" s="58" t="str">
        <f>IFERROR(VLOOKUP($AC747,FILL_DATA!$A$4:$X$1004,23,0),"")</f>
        <v/>
      </c>
      <c r="X747" s="59" t="str">
        <f>IFERROR(VLOOKUP($AC747,FILL_DATA!$A$4:$X$1004,24,0),"")</f>
        <v/>
      </c>
      <c r="Y747" s="59" t="str">
        <f>IF(SANCTION!$C$6:$C$1006="","",VLOOKUP(SANCTION!$C$6:$C$1006,Sheet1!$B$3:$C$15,2,0))</f>
        <v/>
      </c>
      <c r="Z747" s="57">
        <f t="shared" si="22"/>
        <v>0</v>
      </c>
      <c r="AE747" s="89">
        <f>IF(SANCTION!$C747&gt;=9,1,0)</f>
        <v>1</v>
      </c>
      <c r="AF747" s="89">
        <f>IFERROR(PRODUCT(SANCTION!$X747,SANCTION!$Y747),"")</f>
        <v>0</v>
      </c>
      <c r="AG747" s="89">
        <f t="shared" si="23"/>
        <v>0</v>
      </c>
    </row>
    <row r="748" spans="1:33" hidden="1">
      <c r="A748" s="89" t="str">
        <f>J748&amp;"_"&amp;COUNTIF($J$6:J748,J748)</f>
        <v>_712</v>
      </c>
      <c r="B748" s="58"/>
      <c r="C748" s="58" t="str">
        <f>IFERROR(VLOOKUP($AC748,FILL_DATA!$A$4:$X$1004,2,0),"")</f>
        <v/>
      </c>
      <c r="D748" s="59" t="str">
        <f>IFERROR(VLOOKUP($AC748,FILL_DATA!$A$4:$X$1004,3,0),"")</f>
        <v/>
      </c>
      <c r="E748" s="58" t="str">
        <f>IFERROR(VLOOKUP($AC748,FILL_DATA!$A$4:$X$1004,4,0),"")</f>
        <v/>
      </c>
      <c r="F748" s="59" t="str">
        <f>IFERROR(VLOOKUP($AC748,FILL_DATA!$A$4:$X$1004,5,0),"")</f>
        <v/>
      </c>
      <c r="G748" s="58" t="str">
        <f>IFERROR(VLOOKUP($AC748,FILL_DATA!$A$4:$X$1004,6,0),"")</f>
        <v/>
      </c>
      <c r="H748" s="58" t="str">
        <f>IFERROR(VLOOKUP($AC748,FILL_DATA!$A$4:$X$1004,7,0),"")</f>
        <v/>
      </c>
      <c r="I748" s="161" t="str">
        <f>IFERROR(VLOOKUP($AC748,FILL_DATA!$A$4:$X$1004,9,0),"")</f>
        <v/>
      </c>
      <c r="J748" s="58" t="str">
        <f>IFERROR(VLOOKUP($AC748,FILL_DATA!$A$4:$X$1004,10,0),"")</f>
        <v/>
      </c>
      <c r="K748" s="58" t="str">
        <f>IFERROR(VLOOKUP($AC748,FILL_DATA!$A$4:$X$1004,11,0),"")</f>
        <v/>
      </c>
      <c r="L748" s="58" t="str">
        <f>IFERROR(VLOOKUP($AC748,FILL_DATA!$A$4:$X$1004,12,0),"")</f>
        <v/>
      </c>
      <c r="M748" s="58" t="str">
        <f>IFERROR(VLOOKUP($AC748,FILL_DATA!$A$4:$X$1004,13,0),"")</f>
        <v/>
      </c>
      <c r="N748" s="58" t="str">
        <f>IFERROR(VLOOKUP($AC748,FILL_DATA!$A$4:$X$1004,14,0),"")</f>
        <v/>
      </c>
      <c r="O748" s="58" t="str">
        <f>IFERROR(VLOOKUP($AC748,FILL_DATA!$A$4:$X$1004,15,0),"")</f>
        <v/>
      </c>
      <c r="P748" s="58" t="str">
        <f>IFERROR(VLOOKUP($AC748,FILL_DATA!$A$4:$X$1004,16,0),"")</f>
        <v/>
      </c>
      <c r="Q748" s="58" t="str">
        <f>IFERROR(VLOOKUP($AC748,FILL_DATA!$A$4:$X$1004,17,0),"")</f>
        <v/>
      </c>
      <c r="R748" s="58" t="str">
        <f>IFERROR(VLOOKUP($AC748,FILL_DATA!$A$4:$X$1004,18,0),"")</f>
        <v/>
      </c>
      <c r="S748" s="58" t="str">
        <f>IFERROR(VLOOKUP($AC748,FILL_DATA!$A$4:$X$1004,19,0),"")</f>
        <v/>
      </c>
      <c r="T748" s="58" t="str">
        <f>IFERROR(VLOOKUP($AC748,FILL_DATA!$A$4:$X$1004,20,0),"")</f>
        <v/>
      </c>
      <c r="U748" s="58" t="str">
        <f>IFERROR(VLOOKUP($AC748,FILL_DATA!$A$4:$X$1004,21,0),"")</f>
        <v/>
      </c>
      <c r="V748" s="58" t="str">
        <f>IFERROR(VLOOKUP($AC748,FILL_DATA!$A$4:$X$1004,22,0),"")</f>
        <v/>
      </c>
      <c r="W748" s="58" t="str">
        <f>IFERROR(VLOOKUP($AC748,FILL_DATA!$A$4:$X$1004,23,0),"")</f>
        <v/>
      </c>
      <c r="X748" s="59" t="str">
        <f>IFERROR(VLOOKUP($AC748,FILL_DATA!$A$4:$X$1004,24,0),"")</f>
        <v/>
      </c>
      <c r="Y748" s="59" t="str">
        <f>IF(SANCTION!$C$6:$C$1006="","",VLOOKUP(SANCTION!$C$6:$C$1006,Sheet1!$B$3:$C$15,2,0))</f>
        <v/>
      </c>
      <c r="Z748" s="57">
        <f t="shared" si="22"/>
        <v>0</v>
      </c>
      <c r="AE748" s="89">
        <f>IF(SANCTION!$C748&gt;=9,1,0)</f>
        <v>1</v>
      </c>
      <c r="AF748" s="89">
        <f>IFERROR(PRODUCT(SANCTION!$X748,SANCTION!$Y748),"")</f>
        <v>0</v>
      </c>
      <c r="AG748" s="89">
        <f t="shared" si="23"/>
        <v>0</v>
      </c>
    </row>
    <row r="749" spans="1:33" hidden="1">
      <c r="A749" s="89" t="str">
        <f>J749&amp;"_"&amp;COUNTIF($J$6:J749,J749)</f>
        <v>_713</v>
      </c>
      <c r="B749" s="58"/>
      <c r="C749" s="58" t="str">
        <f>IFERROR(VLOOKUP($AC749,FILL_DATA!$A$4:$X$1004,2,0),"")</f>
        <v/>
      </c>
      <c r="D749" s="59" t="str">
        <f>IFERROR(VLOOKUP($AC749,FILL_DATA!$A$4:$X$1004,3,0),"")</f>
        <v/>
      </c>
      <c r="E749" s="58" t="str">
        <f>IFERROR(VLOOKUP($AC749,FILL_DATA!$A$4:$X$1004,4,0),"")</f>
        <v/>
      </c>
      <c r="F749" s="59" t="str">
        <f>IFERROR(VLOOKUP($AC749,FILL_DATA!$A$4:$X$1004,5,0),"")</f>
        <v/>
      </c>
      <c r="G749" s="58" t="str">
        <f>IFERROR(VLOOKUP($AC749,FILL_DATA!$A$4:$X$1004,6,0),"")</f>
        <v/>
      </c>
      <c r="H749" s="58" t="str">
        <f>IFERROR(VLOOKUP($AC749,FILL_DATA!$A$4:$X$1004,7,0),"")</f>
        <v/>
      </c>
      <c r="I749" s="161" t="str">
        <f>IFERROR(VLOOKUP($AC749,FILL_DATA!$A$4:$X$1004,9,0),"")</f>
        <v/>
      </c>
      <c r="J749" s="58" t="str">
        <f>IFERROR(VLOOKUP($AC749,FILL_DATA!$A$4:$X$1004,10,0),"")</f>
        <v/>
      </c>
      <c r="K749" s="58" t="str">
        <f>IFERROR(VLOOKUP($AC749,FILL_DATA!$A$4:$X$1004,11,0),"")</f>
        <v/>
      </c>
      <c r="L749" s="58" t="str">
        <f>IFERROR(VLOOKUP($AC749,FILL_DATA!$A$4:$X$1004,12,0),"")</f>
        <v/>
      </c>
      <c r="M749" s="58" t="str">
        <f>IFERROR(VLOOKUP($AC749,FILL_DATA!$A$4:$X$1004,13,0),"")</f>
        <v/>
      </c>
      <c r="N749" s="58" t="str">
        <f>IFERROR(VLOOKUP($AC749,FILL_DATA!$A$4:$X$1004,14,0),"")</f>
        <v/>
      </c>
      <c r="O749" s="58" t="str">
        <f>IFERROR(VLOOKUP($AC749,FILL_DATA!$A$4:$X$1004,15,0),"")</f>
        <v/>
      </c>
      <c r="P749" s="58" t="str">
        <f>IFERROR(VLOOKUP($AC749,FILL_DATA!$A$4:$X$1004,16,0),"")</f>
        <v/>
      </c>
      <c r="Q749" s="58" t="str">
        <f>IFERROR(VLOOKUP($AC749,FILL_DATA!$A$4:$X$1004,17,0),"")</f>
        <v/>
      </c>
      <c r="R749" s="58" t="str">
        <f>IFERROR(VLOOKUP($AC749,FILL_DATA!$A$4:$X$1004,18,0),"")</f>
        <v/>
      </c>
      <c r="S749" s="58" t="str">
        <f>IFERROR(VLOOKUP($AC749,FILL_DATA!$A$4:$X$1004,19,0),"")</f>
        <v/>
      </c>
      <c r="T749" s="58" t="str">
        <f>IFERROR(VLOOKUP($AC749,FILL_DATA!$A$4:$X$1004,20,0),"")</f>
        <v/>
      </c>
      <c r="U749" s="58" t="str">
        <f>IFERROR(VLOOKUP($AC749,FILL_DATA!$A$4:$X$1004,21,0),"")</f>
        <v/>
      </c>
      <c r="V749" s="58" t="str">
        <f>IFERROR(VLOOKUP($AC749,FILL_DATA!$A$4:$X$1004,22,0),"")</f>
        <v/>
      </c>
      <c r="W749" s="58" t="str">
        <f>IFERROR(VLOOKUP($AC749,FILL_DATA!$A$4:$X$1004,23,0),"")</f>
        <v/>
      </c>
      <c r="X749" s="59" t="str">
        <f>IFERROR(VLOOKUP($AC749,FILL_DATA!$A$4:$X$1004,24,0),"")</f>
        <v/>
      </c>
      <c r="Y749" s="59" t="str">
        <f>IF(SANCTION!$C$6:$C$1006="","",VLOOKUP(SANCTION!$C$6:$C$1006,Sheet1!$B$3:$C$15,2,0))</f>
        <v/>
      </c>
      <c r="Z749" s="57">
        <f t="shared" si="22"/>
        <v>0</v>
      </c>
      <c r="AE749" s="89">
        <f>IF(SANCTION!$C749&gt;=9,1,0)</f>
        <v>1</v>
      </c>
      <c r="AF749" s="89">
        <f>IFERROR(PRODUCT(SANCTION!$X749,SANCTION!$Y749),"")</f>
        <v>0</v>
      </c>
      <c r="AG749" s="89">
        <f t="shared" si="23"/>
        <v>0</v>
      </c>
    </row>
    <row r="750" spans="1:33" hidden="1">
      <c r="A750" s="89" t="str">
        <f>J750&amp;"_"&amp;COUNTIF($J$6:J750,J750)</f>
        <v>_714</v>
      </c>
      <c r="B750" s="58"/>
      <c r="C750" s="58" t="str">
        <f>IFERROR(VLOOKUP($AC750,FILL_DATA!$A$4:$X$1004,2,0),"")</f>
        <v/>
      </c>
      <c r="D750" s="59" t="str">
        <f>IFERROR(VLOOKUP($AC750,FILL_DATA!$A$4:$X$1004,3,0),"")</f>
        <v/>
      </c>
      <c r="E750" s="58" t="str">
        <f>IFERROR(VLOOKUP($AC750,FILL_DATA!$A$4:$X$1004,4,0),"")</f>
        <v/>
      </c>
      <c r="F750" s="59" t="str">
        <f>IFERROR(VLOOKUP($AC750,FILL_DATA!$A$4:$X$1004,5,0),"")</f>
        <v/>
      </c>
      <c r="G750" s="58" t="str">
        <f>IFERROR(VLOOKUP($AC750,FILL_DATA!$A$4:$X$1004,6,0),"")</f>
        <v/>
      </c>
      <c r="H750" s="58" t="str">
        <f>IFERROR(VLOOKUP($AC750,FILL_DATA!$A$4:$X$1004,7,0),"")</f>
        <v/>
      </c>
      <c r="I750" s="161" t="str">
        <f>IFERROR(VLOOKUP($AC750,FILL_DATA!$A$4:$X$1004,9,0),"")</f>
        <v/>
      </c>
      <c r="J750" s="58" t="str">
        <f>IFERROR(VLOOKUP($AC750,FILL_DATA!$A$4:$X$1004,10,0),"")</f>
        <v/>
      </c>
      <c r="K750" s="58" t="str">
        <f>IFERROR(VLOOKUP($AC750,FILL_DATA!$A$4:$X$1004,11,0),"")</f>
        <v/>
      </c>
      <c r="L750" s="58" t="str">
        <f>IFERROR(VLOOKUP($AC750,FILL_DATA!$A$4:$X$1004,12,0),"")</f>
        <v/>
      </c>
      <c r="M750" s="58" t="str">
        <f>IFERROR(VLOOKUP($AC750,FILL_DATA!$A$4:$X$1004,13,0),"")</f>
        <v/>
      </c>
      <c r="N750" s="58" t="str">
        <f>IFERROR(VLOOKUP($AC750,FILL_DATA!$A$4:$X$1004,14,0),"")</f>
        <v/>
      </c>
      <c r="O750" s="58" t="str">
        <f>IFERROR(VLOOKUP($AC750,FILL_DATA!$A$4:$X$1004,15,0),"")</f>
        <v/>
      </c>
      <c r="P750" s="58" t="str">
        <f>IFERROR(VLOOKUP($AC750,FILL_DATA!$A$4:$X$1004,16,0),"")</f>
        <v/>
      </c>
      <c r="Q750" s="58" t="str">
        <f>IFERROR(VLOOKUP($AC750,FILL_DATA!$A$4:$X$1004,17,0),"")</f>
        <v/>
      </c>
      <c r="R750" s="58" t="str">
        <f>IFERROR(VLOOKUP($AC750,FILL_DATA!$A$4:$X$1004,18,0),"")</f>
        <v/>
      </c>
      <c r="S750" s="58" t="str">
        <f>IFERROR(VLOOKUP($AC750,FILL_DATA!$A$4:$X$1004,19,0),"")</f>
        <v/>
      </c>
      <c r="T750" s="58" t="str">
        <f>IFERROR(VLOOKUP($AC750,FILL_DATA!$A$4:$X$1004,20,0),"")</f>
        <v/>
      </c>
      <c r="U750" s="58" t="str">
        <f>IFERROR(VLOOKUP($AC750,FILL_DATA!$A$4:$X$1004,21,0),"")</f>
        <v/>
      </c>
      <c r="V750" s="58" t="str">
        <f>IFERROR(VLOOKUP($AC750,FILL_DATA!$A$4:$X$1004,22,0),"")</f>
        <v/>
      </c>
      <c r="W750" s="58" t="str">
        <f>IFERROR(VLOOKUP($AC750,FILL_DATA!$A$4:$X$1004,23,0),"")</f>
        <v/>
      </c>
      <c r="X750" s="59" t="str">
        <f>IFERROR(VLOOKUP($AC750,FILL_DATA!$A$4:$X$1004,24,0),"")</f>
        <v/>
      </c>
      <c r="Y750" s="59" t="str">
        <f>IF(SANCTION!$C$6:$C$1006="","",VLOOKUP(SANCTION!$C$6:$C$1006,Sheet1!$B$3:$C$15,2,0))</f>
        <v/>
      </c>
      <c r="Z750" s="57">
        <f t="shared" si="22"/>
        <v>0</v>
      </c>
      <c r="AE750" s="89">
        <f>IF(SANCTION!$C750&gt;=9,1,0)</f>
        <v>1</v>
      </c>
      <c r="AF750" s="89">
        <f>IFERROR(PRODUCT(SANCTION!$X750,SANCTION!$Y750),"")</f>
        <v>0</v>
      </c>
      <c r="AG750" s="89">
        <f t="shared" si="23"/>
        <v>0</v>
      </c>
    </row>
    <row r="751" spans="1:33" hidden="1">
      <c r="A751" s="89" t="str">
        <f>J751&amp;"_"&amp;COUNTIF($J$6:J751,J751)</f>
        <v>_715</v>
      </c>
      <c r="B751" s="58"/>
      <c r="C751" s="58" t="str">
        <f>IFERROR(VLOOKUP($AC751,FILL_DATA!$A$4:$X$1004,2,0),"")</f>
        <v/>
      </c>
      <c r="D751" s="59" t="str">
        <f>IFERROR(VLOOKUP($AC751,FILL_DATA!$A$4:$X$1004,3,0),"")</f>
        <v/>
      </c>
      <c r="E751" s="58" t="str">
        <f>IFERROR(VLOOKUP($AC751,FILL_DATA!$A$4:$X$1004,4,0),"")</f>
        <v/>
      </c>
      <c r="F751" s="59" t="str">
        <f>IFERROR(VLOOKUP($AC751,FILL_DATA!$A$4:$X$1004,5,0),"")</f>
        <v/>
      </c>
      <c r="G751" s="58" t="str">
        <f>IFERROR(VLOOKUP($AC751,FILL_DATA!$A$4:$X$1004,6,0),"")</f>
        <v/>
      </c>
      <c r="H751" s="58" t="str">
        <f>IFERROR(VLOOKUP($AC751,FILL_DATA!$A$4:$X$1004,7,0),"")</f>
        <v/>
      </c>
      <c r="I751" s="161" t="str">
        <f>IFERROR(VLOOKUP($AC751,FILL_DATA!$A$4:$X$1004,9,0),"")</f>
        <v/>
      </c>
      <c r="J751" s="58" t="str">
        <f>IFERROR(VLOOKUP($AC751,FILL_DATA!$A$4:$X$1004,10,0),"")</f>
        <v/>
      </c>
      <c r="K751" s="58" t="str">
        <f>IFERROR(VLOOKUP($AC751,FILL_DATA!$A$4:$X$1004,11,0),"")</f>
        <v/>
      </c>
      <c r="L751" s="58" t="str">
        <f>IFERROR(VLOOKUP($AC751,FILL_DATA!$A$4:$X$1004,12,0),"")</f>
        <v/>
      </c>
      <c r="M751" s="58" t="str">
        <f>IFERROR(VLOOKUP($AC751,FILL_DATA!$A$4:$X$1004,13,0),"")</f>
        <v/>
      </c>
      <c r="N751" s="58" t="str">
        <f>IFERROR(VLOOKUP($AC751,FILL_DATA!$A$4:$X$1004,14,0),"")</f>
        <v/>
      </c>
      <c r="O751" s="58" t="str">
        <f>IFERROR(VLOOKUP($AC751,FILL_DATA!$A$4:$X$1004,15,0),"")</f>
        <v/>
      </c>
      <c r="P751" s="58" t="str">
        <f>IFERROR(VLOOKUP($AC751,FILL_DATA!$A$4:$X$1004,16,0),"")</f>
        <v/>
      </c>
      <c r="Q751" s="58" t="str">
        <f>IFERROR(VLOOKUP($AC751,FILL_DATA!$A$4:$X$1004,17,0),"")</f>
        <v/>
      </c>
      <c r="R751" s="58" t="str">
        <f>IFERROR(VLOOKUP($AC751,FILL_DATA!$A$4:$X$1004,18,0),"")</f>
        <v/>
      </c>
      <c r="S751" s="58" t="str">
        <f>IFERROR(VLOOKUP($AC751,FILL_DATA!$A$4:$X$1004,19,0),"")</f>
        <v/>
      </c>
      <c r="T751" s="58" t="str">
        <f>IFERROR(VLOOKUP($AC751,FILL_DATA!$A$4:$X$1004,20,0),"")</f>
        <v/>
      </c>
      <c r="U751" s="58" t="str">
        <f>IFERROR(VLOOKUP($AC751,FILL_DATA!$A$4:$X$1004,21,0),"")</f>
        <v/>
      </c>
      <c r="V751" s="58" t="str">
        <f>IFERROR(VLOOKUP($AC751,FILL_DATA!$A$4:$X$1004,22,0),"")</f>
        <v/>
      </c>
      <c r="W751" s="58" t="str">
        <f>IFERROR(VLOOKUP($AC751,FILL_DATA!$A$4:$X$1004,23,0),"")</f>
        <v/>
      </c>
      <c r="X751" s="59" t="str">
        <f>IFERROR(VLOOKUP($AC751,FILL_DATA!$A$4:$X$1004,24,0),"")</f>
        <v/>
      </c>
      <c r="Y751" s="59" t="str">
        <f>IF(SANCTION!$C$6:$C$1006="","",VLOOKUP(SANCTION!$C$6:$C$1006,Sheet1!$B$3:$C$15,2,0))</f>
        <v/>
      </c>
      <c r="Z751" s="57">
        <f t="shared" si="22"/>
        <v>0</v>
      </c>
      <c r="AE751" s="89">
        <f>IF(SANCTION!$C751&gt;=9,1,0)</f>
        <v>1</v>
      </c>
      <c r="AF751" s="89">
        <f>IFERROR(PRODUCT(SANCTION!$X751,SANCTION!$Y751),"")</f>
        <v>0</v>
      </c>
      <c r="AG751" s="89">
        <f t="shared" si="23"/>
        <v>0</v>
      </c>
    </row>
    <row r="752" spans="1:33" hidden="1">
      <c r="A752" s="89" t="str">
        <f>J752&amp;"_"&amp;COUNTIF($J$6:J752,J752)</f>
        <v>_716</v>
      </c>
      <c r="B752" s="58"/>
      <c r="C752" s="58" t="str">
        <f>IFERROR(VLOOKUP($AC752,FILL_DATA!$A$4:$X$1004,2,0),"")</f>
        <v/>
      </c>
      <c r="D752" s="59" t="str">
        <f>IFERROR(VLOOKUP($AC752,FILL_DATA!$A$4:$X$1004,3,0),"")</f>
        <v/>
      </c>
      <c r="E752" s="58" t="str">
        <f>IFERROR(VLOOKUP($AC752,FILL_DATA!$A$4:$X$1004,4,0),"")</f>
        <v/>
      </c>
      <c r="F752" s="59" t="str">
        <f>IFERROR(VLOOKUP($AC752,FILL_DATA!$A$4:$X$1004,5,0),"")</f>
        <v/>
      </c>
      <c r="G752" s="58" t="str">
        <f>IFERROR(VLOOKUP($AC752,FILL_DATA!$A$4:$X$1004,6,0),"")</f>
        <v/>
      </c>
      <c r="H752" s="58" t="str">
        <f>IFERROR(VLOOKUP($AC752,FILL_DATA!$A$4:$X$1004,7,0),"")</f>
        <v/>
      </c>
      <c r="I752" s="161" t="str">
        <f>IFERROR(VLOOKUP($AC752,FILL_DATA!$A$4:$X$1004,9,0),"")</f>
        <v/>
      </c>
      <c r="J752" s="58" t="str">
        <f>IFERROR(VLOOKUP($AC752,FILL_DATA!$A$4:$X$1004,10,0),"")</f>
        <v/>
      </c>
      <c r="K752" s="58" t="str">
        <f>IFERROR(VLOOKUP($AC752,FILL_DATA!$A$4:$X$1004,11,0),"")</f>
        <v/>
      </c>
      <c r="L752" s="58" t="str">
        <f>IFERROR(VLOOKUP($AC752,FILL_DATA!$A$4:$X$1004,12,0),"")</f>
        <v/>
      </c>
      <c r="M752" s="58" t="str">
        <f>IFERROR(VLOOKUP($AC752,FILL_DATA!$A$4:$X$1004,13,0),"")</f>
        <v/>
      </c>
      <c r="N752" s="58" t="str">
        <f>IFERROR(VLOOKUP($AC752,FILL_DATA!$A$4:$X$1004,14,0),"")</f>
        <v/>
      </c>
      <c r="O752" s="58" t="str">
        <f>IFERROR(VLOOKUP($AC752,FILL_DATA!$A$4:$X$1004,15,0),"")</f>
        <v/>
      </c>
      <c r="P752" s="58" t="str">
        <f>IFERROR(VLOOKUP($AC752,FILL_DATA!$A$4:$X$1004,16,0),"")</f>
        <v/>
      </c>
      <c r="Q752" s="58" t="str">
        <f>IFERROR(VLOOKUP($AC752,FILL_DATA!$A$4:$X$1004,17,0),"")</f>
        <v/>
      </c>
      <c r="R752" s="58" t="str">
        <f>IFERROR(VLOOKUP($AC752,FILL_DATA!$A$4:$X$1004,18,0),"")</f>
        <v/>
      </c>
      <c r="S752" s="58" t="str">
        <f>IFERROR(VLOOKUP($AC752,FILL_DATA!$A$4:$X$1004,19,0),"")</f>
        <v/>
      </c>
      <c r="T752" s="58" t="str">
        <f>IFERROR(VLOOKUP($AC752,FILL_DATA!$A$4:$X$1004,20,0),"")</f>
        <v/>
      </c>
      <c r="U752" s="58" t="str">
        <f>IFERROR(VLOOKUP($AC752,FILL_DATA!$A$4:$X$1004,21,0),"")</f>
        <v/>
      </c>
      <c r="V752" s="58" t="str">
        <f>IFERROR(VLOOKUP($AC752,FILL_DATA!$A$4:$X$1004,22,0),"")</f>
        <v/>
      </c>
      <c r="W752" s="58" t="str">
        <f>IFERROR(VLOOKUP($AC752,FILL_DATA!$A$4:$X$1004,23,0),"")</f>
        <v/>
      </c>
      <c r="X752" s="59" t="str">
        <f>IFERROR(VLOOKUP($AC752,FILL_DATA!$A$4:$X$1004,24,0),"")</f>
        <v/>
      </c>
      <c r="Y752" s="59" t="str">
        <f>IF(SANCTION!$C$6:$C$1006="","",VLOOKUP(SANCTION!$C$6:$C$1006,Sheet1!$B$3:$C$15,2,0))</f>
        <v/>
      </c>
      <c r="Z752" s="57">
        <f t="shared" si="22"/>
        <v>0</v>
      </c>
      <c r="AE752" s="89">
        <f>IF(SANCTION!$C752&gt;=9,1,0)</f>
        <v>1</v>
      </c>
      <c r="AF752" s="89">
        <f>IFERROR(PRODUCT(SANCTION!$X752,SANCTION!$Y752),"")</f>
        <v>0</v>
      </c>
      <c r="AG752" s="89">
        <f t="shared" si="23"/>
        <v>0</v>
      </c>
    </row>
    <row r="753" spans="1:33" hidden="1">
      <c r="A753" s="89" t="str">
        <f>J753&amp;"_"&amp;COUNTIF($J$6:J753,J753)</f>
        <v>_717</v>
      </c>
      <c r="B753" s="58"/>
      <c r="C753" s="58" t="str">
        <f>IFERROR(VLOOKUP($AC753,FILL_DATA!$A$4:$X$1004,2,0),"")</f>
        <v/>
      </c>
      <c r="D753" s="59" t="str">
        <f>IFERROR(VLOOKUP($AC753,FILL_DATA!$A$4:$X$1004,3,0),"")</f>
        <v/>
      </c>
      <c r="E753" s="58" t="str">
        <f>IFERROR(VLOOKUP($AC753,FILL_DATA!$A$4:$X$1004,4,0),"")</f>
        <v/>
      </c>
      <c r="F753" s="59" t="str">
        <f>IFERROR(VLOOKUP($AC753,FILL_DATA!$A$4:$X$1004,5,0),"")</f>
        <v/>
      </c>
      <c r="G753" s="58" t="str">
        <f>IFERROR(VLOOKUP($AC753,FILL_DATA!$A$4:$X$1004,6,0),"")</f>
        <v/>
      </c>
      <c r="H753" s="58" t="str">
        <f>IFERROR(VLOOKUP($AC753,FILL_DATA!$A$4:$X$1004,7,0),"")</f>
        <v/>
      </c>
      <c r="I753" s="161" t="str">
        <f>IFERROR(VLOOKUP($AC753,FILL_DATA!$A$4:$X$1004,9,0),"")</f>
        <v/>
      </c>
      <c r="J753" s="58" t="str">
        <f>IFERROR(VLOOKUP($AC753,FILL_DATA!$A$4:$X$1004,10,0),"")</f>
        <v/>
      </c>
      <c r="K753" s="58" t="str">
        <f>IFERROR(VLOOKUP($AC753,FILL_DATA!$A$4:$X$1004,11,0),"")</f>
        <v/>
      </c>
      <c r="L753" s="58" t="str">
        <f>IFERROR(VLOOKUP($AC753,FILL_DATA!$A$4:$X$1004,12,0),"")</f>
        <v/>
      </c>
      <c r="M753" s="58" t="str">
        <f>IFERROR(VLOOKUP($AC753,FILL_DATA!$A$4:$X$1004,13,0),"")</f>
        <v/>
      </c>
      <c r="N753" s="58" t="str">
        <f>IFERROR(VLOOKUP($AC753,FILL_DATA!$A$4:$X$1004,14,0),"")</f>
        <v/>
      </c>
      <c r="O753" s="58" t="str">
        <f>IFERROR(VLOOKUP($AC753,FILL_DATA!$A$4:$X$1004,15,0),"")</f>
        <v/>
      </c>
      <c r="P753" s="58" t="str">
        <f>IFERROR(VLOOKUP($AC753,FILL_DATA!$A$4:$X$1004,16,0),"")</f>
        <v/>
      </c>
      <c r="Q753" s="58" t="str">
        <f>IFERROR(VLOOKUP($AC753,FILL_DATA!$A$4:$X$1004,17,0),"")</f>
        <v/>
      </c>
      <c r="R753" s="58" t="str">
        <f>IFERROR(VLOOKUP($AC753,FILL_DATA!$A$4:$X$1004,18,0),"")</f>
        <v/>
      </c>
      <c r="S753" s="58" t="str">
        <f>IFERROR(VLOOKUP($AC753,FILL_DATA!$A$4:$X$1004,19,0),"")</f>
        <v/>
      </c>
      <c r="T753" s="58" t="str">
        <f>IFERROR(VLOOKUP($AC753,FILL_DATA!$A$4:$X$1004,20,0),"")</f>
        <v/>
      </c>
      <c r="U753" s="58" t="str">
        <f>IFERROR(VLOOKUP($AC753,FILL_DATA!$A$4:$X$1004,21,0),"")</f>
        <v/>
      </c>
      <c r="V753" s="58" t="str">
        <f>IFERROR(VLOOKUP($AC753,FILL_DATA!$A$4:$X$1004,22,0),"")</f>
        <v/>
      </c>
      <c r="W753" s="58" t="str">
        <f>IFERROR(VLOOKUP($AC753,FILL_DATA!$A$4:$X$1004,23,0),"")</f>
        <v/>
      </c>
      <c r="X753" s="59" t="str">
        <f>IFERROR(VLOOKUP($AC753,FILL_DATA!$A$4:$X$1004,24,0),"")</f>
        <v/>
      </c>
      <c r="Y753" s="59" t="str">
        <f>IF(SANCTION!$C$6:$C$1006="","",VLOOKUP(SANCTION!$C$6:$C$1006,Sheet1!$B$3:$C$15,2,0))</f>
        <v/>
      </c>
      <c r="Z753" s="57">
        <f t="shared" si="22"/>
        <v>0</v>
      </c>
      <c r="AE753" s="89">
        <f>IF(SANCTION!$C753&gt;=9,1,0)</f>
        <v>1</v>
      </c>
      <c r="AF753" s="89">
        <f>IFERROR(PRODUCT(SANCTION!$X753,SANCTION!$Y753),"")</f>
        <v>0</v>
      </c>
      <c r="AG753" s="89">
        <f t="shared" si="23"/>
        <v>0</v>
      </c>
    </row>
    <row r="754" spans="1:33" hidden="1">
      <c r="A754" s="89" t="str">
        <f>J754&amp;"_"&amp;COUNTIF($J$6:J754,J754)</f>
        <v>_718</v>
      </c>
      <c r="B754" s="58"/>
      <c r="C754" s="58" t="str">
        <f>IFERROR(VLOOKUP($AC754,FILL_DATA!$A$4:$X$1004,2,0),"")</f>
        <v/>
      </c>
      <c r="D754" s="59" t="str">
        <f>IFERROR(VLOOKUP($AC754,FILL_DATA!$A$4:$X$1004,3,0),"")</f>
        <v/>
      </c>
      <c r="E754" s="58" t="str">
        <f>IFERROR(VLOOKUP($AC754,FILL_DATA!$A$4:$X$1004,4,0),"")</f>
        <v/>
      </c>
      <c r="F754" s="59" t="str">
        <f>IFERROR(VLOOKUP($AC754,FILL_DATA!$A$4:$X$1004,5,0),"")</f>
        <v/>
      </c>
      <c r="G754" s="58" t="str">
        <f>IFERROR(VLOOKUP($AC754,FILL_DATA!$A$4:$X$1004,6,0),"")</f>
        <v/>
      </c>
      <c r="H754" s="58" t="str">
        <f>IFERROR(VLOOKUP($AC754,FILL_DATA!$A$4:$X$1004,7,0),"")</f>
        <v/>
      </c>
      <c r="I754" s="161" t="str">
        <f>IFERROR(VLOOKUP($AC754,FILL_DATA!$A$4:$X$1004,9,0),"")</f>
        <v/>
      </c>
      <c r="J754" s="58" t="str">
        <f>IFERROR(VLOOKUP($AC754,FILL_DATA!$A$4:$X$1004,10,0),"")</f>
        <v/>
      </c>
      <c r="K754" s="58" t="str">
        <f>IFERROR(VLOOKUP($AC754,FILL_DATA!$A$4:$X$1004,11,0),"")</f>
        <v/>
      </c>
      <c r="L754" s="58" t="str">
        <f>IFERROR(VLOOKUP($AC754,FILL_DATA!$A$4:$X$1004,12,0),"")</f>
        <v/>
      </c>
      <c r="M754" s="58" t="str">
        <f>IFERROR(VLOOKUP($AC754,FILL_DATA!$A$4:$X$1004,13,0),"")</f>
        <v/>
      </c>
      <c r="N754" s="58" t="str">
        <f>IFERROR(VLOOKUP($AC754,FILL_DATA!$A$4:$X$1004,14,0),"")</f>
        <v/>
      </c>
      <c r="O754" s="58" t="str">
        <f>IFERROR(VLOOKUP($AC754,FILL_DATA!$A$4:$X$1004,15,0),"")</f>
        <v/>
      </c>
      <c r="P754" s="58" t="str">
        <f>IFERROR(VLOOKUP($AC754,FILL_DATA!$A$4:$X$1004,16,0),"")</f>
        <v/>
      </c>
      <c r="Q754" s="58" t="str">
        <f>IFERROR(VLOOKUP($AC754,FILL_DATA!$A$4:$X$1004,17,0),"")</f>
        <v/>
      </c>
      <c r="R754" s="58" t="str">
        <f>IFERROR(VLOOKUP($AC754,FILL_DATA!$A$4:$X$1004,18,0),"")</f>
        <v/>
      </c>
      <c r="S754" s="58" t="str">
        <f>IFERROR(VLOOKUP($AC754,FILL_DATA!$A$4:$X$1004,19,0),"")</f>
        <v/>
      </c>
      <c r="T754" s="58" t="str">
        <f>IFERROR(VLOOKUP($AC754,FILL_DATA!$A$4:$X$1004,20,0),"")</f>
        <v/>
      </c>
      <c r="U754" s="58" t="str">
        <f>IFERROR(VLOOKUP($AC754,FILL_DATA!$A$4:$X$1004,21,0),"")</f>
        <v/>
      </c>
      <c r="V754" s="58" t="str">
        <f>IFERROR(VLOOKUP($AC754,FILL_DATA!$A$4:$X$1004,22,0),"")</f>
        <v/>
      </c>
      <c r="W754" s="58" t="str">
        <f>IFERROR(VLOOKUP($AC754,FILL_DATA!$A$4:$X$1004,23,0),"")</f>
        <v/>
      </c>
      <c r="X754" s="59" t="str">
        <f>IFERROR(VLOOKUP($AC754,FILL_DATA!$A$4:$X$1004,24,0),"")</f>
        <v/>
      </c>
      <c r="Y754" s="59" t="str">
        <f>IF(SANCTION!$C$6:$C$1006="","",VLOOKUP(SANCTION!$C$6:$C$1006,Sheet1!$B$3:$C$15,2,0))</f>
        <v/>
      </c>
      <c r="Z754" s="57">
        <f t="shared" si="22"/>
        <v>0</v>
      </c>
      <c r="AE754" s="89">
        <f>IF(SANCTION!$C754&gt;=9,1,0)</f>
        <v>1</v>
      </c>
      <c r="AF754" s="89">
        <f>IFERROR(PRODUCT(SANCTION!$X754,SANCTION!$Y754),"")</f>
        <v>0</v>
      </c>
      <c r="AG754" s="89">
        <f t="shared" si="23"/>
        <v>0</v>
      </c>
    </row>
    <row r="755" spans="1:33" hidden="1">
      <c r="A755" s="89" t="str">
        <f>J755&amp;"_"&amp;COUNTIF($J$6:J755,J755)</f>
        <v>_719</v>
      </c>
      <c r="B755" s="58"/>
      <c r="C755" s="58" t="str">
        <f>IFERROR(VLOOKUP($AC755,FILL_DATA!$A$4:$X$1004,2,0),"")</f>
        <v/>
      </c>
      <c r="D755" s="59" t="str">
        <f>IFERROR(VLOOKUP($AC755,FILL_DATA!$A$4:$X$1004,3,0),"")</f>
        <v/>
      </c>
      <c r="E755" s="58" t="str">
        <f>IFERROR(VLOOKUP($AC755,FILL_DATA!$A$4:$X$1004,4,0),"")</f>
        <v/>
      </c>
      <c r="F755" s="59" t="str">
        <f>IFERROR(VLOOKUP($AC755,FILL_DATA!$A$4:$X$1004,5,0),"")</f>
        <v/>
      </c>
      <c r="G755" s="58" t="str">
        <f>IFERROR(VLOOKUP($AC755,FILL_DATA!$A$4:$X$1004,6,0),"")</f>
        <v/>
      </c>
      <c r="H755" s="58" t="str">
        <f>IFERROR(VLOOKUP($AC755,FILL_DATA!$A$4:$X$1004,7,0),"")</f>
        <v/>
      </c>
      <c r="I755" s="161" t="str">
        <f>IFERROR(VLOOKUP($AC755,FILL_DATA!$A$4:$X$1004,9,0),"")</f>
        <v/>
      </c>
      <c r="J755" s="58" t="str">
        <f>IFERROR(VLOOKUP($AC755,FILL_DATA!$A$4:$X$1004,10,0),"")</f>
        <v/>
      </c>
      <c r="K755" s="58" t="str">
        <f>IFERROR(VLOOKUP($AC755,FILL_DATA!$A$4:$X$1004,11,0),"")</f>
        <v/>
      </c>
      <c r="L755" s="58" t="str">
        <f>IFERROR(VLOOKUP($AC755,FILL_DATA!$A$4:$X$1004,12,0),"")</f>
        <v/>
      </c>
      <c r="M755" s="58" t="str">
        <f>IFERROR(VLOOKUP($AC755,FILL_DATA!$A$4:$X$1004,13,0),"")</f>
        <v/>
      </c>
      <c r="N755" s="58" t="str">
        <f>IFERROR(VLOOKUP($AC755,FILL_DATA!$A$4:$X$1004,14,0),"")</f>
        <v/>
      </c>
      <c r="O755" s="58" t="str">
        <f>IFERROR(VLOOKUP($AC755,FILL_DATA!$A$4:$X$1004,15,0),"")</f>
        <v/>
      </c>
      <c r="P755" s="58" t="str">
        <f>IFERROR(VLOOKUP($AC755,FILL_DATA!$A$4:$X$1004,16,0),"")</f>
        <v/>
      </c>
      <c r="Q755" s="58" t="str">
        <f>IFERROR(VLOOKUP($AC755,FILL_DATA!$A$4:$X$1004,17,0),"")</f>
        <v/>
      </c>
      <c r="R755" s="58" t="str">
        <f>IFERROR(VLOOKUP($AC755,FILL_DATA!$A$4:$X$1004,18,0),"")</f>
        <v/>
      </c>
      <c r="S755" s="58" t="str">
        <f>IFERROR(VLOOKUP($AC755,FILL_DATA!$A$4:$X$1004,19,0),"")</f>
        <v/>
      </c>
      <c r="T755" s="58" t="str">
        <f>IFERROR(VLOOKUP($AC755,FILL_DATA!$A$4:$X$1004,20,0),"")</f>
        <v/>
      </c>
      <c r="U755" s="58" t="str">
        <f>IFERROR(VLOOKUP($AC755,FILL_DATA!$A$4:$X$1004,21,0),"")</f>
        <v/>
      </c>
      <c r="V755" s="58" t="str">
        <f>IFERROR(VLOOKUP($AC755,FILL_DATA!$A$4:$X$1004,22,0),"")</f>
        <v/>
      </c>
      <c r="W755" s="58" t="str">
        <f>IFERROR(VLOOKUP($AC755,FILL_DATA!$A$4:$X$1004,23,0),"")</f>
        <v/>
      </c>
      <c r="X755" s="59" t="str">
        <f>IFERROR(VLOOKUP($AC755,FILL_DATA!$A$4:$X$1004,24,0),"")</f>
        <v/>
      </c>
      <c r="Y755" s="59" t="str">
        <f>IF(SANCTION!$C$6:$C$1006="","",VLOOKUP(SANCTION!$C$6:$C$1006,Sheet1!$B$3:$C$15,2,0))</f>
        <v/>
      </c>
      <c r="Z755" s="57">
        <f t="shared" si="22"/>
        <v>0</v>
      </c>
      <c r="AE755" s="89">
        <f>IF(SANCTION!$C755&gt;=9,1,0)</f>
        <v>1</v>
      </c>
      <c r="AF755" s="89">
        <f>IFERROR(PRODUCT(SANCTION!$X755,SANCTION!$Y755),"")</f>
        <v>0</v>
      </c>
      <c r="AG755" s="89">
        <f t="shared" si="23"/>
        <v>0</v>
      </c>
    </row>
    <row r="756" spans="1:33" hidden="1">
      <c r="A756" s="89" t="str">
        <f>J756&amp;"_"&amp;COUNTIF($J$6:J756,J756)</f>
        <v>_720</v>
      </c>
      <c r="B756" s="58"/>
      <c r="C756" s="58" t="str">
        <f>IFERROR(VLOOKUP($AC756,FILL_DATA!$A$4:$X$1004,2,0),"")</f>
        <v/>
      </c>
      <c r="D756" s="59" t="str">
        <f>IFERROR(VLOOKUP($AC756,FILL_DATA!$A$4:$X$1004,3,0),"")</f>
        <v/>
      </c>
      <c r="E756" s="58" t="str">
        <f>IFERROR(VLOOKUP($AC756,FILL_DATA!$A$4:$X$1004,4,0),"")</f>
        <v/>
      </c>
      <c r="F756" s="59" t="str">
        <f>IFERROR(VLOOKUP($AC756,FILL_DATA!$A$4:$X$1004,5,0),"")</f>
        <v/>
      </c>
      <c r="G756" s="58" t="str">
        <f>IFERROR(VLOOKUP($AC756,FILL_DATA!$A$4:$X$1004,6,0),"")</f>
        <v/>
      </c>
      <c r="H756" s="58" t="str">
        <f>IFERROR(VLOOKUP($AC756,FILL_DATA!$A$4:$X$1004,7,0),"")</f>
        <v/>
      </c>
      <c r="I756" s="161" t="str">
        <f>IFERROR(VLOOKUP($AC756,FILL_DATA!$A$4:$X$1004,9,0),"")</f>
        <v/>
      </c>
      <c r="J756" s="58" t="str">
        <f>IFERROR(VLOOKUP($AC756,FILL_DATA!$A$4:$X$1004,10,0),"")</f>
        <v/>
      </c>
      <c r="K756" s="58" t="str">
        <f>IFERROR(VLOOKUP($AC756,FILL_DATA!$A$4:$X$1004,11,0),"")</f>
        <v/>
      </c>
      <c r="L756" s="58" t="str">
        <f>IFERROR(VLOOKUP($AC756,FILL_DATA!$A$4:$X$1004,12,0),"")</f>
        <v/>
      </c>
      <c r="M756" s="58" t="str">
        <f>IFERROR(VLOOKUP($AC756,FILL_DATA!$A$4:$X$1004,13,0),"")</f>
        <v/>
      </c>
      <c r="N756" s="58" t="str">
        <f>IFERROR(VLOOKUP($AC756,FILL_DATA!$A$4:$X$1004,14,0),"")</f>
        <v/>
      </c>
      <c r="O756" s="58" t="str">
        <f>IFERROR(VLOOKUP($AC756,FILL_DATA!$A$4:$X$1004,15,0),"")</f>
        <v/>
      </c>
      <c r="P756" s="58" t="str">
        <f>IFERROR(VLOOKUP($AC756,FILL_DATA!$A$4:$X$1004,16,0),"")</f>
        <v/>
      </c>
      <c r="Q756" s="58" t="str">
        <f>IFERROR(VLOOKUP($AC756,FILL_DATA!$A$4:$X$1004,17,0),"")</f>
        <v/>
      </c>
      <c r="R756" s="58" t="str">
        <f>IFERROR(VLOOKUP($AC756,FILL_DATA!$A$4:$X$1004,18,0),"")</f>
        <v/>
      </c>
      <c r="S756" s="58" t="str">
        <f>IFERROR(VLOOKUP($AC756,FILL_DATA!$A$4:$X$1004,19,0),"")</f>
        <v/>
      </c>
      <c r="T756" s="58" t="str">
        <f>IFERROR(VLOOKUP($AC756,FILL_DATA!$A$4:$X$1004,20,0),"")</f>
        <v/>
      </c>
      <c r="U756" s="58" t="str">
        <f>IFERROR(VLOOKUP($AC756,FILL_DATA!$A$4:$X$1004,21,0),"")</f>
        <v/>
      </c>
      <c r="V756" s="58" t="str">
        <f>IFERROR(VLOOKUP($AC756,FILL_DATA!$A$4:$X$1004,22,0),"")</f>
        <v/>
      </c>
      <c r="W756" s="58" t="str">
        <f>IFERROR(VLOOKUP($AC756,FILL_DATA!$A$4:$X$1004,23,0),"")</f>
        <v/>
      </c>
      <c r="X756" s="59" t="str">
        <f>IFERROR(VLOOKUP($AC756,FILL_DATA!$A$4:$X$1004,24,0),"")</f>
        <v/>
      </c>
      <c r="Y756" s="59" t="str">
        <f>IF(SANCTION!$C$6:$C$1006="","",VLOOKUP(SANCTION!$C$6:$C$1006,Sheet1!$B$3:$C$15,2,0))</f>
        <v/>
      </c>
      <c r="Z756" s="57">
        <f t="shared" si="22"/>
        <v>0</v>
      </c>
      <c r="AE756" s="89">
        <f>IF(SANCTION!$C756&gt;=9,1,0)</f>
        <v>1</v>
      </c>
      <c r="AF756" s="89">
        <f>IFERROR(PRODUCT(SANCTION!$X756,SANCTION!$Y756),"")</f>
        <v>0</v>
      </c>
      <c r="AG756" s="89">
        <f t="shared" si="23"/>
        <v>0</v>
      </c>
    </row>
    <row r="757" spans="1:33" hidden="1">
      <c r="A757" s="89" t="str">
        <f>J757&amp;"_"&amp;COUNTIF($J$6:J757,J757)</f>
        <v>_721</v>
      </c>
      <c r="B757" s="58"/>
      <c r="C757" s="58" t="str">
        <f>IFERROR(VLOOKUP($AC757,FILL_DATA!$A$4:$X$1004,2,0),"")</f>
        <v/>
      </c>
      <c r="D757" s="59" t="str">
        <f>IFERROR(VLOOKUP($AC757,FILL_DATA!$A$4:$X$1004,3,0),"")</f>
        <v/>
      </c>
      <c r="E757" s="58" t="str">
        <f>IFERROR(VLOOKUP($AC757,FILL_DATA!$A$4:$X$1004,4,0),"")</f>
        <v/>
      </c>
      <c r="F757" s="59" t="str">
        <f>IFERROR(VLOOKUP($AC757,FILL_DATA!$A$4:$X$1004,5,0),"")</f>
        <v/>
      </c>
      <c r="G757" s="58" t="str">
        <f>IFERROR(VLOOKUP($AC757,FILL_DATA!$A$4:$X$1004,6,0),"")</f>
        <v/>
      </c>
      <c r="H757" s="58" t="str">
        <f>IFERROR(VLOOKUP($AC757,FILL_DATA!$A$4:$X$1004,7,0),"")</f>
        <v/>
      </c>
      <c r="I757" s="161" t="str">
        <f>IFERROR(VLOOKUP($AC757,FILL_DATA!$A$4:$X$1004,9,0),"")</f>
        <v/>
      </c>
      <c r="J757" s="58" t="str">
        <f>IFERROR(VLOOKUP($AC757,FILL_DATA!$A$4:$X$1004,10,0),"")</f>
        <v/>
      </c>
      <c r="K757" s="58" t="str">
        <f>IFERROR(VLOOKUP($AC757,FILL_DATA!$A$4:$X$1004,11,0),"")</f>
        <v/>
      </c>
      <c r="L757" s="58" t="str">
        <f>IFERROR(VLOOKUP($AC757,FILL_DATA!$A$4:$X$1004,12,0),"")</f>
        <v/>
      </c>
      <c r="M757" s="58" t="str">
        <f>IFERROR(VLOOKUP($AC757,FILL_DATA!$A$4:$X$1004,13,0),"")</f>
        <v/>
      </c>
      <c r="N757" s="58" t="str">
        <f>IFERROR(VLOOKUP($AC757,FILL_DATA!$A$4:$X$1004,14,0),"")</f>
        <v/>
      </c>
      <c r="O757" s="58" t="str">
        <f>IFERROR(VLOOKUP($AC757,FILL_DATA!$A$4:$X$1004,15,0),"")</f>
        <v/>
      </c>
      <c r="P757" s="58" t="str">
        <f>IFERROR(VLOOKUP($AC757,FILL_DATA!$A$4:$X$1004,16,0),"")</f>
        <v/>
      </c>
      <c r="Q757" s="58" t="str">
        <f>IFERROR(VLOOKUP($AC757,FILL_DATA!$A$4:$X$1004,17,0),"")</f>
        <v/>
      </c>
      <c r="R757" s="58" t="str">
        <f>IFERROR(VLOOKUP($AC757,FILL_DATA!$A$4:$X$1004,18,0),"")</f>
        <v/>
      </c>
      <c r="S757" s="58" t="str">
        <f>IFERROR(VLOOKUP($AC757,FILL_DATA!$A$4:$X$1004,19,0),"")</f>
        <v/>
      </c>
      <c r="T757" s="58" t="str">
        <f>IFERROR(VLOOKUP($AC757,FILL_DATA!$A$4:$X$1004,20,0),"")</f>
        <v/>
      </c>
      <c r="U757" s="58" t="str">
        <f>IFERROR(VLOOKUP($AC757,FILL_DATA!$A$4:$X$1004,21,0),"")</f>
        <v/>
      </c>
      <c r="V757" s="58" t="str">
        <f>IFERROR(VLOOKUP($AC757,FILL_DATA!$A$4:$X$1004,22,0),"")</f>
        <v/>
      </c>
      <c r="W757" s="58" t="str">
        <f>IFERROR(VLOOKUP($AC757,FILL_DATA!$A$4:$X$1004,23,0),"")</f>
        <v/>
      </c>
      <c r="X757" s="59" t="str">
        <f>IFERROR(VLOOKUP($AC757,FILL_DATA!$A$4:$X$1004,24,0),"")</f>
        <v/>
      </c>
      <c r="Y757" s="59" t="str">
        <f>IF(SANCTION!$C$6:$C$1006="","",VLOOKUP(SANCTION!$C$6:$C$1006,Sheet1!$B$3:$C$15,2,0))</f>
        <v/>
      </c>
      <c r="Z757" s="57">
        <f t="shared" si="22"/>
        <v>0</v>
      </c>
      <c r="AE757" s="89">
        <f>IF(SANCTION!$C757&gt;=9,1,0)</f>
        <v>1</v>
      </c>
      <c r="AF757" s="89">
        <f>IFERROR(PRODUCT(SANCTION!$X757,SANCTION!$Y757),"")</f>
        <v>0</v>
      </c>
      <c r="AG757" s="89">
        <f t="shared" si="23"/>
        <v>0</v>
      </c>
    </row>
    <row r="758" spans="1:33" hidden="1">
      <c r="A758" s="89" t="str">
        <f>J758&amp;"_"&amp;COUNTIF($J$6:J758,J758)</f>
        <v>_722</v>
      </c>
      <c r="B758" s="58"/>
      <c r="C758" s="58" t="str">
        <f>IFERROR(VLOOKUP($AC758,FILL_DATA!$A$4:$X$1004,2,0),"")</f>
        <v/>
      </c>
      <c r="D758" s="59" t="str">
        <f>IFERROR(VLOOKUP($AC758,FILL_DATA!$A$4:$X$1004,3,0),"")</f>
        <v/>
      </c>
      <c r="E758" s="58" t="str">
        <f>IFERROR(VLOOKUP($AC758,FILL_DATA!$A$4:$X$1004,4,0),"")</f>
        <v/>
      </c>
      <c r="F758" s="59" t="str">
        <f>IFERROR(VLOOKUP($AC758,FILL_DATA!$A$4:$X$1004,5,0),"")</f>
        <v/>
      </c>
      <c r="G758" s="58" t="str">
        <f>IFERROR(VLOOKUP($AC758,FILL_DATA!$A$4:$X$1004,6,0),"")</f>
        <v/>
      </c>
      <c r="H758" s="58" t="str">
        <f>IFERROR(VLOOKUP($AC758,FILL_DATA!$A$4:$X$1004,7,0),"")</f>
        <v/>
      </c>
      <c r="I758" s="161" t="str">
        <f>IFERROR(VLOOKUP($AC758,FILL_DATA!$A$4:$X$1004,9,0),"")</f>
        <v/>
      </c>
      <c r="J758" s="58" t="str">
        <f>IFERROR(VLOOKUP($AC758,FILL_DATA!$A$4:$X$1004,10,0),"")</f>
        <v/>
      </c>
      <c r="K758" s="58" t="str">
        <f>IFERROR(VLOOKUP($AC758,FILL_DATA!$A$4:$X$1004,11,0),"")</f>
        <v/>
      </c>
      <c r="L758" s="58" t="str">
        <f>IFERROR(VLOOKUP($AC758,FILL_DATA!$A$4:$X$1004,12,0),"")</f>
        <v/>
      </c>
      <c r="M758" s="58" t="str">
        <f>IFERROR(VLOOKUP($AC758,FILL_DATA!$A$4:$X$1004,13,0),"")</f>
        <v/>
      </c>
      <c r="N758" s="58" t="str">
        <f>IFERROR(VLOOKUP($AC758,FILL_DATA!$A$4:$X$1004,14,0),"")</f>
        <v/>
      </c>
      <c r="O758" s="58" t="str">
        <f>IFERROR(VLOOKUP($AC758,FILL_DATA!$A$4:$X$1004,15,0),"")</f>
        <v/>
      </c>
      <c r="P758" s="58" t="str">
        <f>IFERROR(VLOOKUP($AC758,FILL_DATA!$A$4:$X$1004,16,0),"")</f>
        <v/>
      </c>
      <c r="Q758" s="58" t="str">
        <f>IFERROR(VLOOKUP($AC758,FILL_DATA!$A$4:$X$1004,17,0),"")</f>
        <v/>
      </c>
      <c r="R758" s="58" t="str">
        <f>IFERROR(VLOOKUP($AC758,FILL_DATA!$A$4:$X$1004,18,0),"")</f>
        <v/>
      </c>
      <c r="S758" s="58" t="str">
        <f>IFERROR(VLOOKUP($AC758,FILL_DATA!$A$4:$X$1004,19,0),"")</f>
        <v/>
      </c>
      <c r="T758" s="58" t="str">
        <f>IFERROR(VLOOKUP($AC758,FILL_DATA!$A$4:$X$1004,20,0),"")</f>
        <v/>
      </c>
      <c r="U758" s="58" t="str">
        <f>IFERROR(VLOOKUP($AC758,FILL_DATA!$A$4:$X$1004,21,0),"")</f>
        <v/>
      </c>
      <c r="V758" s="58" t="str">
        <f>IFERROR(VLOOKUP($AC758,FILL_DATA!$A$4:$X$1004,22,0),"")</f>
        <v/>
      </c>
      <c r="W758" s="58" t="str">
        <f>IFERROR(VLOOKUP($AC758,FILL_DATA!$A$4:$X$1004,23,0),"")</f>
        <v/>
      </c>
      <c r="X758" s="59" t="str">
        <f>IFERROR(VLOOKUP($AC758,FILL_DATA!$A$4:$X$1004,24,0),"")</f>
        <v/>
      </c>
      <c r="Y758" s="59" t="str">
        <f>IF(SANCTION!$C$6:$C$1006="","",VLOOKUP(SANCTION!$C$6:$C$1006,Sheet1!$B$3:$C$15,2,0))</f>
        <v/>
      </c>
      <c r="Z758" s="57">
        <f t="shared" si="22"/>
        <v>0</v>
      </c>
      <c r="AE758" s="89">
        <f>IF(SANCTION!$C758&gt;=9,1,0)</f>
        <v>1</v>
      </c>
      <c r="AF758" s="89">
        <f>IFERROR(PRODUCT(SANCTION!$X758,SANCTION!$Y758),"")</f>
        <v>0</v>
      </c>
      <c r="AG758" s="89">
        <f t="shared" si="23"/>
        <v>0</v>
      </c>
    </row>
    <row r="759" spans="1:33" hidden="1">
      <c r="A759" s="89" t="str">
        <f>J759&amp;"_"&amp;COUNTIF($J$6:J759,J759)</f>
        <v>_723</v>
      </c>
      <c r="B759" s="58"/>
      <c r="C759" s="58" t="str">
        <f>IFERROR(VLOOKUP($AC759,FILL_DATA!$A$4:$X$1004,2,0),"")</f>
        <v/>
      </c>
      <c r="D759" s="59" t="str">
        <f>IFERROR(VLOOKUP($AC759,FILL_DATA!$A$4:$X$1004,3,0),"")</f>
        <v/>
      </c>
      <c r="E759" s="58" t="str">
        <f>IFERROR(VLOOKUP($AC759,FILL_DATA!$A$4:$X$1004,4,0),"")</f>
        <v/>
      </c>
      <c r="F759" s="59" t="str">
        <f>IFERROR(VLOOKUP($AC759,FILL_DATA!$A$4:$X$1004,5,0),"")</f>
        <v/>
      </c>
      <c r="G759" s="58" t="str">
        <f>IFERROR(VLOOKUP($AC759,FILL_DATA!$A$4:$X$1004,6,0),"")</f>
        <v/>
      </c>
      <c r="H759" s="58" t="str">
        <f>IFERROR(VLOOKUP($AC759,FILL_DATA!$A$4:$X$1004,7,0),"")</f>
        <v/>
      </c>
      <c r="I759" s="161" t="str">
        <f>IFERROR(VLOOKUP($AC759,FILL_DATA!$A$4:$X$1004,9,0),"")</f>
        <v/>
      </c>
      <c r="J759" s="58" t="str">
        <f>IFERROR(VLOOKUP($AC759,FILL_DATA!$A$4:$X$1004,10,0),"")</f>
        <v/>
      </c>
      <c r="K759" s="58" t="str">
        <f>IFERROR(VLOOKUP($AC759,FILL_DATA!$A$4:$X$1004,11,0),"")</f>
        <v/>
      </c>
      <c r="L759" s="58" t="str">
        <f>IFERROR(VLOOKUP($AC759,FILL_DATA!$A$4:$X$1004,12,0),"")</f>
        <v/>
      </c>
      <c r="M759" s="58" t="str">
        <f>IFERROR(VLOOKUP($AC759,FILL_DATA!$A$4:$X$1004,13,0),"")</f>
        <v/>
      </c>
      <c r="N759" s="58" t="str">
        <f>IFERROR(VLOOKUP($AC759,FILL_DATA!$A$4:$X$1004,14,0),"")</f>
        <v/>
      </c>
      <c r="O759" s="58" t="str">
        <f>IFERROR(VLOOKUP($AC759,FILL_DATA!$A$4:$X$1004,15,0),"")</f>
        <v/>
      </c>
      <c r="P759" s="58" t="str">
        <f>IFERROR(VLOOKUP($AC759,FILL_DATA!$A$4:$X$1004,16,0),"")</f>
        <v/>
      </c>
      <c r="Q759" s="58" t="str">
        <f>IFERROR(VLOOKUP($AC759,FILL_DATA!$A$4:$X$1004,17,0),"")</f>
        <v/>
      </c>
      <c r="R759" s="58" t="str">
        <f>IFERROR(VLOOKUP($AC759,FILL_DATA!$A$4:$X$1004,18,0),"")</f>
        <v/>
      </c>
      <c r="S759" s="58" t="str">
        <f>IFERROR(VLOOKUP($AC759,FILL_DATA!$A$4:$X$1004,19,0),"")</f>
        <v/>
      </c>
      <c r="T759" s="58" t="str">
        <f>IFERROR(VLOOKUP($AC759,FILL_DATA!$A$4:$X$1004,20,0),"")</f>
        <v/>
      </c>
      <c r="U759" s="58" t="str">
        <f>IFERROR(VLOOKUP($AC759,FILL_DATA!$A$4:$X$1004,21,0),"")</f>
        <v/>
      </c>
      <c r="V759" s="58" t="str">
        <f>IFERROR(VLOOKUP($AC759,FILL_DATA!$A$4:$X$1004,22,0),"")</f>
        <v/>
      </c>
      <c r="W759" s="58" t="str">
        <f>IFERROR(VLOOKUP($AC759,FILL_DATA!$A$4:$X$1004,23,0),"")</f>
        <v/>
      </c>
      <c r="X759" s="59" t="str">
        <f>IFERROR(VLOOKUP($AC759,FILL_DATA!$A$4:$X$1004,24,0),"")</f>
        <v/>
      </c>
      <c r="Y759" s="59" t="str">
        <f>IF(SANCTION!$C$6:$C$1006="","",VLOOKUP(SANCTION!$C$6:$C$1006,Sheet1!$B$3:$C$15,2,0))</f>
        <v/>
      </c>
      <c r="Z759" s="57">
        <f t="shared" si="22"/>
        <v>0</v>
      </c>
      <c r="AE759" s="89">
        <f>IF(SANCTION!$C759&gt;=9,1,0)</f>
        <v>1</v>
      </c>
      <c r="AF759" s="89">
        <f>IFERROR(PRODUCT(SANCTION!$X759,SANCTION!$Y759),"")</f>
        <v>0</v>
      </c>
      <c r="AG759" s="89">
        <f t="shared" si="23"/>
        <v>0</v>
      </c>
    </row>
    <row r="760" spans="1:33" hidden="1">
      <c r="A760" s="89" t="str">
        <f>J760&amp;"_"&amp;COUNTIF($J$6:J760,J760)</f>
        <v>_724</v>
      </c>
      <c r="B760" s="58"/>
      <c r="C760" s="58" t="str">
        <f>IFERROR(VLOOKUP($AC760,FILL_DATA!$A$4:$X$1004,2,0),"")</f>
        <v/>
      </c>
      <c r="D760" s="59" t="str">
        <f>IFERROR(VLOOKUP($AC760,FILL_DATA!$A$4:$X$1004,3,0),"")</f>
        <v/>
      </c>
      <c r="E760" s="58" t="str">
        <f>IFERROR(VLOOKUP($AC760,FILL_DATA!$A$4:$X$1004,4,0),"")</f>
        <v/>
      </c>
      <c r="F760" s="59" t="str">
        <f>IFERROR(VLOOKUP($AC760,FILL_DATA!$A$4:$X$1004,5,0),"")</f>
        <v/>
      </c>
      <c r="G760" s="58" t="str">
        <f>IFERROR(VLOOKUP($AC760,FILL_DATA!$A$4:$X$1004,6,0),"")</f>
        <v/>
      </c>
      <c r="H760" s="58" t="str">
        <f>IFERROR(VLOOKUP($AC760,FILL_DATA!$A$4:$X$1004,7,0),"")</f>
        <v/>
      </c>
      <c r="I760" s="161" t="str">
        <f>IFERROR(VLOOKUP($AC760,FILL_DATA!$A$4:$X$1004,9,0),"")</f>
        <v/>
      </c>
      <c r="J760" s="58" t="str">
        <f>IFERROR(VLOOKUP($AC760,FILL_DATA!$A$4:$X$1004,10,0),"")</f>
        <v/>
      </c>
      <c r="K760" s="58" t="str">
        <f>IFERROR(VLOOKUP($AC760,FILL_DATA!$A$4:$X$1004,11,0),"")</f>
        <v/>
      </c>
      <c r="L760" s="58" t="str">
        <f>IFERROR(VLOOKUP($AC760,FILL_DATA!$A$4:$X$1004,12,0),"")</f>
        <v/>
      </c>
      <c r="M760" s="58" t="str">
        <f>IFERROR(VLOOKUP($AC760,FILL_DATA!$A$4:$X$1004,13,0),"")</f>
        <v/>
      </c>
      <c r="N760" s="58" t="str">
        <f>IFERROR(VLOOKUP($AC760,FILL_DATA!$A$4:$X$1004,14,0),"")</f>
        <v/>
      </c>
      <c r="O760" s="58" t="str">
        <f>IFERROR(VLOOKUP($AC760,FILL_DATA!$A$4:$X$1004,15,0),"")</f>
        <v/>
      </c>
      <c r="P760" s="58" t="str">
        <f>IFERROR(VLOOKUP($AC760,FILL_DATA!$A$4:$X$1004,16,0),"")</f>
        <v/>
      </c>
      <c r="Q760" s="58" t="str">
        <f>IFERROR(VLOOKUP($AC760,FILL_DATA!$A$4:$X$1004,17,0),"")</f>
        <v/>
      </c>
      <c r="R760" s="58" t="str">
        <f>IFERROR(VLOOKUP($AC760,FILL_DATA!$A$4:$X$1004,18,0),"")</f>
        <v/>
      </c>
      <c r="S760" s="58" t="str">
        <f>IFERROR(VLOOKUP($AC760,FILL_DATA!$A$4:$X$1004,19,0),"")</f>
        <v/>
      </c>
      <c r="T760" s="58" t="str">
        <f>IFERROR(VLOOKUP($AC760,FILL_DATA!$A$4:$X$1004,20,0),"")</f>
        <v/>
      </c>
      <c r="U760" s="58" t="str">
        <f>IFERROR(VLOOKUP($AC760,FILL_DATA!$A$4:$X$1004,21,0),"")</f>
        <v/>
      </c>
      <c r="V760" s="58" t="str">
        <f>IFERROR(VLOOKUP($AC760,FILL_DATA!$A$4:$X$1004,22,0),"")</f>
        <v/>
      </c>
      <c r="W760" s="58" t="str">
        <f>IFERROR(VLOOKUP($AC760,FILL_DATA!$A$4:$X$1004,23,0),"")</f>
        <v/>
      </c>
      <c r="X760" s="59" t="str">
        <f>IFERROR(VLOOKUP($AC760,FILL_DATA!$A$4:$X$1004,24,0),"")</f>
        <v/>
      </c>
      <c r="Y760" s="59" t="str">
        <f>IF(SANCTION!$C$6:$C$1006="","",VLOOKUP(SANCTION!$C$6:$C$1006,Sheet1!$B$3:$C$15,2,0))</f>
        <v/>
      </c>
      <c r="Z760" s="57">
        <f t="shared" si="22"/>
        <v>0</v>
      </c>
      <c r="AE760" s="89">
        <f>IF(SANCTION!$C760&gt;=9,1,0)</f>
        <v>1</v>
      </c>
      <c r="AF760" s="89">
        <f>IFERROR(PRODUCT(SANCTION!$X760,SANCTION!$Y760),"")</f>
        <v>0</v>
      </c>
      <c r="AG760" s="89">
        <f t="shared" si="23"/>
        <v>0</v>
      </c>
    </row>
    <row r="761" spans="1:33" hidden="1">
      <c r="A761" s="89" t="str">
        <f>J761&amp;"_"&amp;COUNTIF($J$6:J761,J761)</f>
        <v>_725</v>
      </c>
      <c r="B761" s="58"/>
      <c r="C761" s="58" t="str">
        <f>IFERROR(VLOOKUP($AC761,FILL_DATA!$A$4:$X$1004,2,0),"")</f>
        <v/>
      </c>
      <c r="D761" s="59" t="str">
        <f>IFERROR(VLOOKUP($AC761,FILL_DATA!$A$4:$X$1004,3,0),"")</f>
        <v/>
      </c>
      <c r="E761" s="58" t="str">
        <f>IFERROR(VLOOKUP($AC761,FILL_DATA!$A$4:$X$1004,4,0),"")</f>
        <v/>
      </c>
      <c r="F761" s="59" t="str">
        <f>IFERROR(VLOOKUP($AC761,FILL_DATA!$A$4:$X$1004,5,0),"")</f>
        <v/>
      </c>
      <c r="G761" s="58" t="str">
        <f>IFERROR(VLOOKUP($AC761,FILL_DATA!$A$4:$X$1004,6,0),"")</f>
        <v/>
      </c>
      <c r="H761" s="58" t="str">
        <f>IFERROR(VLOOKUP($AC761,FILL_DATA!$A$4:$X$1004,7,0),"")</f>
        <v/>
      </c>
      <c r="I761" s="161" t="str">
        <f>IFERROR(VLOOKUP($AC761,FILL_DATA!$A$4:$X$1004,9,0),"")</f>
        <v/>
      </c>
      <c r="J761" s="58" t="str">
        <f>IFERROR(VLOOKUP($AC761,FILL_DATA!$A$4:$X$1004,10,0),"")</f>
        <v/>
      </c>
      <c r="K761" s="58" t="str">
        <f>IFERROR(VLOOKUP($AC761,FILL_DATA!$A$4:$X$1004,11,0),"")</f>
        <v/>
      </c>
      <c r="L761" s="58" t="str">
        <f>IFERROR(VLOOKUP($AC761,FILL_DATA!$A$4:$X$1004,12,0),"")</f>
        <v/>
      </c>
      <c r="M761" s="58" t="str">
        <f>IFERROR(VLOOKUP($AC761,FILL_DATA!$A$4:$X$1004,13,0),"")</f>
        <v/>
      </c>
      <c r="N761" s="58" t="str">
        <f>IFERROR(VLOOKUP($AC761,FILL_DATA!$A$4:$X$1004,14,0),"")</f>
        <v/>
      </c>
      <c r="O761" s="58" t="str">
        <f>IFERROR(VLOOKUP($AC761,FILL_DATA!$A$4:$X$1004,15,0),"")</f>
        <v/>
      </c>
      <c r="P761" s="58" t="str">
        <f>IFERROR(VLOOKUP($AC761,FILL_DATA!$A$4:$X$1004,16,0),"")</f>
        <v/>
      </c>
      <c r="Q761" s="58" t="str">
        <f>IFERROR(VLOOKUP($AC761,FILL_DATA!$A$4:$X$1004,17,0),"")</f>
        <v/>
      </c>
      <c r="R761" s="58" t="str">
        <f>IFERROR(VLOOKUP($AC761,FILL_DATA!$A$4:$X$1004,18,0),"")</f>
        <v/>
      </c>
      <c r="S761" s="58" t="str">
        <f>IFERROR(VLOOKUP($AC761,FILL_DATA!$A$4:$X$1004,19,0),"")</f>
        <v/>
      </c>
      <c r="T761" s="58" t="str">
        <f>IFERROR(VLOOKUP($AC761,FILL_DATA!$A$4:$X$1004,20,0),"")</f>
        <v/>
      </c>
      <c r="U761" s="58" t="str">
        <f>IFERROR(VLOOKUP($AC761,FILL_DATA!$A$4:$X$1004,21,0),"")</f>
        <v/>
      </c>
      <c r="V761" s="58" t="str">
        <f>IFERROR(VLOOKUP($AC761,FILL_DATA!$A$4:$X$1004,22,0),"")</f>
        <v/>
      </c>
      <c r="W761" s="58" t="str">
        <f>IFERROR(VLOOKUP($AC761,FILL_DATA!$A$4:$X$1004,23,0),"")</f>
        <v/>
      </c>
      <c r="X761" s="59" t="str">
        <f>IFERROR(VLOOKUP($AC761,FILL_DATA!$A$4:$X$1004,24,0),"")</f>
        <v/>
      </c>
      <c r="Y761" s="59" t="str">
        <f>IF(SANCTION!$C$6:$C$1006="","",VLOOKUP(SANCTION!$C$6:$C$1006,Sheet1!$B$3:$C$15,2,0))</f>
        <v/>
      </c>
      <c r="Z761" s="57">
        <f t="shared" si="22"/>
        <v>0</v>
      </c>
      <c r="AE761" s="89">
        <f>IF(SANCTION!$C761&gt;=9,1,0)</f>
        <v>1</v>
      </c>
      <c r="AF761" s="89">
        <f>IFERROR(PRODUCT(SANCTION!$X761,SANCTION!$Y761),"")</f>
        <v>0</v>
      </c>
      <c r="AG761" s="89">
        <f t="shared" si="23"/>
        <v>0</v>
      </c>
    </row>
    <row r="762" spans="1:33" hidden="1">
      <c r="A762" s="89" t="str">
        <f>J762&amp;"_"&amp;COUNTIF($J$6:J762,J762)</f>
        <v>_726</v>
      </c>
      <c r="B762" s="58"/>
      <c r="C762" s="58" t="str">
        <f>IFERROR(VLOOKUP($AC762,FILL_DATA!$A$4:$X$1004,2,0),"")</f>
        <v/>
      </c>
      <c r="D762" s="59" t="str">
        <f>IFERROR(VLOOKUP($AC762,FILL_DATA!$A$4:$X$1004,3,0),"")</f>
        <v/>
      </c>
      <c r="E762" s="58" t="str">
        <f>IFERROR(VLOOKUP($AC762,FILL_DATA!$A$4:$X$1004,4,0),"")</f>
        <v/>
      </c>
      <c r="F762" s="59" t="str">
        <f>IFERROR(VLOOKUP($AC762,FILL_DATA!$A$4:$X$1004,5,0),"")</f>
        <v/>
      </c>
      <c r="G762" s="58" t="str">
        <f>IFERROR(VLOOKUP($AC762,FILL_DATA!$A$4:$X$1004,6,0),"")</f>
        <v/>
      </c>
      <c r="H762" s="58" t="str">
        <f>IFERROR(VLOOKUP($AC762,FILL_DATA!$A$4:$X$1004,7,0),"")</f>
        <v/>
      </c>
      <c r="I762" s="161" t="str">
        <f>IFERROR(VLOOKUP($AC762,FILL_DATA!$A$4:$X$1004,9,0),"")</f>
        <v/>
      </c>
      <c r="J762" s="58" t="str">
        <f>IFERROR(VLOOKUP($AC762,FILL_DATA!$A$4:$X$1004,10,0),"")</f>
        <v/>
      </c>
      <c r="K762" s="58" t="str">
        <f>IFERROR(VLOOKUP($AC762,FILL_DATA!$A$4:$X$1004,11,0),"")</f>
        <v/>
      </c>
      <c r="L762" s="58" t="str">
        <f>IFERROR(VLOOKUP($AC762,FILL_DATA!$A$4:$X$1004,12,0),"")</f>
        <v/>
      </c>
      <c r="M762" s="58" t="str">
        <f>IFERROR(VLOOKUP($AC762,FILL_DATA!$A$4:$X$1004,13,0),"")</f>
        <v/>
      </c>
      <c r="N762" s="58" t="str">
        <f>IFERROR(VLOOKUP($AC762,FILL_DATA!$A$4:$X$1004,14,0),"")</f>
        <v/>
      </c>
      <c r="O762" s="58" t="str">
        <f>IFERROR(VLOOKUP($AC762,FILL_DATA!$A$4:$X$1004,15,0),"")</f>
        <v/>
      </c>
      <c r="P762" s="58" t="str">
        <f>IFERROR(VLOOKUP($AC762,FILL_DATA!$A$4:$X$1004,16,0),"")</f>
        <v/>
      </c>
      <c r="Q762" s="58" t="str">
        <f>IFERROR(VLOOKUP($AC762,FILL_DATA!$A$4:$X$1004,17,0),"")</f>
        <v/>
      </c>
      <c r="R762" s="58" t="str">
        <f>IFERROR(VLOOKUP($AC762,FILL_DATA!$A$4:$X$1004,18,0),"")</f>
        <v/>
      </c>
      <c r="S762" s="58" t="str">
        <f>IFERROR(VLOOKUP($AC762,FILL_DATA!$A$4:$X$1004,19,0),"")</f>
        <v/>
      </c>
      <c r="T762" s="58" t="str">
        <f>IFERROR(VLOOKUP($AC762,FILL_DATA!$A$4:$X$1004,20,0),"")</f>
        <v/>
      </c>
      <c r="U762" s="58" t="str">
        <f>IFERROR(VLOOKUP($AC762,FILL_DATA!$A$4:$X$1004,21,0),"")</f>
        <v/>
      </c>
      <c r="V762" s="58" t="str">
        <f>IFERROR(VLOOKUP($AC762,FILL_DATA!$A$4:$X$1004,22,0),"")</f>
        <v/>
      </c>
      <c r="W762" s="58" t="str">
        <f>IFERROR(VLOOKUP($AC762,FILL_DATA!$A$4:$X$1004,23,0),"")</f>
        <v/>
      </c>
      <c r="X762" s="59" t="str">
        <f>IFERROR(VLOOKUP($AC762,FILL_DATA!$A$4:$X$1004,24,0),"")</f>
        <v/>
      </c>
      <c r="Y762" s="59" t="str">
        <f>IF(SANCTION!$C$6:$C$1006="","",VLOOKUP(SANCTION!$C$6:$C$1006,Sheet1!$B$3:$C$15,2,0))</f>
        <v/>
      </c>
      <c r="Z762" s="57">
        <f t="shared" si="22"/>
        <v>0</v>
      </c>
      <c r="AE762" s="89">
        <f>IF(SANCTION!$C762&gt;=9,1,0)</f>
        <v>1</v>
      </c>
      <c r="AF762" s="89">
        <f>IFERROR(PRODUCT(SANCTION!$X762,SANCTION!$Y762),"")</f>
        <v>0</v>
      </c>
      <c r="AG762" s="89">
        <f t="shared" si="23"/>
        <v>0</v>
      </c>
    </row>
    <row r="763" spans="1:33" hidden="1">
      <c r="A763" s="89" t="str">
        <f>J763&amp;"_"&amp;COUNTIF($J$6:J763,J763)</f>
        <v>_727</v>
      </c>
      <c r="B763" s="58"/>
      <c r="C763" s="58" t="str">
        <f>IFERROR(VLOOKUP($AC763,FILL_DATA!$A$4:$X$1004,2,0),"")</f>
        <v/>
      </c>
      <c r="D763" s="59" t="str">
        <f>IFERROR(VLOOKUP($AC763,FILL_DATA!$A$4:$X$1004,3,0),"")</f>
        <v/>
      </c>
      <c r="E763" s="58" t="str">
        <f>IFERROR(VLOOKUP($AC763,FILL_DATA!$A$4:$X$1004,4,0),"")</f>
        <v/>
      </c>
      <c r="F763" s="59" t="str">
        <f>IFERROR(VLOOKUP($AC763,FILL_DATA!$A$4:$X$1004,5,0),"")</f>
        <v/>
      </c>
      <c r="G763" s="58" t="str">
        <f>IFERROR(VLOOKUP($AC763,FILL_DATA!$A$4:$X$1004,6,0),"")</f>
        <v/>
      </c>
      <c r="H763" s="58" t="str">
        <f>IFERROR(VLOOKUP($AC763,FILL_DATA!$A$4:$X$1004,7,0),"")</f>
        <v/>
      </c>
      <c r="I763" s="161" t="str">
        <f>IFERROR(VLOOKUP($AC763,FILL_DATA!$A$4:$X$1004,9,0),"")</f>
        <v/>
      </c>
      <c r="J763" s="58" t="str">
        <f>IFERROR(VLOOKUP($AC763,FILL_DATA!$A$4:$X$1004,10,0),"")</f>
        <v/>
      </c>
      <c r="K763" s="58" t="str">
        <f>IFERROR(VLOOKUP($AC763,FILL_DATA!$A$4:$X$1004,11,0),"")</f>
        <v/>
      </c>
      <c r="L763" s="58" t="str">
        <f>IFERROR(VLOOKUP($AC763,FILL_DATA!$A$4:$X$1004,12,0),"")</f>
        <v/>
      </c>
      <c r="M763" s="58" t="str">
        <f>IFERROR(VLOOKUP($AC763,FILL_DATA!$A$4:$X$1004,13,0),"")</f>
        <v/>
      </c>
      <c r="N763" s="58" t="str">
        <f>IFERROR(VLOOKUP($AC763,FILL_DATA!$A$4:$X$1004,14,0),"")</f>
        <v/>
      </c>
      <c r="O763" s="58" t="str">
        <f>IFERROR(VLOOKUP($AC763,FILL_DATA!$A$4:$X$1004,15,0),"")</f>
        <v/>
      </c>
      <c r="P763" s="58" t="str">
        <f>IFERROR(VLOOKUP($AC763,FILL_DATA!$A$4:$X$1004,16,0),"")</f>
        <v/>
      </c>
      <c r="Q763" s="58" t="str">
        <f>IFERROR(VLOOKUP($AC763,FILL_DATA!$A$4:$X$1004,17,0),"")</f>
        <v/>
      </c>
      <c r="R763" s="58" t="str">
        <f>IFERROR(VLOOKUP($AC763,FILL_DATA!$A$4:$X$1004,18,0),"")</f>
        <v/>
      </c>
      <c r="S763" s="58" t="str">
        <f>IFERROR(VLOOKUP($AC763,FILL_DATA!$A$4:$X$1004,19,0),"")</f>
        <v/>
      </c>
      <c r="T763" s="58" t="str">
        <f>IFERROR(VLOOKUP($AC763,FILL_DATA!$A$4:$X$1004,20,0),"")</f>
        <v/>
      </c>
      <c r="U763" s="58" t="str">
        <f>IFERROR(VLOOKUP($AC763,FILL_DATA!$A$4:$X$1004,21,0),"")</f>
        <v/>
      </c>
      <c r="V763" s="58" t="str">
        <f>IFERROR(VLOOKUP($AC763,FILL_DATA!$A$4:$X$1004,22,0),"")</f>
        <v/>
      </c>
      <c r="W763" s="58" t="str">
        <f>IFERROR(VLOOKUP($AC763,FILL_DATA!$A$4:$X$1004,23,0),"")</f>
        <v/>
      </c>
      <c r="X763" s="59" t="str">
        <f>IFERROR(VLOOKUP($AC763,FILL_DATA!$A$4:$X$1004,24,0),"")</f>
        <v/>
      </c>
      <c r="Y763" s="59" t="str">
        <f>IF(SANCTION!$C$6:$C$1006="","",VLOOKUP(SANCTION!$C$6:$C$1006,Sheet1!$B$3:$C$15,2,0))</f>
        <v/>
      </c>
      <c r="Z763" s="57">
        <f t="shared" si="22"/>
        <v>0</v>
      </c>
      <c r="AE763" s="89">
        <f>IF(SANCTION!$C763&gt;=9,1,0)</f>
        <v>1</v>
      </c>
      <c r="AF763" s="89">
        <f>IFERROR(PRODUCT(SANCTION!$X763,SANCTION!$Y763),"")</f>
        <v>0</v>
      </c>
      <c r="AG763" s="89">
        <f t="shared" si="23"/>
        <v>0</v>
      </c>
    </row>
    <row r="764" spans="1:33" hidden="1">
      <c r="A764" s="89" t="str">
        <f>J764&amp;"_"&amp;COUNTIF($J$6:J764,J764)</f>
        <v>_728</v>
      </c>
      <c r="B764" s="58"/>
      <c r="C764" s="58" t="str">
        <f>IFERROR(VLOOKUP($AC764,FILL_DATA!$A$4:$X$1004,2,0),"")</f>
        <v/>
      </c>
      <c r="D764" s="59" t="str">
        <f>IFERROR(VLOOKUP($AC764,FILL_DATA!$A$4:$X$1004,3,0),"")</f>
        <v/>
      </c>
      <c r="E764" s="59" t="str">
        <f>IF(REFRESH!D764="","",REFRESH!D764)</f>
        <v/>
      </c>
      <c r="F764" s="59" t="str">
        <f>IFERROR(VLOOKUP($AC764,FILL_DATA!$A$4:$X$1004,5,0),"")</f>
        <v/>
      </c>
      <c r="G764" s="58" t="str">
        <f>IFERROR(VLOOKUP($AC764,FILL_DATA!$A$4:$X$1004,6,0),"")</f>
        <v/>
      </c>
      <c r="H764" s="58" t="str">
        <f>IFERROR(VLOOKUP($AC764,FILL_DATA!$A$4:$X$1004,7,0),"")</f>
        <v/>
      </c>
      <c r="I764" s="161" t="str">
        <f>IFERROR(VLOOKUP($AC764,FILL_DATA!$A$4:$X$1004,9,0),"")</f>
        <v/>
      </c>
      <c r="J764" s="58" t="str">
        <f>IFERROR(VLOOKUP($AC764,FILL_DATA!$A$4:$X$1004,10,0),"")</f>
        <v/>
      </c>
      <c r="K764" s="58" t="str">
        <f>IFERROR(VLOOKUP($AC764,FILL_DATA!$A$4:$X$1004,11,0),"")</f>
        <v/>
      </c>
      <c r="L764" s="58" t="str">
        <f>IFERROR(VLOOKUP($AC764,FILL_DATA!$A$4:$X$1004,12,0),"")</f>
        <v/>
      </c>
      <c r="M764" s="58" t="str">
        <f>IFERROR(VLOOKUP($AC764,FILL_DATA!$A$4:$X$1004,13,0),"")</f>
        <v/>
      </c>
      <c r="N764" s="58" t="str">
        <f>IFERROR(VLOOKUP($AC764,FILL_DATA!$A$4:$X$1004,14,0),"")</f>
        <v/>
      </c>
      <c r="O764" s="58" t="str">
        <f>IFERROR(VLOOKUP($AC764,FILL_DATA!$A$4:$X$1004,15,0),"")</f>
        <v/>
      </c>
      <c r="P764" s="58" t="str">
        <f>IFERROR(VLOOKUP($AC764,FILL_DATA!$A$4:$X$1004,16,0),"")</f>
        <v/>
      </c>
      <c r="Q764" s="58" t="str">
        <f>IFERROR(VLOOKUP($AC764,FILL_DATA!$A$4:$X$1004,17,0),"")</f>
        <v/>
      </c>
      <c r="R764" s="58" t="str">
        <f>IFERROR(VLOOKUP($AC764,FILL_DATA!$A$4:$X$1004,18,0),"")</f>
        <v/>
      </c>
      <c r="S764" s="58" t="str">
        <f>IFERROR(VLOOKUP($AC764,FILL_DATA!$A$4:$X$1004,19,0),"")</f>
        <v/>
      </c>
      <c r="T764" s="58" t="str">
        <f>IFERROR(VLOOKUP($AC764,FILL_DATA!$A$4:$X$1004,20,0),"")</f>
        <v/>
      </c>
      <c r="U764" s="58" t="str">
        <f>IFERROR(VLOOKUP($AC764,FILL_DATA!$A$4:$X$1004,21,0),"")</f>
        <v/>
      </c>
      <c r="V764" s="58" t="str">
        <f>IFERROR(VLOOKUP($AC764,FILL_DATA!$A$4:$X$1004,22,0),"")</f>
        <v/>
      </c>
      <c r="W764" s="58" t="str">
        <f>IFERROR(VLOOKUP($AC764,FILL_DATA!$A$4:$X$1004,23,0),"")</f>
        <v/>
      </c>
      <c r="X764" s="59" t="str">
        <f>IFERROR(VLOOKUP($AC764,FILL_DATA!$A$4:$X$1004,24,0),"")</f>
        <v/>
      </c>
      <c r="Y764" s="59" t="str">
        <f>IF(SANCTION!$C$6:$C$1006="","",VLOOKUP(SANCTION!$C$6:$C$1006,Sheet1!$B$3:$C$15,2,0))</f>
        <v/>
      </c>
      <c r="Z764" s="57">
        <f t="shared" si="22"/>
        <v>0</v>
      </c>
      <c r="AE764" s="89">
        <f>IF(SANCTION!$C764&gt;=9,1,0)</f>
        <v>1</v>
      </c>
      <c r="AF764" s="89">
        <f>IFERROR(PRODUCT(SANCTION!$X764,SANCTION!$Y764),"")</f>
        <v>0</v>
      </c>
      <c r="AG764" s="89">
        <f t="shared" si="23"/>
        <v>0</v>
      </c>
    </row>
    <row r="765" spans="1:33" hidden="1">
      <c r="A765" s="89" t="str">
        <f>J765&amp;"_"&amp;COUNTIF($J$6:J765,J765)</f>
        <v>_729</v>
      </c>
      <c r="B765" s="58"/>
      <c r="C765" s="58" t="str">
        <f>IFERROR(VLOOKUP($AC765,FILL_DATA!$A$4:$X$1004,2,0),"")</f>
        <v/>
      </c>
      <c r="D765" s="59" t="str">
        <f>IFERROR(VLOOKUP($AC765,FILL_DATA!$A$4:$X$1004,3,0),"")</f>
        <v/>
      </c>
      <c r="E765" s="59" t="str">
        <f>IF(REFRESH!D765="","",REFRESH!D765)</f>
        <v/>
      </c>
      <c r="F765" s="59" t="str">
        <f>IFERROR(VLOOKUP($AC765,FILL_DATA!$A$4:$X$1004,5,0),"")</f>
        <v/>
      </c>
      <c r="G765" s="58" t="str">
        <f>IFERROR(VLOOKUP($AC765,FILL_DATA!$A$4:$X$1004,6,0),"")</f>
        <v/>
      </c>
      <c r="H765" s="58" t="str">
        <f>IFERROR(VLOOKUP($AC765,FILL_DATA!$A$4:$X$1004,7,0),"")</f>
        <v/>
      </c>
      <c r="I765" s="161" t="str">
        <f>IFERROR(VLOOKUP($AC765,FILL_DATA!$A$4:$X$1004,9,0),"")</f>
        <v/>
      </c>
      <c r="J765" s="58" t="str">
        <f>IFERROR(VLOOKUP($AC765,FILL_DATA!$A$4:$X$1004,10,0),"")</f>
        <v/>
      </c>
      <c r="K765" s="58" t="str">
        <f>IFERROR(VLOOKUP($AC765,FILL_DATA!$A$4:$X$1004,11,0),"")</f>
        <v/>
      </c>
      <c r="L765" s="58" t="str">
        <f>IFERROR(VLOOKUP($AC765,FILL_DATA!$A$4:$X$1004,12,0),"")</f>
        <v/>
      </c>
      <c r="M765" s="58" t="str">
        <f>IFERROR(VLOOKUP($AC765,FILL_DATA!$A$4:$X$1004,13,0),"")</f>
        <v/>
      </c>
      <c r="N765" s="58" t="str">
        <f>IFERROR(VLOOKUP($AC765,FILL_DATA!$A$4:$X$1004,14,0),"")</f>
        <v/>
      </c>
      <c r="O765" s="58" t="str">
        <f>IFERROR(VLOOKUP($AC765,FILL_DATA!$A$4:$X$1004,15,0),"")</f>
        <v/>
      </c>
      <c r="P765" s="58" t="str">
        <f>IFERROR(VLOOKUP($AC765,FILL_DATA!$A$4:$X$1004,16,0),"")</f>
        <v/>
      </c>
      <c r="Q765" s="58" t="str">
        <f>IFERROR(VLOOKUP($AC765,FILL_DATA!$A$4:$X$1004,17,0),"")</f>
        <v/>
      </c>
      <c r="R765" s="58" t="str">
        <f>IFERROR(VLOOKUP($AC765,FILL_DATA!$A$4:$X$1004,18,0),"")</f>
        <v/>
      </c>
      <c r="S765" s="58" t="str">
        <f>IFERROR(VLOOKUP($AC765,FILL_DATA!$A$4:$X$1004,19,0),"")</f>
        <v/>
      </c>
      <c r="T765" s="58" t="str">
        <f>IFERROR(VLOOKUP($AC765,FILL_DATA!$A$4:$X$1004,20,0),"")</f>
        <v/>
      </c>
      <c r="U765" s="58" t="str">
        <f>IFERROR(VLOOKUP($AC765,FILL_DATA!$A$4:$X$1004,21,0),"")</f>
        <v/>
      </c>
      <c r="V765" s="58" t="str">
        <f>IFERROR(VLOOKUP($AC765,FILL_DATA!$A$4:$X$1004,22,0),"")</f>
        <v/>
      </c>
      <c r="W765" s="58" t="str">
        <f>IFERROR(VLOOKUP($AC765,FILL_DATA!$A$4:$X$1004,23,0),"")</f>
        <v/>
      </c>
      <c r="X765" s="59" t="str">
        <f>IFERROR(VLOOKUP($AC765,FILL_DATA!$A$4:$X$1004,24,0),"")</f>
        <v/>
      </c>
      <c r="Y765" s="59" t="str">
        <f>IF(SANCTION!$C$6:$C$1006="","",VLOOKUP(SANCTION!$C$6:$C$1006,Sheet1!$B$3:$C$15,2,0))</f>
        <v/>
      </c>
      <c r="Z765" s="57">
        <f t="shared" si="22"/>
        <v>0</v>
      </c>
      <c r="AE765" s="89">
        <f>IF(SANCTION!$C765&gt;=9,1,0)</f>
        <v>1</v>
      </c>
      <c r="AF765" s="89">
        <f>IFERROR(PRODUCT(SANCTION!$X765,SANCTION!$Y765),"")</f>
        <v>0</v>
      </c>
      <c r="AG765" s="89">
        <f t="shared" si="23"/>
        <v>0</v>
      </c>
    </row>
    <row r="766" spans="1:33" hidden="1">
      <c r="A766" s="89" t="str">
        <f>J766&amp;"_"&amp;COUNTIF($J$6:J766,J766)</f>
        <v>_730</v>
      </c>
      <c r="B766" s="58"/>
      <c r="C766" s="58" t="str">
        <f>IFERROR(VLOOKUP($AC766,FILL_DATA!$A$4:$X$1004,2,0),"")</f>
        <v/>
      </c>
      <c r="D766" s="59" t="str">
        <f>IFERROR(VLOOKUP($AC766,FILL_DATA!$A$4:$X$1004,3,0),"")</f>
        <v/>
      </c>
      <c r="E766" s="59" t="str">
        <f>IF(REFRESH!D766="","",REFRESH!D766)</f>
        <v/>
      </c>
      <c r="F766" s="59" t="str">
        <f>IFERROR(VLOOKUP($AC766,FILL_DATA!$A$4:$X$1004,5,0),"")</f>
        <v/>
      </c>
      <c r="G766" s="58" t="str">
        <f>IFERROR(VLOOKUP($AC766,FILL_DATA!$A$4:$X$1004,6,0),"")</f>
        <v/>
      </c>
      <c r="H766" s="58" t="str">
        <f>IFERROR(VLOOKUP($AC766,FILL_DATA!$A$4:$X$1004,7,0),"")</f>
        <v/>
      </c>
      <c r="I766" s="161" t="str">
        <f>IFERROR(VLOOKUP($AC766,FILL_DATA!$A$4:$X$1004,9,0),"")</f>
        <v/>
      </c>
      <c r="J766" s="58" t="str">
        <f>IFERROR(VLOOKUP($AC766,FILL_DATA!$A$4:$X$1004,10,0),"")</f>
        <v/>
      </c>
      <c r="K766" s="58" t="str">
        <f>IFERROR(VLOOKUP($AC766,FILL_DATA!$A$4:$X$1004,11,0),"")</f>
        <v/>
      </c>
      <c r="L766" s="58" t="str">
        <f>IFERROR(VLOOKUP($AC766,FILL_DATA!$A$4:$X$1004,12,0),"")</f>
        <v/>
      </c>
      <c r="M766" s="58" t="str">
        <f>IFERROR(VLOOKUP($AC766,FILL_DATA!$A$4:$X$1004,13,0),"")</f>
        <v/>
      </c>
      <c r="N766" s="58" t="str">
        <f>IFERROR(VLOOKUP($AC766,FILL_DATA!$A$4:$X$1004,14,0),"")</f>
        <v/>
      </c>
      <c r="O766" s="58" t="str">
        <f>IFERROR(VLOOKUP($AC766,FILL_DATA!$A$4:$X$1004,15,0),"")</f>
        <v/>
      </c>
      <c r="P766" s="58" t="str">
        <f>IFERROR(VLOOKUP($AC766,FILL_DATA!$A$4:$X$1004,16,0),"")</f>
        <v/>
      </c>
      <c r="Q766" s="58" t="str">
        <f>IFERROR(VLOOKUP($AC766,FILL_DATA!$A$4:$X$1004,17,0),"")</f>
        <v/>
      </c>
      <c r="R766" s="58" t="str">
        <f>IFERROR(VLOOKUP($AC766,FILL_DATA!$A$4:$X$1004,18,0),"")</f>
        <v/>
      </c>
      <c r="S766" s="58" t="str">
        <f>IFERROR(VLOOKUP($AC766,FILL_DATA!$A$4:$X$1004,19,0),"")</f>
        <v/>
      </c>
      <c r="T766" s="58" t="str">
        <f>IFERROR(VLOOKUP($AC766,FILL_DATA!$A$4:$X$1004,20,0),"")</f>
        <v/>
      </c>
      <c r="U766" s="58" t="str">
        <f>IFERROR(VLOOKUP($AC766,FILL_DATA!$A$4:$X$1004,21,0),"")</f>
        <v/>
      </c>
      <c r="V766" s="58" t="str">
        <f>IFERROR(VLOOKUP($AC766,FILL_DATA!$A$4:$X$1004,22,0),"")</f>
        <v/>
      </c>
      <c r="W766" s="58" t="str">
        <f>IFERROR(VLOOKUP($AC766,FILL_DATA!$A$4:$X$1004,23,0),"")</f>
        <v/>
      </c>
      <c r="X766" s="59" t="str">
        <f>IFERROR(VLOOKUP($AC766,FILL_DATA!$A$4:$X$1004,24,0),"")</f>
        <v/>
      </c>
      <c r="Y766" s="59" t="str">
        <f>IF(SANCTION!$C$6:$C$1006="","",VLOOKUP(SANCTION!$C$6:$C$1006,Sheet1!$B$3:$C$15,2,0))</f>
        <v/>
      </c>
      <c r="Z766" s="57">
        <f t="shared" si="22"/>
        <v>0</v>
      </c>
      <c r="AE766" s="89">
        <f>IF(SANCTION!$C766&gt;=9,1,0)</f>
        <v>1</v>
      </c>
      <c r="AF766" s="89">
        <f>IFERROR(PRODUCT(SANCTION!$X766,SANCTION!$Y766),"")</f>
        <v>0</v>
      </c>
      <c r="AG766" s="89">
        <f t="shared" si="23"/>
        <v>0</v>
      </c>
    </row>
    <row r="767" spans="1:33" hidden="1">
      <c r="A767" s="89" t="str">
        <f>J767&amp;"_"&amp;COUNTIF($J$6:J767,J767)</f>
        <v>_731</v>
      </c>
      <c r="B767" s="58"/>
      <c r="C767" s="58" t="str">
        <f>IFERROR(VLOOKUP($AC767,FILL_DATA!$A$4:$X$1004,2,0),"")</f>
        <v/>
      </c>
      <c r="D767" s="59" t="str">
        <f>IFERROR(VLOOKUP($AC767,FILL_DATA!$A$4:$X$1004,3,0),"")</f>
        <v/>
      </c>
      <c r="E767" s="59" t="str">
        <f>IF(REFRESH!D767="","",REFRESH!D767)</f>
        <v/>
      </c>
      <c r="F767" s="59" t="str">
        <f>IFERROR(VLOOKUP($AC767,FILL_DATA!$A$4:$X$1004,5,0),"")</f>
        <v/>
      </c>
      <c r="G767" s="58" t="str">
        <f>IFERROR(VLOOKUP($AC767,FILL_DATA!$A$4:$X$1004,6,0),"")</f>
        <v/>
      </c>
      <c r="H767" s="58" t="str">
        <f>IFERROR(VLOOKUP($AC767,FILL_DATA!$A$4:$X$1004,7,0),"")</f>
        <v/>
      </c>
      <c r="I767" s="161" t="str">
        <f>IFERROR(VLOOKUP($AC767,FILL_DATA!$A$4:$X$1004,9,0),"")</f>
        <v/>
      </c>
      <c r="J767" s="58" t="str">
        <f>IFERROR(VLOOKUP($AC767,FILL_DATA!$A$4:$X$1004,10,0),"")</f>
        <v/>
      </c>
      <c r="K767" s="58" t="str">
        <f>IFERROR(VLOOKUP($AC767,FILL_DATA!$A$4:$X$1004,11,0),"")</f>
        <v/>
      </c>
      <c r="L767" s="58" t="str">
        <f>IFERROR(VLOOKUP($AC767,FILL_DATA!$A$4:$X$1004,12,0),"")</f>
        <v/>
      </c>
      <c r="M767" s="58" t="str">
        <f>IFERROR(VLOOKUP($AC767,FILL_DATA!$A$4:$X$1004,13,0),"")</f>
        <v/>
      </c>
      <c r="N767" s="58" t="str">
        <f>IFERROR(VLOOKUP($AC767,FILL_DATA!$A$4:$X$1004,14,0),"")</f>
        <v/>
      </c>
      <c r="O767" s="58" t="str">
        <f>IFERROR(VLOOKUP($AC767,FILL_DATA!$A$4:$X$1004,15,0),"")</f>
        <v/>
      </c>
      <c r="P767" s="58" t="str">
        <f>IFERROR(VLOOKUP($AC767,FILL_DATA!$A$4:$X$1004,16,0),"")</f>
        <v/>
      </c>
      <c r="Q767" s="58" t="str">
        <f>IFERROR(VLOOKUP($AC767,FILL_DATA!$A$4:$X$1004,17,0),"")</f>
        <v/>
      </c>
      <c r="R767" s="58" t="str">
        <f>IFERROR(VLOOKUP($AC767,FILL_DATA!$A$4:$X$1004,18,0),"")</f>
        <v/>
      </c>
      <c r="S767" s="58" t="str">
        <f>IFERROR(VLOOKUP($AC767,FILL_DATA!$A$4:$X$1004,19,0),"")</f>
        <v/>
      </c>
      <c r="T767" s="58" t="str">
        <f>IFERROR(VLOOKUP($AC767,FILL_DATA!$A$4:$X$1004,20,0),"")</f>
        <v/>
      </c>
      <c r="U767" s="58" t="str">
        <f>IFERROR(VLOOKUP($AC767,FILL_DATA!$A$4:$X$1004,21,0),"")</f>
        <v/>
      </c>
      <c r="V767" s="58" t="str">
        <f>IFERROR(VLOOKUP($AC767,FILL_DATA!$A$4:$X$1004,22,0),"")</f>
        <v/>
      </c>
      <c r="W767" s="58" t="str">
        <f>IFERROR(VLOOKUP($AC767,FILL_DATA!$A$4:$X$1004,23,0),"")</f>
        <v/>
      </c>
      <c r="X767" s="59" t="str">
        <f>IFERROR(VLOOKUP($AC767,FILL_DATA!$A$4:$X$1004,24,0),"")</f>
        <v/>
      </c>
      <c r="Y767" s="59" t="str">
        <f>IF(SANCTION!$C$6:$C$1006="","",VLOOKUP(SANCTION!$C$6:$C$1006,Sheet1!$B$3:$C$15,2,0))</f>
        <v/>
      </c>
      <c r="Z767" s="57">
        <f t="shared" si="22"/>
        <v>0</v>
      </c>
      <c r="AE767" s="89">
        <f>IF(SANCTION!$C767&gt;=9,1,0)</f>
        <v>1</v>
      </c>
      <c r="AF767" s="89">
        <f>IFERROR(PRODUCT(SANCTION!$X767,SANCTION!$Y767),"")</f>
        <v>0</v>
      </c>
      <c r="AG767" s="89">
        <f t="shared" si="23"/>
        <v>0</v>
      </c>
    </row>
    <row r="768" spans="1:33" hidden="1">
      <c r="A768" s="89" t="str">
        <f>J768&amp;"_"&amp;COUNTIF($J$6:J768,J768)</f>
        <v>_732</v>
      </c>
      <c r="B768" s="58"/>
      <c r="C768" s="58" t="str">
        <f>IFERROR(VLOOKUP($AC768,FILL_DATA!$A$4:$X$1004,2,0),"")</f>
        <v/>
      </c>
      <c r="D768" s="59" t="str">
        <f>IFERROR(VLOOKUP($AC768,FILL_DATA!$A$4:$X$1004,3,0),"")</f>
        <v/>
      </c>
      <c r="E768" s="59" t="str">
        <f>IF(REFRESH!D768="","",REFRESH!D768)</f>
        <v/>
      </c>
      <c r="F768" s="59" t="str">
        <f>IFERROR(VLOOKUP($AC768,FILL_DATA!$A$4:$X$1004,5,0),"")</f>
        <v/>
      </c>
      <c r="G768" s="58" t="str">
        <f>IFERROR(VLOOKUP($AC768,FILL_DATA!$A$4:$X$1004,6,0),"")</f>
        <v/>
      </c>
      <c r="H768" s="58" t="str">
        <f>IFERROR(VLOOKUP($AC768,FILL_DATA!$A$4:$X$1004,7,0),"")</f>
        <v/>
      </c>
      <c r="I768" s="161" t="str">
        <f>IFERROR(VLOOKUP($AC768,FILL_DATA!$A$4:$X$1004,9,0),"")</f>
        <v/>
      </c>
      <c r="J768" s="58" t="str">
        <f>IFERROR(VLOOKUP($AC768,FILL_DATA!$A$4:$X$1004,10,0),"")</f>
        <v/>
      </c>
      <c r="K768" s="58" t="str">
        <f>IFERROR(VLOOKUP($AC768,FILL_DATA!$A$4:$X$1004,11,0),"")</f>
        <v/>
      </c>
      <c r="L768" s="58" t="str">
        <f>IFERROR(VLOOKUP($AC768,FILL_DATA!$A$4:$X$1004,12,0),"")</f>
        <v/>
      </c>
      <c r="M768" s="58" t="str">
        <f>IFERROR(VLOOKUP($AC768,FILL_DATA!$A$4:$X$1004,13,0),"")</f>
        <v/>
      </c>
      <c r="N768" s="58" t="str">
        <f>IFERROR(VLOOKUP($AC768,FILL_DATA!$A$4:$X$1004,14,0),"")</f>
        <v/>
      </c>
      <c r="O768" s="58" t="str">
        <f>IFERROR(VLOOKUP($AC768,FILL_DATA!$A$4:$X$1004,15,0),"")</f>
        <v/>
      </c>
      <c r="P768" s="58" t="str">
        <f>IFERROR(VLOOKUP($AC768,FILL_DATA!$A$4:$X$1004,16,0),"")</f>
        <v/>
      </c>
      <c r="Q768" s="58" t="str">
        <f>IFERROR(VLOOKUP($AC768,FILL_DATA!$A$4:$X$1004,17,0),"")</f>
        <v/>
      </c>
      <c r="R768" s="58" t="str">
        <f>IFERROR(VLOOKUP($AC768,FILL_DATA!$A$4:$X$1004,18,0),"")</f>
        <v/>
      </c>
      <c r="S768" s="58" t="str">
        <f>IFERROR(VLOOKUP($AC768,FILL_DATA!$A$4:$X$1004,19,0),"")</f>
        <v/>
      </c>
      <c r="T768" s="58" t="str">
        <f>IFERROR(VLOOKUP($AC768,FILL_DATA!$A$4:$X$1004,20,0),"")</f>
        <v/>
      </c>
      <c r="U768" s="58" t="str">
        <f>IFERROR(VLOOKUP($AC768,FILL_DATA!$A$4:$X$1004,21,0),"")</f>
        <v/>
      </c>
      <c r="V768" s="58" t="str">
        <f>IFERROR(VLOOKUP($AC768,FILL_DATA!$A$4:$X$1004,22,0),"")</f>
        <v/>
      </c>
      <c r="W768" s="58" t="str">
        <f>IFERROR(VLOOKUP($AC768,FILL_DATA!$A$4:$X$1004,23,0),"")</f>
        <v/>
      </c>
      <c r="X768" s="59" t="str">
        <f>IFERROR(VLOOKUP($AC768,FILL_DATA!$A$4:$X$1004,24,0),"")</f>
        <v/>
      </c>
      <c r="Y768" s="59" t="str">
        <f>IF(SANCTION!$C$6:$C$1006="","",VLOOKUP(SANCTION!$C$6:$C$1006,Sheet1!$B$3:$C$15,2,0))</f>
        <v/>
      </c>
      <c r="Z768" s="57">
        <f t="shared" si="22"/>
        <v>0</v>
      </c>
      <c r="AE768" s="89">
        <f>IF(SANCTION!$C768&gt;=9,1,0)</f>
        <v>1</v>
      </c>
      <c r="AF768" s="89">
        <f>IFERROR(PRODUCT(SANCTION!$X768,SANCTION!$Y768),"")</f>
        <v>0</v>
      </c>
      <c r="AG768" s="89">
        <f t="shared" si="23"/>
        <v>0</v>
      </c>
    </row>
    <row r="769" spans="1:33" hidden="1">
      <c r="A769" s="89" t="str">
        <f>J769&amp;"_"&amp;COUNTIF($J$6:J769,J769)</f>
        <v>_733</v>
      </c>
      <c r="B769" s="58"/>
      <c r="C769" s="58" t="str">
        <f>IFERROR(VLOOKUP($AC769,FILL_DATA!$A$4:$X$1004,2,0),"")</f>
        <v/>
      </c>
      <c r="D769" s="59" t="str">
        <f>IFERROR(VLOOKUP($AC769,FILL_DATA!$A$4:$X$1004,3,0),"")</f>
        <v/>
      </c>
      <c r="E769" s="59" t="str">
        <f>IF(REFRESH!D769="","",REFRESH!D769)</f>
        <v/>
      </c>
      <c r="F769" s="59" t="str">
        <f>IFERROR(VLOOKUP($AC769,FILL_DATA!$A$4:$X$1004,5,0),"")</f>
        <v/>
      </c>
      <c r="G769" s="58" t="str">
        <f>IFERROR(VLOOKUP($AC769,FILL_DATA!$A$4:$X$1004,6,0),"")</f>
        <v/>
      </c>
      <c r="H769" s="58" t="str">
        <f>IFERROR(VLOOKUP($AC769,FILL_DATA!$A$4:$X$1004,7,0),"")</f>
        <v/>
      </c>
      <c r="I769" s="161" t="str">
        <f>IFERROR(VLOOKUP($AC769,FILL_DATA!$A$4:$X$1004,9,0),"")</f>
        <v/>
      </c>
      <c r="J769" s="58" t="str">
        <f>IFERROR(VLOOKUP($AC769,FILL_DATA!$A$4:$X$1004,10,0),"")</f>
        <v/>
      </c>
      <c r="K769" s="58" t="str">
        <f>IFERROR(VLOOKUP($AC769,FILL_DATA!$A$4:$X$1004,11,0),"")</f>
        <v/>
      </c>
      <c r="L769" s="58" t="str">
        <f>IFERROR(VLOOKUP($AC769,FILL_DATA!$A$4:$X$1004,12,0),"")</f>
        <v/>
      </c>
      <c r="M769" s="58" t="str">
        <f>IFERROR(VLOOKUP($AC769,FILL_DATA!$A$4:$X$1004,13,0),"")</f>
        <v/>
      </c>
      <c r="N769" s="58" t="str">
        <f>IFERROR(VLOOKUP($AC769,FILL_DATA!$A$4:$X$1004,14,0),"")</f>
        <v/>
      </c>
      <c r="O769" s="58" t="str">
        <f>IFERROR(VLOOKUP($AC769,FILL_DATA!$A$4:$X$1004,15,0),"")</f>
        <v/>
      </c>
      <c r="P769" s="58" t="str">
        <f>IFERROR(VLOOKUP($AC769,FILL_DATA!$A$4:$X$1004,16,0),"")</f>
        <v/>
      </c>
      <c r="Q769" s="58" t="str">
        <f>IFERROR(VLOOKUP($AC769,FILL_DATA!$A$4:$X$1004,17,0),"")</f>
        <v/>
      </c>
      <c r="R769" s="58" t="str">
        <f>IFERROR(VLOOKUP($AC769,FILL_DATA!$A$4:$X$1004,18,0),"")</f>
        <v/>
      </c>
      <c r="S769" s="58" t="str">
        <f>IFERROR(VLOOKUP($AC769,FILL_DATA!$A$4:$X$1004,19,0),"")</f>
        <v/>
      </c>
      <c r="T769" s="58" t="str">
        <f>IFERROR(VLOOKUP($AC769,FILL_DATA!$A$4:$X$1004,20,0),"")</f>
        <v/>
      </c>
      <c r="U769" s="58" t="str">
        <f>IFERROR(VLOOKUP($AC769,FILL_DATA!$A$4:$X$1004,21,0),"")</f>
        <v/>
      </c>
      <c r="V769" s="58" t="str">
        <f>IFERROR(VLOOKUP($AC769,FILL_DATA!$A$4:$X$1004,22,0),"")</f>
        <v/>
      </c>
      <c r="W769" s="58" t="str">
        <f>IFERROR(VLOOKUP($AC769,FILL_DATA!$A$4:$X$1004,23,0),"")</f>
        <v/>
      </c>
      <c r="X769" s="59" t="str">
        <f>IFERROR(VLOOKUP($AC769,FILL_DATA!$A$4:$X$1004,24,0),"")</f>
        <v/>
      </c>
      <c r="Y769" s="59" t="str">
        <f>IF(SANCTION!$C$6:$C$1006="","",VLOOKUP(SANCTION!$C$6:$C$1006,Sheet1!$B$3:$C$15,2,0))</f>
        <v/>
      </c>
      <c r="Z769" s="57">
        <f t="shared" si="22"/>
        <v>0</v>
      </c>
      <c r="AE769" s="89">
        <f>IF(SANCTION!$C769&gt;=9,1,0)</f>
        <v>1</v>
      </c>
      <c r="AF769" s="89">
        <f>IFERROR(PRODUCT(SANCTION!$X769,SANCTION!$Y769),"")</f>
        <v>0</v>
      </c>
      <c r="AG769" s="89">
        <f t="shared" si="23"/>
        <v>0</v>
      </c>
    </row>
    <row r="770" spans="1:33" hidden="1">
      <c r="A770" s="89" t="str">
        <f>J770&amp;"_"&amp;COUNTIF($J$6:J770,J770)</f>
        <v>_734</v>
      </c>
      <c r="B770" s="58"/>
      <c r="C770" s="58" t="str">
        <f>IFERROR(VLOOKUP($AC770,FILL_DATA!$A$4:$X$1004,2,0),"")</f>
        <v/>
      </c>
      <c r="D770" s="59" t="str">
        <f>IFERROR(VLOOKUP($AC770,FILL_DATA!$A$4:$X$1004,3,0),"")</f>
        <v/>
      </c>
      <c r="E770" s="59" t="str">
        <f>IF(REFRESH!D770="","",REFRESH!D770)</f>
        <v/>
      </c>
      <c r="F770" s="59" t="str">
        <f>IFERROR(VLOOKUP($AC770,FILL_DATA!$A$4:$X$1004,5,0),"")</f>
        <v/>
      </c>
      <c r="G770" s="58" t="str">
        <f>IFERROR(VLOOKUP($AC770,FILL_DATA!$A$4:$X$1004,6,0),"")</f>
        <v/>
      </c>
      <c r="H770" s="58" t="str">
        <f>IFERROR(VLOOKUP($AC770,FILL_DATA!$A$4:$X$1004,7,0),"")</f>
        <v/>
      </c>
      <c r="I770" s="161" t="str">
        <f>IFERROR(VLOOKUP($AC770,FILL_DATA!$A$4:$X$1004,9,0),"")</f>
        <v/>
      </c>
      <c r="J770" s="58" t="str">
        <f>IFERROR(VLOOKUP($AC770,FILL_DATA!$A$4:$X$1004,10,0),"")</f>
        <v/>
      </c>
      <c r="K770" s="58" t="str">
        <f>IFERROR(VLOOKUP($AC770,FILL_DATA!$A$4:$X$1004,11,0),"")</f>
        <v/>
      </c>
      <c r="L770" s="58" t="str">
        <f>IFERROR(VLOOKUP($AC770,FILL_DATA!$A$4:$X$1004,12,0),"")</f>
        <v/>
      </c>
      <c r="M770" s="58" t="str">
        <f>IFERROR(VLOOKUP($AC770,FILL_DATA!$A$4:$X$1004,13,0),"")</f>
        <v/>
      </c>
      <c r="N770" s="58" t="str">
        <f>IFERROR(VLOOKUP($AC770,FILL_DATA!$A$4:$X$1004,14,0),"")</f>
        <v/>
      </c>
      <c r="O770" s="58" t="str">
        <f>IFERROR(VLOOKUP($AC770,FILL_DATA!$A$4:$X$1004,15,0),"")</f>
        <v/>
      </c>
      <c r="P770" s="58" t="str">
        <f>IFERROR(VLOOKUP($AC770,FILL_DATA!$A$4:$X$1004,16,0),"")</f>
        <v/>
      </c>
      <c r="Q770" s="58" t="str">
        <f>IFERROR(VLOOKUP($AC770,FILL_DATA!$A$4:$X$1004,17,0),"")</f>
        <v/>
      </c>
      <c r="R770" s="58" t="str">
        <f>IFERROR(VLOOKUP($AC770,FILL_DATA!$A$4:$X$1004,18,0),"")</f>
        <v/>
      </c>
      <c r="S770" s="58" t="str">
        <f>IFERROR(VLOOKUP($AC770,FILL_DATA!$A$4:$X$1004,19,0),"")</f>
        <v/>
      </c>
      <c r="T770" s="58" t="str">
        <f>IFERROR(VLOOKUP($AC770,FILL_DATA!$A$4:$X$1004,20,0),"")</f>
        <v/>
      </c>
      <c r="U770" s="58" t="str">
        <f>IFERROR(VLOOKUP($AC770,FILL_DATA!$A$4:$X$1004,21,0),"")</f>
        <v/>
      </c>
      <c r="V770" s="58" t="str">
        <f>IFERROR(VLOOKUP($AC770,FILL_DATA!$A$4:$X$1004,22,0),"")</f>
        <v/>
      </c>
      <c r="W770" s="58" t="str">
        <f>IFERROR(VLOOKUP($AC770,FILL_DATA!$A$4:$X$1004,23,0),"")</f>
        <v/>
      </c>
      <c r="X770" s="59" t="str">
        <f>IFERROR(VLOOKUP($AC770,FILL_DATA!$A$4:$X$1004,24,0),"")</f>
        <v/>
      </c>
      <c r="Y770" s="59" t="str">
        <f>IF(SANCTION!$C$6:$C$1006="","",VLOOKUP(SANCTION!$C$6:$C$1006,Sheet1!$B$3:$C$15,2,0))</f>
        <v/>
      </c>
      <c r="Z770" s="57">
        <f t="shared" si="22"/>
        <v>0</v>
      </c>
      <c r="AE770" s="89">
        <f>IF(SANCTION!$C770&gt;=9,1,0)</f>
        <v>1</v>
      </c>
      <c r="AF770" s="89">
        <f>IFERROR(PRODUCT(SANCTION!$X770,SANCTION!$Y770),"")</f>
        <v>0</v>
      </c>
      <c r="AG770" s="89">
        <f t="shared" si="23"/>
        <v>0</v>
      </c>
    </row>
    <row r="771" spans="1:33" hidden="1">
      <c r="A771" s="89" t="str">
        <f>J771&amp;"_"&amp;COUNTIF($J$6:J771,J771)</f>
        <v>_735</v>
      </c>
      <c r="B771" s="58"/>
      <c r="C771" s="58" t="str">
        <f>IFERROR(VLOOKUP($AC771,FILL_DATA!$A$4:$X$1004,2,0),"")</f>
        <v/>
      </c>
      <c r="D771" s="59" t="str">
        <f>IFERROR(VLOOKUP($AC771,FILL_DATA!$A$4:$X$1004,3,0),"")</f>
        <v/>
      </c>
      <c r="E771" s="59" t="str">
        <f>IF(REFRESH!D771="","",REFRESH!D771)</f>
        <v/>
      </c>
      <c r="F771" s="59" t="str">
        <f>IFERROR(VLOOKUP($AC771,FILL_DATA!$A$4:$X$1004,5,0),"")</f>
        <v/>
      </c>
      <c r="G771" s="58" t="str">
        <f>IFERROR(VLOOKUP($AC771,FILL_DATA!$A$4:$X$1004,6,0),"")</f>
        <v/>
      </c>
      <c r="H771" s="58" t="str">
        <f>IFERROR(VLOOKUP($AC771,FILL_DATA!$A$4:$X$1004,7,0),"")</f>
        <v/>
      </c>
      <c r="I771" s="161" t="str">
        <f>IFERROR(VLOOKUP($AC771,FILL_DATA!$A$4:$X$1004,9,0),"")</f>
        <v/>
      </c>
      <c r="J771" s="58" t="str">
        <f>IFERROR(VLOOKUP($AC771,FILL_DATA!$A$4:$X$1004,10,0),"")</f>
        <v/>
      </c>
      <c r="K771" s="58" t="str">
        <f>IFERROR(VLOOKUP($AC771,FILL_DATA!$A$4:$X$1004,11,0),"")</f>
        <v/>
      </c>
      <c r="L771" s="58" t="str">
        <f>IFERROR(VLOOKUP($AC771,FILL_DATA!$A$4:$X$1004,12,0),"")</f>
        <v/>
      </c>
      <c r="M771" s="58" t="str">
        <f>IFERROR(VLOOKUP($AC771,FILL_DATA!$A$4:$X$1004,13,0),"")</f>
        <v/>
      </c>
      <c r="N771" s="58" t="str">
        <f>IFERROR(VLOOKUP($AC771,FILL_DATA!$A$4:$X$1004,14,0),"")</f>
        <v/>
      </c>
      <c r="O771" s="58" t="str">
        <f>IFERROR(VLOOKUP($AC771,FILL_DATA!$A$4:$X$1004,15,0),"")</f>
        <v/>
      </c>
      <c r="P771" s="58" t="str">
        <f>IFERROR(VLOOKUP($AC771,FILL_DATA!$A$4:$X$1004,16,0),"")</f>
        <v/>
      </c>
      <c r="Q771" s="58" t="str">
        <f>IFERROR(VLOOKUP($AC771,FILL_DATA!$A$4:$X$1004,17,0),"")</f>
        <v/>
      </c>
      <c r="R771" s="58" t="str">
        <f>IFERROR(VLOOKUP($AC771,FILL_DATA!$A$4:$X$1004,18,0),"")</f>
        <v/>
      </c>
      <c r="S771" s="58" t="str">
        <f>IFERROR(VLOOKUP($AC771,FILL_DATA!$A$4:$X$1004,19,0),"")</f>
        <v/>
      </c>
      <c r="T771" s="58" t="str">
        <f>IFERROR(VLOOKUP($AC771,FILL_DATA!$A$4:$X$1004,20,0),"")</f>
        <v/>
      </c>
      <c r="U771" s="58" t="str">
        <f>IFERROR(VLOOKUP($AC771,FILL_DATA!$A$4:$X$1004,21,0),"")</f>
        <v/>
      </c>
      <c r="V771" s="58" t="str">
        <f>IFERROR(VLOOKUP($AC771,FILL_DATA!$A$4:$X$1004,22,0),"")</f>
        <v/>
      </c>
      <c r="W771" s="58" t="str">
        <f>IFERROR(VLOOKUP($AC771,FILL_DATA!$A$4:$X$1004,23,0),"")</f>
        <v/>
      </c>
      <c r="X771" s="59" t="str">
        <f>IFERROR(VLOOKUP($AC771,FILL_DATA!$A$4:$X$1004,24,0),"")</f>
        <v/>
      </c>
      <c r="Y771" s="59" t="str">
        <f>IF(SANCTION!$C$6:$C$1006="","",VLOOKUP(SANCTION!$C$6:$C$1006,Sheet1!$B$3:$C$15,2,0))</f>
        <v/>
      </c>
      <c r="Z771" s="57">
        <f t="shared" si="22"/>
        <v>0</v>
      </c>
      <c r="AE771" s="89">
        <f>IF(SANCTION!$C771&gt;=9,1,0)</f>
        <v>1</v>
      </c>
      <c r="AF771" s="89">
        <f>IFERROR(PRODUCT(SANCTION!$X771,SANCTION!$Y771),"")</f>
        <v>0</v>
      </c>
      <c r="AG771" s="89">
        <f t="shared" si="23"/>
        <v>0</v>
      </c>
    </row>
    <row r="772" spans="1:33" hidden="1">
      <c r="A772" s="89" t="str">
        <f>J772&amp;"_"&amp;COUNTIF($J$6:J772,J772)</f>
        <v>_736</v>
      </c>
      <c r="B772" s="58"/>
      <c r="C772" s="58" t="str">
        <f>IFERROR(VLOOKUP($AC772,FILL_DATA!$A$4:$X$1004,2,0),"")</f>
        <v/>
      </c>
      <c r="D772" s="59" t="str">
        <f>IFERROR(VLOOKUP($AC772,FILL_DATA!$A$4:$X$1004,3,0),"")</f>
        <v/>
      </c>
      <c r="E772" s="59" t="str">
        <f>IF(REFRESH!D772="","",REFRESH!D772)</f>
        <v/>
      </c>
      <c r="F772" s="59" t="str">
        <f>IFERROR(VLOOKUP($AC772,FILL_DATA!$A$4:$X$1004,5,0),"")</f>
        <v/>
      </c>
      <c r="G772" s="58" t="str">
        <f>IFERROR(VLOOKUP($AC772,FILL_DATA!$A$4:$X$1004,6,0),"")</f>
        <v/>
      </c>
      <c r="H772" s="58" t="str">
        <f>IFERROR(VLOOKUP($AC772,FILL_DATA!$A$4:$X$1004,7,0),"")</f>
        <v/>
      </c>
      <c r="I772" s="161" t="str">
        <f>IFERROR(VLOOKUP($AC772,FILL_DATA!$A$4:$X$1004,9,0),"")</f>
        <v/>
      </c>
      <c r="J772" s="58" t="str">
        <f>IFERROR(VLOOKUP($AC772,FILL_DATA!$A$4:$X$1004,10,0),"")</f>
        <v/>
      </c>
      <c r="K772" s="58" t="str">
        <f>IFERROR(VLOOKUP($AC772,FILL_DATA!$A$4:$X$1004,11,0),"")</f>
        <v/>
      </c>
      <c r="L772" s="58" t="str">
        <f>IFERROR(VLOOKUP($AC772,FILL_DATA!$A$4:$X$1004,12,0),"")</f>
        <v/>
      </c>
      <c r="M772" s="58" t="str">
        <f>IFERROR(VLOOKUP($AC772,FILL_DATA!$A$4:$X$1004,13,0),"")</f>
        <v/>
      </c>
      <c r="N772" s="58" t="str">
        <f>IFERROR(VLOOKUP($AC772,FILL_DATA!$A$4:$X$1004,14,0),"")</f>
        <v/>
      </c>
      <c r="O772" s="58" t="str">
        <f>IFERROR(VLOOKUP($AC772,FILL_DATA!$A$4:$X$1004,15,0),"")</f>
        <v/>
      </c>
      <c r="P772" s="58" t="str">
        <f>IFERROR(VLOOKUP($AC772,FILL_DATA!$A$4:$X$1004,16,0),"")</f>
        <v/>
      </c>
      <c r="Q772" s="58" t="str">
        <f>IFERROR(VLOOKUP($AC772,FILL_DATA!$A$4:$X$1004,17,0),"")</f>
        <v/>
      </c>
      <c r="R772" s="58" t="str">
        <f>IFERROR(VLOOKUP($AC772,FILL_DATA!$A$4:$X$1004,18,0),"")</f>
        <v/>
      </c>
      <c r="S772" s="58" t="str">
        <f>IFERROR(VLOOKUP($AC772,FILL_DATA!$A$4:$X$1004,19,0),"")</f>
        <v/>
      </c>
      <c r="T772" s="58" t="str">
        <f>IFERROR(VLOOKUP($AC772,FILL_DATA!$A$4:$X$1004,20,0),"")</f>
        <v/>
      </c>
      <c r="U772" s="58" t="str">
        <f>IFERROR(VLOOKUP($AC772,FILL_DATA!$A$4:$X$1004,21,0),"")</f>
        <v/>
      </c>
      <c r="V772" s="58" t="str">
        <f>IFERROR(VLOOKUP($AC772,FILL_DATA!$A$4:$X$1004,22,0),"")</f>
        <v/>
      </c>
      <c r="W772" s="58" t="str">
        <f>IFERROR(VLOOKUP($AC772,FILL_DATA!$A$4:$X$1004,23,0),"")</f>
        <v/>
      </c>
      <c r="X772" s="59" t="str">
        <f>IFERROR(VLOOKUP($AC772,FILL_DATA!$A$4:$X$1004,24,0),"")</f>
        <v/>
      </c>
      <c r="Y772" s="59" t="str">
        <f>IF(SANCTION!$C$6:$C$1006="","",VLOOKUP(SANCTION!$C$6:$C$1006,Sheet1!$B$3:$C$15,2,0))</f>
        <v/>
      </c>
      <c r="Z772" s="57">
        <f t="shared" si="22"/>
        <v>0</v>
      </c>
      <c r="AE772" s="89">
        <f>IF(SANCTION!$C772&gt;=9,1,0)</f>
        <v>1</v>
      </c>
      <c r="AF772" s="89">
        <f>IFERROR(PRODUCT(SANCTION!$X772,SANCTION!$Y772),"")</f>
        <v>0</v>
      </c>
      <c r="AG772" s="89">
        <f t="shared" si="23"/>
        <v>0</v>
      </c>
    </row>
    <row r="773" spans="1:33" hidden="1">
      <c r="A773" s="89" t="str">
        <f>J773&amp;"_"&amp;COUNTIF($J$6:J773,J773)</f>
        <v>_737</v>
      </c>
      <c r="B773" s="58"/>
      <c r="C773" s="58" t="str">
        <f>IFERROR(VLOOKUP($AC773,FILL_DATA!$A$4:$X$1004,2,0),"")</f>
        <v/>
      </c>
      <c r="D773" s="59" t="str">
        <f>IFERROR(VLOOKUP($AC773,FILL_DATA!$A$4:$X$1004,3,0),"")</f>
        <v/>
      </c>
      <c r="E773" s="59" t="str">
        <f>IF(REFRESH!D773="","",REFRESH!D773)</f>
        <v/>
      </c>
      <c r="F773" s="59" t="str">
        <f>IFERROR(VLOOKUP($AC773,FILL_DATA!$A$4:$X$1004,5,0),"")</f>
        <v/>
      </c>
      <c r="G773" s="58" t="str">
        <f>IFERROR(VLOOKUP($AC773,FILL_DATA!$A$4:$X$1004,6,0),"")</f>
        <v/>
      </c>
      <c r="H773" s="58" t="str">
        <f>IFERROR(VLOOKUP($AC773,FILL_DATA!$A$4:$X$1004,7,0),"")</f>
        <v/>
      </c>
      <c r="I773" s="161" t="str">
        <f>IFERROR(VLOOKUP($AC773,FILL_DATA!$A$4:$X$1004,9,0),"")</f>
        <v/>
      </c>
      <c r="J773" s="58" t="str">
        <f>IFERROR(VLOOKUP($AC773,FILL_DATA!$A$4:$X$1004,10,0),"")</f>
        <v/>
      </c>
      <c r="K773" s="58" t="str">
        <f>IFERROR(VLOOKUP($AC773,FILL_DATA!$A$4:$X$1004,11,0),"")</f>
        <v/>
      </c>
      <c r="L773" s="58" t="str">
        <f>IFERROR(VLOOKUP($AC773,FILL_DATA!$A$4:$X$1004,12,0),"")</f>
        <v/>
      </c>
      <c r="M773" s="58" t="str">
        <f>IFERROR(VLOOKUP($AC773,FILL_DATA!$A$4:$X$1004,13,0),"")</f>
        <v/>
      </c>
      <c r="N773" s="58" t="str">
        <f>IFERROR(VLOOKUP($AC773,FILL_DATA!$A$4:$X$1004,14,0),"")</f>
        <v/>
      </c>
      <c r="O773" s="58" t="str">
        <f>IFERROR(VLOOKUP($AC773,FILL_DATA!$A$4:$X$1004,15,0),"")</f>
        <v/>
      </c>
      <c r="P773" s="58" t="str">
        <f>IFERROR(VLOOKUP($AC773,FILL_DATA!$A$4:$X$1004,16,0),"")</f>
        <v/>
      </c>
      <c r="Q773" s="58" t="str">
        <f>IFERROR(VLOOKUP($AC773,FILL_DATA!$A$4:$X$1004,17,0),"")</f>
        <v/>
      </c>
      <c r="R773" s="58" t="str">
        <f>IFERROR(VLOOKUP($AC773,FILL_DATA!$A$4:$X$1004,18,0),"")</f>
        <v/>
      </c>
      <c r="S773" s="58" t="str">
        <f>IFERROR(VLOOKUP($AC773,FILL_DATA!$A$4:$X$1004,19,0),"")</f>
        <v/>
      </c>
      <c r="T773" s="58" t="str">
        <f>IFERROR(VLOOKUP($AC773,FILL_DATA!$A$4:$X$1004,20,0),"")</f>
        <v/>
      </c>
      <c r="U773" s="58" t="str">
        <f>IFERROR(VLOOKUP($AC773,FILL_DATA!$A$4:$X$1004,21,0),"")</f>
        <v/>
      </c>
      <c r="V773" s="58" t="str">
        <f>IFERROR(VLOOKUP($AC773,FILL_DATA!$A$4:$X$1004,22,0),"")</f>
        <v/>
      </c>
      <c r="W773" s="58" t="str">
        <f>IFERROR(VLOOKUP($AC773,FILL_DATA!$A$4:$X$1004,23,0),"")</f>
        <v/>
      </c>
      <c r="X773" s="59" t="str">
        <f>IFERROR(VLOOKUP($AC773,FILL_DATA!$A$4:$X$1004,24,0),"")</f>
        <v/>
      </c>
      <c r="Y773" s="59" t="str">
        <f>IF(SANCTION!$C$6:$C$1006="","",VLOOKUP(SANCTION!$C$6:$C$1006,Sheet1!$B$3:$C$15,2,0))</f>
        <v/>
      </c>
      <c r="Z773" s="57">
        <f t="shared" si="22"/>
        <v>0</v>
      </c>
      <c r="AE773" s="89">
        <f>IF(SANCTION!$C773&gt;=9,1,0)</f>
        <v>1</v>
      </c>
      <c r="AF773" s="89">
        <f>IFERROR(PRODUCT(SANCTION!$X773,SANCTION!$Y773),"")</f>
        <v>0</v>
      </c>
      <c r="AG773" s="89">
        <f t="shared" si="23"/>
        <v>0</v>
      </c>
    </row>
    <row r="774" spans="1:33" hidden="1">
      <c r="A774" s="89" t="str">
        <f>J774&amp;"_"&amp;COUNTIF($J$6:J774,J774)</f>
        <v>_738</v>
      </c>
      <c r="B774" s="58"/>
      <c r="C774" s="58" t="str">
        <f>IFERROR(VLOOKUP($AC774,FILL_DATA!$A$4:$X$1004,2,0),"")</f>
        <v/>
      </c>
      <c r="D774" s="59" t="str">
        <f>IFERROR(VLOOKUP($AC774,FILL_DATA!$A$4:$X$1004,3,0),"")</f>
        <v/>
      </c>
      <c r="E774" s="59" t="str">
        <f>IF(REFRESH!D774="","",REFRESH!D774)</f>
        <v/>
      </c>
      <c r="F774" s="59" t="str">
        <f>IFERROR(VLOOKUP($AC774,FILL_DATA!$A$4:$X$1004,5,0),"")</f>
        <v/>
      </c>
      <c r="G774" s="58" t="str">
        <f>IFERROR(VLOOKUP($AC774,FILL_DATA!$A$4:$X$1004,6,0),"")</f>
        <v/>
      </c>
      <c r="H774" s="58" t="str">
        <f>IFERROR(VLOOKUP($AC774,FILL_DATA!$A$4:$X$1004,7,0),"")</f>
        <v/>
      </c>
      <c r="I774" s="161" t="str">
        <f>IFERROR(VLOOKUP($AC774,FILL_DATA!$A$4:$X$1004,9,0),"")</f>
        <v/>
      </c>
      <c r="J774" s="58" t="str">
        <f>IFERROR(VLOOKUP($AC774,FILL_DATA!$A$4:$X$1004,10,0),"")</f>
        <v/>
      </c>
      <c r="K774" s="58" t="str">
        <f>IFERROR(VLOOKUP($AC774,FILL_DATA!$A$4:$X$1004,11,0),"")</f>
        <v/>
      </c>
      <c r="L774" s="58" t="str">
        <f>IFERROR(VLOOKUP($AC774,FILL_DATA!$A$4:$X$1004,12,0),"")</f>
        <v/>
      </c>
      <c r="M774" s="58" t="str">
        <f>IFERROR(VLOOKUP($AC774,FILL_DATA!$A$4:$X$1004,13,0),"")</f>
        <v/>
      </c>
      <c r="N774" s="58" t="str">
        <f>IFERROR(VLOOKUP($AC774,FILL_DATA!$A$4:$X$1004,14,0),"")</f>
        <v/>
      </c>
      <c r="O774" s="58" t="str">
        <f>IFERROR(VLOOKUP($AC774,FILL_DATA!$A$4:$X$1004,15,0),"")</f>
        <v/>
      </c>
      <c r="P774" s="58" t="str">
        <f>IFERROR(VLOOKUP($AC774,FILL_DATA!$A$4:$X$1004,16,0),"")</f>
        <v/>
      </c>
      <c r="Q774" s="58" t="str">
        <f>IFERROR(VLOOKUP($AC774,FILL_DATA!$A$4:$X$1004,17,0),"")</f>
        <v/>
      </c>
      <c r="R774" s="58" t="str">
        <f>IFERROR(VLOOKUP($AC774,FILL_DATA!$A$4:$X$1004,18,0),"")</f>
        <v/>
      </c>
      <c r="S774" s="58" t="str">
        <f>IFERROR(VLOOKUP($AC774,FILL_DATA!$A$4:$X$1004,19,0),"")</f>
        <v/>
      </c>
      <c r="T774" s="58" t="str">
        <f>IFERROR(VLOOKUP($AC774,FILL_DATA!$A$4:$X$1004,20,0),"")</f>
        <v/>
      </c>
      <c r="U774" s="58" t="str">
        <f>IFERROR(VLOOKUP($AC774,FILL_DATA!$A$4:$X$1004,21,0),"")</f>
        <v/>
      </c>
      <c r="V774" s="58" t="str">
        <f>IFERROR(VLOOKUP($AC774,FILL_DATA!$A$4:$X$1004,22,0),"")</f>
        <v/>
      </c>
      <c r="W774" s="58" t="str">
        <f>IFERROR(VLOOKUP($AC774,FILL_DATA!$A$4:$X$1004,23,0),"")</f>
        <v/>
      </c>
      <c r="X774" s="59" t="str">
        <f>IFERROR(VLOOKUP($AC774,FILL_DATA!$A$4:$X$1004,24,0),"")</f>
        <v/>
      </c>
      <c r="Y774" s="59" t="str">
        <f>IF(SANCTION!$C$6:$C$1006="","",VLOOKUP(SANCTION!$C$6:$C$1006,Sheet1!$B$3:$C$15,2,0))</f>
        <v/>
      </c>
      <c r="Z774" s="57">
        <f t="shared" ref="Z774:Z837" si="24">AG774</f>
        <v>0</v>
      </c>
      <c r="AE774" s="89">
        <f>IF(SANCTION!$C774&gt;=9,1,0)</f>
        <v>1</v>
      </c>
      <c r="AF774" s="89">
        <f>IFERROR(PRODUCT(SANCTION!$X774,SANCTION!$Y774),"")</f>
        <v>0</v>
      </c>
      <c r="AG774" s="89">
        <f t="shared" si="23"/>
        <v>0</v>
      </c>
    </row>
    <row r="775" spans="1:33" hidden="1">
      <c r="A775" s="89" t="str">
        <f>J775&amp;"_"&amp;COUNTIF($J$6:J775,J775)</f>
        <v>_739</v>
      </c>
      <c r="B775" s="58"/>
      <c r="C775" s="58" t="str">
        <f>IFERROR(VLOOKUP($AC775,FILL_DATA!$A$4:$X$1004,2,0),"")</f>
        <v/>
      </c>
      <c r="D775" s="59" t="str">
        <f>IFERROR(VLOOKUP($AC775,FILL_DATA!$A$4:$X$1004,3,0),"")</f>
        <v/>
      </c>
      <c r="E775" s="59" t="str">
        <f>IF(REFRESH!D775="","",REFRESH!D775)</f>
        <v/>
      </c>
      <c r="F775" s="59" t="str">
        <f>IFERROR(VLOOKUP($AC775,FILL_DATA!$A$4:$X$1004,5,0),"")</f>
        <v/>
      </c>
      <c r="G775" s="58" t="str">
        <f>IFERROR(VLOOKUP($AC775,FILL_DATA!$A$4:$X$1004,6,0),"")</f>
        <v/>
      </c>
      <c r="H775" s="58" t="str">
        <f>IFERROR(VLOOKUP($AC775,FILL_DATA!$A$4:$X$1004,7,0),"")</f>
        <v/>
      </c>
      <c r="I775" s="161" t="str">
        <f>IFERROR(VLOOKUP($AC775,FILL_DATA!$A$4:$X$1004,9,0),"")</f>
        <v/>
      </c>
      <c r="J775" s="58" t="str">
        <f>IFERROR(VLOOKUP($AC775,FILL_DATA!$A$4:$X$1004,10,0),"")</f>
        <v/>
      </c>
      <c r="K775" s="58" t="str">
        <f>IFERROR(VLOOKUP($AC775,FILL_DATA!$A$4:$X$1004,11,0),"")</f>
        <v/>
      </c>
      <c r="L775" s="58" t="str">
        <f>IFERROR(VLOOKUP($AC775,FILL_DATA!$A$4:$X$1004,12,0),"")</f>
        <v/>
      </c>
      <c r="M775" s="58" t="str">
        <f>IFERROR(VLOOKUP($AC775,FILL_DATA!$A$4:$X$1004,13,0),"")</f>
        <v/>
      </c>
      <c r="N775" s="58" t="str">
        <f>IFERROR(VLOOKUP($AC775,FILL_DATA!$A$4:$X$1004,14,0),"")</f>
        <v/>
      </c>
      <c r="O775" s="58" t="str">
        <f>IFERROR(VLOOKUP($AC775,FILL_DATA!$A$4:$X$1004,15,0),"")</f>
        <v/>
      </c>
      <c r="P775" s="58" t="str">
        <f>IFERROR(VLOOKUP($AC775,FILL_DATA!$A$4:$X$1004,16,0),"")</f>
        <v/>
      </c>
      <c r="Q775" s="58" t="str">
        <f>IFERROR(VLOOKUP($AC775,FILL_DATA!$A$4:$X$1004,17,0),"")</f>
        <v/>
      </c>
      <c r="R775" s="58" t="str">
        <f>IFERROR(VLOOKUP($AC775,FILL_DATA!$A$4:$X$1004,18,0),"")</f>
        <v/>
      </c>
      <c r="S775" s="58" t="str">
        <f>IFERROR(VLOOKUP($AC775,FILL_DATA!$A$4:$X$1004,19,0),"")</f>
        <v/>
      </c>
      <c r="T775" s="58" t="str">
        <f>IFERROR(VLOOKUP($AC775,FILL_DATA!$A$4:$X$1004,20,0),"")</f>
        <v/>
      </c>
      <c r="U775" s="58" t="str">
        <f>IFERROR(VLOOKUP($AC775,FILL_DATA!$A$4:$X$1004,21,0),"")</f>
        <v/>
      </c>
      <c r="V775" s="58" t="str">
        <f>IFERROR(VLOOKUP($AC775,FILL_DATA!$A$4:$X$1004,22,0),"")</f>
        <v/>
      </c>
      <c r="W775" s="58" t="str">
        <f>IFERROR(VLOOKUP($AC775,FILL_DATA!$A$4:$X$1004,23,0),"")</f>
        <v/>
      </c>
      <c r="X775" s="59" t="str">
        <f>IFERROR(VLOOKUP($AC775,FILL_DATA!$A$4:$X$1004,24,0),"")</f>
        <v/>
      </c>
      <c r="Y775" s="59" t="str">
        <f>IF(SANCTION!$C$6:$C$1006="","",VLOOKUP(SANCTION!$C$6:$C$1006,Sheet1!$B$3:$C$15,2,0))</f>
        <v/>
      </c>
      <c r="Z775" s="57">
        <f t="shared" si="24"/>
        <v>0</v>
      </c>
      <c r="AE775" s="89">
        <f>IF(SANCTION!$C775&gt;=9,1,0)</f>
        <v>1</v>
      </c>
      <c r="AF775" s="89">
        <f>IFERROR(PRODUCT(SANCTION!$X775,SANCTION!$Y775),"")</f>
        <v>0</v>
      </c>
      <c r="AG775" s="89">
        <f t="shared" ref="AG775:AG838" si="25">IF(AND(IF(AE775=1,AF775&gt;=5400)),5400,IF(AND(AF775=0,AF775&gt;=3000),3000,AF775))</f>
        <v>0</v>
      </c>
    </row>
    <row r="776" spans="1:33" hidden="1">
      <c r="A776" s="89" t="str">
        <f>J776&amp;"_"&amp;COUNTIF($J$6:J776,J776)</f>
        <v>_740</v>
      </c>
      <c r="B776" s="58"/>
      <c r="C776" s="58" t="str">
        <f>IFERROR(VLOOKUP($AC776,FILL_DATA!$A$4:$X$1004,2,0),"")</f>
        <v/>
      </c>
      <c r="D776" s="59" t="str">
        <f>IFERROR(VLOOKUP($AC776,FILL_DATA!$A$4:$X$1004,3,0),"")</f>
        <v/>
      </c>
      <c r="E776" s="59" t="str">
        <f>IF(REFRESH!D776="","",REFRESH!D776)</f>
        <v/>
      </c>
      <c r="F776" s="59" t="str">
        <f>IFERROR(VLOOKUP($AC776,FILL_DATA!$A$4:$X$1004,5,0),"")</f>
        <v/>
      </c>
      <c r="G776" s="58" t="str">
        <f>IFERROR(VLOOKUP($AC776,FILL_DATA!$A$4:$X$1004,6,0),"")</f>
        <v/>
      </c>
      <c r="H776" s="58" t="str">
        <f>IFERROR(VLOOKUP($AC776,FILL_DATA!$A$4:$X$1004,7,0),"")</f>
        <v/>
      </c>
      <c r="I776" s="161" t="str">
        <f>IFERROR(VLOOKUP($AC776,FILL_DATA!$A$4:$X$1004,9,0),"")</f>
        <v/>
      </c>
      <c r="J776" s="58" t="str">
        <f>IFERROR(VLOOKUP($AC776,FILL_DATA!$A$4:$X$1004,10,0),"")</f>
        <v/>
      </c>
      <c r="K776" s="58" t="str">
        <f>IFERROR(VLOOKUP($AC776,FILL_DATA!$A$4:$X$1004,11,0),"")</f>
        <v/>
      </c>
      <c r="L776" s="58" t="str">
        <f>IFERROR(VLOOKUP($AC776,FILL_DATA!$A$4:$X$1004,12,0),"")</f>
        <v/>
      </c>
      <c r="M776" s="58" t="str">
        <f>IFERROR(VLOOKUP($AC776,FILL_DATA!$A$4:$X$1004,13,0),"")</f>
        <v/>
      </c>
      <c r="N776" s="58" t="str">
        <f>IFERROR(VLOOKUP($AC776,FILL_DATA!$A$4:$X$1004,14,0),"")</f>
        <v/>
      </c>
      <c r="O776" s="58" t="str">
        <f>IFERROR(VLOOKUP($AC776,FILL_DATA!$A$4:$X$1004,15,0),"")</f>
        <v/>
      </c>
      <c r="P776" s="58" t="str">
        <f>IFERROR(VLOOKUP($AC776,FILL_DATA!$A$4:$X$1004,16,0),"")</f>
        <v/>
      </c>
      <c r="Q776" s="58" t="str">
        <f>IFERROR(VLOOKUP($AC776,FILL_DATA!$A$4:$X$1004,17,0),"")</f>
        <v/>
      </c>
      <c r="R776" s="58" t="str">
        <f>IFERROR(VLOOKUP($AC776,FILL_DATA!$A$4:$X$1004,18,0),"")</f>
        <v/>
      </c>
      <c r="S776" s="58" t="str">
        <f>IFERROR(VLOOKUP($AC776,FILL_DATA!$A$4:$X$1004,19,0),"")</f>
        <v/>
      </c>
      <c r="T776" s="58" t="str">
        <f>IFERROR(VLOOKUP($AC776,FILL_DATA!$A$4:$X$1004,20,0),"")</f>
        <v/>
      </c>
      <c r="U776" s="58" t="str">
        <f>IFERROR(VLOOKUP($AC776,FILL_DATA!$A$4:$X$1004,21,0),"")</f>
        <v/>
      </c>
      <c r="V776" s="58" t="str">
        <f>IFERROR(VLOOKUP($AC776,FILL_DATA!$A$4:$X$1004,22,0),"")</f>
        <v/>
      </c>
      <c r="W776" s="58" t="str">
        <f>IFERROR(VLOOKUP($AC776,FILL_DATA!$A$4:$X$1004,23,0),"")</f>
        <v/>
      </c>
      <c r="X776" s="59" t="str">
        <f>IFERROR(VLOOKUP($AC776,FILL_DATA!$A$4:$X$1004,24,0),"")</f>
        <v/>
      </c>
      <c r="Y776" s="59" t="str">
        <f>IF(SANCTION!$C$6:$C$1006="","",VLOOKUP(SANCTION!$C$6:$C$1006,Sheet1!$B$3:$C$15,2,0))</f>
        <v/>
      </c>
      <c r="Z776" s="57">
        <f t="shared" si="24"/>
        <v>0</v>
      </c>
      <c r="AE776" s="89">
        <f>IF(SANCTION!$C776&gt;=9,1,0)</f>
        <v>1</v>
      </c>
      <c r="AF776" s="89">
        <f>IFERROR(PRODUCT(SANCTION!$X776,SANCTION!$Y776),"")</f>
        <v>0</v>
      </c>
      <c r="AG776" s="89">
        <f t="shared" si="25"/>
        <v>0</v>
      </c>
    </row>
    <row r="777" spans="1:33" hidden="1">
      <c r="A777" s="89" t="str">
        <f>J777&amp;"_"&amp;COUNTIF($J$6:J777,J777)</f>
        <v>_741</v>
      </c>
      <c r="B777" s="58"/>
      <c r="C777" s="58" t="str">
        <f>IFERROR(VLOOKUP($AC777,FILL_DATA!$A$4:$X$1004,2,0),"")</f>
        <v/>
      </c>
      <c r="D777" s="59" t="str">
        <f>IFERROR(VLOOKUP($AC777,FILL_DATA!$A$4:$X$1004,3,0),"")</f>
        <v/>
      </c>
      <c r="E777" s="59" t="str">
        <f>IF(REFRESH!D777="","",REFRESH!D777)</f>
        <v/>
      </c>
      <c r="F777" s="59" t="str">
        <f>IFERROR(VLOOKUP($AC777,FILL_DATA!$A$4:$X$1004,5,0),"")</f>
        <v/>
      </c>
      <c r="G777" s="58" t="str">
        <f>IFERROR(VLOOKUP($AC777,FILL_DATA!$A$4:$X$1004,6,0),"")</f>
        <v/>
      </c>
      <c r="H777" s="58" t="str">
        <f>IFERROR(VLOOKUP($AC777,FILL_DATA!$A$4:$X$1004,7,0),"")</f>
        <v/>
      </c>
      <c r="I777" s="161" t="str">
        <f>IFERROR(VLOOKUP($AC777,FILL_DATA!$A$4:$X$1004,9,0),"")</f>
        <v/>
      </c>
      <c r="J777" s="58" t="str">
        <f>IFERROR(VLOOKUP($AC777,FILL_DATA!$A$4:$X$1004,10,0),"")</f>
        <v/>
      </c>
      <c r="K777" s="58" t="str">
        <f>IFERROR(VLOOKUP($AC777,FILL_DATA!$A$4:$X$1004,11,0),"")</f>
        <v/>
      </c>
      <c r="L777" s="58" t="str">
        <f>IFERROR(VLOOKUP($AC777,FILL_DATA!$A$4:$X$1004,12,0),"")</f>
        <v/>
      </c>
      <c r="M777" s="58" t="str">
        <f>IFERROR(VLOOKUP($AC777,FILL_DATA!$A$4:$X$1004,13,0),"")</f>
        <v/>
      </c>
      <c r="N777" s="58" t="str">
        <f>IFERROR(VLOOKUP($AC777,FILL_DATA!$A$4:$X$1004,14,0),"")</f>
        <v/>
      </c>
      <c r="O777" s="58" t="str">
        <f>IFERROR(VLOOKUP($AC777,FILL_DATA!$A$4:$X$1004,15,0),"")</f>
        <v/>
      </c>
      <c r="P777" s="58" t="str">
        <f>IFERROR(VLOOKUP($AC777,FILL_DATA!$A$4:$X$1004,16,0),"")</f>
        <v/>
      </c>
      <c r="Q777" s="58" t="str">
        <f>IFERROR(VLOOKUP($AC777,FILL_DATA!$A$4:$X$1004,17,0),"")</f>
        <v/>
      </c>
      <c r="R777" s="58" t="str">
        <f>IFERROR(VLOOKUP($AC777,FILL_DATA!$A$4:$X$1004,18,0),"")</f>
        <v/>
      </c>
      <c r="S777" s="58" t="str">
        <f>IFERROR(VLOOKUP($AC777,FILL_DATA!$A$4:$X$1004,19,0),"")</f>
        <v/>
      </c>
      <c r="T777" s="58" t="str">
        <f>IFERROR(VLOOKUP($AC777,FILL_DATA!$A$4:$X$1004,20,0),"")</f>
        <v/>
      </c>
      <c r="U777" s="58" t="str">
        <f>IFERROR(VLOOKUP($AC777,FILL_DATA!$A$4:$X$1004,21,0),"")</f>
        <v/>
      </c>
      <c r="V777" s="58" t="str">
        <f>IFERROR(VLOOKUP($AC777,FILL_DATA!$A$4:$X$1004,22,0),"")</f>
        <v/>
      </c>
      <c r="W777" s="58" t="str">
        <f>IFERROR(VLOOKUP($AC777,FILL_DATA!$A$4:$X$1004,23,0),"")</f>
        <v/>
      </c>
      <c r="X777" s="59" t="str">
        <f>IFERROR(VLOOKUP($AC777,FILL_DATA!$A$4:$X$1004,24,0),"")</f>
        <v/>
      </c>
      <c r="Y777" s="59" t="str">
        <f>IF(SANCTION!$C$6:$C$1006="","",VLOOKUP(SANCTION!$C$6:$C$1006,Sheet1!$B$3:$C$15,2,0))</f>
        <v/>
      </c>
      <c r="Z777" s="57">
        <f t="shared" si="24"/>
        <v>0</v>
      </c>
      <c r="AE777" s="89">
        <f>IF(SANCTION!$C777&gt;=9,1,0)</f>
        <v>1</v>
      </c>
      <c r="AF777" s="89">
        <f>IFERROR(PRODUCT(SANCTION!$X777,SANCTION!$Y777),"")</f>
        <v>0</v>
      </c>
      <c r="AG777" s="89">
        <f t="shared" si="25"/>
        <v>0</v>
      </c>
    </row>
    <row r="778" spans="1:33" hidden="1">
      <c r="A778" s="89" t="str">
        <f>J778&amp;"_"&amp;COUNTIF($J$6:J778,J778)</f>
        <v>_742</v>
      </c>
      <c r="B778" s="58"/>
      <c r="C778" s="58" t="str">
        <f>IFERROR(VLOOKUP($AC778,FILL_DATA!$A$4:$X$1004,2,0),"")</f>
        <v/>
      </c>
      <c r="D778" s="59" t="str">
        <f>IFERROR(VLOOKUP($AC778,FILL_DATA!$A$4:$X$1004,3,0),"")</f>
        <v/>
      </c>
      <c r="E778" s="59" t="str">
        <f>IF(REFRESH!D778="","",REFRESH!D778)</f>
        <v/>
      </c>
      <c r="F778" s="59" t="str">
        <f>IFERROR(VLOOKUP($AC778,FILL_DATA!$A$4:$X$1004,5,0),"")</f>
        <v/>
      </c>
      <c r="G778" s="58" t="str">
        <f>IFERROR(VLOOKUP($AC778,FILL_DATA!$A$4:$X$1004,6,0),"")</f>
        <v/>
      </c>
      <c r="H778" s="58" t="str">
        <f>IFERROR(VLOOKUP($AC778,FILL_DATA!$A$4:$X$1004,7,0),"")</f>
        <v/>
      </c>
      <c r="I778" s="161" t="str">
        <f>IFERROR(VLOOKUP($AC778,FILL_DATA!$A$4:$X$1004,9,0),"")</f>
        <v/>
      </c>
      <c r="J778" s="58" t="str">
        <f>IFERROR(VLOOKUP($AC778,FILL_DATA!$A$4:$X$1004,10,0),"")</f>
        <v/>
      </c>
      <c r="K778" s="58" t="str">
        <f>IFERROR(VLOOKUP($AC778,FILL_DATA!$A$4:$X$1004,11,0),"")</f>
        <v/>
      </c>
      <c r="L778" s="58" t="str">
        <f>IFERROR(VLOOKUP($AC778,FILL_DATA!$A$4:$X$1004,12,0),"")</f>
        <v/>
      </c>
      <c r="M778" s="58" t="str">
        <f>IFERROR(VLOOKUP($AC778,FILL_DATA!$A$4:$X$1004,13,0),"")</f>
        <v/>
      </c>
      <c r="N778" s="58" t="str">
        <f>IFERROR(VLOOKUP($AC778,FILL_DATA!$A$4:$X$1004,14,0),"")</f>
        <v/>
      </c>
      <c r="O778" s="58" t="str">
        <f>IFERROR(VLOOKUP($AC778,FILL_DATA!$A$4:$X$1004,15,0),"")</f>
        <v/>
      </c>
      <c r="P778" s="58" t="str">
        <f>IFERROR(VLOOKUP($AC778,FILL_DATA!$A$4:$X$1004,16,0),"")</f>
        <v/>
      </c>
      <c r="Q778" s="58" t="str">
        <f>IFERROR(VLOOKUP($AC778,FILL_DATA!$A$4:$X$1004,17,0),"")</f>
        <v/>
      </c>
      <c r="R778" s="58" t="str">
        <f>IFERROR(VLOOKUP($AC778,FILL_DATA!$A$4:$X$1004,18,0),"")</f>
        <v/>
      </c>
      <c r="S778" s="58" t="str">
        <f>IFERROR(VLOOKUP($AC778,FILL_DATA!$A$4:$X$1004,19,0),"")</f>
        <v/>
      </c>
      <c r="T778" s="58" t="str">
        <f>IFERROR(VLOOKUP($AC778,FILL_DATA!$A$4:$X$1004,20,0),"")</f>
        <v/>
      </c>
      <c r="U778" s="58" t="str">
        <f>IFERROR(VLOOKUP($AC778,FILL_DATA!$A$4:$X$1004,21,0),"")</f>
        <v/>
      </c>
      <c r="V778" s="58" t="str">
        <f>IFERROR(VLOOKUP($AC778,FILL_DATA!$A$4:$X$1004,22,0),"")</f>
        <v/>
      </c>
      <c r="W778" s="58" t="str">
        <f>IFERROR(VLOOKUP($AC778,FILL_DATA!$A$4:$X$1004,23,0),"")</f>
        <v/>
      </c>
      <c r="X778" s="59" t="str">
        <f>IFERROR(VLOOKUP($AC778,FILL_DATA!$A$4:$X$1004,24,0),"")</f>
        <v/>
      </c>
      <c r="Y778" s="59" t="str">
        <f>IF(SANCTION!$C$6:$C$1006="","",VLOOKUP(SANCTION!$C$6:$C$1006,Sheet1!$B$3:$C$15,2,0))</f>
        <v/>
      </c>
      <c r="Z778" s="57">
        <f t="shared" si="24"/>
        <v>0</v>
      </c>
      <c r="AE778" s="89">
        <f>IF(SANCTION!$C778&gt;=9,1,0)</f>
        <v>1</v>
      </c>
      <c r="AF778" s="89">
        <f>IFERROR(PRODUCT(SANCTION!$X778,SANCTION!$Y778),"")</f>
        <v>0</v>
      </c>
      <c r="AG778" s="89">
        <f t="shared" si="25"/>
        <v>0</v>
      </c>
    </row>
    <row r="779" spans="1:33" hidden="1">
      <c r="A779" s="89" t="str">
        <f>J779&amp;"_"&amp;COUNTIF($J$6:J779,J779)</f>
        <v>_743</v>
      </c>
      <c r="B779" s="58"/>
      <c r="C779" s="58" t="str">
        <f>IFERROR(VLOOKUP($AC779,FILL_DATA!$A$4:$X$1004,2,0),"")</f>
        <v/>
      </c>
      <c r="D779" s="59" t="str">
        <f>IFERROR(VLOOKUP($AC779,FILL_DATA!$A$4:$X$1004,3,0),"")</f>
        <v/>
      </c>
      <c r="E779" s="59" t="str">
        <f>IF(REFRESH!D779="","",REFRESH!D779)</f>
        <v/>
      </c>
      <c r="F779" s="59" t="str">
        <f>IFERROR(VLOOKUP($AC779,FILL_DATA!$A$4:$X$1004,5,0),"")</f>
        <v/>
      </c>
      <c r="G779" s="58" t="str">
        <f>IFERROR(VLOOKUP($AC779,FILL_DATA!$A$4:$X$1004,6,0),"")</f>
        <v/>
      </c>
      <c r="H779" s="58" t="str">
        <f>IFERROR(VLOOKUP($AC779,FILL_DATA!$A$4:$X$1004,7,0),"")</f>
        <v/>
      </c>
      <c r="I779" s="161" t="str">
        <f>IFERROR(VLOOKUP($AC779,FILL_DATA!$A$4:$X$1004,9,0),"")</f>
        <v/>
      </c>
      <c r="J779" s="58" t="str">
        <f>IFERROR(VLOOKUP($AC779,FILL_DATA!$A$4:$X$1004,10,0),"")</f>
        <v/>
      </c>
      <c r="K779" s="58" t="str">
        <f>IFERROR(VLOOKUP($AC779,FILL_DATA!$A$4:$X$1004,11,0),"")</f>
        <v/>
      </c>
      <c r="L779" s="58" t="str">
        <f>IFERROR(VLOOKUP($AC779,FILL_DATA!$A$4:$X$1004,12,0),"")</f>
        <v/>
      </c>
      <c r="M779" s="58" t="str">
        <f>IFERROR(VLOOKUP($AC779,FILL_DATA!$A$4:$X$1004,13,0),"")</f>
        <v/>
      </c>
      <c r="N779" s="58" t="str">
        <f>IFERROR(VLOOKUP($AC779,FILL_DATA!$A$4:$X$1004,14,0),"")</f>
        <v/>
      </c>
      <c r="O779" s="58" t="str">
        <f>IFERROR(VLOOKUP($AC779,FILL_DATA!$A$4:$X$1004,15,0),"")</f>
        <v/>
      </c>
      <c r="P779" s="58" t="str">
        <f>IFERROR(VLOOKUP($AC779,FILL_DATA!$A$4:$X$1004,16,0),"")</f>
        <v/>
      </c>
      <c r="Q779" s="58" t="str">
        <f>IFERROR(VLOOKUP($AC779,FILL_DATA!$A$4:$X$1004,17,0),"")</f>
        <v/>
      </c>
      <c r="R779" s="58" t="str">
        <f>IFERROR(VLOOKUP($AC779,FILL_DATA!$A$4:$X$1004,18,0),"")</f>
        <v/>
      </c>
      <c r="S779" s="58" t="str">
        <f>IFERROR(VLOOKUP($AC779,FILL_DATA!$A$4:$X$1004,19,0),"")</f>
        <v/>
      </c>
      <c r="T779" s="58" t="str">
        <f>IFERROR(VLOOKUP($AC779,FILL_DATA!$A$4:$X$1004,20,0),"")</f>
        <v/>
      </c>
      <c r="U779" s="58" t="str">
        <f>IFERROR(VLOOKUP($AC779,FILL_DATA!$A$4:$X$1004,21,0),"")</f>
        <v/>
      </c>
      <c r="V779" s="58" t="str">
        <f>IFERROR(VLOOKUP($AC779,FILL_DATA!$A$4:$X$1004,22,0),"")</f>
        <v/>
      </c>
      <c r="W779" s="58" t="str">
        <f>IFERROR(VLOOKUP($AC779,FILL_DATA!$A$4:$X$1004,23,0),"")</f>
        <v/>
      </c>
      <c r="X779" s="59" t="str">
        <f>IFERROR(VLOOKUP($AC779,FILL_DATA!$A$4:$X$1004,24,0),"")</f>
        <v/>
      </c>
      <c r="Y779" s="59" t="str">
        <f>IF(SANCTION!$C$6:$C$1006="","",VLOOKUP(SANCTION!$C$6:$C$1006,Sheet1!$B$3:$C$15,2,0))</f>
        <v/>
      </c>
      <c r="Z779" s="57">
        <f t="shared" si="24"/>
        <v>0</v>
      </c>
      <c r="AE779" s="89">
        <f>IF(SANCTION!$C779&gt;=9,1,0)</f>
        <v>1</v>
      </c>
      <c r="AF779" s="89">
        <f>IFERROR(PRODUCT(SANCTION!$X779,SANCTION!$Y779),"")</f>
        <v>0</v>
      </c>
      <c r="AG779" s="89">
        <f t="shared" si="25"/>
        <v>0</v>
      </c>
    </row>
    <row r="780" spans="1:33" hidden="1">
      <c r="A780" s="89" t="str">
        <f>J780&amp;"_"&amp;COUNTIF($J$6:J780,J780)</f>
        <v>_744</v>
      </c>
      <c r="B780" s="58"/>
      <c r="C780" s="58" t="str">
        <f>IFERROR(VLOOKUP($AC780,FILL_DATA!$A$4:$X$1004,2,0),"")</f>
        <v/>
      </c>
      <c r="D780" s="59" t="str">
        <f>IFERROR(VLOOKUP($AC780,FILL_DATA!$A$4:$X$1004,3,0),"")</f>
        <v/>
      </c>
      <c r="E780" s="59" t="str">
        <f>IF(REFRESH!D780="","",REFRESH!D780)</f>
        <v/>
      </c>
      <c r="F780" s="59" t="str">
        <f>IFERROR(VLOOKUP($AC780,FILL_DATA!$A$4:$X$1004,5,0),"")</f>
        <v/>
      </c>
      <c r="G780" s="58" t="str">
        <f>IFERROR(VLOOKUP($AC780,FILL_DATA!$A$4:$X$1004,6,0),"")</f>
        <v/>
      </c>
      <c r="H780" s="58" t="str">
        <f>IFERROR(VLOOKUP($AC780,FILL_DATA!$A$4:$X$1004,7,0),"")</f>
        <v/>
      </c>
      <c r="I780" s="161" t="str">
        <f>IFERROR(VLOOKUP($AC780,FILL_DATA!$A$4:$X$1004,9,0),"")</f>
        <v/>
      </c>
      <c r="J780" s="58" t="str">
        <f>IFERROR(VLOOKUP($AC780,FILL_DATA!$A$4:$X$1004,10,0),"")</f>
        <v/>
      </c>
      <c r="K780" s="58" t="str">
        <f>IFERROR(VLOOKUP($AC780,FILL_DATA!$A$4:$X$1004,11,0),"")</f>
        <v/>
      </c>
      <c r="L780" s="58" t="str">
        <f>IFERROR(VLOOKUP($AC780,FILL_DATA!$A$4:$X$1004,12,0),"")</f>
        <v/>
      </c>
      <c r="M780" s="58" t="str">
        <f>IFERROR(VLOOKUP($AC780,FILL_DATA!$A$4:$X$1004,13,0),"")</f>
        <v/>
      </c>
      <c r="N780" s="58" t="str">
        <f>IFERROR(VLOOKUP($AC780,FILL_DATA!$A$4:$X$1004,14,0),"")</f>
        <v/>
      </c>
      <c r="O780" s="58" t="str">
        <f>IFERROR(VLOOKUP($AC780,FILL_DATA!$A$4:$X$1004,15,0),"")</f>
        <v/>
      </c>
      <c r="P780" s="58" t="str">
        <f>IFERROR(VLOOKUP($AC780,FILL_DATA!$A$4:$X$1004,16,0),"")</f>
        <v/>
      </c>
      <c r="Q780" s="58" t="str">
        <f>IFERROR(VLOOKUP($AC780,FILL_DATA!$A$4:$X$1004,17,0),"")</f>
        <v/>
      </c>
      <c r="R780" s="58" t="str">
        <f>IFERROR(VLOOKUP($AC780,FILL_DATA!$A$4:$X$1004,18,0),"")</f>
        <v/>
      </c>
      <c r="S780" s="58" t="str">
        <f>IFERROR(VLOOKUP($AC780,FILL_DATA!$A$4:$X$1004,19,0),"")</f>
        <v/>
      </c>
      <c r="T780" s="58" t="str">
        <f>IFERROR(VLOOKUP($AC780,FILL_DATA!$A$4:$X$1004,20,0),"")</f>
        <v/>
      </c>
      <c r="U780" s="58" t="str">
        <f>IFERROR(VLOOKUP($AC780,FILL_DATA!$A$4:$X$1004,21,0),"")</f>
        <v/>
      </c>
      <c r="V780" s="58" t="str">
        <f>IFERROR(VLOOKUP($AC780,FILL_DATA!$A$4:$X$1004,22,0),"")</f>
        <v/>
      </c>
      <c r="W780" s="58" t="str">
        <f>IFERROR(VLOOKUP($AC780,FILL_DATA!$A$4:$X$1004,23,0),"")</f>
        <v/>
      </c>
      <c r="X780" s="59" t="str">
        <f>IFERROR(VLOOKUP($AC780,FILL_DATA!$A$4:$X$1004,24,0),"")</f>
        <v/>
      </c>
      <c r="Y780" s="59" t="str">
        <f>IF(SANCTION!$C$6:$C$1006="","",VLOOKUP(SANCTION!$C$6:$C$1006,Sheet1!$B$3:$C$15,2,0))</f>
        <v/>
      </c>
      <c r="Z780" s="57">
        <f t="shared" si="24"/>
        <v>0</v>
      </c>
      <c r="AE780" s="89">
        <f>IF(SANCTION!$C780&gt;=9,1,0)</f>
        <v>1</v>
      </c>
      <c r="AF780" s="89">
        <f>IFERROR(PRODUCT(SANCTION!$X780,SANCTION!$Y780),"")</f>
        <v>0</v>
      </c>
      <c r="AG780" s="89">
        <f t="shared" si="25"/>
        <v>0</v>
      </c>
    </row>
    <row r="781" spans="1:33" hidden="1">
      <c r="A781" s="89" t="str">
        <f>J781&amp;"_"&amp;COUNTIF($J$6:J781,J781)</f>
        <v>_745</v>
      </c>
      <c r="B781" s="58"/>
      <c r="C781" s="58" t="str">
        <f>IFERROR(VLOOKUP($AC781,FILL_DATA!$A$4:$X$1004,2,0),"")</f>
        <v/>
      </c>
      <c r="D781" s="59" t="str">
        <f>IFERROR(VLOOKUP($AC781,FILL_DATA!$A$4:$X$1004,3,0),"")</f>
        <v/>
      </c>
      <c r="E781" s="59" t="str">
        <f>IF(REFRESH!D781="","",REFRESH!D781)</f>
        <v/>
      </c>
      <c r="F781" s="59" t="str">
        <f>IFERROR(VLOOKUP($AC781,FILL_DATA!$A$4:$X$1004,5,0),"")</f>
        <v/>
      </c>
      <c r="G781" s="58" t="str">
        <f>IFERROR(VLOOKUP($AC781,FILL_DATA!$A$4:$X$1004,6,0),"")</f>
        <v/>
      </c>
      <c r="H781" s="58" t="str">
        <f>IFERROR(VLOOKUP($AC781,FILL_DATA!$A$4:$X$1004,7,0),"")</f>
        <v/>
      </c>
      <c r="I781" s="161" t="str">
        <f>IFERROR(VLOOKUP($AC781,FILL_DATA!$A$4:$X$1004,9,0),"")</f>
        <v/>
      </c>
      <c r="J781" s="58" t="str">
        <f>IFERROR(VLOOKUP($AC781,FILL_DATA!$A$4:$X$1004,10,0),"")</f>
        <v/>
      </c>
      <c r="K781" s="58" t="str">
        <f>IFERROR(VLOOKUP($AC781,FILL_DATA!$A$4:$X$1004,11,0),"")</f>
        <v/>
      </c>
      <c r="L781" s="58" t="str">
        <f>IFERROR(VLOOKUP($AC781,FILL_DATA!$A$4:$X$1004,12,0),"")</f>
        <v/>
      </c>
      <c r="M781" s="58" t="str">
        <f>IFERROR(VLOOKUP($AC781,FILL_DATA!$A$4:$X$1004,13,0),"")</f>
        <v/>
      </c>
      <c r="N781" s="58" t="str">
        <f>IFERROR(VLOOKUP($AC781,FILL_DATA!$A$4:$X$1004,14,0),"")</f>
        <v/>
      </c>
      <c r="O781" s="58" t="str">
        <f>IFERROR(VLOOKUP($AC781,FILL_DATA!$A$4:$X$1004,15,0),"")</f>
        <v/>
      </c>
      <c r="P781" s="58" t="str">
        <f>IFERROR(VLOOKUP($AC781,FILL_DATA!$A$4:$X$1004,16,0),"")</f>
        <v/>
      </c>
      <c r="Q781" s="58" t="str">
        <f>IFERROR(VLOOKUP($AC781,FILL_DATA!$A$4:$X$1004,17,0),"")</f>
        <v/>
      </c>
      <c r="R781" s="58" t="str">
        <f>IFERROR(VLOOKUP($AC781,FILL_DATA!$A$4:$X$1004,18,0),"")</f>
        <v/>
      </c>
      <c r="S781" s="58" t="str">
        <f>IFERROR(VLOOKUP($AC781,FILL_DATA!$A$4:$X$1004,19,0),"")</f>
        <v/>
      </c>
      <c r="T781" s="58" t="str">
        <f>IFERROR(VLOOKUP($AC781,FILL_DATA!$A$4:$X$1004,20,0),"")</f>
        <v/>
      </c>
      <c r="U781" s="58" t="str">
        <f>IFERROR(VLOOKUP($AC781,FILL_DATA!$A$4:$X$1004,21,0),"")</f>
        <v/>
      </c>
      <c r="V781" s="58" t="str">
        <f>IFERROR(VLOOKUP($AC781,FILL_DATA!$A$4:$X$1004,22,0),"")</f>
        <v/>
      </c>
      <c r="W781" s="58" t="str">
        <f>IFERROR(VLOOKUP($AC781,FILL_DATA!$A$4:$X$1004,23,0),"")</f>
        <v/>
      </c>
      <c r="X781" s="59" t="str">
        <f>IFERROR(VLOOKUP($AC781,FILL_DATA!$A$4:$X$1004,24,0),"")</f>
        <v/>
      </c>
      <c r="Y781" s="59" t="str">
        <f>IF(SANCTION!$C$6:$C$1006="","",VLOOKUP(SANCTION!$C$6:$C$1006,Sheet1!$B$3:$C$15,2,0))</f>
        <v/>
      </c>
      <c r="Z781" s="57">
        <f t="shared" si="24"/>
        <v>0</v>
      </c>
      <c r="AE781" s="89">
        <f>IF(SANCTION!$C781&gt;=9,1,0)</f>
        <v>1</v>
      </c>
      <c r="AF781" s="89">
        <f>IFERROR(PRODUCT(SANCTION!$X781,SANCTION!$Y781),"")</f>
        <v>0</v>
      </c>
      <c r="AG781" s="89">
        <f t="shared" si="25"/>
        <v>0</v>
      </c>
    </row>
    <row r="782" spans="1:33" hidden="1">
      <c r="A782" s="89" t="str">
        <f>J782&amp;"_"&amp;COUNTIF($J$6:J782,J782)</f>
        <v>_746</v>
      </c>
      <c r="B782" s="58"/>
      <c r="C782" s="58" t="str">
        <f>IFERROR(VLOOKUP($AC782,FILL_DATA!$A$4:$X$1004,2,0),"")</f>
        <v/>
      </c>
      <c r="D782" s="59" t="str">
        <f>IFERROR(VLOOKUP($AC782,FILL_DATA!$A$4:$X$1004,3,0),"")</f>
        <v/>
      </c>
      <c r="E782" s="59" t="str">
        <f>IF(REFRESH!D782="","",REFRESH!D782)</f>
        <v/>
      </c>
      <c r="F782" s="59" t="str">
        <f>IFERROR(VLOOKUP($AC782,FILL_DATA!$A$4:$X$1004,5,0),"")</f>
        <v/>
      </c>
      <c r="G782" s="58" t="str">
        <f>IFERROR(VLOOKUP($AC782,FILL_DATA!$A$4:$X$1004,6,0),"")</f>
        <v/>
      </c>
      <c r="H782" s="58" t="str">
        <f>IFERROR(VLOOKUP($AC782,FILL_DATA!$A$4:$X$1004,7,0),"")</f>
        <v/>
      </c>
      <c r="I782" s="161" t="str">
        <f>IFERROR(VLOOKUP($AC782,FILL_DATA!$A$4:$X$1004,9,0),"")</f>
        <v/>
      </c>
      <c r="J782" s="58" t="str">
        <f>IFERROR(VLOOKUP($AC782,FILL_DATA!$A$4:$X$1004,10,0),"")</f>
        <v/>
      </c>
      <c r="K782" s="58" t="str">
        <f>IFERROR(VLOOKUP($AC782,FILL_DATA!$A$4:$X$1004,11,0),"")</f>
        <v/>
      </c>
      <c r="L782" s="58" t="str">
        <f>IFERROR(VLOOKUP($AC782,FILL_DATA!$A$4:$X$1004,12,0),"")</f>
        <v/>
      </c>
      <c r="M782" s="58" t="str">
        <f>IFERROR(VLOOKUP($AC782,FILL_DATA!$A$4:$X$1004,13,0),"")</f>
        <v/>
      </c>
      <c r="N782" s="58" t="str">
        <f>IFERROR(VLOOKUP($AC782,FILL_DATA!$A$4:$X$1004,14,0),"")</f>
        <v/>
      </c>
      <c r="O782" s="58" t="str">
        <f>IFERROR(VLOOKUP($AC782,FILL_DATA!$A$4:$X$1004,15,0),"")</f>
        <v/>
      </c>
      <c r="P782" s="58" t="str">
        <f>IFERROR(VLOOKUP($AC782,FILL_DATA!$A$4:$X$1004,16,0),"")</f>
        <v/>
      </c>
      <c r="Q782" s="58" t="str">
        <f>IFERROR(VLOOKUP($AC782,FILL_DATA!$A$4:$X$1004,17,0),"")</f>
        <v/>
      </c>
      <c r="R782" s="58" t="str">
        <f>IFERROR(VLOOKUP($AC782,FILL_DATA!$A$4:$X$1004,18,0),"")</f>
        <v/>
      </c>
      <c r="S782" s="58" t="str">
        <f>IFERROR(VLOOKUP($AC782,FILL_DATA!$A$4:$X$1004,19,0),"")</f>
        <v/>
      </c>
      <c r="T782" s="58" t="str">
        <f>IFERROR(VLOOKUP($AC782,FILL_DATA!$A$4:$X$1004,20,0),"")</f>
        <v/>
      </c>
      <c r="U782" s="58" t="str">
        <f>IFERROR(VLOOKUP($AC782,FILL_DATA!$A$4:$X$1004,21,0),"")</f>
        <v/>
      </c>
      <c r="V782" s="58" t="str">
        <f>IFERROR(VLOOKUP($AC782,FILL_DATA!$A$4:$X$1004,22,0),"")</f>
        <v/>
      </c>
      <c r="W782" s="58" t="str">
        <f>IFERROR(VLOOKUP($AC782,FILL_DATA!$A$4:$X$1004,23,0),"")</f>
        <v/>
      </c>
      <c r="X782" s="59" t="str">
        <f>IFERROR(VLOOKUP($AC782,FILL_DATA!$A$4:$X$1004,24,0),"")</f>
        <v/>
      </c>
      <c r="Y782" s="59" t="str">
        <f>IF(SANCTION!$C$6:$C$1006="","",VLOOKUP(SANCTION!$C$6:$C$1006,Sheet1!$B$3:$C$15,2,0))</f>
        <v/>
      </c>
      <c r="Z782" s="57">
        <f t="shared" si="24"/>
        <v>0</v>
      </c>
      <c r="AE782" s="89">
        <f>IF(SANCTION!$C782&gt;=9,1,0)</f>
        <v>1</v>
      </c>
      <c r="AF782" s="89">
        <f>IFERROR(PRODUCT(SANCTION!$X782,SANCTION!$Y782),"")</f>
        <v>0</v>
      </c>
      <c r="AG782" s="89">
        <f t="shared" si="25"/>
        <v>0</v>
      </c>
    </row>
    <row r="783" spans="1:33" hidden="1">
      <c r="A783" s="89" t="str">
        <f>J783&amp;"_"&amp;COUNTIF($J$6:J783,J783)</f>
        <v>_747</v>
      </c>
      <c r="B783" s="58"/>
      <c r="C783" s="58" t="str">
        <f>IFERROR(VLOOKUP($AC783,FILL_DATA!$A$4:$X$1004,2,0),"")</f>
        <v/>
      </c>
      <c r="D783" s="59" t="str">
        <f>IFERROR(VLOOKUP($AC783,FILL_DATA!$A$4:$X$1004,3,0),"")</f>
        <v/>
      </c>
      <c r="E783" s="59" t="str">
        <f>IF(REFRESH!D783="","",REFRESH!D783)</f>
        <v/>
      </c>
      <c r="F783" s="59" t="str">
        <f>IFERROR(VLOOKUP($AC783,FILL_DATA!$A$4:$X$1004,5,0),"")</f>
        <v/>
      </c>
      <c r="G783" s="58" t="str">
        <f>IFERROR(VLOOKUP($AC783,FILL_DATA!$A$4:$X$1004,6,0),"")</f>
        <v/>
      </c>
      <c r="H783" s="58" t="str">
        <f>IFERROR(VLOOKUP($AC783,FILL_DATA!$A$4:$X$1004,7,0),"")</f>
        <v/>
      </c>
      <c r="I783" s="161" t="str">
        <f>IFERROR(VLOOKUP($AC783,FILL_DATA!$A$4:$X$1004,9,0),"")</f>
        <v/>
      </c>
      <c r="J783" s="58" t="str">
        <f>IFERROR(VLOOKUP($AC783,FILL_DATA!$A$4:$X$1004,10,0),"")</f>
        <v/>
      </c>
      <c r="K783" s="58" t="str">
        <f>IFERROR(VLOOKUP($AC783,FILL_DATA!$A$4:$X$1004,11,0),"")</f>
        <v/>
      </c>
      <c r="L783" s="58" t="str">
        <f>IFERROR(VLOOKUP($AC783,FILL_DATA!$A$4:$X$1004,12,0),"")</f>
        <v/>
      </c>
      <c r="M783" s="58" t="str">
        <f>IFERROR(VLOOKUP($AC783,FILL_DATA!$A$4:$X$1004,13,0),"")</f>
        <v/>
      </c>
      <c r="N783" s="58" t="str">
        <f>IFERROR(VLOOKUP($AC783,FILL_DATA!$A$4:$X$1004,14,0),"")</f>
        <v/>
      </c>
      <c r="O783" s="58" t="str">
        <f>IFERROR(VLOOKUP($AC783,FILL_DATA!$A$4:$X$1004,15,0),"")</f>
        <v/>
      </c>
      <c r="P783" s="58" t="str">
        <f>IFERROR(VLOOKUP($AC783,FILL_DATA!$A$4:$X$1004,16,0),"")</f>
        <v/>
      </c>
      <c r="Q783" s="58" t="str">
        <f>IFERROR(VLOOKUP($AC783,FILL_DATA!$A$4:$X$1004,17,0),"")</f>
        <v/>
      </c>
      <c r="R783" s="58" t="str">
        <f>IFERROR(VLOOKUP($AC783,FILL_DATA!$A$4:$X$1004,18,0),"")</f>
        <v/>
      </c>
      <c r="S783" s="58" t="str">
        <f>IFERROR(VLOOKUP($AC783,FILL_DATA!$A$4:$X$1004,19,0),"")</f>
        <v/>
      </c>
      <c r="T783" s="58" t="str">
        <f>IFERROR(VLOOKUP($AC783,FILL_DATA!$A$4:$X$1004,20,0),"")</f>
        <v/>
      </c>
      <c r="U783" s="58" t="str">
        <f>IFERROR(VLOOKUP($AC783,FILL_DATA!$A$4:$X$1004,21,0),"")</f>
        <v/>
      </c>
      <c r="V783" s="58" t="str">
        <f>IFERROR(VLOOKUP($AC783,FILL_DATA!$A$4:$X$1004,22,0),"")</f>
        <v/>
      </c>
      <c r="W783" s="58" t="str">
        <f>IFERROR(VLOOKUP($AC783,FILL_DATA!$A$4:$X$1004,23,0),"")</f>
        <v/>
      </c>
      <c r="X783" s="59" t="str">
        <f>IFERROR(VLOOKUP($AC783,FILL_DATA!$A$4:$X$1004,24,0),"")</f>
        <v/>
      </c>
      <c r="Y783" s="59" t="str">
        <f>IF(SANCTION!$C$6:$C$1006="","",VLOOKUP(SANCTION!$C$6:$C$1006,Sheet1!$B$3:$C$15,2,0))</f>
        <v/>
      </c>
      <c r="Z783" s="57">
        <f t="shared" si="24"/>
        <v>0</v>
      </c>
      <c r="AE783" s="89">
        <f>IF(SANCTION!$C783&gt;=9,1,0)</f>
        <v>1</v>
      </c>
      <c r="AF783" s="89">
        <f>IFERROR(PRODUCT(SANCTION!$X783,SANCTION!$Y783),"")</f>
        <v>0</v>
      </c>
      <c r="AG783" s="89">
        <f t="shared" si="25"/>
        <v>0</v>
      </c>
    </row>
    <row r="784" spans="1:33" hidden="1">
      <c r="A784" s="89" t="str">
        <f>J784&amp;"_"&amp;COUNTIF($J$6:J784,J784)</f>
        <v>_748</v>
      </c>
      <c r="B784" s="58"/>
      <c r="C784" s="58" t="str">
        <f>IFERROR(VLOOKUP($AC784,FILL_DATA!$A$4:$X$1004,2,0),"")</f>
        <v/>
      </c>
      <c r="D784" s="59" t="str">
        <f>IFERROR(VLOOKUP($AC784,FILL_DATA!$A$4:$X$1004,3,0),"")</f>
        <v/>
      </c>
      <c r="E784" s="59" t="str">
        <f>IF(REFRESH!D784="","",REFRESH!D784)</f>
        <v/>
      </c>
      <c r="F784" s="59" t="str">
        <f>IFERROR(VLOOKUP($AC784,FILL_DATA!$A$4:$X$1004,5,0),"")</f>
        <v/>
      </c>
      <c r="G784" s="58" t="str">
        <f>IFERROR(VLOOKUP($AC784,FILL_DATA!$A$4:$X$1004,6,0),"")</f>
        <v/>
      </c>
      <c r="H784" s="58" t="str">
        <f>IFERROR(VLOOKUP($AC784,FILL_DATA!$A$4:$X$1004,7,0),"")</f>
        <v/>
      </c>
      <c r="I784" s="161" t="str">
        <f>IFERROR(VLOOKUP($AC784,FILL_DATA!$A$4:$X$1004,9,0),"")</f>
        <v/>
      </c>
      <c r="J784" s="58" t="str">
        <f>IFERROR(VLOOKUP($AC784,FILL_DATA!$A$4:$X$1004,10,0),"")</f>
        <v/>
      </c>
      <c r="K784" s="58" t="str">
        <f>IFERROR(VLOOKUP($AC784,FILL_DATA!$A$4:$X$1004,11,0),"")</f>
        <v/>
      </c>
      <c r="L784" s="58" t="str">
        <f>IFERROR(VLOOKUP($AC784,FILL_DATA!$A$4:$X$1004,12,0),"")</f>
        <v/>
      </c>
      <c r="M784" s="58" t="str">
        <f>IFERROR(VLOOKUP($AC784,FILL_DATA!$A$4:$X$1004,13,0),"")</f>
        <v/>
      </c>
      <c r="N784" s="58" t="str">
        <f>IFERROR(VLOOKUP($AC784,FILL_DATA!$A$4:$X$1004,14,0),"")</f>
        <v/>
      </c>
      <c r="O784" s="58" t="str">
        <f>IFERROR(VLOOKUP($AC784,FILL_DATA!$A$4:$X$1004,15,0),"")</f>
        <v/>
      </c>
      <c r="P784" s="58" t="str">
        <f>IFERROR(VLOOKUP($AC784,FILL_DATA!$A$4:$X$1004,16,0),"")</f>
        <v/>
      </c>
      <c r="Q784" s="58" t="str">
        <f>IFERROR(VLOOKUP($AC784,FILL_DATA!$A$4:$X$1004,17,0),"")</f>
        <v/>
      </c>
      <c r="R784" s="58" t="str">
        <f>IFERROR(VLOOKUP($AC784,FILL_DATA!$A$4:$X$1004,18,0),"")</f>
        <v/>
      </c>
      <c r="S784" s="58" t="str">
        <f>IFERROR(VLOOKUP($AC784,FILL_DATA!$A$4:$X$1004,19,0),"")</f>
        <v/>
      </c>
      <c r="T784" s="58" t="str">
        <f>IFERROR(VLOOKUP($AC784,FILL_DATA!$A$4:$X$1004,20,0),"")</f>
        <v/>
      </c>
      <c r="U784" s="58" t="str">
        <f>IFERROR(VLOOKUP($AC784,FILL_DATA!$A$4:$X$1004,21,0),"")</f>
        <v/>
      </c>
      <c r="V784" s="58" t="str">
        <f>IFERROR(VLOOKUP($AC784,FILL_DATA!$A$4:$X$1004,22,0),"")</f>
        <v/>
      </c>
      <c r="W784" s="58" t="str">
        <f>IFERROR(VLOOKUP($AC784,FILL_DATA!$A$4:$X$1004,23,0),"")</f>
        <v/>
      </c>
      <c r="X784" s="59" t="str">
        <f>IFERROR(VLOOKUP($AC784,FILL_DATA!$A$4:$X$1004,24,0),"")</f>
        <v/>
      </c>
      <c r="Y784" s="59" t="str">
        <f>IF(SANCTION!$C$6:$C$1006="","",VLOOKUP(SANCTION!$C$6:$C$1006,Sheet1!$B$3:$C$15,2,0))</f>
        <v/>
      </c>
      <c r="Z784" s="57">
        <f t="shared" si="24"/>
        <v>0</v>
      </c>
      <c r="AE784" s="89">
        <f>IF(SANCTION!$C784&gt;=9,1,0)</f>
        <v>1</v>
      </c>
      <c r="AF784" s="89">
        <f>IFERROR(PRODUCT(SANCTION!$X784,SANCTION!$Y784),"")</f>
        <v>0</v>
      </c>
      <c r="AG784" s="89">
        <f t="shared" si="25"/>
        <v>0</v>
      </c>
    </row>
    <row r="785" spans="1:33" hidden="1">
      <c r="A785" s="89" t="str">
        <f>J785&amp;"_"&amp;COUNTIF($J$6:J785,J785)</f>
        <v>_749</v>
      </c>
      <c r="B785" s="58"/>
      <c r="C785" s="58" t="str">
        <f>IFERROR(VLOOKUP($AC785,FILL_DATA!$A$4:$X$1004,2,0),"")</f>
        <v/>
      </c>
      <c r="D785" s="59" t="str">
        <f>IFERROR(VLOOKUP($AC785,FILL_DATA!$A$4:$X$1004,3,0),"")</f>
        <v/>
      </c>
      <c r="E785" s="59" t="str">
        <f>IF(REFRESH!D785="","",REFRESH!D785)</f>
        <v/>
      </c>
      <c r="F785" s="59" t="str">
        <f>IFERROR(VLOOKUP($AC785,FILL_DATA!$A$4:$X$1004,5,0),"")</f>
        <v/>
      </c>
      <c r="G785" s="58" t="str">
        <f>IFERROR(VLOOKUP($AC785,FILL_DATA!$A$4:$X$1004,6,0),"")</f>
        <v/>
      </c>
      <c r="H785" s="58" t="str">
        <f>IFERROR(VLOOKUP($AC785,FILL_DATA!$A$4:$X$1004,7,0),"")</f>
        <v/>
      </c>
      <c r="I785" s="161" t="str">
        <f>IFERROR(VLOOKUP($AC785,FILL_DATA!$A$4:$X$1004,9,0),"")</f>
        <v/>
      </c>
      <c r="J785" s="58" t="str">
        <f>IFERROR(VLOOKUP($AC785,FILL_DATA!$A$4:$X$1004,10,0),"")</f>
        <v/>
      </c>
      <c r="K785" s="58" t="str">
        <f>IFERROR(VLOOKUP($AC785,FILL_DATA!$A$4:$X$1004,11,0),"")</f>
        <v/>
      </c>
      <c r="L785" s="58" t="str">
        <f>IFERROR(VLOOKUP($AC785,FILL_DATA!$A$4:$X$1004,12,0),"")</f>
        <v/>
      </c>
      <c r="M785" s="58" t="str">
        <f>IFERROR(VLOOKUP($AC785,FILL_DATA!$A$4:$X$1004,13,0),"")</f>
        <v/>
      </c>
      <c r="N785" s="58" t="str">
        <f>IFERROR(VLOOKUP($AC785,FILL_DATA!$A$4:$X$1004,14,0),"")</f>
        <v/>
      </c>
      <c r="O785" s="58" t="str">
        <f>IFERROR(VLOOKUP($AC785,FILL_DATA!$A$4:$X$1004,15,0),"")</f>
        <v/>
      </c>
      <c r="P785" s="58" t="str">
        <f>IFERROR(VLOOKUP($AC785,FILL_DATA!$A$4:$X$1004,16,0),"")</f>
        <v/>
      </c>
      <c r="Q785" s="58" t="str">
        <f>IFERROR(VLOOKUP($AC785,FILL_DATA!$A$4:$X$1004,17,0),"")</f>
        <v/>
      </c>
      <c r="R785" s="58" t="str">
        <f>IFERROR(VLOOKUP($AC785,FILL_DATA!$A$4:$X$1004,18,0),"")</f>
        <v/>
      </c>
      <c r="S785" s="58" t="str">
        <f>IFERROR(VLOOKUP($AC785,FILL_DATA!$A$4:$X$1004,19,0),"")</f>
        <v/>
      </c>
      <c r="T785" s="58" t="str">
        <f>IFERROR(VLOOKUP($AC785,FILL_DATA!$A$4:$X$1004,20,0),"")</f>
        <v/>
      </c>
      <c r="U785" s="58" t="str">
        <f>IFERROR(VLOOKUP($AC785,FILL_DATA!$A$4:$X$1004,21,0),"")</f>
        <v/>
      </c>
      <c r="V785" s="58" t="str">
        <f>IFERROR(VLOOKUP($AC785,FILL_DATA!$A$4:$X$1004,22,0),"")</f>
        <v/>
      </c>
      <c r="W785" s="58" t="str">
        <f>IFERROR(VLOOKUP($AC785,FILL_DATA!$A$4:$X$1004,23,0),"")</f>
        <v/>
      </c>
      <c r="X785" s="59" t="str">
        <f>IFERROR(VLOOKUP($AC785,FILL_DATA!$A$4:$X$1004,24,0),"")</f>
        <v/>
      </c>
      <c r="Y785" s="59" t="str">
        <f>IF(SANCTION!$C$6:$C$1006="","",VLOOKUP(SANCTION!$C$6:$C$1006,Sheet1!$B$3:$C$15,2,0))</f>
        <v/>
      </c>
      <c r="Z785" s="57">
        <f t="shared" si="24"/>
        <v>0</v>
      </c>
      <c r="AE785" s="89">
        <f>IF(SANCTION!$C785&gt;=9,1,0)</f>
        <v>1</v>
      </c>
      <c r="AF785" s="89">
        <f>IFERROR(PRODUCT(SANCTION!$X785,SANCTION!$Y785),"")</f>
        <v>0</v>
      </c>
      <c r="AG785" s="89">
        <f t="shared" si="25"/>
        <v>0</v>
      </c>
    </row>
    <row r="786" spans="1:33" hidden="1">
      <c r="A786" s="89" t="str">
        <f>J786&amp;"_"&amp;COUNTIF($J$6:J786,J786)</f>
        <v>_750</v>
      </c>
      <c r="B786" s="58"/>
      <c r="C786" s="58" t="str">
        <f>IFERROR(VLOOKUP($AC786,FILL_DATA!$A$4:$X$1004,2,0),"")</f>
        <v/>
      </c>
      <c r="D786" s="59" t="str">
        <f>IFERROR(VLOOKUP($AC786,FILL_DATA!$A$4:$X$1004,3,0),"")</f>
        <v/>
      </c>
      <c r="E786" s="59" t="str">
        <f>IF(REFRESH!D786="","",REFRESH!D786)</f>
        <v/>
      </c>
      <c r="F786" s="59" t="str">
        <f>IFERROR(VLOOKUP($AC786,FILL_DATA!$A$4:$X$1004,5,0),"")</f>
        <v/>
      </c>
      <c r="G786" s="58" t="str">
        <f>IFERROR(VLOOKUP($AC786,FILL_DATA!$A$4:$X$1004,6,0),"")</f>
        <v/>
      </c>
      <c r="H786" s="58" t="str">
        <f>IFERROR(VLOOKUP($AC786,FILL_DATA!$A$4:$X$1004,7,0),"")</f>
        <v/>
      </c>
      <c r="I786" s="161" t="str">
        <f>IFERROR(VLOOKUP($AC786,FILL_DATA!$A$4:$X$1004,9,0),"")</f>
        <v/>
      </c>
      <c r="J786" s="58" t="str">
        <f>IFERROR(VLOOKUP($AC786,FILL_DATA!$A$4:$X$1004,10,0),"")</f>
        <v/>
      </c>
      <c r="K786" s="58" t="str">
        <f>IFERROR(VLOOKUP($AC786,FILL_DATA!$A$4:$X$1004,11,0),"")</f>
        <v/>
      </c>
      <c r="L786" s="58" t="str">
        <f>IFERROR(VLOOKUP($AC786,FILL_DATA!$A$4:$X$1004,12,0),"")</f>
        <v/>
      </c>
      <c r="M786" s="58" t="str">
        <f>IFERROR(VLOOKUP($AC786,FILL_DATA!$A$4:$X$1004,13,0),"")</f>
        <v/>
      </c>
      <c r="N786" s="58" t="str">
        <f>IFERROR(VLOOKUP($AC786,FILL_DATA!$A$4:$X$1004,14,0),"")</f>
        <v/>
      </c>
      <c r="O786" s="58" t="str">
        <f>IFERROR(VLOOKUP($AC786,FILL_DATA!$A$4:$X$1004,15,0),"")</f>
        <v/>
      </c>
      <c r="P786" s="58" t="str">
        <f>IFERROR(VLOOKUP($AC786,FILL_DATA!$A$4:$X$1004,16,0),"")</f>
        <v/>
      </c>
      <c r="Q786" s="58" t="str">
        <f>IFERROR(VLOOKUP($AC786,FILL_DATA!$A$4:$X$1004,17,0),"")</f>
        <v/>
      </c>
      <c r="R786" s="58" t="str">
        <f>IFERROR(VLOOKUP($AC786,FILL_DATA!$A$4:$X$1004,18,0),"")</f>
        <v/>
      </c>
      <c r="S786" s="58" t="str">
        <f>IFERROR(VLOOKUP($AC786,FILL_DATA!$A$4:$X$1004,19,0),"")</f>
        <v/>
      </c>
      <c r="T786" s="58" t="str">
        <f>IFERROR(VLOOKUP($AC786,FILL_DATA!$A$4:$X$1004,20,0),"")</f>
        <v/>
      </c>
      <c r="U786" s="58" t="str">
        <f>IFERROR(VLOOKUP($AC786,FILL_DATA!$A$4:$X$1004,21,0),"")</f>
        <v/>
      </c>
      <c r="V786" s="58" t="str">
        <f>IFERROR(VLOOKUP($AC786,FILL_DATA!$A$4:$X$1004,22,0),"")</f>
        <v/>
      </c>
      <c r="W786" s="58" t="str">
        <f>IFERROR(VLOOKUP($AC786,FILL_DATA!$A$4:$X$1004,23,0),"")</f>
        <v/>
      </c>
      <c r="X786" s="59" t="str">
        <f>IFERROR(VLOOKUP($AC786,FILL_DATA!$A$4:$X$1004,24,0),"")</f>
        <v/>
      </c>
      <c r="Y786" s="59" t="str">
        <f>IF(SANCTION!$C$6:$C$1006="","",VLOOKUP(SANCTION!$C$6:$C$1006,Sheet1!$B$3:$C$15,2,0))</f>
        <v/>
      </c>
      <c r="Z786" s="57">
        <f t="shared" si="24"/>
        <v>0</v>
      </c>
      <c r="AE786" s="89">
        <f>IF(SANCTION!$C786&gt;=9,1,0)</f>
        <v>1</v>
      </c>
      <c r="AF786" s="89">
        <f>IFERROR(PRODUCT(SANCTION!$X786,SANCTION!$Y786),"")</f>
        <v>0</v>
      </c>
      <c r="AG786" s="89">
        <f t="shared" si="25"/>
        <v>0</v>
      </c>
    </row>
    <row r="787" spans="1:33" hidden="1">
      <c r="A787" s="89" t="str">
        <f>J787&amp;"_"&amp;COUNTIF($J$6:J787,J787)</f>
        <v>_751</v>
      </c>
      <c r="B787" s="58"/>
      <c r="C787" s="58" t="str">
        <f>IFERROR(VLOOKUP($AC787,FILL_DATA!$A$4:$X$1004,2,0),"")</f>
        <v/>
      </c>
      <c r="D787" s="59" t="str">
        <f>IFERROR(VLOOKUP($AC787,FILL_DATA!$A$4:$X$1004,3,0),"")</f>
        <v/>
      </c>
      <c r="E787" s="59" t="str">
        <f>IF(REFRESH!D787="","",REFRESH!D787)</f>
        <v/>
      </c>
      <c r="F787" s="59" t="str">
        <f>IFERROR(VLOOKUP($AC787,FILL_DATA!$A$4:$X$1004,5,0),"")</f>
        <v/>
      </c>
      <c r="G787" s="58" t="str">
        <f>IFERROR(VLOOKUP($AC787,FILL_DATA!$A$4:$X$1004,6,0),"")</f>
        <v/>
      </c>
      <c r="H787" s="58" t="str">
        <f>IFERROR(VLOOKUP($AC787,FILL_DATA!$A$4:$X$1004,7,0),"")</f>
        <v/>
      </c>
      <c r="I787" s="161" t="str">
        <f>IFERROR(VLOOKUP($AC787,FILL_DATA!$A$4:$X$1004,9,0),"")</f>
        <v/>
      </c>
      <c r="J787" s="58" t="str">
        <f>IFERROR(VLOOKUP($AC787,FILL_DATA!$A$4:$X$1004,10,0),"")</f>
        <v/>
      </c>
      <c r="K787" s="58" t="str">
        <f>IFERROR(VLOOKUP($AC787,FILL_DATA!$A$4:$X$1004,11,0),"")</f>
        <v/>
      </c>
      <c r="L787" s="58" t="str">
        <f>IFERROR(VLOOKUP($AC787,FILL_DATA!$A$4:$X$1004,12,0),"")</f>
        <v/>
      </c>
      <c r="M787" s="58" t="str">
        <f>IFERROR(VLOOKUP($AC787,FILL_DATA!$A$4:$X$1004,13,0),"")</f>
        <v/>
      </c>
      <c r="N787" s="58" t="str">
        <f>IFERROR(VLOOKUP($AC787,FILL_DATA!$A$4:$X$1004,14,0),"")</f>
        <v/>
      </c>
      <c r="O787" s="58" t="str">
        <f>IFERROR(VLOOKUP($AC787,FILL_DATA!$A$4:$X$1004,15,0),"")</f>
        <v/>
      </c>
      <c r="P787" s="58" t="str">
        <f>IFERROR(VLOOKUP($AC787,FILL_DATA!$A$4:$X$1004,16,0),"")</f>
        <v/>
      </c>
      <c r="Q787" s="58" t="str">
        <f>IFERROR(VLOOKUP($AC787,FILL_DATA!$A$4:$X$1004,17,0),"")</f>
        <v/>
      </c>
      <c r="R787" s="58" t="str">
        <f>IFERROR(VLOOKUP($AC787,FILL_DATA!$A$4:$X$1004,18,0),"")</f>
        <v/>
      </c>
      <c r="S787" s="58" t="str">
        <f>IFERROR(VLOOKUP($AC787,FILL_DATA!$A$4:$X$1004,19,0),"")</f>
        <v/>
      </c>
      <c r="T787" s="58" t="str">
        <f>IFERROR(VLOOKUP($AC787,FILL_DATA!$A$4:$X$1004,20,0),"")</f>
        <v/>
      </c>
      <c r="U787" s="58" t="str">
        <f>IFERROR(VLOOKUP($AC787,FILL_DATA!$A$4:$X$1004,21,0),"")</f>
        <v/>
      </c>
      <c r="V787" s="58" t="str">
        <f>IFERROR(VLOOKUP($AC787,FILL_DATA!$A$4:$X$1004,22,0),"")</f>
        <v/>
      </c>
      <c r="W787" s="58" t="str">
        <f>IFERROR(VLOOKUP($AC787,FILL_DATA!$A$4:$X$1004,23,0),"")</f>
        <v/>
      </c>
      <c r="X787" s="59" t="str">
        <f>IFERROR(VLOOKUP($AC787,FILL_DATA!$A$4:$X$1004,24,0),"")</f>
        <v/>
      </c>
      <c r="Y787" s="59" t="str">
        <f>IF(SANCTION!$C$6:$C$1006="","",VLOOKUP(SANCTION!$C$6:$C$1006,Sheet1!$B$3:$C$15,2,0))</f>
        <v/>
      </c>
      <c r="Z787" s="57">
        <f t="shared" si="24"/>
        <v>0</v>
      </c>
      <c r="AE787" s="89">
        <f>IF(SANCTION!$C787&gt;=9,1,0)</f>
        <v>1</v>
      </c>
      <c r="AF787" s="89">
        <f>IFERROR(PRODUCT(SANCTION!$X787,SANCTION!$Y787),"")</f>
        <v>0</v>
      </c>
      <c r="AG787" s="89">
        <f t="shared" si="25"/>
        <v>0</v>
      </c>
    </row>
    <row r="788" spans="1:33" hidden="1">
      <c r="A788" s="89" t="str">
        <f>J788&amp;"_"&amp;COUNTIF($J$6:J788,J788)</f>
        <v>_752</v>
      </c>
      <c r="B788" s="58"/>
      <c r="C788" s="58" t="str">
        <f>IFERROR(VLOOKUP($AC788,FILL_DATA!$A$4:$X$1004,2,0),"")</f>
        <v/>
      </c>
      <c r="D788" s="59" t="str">
        <f>IFERROR(VLOOKUP($AC788,FILL_DATA!$A$4:$X$1004,3,0),"")</f>
        <v/>
      </c>
      <c r="E788" s="59" t="str">
        <f>IF(REFRESH!D788="","",REFRESH!D788)</f>
        <v/>
      </c>
      <c r="F788" s="59" t="str">
        <f>IFERROR(VLOOKUP($AC788,FILL_DATA!$A$4:$X$1004,5,0),"")</f>
        <v/>
      </c>
      <c r="G788" s="58" t="str">
        <f>IFERROR(VLOOKUP($AC788,FILL_DATA!$A$4:$X$1004,6,0),"")</f>
        <v/>
      </c>
      <c r="H788" s="58" t="str">
        <f>IFERROR(VLOOKUP($AC788,FILL_DATA!$A$4:$X$1004,7,0),"")</f>
        <v/>
      </c>
      <c r="I788" s="161" t="str">
        <f>IFERROR(VLOOKUP($AC788,FILL_DATA!$A$4:$X$1004,9,0),"")</f>
        <v/>
      </c>
      <c r="J788" s="58" t="str">
        <f>IFERROR(VLOOKUP($AC788,FILL_DATA!$A$4:$X$1004,10,0),"")</f>
        <v/>
      </c>
      <c r="K788" s="58" t="str">
        <f>IFERROR(VLOOKUP($AC788,FILL_DATA!$A$4:$X$1004,11,0),"")</f>
        <v/>
      </c>
      <c r="L788" s="58" t="str">
        <f>IFERROR(VLOOKUP($AC788,FILL_DATA!$A$4:$X$1004,12,0),"")</f>
        <v/>
      </c>
      <c r="M788" s="58" t="str">
        <f>IFERROR(VLOOKUP($AC788,FILL_DATA!$A$4:$X$1004,13,0),"")</f>
        <v/>
      </c>
      <c r="N788" s="58" t="str">
        <f>IFERROR(VLOOKUP($AC788,FILL_DATA!$A$4:$X$1004,14,0),"")</f>
        <v/>
      </c>
      <c r="O788" s="58" t="str">
        <f>IFERROR(VLOOKUP($AC788,FILL_DATA!$A$4:$X$1004,15,0),"")</f>
        <v/>
      </c>
      <c r="P788" s="58" t="str">
        <f>IFERROR(VLOOKUP($AC788,FILL_DATA!$A$4:$X$1004,16,0),"")</f>
        <v/>
      </c>
      <c r="Q788" s="58" t="str">
        <f>IFERROR(VLOOKUP($AC788,FILL_DATA!$A$4:$X$1004,17,0),"")</f>
        <v/>
      </c>
      <c r="R788" s="58" t="str">
        <f>IFERROR(VLOOKUP($AC788,FILL_DATA!$A$4:$X$1004,18,0),"")</f>
        <v/>
      </c>
      <c r="S788" s="58" t="str">
        <f>IFERROR(VLOOKUP($AC788,FILL_DATA!$A$4:$X$1004,19,0),"")</f>
        <v/>
      </c>
      <c r="T788" s="58" t="str">
        <f>IFERROR(VLOOKUP($AC788,FILL_DATA!$A$4:$X$1004,20,0),"")</f>
        <v/>
      </c>
      <c r="U788" s="58" t="str">
        <f>IFERROR(VLOOKUP($AC788,FILL_DATA!$A$4:$X$1004,21,0),"")</f>
        <v/>
      </c>
      <c r="V788" s="58" t="str">
        <f>IFERROR(VLOOKUP($AC788,FILL_DATA!$A$4:$X$1004,22,0),"")</f>
        <v/>
      </c>
      <c r="W788" s="58" t="str">
        <f>IFERROR(VLOOKUP($AC788,FILL_DATA!$A$4:$X$1004,23,0),"")</f>
        <v/>
      </c>
      <c r="X788" s="59" t="str">
        <f>IFERROR(VLOOKUP($AC788,FILL_DATA!$A$4:$X$1004,24,0),"")</f>
        <v/>
      </c>
      <c r="Y788" s="59" t="str">
        <f>IF(SANCTION!$C$6:$C$1006="","",VLOOKUP(SANCTION!$C$6:$C$1006,Sheet1!$B$3:$C$15,2,0))</f>
        <v/>
      </c>
      <c r="Z788" s="57">
        <f t="shared" si="24"/>
        <v>0</v>
      </c>
      <c r="AE788" s="89">
        <f>IF(SANCTION!$C788&gt;=9,1,0)</f>
        <v>1</v>
      </c>
      <c r="AF788" s="89">
        <f>IFERROR(PRODUCT(SANCTION!$X788,SANCTION!$Y788),"")</f>
        <v>0</v>
      </c>
      <c r="AG788" s="89">
        <f t="shared" si="25"/>
        <v>0</v>
      </c>
    </row>
    <row r="789" spans="1:33" hidden="1">
      <c r="A789" s="89" t="str">
        <f>J789&amp;"_"&amp;COUNTIF($J$6:J789,J789)</f>
        <v>_753</v>
      </c>
      <c r="B789" s="58"/>
      <c r="C789" s="58" t="str">
        <f>IFERROR(VLOOKUP($AC789,FILL_DATA!$A$4:$X$1004,2,0),"")</f>
        <v/>
      </c>
      <c r="D789" s="59" t="str">
        <f>IFERROR(VLOOKUP($AC789,FILL_DATA!$A$4:$X$1004,3,0),"")</f>
        <v/>
      </c>
      <c r="E789" s="59" t="str">
        <f>IF(REFRESH!D789="","",REFRESH!D789)</f>
        <v/>
      </c>
      <c r="F789" s="59" t="str">
        <f>IFERROR(VLOOKUP($AC789,FILL_DATA!$A$4:$X$1004,5,0),"")</f>
        <v/>
      </c>
      <c r="G789" s="58" t="str">
        <f>IFERROR(VLOOKUP($AC789,FILL_DATA!$A$4:$X$1004,6,0),"")</f>
        <v/>
      </c>
      <c r="H789" s="58" t="str">
        <f>IFERROR(VLOOKUP($AC789,FILL_DATA!$A$4:$X$1004,7,0),"")</f>
        <v/>
      </c>
      <c r="I789" s="161" t="str">
        <f>IFERROR(VLOOKUP($AC789,FILL_DATA!$A$4:$X$1004,9,0),"")</f>
        <v/>
      </c>
      <c r="J789" s="58" t="str">
        <f>IFERROR(VLOOKUP($AC789,FILL_DATA!$A$4:$X$1004,10,0),"")</f>
        <v/>
      </c>
      <c r="K789" s="58" t="str">
        <f>IFERROR(VLOOKUP($AC789,FILL_DATA!$A$4:$X$1004,11,0),"")</f>
        <v/>
      </c>
      <c r="L789" s="58" t="str">
        <f>IFERROR(VLOOKUP($AC789,FILL_DATA!$A$4:$X$1004,12,0),"")</f>
        <v/>
      </c>
      <c r="M789" s="58" t="str">
        <f>IFERROR(VLOOKUP($AC789,FILL_DATA!$A$4:$X$1004,13,0),"")</f>
        <v/>
      </c>
      <c r="N789" s="58" t="str">
        <f>IFERROR(VLOOKUP($AC789,FILL_DATA!$A$4:$X$1004,14,0),"")</f>
        <v/>
      </c>
      <c r="O789" s="58" t="str">
        <f>IFERROR(VLOOKUP($AC789,FILL_DATA!$A$4:$X$1004,15,0),"")</f>
        <v/>
      </c>
      <c r="P789" s="58" t="str">
        <f>IFERROR(VLOOKUP($AC789,FILL_DATA!$A$4:$X$1004,16,0),"")</f>
        <v/>
      </c>
      <c r="Q789" s="58" t="str">
        <f>IFERROR(VLOOKUP($AC789,FILL_DATA!$A$4:$X$1004,17,0),"")</f>
        <v/>
      </c>
      <c r="R789" s="58" t="str">
        <f>IFERROR(VLOOKUP($AC789,FILL_DATA!$A$4:$X$1004,18,0),"")</f>
        <v/>
      </c>
      <c r="S789" s="58" t="str">
        <f>IFERROR(VLOOKUP($AC789,FILL_DATA!$A$4:$X$1004,19,0),"")</f>
        <v/>
      </c>
      <c r="T789" s="58" t="str">
        <f>IFERROR(VLOOKUP($AC789,FILL_DATA!$A$4:$X$1004,20,0),"")</f>
        <v/>
      </c>
      <c r="U789" s="58" t="str">
        <f>IFERROR(VLOOKUP($AC789,FILL_DATA!$A$4:$X$1004,21,0),"")</f>
        <v/>
      </c>
      <c r="V789" s="58" t="str">
        <f>IFERROR(VLOOKUP($AC789,FILL_DATA!$A$4:$X$1004,22,0),"")</f>
        <v/>
      </c>
      <c r="W789" s="58" t="str">
        <f>IFERROR(VLOOKUP($AC789,FILL_DATA!$A$4:$X$1004,23,0),"")</f>
        <v/>
      </c>
      <c r="X789" s="59" t="str">
        <f>IFERROR(VLOOKUP($AC789,FILL_DATA!$A$4:$X$1004,24,0),"")</f>
        <v/>
      </c>
      <c r="Y789" s="59" t="str">
        <f>IF(SANCTION!$C$6:$C$1006="","",VLOOKUP(SANCTION!$C$6:$C$1006,Sheet1!$B$3:$C$15,2,0))</f>
        <v/>
      </c>
      <c r="Z789" s="57">
        <f t="shared" si="24"/>
        <v>0</v>
      </c>
      <c r="AE789" s="89">
        <f>IF(SANCTION!$C789&gt;=9,1,0)</f>
        <v>1</v>
      </c>
      <c r="AF789" s="89">
        <f>IFERROR(PRODUCT(SANCTION!$X789,SANCTION!$Y789),"")</f>
        <v>0</v>
      </c>
      <c r="AG789" s="89">
        <f t="shared" si="25"/>
        <v>0</v>
      </c>
    </row>
    <row r="790" spans="1:33" hidden="1">
      <c r="A790" s="89" t="str">
        <f>J790&amp;"_"&amp;COUNTIF($J$6:J790,J790)</f>
        <v>_754</v>
      </c>
      <c r="B790" s="58"/>
      <c r="C790" s="58" t="str">
        <f>IFERROR(VLOOKUP($AC790,FILL_DATA!$A$4:$X$1004,2,0),"")</f>
        <v/>
      </c>
      <c r="D790" s="59" t="str">
        <f>IFERROR(VLOOKUP($AC790,FILL_DATA!$A$4:$X$1004,3,0),"")</f>
        <v/>
      </c>
      <c r="E790" s="59" t="str">
        <f>IF(REFRESH!D790="","",REFRESH!D790)</f>
        <v/>
      </c>
      <c r="F790" s="59" t="str">
        <f>IFERROR(VLOOKUP($AC790,FILL_DATA!$A$4:$X$1004,5,0),"")</f>
        <v/>
      </c>
      <c r="G790" s="58" t="str">
        <f>IFERROR(VLOOKUP($AC790,FILL_DATA!$A$4:$X$1004,6,0),"")</f>
        <v/>
      </c>
      <c r="H790" s="58" t="str">
        <f>IFERROR(VLOOKUP($AC790,FILL_DATA!$A$4:$X$1004,7,0),"")</f>
        <v/>
      </c>
      <c r="I790" s="161" t="str">
        <f>IFERROR(VLOOKUP($AC790,FILL_DATA!$A$4:$X$1004,9,0),"")</f>
        <v/>
      </c>
      <c r="J790" s="58" t="str">
        <f>IFERROR(VLOOKUP($AC790,FILL_DATA!$A$4:$X$1004,10,0),"")</f>
        <v/>
      </c>
      <c r="K790" s="58" t="str">
        <f>IFERROR(VLOOKUP($AC790,FILL_DATA!$A$4:$X$1004,11,0),"")</f>
        <v/>
      </c>
      <c r="L790" s="58" t="str">
        <f>IFERROR(VLOOKUP($AC790,FILL_DATA!$A$4:$X$1004,12,0),"")</f>
        <v/>
      </c>
      <c r="M790" s="58" t="str">
        <f>IFERROR(VLOOKUP($AC790,FILL_DATA!$A$4:$X$1004,13,0),"")</f>
        <v/>
      </c>
      <c r="N790" s="58" t="str">
        <f>IFERROR(VLOOKUP($AC790,FILL_DATA!$A$4:$X$1004,14,0),"")</f>
        <v/>
      </c>
      <c r="O790" s="58" t="str">
        <f>IFERROR(VLOOKUP($AC790,FILL_DATA!$A$4:$X$1004,15,0),"")</f>
        <v/>
      </c>
      <c r="P790" s="58" t="str">
        <f>IFERROR(VLOOKUP($AC790,FILL_DATA!$A$4:$X$1004,16,0),"")</f>
        <v/>
      </c>
      <c r="Q790" s="58" t="str">
        <f>IFERROR(VLOOKUP($AC790,FILL_DATA!$A$4:$X$1004,17,0),"")</f>
        <v/>
      </c>
      <c r="R790" s="58" t="str">
        <f>IFERROR(VLOOKUP($AC790,FILL_DATA!$A$4:$X$1004,18,0),"")</f>
        <v/>
      </c>
      <c r="S790" s="58" t="str">
        <f>IFERROR(VLOOKUP($AC790,FILL_DATA!$A$4:$X$1004,19,0),"")</f>
        <v/>
      </c>
      <c r="T790" s="58" t="str">
        <f>IFERROR(VLOOKUP($AC790,FILL_DATA!$A$4:$X$1004,20,0),"")</f>
        <v/>
      </c>
      <c r="U790" s="58" t="str">
        <f>IFERROR(VLOOKUP($AC790,FILL_DATA!$A$4:$X$1004,21,0),"")</f>
        <v/>
      </c>
      <c r="V790" s="58" t="str">
        <f>IFERROR(VLOOKUP($AC790,FILL_DATA!$A$4:$X$1004,22,0),"")</f>
        <v/>
      </c>
      <c r="W790" s="58" t="str">
        <f>IFERROR(VLOOKUP($AC790,FILL_DATA!$A$4:$X$1004,23,0),"")</f>
        <v/>
      </c>
      <c r="X790" s="59" t="str">
        <f>IFERROR(VLOOKUP($AC790,FILL_DATA!$A$4:$X$1004,24,0),"")</f>
        <v/>
      </c>
      <c r="Y790" s="59" t="str">
        <f>IF(SANCTION!$C$6:$C$1006="","",VLOOKUP(SANCTION!$C$6:$C$1006,Sheet1!$B$3:$C$15,2,0))</f>
        <v/>
      </c>
      <c r="Z790" s="57">
        <f t="shared" si="24"/>
        <v>0</v>
      </c>
      <c r="AE790" s="89">
        <f>IF(SANCTION!$C790&gt;=9,1,0)</f>
        <v>1</v>
      </c>
      <c r="AF790" s="89">
        <f>IFERROR(PRODUCT(SANCTION!$X790,SANCTION!$Y790),"")</f>
        <v>0</v>
      </c>
      <c r="AG790" s="89">
        <f t="shared" si="25"/>
        <v>0</v>
      </c>
    </row>
    <row r="791" spans="1:33" hidden="1">
      <c r="A791" s="89" t="str">
        <f>J791&amp;"_"&amp;COUNTIF($J$6:J791,J791)</f>
        <v>_755</v>
      </c>
      <c r="B791" s="58"/>
      <c r="C791" s="58" t="str">
        <f>IFERROR(VLOOKUP($AC791,FILL_DATA!$A$4:$X$1004,2,0),"")</f>
        <v/>
      </c>
      <c r="D791" s="59" t="str">
        <f>IFERROR(VLOOKUP($AC791,FILL_DATA!$A$4:$X$1004,3,0),"")</f>
        <v/>
      </c>
      <c r="E791" s="59" t="str">
        <f>IF(REFRESH!D791="","",REFRESH!D791)</f>
        <v/>
      </c>
      <c r="F791" s="59" t="str">
        <f>IFERROR(VLOOKUP($AC791,FILL_DATA!$A$4:$X$1004,5,0),"")</f>
        <v/>
      </c>
      <c r="G791" s="58" t="str">
        <f>IFERROR(VLOOKUP($AC791,FILL_DATA!$A$4:$X$1004,6,0),"")</f>
        <v/>
      </c>
      <c r="H791" s="58" t="str">
        <f>IFERROR(VLOOKUP($AC791,FILL_DATA!$A$4:$X$1004,7,0),"")</f>
        <v/>
      </c>
      <c r="I791" s="161" t="str">
        <f>IFERROR(VLOOKUP($AC791,FILL_DATA!$A$4:$X$1004,9,0),"")</f>
        <v/>
      </c>
      <c r="J791" s="58" t="str">
        <f>IFERROR(VLOOKUP($AC791,FILL_DATA!$A$4:$X$1004,10,0),"")</f>
        <v/>
      </c>
      <c r="K791" s="58" t="str">
        <f>IFERROR(VLOOKUP($AC791,FILL_DATA!$A$4:$X$1004,11,0),"")</f>
        <v/>
      </c>
      <c r="L791" s="58" t="str">
        <f>IFERROR(VLOOKUP($AC791,FILL_DATA!$A$4:$X$1004,12,0),"")</f>
        <v/>
      </c>
      <c r="M791" s="58" t="str">
        <f>IFERROR(VLOOKUP($AC791,FILL_DATA!$A$4:$X$1004,13,0),"")</f>
        <v/>
      </c>
      <c r="N791" s="58" t="str">
        <f>IFERROR(VLOOKUP($AC791,FILL_DATA!$A$4:$X$1004,14,0),"")</f>
        <v/>
      </c>
      <c r="O791" s="58" t="str">
        <f>IFERROR(VLOOKUP($AC791,FILL_DATA!$A$4:$X$1004,15,0),"")</f>
        <v/>
      </c>
      <c r="P791" s="58" t="str">
        <f>IFERROR(VLOOKUP($AC791,FILL_DATA!$A$4:$X$1004,16,0),"")</f>
        <v/>
      </c>
      <c r="Q791" s="58" t="str">
        <f>IFERROR(VLOOKUP($AC791,FILL_DATA!$A$4:$X$1004,17,0),"")</f>
        <v/>
      </c>
      <c r="R791" s="58" t="str">
        <f>IFERROR(VLOOKUP($AC791,FILL_DATA!$A$4:$X$1004,18,0),"")</f>
        <v/>
      </c>
      <c r="S791" s="58" t="str">
        <f>IFERROR(VLOOKUP($AC791,FILL_DATA!$A$4:$X$1004,19,0),"")</f>
        <v/>
      </c>
      <c r="T791" s="58" t="str">
        <f>IFERROR(VLOOKUP($AC791,FILL_DATA!$A$4:$X$1004,20,0),"")</f>
        <v/>
      </c>
      <c r="U791" s="58" t="str">
        <f>IFERROR(VLOOKUP($AC791,FILL_DATA!$A$4:$X$1004,21,0),"")</f>
        <v/>
      </c>
      <c r="V791" s="58" t="str">
        <f>IFERROR(VLOOKUP($AC791,FILL_DATA!$A$4:$X$1004,22,0),"")</f>
        <v/>
      </c>
      <c r="W791" s="58" t="str">
        <f>IFERROR(VLOOKUP($AC791,FILL_DATA!$A$4:$X$1004,23,0),"")</f>
        <v/>
      </c>
      <c r="X791" s="59" t="str">
        <f>IFERROR(VLOOKUP($AC791,FILL_DATA!$A$4:$X$1004,24,0),"")</f>
        <v/>
      </c>
      <c r="Y791" s="59" t="str">
        <f>IF(SANCTION!$C$6:$C$1006="","",VLOOKUP(SANCTION!$C$6:$C$1006,Sheet1!$B$3:$C$15,2,0))</f>
        <v/>
      </c>
      <c r="Z791" s="57">
        <f t="shared" si="24"/>
        <v>0</v>
      </c>
      <c r="AE791" s="89">
        <f>IF(SANCTION!$C791&gt;=9,1,0)</f>
        <v>1</v>
      </c>
      <c r="AF791" s="89">
        <f>IFERROR(PRODUCT(SANCTION!$X791,SANCTION!$Y791),"")</f>
        <v>0</v>
      </c>
      <c r="AG791" s="89">
        <f t="shared" si="25"/>
        <v>0</v>
      </c>
    </row>
    <row r="792" spans="1:33" hidden="1">
      <c r="A792" s="89" t="str">
        <f>J792&amp;"_"&amp;COUNTIF($J$6:J792,J792)</f>
        <v>_756</v>
      </c>
      <c r="B792" s="58"/>
      <c r="C792" s="58" t="str">
        <f>IFERROR(VLOOKUP($AC792,FILL_DATA!$A$4:$X$1004,2,0),"")</f>
        <v/>
      </c>
      <c r="D792" s="59" t="str">
        <f>IFERROR(VLOOKUP($AC792,FILL_DATA!$A$4:$X$1004,3,0),"")</f>
        <v/>
      </c>
      <c r="E792" s="59" t="str">
        <f>IF(REFRESH!D792="","",REFRESH!D792)</f>
        <v/>
      </c>
      <c r="F792" s="59" t="str">
        <f>IFERROR(VLOOKUP($AC792,FILL_DATA!$A$4:$X$1004,5,0),"")</f>
        <v/>
      </c>
      <c r="G792" s="58" t="str">
        <f>IFERROR(VLOOKUP($AC792,FILL_DATA!$A$4:$X$1004,6,0),"")</f>
        <v/>
      </c>
      <c r="H792" s="58" t="str">
        <f>IFERROR(VLOOKUP($AC792,FILL_DATA!$A$4:$X$1004,7,0),"")</f>
        <v/>
      </c>
      <c r="I792" s="161" t="str">
        <f>IFERROR(VLOOKUP($AC792,FILL_DATA!$A$4:$X$1004,9,0),"")</f>
        <v/>
      </c>
      <c r="J792" s="58" t="str">
        <f>IFERROR(VLOOKUP($AC792,FILL_DATA!$A$4:$X$1004,10,0),"")</f>
        <v/>
      </c>
      <c r="K792" s="58" t="str">
        <f>IFERROR(VLOOKUP($AC792,FILL_DATA!$A$4:$X$1004,11,0),"")</f>
        <v/>
      </c>
      <c r="L792" s="58" t="str">
        <f>IFERROR(VLOOKUP($AC792,FILL_DATA!$A$4:$X$1004,12,0),"")</f>
        <v/>
      </c>
      <c r="M792" s="58" t="str">
        <f>IFERROR(VLOOKUP($AC792,FILL_DATA!$A$4:$X$1004,13,0),"")</f>
        <v/>
      </c>
      <c r="N792" s="58" t="str">
        <f>IFERROR(VLOOKUP($AC792,FILL_DATA!$A$4:$X$1004,14,0),"")</f>
        <v/>
      </c>
      <c r="O792" s="58" t="str">
        <f>IFERROR(VLOOKUP($AC792,FILL_DATA!$A$4:$X$1004,15,0),"")</f>
        <v/>
      </c>
      <c r="P792" s="58" t="str">
        <f>IFERROR(VLOOKUP($AC792,FILL_DATA!$A$4:$X$1004,16,0),"")</f>
        <v/>
      </c>
      <c r="Q792" s="58" t="str">
        <f>IFERROR(VLOOKUP($AC792,FILL_DATA!$A$4:$X$1004,17,0),"")</f>
        <v/>
      </c>
      <c r="R792" s="58" t="str">
        <f>IFERROR(VLOOKUP($AC792,FILL_DATA!$A$4:$X$1004,18,0),"")</f>
        <v/>
      </c>
      <c r="S792" s="58" t="str">
        <f>IFERROR(VLOOKUP($AC792,FILL_DATA!$A$4:$X$1004,19,0),"")</f>
        <v/>
      </c>
      <c r="T792" s="58" t="str">
        <f>IFERROR(VLOOKUP($AC792,FILL_DATA!$A$4:$X$1004,20,0),"")</f>
        <v/>
      </c>
      <c r="U792" s="58" t="str">
        <f>IFERROR(VLOOKUP($AC792,FILL_DATA!$A$4:$X$1004,21,0),"")</f>
        <v/>
      </c>
      <c r="V792" s="58" t="str">
        <f>IFERROR(VLOOKUP($AC792,FILL_DATA!$A$4:$X$1004,22,0),"")</f>
        <v/>
      </c>
      <c r="W792" s="58" t="str">
        <f>IFERROR(VLOOKUP($AC792,FILL_DATA!$A$4:$X$1004,23,0),"")</f>
        <v/>
      </c>
      <c r="X792" s="59" t="str">
        <f>IFERROR(VLOOKUP($AC792,FILL_DATA!$A$4:$X$1004,24,0),"")</f>
        <v/>
      </c>
      <c r="Y792" s="59" t="str">
        <f>IF(SANCTION!$C$6:$C$1006="","",VLOOKUP(SANCTION!$C$6:$C$1006,Sheet1!$B$3:$C$15,2,0))</f>
        <v/>
      </c>
      <c r="Z792" s="57">
        <f t="shared" si="24"/>
        <v>0</v>
      </c>
      <c r="AE792" s="89">
        <f>IF(SANCTION!$C792&gt;=9,1,0)</f>
        <v>1</v>
      </c>
      <c r="AF792" s="89">
        <f>IFERROR(PRODUCT(SANCTION!$X792,SANCTION!$Y792),"")</f>
        <v>0</v>
      </c>
      <c r="AG792" s="89">
        <f t="shared" si="25"/>
        <v>0</v>
      </c>
    </row>
    <row r="793" spans="1:33" hidden="1">
      <c r="A793" s="89" t="str">
        <f>J793&amp;"_"&amp;COUNTIF($J$6:J793,J793)</f>
        <v>_757</v>
      </c>
      <c r="B793" s="58"/>
      <c r="C793" s="58" t="str">
        <f>IFERROR(VLOOKUP($AC793,FILL_DATA!$A$4:$X$1004,2,0),"")</f>
        <v/>
      </c>
      <c r="D793" s="59" t="str">
        <f>IFERROR(VLOOKUP($AC793,FILL_DATA!$A$4:$X$1004,3,0),"")</f>
        <v/>
      </c>
      <c r="E793" s="59" t="str">
        <f>IF(REFRESH!D793="","",REFRESH!D793)</f>
        <v/>
      </c>
      <c r="F793" s="59" t="str">
        <f>IFERROR(VLOOKUP($AC793,FILL_DATA!$A$4:$X$1004,5,0),"")</f>
        <v/>
      </c>
      <c r="G793" s="58" t="str">
        <f>IFERROR(VLOOKUP($AC793,FILL_DATA!$A$4:$X$1004,6,0),"")</f>
        <v/>
      </c>
      <c r="H793" s="58" t="str">
        <f>IFERROR(VLOOKUP($AC793,FILL_DATA!$A$4:$X$1004,7,0),"")</f>
        <v/>
      </c>
      <c r="I793" s="161" t="str">
        <f>IFERROR(VLOOKUP($AC793,FILL_DATA!$A$4:$X$1004,9,0),"")</f>
        <v/>
      </c>
      <c r="J793" s="58" t="str">
        <f>IFERROR(VLOOKUP($AC793,FILL_DATA!$A$4:$X$1004,10,0),"")</f>
        <v/>
      </c>
      <c r="K793" s="58" t="str">
        <f>IFERROR(VLOOKUP($AC793,FILL_DATA!$A$4:$X$1004,11,0),"")</f>
        <v/>
      </c>
      <c r="L793" s="58" t="str">
        <f>IFERROR(VLOOKUP($AC793,FILL_DATA!$A$4:$X$1004,12,0),"")</f>
        <v/>
      </c>
      <c r="M793" s="58" t="str">
        <f>IFERROR(VLOOKUP($AC793,FILL_DATA!$A$4:$X$1004,13,0),"")</f>
        <v/>
      </c>
      <c r="N793" s="58" t="str">
        <f>IFERROR(VLOOKUP($AC793,FILL_DATA!$A$4:$X$1004,14,0),"")</f>
        <v/>
      </c>
      <c r="O793" s="58" t="str">
        <f>IFERROR(VLOOKUP($AC793,FILL_DATA!$A$4:$X$1004,15,0),"")</f>
        <v/>
      </c>
      <c r="P793" s="58" t="str">
        <f>IFERROR(VLOOKUP($AC793,FILL_DATA!$A$4:$X$1004,16,0),"")</f>
        <v/>
      </c>
      <c r="Q793" s="58" t="str">
        <f>IFERROR(VLOOKUP($AC793,FILL_DATA!$A$4:$X$1004,17,0),"")</f>
        <v/>
      </c>
      <c r="R793" s="58" t="str">
        <f>IFERROR(VLOOKUP($AC793,FILL_DATA!$A$4:$X$1004,18,0),"")</f>
        <v/>
      </c>
      <c r="S793" s="58" t="str">
        <f>IFERROR(VLOOKUP($AC793,FILL_DATA!$A$4:$X$1004,19,0),"")</f>
        <v/>
      </c>
      <c r="T793" s="58" t="str">
        <f>IFERROR(VLOOKUP($AC793,FILL_DATA!$A$4:$X$1004,20,0),"")</f>
        <v/>
      </c>
      <c r="U793" s="58" t="str">
        <f>IFERROR(VLOOKUP($AC793,FILL_DATA!$A$4:$X$1004,21,0),"")</f>
        <v/>
      </c>
      <c r="V793" s="58" t="str">
        <f>IFERROR(VLOOKUP($AC793,FILL_DATA!$A$4:$X$1004,22,0),"")</f>
        <v/>
      </c>
      <c r="W793" s="58" t="str">
        <f>IFERROR(VLOOKUP($AC793,FILL_DATA!$A$4:$X$1004,23,0),"")</f>
        <v/>
      </c>
      <c r="X793" s="59" t="str">
        <f>IFERROR(VLOOKUP($AC793,FILL_DATA!$A$4:$X$1004,24,0),"")</f>
        <v/>
      </c>
      <c r="Y793" s="59" t="str">
        <f>IF(SANCTION!$C$6:$C$1006="","",VLOOKUP(SANCTION!$C$6:$C$1006,Sheet1!$B$3:$C$15,2,0))</f>
        <v/>
      </c>
      <c r="Z793" s="57">
        <f t="shared" si="24"/>
        <v>0</v>
      </c>
      <c r="AE793" s="89">
        <f>IF(SANCTION!$C793&gt;=9,1,0)</f>
        <v>1</v>
      </c>
      <c r="AF793" s="89">
        <f>IFERROR(PRODUCT(SANCTION!$X793,SANCTION!$Y793),"")</f>
        <v>0</v>
      </c>
      <c r="AG793" s="89">
        <f t="shared" si="25"/>
        <v>0</v>
      </c>
    </row>
    <row r="794" spans="1:33" hidden="1">
      <c r="A794" s="89" t="str">
        <f>J794&amp;"_"&amp;COUNTIF($J$6:J794,J794)</f>
        <v>_758</v>
      </c>
      <c r="B794" s="58"/>
      <c r="C794" s="58" t="str">
        <f>IFERROR(VLOOKUP($AC794,FILL_DATA!$A$4:$X$1004,2,0),"")</f>
        <v/>
      </c>
      <c r="D794" s="59" t="str">
        <f>IFERROR(VLOOKUP($AC794,FILL_DATA!$A$4:$X$1004,3,0),"")</f>
        <v/>
      </c>
      <c r="E794" s="59" t="str">
        <f>IF(REFRESH!D794="","",REFRESH!D794)</f>
        <v/>
      </c>
      <c r="F794" s="59" t="str">
        <f>IFERROR(VLOOKUP($AC794,FILL_DATA!$A$4:$X$1004,5,0),"")</f>
        <v/>
      </c>
      <c r="G794" s="58" t="str">
        <f>IFERROR(VLOOKUP($AC794,FILL_DATA!$A$4:$X$1004,6,0),"")</f>
        <v/>
      </c>
      <c r="H794" s="58" t="str">
        <f>IFERROR(VLOOKUP($AC794,FILL_DATA!$A$4:$X$1004,7,0),"")</f>
        <v/>
      </c>
      <c r="I794" s="161" t="str">
        <f>IFERROR(VLOOKUP($AC794,FILL_DATA!$A$4:$X$1004,9,0),"")</f>
        <v/>
      </c>
      <c r="J794" s="58" t="str">
        <f>IFERROR(VLOOKUP($AC794,FILL_DATA!$A$4:$X$1004,10,0),"")</f>
        <v/>
      </c>
      <c r="K794" s="58" t="str">
        <f>IFERROR(VLOOKUP($AC794,FILL_DATA!$A$4:$X$1004,11,0),"")</f>
        <v/>
      </c>
      <c r="L794" s="58" t="str">
        <f>IFERROR(VLOOKUP($AC794,FILL_DATA!$A$4:$X$1004,12,0),"")</f>
        <v/>
      </c>
      <c r="M794" s="58" t="str">
        <f>IFERROR(VLOOKUP($AC794,FILL_DATA!$A$4:$X$1004,13,0),"")</f>
        <v/>
      </c>
      <c r="N794" s="58" t="str">
        <f>IFERROR(VLOOKUP($AC794,FILL_DATA!$A$4:$X$1004,14,0),"")</f>
        <v/>
      </c>
      <c r="O794" s="58" t="str">
        <f>IFERROR(VLOOKUP($AC794,FILL_DATA!$A$4:$X$1004,15,0),"")</f>
        <v/>
      </c>
      <c r="P794" s="58" t="str">
        <f>IFERROR(VLOOKUP($AC794,FILL_DATA!$A$4:$X$1004,16,0),"")</f>
        <v/>
      </c>
      <c r="Q794" s="58" t="str">
        <f>IFERROR(VLOOKUP($AC794,FILL_DATA!$A$4:$X$1004,17,0),"")</f>
        <v/>
      </c>
      <c r="R794" s="58" t="str">
        <f>IFERROR(VLOOKUP($AC794,FILL_DATA!$A$4:$X$1004,18,0),"")</f>
        <v/>
      </c>
      <c r="S794" s="58" t="str">
        <f>IFERROR(VLOOKUP($AC794,FILL_DATA!$A$4:$X$1004,19,0),"")</f>
        <v/>
      </c>
      <c r="T794" s="58" t="str">
        <f>IFERROR(VLOOKUP($AC794,FILL_DATA!$A$4:$X$1004,20,0),"")</f>
        <v/>
      </c>
      <c r="U794" s="58" t="str">
        <f>IFERROR(VLOOKUP($AC794,FILL_DATA!$A$4:$X$1004,21,0),"")</f>
        <v/>
      </c>
      <c r="V794" s="58" t="str">
        <f>IFERROR(VLOOKUP($AC794,FILL_DATA!$A$4:$X$1004,22,0),"")</f>
        <v/>
      </c>
      <c r="W794" s="58" t="str">
        <f>IFERROR(VLOOKUP($AC794,FILL_DATA!$A$4:$X$1004,23,0),"")</f>
        <v/>
      </c>
      <c r="X794" s="59" t="str">
        <f>IFERROR(VLOOKUP($AC794,FILL_DATA!$A$4:$X$1004,24,0),"")</f>
        <v/>
      </c>
      <c r="Y794" s="59" t="str">
        <f>IF(SANCTION!$C$6:$C$1006="","",VLOOKUP(SANCTION!$C$6:$C$1006,Sheet1!$B$3:$C$15,2,0))</f>
        <v/>
      </c>
      <c r="Z794" s="57">
        <f t="shared" si="24"/>
        <v>0</v>
      </c>
      <c r="AE794" s="89">
        <f>IF(SANCTION!$C794&gt;=9,1,0)</f>
        <v>1</v>
      </c>
      <c r="AF794" s="89">
        <f>IFERROR(PRODUCT(SANCTION!$X794,SANCTION!$Y794),"")</f>
        <v>0</v>
      </c>
      <c r="AG794" s="89">
        <f t="shared" si="25"/>
        <v>0</v>
      </c>
    </row>
    <row r="795" spans="1:33" hidden="1">
      <c r="A795" s="89" t="str">
        <f>J795&amp;"_"&amp;COUNTIF($J$6:J795,J795)</f>
        <v>_759</v>
      </c>
      <c r="B795" s="58"/>
      <c r="C795" s="58" t="str">
        <f>IFERROR(VLOOKUP($AC795,FILL_DATA!$A$4:$X$1004,2,0),"")</f>
        <v/>
      </c>
      <c r="D795" s="59" t="str">
        <f>IFERROR(VLOOKUP($AC795,FILL_DATA!$A$4:$X$1004,3,0),"")</f>
        <v/>
      </c>
      <c r="E795" s="59" t="str">
        <f>IF(REFRESH!D795="","",REFRESH!D795)</f>
        <v/>
      </c>
      <c r="F795" s="59" t="str">
        <f>IFERROR(VLOOKUP($AC795,FILL_DATA!$A$4:$X$1004,5,0),"")</f>
        <v/>
      </c>
      <c r="G795" s="58" t="str">
        <f>IFERROR(VLOOKUP($AC795,FILL_DATA!$A$4:$X$1004,6,0),"")</f>
        <v/>
      </c>
      <c r="H795" s="58" t="str">
        <f>IFERROR(VLOOKUP($AC795,FILL_DATA!$A$4:$X$1004,7,0),"")</f>
        <v/>
      </c>
      <c r="I795" s="161" t="str">
        <f>IFERROR(VLOOKUP($AC795,FILL_DATA!$A$4:$X$1004,9,0),"")</f>
        <v/>
      </c>
      <c r="J795" s="58" t="str">
        <f>IFERROR(VLOOKUP($AC795,FILL_DATA!$A$4:$X$1004,10,0),"")</f>
        <v/>
      </c>
      <c r="K795" s="58" t="str">
        <f>IFERROR(VLOOKUP($AC795,FILL_DATA!$A$4:$X$1004,11,0),"")</f>
        <v/>
      </c>
      <c r="L795" s="58" t="str">
        <f>IFERROR(VLOOKUP($AC795,FILL_DATA!$A$4:$X$1004,12,0),"")</f>
        <v/>
      </c>
      <c r="M795" s="58" t="str">
        <f>IFERROR(VLOOKUP($AC795,FILL_DATA!$A$4:$X$1004,13,0),"")</f>
        <v/>
      </c>
      <c r="N795" s="58" t="str">
        <f>IFERROR(VLOOKUP($AC795,FILL_DATA!$A$4:$X$1004,14,0),"")</f>
        <v/>
      </c>
      <c r="O795" s="58" t="str">
        <f>IFERROR(VLOOKUP($AC795,FILL_DATA!$A$4:$X$1004,15,0),"")</f>
        <v/>
      </c>
      <c r="P795" s="58" t="str">
        <f>IFERROR(VLOOKUP($AC795,FILL_DATA!$A$4:$X$1004,16,0),"")</f>
        <v/>
      </c>
      <c r="Q795" s="58" t="str">
        <f>IFERROR(VLOOKUP($AC795,FILL_DATA!$A$4:$X$1004,17,0),"")</f>
        <v/>
      </c>
      <c r="R795" s="58" t="str">
        <f>IFERROR(VLOOKUP($AC795,FILL_DATA!$A$4:$X$1004,18,0),"")</f>
        <v/>
      </c>
      <c r="S795" s="58" t="str">
        <f>IFERROR(VLOOKUP($AC795,FILL_DATA!$A$4:$X$1004,19,0),"")</f>
        <v/>
      </c>
      <c r="T795" s="58" t="str">
        <f>IFERROR(VLOOKUP($AC795,FILL_DATA!$A$4:$X$1004,20,0),"")</f>
        <v/>
      </c>
      <c r="U795" s="58" t="str">
        <f>IFERROR(VLOOKUP($AC795,FILL_DATA!$A$4:$X$1004,21,0),"")</f>
        <v/>
      </c>
      <c r="V795" s="58" t="str">
        <f>IFERROR(VLOOKUP($AC795,FILL_DATA!$A$4:$X$1004,22,0),"")</f>
        <v/>
      </c>
      <c r="W795" s="58" t="str">
        <f>IFERROR(VLOOKUP($AC795,FILL_DATA!$A$4:$X$1004,23,0),"")</f>
        <v/>
      </c>
      <c r="X795" s="59" t="str">
        <f>IFERROR(VLOOKUP($AC795,FILL_DATA!$A$4:$X$1004,24,0),"")</f>
        <v/>
      </c>
      <c r="Y795" s="59" t="str">
        <f>IF(SANCTION!$C$6:$C$1006="","",VLOOKUP(SANCTION!$C$6:$C$1006,Sheet1!$B$3:$C$15,2,0))</f>
        <v/>
      </c>
      <c r="Z795" s="57">
        <f t="shared" si="24"/>
        <v>0</v>
      </c>
      <c r="AE795" s="89">
        <f>IF(SANCTION!$C795&gt;=9,1,0)</f>
        <v>1</v>
      </c>
      <c r="AF795" s="89">
        <f>IFERROR(PRODUCT(SANCTION!$X795,SANCTION!$Y795),"")</f>
        <v>0</v>
      </c>
      <c r="AG795" s="89">
        <f t="shared" si="25"/>
        <v>0</v>
      </c>
    </row>
    <row r="796" spans="1:33" hidden="1">
      <c r="A796" s="89" t="str">
        <f>J796&amp;"_"&amp;COUNTIF($J$6:J796,J796)</f>
        <v>_760</v>
      </c>
      <c r="B796" s="58"/>
      <c r="C796" s="58" t="str">
        <f>IFERROR(VLOOKUP($AC796,FILL_DATA!$A$4:$X$1004,2,0),"")</f>
        <v/>
      </c>
      <c r="D796" s="59" t="str">
        <f>IFERROR(VLOOKUP($AC796,FILL_DATA!$A$4:$X$1004,3,0),"")</f>
        <v/>
      </c>
      <c r="E796" s="59" t="str">
        <f>IF(REFRESH!D796="","",REFRESH!D796)</f>
        <v/>
      </c>
      <c r="F796" s="59" t="str">
        <f>IFERROR(VLOOKUP($AC796,FILL_DATA!$A$4:$X$1004,5,0),"")</f>
        <v/>
      </c>
      <c r="G796" s="58" t="str">
        <f>IFERROR(VLOOKUP($AC796,FILL_DATA!$A$4:$X$1004,6,0),"")</f>
        <v/>
      </c>
      <c r="H796" s="58" t="str">
        <f>IFERROR(VLOOKUP($AC796,FILL_DATA!$A$4:$X$1004,7,0),"")</f>
        <v/>
      </c>
      <c r="I796" s="161" t="str">
        <f>IFERROR(VLOOKUP($AC796,FILL_DATA!$A$4:$X$1004,9,0),"")</f>
        <v/>
      </c>
      <c r="J796" s="58" t="str">
        <f>IFERROR(VLOOKUP($AC796,FILL_DATA!$A$4:$X$1004,10,0),"")</f>
        <v/>
      </c>
      <c r="K796" s="58" t="str">
        <f>IFERROR(VLOOKUP($AC796,FILL_DATA!$A$4:$X$1004,11,0),"")</f>
        <v/>
      </c>
      <c r="L796" s="58" t="str">
        <f>IFERROR(VLOOKUP($AC796,FILL_DATA!$A$4:$X$1004,12,0),"")</f>
        <v/>
      </c>
      <c r="M796" s="58" t="str">
        <f>IFERROR(VLOOKUP($AC796,FILL_DATA!$A$4:$X$1004,13,0),"")</f>
        <v/>
      </c>
      <c r="N796" s="58" t="str">
        <f>IFERROR(VLOOKUP($AC796,FILL_DATA!$A$4:$X$1004,14,0),"")</f>
        <v/>
      </c>
      <c r="O796" s="58" t="str">
        <f>IFERROR(VLOOKUP($AC796,FILL_DATA!$A$4:$X$1004,15,0),"")</f>
        <v/>
      </c>
      <c r="P796" s="58" t="str">
        <f>IFERROR(VLOOKUP($AC796,FILL_DATA!$A$4:$X$1004,16,0),"")</f>
        <v/>
      </c>
      <c r="Q796" s="58" t="str">
        <f>IFERROR(VLOOKUP($AC796,FILL_DATA!$A$4:$X$1004,17,0),"")</f>
        <v/>
      </c>
      <c r="R796" s="58" t="str">
        <f>IFERROR(VLOOKUP($AC796,FILL_DATA!$A$4:$X$1004,18,0),"")</f>
        <v/>
      </c>
      <c r="S796" s="58" t="str">
        <f>IFERROR(VLOOKUP($AC796,FILL_DATA!$A$4:$X$1004,19,0),"")</f>
        <v/>
      </c>
      <c r="T796" s="58" t="str">
        <f>IFERROR(VLOOKUP($AC796,FILL_DATA!$A$4:$X$1004,20,0),"")</f>
        <v/>
      </c>
      <c r="U796" s="58" t="str">
        <f>IFERROR(VLOOKUP($AC796,FILL_DATA!$A$4:$X$1004,21,0),"")</f>
        <v/>
      </c>
      <c r="V796" s="58" t="str">
        <f>IFERROR(VLOOKUP($AC796,FILL_DATA!$A$4:$X$1004,22,0),"")</f>
        <v/>
      </c>
      <c r="W796" s="58" t="str">
        <f>IFERROR(VLOOKUP($AC796,FILL_DATA!$A$4:$X$1004,23,0),"")</f>
        <v/>
      </c>
      <c r="X796" s="59" t="str">
        <f>IFERROR(VLOOKUP($AC796,FILL_DATA!$A$4:$X$1004,24,0),"")</f>
        <v/>
      </c>
      <c r="Y796" s="59" t="str">
        <f>IF(SANCTION!$C$6:$C$1006="","",VLOOKUP(SANCTION!$C$6:$C$1006,Sheet1!$B$3:$C$15,2,0))</f>
        <v/>
      </c>
      <c r="Z796" s="57">
        <f t="shared" si="24"/>
        <v>0</v>
      </c>
      <c r="AE796" s="89">
        <f>IF(SANCTION!$C796&gt;=9,1,0)</f>
        <v>1</v>
      </c>
      <c r="AF796" s="89">
        <f>IFERROR(PRODUCT(SANCTION!$X796,SANCTION!$Y796),"")</f>
        <v>0</v>
      </c>
      <c r="AG796" s="89">
        <f t="shared" si="25"/>
        <v>0</v>
      </c>
    </row>
    <row r="797" spans="1:33" hidden="1">
      <c r="A797" s="89" t="str">
        <f>J797&amp;"_"&amp;COUNTIF($J$6:J797,J797)</f>
        <v>_761</v>
      </c>
      <c r="B797" s="58"/>
      <c r="C797" s="58" t="str">
        <f>IFERROR(VLOOKUP($AC797,FILL_DATA!$A$4:$X$1004,2,0),"")</f>
        <v/>
      </c>
      <c r="D797" s="59" t="str">
        <f>IFERROR(VLOOKUP($AC797,FILL_DATA!$A$4:$X$1004,3,0),"")</f>
        <v/>
      </c>
      <c r="E797" s="59" t="str">
        <f>IF(REFRESH!D797="","",REFRESH!D797)</f>
        <v/>
      </c>
      <c r="F797" s="59" t="str">
        <f>IFERROR(VLOOKUP($AC797,FILL_DATA!$A$4:$X$1004,5,0),"")</f>
        <v/>
      </c>
      <c r="G797" s="58" t="str">
        <f>IFERROR(VLOOKUP($AC797,FILL_DATA!$A$4:$X$1004,6,0),"")</f>
        <v/>
      </c>
      <c r="H797" s="58" t="str">
        <f>IFERROR(VLOOKUP($AC797,FILL_DATA!$A$4:$X$1004,7,0),"")</f>
        <v/>
      </c>
      <c r="I797" s="161" t="str">
        <f>IFERROR(VLOOKUP($AC797,FILL_DATA!$A$4:$X$1004,9,0),"")</f>
        <v/>
      </c>
      <c r="J797" s="58" t="str">
        <f>IFERROR(VLOOKUP($AC797,FILL_DATA!$A$4:$X$1004,10,0),"")</f>
        <v/>
      </c>
      <c r="K797" s="58" t="str">
        <f>IFERROR(VLOOKUP($AC797,FILL_DATA!$A$4:$X$1004,11,0),"")</f>
        <v/>
      </c>
      <c r="L797" s="58" t="str">
        <f>IFERROR(VLOOKUP($AC797,FILL_DATA!$A$4:$X$1004,12,0),"")</f>
        <v/>
      </c>
      <c r="M797" s="58" t="str">
        <f>IFERROR(VLOOKUP($AC797,FILL_DATA!$A$4:$X$1004,13,0),"")</f>
        <v/>
      </c>
      <c r="N797" s="58" t="str">
        <f>IFERROR(VLOOKUP($AC797,FILL_DATA!$A$4:$X$1004,14,0),"")</f>
        <v/>
      </c>
      <c r="O797" s="58" t="str">
        <f>IFERROR(VLOOKUP($AC797,FILL_DATA!$A$4:$X$1004,15,0),"")</f>
        <v/>
      </c>
      <c r="P797" s="58" t="str">
        <f>IFERROR(VLOOKUP($AC797,FILL_DATA!$A$4:$X$1004,16,0),"")</f>
        <v/>
      </c>
      <c r="Q797" s="58" t="str">
        <f>IFERROR(VLOOKUP($AC797,FILL_DATA!$A$4:$X$1004,17,0),"")</f>
        <v/>
      </c>
      <c r="R797" s="58" t="str">
        <f>IFERROR(VLOOKUP($AC797,FILL_DATA!$A$4:$X$1004,18,0),"")</f>
        <v/>
      </c>
      <c r="S797" s="58" t="str">
        <f>IFERROR(VLOOKUP($AC797,FILL_DATA!$A$4:$X$1004,19,0),"")</f>
        <v/>
      </c>
      <c r="T797" s="58" t="str">
        <f>IFERROR(VLOOKUP($AC797,FILL_DATA!$A$4:$X$1004,20,0),"")</f>
        <v/>
      </c>
      <c r="U797" s="58" t="str">
        <f>IFERROR(VLOOKUP($AC797,FILL_DATA!$A$4:$X$1004,21,0),"")</f>
        <v/>
      </c>
      <c r="V797" s="58" t="str">
        <f>IFERROR(VLOOKUP($AC797,FILL_DATA!$A$4:$X$1004,22,0),"")</f>
        <v/>
      </c>
      <c r="W797" s="58" t="str">
        <f>IFERROR(VLOOKUP($AC797,FILL_DATA!$A$4:$X$1004,23,0),"")</f>
        <v/>
      </c>
      <c r="X797" s="59" t="str">
        <f>IFERROR(VLOOKUP($AC797,FILL_DATA!$A$4:$X$1004,24,0),"")</f>
        <v/>
      </c>
      <c r="Y797" s="59" t="str">
        <f>IF(SANCTION!$C$6:$C$1006="","",VLOOKUP(SANCTION!$C$6:$C$1006,Sheet1!$B$3:$C$15,2,0))</f>
        <v/>
      </c>
      <c r="Z797" s="57">
        <f t="shared" si="24"/>
        <v>0</v>
      </c>
      <c r="AE797" s="89">
        <f>IF(SANCTION!$C797&gt;=9,1,0)</f>
        <v>1</v>
      </c>
      <c r="AF797" s="89">
        <f>IFERROR(PRODUCT(SANCTION!$X797,SANCTION!$Y797),"")</f>
        <v>0</v>
      </c>
      <c r="AG797" s="89">
        <f t="shared" si="25"/>
        <v>0</v>
      </c>
    </row>
    <row r="798" spans="1:33" hidden="1">
      <c r="A798" s="89" t="str">
        <f>J798&amp;"_"&amp;COUNTIF($J$6:J798,J798)</f>
        <v>_762</v>
      </c>
      <c r="B798" s="58"/>
      <c r="C798" s="58" t="str">
        <f>IFERROR(VLOOKUP($AC798,FILL_DATA!$A$4:$X$1004,2,0),"")</f>
        <v/>
      </c>
      <c r="D798" s="59" t="str">
        <f>IFERROR(VLOOKUP($AC798,FILL_DATA!$A$4:$X$1004,3,0),"")</f>
        <v/>
      </c>
      <c r="E798" s="59" t="str">
        <f>IF(REFRESH!D798="","",REFRESH!D798)</f>
        <v/>
      </c>
      <c r="F798" s="59" t="str">
        <f>IFERROR(VLOOKUP($AC798,FILL_DATA!$A$4:$X$1004,5,0),"")</f>
        <v/>
      </c>
      <c r="G798" s="58" t="str">
        <f>IFERROR(VLOOKUP($AC798,FILL_DATA!$A$4:$X$1004,6,0),"")</f>
        <v/>
      </c>
      <c r="H798" s="58" t="str">
        <f>IFERROR(VLOOKUP($AC798,FILL_DATA!$A$4:$X$1004,7,0),"")</f>
        <v/>
      </c>
      <c r="I798" s="161" t="str">
        <f>IFERROR(VLOOKUP($AC798,FILL_DATA!$A$4:$X$1004,9,0),"")</f>
        <v/>
      </c>
      <c r="J798" s="58" t="str">
        <f>IFERROR(VLOOKUP($AC798,FILL_DATA!$A$4:$X$1004,10,0),"")</f>
        <v/>
      </c>
      <c r="K798" s="58" t="str">
        <f>IFERROR(VLOOKUP($AC798,FILL_DATA!$A$4:$X$1004,11,0),"")</f>
        <v/>
      </c>
      <c r="L798" s="58" t="str">
        <f>IFERROR(VLOOKUP($AC798,FILL_DATA!$A$4:$X$1004,12,0),"")</f>
        <v/>
      </c>
      <c r="M798" s="58" t="str">
        <f>IFERROR(VLOOKUP($AC798,FILL_DATA!$A$4:$X$1004,13,0),"")</f>
        <v/>
      </c>
      <c r="N798" s="58" t="str">
        <f>IFERROR(VLOOKUP($AC798,FILL_DATA!$A$4:$X$1004,14,0),"")</f>
        <v/>
      </c>
      <c r="O798" s="58" t="str">
        <f>IFERROR(VLOOKUP($AC798,FILL_DATA!$A$4:$X$1004,15,0),"")</f>
        <v/>
      </c>
      <c r="P798" s="58" t="str">
        <f>IFERROR(VLOOKUP($AC798,FILL_DATA!$A$4:$X$1004,16,0),"")</f>
        <v/>
      </c>
      <c r="Q798" s="58" t="str">
        <f>IFERROR(VLOOKUP($AC798,FILL_DATA!$A$4:$X$1004,17,0),"")</f>
        <v/>
      </c>
      <c r="R798" s="58" t="str">
        <f>IFERROR(VLOOKUP($AC798,FILL_DATA!$A$4:$X$1004,18,0),"")</f>
        <v/>
      </c>
      <c r="S798" s="58" t="str">
        <f>IFERROR(VLOOKUP($AC798,FILL_DATA!$A$4:$X$1004,19,0),"")</f>
        <v/>
      </c>
      <c r="T798" s="58" t="str">
        <f>IFERROR(VLOOKUP($AC798,FILL_DATA!$A$4:$X$1004,20,0),"")</f>
        <v/>
      </c>
      <c r="U798" s="58" t="str">
        <f>IFERROR(VLOOKUP($AC798,FILL_DATA!$A$4:$X$1004,21,0),"")</f>
        <v/>
      </c>
      <c r="V798" s="58" t="str">
        <f>IFERROR(VLOOKUP($AC798,FILL_DATA!$A$4:$X$1004,22,0),"")</f>
        <v/>
      </c>
      <c r="W798" s="58" t="str">
        <f>IFERROR(VLOOKUP($AC798,FILL_DATA!$A$4:$X$1004,23,0),"")</f>
        <v/>
      </c>
      <c r="X798" s="59" t="str">
        <f>IFERROR(VLOOKUP($AC798,FILL_DATA!$A$4:$X$1004,24,0),"")</f>
        <v/>
      </c>
      <c r="Y798" s="59" t="str">
        <f>IF(SANCTION!$C$6:$C$1006="","",VLOOKUP(SANCTION!$C$6:$C$1006,Sheet1!$B$3:$C$15,2,0))</f>
        <v/>
      </c>
      <c r="Z798" s="57">
        <f t="shared" si="24"/>
        <v>0</v>
      </c>
      <c r="AE798" s="89">
        <f>IF(SANCTION!$C798&gt;=9,1,0)</f>
        <v>1</v>
      </c>
      <c r="AF798" s="89">
        <f>IFERROR(PRODUCT(SANCTION!$X798,SANCTION!$Y798),"")</f>
        <v>0</v>
      </c>
      <c r="AG798" s="89">
        <f t="shared" si="25"/>
        <v>0</v>
      </c>
    </row>
    <row r="799" spans="1:33" hidden="1">
      <c r="A799" s="89" t="str">
        <f>J799&amp;"_"&amp;COUNTIF($J$6:J799,J799)</f>
        <v>_763</v>
      </c>
      <c r="B799" s="58"/>
      <c r="C799" s="58" t="str">
        <f>IFERROR(VLOOKUP($AC799,FILL_DATA!$A$4:$X$1004,2,0),"")</f>
        <v/>
      </c>
      <c r="D799" s="59" t="str">
        <f>IFERROR(VLOOKUP($AC799,FILL_DATA!$A$4:$X$1004,3,0),"")</f>
        <v/>
      </c>
      <c r="E799" s="59" t="str">
        <f>IF(REFRESH!D799="","",REFRESH!D799)</f>
        <v/>
      </c>
      <c r="F799" s="59" t="str">
        <f>IFERROR(VLOOKUP($AC799,FILL_DATA!$A$4:$X$1004,5,0),"")</f>
        <v/>
      </c>
      <c r="G799" s="58" t="str">
        <f>IFERROR(VLOOKUP($AC799,FILL_DATA!$A$4:$X$1004,6,0),"")</f>
        <v/>
      </c>
      <c r="H799" s="58" t="str">
        <f>IFERROR(VLOOKUP($AC799,FILL_DATA!$A$4:$X$1004,7,0),"")</f>
        <v/>
      </c>
      <c r="I799" s="161" t="str">
        <f>IFERROR(VLOOKUP($AC799,FILL_DATA!$A$4:$X$1004,9,0),"")</f>
        <v/>
      </c>
      <c r="J799" s="58" t="str">
        <f>IFERROR(VLOOKUP($AC799,FILL_DATA!$A$4:$X$1004,10,0),"")</f>
        <v/>
      </c>
      <c r="K799" s="58" t="str">
        <f>IFERROR(VLOOKUP($AC799,FILL_DATA!$A$4:$X$1004,11,0),"")</f>
        <v/>
      </c>
      <c r="L799" s="58" t="str">
        <f>IFERROR(VLOOKUP($AC799,FILL_DATA!$A$4:$X$1004,12,0),"")</f>
        <v/>
      </c>
      <c r="M799" s="58" t="str">
        <f>IFERROR(VLOOKUP($AC799,FILL_DATA!$A$4:$X$1004,13,0),"")</f>
        <v/>
      </c>
      <c r="N799" s="58" t="str">
        <f>IFERROR(VLOOKUP($AC799,FILL_DATA!$A$4:$X$1004,14,0),"")</f>
        <v/>
      </c>
      <c r="O799" s="58" t="str">
        <f>IFERROR(VLOOKUP($AC799,FILL_DATA!$A$4:$X$1004,15,0),"")</f>
        <v/>
      </c>
      <c r="P799" s="58" t="str">
        <f>IFERROR(VLOOKUP($AC799,FILL_DATA!$A$4:$X$1004,16,0),"")</f>
        <v/>
      </c>
      <c r="Q799" s="58" t="str">
        <f>IFERROR(VLOOKUP($AC799,FILL_DATA!$A$4:$X$1004,17,0),"")</f>
        <v/>
      </c>
      <c r="R799" s="58" t="str">
        <f>IFERROR(VLOOKUP($AC799,FILL_DATA!$A$4:$X$1004,18,0),"")</f>
        <v/>
      </c>
      <c r="S799" s="58" t="str">
        <f>IFERROR(VLOOKUP($AC799,FILL_DATA!$A$4:$X$1004,19,0),"")</f>
        <v/>
      </c>
      <c r="T799" s="58" t="str">
        <f>IFERROR(VLOOKUP($AC799,FILL_DATA!$A$4:$X$1004,20,0),"")</f>
        <v/>
      </c>
      <c r="U799" s="58" t="str">
        <f>IFERROR(VLOOKUP($AC799,FILL_DATA!$A$4:$X$1004,21,0),"")</f>
        <v/>
      </c>
      <c r="V799" s="58" t="str">
        <f>IFERROR(VLOOKUP($AC799,FILL_DATA!$A$4:$X$1004,22,0),"")</f>
        <v/>
      </c>
      <c r="W799" s="58" t="str">
        <f>IFERROR(VLOOKUP($AC799,FILL_DATA!$A$4:$X$1004,23,0),"")</f>
        <v/>
      </c>
      <c r="X799" s="59" t="str">
        <f>IFERROR(VLOOKUP($AC799,FILL_DATA!$A$4:$X$1004,24,0),"")</f>
        <v/>
      </c>
      <c r="Y799" s="59" t="str">
        <f>IF(SANCTION!$C$6:$C$1006="","",VLOOKUP(SANCTION!$C$6:$C$1006,Sheet1!$B$3:$C$15,2,0))</f>
        <v/>
      </c>
      <c r="Z799" s="57">
        <f t="shared" si="24"/>
        <v>0</v>
      </c>
      <c r="AE799" s="89">
        <f>IF(SANCTION!$C799&gt;=9,1,0)</f>
        <v>1</v>
      </c>
      <c r="AF799" s="89">
        <f>IFERROR(PRODUCT(SANCTION!$X799,SANCTION!$Y799),"")</f>
        <v>0</v>
      </c>
      <c r="AG799" s="89">
        <f t="shared" si="25"/>
        <v>0</v>
      </c>
    </row>
    <row r="800" spans="1:33" hidden="1">
      <c r="A800" s="89" t="str">
        <f>J800&amp;"_"&amp;COUNTIF($J$6:J800,J800)</f>
        <v>_764</v>
      </c>
      <c r="B800" s="58"/>
      <c r="C800" s="58" t="str">
        <f>IFERROR(VLOOKUP($AC800,FILL_DATA!$A$4:$X$1004,2,0),"")</f>
        <v/>
      </c>
      <c r="D800" s="59" t="str">
        <f>IFERROR(VLOOKUP($AC800,FILL_DATA!$A$4:$X$1004,3,0),"")</f>
        <v/>
      </c>
      <c r="E800" s="59" t="str">
        <f>IF(REFRESH!D800="","",REFRESH!D800)</f>
        <v/>
      </c>
      <c r="F800" s="59" t="str">
        <f>IFERROR(VLOOKUP($AC800,FILL_DATA!$A$4:$X$1004,5,0),"")</f>
        <v/>
      </c>
      <c r="G800" s="58" t="str">
        <f>IFERROR(VLOOKUP($AC800,FILL_DATA!$A$4:$X$1004,6,0),"")</f>
        <v/>
      </c>
      <c r="H800" s="58" t="str">
        <f>IFERROR(VLOOKUP($AC800,FILL_DATA!$A$4:$X$1004,7,0),"")</f>
        <v/>
      </c>
      <c r="I800" s="161" t="str">
        <f>IFERROR(VLOOKUP($AC800,FILL_DATA!$A$4:$X$1004,9,0),"")</f>
        <v/>
      </c>
      <c r="J800" s="58" t="str">
        <f>IFERROR(VLOOKUP($AC800,FILL_DATA!$A$4:$X$1004,10,0),"")</f>
        <v/>
      </c>
      <c r="K800" s="58" t="str">
        <f>IFERROR(VLOOKUP($AC800,FILL_DATA!$A$4:$X$1004,11,0),"")</f>
        <v/>
      </c>
      <c r="L800" s="58" t="str">
        <f>IFERROR(VLOOKUP($AC800,FILL_DATA!$A$4:$X$1004,12,0),"")</f>
        <v/>
      </c>
      <c r="M800" s="58" t="str">
        <f>IFERROR(VLOOKUP($AC800,FILL_DATA!$A$4:$X$1004,13,0),"")</f>
        <v/>
      </c>
      <c r="N800" s="58" t="str">
        <f>IFERROR(VLOOKUP($AC800,FILL_DATA!$A$4:$X$1004,14,0),"")</f>
        <v/>
      </c>
      <c r="O800" s="58" t="str">
        <f>IFERROR(VLOOKUP($AC800,FILL_DATA!$A$4:$X$1004,15,0),"")</f>
        <v/>
      </c>
      <c r="P800" s="58" t="str">
        <f>IFERROR(VLOOKUP($AC800,FILL_DATA!$A$4:$X$1004,16,0),"")</f>
        <v/>
      </c>
      <c r="Q800" s="58" t="str">
        <f>IFERROR(VLOOKUP($AC800,FILL_DATA!$A$4:$X$1004,17,0),"")</f>
        <v/>
      </c>
      <c r="R800" s="58" t="str">
        <f>IFERROR(VLOOKUP($AC800,FILL_DATA!$A$4:$X$1004,18,0),"")</f>
        <v/>
      </c>
      <c r="S800" s="58" t="str">
        <f>IFERROR(VLOOKUP($AC800,FILL_DATA!$A$4:$X$1004,19,0),"")</f>
        <v/>
      </c>
      <c r="T800" s="58" t="str">
        <f>IFERROR(VLOOKUP($AC800,FILL_DATA!$A$4:$X$1004,20,0),"")</f>
        <v/>
      </c>
      <c r="U800" s="58" t="str">
        <f>IFERROR(VLOOKUP($AC800,FILL_DATA!$A$4:$X$1004,21,0),"")</f>
        <v/>
      </c>
      <c r="V800" s="58" t="str">
        <f>IFERROR(VLOOKUP($AC800,FILL_DATA!$A$4:$X$1004,22,0),"")</f>
        <v/>
      </c>
      <c r="W800" s="58" t="str">
        <f>IFERROR(VLOOKUP($AC800,FILL_DATA!$A$4:$X$1004,23,0),"")</f>
        <v/>
      </c>
      <c r="X800" s="59" t="str">
        <f>IFERROR(VLOOKUP($AC800,FILL_DATA!$A$4:$X$1004,24,0),"")</f>
        <v/>
      </c>
      <c r="Y800" s="59" t="str">
        <f>IF(SANCTION!$C$6:$C$1006="","",VLOOKUP(SANCTION!$C$6:$C$1006,Sheet1!$B$3:$C$15,2,0))</f>
        <v/>
      </c>
      <c r="Z800" s="57">
        <f t="shared" si="24"/>
        <v>0</v>
      </c>
      <c r="AE800" s="89">
        <f>IF(SANCTION!$C800&gt;=9,1,0)</f>
        <v>1</v>
      </c>
      <c r="AF800" s="89">
        <f>IFERROR(PRODUCT(SANCTION!$X800,SANCTION!$Y800),"")</f>
        <v>0</v>
      </c>
      <c r="AG800" s="89">
        <f t="shared" si="25"/>
        <v>0</v>
      </c>
    </row>
    <row r="801" spans="1:33" hidden="1">
      <c r="A801" s="89" t="str">
        <f>J801&amp;"_"&amp;COUNTIF($J$6:J801,J801)</f>
        <v>_765</v>
      </c>
      <c r="B801" s="58"/>
      <c r="C801" s="58" t="str">
        <f>IFERROR(VLOOKUP($AC801,FILL_DATA!$A$4:$X$1004,2,0),"")</f>
        <v/>
      </c>
      <c r="D801" s="59" t="str">
        <f>IFERROR(VLOOKUP($AC801,FILL_DATA!$A$4:$X$1004,3,0),"")</f>
        <v/>
      </c>
      <c r="E801" s="59" t="str">
        <f>IF(REFRESH!D801="","",REFRESH!D801)</f>
        <v/>
      </c>
      <c r="F801" s="59" t="str">
        <f>IFERROR(VLOOKUP($AC801,FILL_DATA!$A$4:$X$1004,5,0),"")</f>
        <v/>
      </c>
      <c r="G801" s="58" t="str">
        <f>IFERROR(VLOOKUP($AC801,FILL_DATA!$A$4:$X$1004,6,0),"")</f>
        <v/>
      </c>
      <c r="H801" s="58" t="str">
        <f>IFERROR(VLOOKUP($AC801,FILL_DATA!$A$4:$X$1004,7,0),"")</f>
        <v/>
      </c>
      <c r="I801" s="161" t="str">
        <f>IFERROR(VLOOKUP($AC801,FILL_DATA!$A$4:$X$1004,9,0),"")</f>
        <v/>
      </c>
      <c r="J801" s="58" t="str">
        <f>IFERROR(VLOOKUP($AC801,FILL_DATA!$A$4:$X$1004,10,0),"")</f>
        <v/>
      </c>
      <c r="K801" s="58" t="str">
        <f>IFERROR(VLOOKUP($AC801,FILL_DATA!$A$4:$X$1004,11,0),"")</f>
        <v/>
      </c>
      <c r="L801" s="58" t="str">
        <f>IFERROR(VLOOKUP($AC801,FILL_DATA!$A$4:$X$1004,12,0),"")</f>
        <v/>
      </c>
      <c r="M801" s="58" t="str">
        <f>IFERROR(VLOOKUP($AC801,FILL_DATA!$A$4:$X$1004,13,0),"")</f>
        <v/>
      </c>
      <c r="N801" s="58" t="str">
        <f>IFERROR(VLOOKUP($AC801,FILL_DATA!$A$4:$X$1004,14,0),"")</f>
        <v/>
      </c>
      <c r="O801" s="58" t="str">
        <f>IFERROR(VLOOKUP($AC801,FILL_DATA!$A$4:$X$1004,15,0),"")</f>
        <v/>
      </c>
      <c r="P801" s="58" t="str">
        <f>IFERROR(VLOOKUP($AC801,FILL_DATA!$A$4:$X$1004,16,0),"")</f>
        <v/>
      </c>
      <c r="Q801" s="58" t="str">
        <f>IFERROR(VLOOKUP($AC801,FILL_DATA!$A$4:$X$1004,17,0),"")</f>
        <v/>
      </c>
      <c r="R801" s="58" t="str">
        <f>IFERROR(VLOOKUP($AC801,FILL_DATA!$A$4:$X$1004,18,0),"")</f>
        <v/>
      </c>
      <c r="S801" s="58" t="str">
        <f>IFERROR(VLOOKUP($AC801,FILL_DATA!$A$4:$X$1004,19,0),"")</f>
        <v/>
      </c>
      <c r="T801" s="58" t="str">
        <f>IFERROR(VLOOKUP($AC801,FILL_DATA!$A$4:$X$1004,20,0),"")</f>
        <v/>
      </c>
      <c r="U801" s="58" t="str">
        <f>IFERROR(VLOOKUP($AC801,FILL_DATA!$A$4:$X$1004,21,0),"")</f>
        <v/>
      </c>
      <c r="V801" s="58" t="str">
        <f>IFERROR(VLOOKUP($AC801,FILL_DATA!$A$4:$X$1004,22,0),"")</f>
        <v/>
      </c>
      <c r="W801" s="58" t="str">
        <f>IFERROR(VLOOKUP($AC801,FILL_DATA!$A$4:$X$1004,23,0),"")</f>
        <v/>
      </c>
      <c r="X801" s="59" t="str">
        <f>IFERROR(VLOOKUP($AC801,FILL_DATA!$A$4:$X$1004,24,0),"")</f>
        <v/>
      </c>
      <c r="Y801" s="59" t="str">
        <f>IF(SANCTION!$C$6:$C$1006="","",VLOOKUP(SANCTION!$C$6:$C$1006,Sheet1!$B$3:$C$15,2,0))</f>
        <v/>
      </c>
      <c r="Z801" s="57">
        <f t="shared" si="24"/>
        <v>0</v>
      </c>
      <c r="AE801" s="89">
        <f>IF(SANCTION!$C801&gt;=9,1,0)</f>
        <v>1</v>
      </c>
      <c r="AF801" s="89">
        <f>IFERROR(PRODUCT(SANCTION!$X801,SANCTION!$Y801),"")</f>
        <v>0</v>
      </c>
      <c r="AG801" s="89">
        <f t="shared" si="25"/>
        <v>0</v>
      </c>
    </row>
    <row r="802" spans="1:33" hidden="1">
      <c r="A802" s="89" t="str">
        <f>J802&amp;"_"&amp;COUNTIF($J$6:J802,J802)</f>
        <v>_766</v>
      </c>
      <c r="B802" s="58"/>
      <c r="C802" s="58" t="str">
        <f>IFERROR(VLOOKUP($AC802,FILL_DATA!$A$4:$X$1004,2,0),"")</f>
        <v/>
      </c>
      <c r="D802" s="59" t="str">
        <f>IFERROR(VLOOKUP($AC802,FILL_DATA!$A$4:$X$1004,3,0),"")</f>
        <v/>
      </c>
      <c r="E802" s="59" t="str">
        <f>IF(REFRESH!D802="","",REFRESH!D802)</f>
        <v/>
      </c>
      <c r="F802" s="59" t="str">
        <f>IFERROR(VLOOKUP($AC802,FILL_DATA!$A$4:$X$1004,5,0),"")</f>
        <v/>
      </c>
      <c r="G802" s="58" t="str">
        <f>IFERROR(VLOOKUP($AC802,FILL_DATA!$A$4:$X$1004,6,0),"")</f>
        <v/>
      </c>
      <c r="H802" s="58" t="str">
        <f>IFERROR(VLOOKUP($AC802,FILL_DATA!$A$4:$X$1004,7,0),"")</f>
        <v/>
      </c>
      <c r="I802" s="161" t="str">
        <f>IFERROR(VLOOKUP($AC802,FILL_DATA!$A$4:$X$1004,9,0),"")</f>
        <v/>
      </c>
      <c r="J802" s="58" t="str">
        <f>IFERROR(VLOOKUP($AC802,FILL_DATA!$A$4:$X$1004,10,0),"")</f>
        <v/>
      </c>
      <c r="K802" s="58" t="str">
        <f>IFERROR(VLOOKUP($AC802,FILL_DATA!$A$4:$X$1004,11,0),"")</f>
        <v/>
      </c>
      <c r="L802" s="58" t="str">
        <f>IFERROR(VLOOKUP($AC802,FILL_DATA!$A$4:$X$1004,12,0),"")</f>
        <v/>
      </c>
      <c r="M802" s="58" t="str">
        <f>IFERROR(VLOOKUP($AC802,FILL_DATA!$A$4:$X$1004,13,0),"")</f>
        <v/>
      </c>
      <c r="N802" s="58" t="str">
        <f>IFERROR(VLOOKUP($AC802,FILL_DATA!$A$4:$X$1004,14,0),"")</f>
        <v/>
      </c>
      <c r="O802" s="58" t="str">
        <f>IFERROR(VLOOKUP($AC802,FILL_DATA!$A$4:$X$1004,15,0),"")</f>
        <v/>
      </c>
      <c r="P802" s="58" t="str">
        <f>IFERROR(VLOOKUP($AC802,FILL_DATA!$A$4:$X$1004,16,0),"")</f>
        <v/>
      </c>
      <c r="Q802" s="58" t="str">
        <f>IFERROR(VLOOKUP($AC802,FILL_DATA!$A$4:$X$1004,17,0),"")</f>
        <v/>
      </c>
      <c r="R802" s="58" t="str">
        <f>IFERROR(VLOOKUP($AC802,FILL_DATA!$A$4:$X$1004,18,0),"")</f>
        <v/>
      </c>
      <c r="S802" s="58" t="str">
        <f>IFERROR(VLOOKUP($AC802,FILL_DATA!$A$4:$X$1004,19,0),"")</f>
        <v/>
      </c>
      <c r="T802" s="58" t="str">
        <f>IFERROR(VLOOKUP($AC802,FILL_DATA!$A$4:$X$1004,20,0),"")</f>
        <v/>
      </c>
      <c r="U802" s="58" t="str">
        <f>IFERROR(VLOOKUP($AC802,FILL_DATA!$A$4:$X$1004,21,0),"")</f>
        <v/>
      </c>
      <c r="V802" s="58" t="str">
        <f>IFERROR(VLOOKUP($AC802,FILL_DATA!$A$4:$X$1004,22,0),"")</f>
        <v/>
      </c>
      <c r="W802" s="58" t="str">
        <f>IFERROR(VLOOKUP($AC802,FILL_DATA!$A$4:$X$1004,23,0),"")</f>
        <v/>
      </c>
      <c r="X802" s="59" t="str">
        <f>IFERROR(VLOOKUP($AC802,FILL_DATA!$A$4:$X$1004,24,0),"")</f>
        <v/>
      </c>
      <c r="Y802" s="59" t="str">
        <f>IF(SANCTION!$C$6:$C$1006="","",VLOOKUP(SANCTION!$C$6:$C$1006,Sheet1!$B$3:$C$15,2,0))</f>
        <v/>
      </c>
      <c r="Z802" s="57">
        <f t="shared" si="24"/>
        <v>0</v>
      </c>
      <c r="AE802" s="89">
        <f>IF(SANCTION!$C802&gt;=9,1,0)</f>
        <v>1</v>
      </c>
      <c r="AF802" s="89">
        <f>IFERROR(PRODUCT(SANCTION!$X802,SANCTION!$Y802),"")</f>
        <v>0</v>
      </c>
      <c r="AG802" s="89">
        <f t="shared" si="25"/>
        <v>0</v>
      </c>
    </row>
    <row r="803" spans="1:33" hidden="1">
      <c r="A803" s="89" t="str">
        <f>J803&amp;"_"&amp;COUNTIF($J$6:J803,J803)</f>
        <v>_767</v>
      </c>
      <c r="B803" s="58"/>
      <c r="C803" s="58" t="str">
        <f>IFERROR(VLOOKUP($AC803,FILL_DATA!$A$4:$X$1004,2,0),"")</f>
        <v/>
      </c>
      <c r="D803" s="59" t="str">
        <f>IFERROR(VLOOKUP($AC803,FILL_DATA!$A$4:$X$1004,3,0),"")</f>
        <v/>
      </c>
      <c r="E803" s="59" t="str">
        <f>IF(REFRESH!D803="","",REFRESH!D803)</f>
        <v/>
      </c>
      <c r="F803" s="59" t="str">
        <f>IFERROR(VLOOKUP($AC803,FILL_DATA!$A$4:$X$1004,5,0),"")</f>
        <v/>
      </c>
      <c r="G803" s="58" t="str">
        <f>IFERROR(VLOOKUP($AC803,FILL_DATA!$A$4:$X$1004,6,0),"")</f>
        <v/>
      </c>
      <c r="H803" s="58" t="str">
        <f>IFERROR(VLOOKUP($AC803,FILL_DATA!$A$4:$X$1004,7,0),"")</f>
        <v/>
      </c>
      <c r="I803" s="161" t="str">
        <f>IFERROR(VLOOKUP($AC803,FILL_DATA!$A$4:$X$1004,9,0),"")</f>
        <v/>
      </c>
      <c r="J803" s="58" t="str">
        <f>IFERROR(VLOOKUP($AC803,FILL_DATA!$A$4:$X$1004,10,0),"")</f>
        <v/>
      </c>
      <c r="K803" s="58" t="str">
        <f>IFERROR(VLOOKUP($AC803,FILL_DATA!$A$4:$X$1004,11,0),"")</f>
        <v/>
      </c>
      <c r="L803" s="58" t="str">
        <f>IFERROR(VLOOKUP($AC803,FILL_DATA!$A$4:$X$1004,12,0),"")</f>
        <v/>
      </c>
      <c r="M803" s="58" t="str">
        <f>IFERROR(VLOOKUP($AC803,FILL_DATA!$A$4:$X$1004,13,0),"")</f>
        <v/>
      </c>
      <c r="N803" s="58" t="str">
        <f>IFERROR(VLOOKUP($AC803,FILL_DATA!$A$4:$X$1004,14,0),"")</f>
        <v/>
      </c>
      <c r="O803" s="58" t="str">
        <f>IFERROR(VLOOKUP($AC803,FILL_DATA!$A$4:$X$1004,15,0),"")</f>
        <v/>
      </c>
      <c r="P803" s="58" t="str">
        <f>IFERROR(VLOOKUP($AC803,FILL_DATA!$A$4:$X$1004,16,0),"")</f>
        <v/>
      </c>
      <c r="Q803" s="58" t="str">
        <f>IFERROR(VLOOKUP($AC803,FILL_DATA!$A$4:$X$1004,17,0),"")</f>
        <v/>
      </c>
      <c r="R803" s="58" t="str">
        <f>IFERROR(VLOOKUP($AC803,FILL_DATA!$A$4:$X$1004,18,0),"")</f>
        <v/>
      </c>
      <c r="S803" s="58" t="str">
        <f>IFERROR(VLOOKUP($AC803,FILL_DATA!$A$4:$X$1004,19,0),"")</f>
        <v/>
      </c>
      <c r="T803" s="58" t="str">
        <f>IFERROR(VLOOKUP($AC803,FILL_DATA!$A$4:$X$1004,20,0),"")</f>
        <v/>
      </c>
      <c r="U803" s="58" t="str">
        <f>IFERROR(VLOOKUP($AC803,FILL_DATA!$A$4:$X$1004,21,0),"")</f>
        <v/>
      </c>
      <c r="V803" s="58" t="str">
        <f>IFERROR(VLOOKUP($AC803,FILL_DATA!$A$4:$X$1004,22,0),"")</f>
        <v/>
      </c>
      <c r="W803" s="58" t="str">
        <f>IFERROR(VLOOKUP($AC803,FILL_DATA!$A$4:$X$1004,23,0),"")</f>
        <v/>
      </c>
      <c r="X803" s="59" t="str">
        <f>IFERROR(VLOOKUP($AC803,FILL_DATA!$A$4:$X$1004,24,0),"")</f>
        <v/>
      </c>
      <c r="Y803" s="59" t="str">
        <f>IF(SANCTION!$C$6:$C$1006="","",VLOOKUP(SANCTION!$C$6:$C$1006,Sheet1!$B$3:$C$15,2,0))</f>
        <v/>
      </c>
      <c r="Z803" s="57">
        <f t="shared" si="24"/>
        <v>0</v>
      </c>
      <c r="AE803" s="89">
        <f>IF(SANCTION!$C803&gt;=9,1,0)</f>
        <v>1</v>
      </c>
      <c r="AF803" s="89">
        <f>IFERROR(PRODUCT(SANCTION!$X803,SANCTION!$Y803),"")</f>
        <v>0</v>
      </c>
      <c r="AG803" s="89">
        <f t="shared" si="25"/>
        <v>0</v>
      </c>
    </row>
    <row r="804" spans="1:33" hidden="1">
      <c r="A804" s="89" t="str">
        <f>J804&amp;"_"&amp;COUNTIF($J$6:J804,J804)</f>
        <v>_768</v>
      </c>
      <c r="B804" s="58"/>
      <c r="C804" s="58" t="str">
        <f>IFERROR(VLOOKUP($AC804,FILL_DATA!$A$4:$X$1004,2,0),"")</f>
        <v/>
      </c>
      <c r="D804" s="59" t="str">
        <f>IFERROR(VLOOKUP($AC804,FILL_DATA!$A$4:$X$1004,3,0),"")</f>
        <v/>
      </c>
      <c r="E804" s="59" t="str">
        <f>IF(REFRESH!D804="","",REFRESH!D804)</f>
        <v/>
      </c>
      <c r="F804" s="59" t="str">
        <f>IFERROR(VLOOKUP($AC804,FILL_DATA!$A$4:$X$1004,5,0),"")</f>
        <v/>
      </c>
      <c r="G804" s="58" t="str">
        <f>IFERROR(VLOOKUP($AC804,FILL_DATA!$A$4:$X$1004,6,0),"")</f>
        <v/>
      </c>
      <c r="H804" s="58" t="str">
        <f>IFERROR(VLOOKUP($AC804,FILL_DATA!$A$4:$X$1004,7,0),"")</f>
        <v/>
      </c>
      <c r="I804" s="161" t="str">
        <f>IFERROR(VLOOKUP($AC804,FILL_DATA!$A$4:$X$1004,9,0),"")</f>
        <v/>
      </c>
      <c r="J804" s="58" t="str">
        <f>IFERROR(VLOOKUP($AC804,FILL_DATA!$A$4:$X$1004,10,0),"")</f>
        <v/>
      </c>
      <c r="K804" s="58" t="str">
        <f>IFERROR(VLOOKUP($AC804,FILL_DATA!$A$4:$X$1004,11,0),"")</f>
        <v/>
      </c>
      <c r="L804" s="58" t="str">
        <f>IFERROR(VLOOKUP($AC804,FILL_DATA!$A$4:$X$1004,12,0),"")</f>
        <v/>
      </c>
      <c r="M804" s="58" t="str">
        <f>IFERROR(VLOOKUP($AC804,FILL_DATA!$A$4:$X$1004,13,0),"")</f>
        <v/>
      </c>
      <c r="N804" s="58" t="str">
        <f>IFERROR(VLOOKUP($AC804,FILL_DATA!$A$4:$X$1004,14,0),"")</f>
        <v/>
      </c>
      <c r="O804" s="58" t="str">
        <f>IFERROR(VLOOKUP($AC804,FILL_DATA!$A$4:$X$1004,15,0),"")</f>
        <v/>
      </c>
      <c r="P804" s="58" t="str">
        <f>IFERROR(VLOOKUP($AC804,FILL_DATA!$A$4:$X$1004,16,0),"")</f>
        <v/>
      </c>
      <c r="Q804" s="58" t="str">
        <f>IFERROR(VLOOKUP($AC804,FILL_DATA!$A$4:$X$1004,17,0),"")</f>
        <v/>
      </c>
      <c r="R804" s="58" t="str">
        <f>IFERROR(VLOOKUP($AC804,FILL_DATA!$A$4:$X$1004,18,0),"")</f>
        <v/>
      </c>
      <c r="S804" s="58" t="str">
        <f>IFERROR(VLOOKUP($AC804,FILL_DATA!$A$4:$X$1004,19,0),"")</f>
        <v/>
      </c>
      <c r="T804" s="58" t="str">
        <f>IFERROR(VLOOKUP($AC804,FILL_DATA!$A$4:$X$1004,20,0),"")</f>
        <v/>
      </c>
      <c r="U804" s="58" t="str">
        <f>IFERROR(VLOOKUP($AC804,FILL_DATA!$A$4:$X$1004,21,0),"")</f>
        <v/>
      </c>
      <c r="V804" s="58" t="str">
        <f>IFERROR(VLOOKUP($AC804,FILL_DATA!$A$4:$X$1004,22,0),"")</f>
        <v/>
      </c>
      <c r="W804" s="58" t="str">
        <f>IFERROR(VLOOKUP($AC804,FILL_DATA!$A$4:$X$1004,23,0),"")</f>
        <v/>
      </c>
      <c r="X804" s="59" t="str">
        <f>IFERROR(VLOOKUP($AC804,FILL_DATA!$A$4:$X$1004,24,0),"")</f>
        <v/>
      </c>
      <c r="Y804" s="59" t="str">
        <f>IF(SANCTION!$C$6:$C$1006="","",VLOOKUP(SANCTION!$C$6:$C$1006,Sheet1!$B$3:$C$15,2,0))</f>
        <v/>
      </c>
      <c r="Z804" s="57">
        <f t="shared" si="24"/>
        <v>0</v>
      </c>
      <c r="AE804" s="89">
        <f>IF(SANCTION!$C804&gt;=9,1,0)</f>
        <v>1</v>
      </c>
      <c r="AF804" s="89">
        <f>IFERROR(PRODUCT(SANCTION!$X804,SANCTION!$Y804),"")</f>
        <v>0</v>
      </c>
      <c r="AG804" s="89">
        <f t="shared" si="25"/>
        <v>0</v>
      </c>
    </row>
    <row r="805" spans="1:33" hidden="1">
      <c r="A805" s="89" t="str">
        <f>J805&amp;"_"&amp;COUNTIF($J$6:J805,J805)</f>
        <v>_769</v>
      </c>
      <c r="B805" s="58"/>
      <c r="C805" s="58" t="str">
        <f>IFERROR(VLOOKUP($AC805,FILL_DATA!$A$4:$X$1004,2,0),"")</f>
        <v/>
      </c>
      <c r="D805" s="59" t="str">
        <f>IFERROR(VLOOKUP($AC805,FILL_DATA!$A$4:$X$1004,3,0),"")</f>
        <v/>
      </c>
      <c r="E805" s="59" t="str">
        <f>IF(REFRESH!D805="","",REFRESH!D805)</f>
        <v/>
      </c>
      <c r="F805" s="59" t="str">
        <f>IFERROR(VLOOKUP($AC805,FILL_DATA!$A$4:$X$1004,5,0),"")</f>
        <v/>
      </c>
      <c r="G805" s="58" t="str">
        <f>IFERROR(VLOOKUP($AC805,FILL_DATA!$A$4:$X$1004,6,0),"")</f>
        <v/>
      </c>
      <c r="H805" s="58" t="str">
        <f>IFERROR(VLOOKUP($AC805,FILL_DATA!$A$4:$X$1004,7,0),"")</f>
        <v/>
      </c>
      <c r="I805" s="161" t="str">
        <f>IFERROR(VLOOKUP($AC805,FILL_DATA!$A$4:$X$1004,9,0),"")</f>
        <v/>
      </c>
      <c r="J805" s="58" t="str">
        <f>IFERROR(VLOOKUP($AC805,FILL_DATA!$A$4:$X$1004,10,0),"")</f>
        <v/>
      </c>
      <c r="K805" s="58" t="str">
        <f>IFERROR(VLOOKUP($AC805,FILL_DATA!$A$4:$X$1004,11,0),"")</f>
        <v/>
      </c>
      <c r="L805" s="58" t="str">
        <f>IFERROR(VLOOKUP($AC805,FILL_DATA!$A$4:$X$1004,12,0),"")</f>
        <v/>
      </c>
      <c r="M805" s="58" t="str">
        <f>IFERROR(VLOOKUP($AC805,FILL_DATA!$A$4:$X$1004,13,0),"")</f>
        <v/>
      </c>
      <c r="N805" s="58" t="str">
        <f>IFERROR(VLOOKUP($AC805,FILL_DATA!$A$4:$X$1004,14,0),"")</f>
        <v/>
      </c>
      <c r="O805" s="58" t="str">
        <f>IFERROR(VLOOKUP($AC805,FILL_DATA!$A$4:$X$1004,15,0),"")</f>
        <v/>
      </c>
      <c r="P805" s="58" t="str">
        <f>IFERROR(VLOOKUP($AC805,FILL_DATA!$A$4:$X$1004,16,0),"")</f>
        <v/>
      </c>
      <c r="Q805" s="58" t="str">
        <f>IFERROR(VLOOKUP($AC805,FILL_DATA!$A$4:$X$1004,17,0),"")</f>
        <v/>
      </c>
      <c r="R805" s="58" t="str">
        <f>IFERROR(VLOOKUP($AC805,FILL_DATA!$A$4:$X$1004,18,0),"")</f>
        <v/>
      </c>
      <c r="S805" s="58" t="str">
        <f>IFERROR(VLOOKUP($AC805,FILL_DATA!$A$4:$X$1004,19,0),"")</f>
        <v/>
      </c>
      <c r="T805" s="58" t="str">
        <f>IFERROR(VLOOKUP($AC805,FILL_DATA!$A$4:$X$1004,20,0),"")</f>
        <v/>
      </c>
      <c r="U805" s="58" t="str">
        <f>IFERROR(VLOOKUP($AC805,FILL_DATA!$A$4:$X$1004,21,0),"")</f>
        <v/>
      </c>
      <c r="V805" s="58" t="str">
        <f>IFERROR(VLOOKUP($AC805,FILL_DATA!$A$4:$X$1004,22,0),"")</f>
        <v/>
      </c>
      <c r="W805" s="58" t="str">
        <f>IFERROR(VLOOKUP($AC805,FILL_DATA!$A$4:$X$1004,23,0),"")</f>
        <v/>
      </c>
      <c r="X805" s="59" t="str">
        <f>IFERROR(VLOOKUP($AC805,FILL_DATA!$A$4:$X$1004,24,0),"")</f>
        <v/>
      </c>
      <c r="Y805" s="59" t="str">
        <f>IF(SANCTION!$C$6:$C$1006="","",VLOOKUP(SANCTION!$C$6:$C$1006,Sheet1!$B$3:$C$15,2,0))</f>
        <v/>
      </c>
      <c r="Z805" s="57">
        <f t="shared" si="24"/>
        <v>0</v>
      </c>
      <c r="AE805" s="89">
        <f>IF(SANCTION!$C805&gt;=9,1,0)</f>
        <v>1</v>
      </c>
      <c r="AF805" s="89">
        <f>IFERROR(PRODUCT(SANCTION!$X805,SANCTION!$Y805),"")</f>
        <v>0</v>
      </c>
      <c r="AG805" s="89">
        <f t="shared" si="25"/>
        <v>0</v>
      </c>
    </row>
    <row r="806" spans="1:33" hidden="1">
      <c r="A806" s="89" t="str">
        <f>J806&amp;"_"&amp;COUNTIF($J$6:J806,J806)</f>
        <v>_770</v>
      </c>
      <c r="B806" s="58"/>
      <c r="C806" s="58" t="str">
        <f>IFERROR(VLOOKUP($AC806,FILL_DATA!$A$4:$X$1004,2,0),"")</f>
        <v/>
      </c>
      <c r="D806" s="59" t="str">
        <f>IFERROR(VLOOKUP($AC806,FILL_DATA!$A$4:$X$1004,3,0),"")</f>
        <v/>
      </c>
      <c r="E806" s="59" t="str">
        <f>IF(REFRESH!D806="","",REFRESH!D806)</f>
        <v/>
      </c>
      <c r="F806" s="59" t="str">
        <f>IFERROR(VLOOKUP($AC806,FILL_DATA!$A$4:$X$1004,5,0),"")</f>
        <v/>
      </c>
      <c r="G806" s="58" t="str">
        <f>IFERROR(VLOOKUP($AC806,FILL_DATA!$A$4:$X$1004,6,0),"")</f>
        <v/>
      </c>
      <c r="H806" s="58" t="str">
        <f>IFERROR(VLOOKUP($AC806,FILL_DATA!$A$4:$X$1004,7,0),"")</f>
        <v/>
      </c>
      <c r="I806" s="161" t="str">
        <f>IFERROR(VLOOKUP($AC806,FILL_DATA!$A$4:$X$1004,9,0),"")</f>
        <v/>
      </c>
      <c r="J806" s="58" t="str">
        <f>IFERROR(VLOOKUP($AC806,FILL_DATA!$A$4:$X$1004,10,0),"")</f>
        <v/>
      </c>
      <c r="K806" s="58" t="str">
        <f>IFERROR(VLOOKUP($AC806,FILL_DATA!$A$4:$X$1004,11,0),"")</f>
        <v/>
      </c>
      <c r="L806" s="58" t="str">
        <f>IFERROR(VLOOKUP($AC806,FILL_DATA!$A$4:$X$1004,12,0),"")</f>
        <v/>
      </c>
      <c r="M806" s="58" t="str">
        <f>IFERROR(VLOOKUP($AC806,FILL_DATA!$A$4:$X$1004,13,0),"")</f>
        <v/>
      </c>
      <c r="N806" s="58" t="str">
        <f>IFERROR(VLOOKUP($AC806,FILL_DATA!$A$4:$X$1004,14,0),"")</f>
        <v/>
      </c>
      <c r="O806" s="58" t="str">
        <f>IFERROR(VLOOKUP($AC806,FILL_DATA!$A$4:$X$1004,15,0),"")</f>
        <v/>
      </c>
      <c r="P806" s="58" t="str">
        <f>IFERROR(VLOOKUP($AC806,FILL_DATA!$A$4:$X$1004,16,0),"")</f>
        <v/>
      </c>
      <c r="Q806" s="58" t="str">
        <f>IFERROR(VLOOKUP($AC806,FILL_DATA!$A$4:$X$1004,17,0),"")</f>
        <v/>
      </c>
      <c r="R806" s="58" t="str">
        <f>IFERROR(VLOOKUP($AC806,FILL_DATA!$A$4:$X$1004,18,0),"")</f>
        <v/>
      </c>
      <c r="S806" s="58" t="str">
        <f>IFERROR(VLOOKUP($AC806,FILL_DATA!$A$4:$X$1004,19,0),"")</f>
        <v/>
      </c>
      <c r="T806" s="58" t="str">
        <f>IFERROR(VLOOKUP($AC806,FILL_DATA!$A$4:$X$1004,20,0),"")</f>
        <v/>
      </c>
      <c r="U806" s="58" t="str">
        <f>IFERROR(VLOOKUP($AC806,FILL_DATA!$A$4:$X$1004,21,0),"")</f>
        <v/>
      </c>
      <c r="V806" s="58" t="str">
        <f>IFERROR(VLOOKUP($AC806,FILL_DATA!$A$4:$X$1004,22,0),"")</f>
        <v/>
      </c>
      <c r="W806" s="58" t="str">
        <f>IFERROR(VLOOKUP($AC806,FILL_DATA!$A$4:$X$1004,23,0),"")</f>
        <v/>
      </c>
      <c r="X806" s="59" t="str">
        <f>IFERROR(VLOOKUP($AC806,FILL_DATA!$A$4:$X$1004,24,0),"")</f>
        <v/>
      </c>
      <c r="Y806" s="59" t="str">
        <f>IF(SANCTION!$C$6:$C$1006="","",VLOOKUP(SANCTION!$C$6:$C$1006,Sheet1!$B$3:$C$15,2,0))</f>
        <v/>
      </c>
      <c r="Z806" s="57">
        <f t="shared" si="24"/>
        <v>0</v>
      </c>
      <c r="AE806" s="89">
        <f>IF(SANCTION!$C806&gt;=9,1,0)</f>
        <v>1</v>
      </c>
      <c r="AF806" s="89">
        <f>IFERROR(PRODUCT(SANCTION!$X806,SANCTION!$Y806),"")</f>
        <v>0</v>
      </c>
      <c r="AG806" s="89">
        <f t="shared" si="25"/>
        <v>0</v>
      </c>
    </row>
    <row r="807" spans="1:33" hidden="1">
      <c r="A807" s="89" t="str">
        <f>J807&amp;"_"&amp;COUNTIF($J$6:J807,J807)</f>
        <v>_771</v>
      </c>
      <c r="B807" s="58"/>
      <c r="C807" s="58" t="str">
        <f>IFERROR(VLOOKUP($AC807,FILL_DATA!$A$4:$X$1004,2,0),"")</f>
        <v/>
      </c>
      <c r="D807" s="59" t="str">
        <f>IFERROR(VLOOKUP($AC807,FILL_DATA!$A$4:$X$1004,3,0),"")</f>
        <v/>
      </c>
      <c r="E807" s="59" t="str">
        <f>IF(REFRESH!D807="","",REFRESH!D807)</f>
        <v/>
      </c>
      <c r="F807" s="59" t="str">
        <f>IFERROR(VLOOKUP($AC807,FILL_DATA!$A$4:$X$1004,5,0),"")</f>
        <v/>
      </c>
      <c r="G807" s="58" t="str">
        <f>IFERROR(VLOOKUP($AC807,FILL_DATA!$A$4:$X$1004,6,0),"")</f>
        <v/>
      </c>
      <c r="H807" s="58" t="str">
        <f>IFERROR(VLOOKUP($AC807,FILL_DATA!$A$4:$X$1004,7,0),"")</f>
        <v/>
      </c>
      <c r="I807" s="161" t="str">
        <f>IFERROR(VLOOKUP($AC807,FILL_DATA!$A$4:$X$1004,9,0),"")</f>
        <v/>
      </c>
      <c r="J807" s="58" t="str">
        <f>IFERROR(VLOOKUP($AC807,FILL_DATA!$A$4:$X$1004,10,0),"")</f>
        <v/>
      </c>
      <c r="K807" s="58" t="str">
        <f>IFERROR(VLOOKUP($AC807,FILL_DATA!$A$4:$X$1004,11,0),"")</f>
        <v/>
      </c>
      <c r="L807" s="58" t="str">
        <f>IFERROR(VLOOKUP($AC807,FILL_DATA!$A$4:$X$1004,12,0),"")</f>
        <v/>
      </c>
      <c r="M807" s="58" t="str">
        <f>IFERROR(VLOOKUP($AC807,FILL_DATA!$A$4:$X$1004,13,0),"")</f>
        <v/>
      </c>
      <c r="N807" s="58" t="str">
        <f>IFERROR(VLOOKUP($AC807,FILL_DATA!$A$4:$X$1004,14,0),"")</f>
        <v/>
      </c>
      <c r="O807" s="58" t="str">
        <f>IFERROR(VLOOKUP($AC807,FILL_DATA!$A$4:$X$1004,15,0),"")</f>
        <v/>
      </c>
      <c r="P807" s="58" t="str">
        <f>IFERROR(VLOOKUP($AC807,FILL_DATA!$A$4:$X$1004,16,0),"")</f>
        <v/>
      </c>
      <c r="Q807" s="58" t="str">
        <f>IFERROR(VLOOKUP($AC807,FILL_DATA!$A$4:$X$1004,17,0),"")</f>
        <v/>
      </c>
      <c r="R807" s="58" t="str">
        <f>IFERROR(VLOOKUP($AC807,FILL_DATA!$A$4:$X$1004,18,0),"")</f>
        <v/>
      </c>
      <c r="S807" s="58" t="str">
        <f>IFERROR(VLOOKUP($AC807,FILL_DATA!$A$4:$X$1004,19,0),"")</f>
        <v/>
      </c>
      <c r="T807" s="58" t="str">
        <f>IFERROR(VLOOKUP($AC807,FILL_DATA!$A$4:$X$1004,20,0),"")</f>
        <v/>
      </c>
      <c r="U807" s="58" t="str">
        <f>IFERROR(VLOOKUP($AC807,FILL_DATA!$A$4:$X$1004,21,0),"")</f>
        <v/>
      </c>
      <c r="V807" s="58" t="str">
        <f>IFERROR(VLOOKUP($AC807,FILL_DATA!$A$4:$X$1004,22,0),"")</f>
        <v/>
      </c>
      <c r="W807" s="58" t="str">
        <f>IFERROR(VLOOKUP($AC807,FILL_DATA!$A$4:$X$1004,23,0),"")</f>
        <v/>
      </c>
      <c r="X807" s="59" t="str">
        <f>IFERROR(VLOOKUP($AC807,FILL_DATA!$A$4:$X$1004,24,0),"")</f>
        <v/>
      </c>
      <c r="Y807" s="59" t="str">
        <f>IF(SANCTION!$C$6:$C$1006="","",VLOOKUP(SANCTION!$C$6:$C$1006,Sheet1!$B$3:$C$15,2,0))</f>
        <v/>
      </c>
      <c r="Z807" s="57">
        <f t="shared" si="24"/>
        <v>0</v>
      </c>
      <c r="AE807" s="89">
        <f>IF(SANCTION!$C807&gt;=9,1,0)</f>
        <v>1</v>
      </c>
      <c r="AF807" s="89">
        <f>IFERROR(PRODUCT(SANCTION!$X807,SANCTION!$Y807),"")</f>
        <v>0</v>
      </c>
      <c r="AG807" s="89">
        <f t="shared" si="25"/>
        <v>0</v>
      </c>
    </row>
    <row r="808" spans="1:33" hidden="1">
      <c r="A808" s="89" t="str">
        <f>J808&amp;"_"&amp;COUNTIF($J$6:J808,J808)</f>
        <v>_772</v>
      </c>
      <c r="B808" s="58"/>
      <c r="C808" s="58" t="str">
        <f>IFERROR(VLOOKUP($AC808,FILL_DATA!$A$4:$X$1004,2,0),"")</f>
        <v/>
      </c>
      <c r="D808" s="59" t="str">
        <f>IFERROR(VLOOKUP($AC808,FILL_DATA!$A$4:$X$1004,3,0),"")</f>
        <v/>
      </c>
      <c r="E808" s="59" t="str">
        <f>IF(REFRESH!D808="","",REFRESH!D808)</f>
        <v/>
      </c>
      <c r="F808" s="59" t="str">
        <f>IFERROR(VLOOKUP($AC808,FILL_DATA!$A$4:$X$1004,5,0),"")</f>
        <v/>
      </c>
      <c r="G808" s="58" t="str">
        <f>IFERROR(VLOOKUP($AC808,FILL_DATA!$A$4:$X$1004,6,0),"")</f>
        <v/>
      </c>
      <c r="H808" s="58" t="str">
        <f>IFERROR(VLOOKUP($AC808,FILL_DATA!$A$4:$X$1004,7,0),"")</f>
        <v/>
      </c>
      <c r="I808" s="161" t="str">
        <f>IFERROR(VLOOKUP($AC808,FILL_DATA!$A$4:$X$1004,9,0),"")</f>
        <v/>
      </c>
      <c r="J808" s="58" t="str">
        <f>IFERROR(VLOOKUP($AC808,FILL_DATA!$A$4:$X$1004,10,0),"")</f>
        <v/>
      </c>
      <c r="K808" s="58" t="str">
        <f>IFERROR(VLOOKUP($AC808,FILL_DATA!$A$4:$X$1004,11,0),"")</f>
        <v/>
      </c>
      <c r="L808" s="58" t="str">
        <f>IFERROR(VLOOKUP($AC808,FILL_DATA!$A$4:$X$1004,12,0),"")</f>
        <v/>
      </c>
      <c r="M808" s="58" t="str">
        <f>IFERROR(VLOOKUP($AC808,FILL_DATA!$A$4:$X$1004,13,0),"")</f>
        <v/>
      </c>
      <c r="N808" s="58" t="str">
        <f>IFERROR(VLOOKUP($AC808,FILL_DATA!$A$4:$X$1004,14,0),"")</f>
        <v/>
      </c>
      <c r="O808" s="58" t="str">
        <f>IFERROR(VLOOKUP($AC808,FILL_DATA!$A$4:$X$1004,15,0),"")</f>
        <v/>
      </c>
      <c r="P808" s="58" t="str">
        <f>IFERROR(VLOOKUP($AC808,FILL_DATA!$A$4:$X$1004,16,0),"")</f>
        <v/>
      </c>
      <c r="Q808" s="58" t="str">
        <f>IFERROR(VLOOKUP($AC808,FILL_DATA!$A$4:$X$1004,17,0),"")</f>
        <v/>
      </c>
      <c r="R808" s="58" t="str">
        <f>IFERROR(VLOOKUP($AC808,FILL_DATA!$A$4:$X$1004,18,0),"")</f>
        <v/>
      </c>
      <c r="S808" s="58" t="str">
        <f>IFERROR(VLOOKUP($AC808,FILL_DATA!$A$4:$X$1004,19,0),"")</f>
        <v/>
      </c>
      <c r="T808" s="58" t="str">
        <f>IFERROR(VLOOKUP($AC808,FILL_DATA!$A$4:$X$1004,20,0),"")</f>
        <v/>
      </c>
      <c r="U808" s="58" t="str">
        <f>IFERROR(VLOOKUP($AC808,FILL_DATA!$A$4:$X$1004,21,0),"")</f>
        <v/>
      </c>
      <c r="V808" s="58" t="str">
        <f>IFERROR(VLOOKUP($AC808,FILL_DATA!$A$4:$X$1004,22,0),"")</f>
        <v/>
      </c>
      <c r="W808" s="58" t="str">
        <f>IFERROR(VLOOKUP($AC808,FILL_DATA!$A$4:$X$1004,23,0),"")</f>
        <v/>
      </c>
      <c r="X808" s="59" t="str">
        <f>IFERROR(VLOOKUP($AC808,FILL_DATA!$A$4:$X$1004,24,0),"")</f>
        <v/>
      </c>
      <c r="Y808" s="59" t="str">
        <f>IF(SANCTION!$C$6:$C$1006="","",VLOOKUP(SANCTION!$C$6:$C$1006,Sheet1!$B$3:$C$15,2,0))</f>
        <v/>
      </c>
      <c r="Z808" s="57">
        <f t="shared" si="24"/>
        <v>0</v>
      </c>
      <c r="AE808" s="89">
        <f>IF(SANCTION!$C808&gt;=9,1,0)</f>
        <v>1</v>
      </c>
      <c r="AF808" s="89">
        <f>IFERROR(PRODUCT(SANCTION!$X808,SANCTION!$Y808),"")</f>
        <v>0</v>
      </c>
      <c r="AG808" s="89">
        <f t="shared" si="25"/>
        <v>0</v>
      </c>
    </row>
    <row r="809" spans="1:33" hidden="1">
      <c r="A809" s="89" t="str">
        <f>J809&amp;"_"&amp;COUNTIF($J$6:J809,J809)</f>
        <v>_773</v>
      </c>
      <c r="B809" s="58"/>
      <c r="C809" s="58" t="str">
        <f>IFERROR(VLOOKUP($AC809,FILL_DATA!$A$4:$X$1004,2,0),"")</f>
        <v/>
      </c>
      <c r="D809" s="59" t="str">
        <f>IFERROR(VLOOKUP($AC809,FILL_DATA!$A$4:$X$1004,3,0),"")</f>
        <v/>
      </c>
      <c r="E809" s="59" t="str">
        <f>IF(REFRESH!D809="","",REFRESH!D809)</f>
        <v/>
      </c>
      <c r="F809" s="59" t="str">
        <f>IFERROR(VLOOKUP($AC809,FILL_DATA!$A$4:$X$1004,5,0),"")</f>
        <v/>
      </c>
      <c r="G809" s="58" t="str">
        <f>IFERROR(VLOOKUP($AC809,FILL_DATA!$A$4:$X$1004,6,0),"")</f>
        <v/>
      </c>
      <c r="H809" s="58" t="str">
        <f>IFERROR(VLOOKUP($AC809,FILL_DATA!$A$4:$X$1004,7,0),"")</f>
        <v/>
      </c>
      <c r="I809" s="161" t="str">
        <f>IFERROR(VLOOKUP($AC809,FILL_DATA!$A$4:$X$1004,9,0),"")</f>
        <v/>
      </c>
      <c r="J809" s="58" t="str">
        <f>IFERROR(VLOOKUP($AC809,FILL_DATA!$A$4:$X$1004,10,0),"")</f>
        <v/>
      </c>
      <c r="K809" s="58" t="str">
        <f>IFERROR(VLOOKUP($AC809,FILL_DATA!$A$4:$X$1004,11,0),"")</f>
        <v/>
      </c>
      <c r="L809" s="58" t="str">
        <f>IFERROR(VLOOKUP($AC809,FILL_DATA!$A$4:$X$1004,12,0),"")</f>
        <v/>
      </c>
      <c r="M809" s="58" t="str">
        <f>IFERROR(VLOOKUP($AC809,FILL_DATA!$A$4:$X$1004,13,0),"")</f>
        <v/>
      </c>
      <c r="N809" s="58" t="str">
        <f>IFERROR(VLOOKUP($AC809,FILL_DATA!$A$4:$X$1004,14,0),"")</f>
        <v/>
      </c>
      <c r="O809" s="58" t="str">
        <f>IFERROR(VLOOKUP($AC809,FILL_DATA!$A$4:$X$1004,15,0),"")</f>
        <v/>
      </c>
      <c r="P809" s="58" t="str">
        <f>IFERROR(VLOOKUP($AC809,FILL_DATA!$A$4:$X$1004,16,0),"")</f>
        <v/>
      </c>
      <c r="Q809" s="58" t="str">
        <f>IFERROR(VLOOKUP($AC809,FILL_DATA!$A$4:$X$1004,17,0),"")</f>
        <v/>
      </c>
      <c r="R809" s="58" t="str">
        <f>IFERROR(VLOOKUP($AC809,FILL_DATA!$A$4:$X$1004,18,0),"")</f>
        <v/>
      </c>
      <c r="S809" s="58" t="str">
        <f>IFERROR(VLOOKUP($AC809,FILL_DATA!$A$4:$X$1004,19,0),"")</f>
        <v/>
      </c>
      <c r="T809" s="58" t="str">
        <f>IFERROR(VLOOKUP($AC809,FILL_DATA!$A$4:$X$1004,20,0),"")</f>
        <v/>
      </c>
      <c r="U809" s="58" t="str">
        <f>IFERROR(VLOOKUP($AC809,FILL_DATA!$A$4:$X$1004,21,0),"")</f>
        <v/>
      </c>
      <c r="V809" s="58" t="str">
        <f>IFERROR(VLOOKUP($AC809,FILL_DATA!$A$4:$X$1004,22,0),"")</f>
        <v/>
      </c>
      <c r="W809" s="58" t="str">
        <f>IFERROR(VLOOKUP($AC809,FILL_DATA!$A$4:$X$1004,23,0),"")</f>
        <v/>
      </c>
      <c r="X809" s="59" t="str">
        <f>IFERROR(VLOOKUP($AC809,FILL_DATA!$A$4:$X$1004,24,0),"")</f>
        <v/>
      </c>
      <c r="Y809" s="59" t="str">
        <f>IF(SANCTION!$C$6:$C$1006="","",VLOOKUP(SANCTION!$C$6:$C$1006,Sheet1!$B$3:$C$15,2,0))</f>
        <v/>
      </c>
      <c r="Z809" s="57">
        <f t="shared" si="24"/>
        <v>0</v>
      </c>
      <c r="AE809" s="89">
        <f>IF(SANCTION!$C809&gt;=9,1,0)</f>
        <v>1</v>
      </c>
      <c r="AF809" s="89">
        <f>IFERROR(PRODUCT(SANCTION!$X809,SANCTION!$Y809),"")</f>
        <v>0</v>
      </c>
      <c r="AG809" s="89">
        <f t="shared" si="25"/>
        <v>0</v>
      </c>
    </row>
    <row r="810" spans="1:33" hidden="1">
      <c r="A810" s="89" t="str">
        <f>J810&amp;"_"&amp;COUNTIF($J$6:J810,J810)</f>
        <v>_774</v>
      </c>
      <c r="B810" s="58"/>
      <c r="C810" s="58" t="str">
        <f>IFERROR(VLOOKUP($AC810,FILL_DATA!$A$4:$X$1004,2,0),"")</f>
        <v/>
      </c>
      <c r="D810" s="59" t="str">
        <f>IFERROR(VLOOKUP($AC810,FILL_DATA!$A$4:$X$1004,3,0),"")</f>
        <v/>
      </c>
      <c r="E810" s="59" t="str">
        <f>IF(REFRESH!D810="","",REFRESH!D810)</f>
        <v/>
      </c>
      <c r="F810" s="59" t="str">
        <f>IFERROR(VLOOKUP($AC810,FILL_DATA!$A$4:$X$1004,5,0),"")</f>
        <v/>
      </c>
      <c r="G810" s="58" t="str">
        <f>IFERROR(VLOOKUP($AC810,FILL_DATA!$A$4:$X$1004,6,0),"")</f>
        <v/>
      </c>
      <c r="H810" s="58" t="str">
        <f>IFERROR(VLOOKUP($AC810,FILL_DATA!$A$4:$X$1004,7,0),"")</f>
        <v/>
      </c>
      <c r="I810" s="161" t="str">
        <f>IFERROR(VLOOKUP($AC810,FILL_DATA!$A$4:$X$1004,9,0),"")</f>
        <v/>
      </c>
      <c r="J810" s="58" t="str">
        <f>IFERROR(VLOOKUP($AC810,FILL_DATA!$A$4:$X$1004,10,0),"")</f>
        <v/>
      </c>
      <c r="K810" s="58" t="str">
        <f>IFERROR(VLOOKUP($AC810,FILL_DATA!$A$4:$X$1004,11,0),"")</f>
        <v/>
      </c>
      <c r="L810" s="58" t="str">
        <f>IFERROR(VLOOKUP($AC810,FILL_DATA!$A$4:$X$1004,12,0),"")</f>
        <v/>
      </c>
      <c r="M810" s="58" t="str">
        <f>IFERROR(VLOOKUP($AC810,FILL_DATA!$A$4:$X$1004,13,0),"")</f>
        <v/>
      </c>
      <c r="N810" s="58" t="str">
        <f>IFERROR(VLOOKUP($AC810,FILL_DATA!$A$4:$X$1004,14,0),"")</f>
        <v/>
      </c>
      <c r="O810" s="58" t="str">
        <f>IFERROR(VLOOKUP($AC810,FILL_DATA!$A$4:$X$1004,15,0),"")</f>
        <v/>
      </c>
      <c r="P810" s="58" t="str">
        <f>IFERROR(VLOOKUP($AC810,FILL_DATA!$A$4:$X$1004,16,0),"")</f>
        <v/>
      </c>
      <c r="Q810" s="58" t="str">
        <f>IFERROR(VLOOKUP($AC810,FILL_DATA!$A$4:$X$1004,17,0),"")</f>
        <v/>
      </c>
      <c r="R810" s="58" t="str">
        <f>IFERROR(VLOOKUP($AC810,FILL_DATA!$A$4:$X$1004,18,0),"")</f>
        <v/>
      </c>
      <c r="S810" s="58" t="str">
        <f>IFERROR(VLOOKUP($AC810,FILL_DATA!$A$4:$X$1004,19,0),"")</f>
        <v/>
      </c>
      <c r="T810" s="58" t="str">
        <f>IFERROR(VLOOKUP($AC810,FILL_DATA!$A$4:$X$1004,20,0),"")</f>
        <v/>
      </c>
      <c r="U810" s="58" t="str">
        <f>IFERROR(VLOOKUP($AC810,FILL_DATA!$A$4:$X$1004,21,0),"")</f>
        <v/>
      </c>
      <c r="V810" s="58" t="str">
        <f>IFERROR(VLOOKUP($AC810,FILL_DATA!$A$4:$X$1004,22,0),"")</f>
        <v/>
      </c>
      <c r="W810" s="58" t="str">
        <f>IFERROR(VLOOKUP($AC810,FILL_DATA!$A$4:$X$1004,23,0),"")</f>
        <v/>
      </c>
      <c r="X810" s="59" t="str">
        <f>IFERROR(VLOOKUP($AC810,FILL_DATA!$A$4:$X$1004,24,0),"")</f>
        <v/>
      </c>
      <c r="Y810" s="59" t="str">
        <f>IF(SANCTION!$C$6:$C$1006="","",VLOOKUP(SANCTION!$C$6:$C$1006,Sheet1!$B$3:$C$15,2,0))</f>
        <v/>
      </c>
      <c r="Z810" s="57">
        <f t="shared" si="24"/>
        <v>0</v>
      </c>
      <c r="AE810" s="89">
        <f>IF(SANCTION!$C810&gt;=9,1,0)</f>
        <v>1</v>
      </c>
      <c r="AF810" s="89">
        <f>IFERROR(PRODUCT(SANCTION!$X810,SANCTION!$Y810),"")</f>
        <v>0</v>
      </c>
      <c r="AG810" s="89">
        <f t="shared" si="25"/>
        <v>0</v>
      </c>
    </row>
    <row r="811" spans="1:33" hidden="1">
      <c r="A811" s="89" t="str">
        <f>J811&amp;"_"&amp;COUNTIF($J$6:J811,J811)</f>
        <v>_775</v>
      </c>
      <c r="B811" s="58"/>
      <c r="C811" s="58" t="str">
        <f>IFERROR(VLOOKUP($AC811,FILL_DATA!$A$4:$X$1004,2,0),"")</f>
        <v/>
      </c>
      <c r="D811" s="59" t="str">
        <f>IFERROR(VLOOKUP($AC811,FILL_DATA!$A$4:$X$1004,3,0),"")</f>
        <v/>
      </c>
      <c r="E811" s="59" t="str">
        <f>IF(REFRESH!D811="","",REFRESH!D811)</f>
        <v/>
      </c>
      <c r="F811" s="59" t="str">
        <f>IFERROR(VLOOKUP($AC811,FILL_DATA!$A$4:$X$1004,5,0),"")</f>
        <v/>
      </c>
      <c r="G811" s="58" t="str">
        <f>IFERROR(VLOOKUP($AC811,FILL_DATA!$A$4:$X$1004,6,0),"")</f>
        <v/>
      </c>
      <c r="H811" s="58" t="str">
        <f>IFERROR(VLOOKUP($AC811,FILL_DATA!$A$4:$X$1004,7,0),"")</f>
        <v/>
      </c>
      <c r="I811" s="161" t="str">
        <f>IFERROR(VLOOKUP($AC811,FILL_DATA!$A$4:$X$1004,9,0),"")</f>
        <v/>
      </c>
      <c r="J811" s="58" t="str">
        <f>IFERROR(VLOOKUP($AC811,FILL_DATA!$A$4:$X$1004,10,0),"")</f>
        <v/>
      </c>
      <c r="K811" s="58" t="str">
        <f>IFERROR(VLOOKUP($AC811,FILL_DATA!$A$4:$X$1004,11,0),"")</f>
        <v/>
      </c>
      <c r="L811" s="58" t="str">
        <f>IFERROR(VLOOKUP($AC811,FILL_DATA!$A$4:$X$1004,12,0),"")</f>
        <v/>
      </c>
      <c r="M811" s="58" t="str">
        <f>IFERROR(VLOOKUP($AC811,FILL_DATA!$A$4:$X$1004,13,0),"")</f>
        <v/>
      </c>
      <c r="N811" s="58" t="str">
        <f>IFERROR(VLOOKUP($AC811,FILL_DATA!$A$4:$X$1004,14,0),"")</f>
        <v/>
      </c>
      <c r="O811" s="58" t="str">
        <f>IFERROR(VLOOKUP($AC811,FILL_DATA!$A$4:$X$1004,15,0),"")</f>
        <v/>
      </c>
      <c r="P811" s="58" t="str">
        <f>IFERROR(VLOOKUP($AC811,FILL_DATA!$A$4:$X$1004,16,0),"")</f>
        <v/>
      </c>
      <c r="Q811" s="58" t="str">
        <f>IFERROR(VLOOKUP($AC811,FILL_DATA!$A$4:$X$1004,17,0),"")</f>
        <v/>
      </c>
      <c r="R811" s="58" t="str">
        <f>IFERROR(VLOOKUP($AC811,FILL_DATA!$A$4:$X$1004,18,0),"")</f>
        <v/>
      </c>
      <c r="S811" s="58" t="str">
        <f>IFERROR(VLOOKUP($AC811,FILL_DATA!$A$4:$X$1004,19,0),"")</f>
        <v/>
      </c>
      <c r="T811" s="58" t="str">
        <f>IFERROR(VLOOKUP($AC811,FILL_DATA!$A$4:$X$1004,20,0),"")</f>
        <v/>
      </c>
      <c r="U811" s="58" t="str">
        <f>IFERROR(VLOOKUP($AC811,FILL_DATA!$A$4:$X$1004,21,0),"")</f>
        <v/>
      </c>
      <c r="V811" s="58" t="str">
        <f>IFERROR(VLOOKUP($AC811,FILL_DATA!$A$4:$X$1004,22,0),"")</f>
        <v/>
      </c>
      <c r="W811" s="58" t="str">
        <f>IFERROR(VLOOKUP($AC811,FILL_DATA!$A$4:$X$1004,23,0),"")</f>
        <v/>
      </c>
      <c r="X811" s="59" t="str">
        <f>IFERROR(VLOOKUP($AC811,FILL_DATA!$A$4:$X$1004,24,0),"")</f>
        <v/>
      </c>
      <c r="Y811" s="59" t="str">
        <f>IF(SANCTION!$C$6:$C$1006="","",VLOOKUP(SANCTION!$C$6:$C$1006,Sheet1!$B$3:$C$15,2,0))</f>
        <v/>
      </c>
      <c r="Z811" s="57">
        <f t="shared" si="24"/>
        <v>0</v>
      </c>
      <c r="AE811" s="89">
        <f>IF(SANCTION!$C811&gt;=9,1,0)</f>
        <v>1</v>
      </c>
      <c r="AF811" s="89">
        <f>IFERROR(PRODUCT(SANCTION!$X811,SANCTION!$Y811),"")</f>
        <v>0</v>
      </c>
      <c r="AG811" s="89">
        <f t="shared" si="25"/>
        <v>0</v>
      </c>
    </row>
    <row r="812" spans="1:33" hidden="1">
      <c r="A812" s="89" t="str">
        <f>J812&amp;"_"&amp;COUNTIF($J$6:J812,J812)</f>
        <v>_776</v>
      </c>
      <c r="B812" s="58"/>
      <c r="C812" s="58" t="str">
        <f>IFERROR(VLOOKUP($AC812,FILL_DATA!$A$4:$X$1004,2,0),"")</f>
        <v/>
      </c>
      <c r="D812" s="59" t="str">
        <f>IFERROR(VLOOKUP($AC812,FILL_DATA!$A$4:$X$1004,3,0),"")</f>
        <v/>
      </c>
      <c r="E812" s="59" t="str">
        <f>IF(REFRESH!D812="","",REFRESH!D812)</f>
        <v/>
      </c>
      <c r="F812" s="59" t="str">
        <f>IFERROR(VLOOKUP($AC812,FILL_DATA!$A$4:$X$1004,5,0),"")</f>
        <v/>
      </c>
      <c r="G812" s="58" t="str">
        <f>IFERROR(VLOOKUP($AC812,FILL_DATA!$A$4:$X$1004,6,0),"")</f>
        <v/>
      </c>
      <c r="H812" s="58" t="str">
        <f>IFERROR(VLOOKUP($AC812,FILL_DATA!$A$4:$X$1004,7,0),"")</f>
        <v/>
      </c>
      <c r="I812" s="161" t="str">
        <f>IFERROR(VLOOKUP($AC812,FILL_DATA!$A$4:$X$1004,9,0),"")</f>
        <v/>
      </c>
      <c r="J812" s="58" t="str">
        <f>IFERROR(VLOOKUP($AC812,FILL_DATA!$A$4:$X$1004,10,0),"")</f>
        <v/>
      </c>
      <c r="K812" s="58" t="str">
        <f>IFERROR(VLOOKUP($AC812,FILL_DATA!$A$4:$X$1004,11,0),"")</f>
        <v/>
      </c>
      <c r="L812" s="58" t="str">
        <f>IFERROR(VLOOKUP($AC812,FILL_DATA!$A$4:$X$1004,12,0),"")</f>
        <v/>
      </c>
      <c r="M812" s="58" t="str">
        <f>IFERROR(VLOOKUP($AC812,FILL_DATA!$A$4:$X$1004,13,0),"")</f>
        <v/>
      </c>
      <c r="N812" s="58" t="str">
        <f>IFERROR(VLOOKUP($AC812,FILL_DATA!$A$4:$X$1004,14,0),"")</f>
        <v/>
      </c>
      <c r="O812" s="58" t="str">
        <f>IFERROR(VLOOKUP($AC812,FILL_DATA!$A$4:$X$1004,15,0),"")</f>
        <v/>
      </c>
      <c r="P812" s="58" t="str">
        <f>IFERROR(VLOOKUP($AC812,FILL_DATA!$A$4:$X$1004,16,0),"")</f>
        <v/>
      </c>
      <c r="Q812" s="58" t="str">
        <f>IFERROR(VLOOKUP($AC812,FILL_DATA!$A$4:$X$1004,17,0),"")</f>
        <v/>
      </c>
      <c r="R812" s="58" t="str">
        <f>IFERROR(VLOOKUP($AC812,FILL_DATA!$A$4:$X$1004,18,0),"")</f>
        <v/>
      </c>
      <c r="S812" s="58" t="str">
        <f>IFERROR(VLOOKUP($AC812,FILL_DATA!$A$4:$X$1004,19,0),"")</f>
        <v/>
      </c>
      <c r="T812" s="58" t="str">
        <f>IFERROR(VLOOKUP($AC812,FILL_DATA!$A$4:$X$1004,20,0),"")</f>
        <v/>
      </c>
      <c r="U812" s="58" t="str">
        <f>IFERROR(VLOOKUP($AC812,FILL_DATA!$A$4:$X$1004,21,0),"")</f>
        <v/>
      </c>
      <c r="V812" s="58" t="str">
        <f>IFERROR(VLOOKUP($AC812,FILL_DATA!$A$4:$X$1004,22,0),"")</f>
        <v/>
      </c>
      <c r="W812" s="58" t="str">
        <f>IFERROR(VLOOKUP($AC812,FILL_DATA!$A$4:$X$1004,23,0),"")</f>
        <v/>
      </c>
      <c r="X812" s="59" t="str">
        <f>IFERROR(VLOOKUP($AC812,FILL_DATA!$A$4:$X$1004,24,0),"")</f>
        <v/>
      </c>
      <c r="Y812" s="59" t="str">
        <f>IF(SANCTION!$C$6:$C$1006="","",VLOOKUP(SANCTION!$C$6:$C$1006,Sheet1!$B$3:$C$15,2,0))</f>
        <v/>
      </c>
      <c r="Z812" s="57">
        <f t="shared" si="24"/>
        <v>0</v>
      </c>
      <c r="AE812" s="89">
        <f>IF(SANCTION!$C812&gt;=9,1,0)</f>
        <v>1</v>
      </c>
      <c r="AF812" s="89">
        <f>IFERROR(PRODUCT(SANCTION!$X812,SANCTION!$Y812),"")</f>
        <v>0</v>
      </c>
      <c r="AG812" s="89">
        <f t="shared" si="25"/>
        <v>0</v>
      </c>
    </row>
    <row r="813" spans="1:33" hidden="1">
      <c r="A813" s="89" t="str">
        <f>J813&amp;"_"&amp;COUNTIF($J$6:J813,J813)</f>
        <v>_777</v>
      </c>
      <c r="B813" s="58"/>
      <c r="C813" s="58" t="str">
        <f>IFERROR(VLOOKUP($AC813,FILL_DATA!$A$4:$X$1004,2,0),"")</f>
        <v/>
      </c>
      <c r="D813" s="59" t="str">
        <f>IFERROR(VLOOKUP($AC813,FILL_DATA!$A$4:$X$1004,3,0),"")</f>
        <v/>
      </c>
      <c r="E813" s="59" t="str">
        <f>IF(REFRESH!D813="","",REFRESH!D813)</f>
        <v/>
      </c>
      <c r="F813" s="59" t="str">
        <f>IFERROR(VLOOKUP($AC813,FILL_DATA!$A$4:$X$1004,5,0),"")</f>
        <v/>
      </c>
      <c r="G813" s="58" t="str">
        <f>IFERROR(VLOOKUP($AC813,FILL_DATA!$A$4:$X$1004,6,0),"")</f>
        <v/>
      </c>
      <c r="H813" s="58" t="str">
        <f>IFERROR(VLOOKUP($AC813,FILL_DATA!$A$4:$X$1004,7,0),"")</f>
        <v/>
      </c>
      <c r="I813" s="161" t="str">
        <f>IFERROR(VLOOKUP($AC813,FILL_DATA!$A$4:$X$1004,9,0),"")</f>
        <v/>
      </c>
      <c r="J813" s="58" t="str">
        <f>IFERROR(VLOOKUP($AC813,FILL_DATA!$A$4:$X$1004,10,0),"")</f>
        <v/>
      </c>
      <c r="K813" s="58" t="str">
        <f>IFERROR(VLOOKUP($AC813,FILL_DATA!$A$4:$X$1004,11,0),"")</f>
        <v/>
      </c>
      <c r="L813" s="58" t="str">
        <f>IFERROR(VLOOKUP($AC813,FILL_DATA!$A$4:$X$1004,12,0),"")</f>
        <v/>
      </c>
      <c r="M813" s="58" t="str">
        <f>IFERROR(VLOOKUP($AC813,FILL_DATA!$A$4:$X$1004,13,0),"")</f>
        <v/>
      </c>
      <c r="N813" s="58" t="str">
        <f>IFERROR(VLOOKUP($AC813,FILL_DATA!$A$4:$X$1004,14,0),"")</f>
        <v/>
      </c>
      <c r="O813" s="58" t="str">
        <f>IFERROR(VLOOKUP($AC813,FILL_DATA!$A$4:$X$1004,15,0),"")</f>
        <v/>
      </c>
      <c r="P813" s="58" t="str">
        <f>IFERROR(VLOOKUP($AC813,FILL_DATA!$A$4:$X$1004,16,0),"")</f>
        <v/>
      </c>
      <c r="Q813" s="58" t="str">
        <f>IFERROR(VLOOKUP($AC813,FILL_DATA!$A$4:$X$1004,17,0),"")</f>
        <v/>
      </c>
      <c r="R813" s="58" t="str">
        <f>IFERROR(VLOOKUP($AC813,FILL_DATA!$A$4:$X$1004,18,0),"")</f>
        <v/>
      </c>
      <c r="S813" s="58" t="str">
        <f>IFERROR(VLOOKUP($AC813,FILL_DATA!$A$4:$X$1004,19,0),"")</f>
        <v/>
      </c>
      <c r="T813" s="58" t="str">
        <f>IFERROR(VLOOKUP($AC813,FILL_DATA!$A$4:$X$1004,20,0),"")</f>
        <v/>
      </c>
      <c r="U813" s="58" t="str">
        <f>IFERROR(VLOOKUP($AC813,FILL_DATA!$A$4:$X$1004,21,0),"")</f>
        <v/>
      </c>
      <c r="V813" s="58" t="str">
        <f>IFERROR(VLOOKUP($AC813,FILL_DATA!$A$4:$X$1004,22,0),"")</f>
        <v/>
      </c>
      <c r="W813" s="58" t="str">
        <f>IFERROR(VLOOKUP($AC813,FILL_DATA!$A$4:$X$1004,23,0),"")</f>
        <v/>
      </c>
      <c r="X813" s="59" t="str">
        <f>IFERROR(VLOOKUP($AC813,FILL_DATA!$A$4:$X$1004,24,0),"")</f>
        <v/>
      </c>
      <c r="Y813" s="59" t="str">
        <f>IF(SANCTION!$C$6:$C$1006="","",VLOOKUP(SANCTION!$C$6:$C$1006,Sheet1!$B$3:$C$15,2,0))</f>
        <v/>
      </c>
      <c r="Z813" s="57">
        <f t="shared" si="24"/>
        <v>0</v>
      </c>
      <c r="AE813" s="89">
        <f>IF(SANCTION!$C813&gt;=9,1,0)</f>
        <v>1</v>
      </c>
      <c r="AF813" s="89">
        <f>IFERROR(PRODUCT(SANCTION!$X813,SANCTION!$Y813),"")</f>
        <v>0</v>
      </c>
      <c r="AG813" s="89">
        <f t="shared" si="25"/>
        <v>0</v>
      </c>
    </row>
    <row r="814" spans="1:33" hidden="1">
      <c r="A814" s="89" t="str">
        <f>J814&amp;"_"&amp;COUNTIF($J$6:J814,J814)</f>
        <v>_778</v>
      </c>
      <c r="B814" s="58"/>
      <c r="C814" s="58" t="str">
        <f>IFERROR(VLOOKUP($AC814,FILL_DATA!$A$4:$X$1004,2,0),"")</f>
        <v/>
      </c>
      <c r="D814" s="59" t="str">
        <f>IFERROR(VLOOKUP($AC814,FILL_DATA!$A$4:$X$1004,3,0),"")</f>
        <v/>
      </c>
      <c r="E814" s="59" t="str">
        <f>IF(REFRESH!D814="","",REFRESH!D814)</f>
        <v/>
      </c>
      <c r="F814" s="59" t="str">
        <f>IFERROR(VLOOKUP($AC814,FILL_DATA!$A$4:$X$1004,5,0),"")</f>
        <v/>
      </c>
      <c r="G814" s="58" t="str">
        <f>IFERROR(VLOOKUP($AC814,FILL_DATA!$A$4:$X$1004,6,0),"")</f>
        <v/>
      </c>
      <c r="H814" s="58" t="str">
        <f>IFERROR(VLOOKUP($AC814,FILL_DATA!$A$4:$X$1004,7,0),"")</f>
        <v/>
      </c>
      <c r="I814" s="161" t="str">
        <f>IFERROR(VLOOKUP($AC814,FILL_DATA!$A$4:$X$1004,9,0),"")</f>
        <v/>
      </c>
      <c r="J814" s="58" t="str">
        <f>IFERROR(VLOOKUP($AC814,FILL_DATA!$A$4:$X$1004,10,0),"")</f>
        <v/>
      </c>
      <c r="K814" s="58" t="str">
        <f>IFERROR(VLOOKUP($AC814,FILL_DATA!$A$4:$X$1004,11,0),"")</f>
        <v/>
      </c>
      <c r="L814" s="58" t="str">
        <f>IFERROR(VLOOKUP($AC814,FILL_DATA!$A$4:$X$1004,12,0),"")</f>
        <v/>
      </c>
      <c r="M814" s="58" t="str">
        <f>IFERROR(VLOOKUP($AC814,FILL_DATA!$A$4:$X$1004,13,0),"")</f>
        <v/>
      </c>
      <c r="N814" s="58" t="str">
        <f>IFERROR(VLOOKUP($AC814,FILL_DATA!$A$4:$X$1004,14,0),"")</f>
        <v/>
      </c>
      <c r="O814" s="58" t="str">
        <f>IFERROR(VLOOKUP($AC814,FILL_DATA!$A$4:$X$1004,15,0),"")</f>
        <v/>
      </c>
      <c r="P814" s="58" t="str">
        <f>IFERROR(VLOOKUP($AC814,FILL_DATA!$A$4:$X$1004,16,0),"")</f>
        <v/>
      </c>
      <c r="Q814" s="58" t="str">
        <f>IFERROR(VLOOKUP($AC814,FILL_DATA!$A$4:$X$1004,17,0),"")</f>
        <v/>
      </c>
      <c r="R814" s="58" t="str">
        <f>IFERROR(VLOOKUP($AC814,FILL_DATA!$A$4:$X$1004,18,0),"")</f>
        <v/>
      </c>
      <c r="S814" s="58" t="str">
        <f>IFERROR(VLOOKUP($AC814,FILL_DATA!$A$4:$X$1004,19,0),"")</f>
        <v/>
      </c>
      <c r="T814" s="58" t="str">
        <f>IFERROR(VLOOKUP($AC814,FILL_DATA!$A$4:$X$1004,20,0),"")</f>
        <v/>
      </c>
      <c r="U814" s="58" t="str">
        <f>IFERROR(VLOOKUP($AC814,FILL_DATA!$A$4:$X$1004,21,0),"")</f>
        <v/>
      </c>
      <c r="V814" s="58" t="str">
        <f>IFERROR(VLOOKUP($AC814,FILL_DATA!$A$4:$X$1004,22,0),"")</f>
        <v/>
      </c>
      <c r="W814" s="58" t="str">
        <f>IFERROR(VLOOKUP($AC814,FILL_DATA!$A$4:$X$1004,23,0),"")</f>
        <v/>
      </c>
      <c r="X814" s="59" t="str">
        <f>IFERROR(VLOOKUP($AC814,FILL_DATA!$A$4:$X$1004,24,0),"")</f>
        <v/>
      </c>
      <c r="Y814" s="59" t="str">
        <f>IF(SANCTION!$C$6:$C$1006="","",VLOOKUP(SANCTION!$C$6:$C$1006,Sheet1!$B$3:$C$15,2,0))</f>
        <v/>
      </c>
      <c r="Z814" s="57">
        <f t="shared" si="24"/>
        <v>0</v>
      </c>
      <c r="AE814" s="89">
        <f>IF(SANCTION!$C814&gt;=9,1,0)</f>
        <v>1</v>
      </c>
      <c r="AF814" s="89">
        <f>IFERROR(PRODUCT(SANCTION!$X814,SANCTION!$Y814),"")</f>
        <v>0</v>
      </c>
      <c r="AG814" s="89">
        <f t="shared" si="25"/>
        <v>0</v>
      </c>
    </row>
    <row r="815" spans="1:33" hidden="1">
      <c r="A815" s="89" t="str">
        <f>J815&amp;"_"&amp;COUNTIF($J$6:J815,J815)</f>
        <v>_779</v>
      </c>
      <c r="B815" s="58"/>
      <c r="C815" s="58" t="str">
        <f>IFERROR(VLOOKUP($AC815,FILL_DATA!$A$4:$X$1004,2,0),"")</f>
        <v/>
      </c>
      <c r="D815" s="59" t="str">
        <f>IFERROR(VLOOKUP($AC815,FILL_DATA!$A$4:$X$1004,3,0),"")</f>
        <v/>
      </c>
      <c r="E815" s="59" t="str">
        <f>IF(REFRESH!D815="","",REFRESH!D815)</f>
        <v/>
      </c>
      <c r="F815" s="59" t="str">
        <f>IFERROR(VLOOKUP($AC815,FILL_DATA!$A$4:$X$1004,5,0),"")</f>
        <v/>
      </c>
      <c r="G815" s="58" t="str">
        <f>IFERROR(VLOOKUP($AC815,FILL_DATA!$A$4:$X$1004,6,0),"")</f>
        <v/>
      </c>
      <c r="H815" s="58" t="str">
        <f>IFERROR(VLOOKUP($AC815,FILL_DATA!$A$4:$X$1004,7,0),"")</f>
        <v/>
      </c>
      <c r="I815" s="161" t="str">
        <f>IFERROR(VLOOKUP($AC815,FILL_DATA!$A$4:$X$1004,9,0),"")</f>
        <v/>
      </c>
      <c r="J815" s="58" t="str">
        <f>IFERROR(VLOOKUP($AC815,FILL_DATA!$A$4:$X$1004,10,0),"")</f>
        <v/>
      </c>
      <c r="K815" s="58" t="str">
        <f>IFERROR(VLOOKUP($AC815,FILL_DATA!$A$4:$X$1004,11,0),"")</f>
        <v/>
      </c>
      <c r="L815" s="58" t="str">
        <f>IFERROR(VLOOKUP($AC815,FILL_DATA!$A$4:$X$1004,12,0),"")</f>
        <v/>
      </c>
      <c r="M815" s="58" t="str">
        <f>IFERROR(VLOOKUP($AC815,FILL_DATA!$A$4:$X$1004,13,0),"")</f>
        <v/>
      </c>
      <c r="N815" s="58" t="str">
        <f>IFERROR(VLOOKUP($AC815,FILL_DATA!$A$4:$X$1004,14,0),"")</f>
        <v/>
      </c>
      <c r="O815" s="58" t="str">
        <f>IFERROR(VLOOKUP($AC815,FILL_DATA!$A$4:$X$1004,15,0),"")</f>
        <v/>
      </c>
      <c r="P815" s="58" t="str">
        <f>IFERROR(VLOOKUP($AC815,FILL_DATA!$A$4:$X$1004,16,0),"")</f>
        <v/>
      </c>
      <c r="Q815" s="58" t="str">
        <f>IFERROR(VLOOKUP($AC815,FILL_DATA!$A$4:$X$1004,17,0),"")</f>
        <v/>
      </c>
      <c r="R815" s="58" t="str">
        <f>IFERROR(VLOOKUP($AC815,FILL_DATA!$A$4:$X$1004,18,0),"")</f>
        <v/>
      </c>
      <c r="S815" s="58" t="str">
        <f>IFERROR(VLOOKUP($AC815,FILL_DATA!$A$4:$X$1004,19,0),"")</f>
        <v/>
      </c>
      <c r="T815" s="58" t="str">
        <f>IFERROR(VLOOKUP($AC815,FILL_DATA!$A$4:$X$1004,20,0),"")</f>
        <v/>
      </c>
      <c r="U815" s="58" t="str">
        <f>IFERROR(VLOOKUP($AC815,FILL_DATA!$A$4:$X$1004,21,0),"")</f>
        <v/>
      </c>
      <c r="V815" s="58" t="str">
        <f>IFERROR(VLOOKUP($AC815,FILL_DATA!$A$4:$X$1004,22,0),"")</f>
        <v/>
      </c>
      <c r="W815" s="58" t="str">
        <f>IFERROR(VLOOKUP($AC815,FILL_DATA!$A$4:$X$1004,23,0),"")</f>
        <v/>
      </c>
      <c r="X815" s="59" t="str">
        <f>IFERROR(VLOOKUP($AC815,FILL_DATA!$A$4:$X$1004,24,0),"")</f>
        <v/>
      </c>
      <c r="Y815" s="59" t="str">
        <f>IF(SANCTION!$C$6:$C$1006="","",VLOOKUP(SANCTION!$C$6:$C$1006,Sheet1!$B$3:$C$15,2,0))</f>
        <v/>
      </c>
      <c r="Z815" s="57">
        <f t="shared" si="24"/>
        <v>0</v>
      </c>
      <c r="AE815" s="89">
        <f>IF(SANCTION!$C815&gt;=9,1,0)</f>
        <v>1</v>
      </c>
      <c r="AF815" s="89">
        <f>IFERROR(PRODUCT(SANCTION!$X815,SANCTION!$Y815),"")</f>
        <v>0</v>
      </c>
      <c r="AG815" s="89">
        <f t="shared" si="25"/>
        <v>0</v>
      </c>
    </row>
    <row r="816" spans="1:33" hidden="1">
      <c r="A816" s="89" t="str">
        <f>J816&amp;"_"&amp;COUNTIF($J$6:J816,J816)</f>
        <v>_780</v>
      </c>
      <c r="B816" s="58"/>
      <c r="C816" s="58" t="str">
        <f>IFERROR(VLOOKUP($AC816,FILL_DATA!$A$4:$X$1004,2,0),"")</f>
        <v/>
      </c>
      <c r="D816" s="59" t="str">
        <f>IFERROR(VLOOKUP($AC816,FILL_DATA!$A$4:$X$1004,3,0),"")</f>
        <v/>
      </c>
      <c r="E816" s="59" t="str">
        <f>IF(REFRESH!D816="","",REFRESH!D816)</f>
        <v/>
      </c>
      <c r="F816" s="59" t="str">
        <f>IFERROR(VLOOKUP($AC816,FILL_DATA!$A$4:$X$1004,5,0),"")</f>
        <v/>
      </c>
      <c r="G816" s="58" t="str">
        <f>IFERROR(VLOOKUP($AC816,FILL_DATA!$A$4:$X$1004,6,0),"")</f>
        <v/>
      </c>
      <c r="H816" s="58" t="str">
        <f>IFERROR(VLOOKUP($AC816,FILL_DATA!$A$4:$X$1004,7,0),"")</f>
        <v/>
      </c>
      <c r="I816" s="161" t="str">
        <f>IFERROR(VLOOKUP($AC816,FILL_DATA!$A$4:$X$1004,9,0),"")</f>
        <v/>
      </c>
      <c r="J816" s="58" t="str">
        <f>IFERROR(VLOOKUP($AC816,FILL_DATA!$A$4:$X$1004,10,0),"")</f>
        <v/>
      </c>
      <c r="K816" s="58" t="str">
        <f>IFERROR(VLOOKUP($AC816,FILL_DATA!$A$4:$X$1004,11,0),"")</f>
        <v/>
      </c>
      <c r="L816" s="58" t="str">
        <f>IFERROR(VLOOKUP($AC816,FILL_DATA!$A$4:$X$1004,12,0),"")</f>
        <v/>
      </c>
      <c r="M816" s="58" t="str">
        <f>IFERROR(VLOOKUP($AC816,FILL_DATA!$A$4:$X$1004,13,0),"")</f>
        <v/>
      </c>
      <c r="N816" s="58" t="str">
        <f>IFERROR(VLOOKUP($AC816,FILL_DATA!$A$4:$X$1004,14,0),"")</f>
        <v/>
      </c>
      <c r="O816" s="58" t="str">
        <f>IFERROR(VLOOKUP($AC816,FILL_DATA!$A$4:$X$1004,15,0),"")</f>
        <v/>
      </c>
      <c r="P816" s="58" t="str">
        <f>IFERROR(VLOOKUP($AC816,FILL_DATA!$A$4:$X$1004,16,0),"")</f>
        <v/>
      </c>
      <c r="Q816" s="58" t="str">
        <f>IFERROR(VLOOKUP($AC816,FILL_DATA!$A$4:$X$1004,17,0),"")</f>
        <v/>
      </c>
      <c r="R816" s="58" t="str">
        <f>IFERROR(VLOOKUP($AC816,FILL_DATA!$A$4:$X$1004,18,0),"")</f>
        <v/>
      </c>
      <c r="S816" s="58" t="str">
        <f>IFERROR(VLOOKUP($AC816,FILL_DATA!$A$4:$X$1004,19,0),"")</f>
        <v/>
      </c>
      <c r="T816" s="58" t="str">
        <f>IFERROR(VLOOKUP($AC816,FILL_DATA!$A$4:$X$1004,20,0),"")</f>
        <v/>
      </c>
      <c r="U816" s="58" t="str">
        <f>IFERROR(VLOOKUP($AC816,FILL_DATA!$A$4:$X$1004,21,0),"")</f>
        <v/>
      </c>
      <c r="V816" s="58" t="str">
        <f>IFERROR(VLOOKUP($AC816,FILL_DATA!$A$4:$X$1004,22,0),"")</f>
        <v/>
      </c>
      <c r="W816" s="58" t="str">
        <f>IFERROR(VLOOKUP($AC816,FILL_DATA!$A$4:$X$1004,23,0),"")</f>
        <v/>
      </c>
      <c r="X816" s="59" t="str">
        <f>IFERROR(VLOOKUP($AC816,FILL_DATA!$A$4:$X$1004,24,0),"")</f>
        <v/>
      </c>
      <c r="Y816" s="59" t="str">
        <f>IF(SANCTION!$C$6:$C$1006="","",VLOOKUP(SANCTION!$C$6:$C$1006,Sheet1!$B$3:$C$15,2,0))</f>
        <v/>
      </c>
      <c r="Z816" s="57">
        <f t="shared" si="24"/>
        <v>0</v>
      </c>
      <c r="AE816" s="89">
        <f>IF(SANCTION!$C816&gt;=9,1,0)</f>
        <v>1</v>
      </c>
      <c r="AF816" s="89">
        <f>IFERROR(PRODUCT(SANCTION!$X816,SANCTION!$Y816),"")</f>
        <v>0</v>
      </c>
      <c r="AG816" s="89">
        <f t="shared" si="25"/>
        <v>0</v>
      </c>
    </row>
    <row r="817" spans="1:33" hidden="1">
      <c r="A817" s="89" t="str">
        <f>J817&amp;"_"&amp;COUNTIF($J$6:J817,J817)</f>
        <v>_781</v>
      </c>
      <c r="B817" s="58"/>
      <c r="C817" s="58" t="str">
        <f>IFERROR(VLOOKUP($AC817,FILL_DATA!$A$4:$X$1004,2,0),"")</f>
        <v/>
      </c>
      <c r="D817" s="59" t="str">
        <f>IFERROR(VLOOKUP($AC817,FILL_DATA!$A$4:$X$1004,3,0),"")</f>
        <v/>
      </c>
      <c r="E817" s="59" t="str">
        <f>IF(REFRESH!D817="","",REFRESH!D817)</f>
        <v/>
      </c>
      <c r="F817" s="59" t="str">
        <f>IFERROR(VLOOKUP($AC817,FILL_DATA!$A$4:$X$1004,5,0),"")</f>
        <v/>
      </c>
      <c r="G817" s="58" t="str">
        <f>IFERROR(VLOOKUP($AC817,FILL_DATA!$A$4:$X$1004,6,0),"")</f>
        <v/>
      </c>
      <c r="H817" s="58" t="str">
        <f>IFERROR(VLOOKUP($AC817,FILL_DATA!$A$4:$X$1004,7,0),"")</f>
        <v/>
      </c>
      <c r="I817" s="161" t="str">
        <f>IFERROR(VLOOKUP($AC817,FILL_DATA!$A$4:$X$1004,9,0),"")</f>
        <v/>
      </c>
      <c r="J817" s="58" t="str">
        <f>IFERROR(VLOOKUP($AC817,FILL_DATA!$A$4:$X$1004,10,0),"")</f>
        <v/>
      </c>
      <c r="K817" s="58" t="str">
        <f>IFERROR(VLOOKUP($AC817,FILL_DATA!$A$4:$X$1004,11,0),"")</f>
        <v/>
      </c>
      <c r="L817" s="58" t="str">
        <f>IFERROR(VLOOKUP($AC817,FILL_DATA!$A$4:$X$1004,12,0),"")</f>
        <v/>
      </c>
      <c r="M817" s="58" t="str">
        <f>IFERROR(VLOOKUP($AC817,FILL_DATA!$A$4:$X$1004,13,0),"")</f>
        <v/>
      </c>
      <c r="N817" s="58" t="str">
        <f>IFERROR(VLOOKUP($AC817,FILL_DATA!$A$4:$X$1004,14,0),"")</f>
        <v/>
      </c>
      <c r="O817" s="58" t="str">
        <f>IFERROR(VLOOKUP($AC817,FILL_DATA!$A$4:$X$1004,15,0),"")</f>
        <v/>
      </c>
      <c r="P817" s="58" t="str">
        <f>IFERROR(VLOOKUP($AC817,FILL_DATA!$A$4:$X$1004,16,0),"")</f>
        <v/>
      </c>
      <c r="Q817" s="58" t="str">
        <f>IFERROR(VLOOKUP($AC817,FILL_DATA!$A$4:$X$1004,17,0),"")</f>
        <v/>
      </c>
      <c r="R817" s="58" t="str">
        <f>IFERROR(VLOOKUP($AC817,FILL_DATA!$A$4:$X$1004,18,0),"")</f>
        <v/>
      </c>
      <c r="S817" s="58" t="str">
        <f>IFERROR(VLOOKUP($AC817,FILL_DATA!$A$4:$X$1004,19,0),"")</f>
        <v/>
      </c>
      <c r="T817" s="58" t="str">
        <f>IFERROR(VLOOKUP($AC817,FILL_DATA!$A$4:$X$1004,20,0),"")</f>
        <v/>
      </c>
      <c r="U817" s="58" t="str">
        <f>IFERROR(VLOOKUP($AC817,FILL_DATA!$A$4:$X$1004,21,0),"")</f>
        <v/>
      </c>
      <c r="V817" s="58" t="str">
        <f>IFERROR(VLOOKUP($AC817,FILL_DATA!$A$4:$X$1004,22,0),"")</f>
        <v/>
      </c>
      <c r="W817" s="58" t="str">
        <f>IFERROR(VLOOKUP($AC817,FILL_DATA!$A$4:$X$1004,23,0),"")</f>
        <v/>
      </c>
      <c r="X817" s="59" t="str">
        <f>IFERROR(VLOOKUP($AC817,FILL_DATA!$A$4:$X$1004,24,0),"")</f>
        <v/>
      </c>
      <c r="Y817" s="59" t="str">
        <f>IF(SANCTION!$C$6:$C$1006="","",VLOOKUP(SANCTION!$C$6:$C$1006,Sheet1!$B$3:$C$15,2,0))</f>
        <v/>
      </c>
      <c r="Z817" s="57">
        <f t="shared" si="24"/>
        <v>0</v>
      </c>
      <c r="AE817" s="89">
        <f>IF(SANCTION!$C817&gt;=9,1,0)</f>
        <v>1</v>
      </c>
      <c r="AF817" s="89">
        <f>IFERROR(PRODUCT(SANCTION!$X817,SANCTION!$Y817),"")</f>
        <v>0</v>
      </c>
      <c r="AG817" s="89">
        <f t="shared" si="25"/>
        <v>0</v>
      </c>
    </row>
    <row r="818" spans="1:33" hidden="1">
      <c r="A818" s="89" t="str">
        <f>J818&amp;"_"&amp;COUNTIF($J$6:J818,J818)</f>
        <v>_782</v>
      </c>
      <c r="B818" s="58"/>
      <c r="C818" s="58" t="str">
        <f>IFERROR(VLOOKUP($AC818,FILL_DATA!$A$4:$X$1004,2,0),"")</f>
        <v/>
      </c>
      <c r="D818" s="59" t="str">
        <f>IFERROR(VLOOKUP($AC818,FILL_DATA!$A$4:$X$1004,3,0),"")</f>
        <v/>
      </c>
      <c r="E818" s="59" t="str">
        <f>IF(REFRESH!D818="","",REFRESH!D818)</f>
        <v/>
      </c>
      <c r="F818" s="59" t="str">
        <f>IFERROR(VLOOKUP($AC818,FILL_DATA!$A$4:$X$1004,5,0),"")</f>
        <v/>
      </c>
      <c r="G818" s="58" t="str">
        <f>IFERROR(VLOOKUP($AC818,FILL_DATA!$A$4:$X$1004,6,0),"")</f>
        <v/>
      </c>
      <c r="H818" s="58" t="str">
        <f>IFERROR(VLOOKUP($AC818,FILL_DATA!$A$4:$X$1004,7,0),"")</f>
        <v/>
      </c>
      <c r="I818" s="161" t="str">
        <f>IFERROR(VLOOKUP($AC818,FILL_DATA!$A$4:$X$1004,9,0),"")</f>
        <v/>
      </c>
      <c r="J818" s="58" t="str">
        <f>IFERROR(VLOOKUP($AC818,FILL_DATA!$A$4:$X$1004,10,0),"")</f>
        <v/>
      </c>
      <c r="K818" s="58" t="str">
        <f>IFERROR(VLOOKUP($AC818,FILL_DATA!$A$4:$X$1004,11,0),"")</f>
        <v/>
      </c>
      <c r="L818" s="58" t="str">
        <f>IFERROR(VLOOKUP($AC818,FILL_DATA!$A$4:$X$1004,12,0),"")</f>
        <v/>
      </c>
      <c r="M818" s="58" t="str">
        <f>IFERROR(VLOOKUP($AC818,FILL_DATA!$A$4:$X$1004,13,0),"")</f>
        <v/>
      </c>
      <c r="N818" s="58" t="str">
        <f>IFERROR(VLOOKUP($AC818,FILL_DATA!$A$4:$X$1004,14,0),"")</f>
        <v/>
      </c>
      <c r="O818" s="58" t="str">
        <f>IFERROR(VLOOKUP($AC818,FILL_DATA!$A$4:$X$1004,15,0),"")</f>
        <v/>
      </c>
      <c r="P818" s="58" t="str">
        <f>IFERROR(VLOOKUP($AC818,FILL_DATA!$A$4:$X$1004,16,0),"")</f>
        <v/>
      </c>
      <c r="Q818" s="58" t="str">
        <f>IFERROR(VLOOKUP($AC818,FILL_DATA!$A$4:$X$1004,17,0),"")</f>
        <v/>
      </c>
      <c r="R818" s="58" t="str">
        <f>IFERROR(VLOOKUP($AC818,FILL_DATA!$A$4:$X$1004,18,0),"")</f>
        <v/>
      </c>
      <c r="S818" s="58" t="str">
        <f>IFERROR(VLOOKUP($AC818,FILL_DATA!$A$4:$X$1004,19,0),"")</f>
        <v/>
      </c>
      <c r="T818" s="58" t="str">
        <f>IFERROR(VLOOKUP($AC818,FILL_DATA!$A$4:$X$1004,20,0),"")</f>
        <v/>
      </c>
      <c r="U818" s="58" t="str">
        <f>IFERROR(VLOOKUP($AC818,FILL_DATA!$A$4:$X$1004,21,0),"")</f>
        <v/>
      </c>
      <c r="V818" s="58" t="str">
        <f>IFERROR(VLOOKUP($AC818,FILL_DATA!$A$4:$X$1004,22,0),"")</f>
        <v/>
      </c>
      <c r="W818" s="58" t="str">
        <f>IFERROR(VLOOKUP($AC818,FILL_DATA!$A$4:$X$1004,23,0),"")</f>
        <v/>
      </c>
      <c r="X818" s="59" t="str">
        <f>IFERROR(VLOOKUP($AC818,FILL_DATA!$A$4:$X$1004,24,0),"")</f>
        <v/>
      </c>
      <c r="Y818" s="59" t="str">
        <f>IF(SANCTION!$C$6:$C$1006="","",VLOOKUP(SANCTION!$C$6:$C$1006,Sheet1!$B$3:$C$15,2,0))</f>
        <v/>
      </c>
      <c r="Z818" s="57">
        <f t="shared" si="24"/>
        <v>0</v>
      </c>
      <c r="AE818" s="89">
        <f>IF(SANCTION!$C818&gt;=9,1,0)</f>
        <v>1</v>
      </c>
      <c r="AF818" s="89">
        <f>IFERROR(PRODUCT(SANCTION!$X818,SANCTION!$Y818),"")</f>
        <v>0</v>
      </c>
      <c r="AG818" s="89">
        <f t="shared" si="25"/>
        <v>0</v>
      </c>
    </row>
    <row r="819" spans="1:33" hidden="1">
      <c r="A819" s="89" t="str">
        <f>J819&amp;"_"&amp;COUNTIF($J$6:J819,J819)</f>
        <v>_783</v>
      </c>
      <c r="B819" s="58"/>
      <c r="C819" s="58" t="str">
        <f>IFERROR(VLOOKUP($AC819,FILL_DATA!$A$4:$X$1004,2,0),"")</f>
        <v/>
      </c>
      <c r="D819" s="59" t="str">
        <f>IFERROR(VLOOKUP($AC819,FILL_DATA!$A$4:$X$1004,3,0),"")</f>
        <v/>
      </c>
      <c r="E819" s="59" t="str">
        <f>IF(REFRESH!D819="","",REFRESH!D819)</f>
        <v/>
      </c>
      <c r="F819" s="59" t="str">
        <f>IFERROR(VLOOKUP($AC819,FILL_DATA!$A$4:$X$1004,5,0),"")</f>
        <v/>
      </c>
      <c r="G819" s="58" t="str">
        <f>IFERROR(VLOOKUP($AC819,FILL_DATA!$A$4:$X$1004,6,0),"")</f>
        <v/>
      </c>
      <c r="H819" s="58" t="str">
        <f>IFERROR(VLOOKUP($AC819,FILL_DATA!$A$4:$X$1004,7,0),"")</f>
        <v/>
      </c>
      <c r="I819" s="161" t="str">
        <f>IFERROR(VLOOKUP($AC819,FILL_DATA!$A$4:$X$1004,9,0),"")</f>
        <v/>
      </c>
      <c r="J819" s="58" t="str">
        <f>IFERROR(VLOOKUP($AC819,FILL_DATA!$A$4:$X$1004,10,0),"")</f>
        <v/>
      </c>
      <c r="K819" s="58" t="str">
        <f>IFERROR(VLOOKUP($AC819,FILL_DATA!$A$4:$X$1004,11,0),"")</f>
        <v/>
      </c>
      <c r="L819" s="58" t="str">
        <f>IFERROR(VLOOKUP($AC819,FILL_DATA!$A$4:$X$1004,12,0),"")</f>
        <v/>
      </c>
      <c r="M819" s="58" t="str">
        <f>IFERROR(VLOOKUP($AC819,FILL_DATA!$A$4:$X$1004,13,0),"")</f>
        <v/>
      </c>
      <c r="N819" s="58" t="str">
        <f>IFERROR(VLOOKUP($AC819,FILL_DATA!$A$4:$X$1004,14,0),"")</f>
        <v/>
      </c>
      <c r="O819" s="58" t="str">
        <f>IFERROR(VLOOKUP($AC819,FILL_DATA!$A$4:$X$1004,15,0),"")</f>
        <v/>
      </c>
      <c r="P819" s="58" t="str">
        <f>IFERROR(VLOOKUP($AC819,FILL_DATA!$A$4:$X$1004,16,0),"")</f>
        <v/>
      </c>
      <c r="Q819" s="58" t="str">
        <f>IFERROR(VLOOKUP($AC819,FILL_DATA!$A$4:$X$1004,17,0),"")</f>
        <v/>
      </c>
      <c r="R819" s="58" t="str">
        <f>IFERROR(VLOOKUP($AC819,FILL_DATA!$A$4:$X$1004,18,0),"")</f>
        <v/>
      </c>
      <c r="S819" s="58" t="str">
        <f>IFERROR(VLOOKUP($AC819,FILL_DATA!$A$4:$X$1004,19,0),"")</f>
        <v/>
      </c>
      <c r="T819" s="58" t="str">
        <f>IFERROR(VLOOKUP($AC819,FILL_DATA!$A$4:$X$1004,20,0),"")</f>
        <v/>
      </c>
      <c r="U819" s="58" t="str">
        <f>IFERROR(VLOOKUP($AC819,FILL_DATA!$A$4:$X$1004,21,0),"")</f>
        <v/>
      </c>
      <c r="V819" s="58" t="str">
        <f>IFERROR(VLOOKUP($AC819,FILL_DATA!$A$4:$X$1004,22,0),"")</f>
        <v/>
      </c>
      <c r="W819" s="58" t="str">
        <f>IFERROR(VLOOKUP($AC819,FILL_DATA!$A$4:$X$1004,23,0),"")</f>
        <v/>
      </c>
      <c r="X819" s="59" t="str">
        <f>IFERROR(VLOOKUP($AC819,FILL_DATA!$A$4:$X$1004,24,0),"")</f>
        <v/>
      </c>
      <c r="Y819" s="59" t="str">
        <f>IF(SANCTION!$C$6:$C$1006="","",VLOOKUP(SANCTION!$C$6:$C$1006,Sheet1!$B$3:$C$15,2,0))</f>
        <v/>
      </c>
      <c r="Z819" s="57">
        <f t="shared" si="24"/>
        <v>0</v>
      </c>
      <c r="AE819" s="89">
        <f>IF(SANCTION!$C819&gt;=9,1,0)</f>
        <v>1</v>
      </c>
      <c r="AF819" s="89">
        <f>IFERROR(PRODUCT(SANCTION!$X819,SANCTION!$Y819),"")</f>
        <v>0</v>
      </c>
      <c r="AG819" s="89">
        <f t="shared" si="25"/>
        <v>0</v>
      </c>
    </row>
    <row r="820" spans="1:33" hidden="1">
      <c r="A820" s="89" t="str">
        <f>J820&amp;"_"&amp;COUNTIF($J$6:J820,J820)</f>
        <v>_784</v>
      </c>
      <c r="B820" s="58"/>
      <c r="C820" s="58" t="str">
        <f>IFERROR(VLOOKUP($AC820,FILL_DATA!$A$4:$X$1004,2,0),"")</f>
        <v/>
      </c>
      <c r="D820" s="59" t="str">
        <f>IFERROR(VLOOKUP($AC820,FILL_DATA!$A$4:$X$1004,3,0),"")</f>
        <v/>
      </c>
      <c r="E820" s="59" t="str">
        <f>IF(REFRESH!D820="","",REFRESH!D820)</f>
        <v/>
      </c>
      <c r="F820" s="59" t="str">
        <f>IFERROR(VLOOKUP($AC820,FILL_DATA!$A$4:$X$1004,5,0),"")</f>
        <v/>
      </c>
      <c r="G820" s="58" t="str">
        <f>IFERROR(VLOOKUP($AC820,FILL_DATA!$A$4:$X$1004,6,0),"")</f>
        <v/>
      </c>
      <c r="H820" s="58" t="str">
        <f>IFERROR(VLOOKUP($AC820,FILL_DATA!$A$4:$X$1004,7,0),"")</f>
        <v/>
      </c>
      <c r="I820" s="161" t="str">
        <f>IFERROR(VLOOKUP($AC820,FILL_DATA!$A$4:$X$1004,9,0),"")</f>
        <v/>
      </c>
      <c r="J820" s="58" t="str">
        <f>IFERROR(VLOOKUP($AC820,FILL_DATA!$A$4:$X$1004,10,0),"")</f>
        <v/>
      </c>
      <c r="K820" s="58" t="str">
        <f>IFERROR(VLOOKUP($AC820,FILL_DATA!$A$4:$X$1004,11,0),"")</f>
        <v/>
      </c>
      <c r="L820" s="58" t="str">
        <f>IFERROR(VLOOKUP($AC820,FILL_DATA!$A$4:$X$1004,12,0),"")</f>
        <v/>
      </c>
      <c r="M820" s="58" t="str">
        <f>IFERROR(VLOOKUP($AC820,FILL_DATA!$A$4:$X$1004,13,0),"")</f>
        <v/>
      </c>
      <c r="N820" s="58" t="str">
        <f>IFERROR(VLOOKUP($AC820,FILL_DATA!$A$4:$X$1004,14,0),"")</f>
        <v/>
      </c>
      <c r="O820" s="58" t="str">
        <f>IFERROR(VLOOKUP($AC820,FILL_DATA!$A$4:$X$1004,15,0),"")</f>
        <v/>
      </c>
      <c r="P820" s="58" t="str">
        <f>IFERROR(VLOOKUP($AC820,FILL_DATA!$A$4:$X$1004,16,0),"")</f>
        <v/>
      </c>
      <c r="Q820" s="58" t="str">
        <f>IFERROR(VLOOKUP($AC820,FILL_DATA!$A$4:$X$1004,17,0),"")</f>
        <v/>
      </c>
      <c r="R820" s="58" t="str">
        <f>IFERROR(VLOOKUP($AC820,FILL_DATA!$A$4:$X$1004,18,0),"")</f>
        <v/>
      </c>
      <c r="S820" s="58" t="str">
        <f>IFERROR(VLOOKUP($AC820,FILL_DATA!$A$4:$X$1004,19,0),"")</f>
        <v/>
      </c>
      <c r="T820" s="58" t="str">
        <f>IFERROR(VLOOKUP($AC820,FILL_DATA!$A$4:$X$1004,20,0),"")</f>
        <v/>
      </c>
      <c r="U820" s="58" t="str">
        <f>IFERROR(VLOOKUP($AC820,FILL_DATA!$A$4:$X$1004,21,0),"")</f>
        <v/>
      </c>
      <c r="V820" s="58" t="str">
        <f>IFERROR(VLOOKUP($AC820,FILL_DATA!$A$4:$X$1004,22,0),"")</f>
        <v/>
      </c>
      <c r="W820" s="58" t="str">
        <f>IFERROR(VLOOKUP($AC820,FILL_DATA!$A$4:$X$1004,23,0),"")</f>
        <v/>
      </c>
      <c r="X820" s="59" t="str">
        <f>IFERROR(VLOOKUP($AC820,FILL_DATA!$A$4:$X$1004,24,0),"")</f>
        <v/>
      </c>
      <c r="Y820" s="59" t="str">
        <f>IF(SANCTION!$C$6:$C$1006="","",VLOOKUP(SANCTION!$C$6:$C$1006,Sheet1!$B$3:$C$15,2,0))</f>
        <v/>
      </c>
      <c r="Z820" s="57">
        <f t="shared" si="24"/>
        <v>0</v>
      </c>
      <c r="AE820" s="89">
        <f>IF(SANCTION!$C820&gt;=9,1,0)</f>
        <v>1</v>
      </c>
      <c r="AF820" s="89">
        <f>IFERROR(PRODUCT(SANCTION!$X820,SANCTION!$Y820),"")</f>
        <v>0</v>
      </c>
      <c r="AG820" s="89">
        <f t="shared" si="25"/>
        <v>0</v>
      </c>
    </row>
    <row r="821" spans="1:33" hidden="1">
      <c r="A821" s="89" t="str">
        <f>J821&amp;"_"&amp;COUNTIF($J$6:J821,J821)</f>
        <v>_785</v>
      </c>
      <c r="B821" s="58"/>
      <c r="C821" s="58" t="str">
        <f>IFERROR(VLOOKUP($AC821,FILL_DATA!$A$4:$X$1004,2,0),"")</f>
        <v/>
      </c>
      <c r="D821" s="59" t="str">
        <f>IFERROR(VLOOKUP($AC821,FILL_DATA!$A$4:$X$1004,3,0),"")</f>
        <v/>
      </c>
      <c r="E821" s="59" t="str">
        <f>IF(REFRESH!D821="","",REFRESH!D821)</f>
        <v/>
      </c>
      <c r="F821" s="59" t="str">
        <f>IFERROR(VLOOKUP($AC821,FILL_DATA!$A$4:$X$1004,5,0),"")</f>
        <v/>
      </c>
      <c r="G821" s="58" t="str">
        <f>IFERROR(VLOOKUP($AC821,FILL_DATA!$A$4:$X$1004,6,0),"")</f>
        <v/>
      </c>
      <c r="H821" s="58" t="str">
        <f>IFERROR(VLOOKUP($AC821,FILL_DATA!$A$4:$X$1004,7,0),"")</f>
        <v/>
      </c>
      <c r="I821" s="161" t="str">
        <f>IFERROR(VLOOKUP($AC821,FILL_DATA!$A$4:$X$1004,9,0),"")</f>
        <v/>
      </c>
      <c r="J821" s="58" t="str">
        <f>IFERROR(VLOOKUP($AC821,FILL_DATA!$A$4:$X$1004,10,0),"")</f>
        <v/>
      </c>
      <c r="K821" s="58" t="str">
        <f>IFERROR(VLOOKUP($AC821,FILL_DATA!$A$4:$X$1004,11,0),"")</f>
        <v/>
      </c>
      <c r="L821" s="58" t="str">
        <f>IFERROR(VLOOKUP($AC821,FILL_DATA!$A$4:$X$1004,12,0),"")</f>
        <v/>
      </c>
      <c r="M821" s="58" t="str">
        <f>IFERROR(VLOOKUP($AC821,FILL_DATA!$A$4:$X$1004,13,0),"")</f>
        <v/>
      </c>
      <c r="N821" s="58" t="str">
        <f>IFERROR(VLOOKUP($AC821,FILL_DATA!$A$4:$X$1004,14,0),"")</f>
        <v/>
      </c>
      <c r="O821" s="58" t="str">
        <f>IFERROR(VLOOKUP($AC821,FILL_DATA!$A$4:$X$1004,15,0),"")</f>
        <v/>
      </c>
      <c r="P821" s="58" t="str">
        <f>IFERROR(VLOOKUP($AC821,FILL_DATA!$A$4:$X$1004,16,0),"")</f>
        <v/>
      </c>
      <c r="Q821" s="58" t="str">
        <f>IFERROR(VLOOKUP($AC821,FILL_DATA!$A$4:$X$1004,17,0),"")</f>
        <v/>
      </c>
      <c r="R821" s="58" t="str">
        <f>IFERROR(VLOOKUP($AC821,FILL_DATA!$A$4:$X$1004,18,0),"")</f>
        <v/>
      </c>
      <c r="S821" s="58" t="str">
        <f>IFERROR(VLOOKUP($AC821,FILL_DATA!$A$4:$X$1004,19,0),"")</f>
        <v/>
      </c>
      <c r="T821" s="58" t="str">
        <f>IFERROR(VLOOKUP($AC821,FILL_DATA!$A$4:$X$1004,20,0),"")</f>
        <v/>
      </c>
      <c r="U821" s="58" t="str">
        <f>IFERROR(VLOOKUP($AC821,FILL_DATA!$A$4:$X$1004,21,0),"")</f>
        <v/>
      </c>
      <c r="V821" s="58" t="str">
        <f>IFERROR(VLOOKUP($AC821,FILL_DATA!$A$4:$X$1004,22,0),"")</f>
        <v/>
      </c>
      <c r="W821" s="58" t="str">
        <f>IFERROR(VLOOKUP($AC821,FILL_DATA!$A$4:$X$1004,23,0),"")</f>
        <v/>
      </c>
      <c r="X821" s="59" t="str">
        <f>IFERROR(VLOOKUP($AC821,FILL_DATA!$A$4:$X$1004,24,0),"")</f>
        <v/>
      </c>
      <c r="Y821" s="59" t="str">
        <f>IF(SANCTION!$C$6:$C$1006="","",VLOOKUP(SANCTION!$C$6:$C$1006,Sheet1!$B$3:$C$15,2,0))</f>
        <v/>
      </c>
      <c r="Z821" s="57">
        <f t="shared" si="24"/>
        <v>0</v>
      </c>
      <c r="AE821" s="89">
        <f>IF(SANCTION!$C821&gt;=9,1,0)</f>
        <v>1</v>
      </c>
      <c r="AF821" s="89">
        <f>IFERROR(PRODUCT(SANCTION!$X821,SANCTION!$Y821),"")</f>
        <v>0</v>
      </c>
      <c r="AG821" s="89">
        <f t="shared" si="25"/>
        <v>0</v>
      </c>
    </row>
    <row r="822" spans="1:33" hidden="1">
      <c r="A822" s="89" t="str">
        <f>J822&amp;"_"&amp;COUNTIF($J$6:J822,J822)</f>
        <v>_786</v>
      </c>
      <c r="B822" s="58"/>
      <c r="C822" s="58" t="str">
        <f>IFERROR(VLOOKUP($AC822,FILL_DATA!$A$4:$X$1004,2,0),"")</f>
        <v/>
      </c>
      <c r="D822" s="59" t="str">
        <f>IFERROR(VLOOKUP($AC822,FILL_DATA!$A$4:$X$1004,3,0),"")</f>
        <v/>
      </c>
      <c r="E822" s="59" t="str">
        <f>IF(REFRESH!D822="","",REFRESH!D822)</f>
        <v/>
      </c>
      <c r="F822" s="59" t="str">
        <f>IFERROR(VLOOKUP($AC822,FILL_DATA!$A$4:$X$1004,5,0),"")</f>
        <v/>
      </c>
      <c r="G822" s="58" t="str">
        <f>IFERROR(VLOOKUP($AC822,FILL_DATA!$A$4:$X$1004,6,0),"")</f>
        <v/>
      </c>
      <c r="H822" s="58" t="str">
        <f>IFERROR(VLOOKUP($AC822,FILL_DATA!$A$4:$X$1004,7,0),"")</f>
        <v/>
      </c>
      <c r="I822" s="161" t="str">
        <f>IFERROR(VLOOKUP($AC822,FILL_DATA!$A$4:$X$1004,9,0),"")</f>
        <v/>
      </c>
      <c r="J822" s="58" t="str">
        <f>IFERROR(VLOOKUP($AC822,FILL_DATA!$A$4:$X$1004,10,0),"")</f>
        <v/>
      </c>
      <c r="K822" s="58" t="str">
        <f>IFERROR(VLOOKUP($AC822,FILL_DATA!$A$4:$X$1004,11,0),"")</f>
        <v/>
      </c>
      <c r="L822" s="58" t="str">
        <f>IFERROR(VLOOKUP($AC822,FILL_DATA!$A$4:$X$1004,12,0),"")</f>
        <v/>
      </c>
      <c r="M822" s="58" t="str">
        <f>IFERROR(VLOOKUP($AC822,FILL_DATA!$A$4:$X$1004,13,0),"")</f>
        <v/>
      </c>
      <c r="N822" s="58" t="str">
        <f>IFERROR(VLOOKUP($AC822,FILL_DATA!$A$4:$X$1004,14,0),"")</f>
        <v/>
      </c>
      <c r="O822" s="58" t="str">
        <f>IFERROR(VLOOKUP($AC822,FILL_DATA!$A$4:$X$1004,15,0),"")</f>
        <v/>
      </c>
      <c r="P822" s="58" t="str">
        <f>IFERROR(VLOOKUP($AC822,FILL_DATA!$A$4:$X$1004,16,0),"")</f>
        <v/>
      </c>
      <c r="Q822" s="58" t="str">
        <f>IFERROR(VLOOKUP($AC822,FILL_DATA!$A$4:$X$1004,17,0),"")</f>
        <v/>
      </c>
      <c r="R822" s="58" t="str">
        <f>IFERROR(VLOOKUP($AC822,FILL_DATA!$A$4:$X$1004,18,0),"")</f>
        <v/>
      </c>
      <c r="S822" s="58" t="str">
        <f>IFERROR(VLOOKUP($AC822,FILL_DATA!$A$4:$X$1004,19,0),"")</f>
        <v/>
      </c>
      <c r="T822" s="58" t="str">
        <f>IFERROR(VLOOKUP($AC822,FILL_DATA!$A$4:$X$1004,20,0),"")</f>
        <v/>
      </c>
      <c r="U822" s="58" t="str">
        <f>IFERROR(VLOOKUP($AC822,FILL_DATA!$A$4:$X$1004,21,0),"")</f>
        <v/>
      </c>
      <c r="V822" s="58" t="str">
        <f>IFERROR(VLOOKUP($AC822,FILL_DATA!$A$4:$X$1004,22,0),"")</f>
        <v/>
      </c>
      <c r="W822" s="58" t="str">
        <f>IFERROR(VLOOKUP($AC822,FILL_DATA!$A$4:$X$1004,23,0),"")</f>
        <v/>
      </c>
      <c r="X822" s="59" t="str">
        <f>IFERROR(VLOOKUP($AC822,FILL_DATA!$A$4:$X$1004,24,0),"")</f>
        <v/>
      </c>
      <c r="Y822" s="59" t="str">
        <f>IF(SANCTION!$C$6:$C$1006="","",VLOOKUP(SANCTION!$C$6:$C$1006,Sheet1!$B$3:$C$15,2,0))</f>
        <v/>
      </c>
      <c r="Z822" s="57">
        <f t="shared" si="24"/>
        <v>0</v>
      </c>
      <c r="AE822" s="89">
        <f>IF(SANCTION!$C822&gt;=9,1,0)</f>
        <v>1</v>
      </c>
      <c r="AF822" s="89">
        <f>IFERROR(PRODUCT(SANCTION!$X822,SANCTION!$Y822),"")</f>
        <v>0</v>
      </c>
      <c r="AG822" s="89">
        <f t="shared" si="25"/>
        <v>0</v>
      </c>
    </row>
    <row r="823" spans="1:33" hidden="1">
      <c r="A823" s="89" t="str">
        <f>J823&amp;"_"&amp;COUNTIF($J$6:J823,J823)</f>
        <v>_787</v>
      </c>
      <c r="B823" s="58"/>
      <c r="C823" s="58" t="str">
        <f>IFERROR(VLOOKUP($AC823,FILL_DATA!$A$4:$X$1004,2,0),"")</f>
        <v/>
      </c>
      <c r="D823" s="59" t="str">
        <f>IFERROR(VLOOKUP($AC823,FILL_DATA!$A$4:$X$1004,3,0),"")</f>
        <v/>
      </c>
      <c r="E823" s="59" t="str">
        <f>IF(REFRESH!D823="","",REFRESH!D823)</f>
        <v/>
      </c>
      <c r="F823" s="59" t="str">
        <f>IFERROR(VLOOKUP($AC823,FILL_DATA!$A$4:$X$1004,5,0),"")</f>
        <v/>
      </c>
      <c r="G823" s="58" t="str">
        <f>IFERROR(VLOOKUP($AC823,FILL_DATA!$A$4:$X$1004,6,0),"")</f>
        <v/>
      </c>
      <c r="H823" s="58" t="str">
        <f>IFERROR(VLOOKUP($AC823,FILL_DATA!$A$4:$X$1004,7,0),"")</f>
        <v/>
      </c>
      <c r="I823" s="161" t="str">
        <f>IFERROR(VLOOKUP($AC823,FILL_DATA!$A$4:$X$1004,9,0),"")</f>
        <v/>
      </c>
      <c r="J823" s="58" t="str">
        <f>IFERROR(VLOOKUP($AC823,FILL_DATA!$A$4:$X$1004,10,0),"")</f>
        <v/>
      </c>
      <c r="K823" s="58" t="str">
        <f>IFERROR(VLOOKUP($AC823,FILL_DATA!$A$4:$X$1004,11,0),"")</f>
        <v/>
      </c>
      <c r="L823" s="58" t="str">
        <f>IFERROR(VLOOKUP($AC823,FILL_DATA!$A$4:$X$1004,12,0),"")</f>
        <v/>
      </c>
      <c r="M823" s="58" t="str">
        <f>IFERROR(VLOOKUP($AC823,FILL_DATA!$A$4:$X$1004,13,0),"")</f>
        <v/>
      </c>
      <c r="N823" s="58" t="str">
        <f>IFERROR(VLOOKUP($AC823,FILL_DATA!$A$4:$X$1004,14,0),"")</f>
        <v/>
      </c>
      <c r="O823" s="58" t="str">
        <f>IFERROR(VLOOKUP($AC823,FILL_DATA!$A$4:$X$1004,15,0),"")</f>
        <v/>
      </c>
      <c r="P823" s="58" t="str">
        <f>IFERROR(VLOOKUP($AC823,FILL_DATA!$A$4:$X$1004,16,0),"")</f>
        <v/>
      </c>
      <c r="Q823" s="58" t="str">
        <f>IFERROR(VLOOKUP($AC823,FILL_DATA!$A$4:$X$1004,17,0),"")</f>
        <v/>
      </c>
      <c r="R823" s="58" t="str">
        <f>IFERROR(VLOOKUP($AC823,FILL_DATA!$A$4:$X$1004,18,0),"")</f>
        <v/>
      </c>
      <c r="S823" s="58" t="str">
        <f>IFERROR(VLOOKUP($AC823,FILL_DATA!$A$4:$X$1004,19,0),"")</f>
        <v/>
      </c>
      <c r="T823" s="58" t="str">
        <f>IFERROR(VLOOKUP($AC823,FILL_DATA!$A$4:$X$1004,20,0),"")</f>
        <v/>
      </c>
      <c r="U823" s="58" t="str">
        <f>IFERROR(VLOOKUP($AC823,FILL_DATA!$A$4:$X$1004,21,0),"")</f>
        <v/>
      </c>
      <c r="V823" s="58" t="str">
        <f>IFERROR(VLOOKUP($AC823,FILL_DATA!$A$4:$X$1004,22,0),"")</f>
        <v/>
      </c>
      <c r="W823" s="58" t="str">
        <f>IFERROR(VLOOKUP($AC823,FILL_DATA!$A$4:$X$1004,23,0),"")</f>
        <v/>
      </c>
      <c r="X823" s="59" t="str">
        <f>IFERROR(VLOOKUP($AC823,FILL_DATA!$A$4:$X$1004,24,0),"")</f>
        <v/>
      </c>
      <c r="Y823" s="59" t="str">
        <f>IF(SANCTION!$C$6:$C$1006="","",VLOOKUP(SANCTION!$C$6:$C$1006,Sheet1!$B$3:$C$15,2,0))</f>
        <v/>
      </c>
      <c r="Z823" s="57">
        <f t="shared" si="24"/>
        <v>0</v>
      </c>
      <c r="AE823" s="89">
        <f>IF(SANCTION!$C823&gt;=9,1,0)</f>
        <v>1</v>
      </c>
      <c r="AF823" s="89">
        <f>IFERROR(PRODUCT(SANCTION!$X823,SANCTION!$Y823),"")</f>
        <v>0</v>
      </c>
      <c r="AG823" s="89">
        <f t="shared" si="25"/>
        <v>0</v>
      </c>
    </row>
    <row r="824" spans="1:33" hidden="1">
      <c r="A824" s="89" t="str">
        <f>J824&amp;"_"&amp;COUNTIF($J$6:J824,J824)</f>
        <v>_788</v>
      </c>
      <c r="B824" s="58"/>
      <c r="C824" s="58" t="str">
        <f>IFERROR(VLOOKUP($AC824,FILL_DATA!$A$4:$X$1004,2,0),"")</f>
        <v/>
      </c>
      <c r="D824" s="59" t="str">
        <f>IFERROR(VLOOKUP($AC824,FILL_DATA!$A$4:$X$1004,3,0),"")</f>
        <v/>
      </c>
      <c r="E824" s="59" t="str">
        <f>IF(REFRESH!D824="","",REFRESH!D824)</f>
        <v/>
      </c>
      <c r="F824" s="59" t="str">
        <f>IFERROR(VLOOKUP($AC824,FILL_DATA!$A$4:$X$1004,5,0),"")</f>
        <v/>
      </c>
      <c r="G824" s="58" t="str">
        <f>IFERROR(VLOOKUP($AC824,FILL_DATA!$A$4:$X$1004,6,0),"")</f>
        <v/>
      </c>
      <c r="H824" s="58" t="str">
        <f>IFERROR(VLOOKUP($AC824,FILL_DATA!$A$4:$X$1004,7,0),"")</f>
        <v/>
      </c>
      <c r="I824" s="161" t="str">
        <f>IFERROR(VLOOKUP($AC824,FILL_DATA!$A$4:$X$1004,9,0),"")</f>
        <v/>
      </c>
      <c r="J824" s="58" t="str">
        <f>IFERROR(VLOOKUP($AC824,FILL_DATA!$A$4:$X$1004,10,0),"")</f>
        <v/>
      </c>
      <c r="K824" s="58" t="str">
        <f>IFERROR(VLOOKUP($AC824,FILL_DATA!$A$4:$X$1004,11,0),"")</f>
        <v/>
      </c>
      <c r="L824" s="58" t="str">
        <f>IFERROR(VLOOKUP($AC824,FILL_DATA!$A$4:$X$1004,12,0),"")</f>
        <v/>
      </c>
      <c r="M824" s="58" t="str">
        <f>IFERROR(VLOOKUP($AC824,FILL_DATA!$A$4:$X$1004,13,0),"")</f>
        <v/>
      </c>
      <c r="N824" s="58" t="str">
        <f>IFERROR(VLOOKUP($AC824,FILL_DATA!$A$4:$X$1004,14,0),"")</f>
        <v/>
      </c>
      <c r="O824" s="58" t="str">
        <f>IFERROR(VLOOKUP($AC824,FILL_DATA!$A$4:$X$1004,15,0),"")</f>
        <v/>
      </c>
      <c r="P824" s="58" t="str">
        <f>IFERROR(VLOOKUP($AC824,FILL_DATA!$A$4:$X$1004,16,0),"")</f>
        <v/>
      </c>
      <c r="Q824" s="58" t="str">
        <f>IFERROR(VLOOKUP($AC824,FILL_DATA!$A$4:$X$1004,17,0),"")</f>
        <v/>
      </c>
      <c r="R824" s="58" t="str">
        <f>IFERROR(VLOOKUP($AC824,FILL_DATA!$A$4:$X$1004,18,0),"")</f>
        <v/>
      </c>
      <c r="S824" s="58" t="str">
        <f>IFERROR(VLOOKUP($AC824,FILL_DATA!$A$4:$X$1004,19,0),"")</f>
        <v/>
      </c>
      <c r="T824" s="58" t="str">
        <f>IFERROR(VLOOKUP($AC824,FILL_DATA!$A$4:$X$1004,20,0),"")</f>
        <v/>
      </c>
      <c r="U824" s="58" t="str">
        <f>IFERROR(VLOOKUP($AC824,FILL_DATA!$A$4:$X$1004,21,0),"")</f>
        <v/>
      </c>
      <c r="V824" s="58" t="str">
        <f>IFERROR(VLOOKUP($AC824,FILL_DATA!$A$4:$X$1004,22,0),"")</f>
        <v/>
      </c>
      <c r="W824" s="58" t="str">
        <f>IFERROR(VLOOKUP($AC824,FILL_DATA!$A$4:$X$1004,23,0),"")</f>
        <v/>
      </c>
      <c r="X824" s="59" t="str">
        <f>IFERROR(VLOOKUP($AC824,FILL_DATA!$A$4:$X$1004,24,0),"")</f>
        <v/>
      </c>
      <c r="Y824" s="59" t="str">
        <f>IF(SANCTION!$C$6:$C$1006="","",VLOOKUP(SANCTION!$C$6:$C$1006,Sheet1!$B$3:$C$15,2,0))</f>
        <v/>
      </c>
      <c r="Z824" s="57">
        <f t="shared" si="24"/>
        <v>0</v>
      </c>
      <c r="AE824" s="89">
        <f>IF(SANCTION!$C824&gt;=9,1,0)</f>
        <v>1</v>
      </c>
      <c r="AF824" s="89">
        <f>IFERROR(PRODUCT(SANCTION!$X824,SANCTION!$Y824),"")</f>
        <v>0</v>
      </c>
      <c r="AG824" s="89">
        <f t="shared" si="25"/>
        <v>0</v>
      </c>
    </row>
    <row r="825" spans="1:33" hidden="1">
      <c r="A825" s="89" t="str">
        <f>J825&amp;"_"&amp;COUNTIF($J$6:J825,J825)</f>
        <v>_789</v>
      </c>
      <c r="B825" s="58"/>
      <c r="C825" s="58" t="str">
        <f>IFERROR(VLOOKUP($AC825,FILL_DATA!$A$4:$X$1004,2,0),"")</f>
        <v/>
      </c>
      <c r="D825" s="59" t="str">
        <f>IFERROR(VLOOKUP($AC825,FILL_DATA!$A$4:$X$1004,3,0),"")</f>
        <v/>
      </c>
      <c r="E825" s="59" t="str">
        <f>IF(REFRESH!D825="","",REFRESH!D825)</f>
        <v/>
      </c>
      <c r="F825" s="59" t="str">
        <f>IFERROR(VLOOKUP($AC825,FILL_DATA!$A$4:$X$1004,5,0),"")</f>
        <v/>
      </c>
      <c r="G825" s="58" t="str">
        <f>IFERROR(VLOOKUP($AC825,FILL_DATA!$A$4:$X$1004,6,0),"")</f>
        <v/>
      </c>
      <c r="H825" s="58" t="str">
        <f>IFERROR(VLOOKUP($AC825,FILL_DATA!$A$4:$X$1004,7,0),"")</f>
        <v/>
      </c>
      <c r="I825" s="161" t="str">
        <f>IFERROR(VLOOKUP($AC825,FILL_DATA!$A$4:$X$1004,9,0),"")</f>
        <v/>
      </c>
      <c r="J825" s="58" t="str">
        <f>IFERROR(VLOOKUP($AC825,FILL_DATA!$A$4:$X$1004,10,0),"")</f>
        <v/>
      </c>
      <c r="K825" s="58" t="str">
        <f>IFERROR(VLOOKUP($AC825,FILL_DATA!$A$4:$X$1004,11,0),"")</f>
        <v/>
      </c>
      <c r="L825" s="58" t="str">
        <f>IFERROR(VLOOKUP($AC825,FILL_DATA!$A$4:$X$1004,12,0),"")</f>
        <v/>
      </c>
      <c r="M825" s="58" t="str">
        <f>IFERROR(VLOOKUP($AC825,FILL_DATA!$A$4:$X$1004,13,0),"")</f>
        <v/>
      </c>
      <c r="N825" s="58" t="str">
        <f>IFERROR(VLOOKUP($AC825,FILL_DATA!$A$4:$X$1004,14,0),"")</f>
        <v/>
      </c>
      <c r="O825" s="58" t="str">
        <f>IFERROR(VLOOKUP($AC825,FILL_DATA!$A$4:$X$1004,15,0),"")</f>
        <v/>
      </c>
      <c r="P825" s="58" t="str">
        <f>IFERROR(VLOOKUP($AC825,FILL_DATA!$A$4:$X$1004,16,0),"")</f>
        <v/>
      </c>
      <c r="Q825" s="58" t="str">
        <f>IFERROR(VLOOKUP($AC825,FILL_DATA!$A$4:$X$1004,17,0),"")</f>
        <v/>
      </c>
      <c r="R825" s="58" t="str">
        <f>IFERROR(VLOOKUP($AC825,FILL_DATA!$A$4:$X$1004,18,0),"")</f>
        <v/>
      </c>
      <c r="S825" s="58" t="str">
        <f>IFERROR(VLOOKUP($AC825,FILL_DATA!$A$4:$X$1004,19,0),"")</f>
        <v/>
      </c>
      <c r="T825" s="58" t="str">
        <f>IFERROR(VLOOKUP($AC825,FILL_DATA!$A$4:$X$1004,20,0),"")</f>
        <v/>
      </c>
      <c r="U825" s="58" t="str">
        <f>IFERROR(VLOOKUP($AC825,FILL_DATA!$A$4:$X$1004,21,0),"")</f>
        <v/>
      </c>
      <c r="V825" s="58" t="str">
        <f>IFERROR(VLOOKUP($AC825,FILL_DATA!$A$4:$X$1004,22,0),"")</f>
        <v/>
      </c>
      <c r="W825" s="58" t="str">
        <f>IFERROR(VLOOKUP($AC825,FILL_DATA!$A$4:$X$1004,23,0),"")</f>
        <v/>
      </c>
      <c r="X825" s="59" t="str">
        <f>IFERROR(VLOOKUP($AC825,FILL_DATA!$A$4:$X$1004,24,0),"")</f>
        <v/>
      </c>
      <c r="Y825" s="59" t="str">
        <f>IF(SANCTION!$C$6:$C$1006="","",VLOOKUP(SANCTION!$C$6:$C$1006,Sheet1!$B$3:$C$15,2,0))</f>
        <v/>
      </c>
      <c r="Z825" s="57">
        <f t="shared" si="24"/>
        <v>0</v>
      </c>
      <c r="AE825" s="89">
        <f>IF(SANCTION!$C825&gt;=9,1,0)</f>
        <v>1</v>
      </c>
      <c r="AF825" s="89">
        <f>IFERROR(PRODUCT(SANCTION!$X825,SANCTION!$Y825),"")</f>
        <v>0</v>
      </c>
      <c r="AG825" s="89">
        <f t="shared" si="25"/>
        <v>0</v>
      </c>
    </row>
    <row r="826" spans="1:33" hidden="1">
      <c r="A826" s="89" t="str">
        <f>J826&amp;"_"&amp;COUNTIF($J$6:J826,J826)</f>
        <v>_790</v>
      </c>
      <c r="B826" s="58"/>
      <c r="C826" s="58" t="str">
        <f>IFERROR(VLOOKUP($AC826,FILL_DATA!$A$4:$X$1004,2,0),"")</f>
        <v/>
      </c>
      <c r="D826" s="59" t="str">
        <f>IFERROR(VLOOKUP($AC826,FILL_DATA!$A$4:$X$1004,3,0),"")</f>
        <v/>
      </c>
      <c r="E826" s="59" t="str">
        <f>IF(REFRESH!D826="","",REFRESH!D826)</f>
        <v/>
      </c>
      <c r="F826" s="59" t="str">
        <f>IFERROR(VLOOKUP($AC826,FILL_DATA!$A$4:$X$1004,5,0),"")</f>
        <v/>
      </c>
      <c r="G826" s="58" t="str">
        <f>IFERROR(VLOOKUP($AC826,FILL_DATA!$A$4:$X$1004,6,0),"")</f>
        <v/>
      </c>
      <c r="H826" s="58" t="str">
        <f>IFERROR(VLOOKUP($AC826,FILL_DATA!$A$4:$X$1004,7,0),"")</f>
        <v/>
      </c>
      <c r="I826" s="161" t="str">
        <f>IFERROR(VLOOKUP($AC826,FILL_DATA!$A$4:$X$1004,9,0),"")</f>
        <v/>
      </c>
      <c r="J826" s="58" t="str">
        <f>IFERROR(VLOOKUP($AC826,FILL_DATA!$A$4:$X$1004,10,0),"")</f>
        <v/>
      </c>
      <c r="K826" s="58" t="str">
        <f>IFERROR(VLOOKUP($AC826,FILL_DATA!$A$4:$X$1004,11,0),"")</f>
        <v/>
      </c>
      <c r="L826" s="58" t="str">
        <f>IFERROR(VLOOKUP($AC826,FILL_DATA!$A$4:$X$1004,12,0),"")</f>
        <v/>
      </c>
      <c r="M826" s="58" t="str">
        <f>IFERROR(VLOOKUP($AC826,FILL_DATA!$A$4:$X$1004,13,0),"")</f>
        <v/>
      </c>
      <c r="N826" s="58" t="str">
        <f>IFERROR(VLOOKUP($AC826,FILL_DATA!$A$4:$X$1004,14,0),"")</f>
        <v/>
      </c>
      <c r="O826" s="58" t="str">
        <f>IFERROR(VLOOKUP($AC826,FILL_DATA!$A$4:$X$1004,15,0),"")</f>
        <v/>
      </c>
      <c r="P826" s="58" t="str">
        <f>IFERROR(VLOOKUP($AC826,FILL_DATA!$A$4:$X$1004,16,0),"")</f>
        <v/>
      </c>
      <c r="Q826" s="58" t="str">
        <f>IFERROR(VLOOKUP($AC826,FILL_DATA!$A$4:$X$1004,17,0),"")</f>
        <v/>
      </c>
      <c r="R826" s="58" t="str">
        <f>IFERROR(VLOOKUP($AC826,FILL_DATA!$A$4:$X$1004,18,0),"")</f>
        <v/>
      </c>
      <c r="S826" s="58" t="str">
        <f>IFERROR(VLOOKUP($AC826,FILL_DATA!$A$4:$X$1004,19,0),"")</f>
        <v/>
      </c>
      <c r="T826" s="58" t="str">
        <f>IFERROR(VLOOKUP($AC826,FILL_DATA!$A$4:$X$1004,20,0),"")</f>
        <v/>
      </c>
      <c r="U826" s="58" t="str">
        <f>IFERROR(VLOOKUP($AC826,FILL_DATA!$A$4:$X$1004,21,0),"")</f>
        <v/>
      </c>
      <c r="V826" s="58" t="str">
        <f>IFERROR(VLOOKUP($AC826,FILL_DATA!$A$4:$X$1004,22,0),"")</f>
        <v/>
      </c>
      <c r="W826" s="58" t="str">
        <f>IFERROR(VLOOKUP($AC826,FILL_DATA!$A$4:$X$1004,23,0),"")</f>
        <v/>
      </c>
      <c r="X826" s="59" t="str">
        <f>IFERROR(VLOOKUP($AC826,FILL_DATA!$A$4:$X$1004,24,0),"")</f>
        <v/>
      </c>
      <c r="Y826" s="59" t="str">
        <f>IF(SANCTION!$C$6:$C$1006="","",VLOOKUP(SANCTION!$C$6:$C$1006,Sheet1!$B$3:$C$15,2,0))</f>
        <v/>
      </c>
      <c r="Z826" s="57">
        <f t="shared" si="24"/>
        <v>0</v>
      </c>
      <c r="AE826" s="89">
        <f>IF(SANCTION!$C826&gt;=9,1,0)</f>
        <v>1</v>
      </c>
      <c r="AF826" s="89">
        <f>IFERROR(PRODUCT(SANCTION!$X826,SANCTION!$Y826),"")</f>
        <v>0</v>
      </c>
      <c r="AG826" s="89">
        <f t="shared" si="25"/>
        <v>0</v>
      </c>
    </row>
    <row r="827" spans="1:33" hidden="1">
      <c r="A827" s="89" t="str">
        <f>J827&amp;"_"&amp;COUNTIF($J$6:J827,J827)</f>
        <v>_791</v>
      </c>
      <c r="B827" s="58"/>
      <c r="C827" s="58" t="str">
        <f>IFERROR(VLOOKUP($AC827,FILL_DATA!$A$4:$X$1004,2,0),"")</f>
        <v/>
      </c>
      <c r="D827" s="59" t="str">
        <f>IFERROR(VLOOKUP($AC827,FILL_DATA!$A$4:$X$1004,3,0),"")</f>
        <v/>
      </c>
      <c r="E827" s="59" t="str">
        <f>IF(REFRESH!D827="","",REFRESH!D827)</f>
        <v/>
      </c>
      <c r="F827" s="59" t="str">
        <f>IFERROR(VLOOKUP($AC827,FILL_DATA!$A$4:$X$1004,5,0),"")</f>
        <v/>
      </c>
      <c r="G827" s="58" t="str">
        <f>IFERROR(VLOOKUP($AC827,FILL_DATA!$A$4:$X$1004,6,0),"")</f>
        <v/>
      </c>
      <c r="H827" s="58" t="str">
        <f>IFERROR(VLOOKUP($AC827,FILL_DATA!$A$4:$X$1004,7,0),"")</f>
        <v/>
      </c>
      <c r="I827" s="161" t="str">
        <f>IFERROR(VLOOKUP($AC827,FILL_DATA!$A$4:$X$1004,9,0),"")</f>
        <v/>
      </c>
      <c r="J827" s="58" t="str">
        <f>IFERROR(VLOOKUP($AC827,FILL_DATA!$A$4:$X$1004,10,0),"")</f>
        <v/>
      </c>
      <c r="K827" s="58" t="str">
        <f>IFERROR(VLOOKUP($AC827,FILL_DATA!$A$4:$X$1004,11,0),"")</f>
        <v/>
      </c>
      <c r="L827" s="58" t="str">
        <f>IFERROR(VLOOKUP($AC827,FILL_DATA!$A$4:$X$1004,12,0),"")</f>
        <v/>
      </c>
      <c r="M827" s="58" t="str">
        <f>IFERROR(VLOOKUP($AC827,FILL_DATA!$A$4:$X$1004,13,0),"")</f>
        <v/>
      </c>
      <c r="N827" s="58" t="str">
        <f>IFERROR(VLOOKUP($AC827,FILL_DATA!$A$4:$X$1004,14,0),"")</f>
        <v/>
      </c>
      <c r="O827" s="58" t="str">
        <f>IFERROR(VLOOKUP($AC827,FILL_DATA!$A$4:$X$1004,15,0),"")</f>
        <v/>
      </c>
      <c r="P827" s="58" t="str">
        <f>IFERROR(VLOOKUP($AC827,FILL_DATA!$A$4:$X$1004,16,0),"")</f>
        <v/>
      </c>
      <c r="Q827" s="58" t="str">
        <f>IFERROR(VLOOKUP($AC827,FILL_DATA!$A$4:$X$1004,17,0),"")</f>
        <v/>
      </c>
      <c r="R827" s="58" t="str">
        <f>IFERROR(VLOOKUP($AC827,FILL_DATA!$A$4:$X$1004,18,0),"")</f>
        <v/>
      </c>
      <c r="S827" s="58" t="str">
        <f>IFERROR(VLOOKUP($AC827,FILL_DATA!$A$4:$X$1004,19,0),"")</f>
        <v/>
      </c>
      <c r="T827" s="58" t="str">
        <f>IFERROR(VLOOKUP($AC827,FILL_DATA!$A$4:$X$1004,20,0),"")</f>
        <v/>
      </c>
      <c r="U827" s="58" t="str">
        <f>IFERROR(VLOOKUP($AC827,FILL_DATA!$A$4:$X$1004,21,0),"")</f>
        <v/>
      </c>
      <c r="V827" s="58" t="str">
        <f>IFERROR(VLOOKUP($AC827,FILL_DATA!$A$4:$X$1004,22,0),"")</f>
        <v/>
      </c>
      <c r="W827" s="58" t="str">
        <f>IFERROR(VLOOKUP($AC827,FILL_DATA!$A$4:$X$1004,23,0),"")</f>
        <v/>
      </c>
      <c r="X827" s="59" t="str">
        <f>IFERROR(VLOOKUP($AC827,FILL_DATA!$A$4:$X$1004,24,0),"")</f>
        <v/>
      </c>
      <c r="Y827" s="59" t="str">
        <f>IF(SANCTION!$C$6:$C$1006="","",VLOOKUP(SANCTION!$C$6:$C$1006,Sheet1!$B$3:$C$15,2,0))</f>
        <v/>
      </c>
      <c r="Z827" s="57">
        <f t="shared" si="24"/>
        <v>0</v>
      </c>
      <c r="AE827" s="89">
        <f>IF(SANCTION!$C827&gt;=9,1,0)</f>
        <v>1</v>
      </c>
      <c r="AF827" s="89">
        <f>IFERROR(PRODUCT(SANCTION!$X827,SANCTION!$Y827),"")</f>
        <v>0</v>
      </c>
      <c r="AG827" s="89">
        <f t="shared" si="25"/>
        <v>0</v>
      </c>
    </row>
    <row r="828" spans="1:33" hidden="1">
      <c r="A828" s="89" t="str">
        <f>J828&amp;"_"&amp;COUNTIF($J$6:J828,J828)</f>
        <v>_792</v>
      </c>
      <c r="B828" s="58"/>
      <c r="C828" s="58" t="str">
        <f>IFERROR(VLOOKUP($AC828,FILL_DATA!$A$4:$X$1004,2,0),"")</f>
        <v/>
      </c>
      <c r="D828" s="59" t="str">
        <f>IFERROR(VLOOKUP($AC828,FILL_DATA!$A$4:$X$1004,3,0),"")</f>
        <v/>
      </c>
      <c r="E828" s="59" t="str">
        <f>IF(REFRESH!D828="","",REFRESH!D828)</f>
        <v/>
      </c>
      <c r="F828" s="59" t="str">
        <f>IFERROR(VLOOKUP($AC828,FILL_DATA!$A$4:$X$1004,5,0),"")</f>
        <v/>
      </c>
      <c r="G828" s="58" t="str">
        <f>IFERROR(VLOOKUP($AC828,FILL_DATA!$A$4:$X$1004,6,0),"")</f>
        <v/>
      </c>
      <c r="H828" s="58" t="str">
        <f>IFERROR(VLOOKUP($AC828,FILL_DATA!$A$4:$X$1004,7,0),"")</f>
        <v/>
      </c>
      <c r="I828" s="161" t="str">
        <f>IFERROR(VLOOKUP($AC828,FILL_DATA!$A$4:$X$1004,9,0),"")</f>
        <v/>
      </c>
      <c r="J828" s="58" t="str">
        <f>IFERROR(VLOOKUP($AC828,FILL_DATA!$A$4:$X$1004,10,0),"")</f>
        <v/>
      </c>
      <c r="K828" s="58" t="str">
        <f>IFERROR(VLOOKUP($AC828,FILL_DATA!$A$4:$X$1004,11,0),"")</f>
        <v/>
      </c>
      <c r="L828" s="58" t="str">
        <f>IFERROR(VLOOKUP($AC828,FILL_DATA!$A$4:$X$1004,12,0),"")</f>
        <v/>
      </c>
      <c r="M828" s="58" t="str">
        <f>IFERROR(VLOOKUP($AC828,FILL_DATA!$A$4:$X$1004,13,0),"")</f>
        <v/>
      </c>
      <c r="N828" s="58" t="str">
        <f>IFERROR(VLOOKUP($AC828,FILL_DATA!$A$4:$X$1004,14,0),"")</f>
        <v/>
      </c>
      <c r="O828" s="58" t="str">
        <f>IFERROR(VLOOKUP($AC828,FILL_DATA!$A$4:$X$1004,15,0),"")</f>
        <v/>
      </c>
      <c r="P828" s="58" t="str">
        <f>IFERROR(VLOOKUP($AC828,FILL_DATA!$A$4:$X$1004,16,0),"")</f>
        <v/>
      </c>
      <c r="Q828" s="58" t="str">
        <f>IFERROR(VLOOKUP($AC828,FILL_DATA!$A$4:$X$1004,17,0),"")</f>
        <v/>
      </c>
      <c r="R828" s="58" t="str">
        <f>IFERROR(VLOOKUP($AC828,FILL_DATA!$A$4:$X$1004,18,0),"")</f>
        <v/>
      </c>
      <c r="S828" s="58" t="str">
        <f>IFERROR(VLOOKUP($AC828,FILL_DATA!$A$4:$X$1004,19,0),"")</f>
        <v/>
      </c>
      <c r="T828" s="58" t="str">
        <f>IFERROR(VLOOKUP($AC828,FILL_DATA!$A$4:$X$1004,20,0),"")</f>
        <v/>
      </c>
      <c r="U828" s="58" t="str">
        <f>IFERROR(VLOOKUP($AC828,FILL_DATA!$A$4:$X$1004,21,0),"")</f>
        <v/>
      </c>
      <c r="V828" s="58" t="str">
        <f>IFERROR(VLOOKUP($AC828,FILL_DATA!$A$4:$X$1004,22,0),"")</f>
        <v/>
      </c>
      <c r="W828" s="58" t="str">
        <f>IFERROR(VLOOKUP($AC828,FILL_DATA!$A$4:$X$1004,23,0),"")</f>
        <v/>
      </c>
      <c r="X828" s="59" t="str">
        <f>IFERROR(VLOOKUP($AC828,FILL_DATA!$A$4:$X$1004,24,0),"")</f>
        <v/>
      </c>
      <c r="Y828" s="59" t="str">
        <f>IF(SANCTION!$C$6:$C$1006="","",VLOOKUP(SANCTION!$C$6:$C$1006,Sheet1!$B$3:$C$15,2,0))</f>
        <v/>
      </c>
      <c r="Z828" s="57">
        <f t="shared" si="24"/>
        <v>0</v>
      </c>
      <c r="AE828" s="89">
        <f>IF(SANCTION!$C828&gt;=9,1,0)</f>
        <v>1</v>
      </c>
      <c r="AF828" s="89">
        <f>IFERROR(PRODUCT(SANCTION!$X828,SANCTION!$Y828),"")</f>
        <v>0</v>
      </c>
      <c r="AG828" s="89">
        <f t="shared" si="25"/>
        <v>0</v>
      </c>
    </row>
    <row r="829" spans="1:33" hidden="1">
      <c r="A829" s="89" t="str">
        <f>J829&amp;"_"&amp;COUNTIF($J$6:J829,J829)</f>
        <v>_793</v>
      </c>
      <c r="B829" s="58"/>
      <c r="C829" s="58" t="str">
        <f>IFERROR(VLOOKUP($AC829,FILL_DATA!$A$4:$X$1004,2,0),"")</f>
        <v/>
      </c>
      <c r="D829" s="59" t="str">
        <f>IFERROR(VLOOKUP($AC829,FILL_DATA!$A$4:$X$1004,3,0),"")</f>
        <v/>
      </c>
      <c r="E829" s="59" t="str">
        <f>IF(REFRESH!D829="","",REFRESH!D829)</f>
        <v/>
      </c>
      <c r="F829" s="59" t="str">
        <f>IFERROR(VLOOKUP($AC829,FILL_DATA!$A$4:$X$1004,5,0),"")</f>
        <v/>
      </c>
      <c r="G829" s="58" t="str">
        <f>IFERROR(VLOOKUP($AC829,FILL_DATA!$A$4:$X$1004,6,0),"")</f>
        <v/>
      </c>
      <c r="H829" s="58" t="str">
        <f>IFERROR(VLOOKUP($AC829,FILL_DATA!$A$4:$X$1004,7,0),"")</f>
        <v/>
      </c>
      <c r="I829" s="161" t="str">
        <f>IFERROR(VLOOKUP($AC829,FILL_DATA!$A$4:$X$1004,9,0),"")</f>
        <v/>
      </c>
      <c r="J829" s="58" t="str">
        <f>IFERROR(VLOOKUP($AC829,FILL_DATA!$A$4:$X$1004,10,0),"")</f>
        <v/>
      </c>
      <c r="K829" s="58" t="str">
        <f>IFERROR(VLOOKUP($AC829,FILL_DATA!$A$4:$X$1004,11,0),"")</f>
        <v/>
      </c>
      <c r="L829" s="58" t="str">
        <f>IFERROR(VLOOKUP($AC829,FILL_DATA!$A$4:$X$1004,12,0),"")</f>
        <v/>
      </c>
      <c r="M829" s="58" t="str">
        <f>IFERROR(VLOOKUP($AC829,FILL_DATA!$A$4:$X$1004,13,0),"")</f>
        <v/>
      </c>
      <c r="N829" s="58" t="str">
        <f>IFERROR(VLOOKUP($AC829,FILL_DATA!$A$4:$X$1004,14,0),"")</f>
        <v/>
      </c>
      <c r="O829" s="58" t="str">
        <f>IFERROR(VLOOKUP($AC829,FILL_DATA!$A$4:$X$1004,15,0),"")</f>
        <v/>
      </c>
      <c r="P829" s="58" t="str">
        <f>IFERROR(VLOOKUP($AC829,FILL_DATA!$A$4:$X$1004,16,0),"")</f>
        <v/>
      </c>
      <c r="Q829" s="58" t="str">
        <f>IFERROR(VLOOKUP($AC829,FILL_DATA!$A$4:$X$1004,17,0),"")</f>
        <v/>
      </c>
      <c r="R829" s="58" t="str">
        <f>IFERROR(VLOOKUP($AC829,FILL_DATA!$A$4:$X$1004,18,0),"")</f>
        <v/>
      </c>
      <c r="S829" s="58" t="str">
        <f>IFERROR(VLOOKUP($AC829,FILL_DATA!$A$4:$X$1004,19,0),"")</f>
        <v/>
      </c>
      <c r="T829" s="58" t="str">
        <f>IFERROR(VLOOKUP($AC829,FILL_DATA!$A$4:$X$1004,20,0),"")</f>
        <v/>
      </c>
      <c r="U829" s="58" t="str">
        <f>IFERROR(VLOOKUP($AC829,FILL_DATA!$A$4:$X$1004,21,0),"")</f>
        <v/>
      </c>
      <c r="V829" s="58" t="str">
        <f>IFERROR(VLOOKUP($AC829,FILL_DATA!$A$4:$X$1004,22,0),"")</f>
        <v/>
      </c>
      <c r="W829" s="58" t="str">
        <f>IFERROR(VLOOKUP($AC829,FILL_DATA!$A$4:$X$1004,23,0),"")</f>
        <v/>
      </c>
      <c r="X829" s="59" t="str">
        <f>IFERROR(VLOOKUP($AC829,FILL_DATA!$A$4:$X$1004,24,0),"")</f>
        <v/>
      </c>
      <c r="Y829" s="59" t="str">
        <f>IF(SANCTION!$C$6:$C$1006="","",VLOOKUP(SANCTION!$C$6:$C$1006,Sheet1!$B$3:$C$15,2,0))</f>
        <v/>
      </c>
      <c r="Z829" s="57">
        <f t="shared" si="24"/>
        <v>0</v>
      </c>
      <c r="AE829" s="89">
        <f>IF(SANCTION!$C829&gt;=9,1,0)</f>
        <v>1</v>
      </c>
      <c r="AF829" s="89">
        <f>IFERROR(PRODUCT(SANCTION!$X829,SANCTION!$Y829),"")</f>
        <v>0</v>
      </c>
      <c r="AG829" s="89">
        <f t="shared" si="25"/>
        <v>0</v>
      </c>
    </row>
    <row r="830" spans="1:33" hidden="1">
      <c r="A830" s="89" t="str">
        <f>J830&amp;"_"&amp;COUNTIF($J$6:J830,J830)</f>
        <v>_794</v>
      </c>
      <c r="B830" s="58"/>
      <c r="C830" s="58" t="str">
        <f>IFERROR(VLOOKUP($AC830,FILL_DATA!$A$4:$X$1004,2,0),"")</f>
        <v/>
      </c>
      <c r="D830" s="59" t="str">
        <f>IFERROR(VLOOKUP($AC830,FILL_DATA!$A$4:$X$1004,3,0),"")</f>
        <v/>
      </c>
      <c r="E830" s="59" t="str">
        <f>IF(REFRESH!D830="","",REFRESH!D830)</f>
        <v/>
      </c>
      <c r="F830" s="59" t="str">
        <f>IFERROR(VLOOKUP($AC830,FILL_DATA!$A$4:$X$1004,5,0),"")</f>
        <v/>
      </c>
      <c r="G830" s="58" t="str">
        <f>IFERROR(VLOOKUP($AC830,FILL_DATA!$A$4:$X$1004,6,0),"")</f>
        <v/>
      </c>
      <c r="H830" s="58" t="str">
        <f>IFERROR(VLOOKUP($AC830,FILL_DATA!$A$4:$X$1004,7,0),"")</f>
        <v/>
      </c>
      <c r="I830" s="161" t="str">
        <f>IFERROR(VLOOKUP($AC830,FILL_DATA!$A$4:$X$1004,9,0),"")</f>
        <v/>
      </c>
      <c r="J830" s="58" t="str">
        <f>IFERROR(VLOOKUP($AC830,FILL_DATA!$A$4:$X$1004,10,0),"")</f>
        <v/>
      </c>
      <c r="K830" s="58" t="str">
        <f>IFERROR(VLOOKUP($AC830,FILL_DATA!$A$4:$X$1004,11,0),"")</f>
        <v/>
      </c>
      <c r="L830" s="58" t="str">
        <f>IFERROR(VLOOKUP($AC830,FILL_DATA!$A$4:$X$1004,12,0),"")</f>
        <v/>
      </c>
      <c r="M830" s="58" t="str">
        <f>IFERROR(VLOOKUP($AC830,FILL_DATA!$A$4:$X$1004,13,0),"")</f>
        <v/>
      </c>
      <c r="N830" s="58" t="str">
        <f>IFERROR(VLOOKUP($AC830,FILL_DATA!$A$4:$X$1004,14,0),"")</f>
        <v/>
      </c>
      <c r="O830" s="58" t="str">
        <f>IFERROR(VLOOKUP($AC830,FILL_DATA!$A$4:$X$1004,15,0),"")</f>
        <v/>
      </c>
      <c r="P830" s="58" t="str">
        <f>IFERROR(VLOOKUP($AC830,FILL_DATA!$A$4:$X$1004,16,0),"")</f>
        <v/>
      </c>
      <c r="Q830" s="58" t="str">
        <f>IFERROR(VLOOKUP($AC830,FILL_DATA!$A$4:$X$1004,17,0),"")</f>
        <v/>
      </c>
      <c r="R830" s="58" t="str">
        <f>IFERROR(VLOOKUP($AC830,FILL_DATA!$A$4:$X$1004,18,0),"")</f>
        <v/>
      </c>
      <c r="S830" s="58" t="str">
        <f>IFERROR(VLOOKUP($AC830,FILL_DATA!$A$4:$X$1004,19,0),"")</f>
        <v/>
      </c>
      <c r="T830" s="58" t="str">
        <f>IFERROR(VLOOKUP($AC830,FILL_DATA!$A$4:$X$1004,20,0),"")</f>
        <v/>
      </c>
      <c r="U830" s="58" t="str">
        <f>IFERROR(VLOOKUP($AC830,FILL_DATA!$A$4:$X$1004,21,0),"")</f>
        <v/>
      </c>
      <c r="V830" s="58" t="str">
        <f>IFERROR(VLOOKUP($AC830,FILL_DATA!$A$4:$X$1004,22,0),"")</f>
        <v/>
      </c>
      <c r="W830" s="58" t="str">
        <f>IFERROR(VLOOKUP($AC830,FILL_DATA!$A$4:$X$1004,23,0),"")</f>
        <v/>
      </c>
      <c r="X830" s="59" t="str">
        <f>IFERROR(VLOOKUP($AC830,FILL_DATA!$A$4:$X$1004,24,0),"")</f>
        <v/>
      </c>
      <c r="Y830" s="59" t="str">
        <f>IF(SANCTION!$C$6:$C$1006="","",VLOOKUP(SANCTION!$C$6:$C$1006,Sheet1!$B$3:$C$15,2,0))</f>
        <v/>
      </c>
      <c r="Z830" s="57">
        <f t="shared" si="24"/>
        <v>0</v>
      </c>
      <c r="AE830" s="89">
        <f>IF(SANCTION!$C830&gt;=9,1,0)</f>
        <v>1</v>
      </c>
      <c r="AF830" s="89">
        <f>IFERROR(PRODUCT(SANCTION!$X830,SANCTION!$Y830),"")</f>
        <v>0</v>
      </c>
      <c r="AG830" s="89">
        <f t="shared" si="25"/>
        <v>0</v>
      </c>
    </row>
    <row r="831" spans="1:33" hidden="1">
      <c r="A831" s="89" t="str">
        <f>J831&amp;"_"&amp;COUNTIF($J$6:J831,J831)</f>
        <v>_795</v>
      </c>
      <c r="B831" s="58"/>
      <c r="C831" s="58" t="str">
        <f>IFERROR(VLOOKUP($AC831,FILL_DATA!$A$4:$X$1004,2,0),"")</f>
        <v/>
      </c>
      <c r="D831" s="59" t="str">
        <f>IFERROR(VLOOKUP($AC831,FILL_DATA!$A$4:$X$1004,3,0),"")</f>
        <v/>
      </c>
      <c r="E831" s="59" t="str">
        <f>IF(REFRESH!D831="","",REFRESH!D831)</f>
        <v/>
      </c>
      <c r="F831" s="59" t="str">
        <f>IFERROR(VLOOKUP($AC831,FILL_DATA!$A$4:$X$1004,5,0),"")</f>
        <v/>
      </c>
      <c r="G831" s="58" t="str">
        <f>IFERROR(VLOOKUP($AC831,FILL_DATA!$A$4:$X$1004,6,0),"")</f>
        <v/>
      </c>
      <c r="H831" s="58" t="str">
        <f>IFERROR(VLOOKUP($AC831,FILL_DATA!$A$4:$X$1004,7,0),"")</f>
        <v/>
      </c>
      <c r="I831" s="161" t="str">
        <f>IFERROR(VLOOKUP($AC831,FILL_DATA!$A$4:$X$1004,9,0),"")</f>
        <v/>
      </c>
      <c r="J831" s="58" t="str">
        <f>IFERROR(VLOOKUP($AC831,FILL_DATA!$A$4:$X$1004,10,0),"")</f>
        <v/>
      </c>
      <c r="K831" s="58" t="str">
        <f>IFERROR(VLOOKUP($AC831,FILL_DATA!$A$4:$X$1004,11,0),"")</f>
        <v/>
      </c>
      <c r="L831" s="58" t="str">
        <f>IFERROR(VLOOKUP($AC831,FILL_DATA!$A$4:$X$1004,12,0),"")</f>
        <v/>
      </c>
      <c r="M831" s="58" t="str">
        <f>IFERROR(VLOOKUP($AC831,FILL_DATA!$A$4:$X$1004,13,0),"")</f>
        <v/>
      </c>
      <c r="N831" s="58" t="str">
        <f>IFERROR(VLOOKUP($AC831,FILL_DATA!$A$4:$X$1004,14,0),"")</f>
        <v/>
      </c>
      <c r="O831" s="58" t="str">
        <f>IFERROR(VLOOKUP($AC831,FILL_DATA!$A$4:$X$1004,15,0),"")</f>
        <v/>
      </c>
      <c r="P831" s="58" t="str">
        <f>IFERROR(VLOOKUP($AC831,FILL_DATA!$A$4:$X$1004,16,0),"")</f>
        <v/>
      </c>
      <c r="Q831" s="58" t="str">
        <f>IFERROR(VLOOKUP($AC831,FILL_DATA!$A$4:$X$1004,17,0),"")</f>
        <v/>
      </c>
      <c r="R831" s="58" t="str">
        <f>IFERROR(VLOOKUP($AC831,FILL_DATA!$A$4:$X$1004,18,0),"")</f>
        <v/>
      </c>
      <c r="S831" s="58" t="str">
        <f>IFERROR(VLOOKUP($AC831,FILL_DATA!$A$4:$X$1004,19,0),"")</f>
        <v/>
      </c>
      <c r="T831" s="58" t="str">
        <f>IFERROR(VLOOKUP($AC831,FILL_DATA!$A$4:$X$1004,20,0),"")</f>
        <v/>
      </c>
      <c r="U831" s="58" t="str">
        <f>IFERROR(VLOOKUP($AC831,FILL_DATA!$A$4:$X$1004,21,0),"")</f>
        <v/>
      </c>
      <c r="V831" s="58" t="str">
        <f>IFERROR(VLOOKUP($AC831,FILL_DATA!$A$4:$X$1004,22,0),"")</f>
        <v/>
      </c>
      <c r="W831" s="58" t="str">
        <f>IFERROR(VLOOKUP($AC831,FILL_DATA!$A$4:$X$1004,23,0),"")</f>
        <v/>
      </c>
      <c r="X831" s="59" t="str">
        <f>IFERROR(VLOOKUP($AC831,FILL_DATA!$A$4:$X$1004,24,0),"")</f>
        <v/>
      </c>
      <c r="Y831" s="59" t="str">
        <f>IF(SANCTION!$C$6:$C$1006="","",VLOOKUP(SANCTION!$C$6:$C$1006,Sheet1!$B$3:$C$15,2,0))</f>
        <v/>
      </c>
      <c r="Z831" s="57">
        <f t="shared" si="24"/>
        <v>0</v>
      </c>
      <c r="AE831" s="89">
        <f>IF(SANCTION!$C831&gt;=9,1,0)</f>
        <v>1</v>
      </c>
      <c r="AF831" s="89">
        <f>IFERROR(PRODUCT(SANCTION!$X831,SANCTION!$Y831),"")</f>
        <v>0</v>
      </c>
      <c r="AG831" s="89">
        <f t="shared" si="25"/>
        <v>0</v>
      </c>
    </row>
    <row r="832" spans="1:33" hidden="1">
      <c r="A832" s="89" t="str">
        <f>J832&amp;"_"&amp;COUNTIF($J$6:J832,J832)</f>
        <v>_796</v>
      </c>
      <c r="B832" s="58"/>
      <c r="C832" s="58" t="str">
        <f>IFERROR(VLOOKUP($AC832,FILL_DATA!$A$4:$X$1004,2,0),"")</f>
        <v/>
      </c>
      <c r="D832" s="59" t="str">
        <f>IFERROR(VLOOKUP($AC832,FILL_DATA!$A$4:$X$1004,3,0),"")</f>
        <v/>
      </c>
      <c r="E832" s="59" t="str">
        <f>IF(REFRESH!D832="","",REFRESH!D832)</f>
        <v/>
      </c>
      <c r="F832" s="59" t="str">
        <f>IFERROR(VLOOKUP($AC832,FILL_DATA!$A$4:$X$1004,5,0),"")</f>
        <v/>
      </c>
      <c r="G832" s="58" t="str">
        <f>IFERROR(VLOOKUP($AC832,FILL_DATA!$A$4:$X$1004,6,0),"")</f>
        <v/>
      </c>
      <c r="H832" s="58" t="str">
        <f>IFERROR(VLOOKUP($AC832,FILL_DATA!$A$4:$X$1004,7,0),"")</f>
        <v/>
      </c>
      <c r="I832" s="161" t="str">
        <f>IFERROR(VLOOKUP($AC832,FILL_DATA!$A$4:$X$1004,9,0),"")</f>
        <v/>
      </c>
      <c r="J832" s="58" t="str">
        <f>IFERROR(VLOOKUP($AC832,FILL_DATA!$A$4:$X$1004,10,0),"")</f>
        <v/>
      </c>
      <c r="K832" s="58" t="str">
        <f>IFERROR(VLOOKUP($AC832,FILL_DATA!$A$4:$X$1004,11,0),"")</f>
        <v/>
      </c>
      <c r="L832" s="58" t="str">
        <f>IFERROR(VLOOKUP($AC832,FILL_DATA!$A$4:$X$1004,12,0),"")</f>
        <v/>
      </c>
      <c r="M832" s="58" t="str">
        <f>IFERROR(VLOOKUP($AC832,FILL_DATA!$A$4:$X$1004,13,0),"")</f>
        <v/>
      </c>
      <c r="N832" s="58" t="str">
        <f>IFERROR(VLOOKUP($AC832,FILL_DATA!$A$4:$X$1004,14,0),"")</f>
        <v/>
      </c>
      <c r="O832" s="58" t="str">
        <f>IFERROR(VLOOKUP($AC832,FILL_DATA!$A$4:$X$1004,15,0),"")</f>
        <v/>
      </c>
      <c r="P832" s="58" t="str">
        <f>IFERROR(VLOOKUP($AC832,FILL_DATA!$A$4:$X$1004,16,0),"")</f>
        <v/>
      </c>
      <c r="Q832" s="58" t="str">
        <f>IFERROR(VLOOKUP($AC832,FILL_DATA!$A$4:$X$1004,17,0),"")</f>
        <v/>
      </c>
      <c r="R832" s="58" t="str">
        <f>IFERROR(VLOOKUP($AC832,FILL_DATA!$A$4:$X$1004,18,0),"")</f>
        <v/>
      </c>
      <c r="S832" s="58" t="str">
        <f>IFERROR(VLOOKUP($AC832,FILL_DATA!$A$4:$X$1004,19,0),"")</f>
        <v/>
      </c>
      <c r="T832" s="58" t="str">
        <f>IFERROR(VLOOKUP($AC832,FILL_DATA!$A$4:$X$1004,20,0),"")</f>
        <v/>
      </c>
      <c r="U832" s="58" t="str">
        <f>IFERROR(VLOOKUP($AC832,FILL_DATA!$A$4:$X$1004,21,0),"")</f>
        <v/>
      </c>
      <c r="V832" s="58" t="str">
        <f>IFERROR(VLOOKUP($AC832,FILL_DATA!$A$4:$X$1004,22,0),"")</f>
        <v/>
      </c>
      <c r="W832" s="58" t="str">
        <f>IFERROR(VLOOKUP($AC832,FILL_DATA!$A$4:$X$1004,23,0),"")</f>
        <v/>
      </c>
      <c r="X832" s="59" t="str">
        <f>IFERROR(VLOOKUP($AC832,FILL_DATA!$A$4:$X$1004,24,0),"")</f>
        <v/>
      </c>
      <c r="Y832" s="59" t="str">
        <f>IF(SANCTION!$C$6:$C$1006="","",VLOOKUP(SANCTION!$C$6:$C$1006,Sheet1!$B$3:$C$15,2,0))</f>
        <v/>
      </c>
      <c r="Z832" s="57">
        <f t="shared" si="24"/>
        <v>0</v>
      </c>
      <c r="AE832" s="89">
        <f>IF(SANCTION!$C832&gt;=9,1,0)</f>
        <v>1</v>
      </c>
      <c r="AF832" s="89">
        <f>IFERROR(PRODUCT(SANCTION!$X832,SANCTION!$Y832),"")</f>
        <v>0</v>
      </c>
      <c r="AG832" s="89">
        <f t="shared" si="25"/>
        <v>0</v>
      </c>
    </row>
    <row r="833" spans="1:33" hidden="1">
      <c r="A833" s="89" t="str">
        <f>J833&amp;"_"&amp;COUNTIF($J$6:J833,J833)</f>
        <v>_797</v>
      </c>
      <c r="B833" s="58"/>
      <c r="C833" s="58" t="str">
        <f>IFERROR(VLOOKUP($AC833,FILL_DATA!$A$4:$X$1004,2,0),"")</f>
        <v/>
      </c>
      <c r="D833" s="59" t="str">
        <f>IFERROR(VLOOKUP($AC833,FILL_DATA!$A$4:$X$1004,3,0),"")</f>
        <v/>
      </c>
      <c r="E833" s="59" t="str">
        <f>IF(REFRESH!D833="","",REFRESH!D833)</f>
        <v/>
      </c>
      <c r="F833" s="59" t="str">
        <f>IFERROR(VLOOKUP($AC833,FILL_DATA!$A$4:$X$1004,5,0),"")</f>
        <v/>
      </c>
      <c r="G833" s="58" t="str">
        <f>IFERROR(VLOOKUP($AC833,FILL_DATA!$A$4:$X$1004,6,0),"")</f>
        <v/>
      </c>
      <c r="H833" s="58" t="str">
        <f>IFERROR(VLOOKUP($AC833,FILL_DATA!$A$4:$X$1004,7,0),"")</f>
        <v/>
      </c>
      <c r="I833" s="161" t="str">
        <f>IFERROR(VLOOKUP($AC833,FILL_DATA!$A$4:$X$1004,9,0),"")</f>
        <v/>
      </c>
      <c r="J833" s="58" t="str">
        <f>IFERROR(VLOOKUP($AC833,FILL_DATA!$A$4:$X$1004,10,0),"")</f>
        <v/>
      </c>
      <c r="K833" s="58" t="str">
        <f>IFERROR(VLOOKUP($AC833,FILL_DATA!$A$4:$X$1004,11,0),"")</f>
        <v/>
      </c>
      <c r="L833" s="58" t="str">
        <f>IFERROR(VLOOKUP($AC833,FILL_DATA!$A$4:$X$1004,12,0),"")</f>
        <v/>
      </c>
      <c r="M833" s="58" t="str">
        <f>IFERROR(VLOOKUP($AC833,FILL_DATA!$A$4:$X$1004,13,0),"")</f>
        <v/>
      </c>
      <c r="N833" s="58" t="str">
        <f>IFERROR(VLOOKUP($AC833,FILL_DATA!$A$4:$X$1004,14,0),"")</f>
        <v/>
      </c>
      <c r="O833" s="58" t="str">
        <f>IFERROR(VLOOKUP($AC833,FILL_DATA!$A$4:$X$1004,15,0),"")</f>
        <v/>
      </c>
      <c r="P833" s="58" t="str">
        <f>IFERROR(VLOOKUP($AC833,FILL_DATA!$A$4:$X$1004,16,0),"")</f>
        <v/>
      </c>
      <c r="Q833" s="58" t="str">
        <f>IFERROR(VLOOKUP($AC833,FILL_DATA!$A$4:$X$1004,17,0),"")</f>
        <v/>
      </c>
      <c r="R833" s="58" t="str">
        <f>IFERROR(VLOOKUP($AC833,FILL_DATA!$A$4:$X$1004,18,0),"")</f>
        <v/>
      </c>
      <c r="S833" s="58" t="str">
        <f>IFERROR(VLOOKUP($AC833,FILL_DATA!$A$4:$X$1004,19,0),"")</f>
        <v/>
      </c>
      <c r="T833" s="58" t="str">
        <f>IFERROR(VLOOKUP($AC833,FILL_DATA!$A$4:$X$1004,20,0),"")</f>
        <v/>
      </c>
      <c r="U833" s="58" t="str">
        <f>IFERROR(VLOOKUP($AC833,FILL_DATA!$A$4:$X$1004,21,0),"")</f>
        <v/>
      </c>
      <c r="V833" s="58" t="str">
        <f>IFERROR(VLOOKUP($AC833,FILL_DATA!$A$4:$X$1004,22,0),"")</f>
        <v/>
      </c>
      <c r="W833" s="58" t="str">
        <f>IFERROR(VLOOKUP($AC833,FILL_DATA!$A$4:$X$1004,23,0),"")</f>
        <v/>
      </c>
      <c r="X833" s="59" t="str">
        <f>IFERROR(VLOOKUP($AC833,FILL_DATA!$A$4:$X$1004,24,0),"")</f>
        <v/>
      </c>
      <c r="Y833" s="59" t="str">
        <f>IF(SANCTION!$C$6:$C$1006="","",VLOOKUP(SANCTION!$C$6:$C$1006,Sheet1!$B$3:$C$15,2,0))</f>
        <v/>
      </c>
      <c r="Z833" s="57">
        <f t="shared" si="24"/>
        <v>0</v>
      </c>
      <c r="AE833" s="89">
        <f>IF(SANCTION!$C833&gt;=9,1,0)</f>
        <v>1</v>
      </c>
      <c r="AF833" s="89">
        <f>IFERROR(PRODUCT(SANCTION!$X833,SANCTION!$Y833),"")</f>
        <v>0</v>
      </c>
      <c r="AG833" s="89">
        <f t="shared" si="25"/>
        <v>0</v>
      </c>
    </row>
    <row r="834" spans="1:33" hidden="1">
      <c r="A834" s="89" t="str">
        <f>J834&amp;"_"&amp;COUNTIF($J$6:J834,J834)</f>
        <v>_798</v>
      </c>
      <c r="B834" s="58"/>
      <c r="C834" s="58" t="str">
        <f>IFERROR(VLOOKUP($AC834,FILL_DATA!$A$4:$X$1004,2,0),"")</f>
        <v/>
      </c>
      <c r="D834" s="59" t="str">
        <f>IFERROR(VLOOKUP($AC834,FILL_DATA!$A$4:$X$1004,3,0),"")</f>
        <v/>
      </c>
      <c r="E834" s="59" t="str">
        <f>IF(REFRESH!D834="","",REFRESH!D834)</f>
        <v/>
      </c>
      <c r="F834" s="59" t="str">
        <f>IFERROR(VLOOKUP($AC834,FILL_DATA!$A$4:$X$1004,5,0),"")</f>
        <v/>
      </c>
      <c r="G834" s="58" t="str">
        <f>IFERROR(VLOOKUP($AC834,FILL_DATA!$A$4:$X$1004,6,0),"")</f>
        <v/>
      </c>
      <c r="H834" s="58" t="str">
        <f>IFERROR(VLOOKUP($AC834,FILL_DATA!$A$4:$X$1004,7,0),"")</f>
        <v/>
      </c>
      <c r="I834" s="161" t="str">
        <f>IFERROR(VLOOKUP($AC834,FILL_DATA!$A$4:$X$1004,9,0),"")</f>
        <v/>
      </c>
      <c r="J834" s="58" t="str">
        <f>IFERROR(VLOOKUP($AC834,FILL_DATA!$A$4:$X$1004,10,0),"")</f>
        <v/>
      </c>
      <c r="K834" s="58" t="str">
        <f>IFERROR(VLOOKUP($AC834,FILL_DATA!$A$4:$X$1004,11,0),"")</f>
        <v/>
      </c>
      <c r="L834" s="58" t="str">
        <f>IFERROR(VLOOKUP($AC834,FILL_DATA!$A$4:$X$1004,12,0),"")</f>
        <v/>
      </c>
      <c r="M834" s="58" t="str">
        <f>IFERROR(VLOOKUP($AC834,FILL_DATA!$A$4:$X$1004,13,0),"")</f>
        <v/>
      </c>
      <c r="N834" s="58" t="str">
        <f>IFERROR(VLOOKUP($AC834,FILL_DATA!$A$4:$X$1004,14,0),"")</f>
        <v/>
      </c>
      <c r="O834" s="58" t="str">
        <f>IFERROR(VLOOKUP($AC834,FILL_DATA!$A$4:$X$1004,15,0),"")</f>
        <v/>
      </c>
      <c r="P834" s="58" t="str">
        <f>IFERROR(VLOOKUP($AC834,FILL_DATA!$A$4:$X$1004,16,0),"")</f>
        <v/>
      </c>
      <c r="Q834" s="58" t="str">
        <f>IFERROR(VLOOKUP($AC834,FILL_DATA!$A$4:$X$1004,17,0),"")</f>
        <v/>
      </c>
      <c r="R834" s="58" t="str">
        <f>IFERROR(VLOOKUP($AC834,FILL_DATA!$A$4:$X$1004,18,0),"")</f>
        <v/>
      </c>
      <c r="S834" s="58" t="str">
        <f>IFERROR(VLOOKUP($AC834,FILL_DATA!$A$4:$X$1004,19,0),"")</f>
        <v/>
      </c>
      <c r="T834" s="58" t="str">
        <f>IFERROR(VLOOKUP($AC834,FILL_DATA!$A$4:$X$1004,20,0),"")</f>
        <v/>
      </c>
      <c r="U834" s="58" t="str">
        <f>IFERROR(VLOOKUP($AC834,FILL_DATA!$A$4:$X$1004,21,0),"")</f>
        <v/>
      </c>
      <c r="V834" s="58" t="str">
        <f>IFERROR(VLOOKUP($AC834,FILL_DATA!$A$4:$X$1004,22,0),"")</f>
        <v/>
      </c>
      <c r="W834" s="58" t="str">
        <f>IFERROR(VLOOKUP($AC834,FILL_DATA!$A$4:$X$1004,23,0),"")</f>
        <v/>
      </c>
      <c r="X834" s="59" t="str">
        <f>IFERROR(VLOOKUP($AC834,FILL_DATA!$A$4:$X$1004,24,0),"")</f>
        <v/>
      </c>
      <c r="Y834" s="59" t="str">
        <f>IF(SANCTION!$C$6:$C$1006="","",VLOOKUP(SANCTION!$C$6:$C$1006,Sheet1!$B$3:$C$15,2,0))</f>
        <v/>
      </c>
      <c r="Z834" s="57">
        <f t="shared" si="24"/>
        <v>0</v>
      </c>
      <c r="AE834" s="89">
        <f>IF(SANCTION!$C834&gt;=9,1,0)</f>
        <v>1</v>
      </c>
      <c r="AF834" s="89">
        <f>IFERROR(PRODUCT(SANCTION!$X834,SANCTION!$Y834),"")</f>
        <v>0</v>
      </c>
      <c r="AG834" s="89">
        <f t="shared" si="25"/>
        <v>0</v>
      </c>
    </row>
    <row r="835" spans="1:33" hidden="1">
      <c r="A835" s="89" t="str">
        <f>J835&amp;"_"&amp;COUNTIF($J$6:J835,J835)</f>
        <v>_799</v>
      </c>
      <c r="B835" s="58"/>
      <c r="C835" s="58" t="str">
        <f>IFERROR(VLOOKUP($AC835,FILL_DATA!$A$4:$X$1004,2,0),"")</f>
        <v/>
      </c>
      <c r="D835" s="59" t="str">
        <f>IFERROR(VLOOKUP($AC835,FILL_DATA!$A$4:$X$1004,3,0),"")</f>
        <v/>
      </c>
      <c r="E835" s="59" t="str">
        <f>IF(REFRESH!D835="","",REFRESH!D835)</f>
        <v/>
      </c>
      <c r="F835" s="59" t="str">
        <f>IFERROR(VLOOKUP($AC835,FILL_DATA!$A$4:$X$1004,5,0),"")</f>
        <v/>
      </c>
      <c r="G835" s="58" t="str">
        <f>IFERROR(VLOOKUP($AC835,FILL_DATA!$A$4:$X$1004,6,0),"")</f>
        <v/>
      </c>
      <c r="H835" s="58" t="str">
        <f>IFERROR(VLOOKUP($AC835,FILL_DATA!$A$4:$X$1004,7,0),"")</f>
        <v/>
      </c>
      <c r="I835" s="161" t="str">
        <f>IFERROR(VLOOKUP($AC835,FILL_DATA!$A$4:$X$1004,9,0),"")</f>
        <v/>
      </c>
      <c r="J835" s="58" t="str">
        <f>IFERROR(VLOOKUP($AC835,FILL_DATA!$A$4:$X$1004,10,0),"")</f>
        <v/>
      </c>
      <c r="K835" s="58" t="str">
        <f>IFERROR(VLOOKUP($AC835,FILL_DATA!$A$4:$X$1004,11,0),"")</f>
        <v/>
      </c>
      <c r="L835" s="58" t="str">
        <f>IFERROR(VLOOKUP($AC835,FILL_DATA!$A$4:$X$1004,12,0),"")</f>
        <v/>
      </c>
      <c r="M835" s="58" t="str">
        <f>IFERROR(VLOOKUP($AC835,FILL_DATA!$A$4:$X$1004,13,0),"")</f>
        <v/>
      </c>
      <c r="N835" s="58" t="str">
        <f>IFERROR(VLOOKUP($AC835,FILL_DATA!$A$4:$X$1004,14,0),"")</f>
        <v/>
      </c>
      <c r="O835" s="58" t="str">
        <f>IFERROR(VLOOKUP($AC835,FILL_DATA!$A$4:$X$1004,15,0),"")</f>
        <v/>
      </c>
      <c r="P835" s="58" t="str">
        <f>IFERROR(VLOOKUP($AC835,FILL_DATA!$A$4:$X$1004,16,0),"")</f>
        <v/>
      </c>
      <c r="Q835" s="58" t="str">
        <f>IFERROR(VLOOKUP($AC835,FILL_DATA!$A$4:$X$1004,17,0),"")</f>
        <v/>
      </c>
      <c r="R835" s="58" t="str">
        <f>IFERROR(VLOOKUP($AC835,FILL_DATA!$A$4:$X$1004,18,0),"")</f>
        <v/>
      </c>
      <c r="S835" s="58" t="str">
        <f>IFERROR(VLOOKUP($AC835,FILL_DATA!$A$4:$X$1004,19,0),"")</f>
        <v/>
      </c>
      <c r="T835" s="58" t="str">
        <f>IFERROR(VLOOKUP($AC835,FILL_DATA!$A$4:$X$1004,20,0),"")</f>
        <v/>
      </c>
      <c r="U835" s="58" t="str">
        <f>IFERROR(VLOOKUP($AC835,FILL_DATA!$A$4:$X$1004,21,0),"")</f>
        <v/>
      </c>
      <c r="V835" s="58" t="str">
        <f>IFERROR(VLOOKUP($AC835,FILL_DATA!$A$4:$X$1004,22,0),"")</f>
        <v/>
      </c>
      <c r="W835" s="58" t="str">
        <f>IFERROR(VLOOKUP($AC835,FILL_DATA!$A$4:$X$1004,23,0),"")</f>
        <v/>
      </c>
      <c r="X835" s="59" t="str">
        <f>IFERROR(VLOOKUP($AC835,FILL_DATA!$A$4:$X$1004,24,0),"")</f>
        <v/>
      </c>
      <c r="Y835" s="59" t="str">
        <f>IF(SANCTION!$C$6:$C$1006="","",VLOOKUP(SANCTION!$C$6:$C$1006,Sheet1!$B$3:$C$15,2,0))</f>
        <v/>
      </c>
      <c r="Z835" s="57">
        <f t="shared" si="24"/>
        <v>0</v>
      </c>
      <c r="AE835" s="89">
        <f>IF(SANCTION!$C835&gt;=9,1,0)</f>
        <v>1</v>
      </c>
      <c r="AF835" s="89">
        <f>IFERROR(PRODUCT(SANCTION!$X835,SANCTION!$Y835),"")</f>
        <v>0</v>
      </c>
      <c r="AG835" s="89">
        <f t="shared" si="25"/>
        <v>0</v>
      </c>
    </row>
    <row r="836" spans="1:33" hidden="1">
      <c r="A836" s="89" t="str">
        <f>J836&amp;"_"&amp;COUNTIF($J$6:J836,J836)</f>
        <v>_800</v>
      </c>
      <c r="B836" s="58"/>
      <c r="C836" s="58" t="str">
        <f>IFERROR(VLOOKUP($AC836,FILL_DATA!$A$4:$X$1004,2,0),"")</f>
        <v/>
      </c>
      <c r="D836" s="59" t="str">
        <f>IFERROR(VLOOKUP($AC836,FILL_DATA!$A$4:$X$1004,3,0),"")</f>
        <v/>
      </c>
      <c r="E836" s="59" t="str">
        <f>IF(REFRESH!D836="","",REFRESH!D836)</f>
        <v/>
      </c>
      <c r="F836" s="59" t="str">
        <f>IFERROR(VLOOKUP($AC836,FILL_DATA!$A$4:$X$1004,5,0),"")</f>
        <v/>
      </c>
      <c r="G836" s="58" t="str">
        <f>IFERROR(VLOOKUP($AC836,FILL_DATA!$A$4:$X$1004,6,0),"")</f>
        <v/>
      </c>
      <c r="H836" s="58" t="str">
        <f>IFERROR(VLOOKUP($AC836,FILL_DATA!$A$4:$X$1004,7,0),"")</f>
        <v/>
      </c>
      <c r="I836" s="161" t="str">
        <f>IFERROR(VLOOKUP($AC836,FILL_DATA!$A$4:$X$1004,9,0),"")</f>
        <v/>
      </c>
      <c r="J836" s="58" t="str">
        <f>IFERROR(VLOOKUP($AC836,FILL_DATA!$A$4:$X$1004,10,0),"")</f>
        <v/>
      </c>
      <c r="K836" s="58" t="str">
        <f>IFERROR(VLOOKUP($AC836,FILL_DATA!$A$4:$X$1004,11,0),"")</f>
        <v/>
      </c>
      <c r="L836" s="58" t="str">
        <f>IFERROR(VLOOKUP($AC836,FILL_DATA!$A$4:$X$1004,12,0),"")</f>
        <v/>
      </c>
      <c r="M836" s="58" t="str">
        <f>IFERROR(VLOOKUP($AC836,FILL_DATA!$A$4:$X$1004,13,0),"")</f>
        <v/>
      </c>
      <c r="N836" s="58" t="str">
        <f>IFERROR(VLOOKUP($AC836,FILL_DATA!$A$4:$X$1004,14,0),"")</f>
        <v/>
      </c>
      <c r="O836" s="58" t="str">
        <f>IFERROR(VLOOKUP($AC836,FILL_DATA!$A$4:$X$1004,15,0),"")</f>
        <v/>
      </c>
      <c r="P836" s="58" t="str">
        <f>IFERROR(VLOOKUP($AC836,FILL_DATA!$A$4:$X$1004,16,0),"")</f>
        <v/>
      </c>
      <c r="Q836" s="58" t="str">
        <f>IFERROR(VLOOKUP($AC836,FILL_DATA!$A$4:$X$1004,17,0),"")</f>
        <v/>
      </c>
      <c r="R836" s="58" t="str">
        <f>IFERROR(VLOOKUP($AC836,FILL_DATA!$A$4:$X$1004,18,0),"")</f>
        <v/>
      </c>
      <c r="S836" s="58" t="str">
        <f>IFERROR(VLOOKUP($AC836,FILL_DATA!$A$4:$X$1004,19,0),"")</f>
        <v/>
      </c>
      <c r="T836" s="58" t="str">
        <f>IFERROR(VLOOKUP($AC836,FILL_DATA!$A$4:$X$1004,20,0),"")</f>
        <v/>
      </c>
      <c r="U836" s="58" t="str">
        <f>IFERROR(VLOOKUP($AC836,FILL_DATA!$A$4:$X$1004,21,0),"")</f>
        <v/>
      </c>
      <c r="V836" s="58" t="str">
        <f>IFERROR(VLOOKUP($AC836,FILL_DATA!$A$4:$X$1004,22,0),"")</f>
        <v/>
      </c>
      <c r="W836" s="58" t="str">
        <f>IFERROR(VLOOKUP($AC836,FILL_DATA!$A$4:$X$1004,23,0),"")</f>
        <v/>
      </c>
      <c r="X836" s="59" t="str">
        <f>IFERROR(VLOOKUP($AC836,FILL_DATA!$A$4:$X$1004,24,0),"")</f>
        <v/>
      </c>
      <c r="Y836" s="59" t="str">
        <f>IF(SANCTION!$C$6:$C$1006="","",VLOOKUP(SANCTION!$C$6:$C$1006,Sheet1!$B$3:$C$15,2,0))</f>
        <v/>
      </c>
      <c r="Z836" s="57">
        <f t="shared" si="24"/>
        <v>0</v>
      </c>
      <c r="AE836" s="89">
        <f>IF(SANCTION!$C836&gt;=9,1,0)</f>
        <v>1</v>
      </c>
      <c r="AF836" s="89">
        <f>IFERROR(PRODUCT(SANCTION!$X836,SANCTION!$Y836),"")</f>
        <v>0</v>
      </c>
      <c r="AG836" s="89">
        <f t="shared" si="25"/>
        <v>0</v>
      </c>
    </row>
    <row r="837" spans="1:33" hidden="1">
      <c r="A837" s="89" t="str">
        <f>J837&amp;"_"&amp;COUNTIF($J$6:J837,J837)</f>
        <v>_801</v>
      </c>
      <c r="B837" s="58"/>
      <c r="C837" s="58" t="str">
        <f>IFERROR(VLOOKUP($AC837,FILL_DATA!$A$4:$X$1004,2,0),"")</f>
        <v/>
      </c>
      <c r="D837" s="59" t="str">
        <f>IFERROR(VLOOKUP($AC837,FILL_DATA!$A$4:$X$1004,3,0),"")</f>
        <v/>
      </c>
      <c r="E837" s="59" t="str">
        <f>IF(REFRESH!D837="","",REFRESH!D837)</f>
        <v/>
      </c>
      <c r="F837" s="59" t="str">
        <f>IFERROR(VLOOKUP($AC837,FILL_DATA!$A$4:$X$1004,5,0),"")</f>
        <v/>
      </c>
      <c r="G837" s="58" t="str">
        <f>IFERROR(VLOOKUP($AC837,FILL_DATA!$A$4:$X$1004,6,0),"")</f>
        <v/>
      </c>
      <c r="H837" s="58" t="str">
        <f>IFERROR(VLOOKUP($AC837,FILL_DATA!$A$4:$X$1004,7,0),"")</f>
        <v/>
      </c>
      <c r="I837" s="161" t="str">
        <f>IFERROR(VLOOKUP($AC837,FILL_DATA!$A$4:$X$1004,9,0),"")</f>
        <v/>
      </c>
      <c r="J837" s="58" t="str">
        <f>IFERROR(VLOOKUP($AC837,FILL_DATA!$A$4:$X$1004,10,0),"")</f>
        <v/>
      </c>
      <c r="K837" s="58" t="str">
        <f>IFERROR(VLOOKUP($AC837,FILL_DATA!$A$4:$X$1004,11,0),"")</f>
        <v/>
      </c>
      <c r="L837" s="58" t="str">
        <f>IFERROR(VLOOKUP($AC837,FILL_DATA!$A$4:$X$1004,12,0),"")</f>
        <v/>
      </c>
      <c r="M837" s="58" t="str">
        <f>IFERROR(VLOOKUP($AC837,FILL_DATA!$A$4:$X$1004,13,0),"")</f>
        <v/>
      </c>
      <c r="N837" s="58" t="str">
        <f>IFERROR(VLOOKUP($AC837,FILL_DATA!$A$4:$X$1004,14,0),"")</f>
        <v/>
      </c>
      <c r="O837" s="58" t="str">
        <f>IFERROR(VLOOKUP($AC837,FILL_DATA!$A$4:$X$1004,15,0),"")</f>
        <v/>
      </c>
      <c r="P837" s="58" t="str">
        <f>IFERROR(VLOOKUP($AC837,FILL_DATA!$A$4:$X$1004,16,0),"")</f>
        <v/>
      </c>
      <c r="Q837" s="58" t="str">
        <f>IFERROR(VLOOKUP($AC837,FILL_DATA!$A$4:$X$1004,17,0),"")</f>
        <v/>
      </c>
      <c r="R837" s="58" t="str">
        <f>IFERROR(VLOOKUP($AC837,FILL_DATA!$A$4:$X$1004,18,0),"")</f>
        <v/>
      </c>
      <c r="S837" s="58" t="str">
        <f>IFERROR(VLOOKUP($AC837,FILL_DATA!$A$4:$X$1004,19,0),"")</f>
        <v/>
      </c>
      <c r="T837" s="58" t="str">
        <f>IFERROR(VLOOKUP($AC837,FILL_DATA!$A$4:$X$1004,20,0),"")</f>
        <v/>
      </c>
      <c r="U837" s="58" t="str">
        <f>IFERROR(VLOOKUP($AC837,FILL_DATA!$A$4:$X$1004,21,0),"")</f>
        <v/>
      </c>
      <c r="V837" s="58" t="str">
        <f>IFERROR(VLOOKUP($AC837,FILL_DATA!$A$4:$X$1004,22,0),"")</f>
        <v/>
      </c>
      <c r="W837" s="58" t="str">
        <f>IFERROR(VLOOKUP($AC837,FILL_DATA!$A$4:$X$1004,23,0),"")</f>
        <v/>
      </c>
      <c r="X837" s="59" t="str">
        <f>IFERROR(VLOOKUP($AC837,FILL_DATA!$A$4:$X$1004,24,0),"")</f>
        <v/>
      </c>
      <c r="Y837" s="59" t="str">
        <f>IF(SANCTION!$C$6:$C$1006="","",VLOOKUP(SANCTION!$C$6:$C$1006,Sheet1!$B$3:$C$15,2,0))</f>
        <v/>
      </c>
      <c r="Z837" s="57">
        <f t="shared" si="24"/>
        <v>0</v>
      </c>
      <c r="AE837" s="89">
        <f>IF(SANCTION!$C837&gt;=9,1,0)</f>
        <v>1</v>
      </c>
      <c r="AF837" s="89">
        <f>IFERROR(PRODUCT(SANCTION!$X837,SANCTION!$Y837),"")</f>
        <v>0</v>
      </c>
      <c r="AG837" s="89">
        <f t="shared" si="25"/>
        <v>0</v>
      </c>
    </row>
    <row r="838" spans="1:33" hidden="1">
      <c r="A838" s="89" t="str">
        <f>J838&amp;"_"&amp;COUNTIF($J$6:J838,J838)</f>
        <v>_802</v>
      </c>
      <c r="B838" s="58"/>
      <c r="C838" s="58" t="str">
        <f>IFERROR(VLOOKUP($AC838,FILL_DATA!$A$4:$X$1004,2,0),"")</f>
        <v/>
      </c>
      <c r="D838" s="59" t="str">
        <f>IFERROR(VLOOKUP($AC838,FILL_DATA!$A$4:$X$1004,3,0),"")</f>
        <v/>
      </c>
      <c r="E838" s="59" t="str">
        <f>IF(REFRESH!D838="","",REFRESH!D838)</f>
        <v/>
      </c>
      <c r="F838" s="59" t="str">
        <f>IFERROR(VLOOKUP($AC838,FILL_DATA!$A$4:$X$1004,5,0),"")</f>
        <v/>
      </c>
      <c r="G838" s="58" t="str">
        <f>IFERROR(VLOOKUP($AC838,FILL_DATA!$A$4:$X$1004,6,0),"")</f>
        <v/>
      </c>
      <c r="H838" s="58" t="str">
        <f>IFERROR(VLOOKUP($AC838,FILL_DATA!$A$4:$X$1004,7,0),"")</f>
        <v/>
      </c>
      <c r="I838" s="161" t="str">
        <f>IFERROR(VLOOKUP($AC838,FILL_DATA!$A$4:$X$1004,9,0),"")</f>
        <v/>
      </c>
      <c r="J838" s="58" t="str">
        <f>IFERROR(VLOOKUP($AC838,FILL_DATA!$A$4:$X$1004,10,0),"")</f>
        <v/>
      </c>
      <c r="K838" s="58" t="str">
        <f>IFERROR(VLOOKUP($AC838,FILL_DATA!$A$4:$X$1004,11,0),"")</f>
        <v/>
      </c>
      <c r="L838" s="58" t="str">
        <f>IFERROR(VLOOKUP($AC838,FILL_DATA!$A$4:$X$1004,12,0),"")</f>
        <v/>
      </c>
      <c r="M838" s="58" t="str">
        <f>IFERROR(VLOOKUP($AC838,FILL_DATA!$A$4:$X$1004,13,0),"")</f>
        <v/>
      </c>
      <c r="N838" s="58" t="str">
        <f>IFERROR(VLOOKUP($AC838,FILL_DATA!$A$4:$X$1004,14,0),"")</f>
        <v/>
      </c>
      <c r="O838" s="58" t="str">
        <f>IFERROR(VLOOKUP($AC838,FILL_DATA!$A$4:$X$1004,15,0),"")</f>
        <v/>
      </c>
      <c r="P838" s="58" t="str">
        <f>IFERROR(VLOOKUP($AC838,FILL_DATA!$A$4:$X$1004,16,0),"")</f>
        <v/>
      </c>
      <c r="Q838" s="58" t="str">
        <f>IFERROR(VLOOKUP($AC838,FILL_DATA!$A$4:$X$1004,17,0),"")</f>
        <v/>
      </c>
      <c r="R838" s="58" t="str">
        <f>IFERROR(VLOOKUP($AC838,FILL_DATA!$A$4:$X$1004,18,0),"")</f>
        <v/>
      </c>
      <c r="S838" s="58" t="str">
        <f>IFERROR(VLOOKUP($AC838,FILL_DATA!$A$4:$X$1004,19,0),"")</f>
        <v/>
      </c>
      <c r="T838" s="58" t="str">
        <f>IFERROR(VLOOKUP($AC838,FILL_DATA!$A$4:$X$1004,20,0),"")</f>
        <v/>
      </c>
      <c r="U838" s="58" t="str">
        <f>IFERROR(VLOOKUP($AC838,FILL_DATA!$A$4:$X$1004,21,0),"")</f>
        <v/>
      </c>
      <c r="V838" s="58" t="str">
        <f>IFERROR(VLOOKUP($AC838,FILL_DATA!$A$4:$X$1004,22,0),"")</f>
        <v/>
      </c>
      <c r="W838" s="58" t="str">
        <f>IFERROR(VLOOKUP($AC838,FILL_DATA!$A$4:$X$1004,23,0),"")</f>
        <v/>
      </c>
      <c r="X838" s="59" t="str">
        <f>IFERROR(VLOOKUP($AC838,FILL_DATA!$A$4:$X$1004,24,0),"")</f>
        <v/>
      </c>
      <c r="Y838" s="59" t="str">
        <f>IF(SANCTION!$C$6:$C$1006="","",VLOOKUP(SANCTION!$C$6:$C$1006,Sheet1!$B$3:$C$15,2,0))</f>
        <v/>
      </c>
      <c r="Z838" s="57">
        <f t="shared" ref="Z838:Z901" si="26">AG838</f>
        <v>0</v>
      </c>
      <c r="AE838" s="89">
        <f>IF(SANCTION!$C838&gt;=9,1,0)</f>
        <v>1</v>
      </c>
      <c r="AF838" s="89">
        <f>IFERROR(PRODUCT(SANCTION!$X838,SANCTION!$Y838),"")</f>
        <v>0</v>
      </c>
      <c r="AG838" s="89">
        <f t="shared" si="25"/>
        <v>0</v>
      </c>
    </row>
    <row r="839" spans="1:33" hidden="1">
      <c r="A839" s="89" t="str">
        <f>J839&amp;"_"&amp;COUNTIF($J$6:J839,J839)</f>
        <v>_803</v>
      </c>
      <c r="B839" s="58"/>
      <c r="C839" s="58" t="str">
        <f>IFERROR(VLOOKUP($AC839,FILL_DATA!$A$4:$X$1004,2,0),"")</f>
        <v/>
      </c>
      <c r="D839" s="59" t="str">
        <f>IFERROR(VLOOKUP($AC839,FILL_DATA!$A$4:$X$1004,3,0),"")</f>
        <v/>
      </c>
      <c r="E839" s="59" t="str">
        <f>IF(REFRESH!D839="","",REFRESH!D839)</f>
        <v/>
      </c>
      <c r="F839" s="59" t="str">
        <f>IFERROR(VLOOKUP($AC839,FILL_DATA!$A$4:$X$1004,5,0),"")</f>
        <v/>
      </c>
      <c r="G839" s="58" t="str">
        <f>IFERROR(VLOOKUP($AC839,FILL_DATA!$A$4:$X$1004,6,0),"")</f>
        <v/>
      </c>
      <c r="H839" s="58" t="str">
        <f>IFERROR(VLOOKUP($AC839,FILL_DATA!$A$4:$X$1004,7,0),"")</f>
        <v/>
      </c>
      <c r="I839" s="161" t="str">
        <f>IFERROR(VLOOKUP($AC839,FILL_DATA!$A$4:$X$1004,9,0),"")</f>
        <v/>
      </c>
      <c r="J839" s="58" t="str">
        <f>IFERROR(VLOOKUP($AC839,FILL_DATA!$A$4:$X$1004,10,0),"")</f>
        <v/>
      </c>
      <c r="K839" s="58" t="str">
        <f>IFERROR(VLOOKUP($AC839,FILL_DATA!$A$4:$X$1004,11,0),"")</f>
        <v/>
      </c>
      <c r="L839" s="58" t="str">
        <f>IFERROR(VLOOKUP($AC839,FILL_DATA!$A$4:$X$1004,12,0),"")</f>
        <v/>
      </c>
      <c r="M839" s="58" t="str">
        <f>IFERROR(VLOOKUP($AC839,FILL_DATA!$A$4:$X$1004,13,0),"")</f>
        <v/>
      </c>
      <c r="N839" s="58" t="str">
        <f>IFERROR(VLOOKUP($AC839,FILL_DATA!$A$4:$X$1004,14,0),"")</f>
        <v/>
      </c>
      <c r="O839" s="58" t="str">
        <f>IFERROR(VLOOKUP($AC839,FILL_DATA!$A$4:$X$1004,15,0),"")</f>
        <v/>
      </c>
      <c r="P839" s="58" t="str">
        <f>IFERROR(VLOOKUP($AC839,FILL_DATA!$A$4:$X$1004,16,0),"")</f>
        <v/>
      </c>
      <c r="Q839" s="58" t="str">
        <f>IFERROR(VLOOKUP($AC839,FILL_DATA!$A$4:$X$1004,17,0),"")</f>
        <v/>
      </c>
      <c r="R839" s="58" t="str">
        <f>IFERROR(VLOOKUP($AC839,FILL_DATA!$A$4:$X$1004,18,0),"")</f>
        <v/>
      </c>
      <c r="S839" s="58" t="str">
        <f>IFERROR(VLOOKUP($AC839,FILL_DATA!$A$4:$X$1004,19,0),"")</f>
        <v/>
      </c>
      <c r="T839" s="58" t="str">
        <f>IFERROR(VLOOKUP($AC839,FILL_DATA!$A$4:$X$1004,20,0),"")</f>
        <v/>
      </c>
      <c r="U839" s="58" t="str">
        <f>IFERROR(VLOOKUP($AC839,FILL_DATA!$A$4:$X$1004,21,0),"")</f>
        <v/>
      </c>
      <c r="V839" s="58" t="str">
        <f>IFERROR(VLOOKUP($AC839,FILL_DATA!$A$4:$X$1004,22,0),"")</f>
        <v/>
      </c>
      <c r="W839" s="58" t="str">
        <f>IFERROR(VLOOKUP($AC839,FILL_DATA!$A$4:$X$1004,23,0),"")</f>
        <v/>
      </c>
      <c r="X839" s="59" t="str">
        <f>IFERROR(VLOOKUP($AC839,FILL_DATA!$A$4:$X$1004,24,0),"")</f>
        <v/>
      </c>
      <c r="Y839" s="59" t="str">
        <f>IF(SANCTION!$C$6:$C$1006="","",VLOOKUP(SANCTION!$C$6:$C$1006,Sheet1!$B$3:$C$15,2,0))</f>
        <v/>
      </c>
      <c r="Z839" s="57">
        <f t="shared" si="26"/>
        <v>0</v>
      </c>
      <c r="AE839" s="89">
        <f>IF(SANCTION!$C839&gt;=9,1,0)</f>
        <v>1</v>
      </c>
      <c r="AF839" s="89">
        <f>IFERROR(PRODUCT(SANCTION!$X839,SANCTION!$Y839),"")</f>
        <v>0</v>
      </c>
      <c r="AG839" s="89">
        <f t="shared" ref="AG839:AG902" si="27">IF(AND(IF(AE839=1,AF839&gt;=5400)),5400,IF(AND(AF839=0,AF839&gt;=3000),3000,AF839))</f>
        <v>0</v>
      </c>
    </row>
    <row r="840" spans="1:33" hidden="1">
      <c r="A840" s="89" t="str">
        <f>J840&amp;"_"&amp;COUNTIF($J$6:J840,J840)</f>
        <v>_804</v>
      </c>
      <c r="B840" s="58"/>
      <c r="C840" s="58" t="str">
        <f>IFERROR(VLOOKUP($AC840,FILL_DATA!$A$4:$X$1004,2,0),"")</f>
        <v/>
      </c>
      <c r="D840" s="59" t="str">
        <f>IFERROR(VLOOKUP($AC840,FILL_DATA!$A$4:$X$1004,3,0),"")</f>
        <v/>
      </c>
      <c r="E840" s="59" t="str">
        <f>IF(REFRESH!D840="","",REFRESH!D840)</f>
        <v/>
      </c>
      <c r="F840" s="59" t="str">
        <f>IFERROR(VLOOKUP($AC840,FILL_DATA!$A$4:$X$1004,5,0),"")</f>
        <v/>
      </c>
      <c r="G840" s="58" t="str">
        <f>IFERROR(VLOOKUP($AC840,FILL_DATA!$A$4:$X$1004,6,0),"")</f>
        <v/>
      </c>
      <c r="H840" s="58" t="str">
        <f>IFERROR(VLOOKUP($AC840,FILL_DATA!$A$4:$X$1004,7,0),"")</f>
        <v/>
      </c>
      <c r="I840" s="161" t="str">
        <f>IFERROR(VLOOKUP($AC840,FILL_DATA!$A$4:$X$1004,9,0),"")</f>
        <v/>
      </c>
      <c r="J840" s="58" t="str">
        <f>IFERROR(VLOOKUP($AC840,FILL_DATA!$A$4:$X$1004,10,0),"")</f>
        <v/>
      </c>
      <c r="K840" s="58" t="str">
        <f>IFERROR(VLOOKUP($AC840,FILL_DATA!$A$4:$X$1004,11,0),"")</f>
        <v/>
      </c>
      <c r="L840" s="58" t="str">
        <f>IFERROR(VLOOKUP($AC840,FILL_DATA!$A$4:$X$1004,12,0),"")</f>
        <v/>
      </c>
      <c r="M840" s="58" t="str">
        <f>IFERROR(VLOOKUP($AC840,FILL_DATA!$A$4:$X$1004,13,0),"")</f>
        <v/>
      </c>
      <c r="N840" s="58" t="str">
        <f>IFERROR(VLOOKUP($AC840,FILL_DATA!$A$4:$X$1004,14,0),"")</f>
        <v/>
      </c>
      <c r="O840" s="58" t="str">
        <f>IFERROR(VLOOKUP($AC840,FILL_DATA!$A$4:$X$1004,15,0),"")</f>
        <v/>
      </c>
      <c r="P840" s="58" t="str">
        <f>IFERROR(VLOOKUP($AC840,FILL_DATA!$A$4:$X$1004,16,0),"")</f>
        <v/>
      </c>
      <c r="Q840" s="58" t="str">
        <f>IFERROR(VLOOKUP($AC840,FILL_DATA!$A$4:$X$1004,17,0),"")</f>
        <v/>
      </c>
      <c r="R840" s="58" t="str">
        <f>IFERROR(VLOOKUP($AC840,FILL_DATA!$A$4:$X$1004,18,0),"")</f>
        <v/>
      </c>
      <c r="S840" s="58" t="str">
        <f>IFERROR(VLOOKUP($AC840,FILL_DATA!$A$4:$X$1004,19,0),"")</f>
        <v/>
      </c>
      <c r="T840" s="58" t="str">
        <f>IFERROR(VLOOKUP($AC840,FILL_DATA!$A$4:$X$1004,20,0),"")</f>
        <v/>
      </c>
      <c r="U840" s="58" t="str">
        <f>IFERROR(VLOOKUP($AC840,FILL_DATA!$A$4:$X$1004,21,0),"")</f>
        <v/>
      </c>
      <c r="V840" s="58" t="str">
        <f>IFERROR(VLOOKUP($AC840,FILL_DATA!$A$4:$X$1004,22,0),"")</f>
        <v/>
      </c>
      <c r="W840" s="58" t="str">
        <f>IFERROR(VLOOKUP($AC840,FILL_DATA!$A$4:$X$1004,23,0),"")</f>
        <v/>
      </c>
      <c r="X840" s="59" t="str">
        <f>IFERROR(VLOOKUP($AC840,FILL_DATA!$A$4:$X$1004,24,0),"")</f>
        <v/>
      </c>
      <c r="Y840" s="59" t="str">
        <f>IF(SANCTION!$C$6:$C$1006="","",VLOOKUP(SANCTION!$C$6:$C$1006,Sheet1!$B$3:$C$15,2,0))</f>
        <v/>
      </c>
      <c r="Z840" s="57">
        <f t="shared" si="26"/>
        <v>0</v>
      </c>
      <c r="AE840" s="89">
        <f>IF(SANCTION!$C840&gt;=9,1,0)</f>
        <v>1</v>
      </c>
      <c r="AF840" s="89">
        <f>IFERROR(PRODUCT(SANCTION!$X840,SANCTION!$Y840),"")</f>
        <v>0</v>
      </c>
      <c r="AG840" s="89">
        <f t="shared" si="27"/>
        <v>0</v>
      </c>
    </row>
    <row r="841" spans="1:33" hidden="1">
      <c r="A841" s="89" t="str">
        <f>J841&amp;"_"&amp;COUNTIF($J$6:J841,J841)</f>
        <v>_805</v>
      </c>
      <c r="B841" s="58"/>
      <c r="C841" s="58" t="str">
        <f>IFERROR(VLOOKUP($AC841,FILL_DATA!$A$4:$X$1004,2,0),"")</f>
        <v/>
      </c>
      <c r="D841" s="59" t="str">
        <f>IFERROR(VLOOKUP($AC841,FILL_DATA!$A$4:$X$1004,3,0),"")</f>
        <v/>
      </c>
      <c r="E841" s="59" t="str">
        <f>IF(REFRESH!D841="","",REFRESH!D841)</f>
        <v/>
      </c>
      <c r="F841" s="59" t="str">
        <f>IFERROR(VLOOKUP($AC841,FILL_DATA!$A$4:$X$1004,5,0),"")</f>
        <v/>
      </c>
      <c r="G841" s="58" t="str">
        <f>IFERROR(VLOOKUP($AC841,FILL_DATA!$A$4:$X$1004,6,0),"")</f>
        <v/>
      </c>
      <c r="H841" s="58" t="str">
        <f>IFERROR(VLOOKUP($AC841,FILL_DATA!$A$4:$X$1004,7,0),"")</f>
        <v/>
      </c>
      <c r="I841" s="161" t="str">
        <f>IFERROR(VLOOKUP($AC841,FILL_DATA!$A$4:$X$1004,9,0),"")</f>
        <v/>
      </c>
      <c r="J841" s="58" t="str">
        <f>IFERROR(VLOOKUP($AC841,FILL_DATA!$A$4:$X$1004,10,0),"")</f>
        <v/>
      </c>
      <c r="K841" s="58" t="str">
        <f>IFERROR(VLOOKUP($AC841,FILL_DATA!$A$4:$X$1004,11,0),"")</f>
        <v/>
      </c>
      <c r="L841" s="58" t="str">
        <f>IFERROR(VLOOKUP($AC841,FILL_DATA!$A$4:$X$1004,12,0),"")</f>
        <v/>
      </c>
      <c r="M841" s="58" t="str">
        <f>IFERROR(VLOOKUP($AC841,FILL_DATA!$A$4:$X$1004,13,0),"")</f>
        <v/>
      </c>
      <c r="N841" s="58" t="str">
        <f>IFERROR(VLOOKUP($AC841,FILL_DATA!$A$4:$X$1004,14,0),"")</f>
        <v/>
      </c>
      <c r="O841" s="58" t="str">
        <f>IFERROR(VLOOKUP($AC841,FILL_DATA!$A$4:$X$1004,15,0),"")</f>
        <v/>
      </c>
      <c r="P841" s="58" t="str">
        <f>IFERROR(VLOOKUP($AC841,FILL_DATA!$A$4:$X$1004,16,0),"")</f>
        <v/>
      </c>
      <c r="Q841" s="58" t="str">
        <f>IFERROR(VLOOKUP($AC841,FILL_DATA!$A$4:$X$1004,17,0),"")</f>
        <v/>
      </c>
      <c r="R841" s="58" t="str">
        <f>IFERROR(VLOOKUP($AC841,FILL_DATA!$A$4:$X$1004,18,0),"")</f>
        <v/>
      </c>
      <c r="S841" s="58" t="str">
        <f>IFERROR(VLOOKUP($AC841,FILL_DATA!$A$4:$X$1004,19,0),"")</f>
        <v/>
      </c>
      <c r="T841" s="58" t="str">
        <f>IFERROR(VLOOKUP($AC841,FILL_DATA!$A$4:$X$1004,20,0),"")</f>
        <v/>
      </c>
      <c r="U841" s="58" t="str">
        <f>IFERROR(VLOOKUP($AC841,FILL_DATA!$A$4:$X$1004,21,0),"")</f>
        <v/>
      </c>
      <c r="V841" s="58" t="str">
        <f>IFERROR(VLOOKUP($AC841,FILL_DATA!$A$4:$X$1004,22,0),"")</f>
        <v/>
      </c>
      <c r="W841" s="58" t="str">
        <f>IFERROR(VLOOKUP($AC841,FILL_DATA!$A$4:$X$1004,23,0),"")</f>
        <v/>
      </c>
      <c r="X841" s="59" t="str">
        <f>IFERROR(VLOOKUP($AC841,FILL_DATA!$A$4:$X$1004,24,0),"")</f>
        <v/>
      </c>
      <c r="Y841" s="59" t="str">
        <f>IF(SANCTION!$C$6:$C$1006="","",VLOOKUP(SANCTION!$C$6:$C$1006,Sheet1!$B$3:$C$15,2,0))</f>
        <v/>
      </c>
      <c r="Z841" s="57">
        <f t="shared" si="26"/>
        <v>0</v>
      </c>
      <c r="AE841" s="89">
        <f>IF(SANCTION!$C841&gt;=9,1,0)</f>
        <v>1</v>
      </c>
      <c r="AF841" s="89">
        <f>IFERROR(PRODUCT(SANCTION!$X841,SANCTION!$Y841),"")</f>
        <v>0</v>
      </c>
      <c r="AG841" s="89">
        <f t="shared" si="27"/>
        <v>0</v>
      </c>
    </row>
    <row r="842" spans="1:33" hidden="1">
      <c r="A842" s="89" t="str">
        <f>J842&amp;"_"&amp;COUNTIF($J$6:J842,J842)</f>
        <v>_806</v>
      </c>
      <c r="B842" s="58"/>
      <c r="C842" s="58" t="str">
        <f>IFERROR(VLOOKUP($AC842,FILL_DATA!$A$4:$X$1004,2,0),"")</f>
        <v/>
      </c>
      <c r="D842" s="59" t="str">
        <f>IFERROR(VLOOKUP($AC842,FILL_DATA!$A$4:$X$1004,3,0),"")</f>
        <v/>
      </c>
      <c r="E842" s="59" t="str">
        <f>IF(REFRESH!D842="","",REFRESH!D842)</f>
        <v/>
      </c>
      <c r="F842" s="59" t="str">
        <f>IFERROR(VLOOKUP($AC842,FILL_DATA!$A$4:$X$1004,5,0),"")</f>
        <v/>
      </c>
      <c r="G842" s="58" t="str">
        <f>IFERROR(VLOOKUP($AC842,FILL_DATA!$A$4:$X$1004,6,0),"")</f>
        <v/>
      </c>
      <c r="H842" s="58" t="str">
        <f>IFERROR(VLOOKUP($AC842,FILL_DATA!$A$4:$X$1004,7,0),"")</f>
        <v/>
      </c>
      <c r="I842" s="161" t="str">
        <f>IFERROR(VLOOKUP($AC842,FILL_DATA!$A$4:$X$1004,9,0),"")</f>
        <v/>
      </c>
      <c r="J842" s="58" t="str">
        <f>IFERROR(VLOOKUP($AC842,FILL_DATA!$A$4:$X$1004,10,0),"")</f>
        <v/>
      </c>
      <c r="K842" s="58" t="str">
        <f>IFERROR(VLOOKUP($AC842,FILL_DATA!$A$4:$X$1004,11,0),"")</f>
        <v/>
      </c>
      <c r="L842" s="58" t="str">
        <f>IFERROR(VLOOKUP($AC842,FILL_DATA!$A$4:$X$1004,12,0),"")</f>
        <v/>
      </c>
      <c r="M842" s="58" t="str">
        <f>IFERROR(VLOOKUP($AC842,FILL_DATA!$A$4:$X$1004,13,0),"")</f>
        <v/>
      </c>
      <c r="N842" s="58" t="str">
        <f>IFERROR(VLOOKUP($AC842,FILL_DATA!$A$4:$X$1004,14,0),"")</f>
        <v/>
      </c>
      <c r="O842" s="58" t="str">
        <f>IFERROR(VLOOKUP($AC842,FILL_DATA!$A$4:$X$1004,15,0),"")</f>
        <v/>
      </c>
      <c r="P842" s="58" t="str">
        <f>IFERROR(VLOOKUP($AC842,FILL_DATA!$A$4:$X$1004,16,0),"")</f>
        <v/>
      </c>
      <c r="Q842" s="58" t="str">
        <f>IFERROR(VLOOKUP($AC842,FILL_DATA!$A$4:$X$1004,17,0),"")</f>
        <v/>
      </c>
      <c r="R842" s="58" t="str">
        <f>IFERROR(VLOOKUP($AC842,FILL_DATA!$A$4:$X$1004,18,0),"")</f>
        <v/>
      </c>
      <c r="S842" s="58" t="str">
        <f>IFERROR(VLOOKUP($AC842,FILL_DATA!$A$4:$X$1004,19,0),"")</f>
        <v/>
      </c>
      <c r="T842" s="58" t="str">
        <f>IFERROR(VLOOKUP($AC842,FILL_DATA!$A$4:$X$1004,20,0),"")</f>
        <v/>
      </c>
      <c r="U842" s="58" t="str">
        <f>IFERROR(VLOOKUP($AC842,FILL_DATA!$A$4:$X$1004,21,0),"")</f>
        <v/>
      </c>
      <c r="V842" s="58" t="str">
        <f>IFERROR(VLOOKUP($AC842,FILL_DATA!$A$4:$X$1004,22,0),"")</f>
        <v/>
      </c>
      <c r="W842" s="58" t="str">
        <f>IFERROR(VLOOKUP($AC842,FILL_DATA!$A$4:$X$1004,23,0),"")</f>
        <v/>
      </c>
      <c r="X842" s="59" t="str">
        <f>IFERROR(VLOOKUP($AC842,FILL_DATA!$A$4:$X$1004,24,0),"")</f>
        <v/>
      </c>
      <c r="Y842" s="59" t="str">
        <f>IF(SANCTION!$C$6:$C$1006="","",VLOOKUP(SANCTION!$C$6:$C$1006,Sheet1!$B$3:$C$15,2,0))</f>
        <v/>
      </c>
      <c r="Z842" s="57">
        <f t="shared" si="26"/>
        <v>0</v>
      </c>
      <c r="AE842" s="89">
        <f>IF(SANCTION!$C842&gt;=9,1,0)</f>
        <v>1</v>
      </c>
      <c r="AF842" s="89">
        <f>IFERROR(PRODUCT(SANCTION!$X842,SANCTION!$Y842),"")</f>
        <v>0</v>
      </c>
      <c r="AG842" s="89">
        <f t="shared" si="27"/>
        <v>0</v>
      </c>
    </row>
    <row r="843" spans="1:33" hidden="1">
      <c r="A843" s="89" t="str">
        <f>J843&amp;"_"&amp;COUNTIF($J$6:J843,J843)</f>
        <v>_807</v>
      </c>
      <c r="B843" s="58"/>
      <c r="C843" s="58" t="str">
        <f>IFERROR(VLOOKUP($AC843,FILL_DATA!$A$4:$X$1004,2,0),"")</f>
        <v/>
      </c>
      <c r="D843" s="59" t="str">
        <f>IFERROR(VLOOKUP($AC843,FILL_DATA!$A$4:$X$1004,3,0),"")</f>
        <v/>
      </c>
      <c r="E843" s="59" t="str">
        <f>IF(REFRESH!D843="","",REFRESH!D843)</f>
        <v/>
      </c>
      <c r="F843" s="59" t="str">
        <f>IFERROR(VLOOKUP($AC843,FILL_DATA!$A$4:$X$1004,5,0),"")</f>
        <v/>
      </c>
      <c r="G843" s="58" t="str">
        <f>IFERROR(VLOOKUP($AC843,FILL_DATA!$A$4:$X$1004,6,0),"")</f>
        <v/>
      </c>
      <c r="H843" s="58" t="str">
        <f>IFERROR(VLOOKUP($AC843,FILL_DATA!$A$4:$X$1004,7,0),"")</f>
        <v/>
      </c>
      <c r="I843" s="161" t="str">
        <f>IFERROR(VLOOKUP($AC843,FILL_DATA!$A$4:$X$1004,9,0),"")</f>
        <v/>
      </c>
      <c r="J843" s="58" t="str">
        <f>IFERROR(VLOOKUP($AC843,FILL_DATA!$A$4:$X$1004,10,0),"")</f>
        <v/>
      </c>
      <c r="K843" s="58" t="str">
        <f>IFERROR(VLOOKUP($AC843,FILL_DATA!$A$4:$X$1004,11,0),"")</f>
        <v/>
      </c>
      <c r="L843" s="58" t="str">
        <f>IFERROR(VLOOKUP($AC843,FILL_DATA!$A$4:$X$1004,12,0),"")</f>
        <v/>
      </c>
      <c r="M843" s="58" t="str">
        <f>IFERROR(VLOOKUP($AC843,FILL_DATA!$A$4:$X$1004,13,0),"")</f>
        <v/>
      </c>
      <c r="N843" s="58" t="str">
        <f>IFERROR(VLOOKUP($AC843,FILL_DATA!$A$4:$X$1004,14,0),"")</f>
        <v/>
      </c>
      <c r="O843" s="58" t="str">
        <f>IFERROR(VLOOKUP($AC843,FILL_DATA!$A$4:$X$1004,15,0),"")</f>
        <v/>
      </c>
      <c r="P843" s="58" t="str">
        <f>IFERROR(VLOOKUP($AC843,FILL_DATA!$A$4:$X$1004,16,0),"")</f>
        <v/>
      </c>
      <c r="Q843" s="58" t="str">
        <f>IFERROR(VLOOKUP($AC843,FILL_DATA!$A$4:$X$1004,17,0),"")</f>
        <v/>
      </c>
      <c r="R843" s="58" t="str">
        <f>IFERROR(VLOOKUP($AC843,FILL_DATA!$A$4:$X$1004,18,0),"")</f>
        <v/>
      </c>
      <c r="S843" s="58" t="str">
        <f>IFERROR(VLOOKUP($AC843,FILL_DATA!$A$4:$X$1004,19,0),"")</f>
        <v/>
      </c>
      <c r="T843" s="58" t="str">
        <f>IFERROR(VLOOKUP($AC843,FILL_DATA!$A$4:$X$1004,20,0),"")</f>
        <v/>
      </c>
      <c r="U843" s="58" t="str">
        <f>IFERROR(VLOOKUP($AC843,FILL_DATA!$A$4:$X$1004,21,0),"")</f>
        <v/>
      </c>
      <c r="V843" s="58" t="str">
        <f>IFERROR(VLOOKUP($AC843,FILL_DATA!$A$4:$X$1004,22,0),"")</f>
        <v/>
      </c>
      <c r="W843" s="58" t="str">
        <f>IFERROR(VLOOKUP($AC843,FILL_DATA!$A$4:$X$1004,23,0),"")</f>
        <v/>
      </c>
      <c r="X843" s="59" t="str">
        <f>IFERROR(VLOOKUP($AC843,FILL_DATA!$A$4:$X$1004,24,0),"")</f>
        <v/>
      </c>
      <c r="Y843" s="59" t="str">
        <f>IF(SANCTION!$C$6:$C$1006="","",VLOOKUP(SANCTION!$C$6:$C$1006,Sheet1!$B$3:$C$15,2,0))</f>
        <v/>
      </c>
      <c r="Z843" s="57">
        <f t="shared" si="26"/>
        <v>0</v>
      </c>
      <c r="AE843" s="89">
        <f>IF(SANCTION!$C843&gt;=9,1,0)</f>
        <v>1</v>
      </c>
      <c r="AF843" s="89">
        <f>IFERROR(PRODUCT(SANCTION!$X843,SANCTION!$Y843),"")</f>
        <v>0</v>
      </c>
      <c r="AG843" s="89">
        <f t="shared" si="27"/>
        <v>0</v>
      </c>
    </row>
    <row r="844" spans="1:33" hidden="1">
      <c r="A844" s="89" t="str">
        <f>J844&amp;"_"&amp;COUNTIF($J$6:J844,J844)</f>
        <v>_808</v>
      </c>
      <c r="B844" s="58"/>
      <c r="C844" s="58" t="str">
        <f>IFERROR(VLOOKUP($AC844,FILL_DATA!$A$4:$X$1004,2,0),"")</f>
        <v/>
      </c>
      <c r="D844" s="59" t="str">
        <f>IFERROR(VLOOKUP($AC844,FILL_DATA!$A$4:$X$1004,3,0),"")</f>
        <v/>
      </c>
      <c r="E844" s="59" t="str">
        <f>IF(REFRESH!D844="","",REFRESH!D844)</f>
        <v/>
      </c>
      <c r="F844" s="59" t="str">
        <f>IFERROR(VLOOKUP($AC844,FILL_DATA!$A$4:$X$1004,5,0),"")</f>
        <v/>
      </c>
      <c r="G844" s="58" t="str">
        <f>IFERROR(VLOOKUP($AC844,FILL_DATA!$A$4:$X$1004,6,0),"")</f>
        <v/>
      </c>
      <c r="H844" s="58" t="str">
        <f>IFERROR(VLOOKUP($AC844,FILL_DATA!$A$4:$X$1004,7,0),"")</f>
        <v/>
      </c>
      <c r="I844" s="161" t="str">
        <f>IFERROR(VLOOKUP($AC844,FILL_DATA!$A$4:$X$1004,9,0),"")</f>
        <v/>
      </c>
      <c r="J844" s="58" t="str">
        <f>IFERROR(VLOOKUP($AC844,FILL_DATA!$A$4:$X$1004,10,0),"")</f>
        <v/>
      </c>
      <c r="K844" s="58" t="str">
        <f>IFERROR(VLOOKUP($AC844,FILL_DATA!$A$4:$X$1004,11,0),"")</f>
        <v/>
      </c>
      <c r="L844" s="58" t="str">
        <f>IFERROR(VLOOKUP($AC844,FILL_DATA!$A$4:$X$1004,12,0),"")</f>
        <v/>
      </c>
      <c r="M844" s="58" t="str">
        <f>IFERROR(VLOOKUP($AC844,FILL_DATA!$A$4:$X$1004,13,0),"")</f>
        <v/>
      </c>
      <c r="N844" s="58" t="str">
        <f>IFERROR(VLOOKUP($AC844,FILL_DATA!$A$4:$X$1004,14,0),"")</f>
        <v/>
      </c>
      <c r="O844" s="58" t="str">
        <f>IFERROR(VLOOKUP($AC844,FILL_DATA!$A$4:$X$1004,15,0),"")</f>
        <v/>
      </c>
      <c r="P844" s="58" t="str">
        <f>IFERROR(VLOOKUP($AC844,FILL_DATA!$A$4:$X$1004,16,0),"")</f>
        <v/>
      </c>
      <c r="Q844" s="58" t="str">
        <f>IFERROR(VLOOKUP($AC844,FILL_DATA!$A$4:$X$1004,17,0),"")</f>
        <v/>
      </c>
      <c r="R844" s="58" t="str">
        <f>IFERROR(VLOOKUP($AC844,FILL_DATA!$A$4:$X$1004,18,0),"")</f>
        <v/>
      </c>
      <c r="S844" s="58" t="str">
        <f>IFERROR(VLOOKUP($AC844,FILL_DATA!$A$4:$X$1004,19,0),"")</f>
        <v/>
      </c>
      <c r="T844" s="58" t="str">
        <f>IFERROR(VLOOKUP($AC844,FILL_DATA!$A$4:$X$1004,20,0),"")</f>
        <v/>
      </c>
      <c r="U844" s="58" t="str">
        <f>IFERROR(VLOOKUP($AC844,FILL_DATA!$A$4:$X$1004,21,0),"")</f>
        <v/>
      </c>
      <c r="V844" s="58" t="str">
        <f>IFERROR(VLOOKUP($AC844,FILL_DATA!$A$4:$X$1004,22,0),"")</f>
        <v/>
      </c>
      <c r="W844" s="58" t="str">
        <f>IFERROR(VLOOKUP($AC844,FILL_DATA!$A$4:$X$1004,23,0),"")</f>
        <v/>
      </c>
      <c r="X844" s="59" t="str">
        <f>IFERROR(VLOOKUP($AC844,FILL_DATA!$A$4:$X$1004,24,0),"")</f>
        <v/>
      </c>
      <c r="Y844" s="59" t="str">
        <f>IF(SANCTION!$C$6:$C$1006="","",VLOOKUP(SANCTION!$C$6:$C$1006,Sheet1!$B$3:$C$15,2,0))</f>
        <v/>
      </c>
      <c r="Z844" s="57">
        <f t="shared" si="26"/>
        <v>0</v>
      </c>
      <c r="AE844" s="89">
        <f>IF(SANCTION!$C844&gt;=9,1,0)</f>
        <v>1</v>
      </c>
      <c r="AF844" s="89">
        <f>IFERROR(PRODUCT(SANCTION!$X844,SANCTION!$Y844),"")</f>
        <v>0</v>
      </c>
      <c r="AG844" s="89">
        <f t="shared" si="27"/>
        <v>0</v>
      </c>
    </row>
    <row r="845" spans="1:33" hidden="1">
      <c r="A845" s="89" t="str">
        <f>J845&amp;"_"&amp;COUNTIF($J$6:J845,J845)</f>
        <v>_809</v>
      </c>
      <c r="B845" s="58"/>
      <c r="C845" s="58" t="str">
        <f>IFERROR(VLOOKUP($AC845,FILL_DATA!$A$4:$X$1004,2,0),"")</f>
        <v/>
      </c>
      <c r="D845" s="59" t="str">
        <f>IFERROR(VLOOKUP($AC845,FILL_DATA!$A$4:$X$1004,3,0),"")</f>
        <v/>
      </c>
      <c r="E845" s="59" t="str">
        <f>IF(REFRESH!D845="","",REFRESH!D845)</f>
        <v/>
      </c>
      <c r="F845" s="59" t="str">
        <f>IFERROR(VLOOKUP($AC845,FILL_DATA!$A$4:$X$1004,5,0),"")</f>
        <v/>
      </c>
      <c r="G845" s="58" t="str">
        <f>IFERROR(VLOOKUP($AC845,FILL_DATA!$A$4:$X$1004,6,0),"")</f>
        <v/>
      </c>
      <c r="H845" s="58" t="str">
        <f>IFERROR(VLOOKUP($AC845,FILL_DATA!$A$4:$X$1004,7,0),"")</f>
        <v/>
      </c>
      <c r="I845" s="161" t="str">
        <f>IFERROR(VLOOKUP($AC845,FILL_DATA!$A$4:$X$1004,9,0),"")</f>
        <v/>
      </c>
      <c r="J845" s="58" t="str">
        <f>IFERROR(VLOOKUP($AC845,FILL_DATA!$A$4:$X$1004,10,0),"")</f>
        <v/>
      </c>
      <c r="K845" s="58" t="str">
        <f>IFERROR(VLOOKUP($AC845,FILL_DATA!$A$4:$X$1004,11,0),"")</f>
        <v/>
      </c>
      <c r="L845" s="58" t="str">
        <f>IFERROR(VLOOKUP($AC845,FILL_DATA!$A$4:$X$1004,12,0),"")</f>
        <v/>
      </c>
      <c r="M845" s="58" t="str">
        <f>IFERROR(VLOOKUP($AC845,FILL_DATA!$A$4:$X$1004,13,0),"")</f>
        <v/>
      </c>
      <c r="N845" s="58" t="str">
        <f>IFERROR(VLOOKUP($AC845,FILL_DATA!$A$4:$X$1004,14,0),"")</f>
        <v/>
      </c>
      <c r="O845" s="58" t="str">
        <f>IFERROR(VLOOKUP($AC845,FILL_DATA!$A$4:$X$1004,15,0),"")</f>
        <v/>
      </c>
      <c r="P845" s="58" t="str">
        <f>IFERROR(VLOOKUP($AC845,FILL_DATA!$A$4:$X$1004,16,0),"")</f>
        <v/>
      </c>
      <c r="Q845" s="58" t="str">
        <f>IFERROR(VLOOKUP($AC845,FILL_DATA!$A$4:$X$1004,17,0),"")</f>
        <v/>
      </c>
      <c r="R845" s="58" t="str">
        <f>IFERROR(VLOOKUP($AC845,FILL_DATA!$A$4:$X$1004,18,0),"")</f>
        <v/>
      </c>
      <c r="S845" s="58" t="str">
        <f>IFERROR(VLOOKUP($AC845,FILL_DATA!$A$4:$X$1004,19,0),"")</f>
        <v/>
      </c>
      <c r="T845" s="58" t="str">
        <f>IFERROR(VLOOKUP($AC845,FILL_DATA!$A$4:$X$1004,20,0),"")</f>
        <v/>
      </c>
      <c r="U845" s="58" t="str">
        <f>IFERROR(VLOOKUP($AC845,FILL_DATA!$A$4:$X$1004,21,0),"")</f>
        <v/>
      </c>
      <c r="V845" s="58" t="str">
        <f>IFERROR(VLOOKUP($AC845,FILL_DATA!$A$4:$X$1004,22,0),"")</f>
        <v/>
      </c>
      <c r="W845" s="58" t="str">
        <f>IFERROR(VLOOKUP($AC845,FILL_DATA!$A$4:$X$1004,23,0),"")</f>
        <v/>
      </c>
      <c r="X845" s="59" t="str">
        <f>IFERROR(VLOOKUP($AC845,FILL_DATA!$A$4:$X$1004,24,0),"")</f>
        <v/>
      </c>
      <c r="Y845" s="59" t="str">
        <f>IF(SANCTION!$C$6:$C$1006="","",VLOOKUP(SANCTION!$C$6:$C$1006,Sheet1!$B$3:$C$15,2,0))</f>
        <v/>
      </c>
      <c r="Z845" s="57">
        <f t="shared" si="26"/>
        <v>0</v>
      </c>
      <c r="AE845" s="89">
        <f>IF(SANCTION!$C845&gt;=9,1,0)</f>
        <v>1</v>
      </c>
      <c r="AF845" s="89">
        <f>IFERROR(PRODUCT(SANCTION!$X845,SANCTION!$Y845),"")</f>
        <v>0</v>
      </c>
      <c r="AG845" s="89">
        <f t="shared" si="27"/>
        <v>0</v>
      </c>
    </row>
    <row r="846" spans="1:33" hidden="1">
      <c r="A846" s="89" t="str">
        <f>J846&amp;"_"&amp;COUNTIF($J$6:J846,J846)</f>
        <v>_810</v>
      </c>
      <c r="B846" s="58"/>
      <c r="C846" s="58" t="str">
        <f>IFERROR(VLOOKUP($AC846,FILL_DATA!$A$4:$X$1004,2,0),"")</f>
        <v/>
      </c>
      <c r="D846" s="59" t="str">
        <f>IFERROR(VLOOKUP($AC846,FILL_DATA!$A$4:$X$1004,3,0),"")</f>
        <v/>
      </c>
      <c r="E846" s="59" t="str">
        <f>IF(REFRESH!D846="","",REFRESH!D846)</f>
        <v/>
      </c>
      <c r="F846" s="59" t="str">
        <f>IFERROR(VLOOKUP($AC846,FILL_DATA!$A$4:$X$1004,5,0),"")</f>
        <v/>
      </c>
      <c r="G846" s="58" t="str">
        <f>IFERROR(VLOOKUP($AC846,FILL_DATA!$A$4:$X$1004,6,0),"")</f>
        <v/>
      </c>
      <c r="H846" s="58" t="str">
        <f>IFERROR(VLOOKUP($AC846,FILL_DATA!$A$4:$X$1004,7,0),"")</f>
        <v/>
      </c>
      <c r="I846" s="161" t="str">
        <f>IFERROR(VLOOKUP($AC846,FILL_DATA!$A$4:$X$1004,9,0),"")</f>
        <v/>
      </c>
      <c r="J846" s="58" t="str">
        <f>IFERROR(VLOOKUP($AC846,FILL_DATA!$A$4:$X$1004,10,0),"")</f>
        <v/>
      </c>
      <c r="K846" s="58" t="str">
        <f>IFERROR(VLOOKUP($AC846,FILL_DATA!$A$4:$X$1004,11,0),"")</f>
        <v/>
      </c>
      <c r="L846" s="58" t="str">
        <f>IFERROR(VLOOKUP($AC846,FILL_DATA!$A$4:$X$1004,12,0),"")</f>
        <v/>
      </c>
      <c r="M846" s="58" t="str">
        <f>IFERROR(VLOOKUP($AC846,FILL_DATA!$A$4:$X$1004,13,0),"")</f>
        <v/>
      </c>
      <c r="N846" s="58" t="str">
        <f>IFERROR(VLOOKUP($AC846,FILL_DATA!$A$4:$X$1004,14,0),"")</f>
        <v/>
      </c>
      <c r="O846" s="58" t="str">
        <f>IFERROR(VLOOKUP($AC846,FILL_DATA!$A$4:$X$1004,15,0),"")</f>
        <v/>
      </c>
      <c r="P846" s="58" t="str">
        <f>IFERROR(VLOOKUP($AC846,FILL_DATA!$A$4:$X$1004,16,0),"")</f>
        <v/>
      </c>
      <c r="Q846" s="58" t="str">
        <f>IFERROR(VLOOKUP($AC846,FILL_DATA!$A$4:$X$1004,17,0),"")</f>
        <v/>
      </c>
      <c r="R846" s="58" t="str">
        <f>IFERROR(VLOOKUP($AC846,FILL_DATA!$A$4:$X$1004,18,0),"")</f>
        <v/>
      </c>
      <c r="S846" s="58" t="str">
        <f>IFERROR(VLOOKUP($AC846,FILL_DATA!$A$4:$X$1004,19,0),"")</f>
        <v/>
      </c>
      <c r="T846" s="58" t="str">
        <f>IFERROR(VLOOKUP($AC846,FILL_DATA!$A$4:$X$1004,20,0),"")</f>
        <v/>
      </c>
      <c r="U846" s="58" t="str">
        <f>IFERROR(VLOOKUP($AC846,FILL_DATA!$A$4:$X$1004,21,0),"")</f>
        <v/>
      </c>
      <c r="V846" s="58" t="str">
        <f>IFERROR(VLOOKUP($AC846,FILL_DATA!$A$4:$X$1004,22,0),"")</f>
        <v/>
      </c>
      <c r="W846" s="58" t="str">
        <f>IFERROR(VLOOKUP($AC846,FILL_DATA!$A$4:$X$1004,23,0),"")</f>
        <v/>
      </c>
      <c r="X846" s="59" t="str">
        <f>IFERROR(VLOOKUP($AC846,FILL_DATA!$A$4:$X$1004,24,0),"")</f>
        <v/>
      </c>
      <c r="Y846" s="59" t="str">
        <f>IF(SANCTION!$C$6:$C$1006="","",VLOOKUP(SANCTION!$C$6:$C$1006,Sheet1!$B$3:$C$15,2,0))</f>
        <v/>
      </c>
      <c r="Z846" s="57">
        <f t="shared" si="26"/>
        <v>0</v>
      </c>
      <c r="AE846" s="89">
        <f>IF(SANCTION!$C846&gt;=9,1,0)</f>
        <v>1</v>
      </c>
      <c r="AF846" s="89">
        <f>IFERROR(PRODUCT(SANCTION!$X846,SANCTION!$Y846),"")</f>
        <v>0</v>
      </c>
      <c r="AG846" s="89">
        <f t="shared" si="27"/>
        <v>0</v>
      </c>
    </row>
    <row r="847" spans="1:33" hidden="1">
      <c r="A847" s="89" t="str">
        <f>J847&amp;"_"&amp;COUNTIF($J$6:J847,J847)</f>
        <v>_811</v>
      </c>
      <c r="B847" s="58"/>
      <c r="C847" s="58" t="str">
        <f>IFERROR(VLOOKUP($AC847,FILL_DATA!$A$4:$X$1004,2,0),"")</f>
        <v/>
      </c>
      <c r="D847" s="59" t="str">
        <f>IFERROR(VLOOKUP($AC847,FILL_DATA!$A$4:$X$1004,3,0),"")</f>
        <v/>
      </c>
      <c r="E847" s="59" t="str">
        <f>IF(REFRESH!D847="","",REFRESH!D847)</f>
        <v/>
      </c>
      <c r="F847" s="59" t="str">
        <f>IFERROR(VLOOKUP($AC847,FILL_DATA!$A$4:$X$1004,5,0),"")</f>
        <v/>
      </c>
      <c r="G847" s="58" t="str">
        <f>IFERROR(VLOOKUP($AC847,FILL_DATA!$A$4:$X$1004,6,0),"")</f>
        <v/>
      </c>
      <c r="H847" s="58" t="str">
        <f>IFERROR(VLOOKUP($AC847,FILL_DATA!$A$4:$X$1004,7,0),"")</f>
        <v/>
      </c>
      <c r="I847" s="161" t="str">
        <f>IFERROR(VLOOKUP($AC847,FILL_DATA!$A$4:$X$1004,9,0),"")</f>
        <v/>
      </c>
      <c r="J847" s="58" t="str">
        <f>IFERROR(VLOOKUP($AC847,FILL_DATA!$A$4:$X$1004,10,0),"")</f>
        <v/>
      </c>
      <c r="K847" s="58" t="str">
        <f>IFERROR(VLOOKUP($AC847,FILL_DATA!$A$4:$X$1004,11,0),"")</f>
        <v/>
      </c>
      <c r="L847" s="58" t="str">
        <f>IFERROR(VLOOKUP($AC847,FILL_DATA!$A$4:$X$1004,12,0),"")</f>
        <v/>
      </c>
      <c r="M847" s="58" t="str">
        <f>IFERROR(VLOOKUP($AC847,FILL_DATA!$A$4:$X$1004,13,0),"")</f>
        <v/>
      </c>
      <c r="N847" s="58" t="str">
        <f>IFERROR(VLOOKUP($AC847,FILL_DATA!$A$4:$X$1004,14,0),"")</f>
        <v/>
      </c>
      <c r="O847" s="58" t="str">
        <f>IFERROR(VLOOKUP($AC847,FILL_DATA!$A$4:$X$1004,15,0),"")</f>
        <v/>
      </c>
      <c r="P847" s="58" t="str">
        <f>IFERROR(VLOOKUP($AC847,FILL_DATA!$A$4:$X$1004,16,0),"")</f>
        <v/>
      </c>
      <c r="Q847" s="58" t="str">
        <f>IFERROR(VLOOKUP($AC847,FILL_DATA!$A$4:$X$1004,17,0),"")</f>
        <v/>
      </c>
      <c r="R847" s="58" t="str">
        <f>IFERROR(VLOOKUP($AC847,FILL_DATA!$A$4:$X$1004,18,0),"")</f>
        <v/>
      </c>
      <c r="S847" s="58" t="str">
        <f>IFERROR(VLOOKUP($AC847,FILL_DATA!$A$4:$X$1004,19,0),"")</f>
        <v/>
      </c>
      <c r="T847" s="58" t="str">
        <f>IFERROR(VLOOKUP($AC847,FILL_DATA!$A$4:$X$1004,20,0),"")</f>
        <v/>
      </c>
      <c r="U847" s="58" t="str">
        <f>IFERROR(VLOOKUP($AC847,FILL_DATA!$A$4:$X$1004,21,0),"")</f>
        <v/>
      </c>
      <c r="V847" s="58" t="str">
        <f>IFERROR(VLOOKUP($AC847,FILL_DATA!$A$4:$X$1004,22,0),"")</f>
        <v/>
      </c>
      <c r="W847" s="58" t="str">
        <f>IFERROR(VLOOKUP($AC847,FILL_DATA!$A$4:$X$1004,23,0),"")</f>
        <v/>
      </c>
      <c r="X847" s="59" t="str">
        <f>IFERROR(VLOOKUP($AC847,FILL_DATA!$A$4:$X$1004,24,0),"")</f>
        <v/>
      </c>
      <c r="Y847" s="59" t="str">
        <f>IF(SANCTION!$C$6:$C$1006="","",VLOOKUP(SANCTION!$C$6:$C$1006,Sheet1!$B$3:$C$15,2,0))</f>
        <v/>
      </c>
      <c r="Z847" s="57">
        <f t="shared" si="26"/>
        <v>0</v>
      </c>
      <c r="AE847" s="89">
        <f>IF(SANCTION!$C847&gt;=9,1,0)</f>
        <v>1</v>
      </c>
      <c r="AF847" s="89">
        <f>IFERROR(PRODUCT(SANCTION!$X847,SANCTION!$Y847),"")</f>
        <v>0</v>
      </c>
      <c r="AG847" s="89">
        <f t="shared" si="27"/>
        <v>0</v>
      </c>
    </row>
    <row r="848" spans="1:33" hidden="1">
      <c r="A848" s="89" t="str">
        <f>J848&amp;"_"&amp;COUNTIF($J$6:J848,J848)</f>
        <v>_812</v>
      </c>
      <c r="B848" s="58"/>
      <c r="C848" s="58" t="str">
        <f>IFERROR(VLOOKUP($AC848,FILL_DATA!$A$4:$X$1004,2,0),"")</f>
        <v/>
      </c>
      <c r="D848" s="59" t="str">
        <f>IFERROR(VLOOKUP($AC848,FILL_DATA!$A$4:$X$1004,3,0),"")</f>
        <v/>
      </c>
      <c r="E848" s="59" t="str">
        <f>IF(REFRESH!D848="","",REFRESH!D848)</f>
        <v/>
      </c>
      <c r="F848" s="59" t="str">
        <f>IFERROR(VLOOKUP($AC848,FILL_DATA!$A$4:$X$1004,5,0),"")</f>
        <v/>
      </c>
      <c r="G848" s="58" t="str">
        <f>IFERROR(VLOOKUP($AC848,FILL_DATA!$A$4:$X$1004,6,0),"")</f>
        <v/>
      </c>
      <c r="H848" s="58" t="str">
        <f>IFERROR(VLOOKUP($AC848,FILL_DATA!$A$4:$X$1004,7,0),"")</f>
        <v/>
      </c>
      <c r="I848" s="161" t="str">
        <f>IFERROR(VLOOKUP($AC848,FILL_DATA!$A$4:$X$1004,9,0),"")</f>
        <v/>
      </c>
      <c r="J848" s="58" t="str">
        <f>IFERROR(VLOOKUP($AC848,FILL_DATA!$A$4:$X$1004,10,0),"")</f>
        <v/>
      </c>
      <c r="K848" s="58" t="str">
        <f>IFERROR(VLOOKUP($AC848,FILL_DATA!$A$4:$X$1004,11,0),"")</f>
        <v/>
      </c>
      <c r="L848" s="58" t="str">
        <f>IFERROR(VLOOKUP($AC848,FILL_DATA!$A$4:$X$1004,12,0),"")</f>
        <v/>
      </c>
      <c r="M848" s="58" t="str">
        <f>IFERROR(VLOOKUP($AC848,FILL_DATA!$A$4:$X$1004,13,0),"")</f>
        <v/>
      </c>
      <c r="N848" s="58" t="str">
        <f>IFERROR(VLOOKUP($AC848,FILL_DATA!$A$4:$X$1004,14,0),"")</f>
        <v/>
      </c>
      <c r="O848" s="58" t="str">
        <f>IFERROR(VLOOKUP($AC848,FILL_DATA!$A$4:$X$1004,15,0),"")</f>
        <v/>
      </c>
      <c r="P848" s="58" t="str">
        <f>IFERROR(VLOOKUP($AC848,FILL_DATA!$A$4:$X$1004,16,0),"")</f>
        <v/>
      </c>
      <c r="Q848" s="58" t="str">
        <f>IFERROR(VLOOKUP($AC848,FILL_DATA!$A$4:$X$1004,17,0),"")</f>
        <v/>
      </c>
      <c r="R848" s="58" t="str">
        <f>IFERROR(VLOOKUP($AC848,FILL_DATA!$A$4:$X$1004,18,0),"")</f>
        <v/>
      </c>
      <c r="S848" s="58" t="str">
        <f>IFERROR(VLOOKUP($AC848,FILL_DATA!$A$4:$X$1004,19,0),"")</f>
        <v/>
      </c>
      <c r="T848" s="58" t="str">
        <f>IFERROR(VLOOKUP($AC848,FILL_DATA!$A$4:$X$1004,20,0),"")</f>
        <v/>
      </c>
      <c r="U848" s="58" t="str">
        <f>IFERROR(VLOOKUP($AC848,FILL_DATA!$A$4:$X$1004,21,0),"")</f>
        <v/>
      </c>
      <c r="V848" s="58" t="str">
        <f>IFERROR(VLOOKUP($AC848,FILL_DATA!$A$4:$X$1004,22,0),"")</f>
        <v/>
      </c>
      <c r="W848" s="58" t="str">
        <f>IFERROR(VLOOKUP($AC848,FILL_DATA!$A$4:$X$1004,23,0),"")</f>
        <v/>
      </c>
      <c r="X848" s="59" t="str">
        <f>IFERROR(VLOOKUP($AC848,FILL_DATA!$A$4:$X$1004,24,0),"")</f>
        <v/>
      </c>
      <c r="Y848" s="59" t="str">
        <f>IF(SANCTION!$C$6:$C$1006="","",VLOOKUP(SANCTION!$C$6:$C$1006,Sheet1!$B$3:$C$15,2,0))</f>
        <v/>
      </c>
      <c r="Z848" s="57">
        <f t="shared" si="26"/>
        <v>0</v>
      </c>
      <c r="AE848" s="89">
        <f>IF(SANCTION!$C848&gt;=9,1,0)</f>
        <v>1</v>
      </c>
      <c r="AF848" s="89">
        <f>IFERROR(PRODUCT(SANCTION!$X848,SANCTION!$Y848),"")</f>
        <v>0</v>
      </c>
      <c r="AG848" s="89">
        <f t="shared" si="27"/>
        <v>0</v>
      </c>
    </row>
    <row r="849" spans="1:33" hidden="1">
      <c r="A849" s="89" t="str">
        <f>J849&amp;"_"&amp;COUNTIF($J$6:J849,J849)</f>
        <v>_813</v>
      </c>
      <c r="B849" s="58"/>
      <c r="C849" s="58" t="str">
        <f>IFERROR(VLOOKUP($AC849,FILL_DATA!$A$4:$X$1004,2,0),"")</f>
        <v/>
      </c>
      <c r="D849" s="59" t="str">
        <f>IFERROR(VLOOKUP($AC849,FILL_DATA!$A$4:$X$1004,3,0),"")</f>
        <v/>
      </c>
      <c r="E849" s="59" t="str">
        <f>IF(REFRESH!D849="","",REFRESH!D849)</f>
        <v/>
      </c>
      <c r="F849" s="59" t="str">
        <f>IFERROR(VLOOKUP($AC849,FILL_DATA!$A$4:$X$1004,5,0),"")</f>
        <v/>
      </c>
      <c r="G849" s="58" t="str">
        <f>IFERROR(VLOOKUP($AC849,FILL_DATA!$A$4:$X$1004,6,0),"")</f>
        <v/>
      </c>
      <c r="H849" s="58" t="str">
        <f>IFERROR(VLOOKUP($AC849,FILL_DATA!$A$4:$X$1004,7,0),"")</f>
        <v/>
      </c>
      <c r="I849" s="161" t="str">
        <f>IFERROR(VLOOKUP($AC849,FILL_DATA!$A$4:$X$1004,9,0),"")</f>
        <v/>
      </c>
      <c r="J849" s="58" t="str">
        <f>IFERROR(VLOOKUP($AC849,FILL_DATA!$A$4:$X$1004,10,0),"")</f>
        <v/>
      </c>
      <c r="K849" s="58" t="str">
        <f>IFERROR(VLOOKUP($AC849,FILL_DATA!$A$4:$X$1004,11,0),"")</f>
        <v/>
      </c>
      <c r="L849" s="58" t="str">
        <f>IFERROR(VLOOKUP($AC849,FILL_DATA!$A$4:$X$1004,12,0),"")</f>
        <v/>
      </c>
      <c r="M849" s="58" t="str">
        <f>IFERROR(VLOOKUP($AC849,FILL_DATA!$A$4:$X$1004,13,0),"")</f>
        <v/>
      </c>
      <c r="N849" s="58" t="str">
        <f>IFERROR(VLOOKUP($AC849,FILL_DATA!$A$4:$X$1004,14,0),"")</f>
        <v/>
      </c>
      <c r="O849" s="58" t="str">
        <f>IFERROR(VLOOKUP($AC849,FILL_DATA!$A$4:$X$1004,15,0),"")</f>
        <v/>
      </c>
      <c r="P849" s="58" t="str">
        <f>IFERROR(VLOOKUP($AC849,FILL_DATA!$A$4:$X$1004,16,0),"")</f>
        <v/>
      </c>
      <c r="Q849" s="58" t="str">
        <f>IFERROR(VLOOKUP($AC849,FILL_DATA!$A$4:$X$1004,17,0),"")</f>
        <v/>
      </c>
      <c r="R849" s="58" t="str">
        <f>IFERROR(VLOOKUP($AC849,FILL_DATA!$A$4:$X$1004,18,0),"")</f>
        <v/>
      </c>
      <c r="S849" s="58" t="str">
        <f>IFERROR(VLOOKUP($AC849,FILL_DATA!$A$4:$X$1004,19,0),"")</f>
        <v/>
      </c>
      <c r="T849" s="58" t="str">
        <f>IFERROR(VLOOKUP($AC849,FILL_DATA!$A$4:$X$1004,20,0),"")</f>
        <v/>
      </c>
      <c r="U849" s="58" t="str">
        <f>IFERROR(VLOOKUP($AC849,FILL_DATA!$A$4:$X$1004,21,0),"")</f>
        <v/>
      </c>
      <c r="V849" s="58" t="str">
        <f>IFERROR(VLOOKUP($AC849,FILL_DATA!$A$4:$X$1004,22,0),"")</f>
        <v/>
      </c>
      <c r="W849" s="58" t="str">
        <f>IFERROR(VLOOKUP($AC849,FILL_DATA!$A$4:$X$1004,23,0),"")</f>
        <v/>
      </c>
      <c r="X849" s="59" t="str">
        <f>IFERROR(VLOOKUP($AC849,FILL_DATA!$A$4:$X$1004,24,0),"")</f>
        <v/>
      </c>
      <c r="Y849" s="59" t="str">
        <f>IF(SANCTION!$C$6:$C$1006="","",VLOOKUP(SANCTION!$C$6:$C$1006,Sheet1!$B$3:$C$15,2,0))</f>
        <v/>
      </c>
      <c r="Z849" s="57">
        <f t="shared" si="26"/>
        <v>0</v>
      </c>
      <c r="AE849" s="89">
        <f>IF(SANCTION!$C849&gt;=9,1,0)</f>
        <v>1</v>
      </c>
      <c r="AF849" s="89">
        <f>IFERROR(PRODUCT(SANCTION!$X849,SANCTION!$Y849),"")</f>
        <v>0</v>
      </c>
      <c r="AG849" s="89">
        <f t="shared" si="27"/>
        <v>0</v>
      </c>
    </row>
    <row r="850" spans="1:33" hidden="1">
      <c r="A850" s="89" t="str">
        <f>J850&amp;"_"&amp;COUNTIF($J$6:J850,J850)</f>
        <v>_814</v>
      </c>
      <c r="B850" s="58"/>
      <c r="C850" s="58" t="str">
        <f>IFERROR(VLOOKUP($AC850,FILL_DATA!$A$4:$X$1004,2,0),"")</f>
        <v/>
      </c>
      <c r="D850" s="59" t="str">
        <f>IFERROR(VLOOKUP($AC850,FILL_DATA!$A$4:$X$1004,3,0),"")</f>
        <v/>
      </c>
      <c r="E850" s="59" t="str">
        <f>IF(REFRESH!D850="","",REFRESH!D850)</f>
        <v/>
      </c>
      <c r="F850" s="59" t="str">
        <f>IFERROR(VLOOKUP($AC850,FILL_DATA!$A$4:$X$1004,5,0),"")</f>
        <v/>
      </c>
      <c r="G850" s="58" t="str">
        <f>IFERROR(VLOOKUP($AC850,FILL_DATA!$A$4:$X$1004,6,0),"")</f>
        <v/>
      </c>
      <c r="H850" s="58" t="str">
        <f>IFERROR(VLOOKUP($AC850,FILL_DATA!$A$4:$X$1004,7,0),"")</f>
        <v/>
      </c>
      <c r="I850" s="161" t="str">
        <f>IFERROR(VLOOKUP($AC850,FILL_DATA!$A$4:$X$1004,9,0),"")</f>
        <v/>
      </c>
      <c r="J850" s="58" t="str">
        <f>IFERROR(VLOOKUP($AC850,FILL_DATA!$A$4:$X$1004,10,0),"")</f>
        <v/>
      </c>
      <c r="K850" s="58" t="str">
        <f>IFERROR(VLOOKUP($AC850,FILL_DATA!$A$4:$X$1004,11,0),"")</f>
        <v/>
      </c>
      <c r="L850" s="58" t="str">
        <f>IFERROR(VLOOKUP($AC850,FILL_DATA!$A$4:$X$1004,12,0),"")</f>
        <v/>
      </c>
      <c r="M850" s="58" t="str">
        <f>IFERROR(VLOOKUP($AC850,FILL_DATA!$A$4:$X$1004,13,0),"")</f>
        <v/>
      </c>
      <c r="N850" s="58" t="str">
        <f>IFERROR(VLOOKUP($AC850,FILL_DATA!$A$4:$X$1004,14,0),"")</f>
        <v/>
      </c>
      <c r="O850" s="58" t="str">
        <f>IFERROR(VLOOKUP($AC850,FILL_DATA!$A$4:$X$1004,15,0),"")</f>
        <v/>
      </c>
      <c r="P850" s="58" t="str">
        <f>IFERROR(VLOOKUP($AC850,FILL_DATA!$A$4:$X$1004,16,0),"")</f>
        <v/>
      </c>
      <c r="Q850" s="58" t="str">
        <f>IFERROR(VLOOKUP($AC850,FILL_DATA!$A$4:$X$1004,17,0),"")</f>
        <v/>
      </c>
      <c r="R850" s="58" t="str">
        <f>IFERROR(VLOOKUP($AC850,FILL_DATA!$A$4:$X$1004,18,0),"")</f>
        <v/>
      </c>
      <c r="S850" s="58" t="str">
        <f>IFERROR(VLOOKUP($AC850,FILL_DATA!$A$4:$X$1004,19,0),"")</f>
        <v/>
      </c>
      <c r="T850" s="58" t="str">
        <f>IFERROR(VLOOKUP($AC850,FILL_DATA!$A$4:$X$1004,20,0),"")</f>
        <v/>
      </c>
      <c r="U850" s="58" t="str">
        <f>IFERROR(VLOOKUP($AC850,FILL_DATA!$A$4:$X$1004,21,0),"")</f>
        <v/>
      </c>
      <c r="V850" s="58" t="str">
        <f>IFERROR(VLOOKUP($AC850,FILL_DATA!$A$4:$X$1004,22,0),"")</f>
        <v/>
      </c>
      <c r="W850" s="58" t="str">
        <f>IFERROR(VLOOKUP($AC850,FILL_DATA!$A$4:$X$1004,23,0),"")</f>
        <v/>
      </c>
      <c r="X850" s="59" t="str">
        <f>IFERROR(VLOOKUP($AC850,FILL_DATA!$A$4:$X$1004,24,0),"")</f>
        <v/>
      </c>
      <c r="Y850" s="59" t="str">
        <f>IF(SANCTION!$C$6:$C$1006="","",VLOOKUP(SANCTION!$C$6:$C$1006,Sheet1!$B$3:$C$15,2,0))</f>
        <v/>
      </c>
      <c r="Z850" s="57">
        <f t="shared" si="26"/>
        <v>0</v>
      </c>
      <c r="AE850" s="89">
        <f>IF(SANCTION!$C850&gt;=9,1,0)</f>
        <v>1</v>
      </c>
      <c r="AF850" s="89">
        <f>IFERROR(PRODUCT(SANCTION!$X850,SANCTION!$Y850),"")</f>
        <v>0</v>
      </c>
      <c r="AG850" s="89">
        <f t="shared" si="27"/>
        <v>0</v>
      </c>
    </row>
    <row r="851" spans="1:33" hidden="1">
      <c r="A851" s="89" t="str">
        <f>J851&amp;"_"&amp;COUNTIF($J$6:J851,J851)</f>
        <v>_815</v>
      </c>
      <c r="B851" s="58"/>
      <c r="C851" s="58" t="str">
        <f>IFERROR(VLOOKUP($AC851,FILL_DATA!$A$4:$X$1004,2,0),"")</f>
        <v/>
      </c>
      <c r="D851" s="59" t="str">
        <f>IFERROR(VLOOKUP($AC851,FILL_DATA!$A$4:$X$1004,3,0),"")</f>
        <v/>
      </c>
      <c r="E851" s="59" t="str">
        <f>IF(REFRESH!D851="","",REFRESH!D851)</f>
        <v/>
      </c>
      <c r="F851" s="59" t="str">
        <f>IFERROR(VLOOKUP($AC851,FILL_DATA!$A$4:$X$1004,5,0),"")</f>
        <v/>
      </c>
      <c r="G851" s="58" t="str">
        <f>IFERROR(VLOOKUP($AC851,FILL_DATA!$A$4:$X$1004,6,0),"")</f>
        <v/>
      </c>
      <c r="H851" s="58" t="str">
        <f>IFERROR(VLOOKUP($AC851,FILL_DATA!$A$4:$X$1004,7,0),"")</f>
        <v/>
      </c>
      <c r="I851" s="161" t="str">
        <f>IFERROR(VLOOKUP($AC851,FILL_DATA!$A$4:$X$1004,9,0),"")</f>
        <v/>
      </c>
      <c r="J851" s="58" t="str">
        <f>IFERROR(VLOOKUP($AC851,FILL_DATA!$A$4:$X$1004,10,0),"")</f>
        <v/>
      </c>
      <c r="K851" s="58" t="str">
        <f>IFERROR(VLOOKUP($AC851,FILL_DATA!$A$4:$X$1004,11,0),"")</f>
        <v/>
      </c>
      <c r="L851" s="58" t="str">
        <f>IFERROR(VLOOKUP($AC851,FILL_DATA!$A$4:$X$1004,12,0),"")</f>
        <v/>
      </c>
      <c r="M851" s="58" t="str">
        <f>IFERROR(VLOOKUP($AC851,FILL_DATA!$A$4:$X$1004,13,0),"")</f>
        <v/>
      </c>
      <c r="N851" s="58" t="str">
        <f>IFERROR(VLOOKUP($AC851,FILL_DATA!$A$4:$X$1004,14,0),"")</f>
        <v/>
      </c>
      <c r="O851" s="58" t="str">
        <f>IFERROR(VLOOKUP($AC851,FILL_DATA!$A$4:$X$1004,15,0),"")</f>
        <v/>
      </c>
      <c r="P851" s="58" t="str">
        <f>IFERROR(VLOOKUP($AC851,FILL_DATA!$A$4:$X$1004,16,0),"")</f>
        <v/>
      </c>
      <c r="Q851" s="58" t="str">
        <f>IFERROR(VLOOKUP($AC851,FILL_DATA!$A$4:$X$1004,17,0),"")</f>
        <v/>
      </c>
      <c r="R851" s="58" t="str">
        <f>IFERROR(VLOOKUP($AC851,FILL_DATA!$A$4:$X$1004,18,0),"")</f>
        <v/>
      </c>
      <c r="S851" s="58" t="str">
        <f>IFERROR(VLOOKUP($AC851,FILL_DATA!$A$4:$X$1004,19,0),"")</f>
        <v/>
      </c>
      <c r="T851" s="58" t="str">
        <f>IFERROR(VLOOKUP($AC851,FILL_DATA!$A$4:$X$1004,20,0),"")</f>
        <v/>
      </c>
      <c r="U851" s="58" t="str">
        <f>IFERROR(VLOOKUP($AC851,FILL_DATA!$A$4:$X$1004,21,0),"")</f>
        <v/>
      </c>
      <c r="V851" s="58" t="str">
        <f>IFERROR(VLOOKUP($AC851,FILL_DATA!$A$4:$X$1004,22,0),"")</f>
        <v/>
      </c>
      <c r="W851" s="58" t="str">
        <f>IFERROR(VLOOKUP($AC851,FILL_DATA!$A$4:$X$1004,23,0),"")</f>
        <v/>
      </c>
      <c r="X851" s="59" t="str">
        <f>IFERROR(VLOOKUP($AC851,FILL_DATA!$A$4:$X$1004,24,0),"")</f>
        <v/>
      </c>
      <c r="Y851" s="59" t="str">
        <f>IF(SANCTION!$C$6:$C$1006="","",VLOOKUP(SANCTION!$C$6:$C$1006,Sheet1!$B$3:$C$15,2,0))</f>
        <v/>
      </c>
      <c r="Z851" s="57">
        <f t="shared" si="26"/>
        <v>0</v>
      </c>
      <c r="AE851" s="89">
        <f>IF(SANCTION!$C851&gt;=9,1,0)</f>
        <v>1</v>
      </c>
      <c r="AF851" s="89">
        <f>IFERROR(PRODUCT(SANCTION!$X851,SANCTION!$Y851),"")</f>
        <v>0</v>
      </c>
      <c r="AG851" s="89">
        <f t="shared" si="27"/>
        <v>0</v>
      </c>
    </row>
    <row r="852" spans="1:33" hidden="1">
      <c r="A852" s="89" t="str">
        <f>J852&amp;"_"&amp;COUNTIF($J$6:J852,J852)</f>
        <v>_816</v>
      </c>
      <c r="B852" s="58"/>
      <c r="C852" s="58" t="str">
        <f>IFERROR(VLOOKUP($AC852,FILL_DATA!$A$4:$X$1004,2,0),"")</f>
        <v/>
      </c>
      <c r="D852" s="59" t="str">
        <f>IFERROR(VLOOKUP($AC852,FILL_DATA!$A$4:$X$1004,3,0),"")</f>
        <v/>
      </c>
      <c r="E852" s="59" t="str">
        <f>IF(REFRESH!D852="","",REFRESH!D852)</f>
        <v/>
      </c>
      <c r="F852" s="59" t="str">
        <f>IFERROR(VLOOKUP($AC852,FILL_DATA!$A$4:$X$1004,5,0),"")</f>
        <v/>
      </c>
      <c r="G852" s="58" t="str">
        <f>IFERROR(VLOOKUP($AC852,FILL_DATA!$A$4:$X$1004,6,0),"")</f>
        <v/>
      </c>
      <c r="H852" s="58" t="str">
        <f>IFERROR(VLOOKUP($AC852,FILL_DATA!$A$4:$X$1004,7,0),"")</f>
        <v/>
      </c>
      <c r="I852" s="161" t="str">
        <f>IFERROR(VLOOKUP($AC852,FILL_DATA!$A$4:$X$1004,9,0),"")</f>
        <v/>
      </c>
      <c r="J852" s="58" t="str">
        <f>IFERROR(VLOOKUP($AC852,FILL_DATA!$A$4:$X$1004,10,0),"")</f>
        <v/>
      </c>
      <c r="K852" s="58" t="str">
        <f>IFERROR(VLOOKUP($AC852,FILL_DATA!$A$4:$X$1004,11,0),"")</f>
        <v/>
      </c>
      <c r="L852" s="58" t="str">
        <f>IFERROR(VLOOKUP($AC852,FILL_DATA!$A$4:$X$1004,12,0),"")</f>
        <v/>
      </c>
      <c r="M852" s="58" t="str">
        <f>IFERROR(VLOOKUP($AC852,FILL_DATA!$A$4:$X$1004,13,0),"")</f>
        <v/>
      </c>
      <c r="N852" s="58" t="str">
        <f>IFERROR(VLOOKUP($AC852,FILL_DATA!$A$4:$X$1004,14,0),"")</f>
        <v/>
      </c>
      <c r="O852" s="58" t="str">
        <f>IFERROR(VLOOKUP($AC852,FILL_DATA!$A$4:$X$1004,15,0),"")</f>
        <v/>
      </c>
      <c r="P852" s="58" t="str">
        <f>IFERROR(VLOOKUP($AC852,FILL_DATA!$A$4:$X$1004,16,0),"")</f>
        <v/>
      </c>
      <c r="Q852" s="58" t="str">
        <f>IFERROR(VLOOKUP($AC852,FILL_DATA!$A$4:$X$1004,17,0),"")</f>
        <v/>
      </c>
      <c r="R852" s="58" t="str">
        <f>IFERROR(VLOOKUP($AC852,FILL_DATA!$A$4:$X$1004,18,0),"")</f>
        <v/>
      </c>
      <c r="S852" s="58" t="str">
        <f>IFERROR(VLOOKUP($AC852,FILL_DATA!$A$4:$X$1004,19,0),"")</f>
        <v/>
      </c>
      <c r="T852" s="58" t="str">
        <f>IFERROR(VLOOKUP($AC852,FILL_DATA!$A$4:$X$1004,20,0),"")</f>
        <v/>
      </c>
      <c r="U852" s="58" t="str">
        <f>IFERROR(VLOOKUP($AC852,FILL_DATA!$A$4:$X$1004,21,0),"")</f>
        <v/>
      </c>
      <c r="V852" s="58" t="str">
        <f>IFERROR(VLOOKUP($AC852,FILL_DATA!$A$4:$X$1004,22,0),"")</f>
        <v/>
      </c>
      <c r="W852" s="58" t="str">
        <f>IFERROR(VLOOKUP($AC852,FILL_DATA!$A$4:$X$1004,23,0),"")</f>
        <v/>
      </c>
      <c r="X852" s="59" t="str">
        <f>IFERROR(VLOOKUP($AC852,FILL_DATA!$A$4:$X$1004,24,0),"")</f>
        <v/>
      </c>
      <c r="Y852" s="59" t="str">
        <f>IF(SANCTION!$C$6:$C$1006="","",VLOOKUP(SANCTION!$C$6:$C$1006,Sheet1!$B$3:$C$15,2,0))</f>
        <v/>
      </c>
      <c r="Z852" s="57">
        <f t="shared" si="26"/>
        <v>0</v>
      </c>
      <c r="AE852" s="89">
        <f>IF(SANCTION!$C852&gt;=9,1,0)</f>
        <v>1</v>
      </c>
      <c r="AF852" s="89">
        <f>IFERROR(PRODUCT(SANCTION!$X852,SANCTION!$Y852),"")</f>
        <v>0</v>
      </c>
      <c r="AG852" s="89">
        <f t="shared" si="27"/>
        <v>0</v>
      </c>
    </row>
    <row r="853" spans="1:33" hidden="1">
      <c r="A853" s="89" t="str">
        <f>J853&amp;"_"&amp;COUNTIF($J$6:J853,J853)</f>
        <v>_817</v>
      </c>
      <c r="B853" s="58"/>
      <c r="C853" s="58" t="str">
        <f>IFERROR(VLOOKUP($AC853,FILL_DATA!$A$4:$X$1004,2,0),"")</f>
        <v/>
      </c>
      <c r="D853" s="59" t="str">
        <f>IFERROR(VLOOKUP($AC853,FILL_DATA!$A$4:$X$1004,3,0),"")</f>
        <v/>
      </c>
      <c r="E853" s="59" t="str">
        <f>IF(REFRESH!D853="","",REFRESH!D853)</f>
        <v/>
      </c>
      <c r="F853" s="59" t="str">
        <f>IFERROR(VLOOKUP($AC853,FILL_DATA!$A$4:$X$1004,5,0),"")</f>
        <v/>
      </c>
      <c r="G853" s="58" t="str">
        <f>IFERROR(VLOOKUP($AC853,FILL_DATA!$A$4:$X$1004,6,0),"")</f>
        <v/>
      </c>
      <c r="H853" s="58" t="str">
        <f>IFERROR(VLOOKUP($AC853,FILL_DATA!$A$4:$X$1004,7,0),"")</f>
        <v/>
      </c>
      <c r="I853" s="161" t="str">
        <f>IFERROR(VLOOKUP($AC853,FILL_DATA!$A$4:$X$1004,9,0),"")</f>
        <v/>
      </c>
      <c r="J853" s="58" t="str">
        <f>IFERROR(VLOOKUP($AC853,FILL_DATA!$A$4:$X$1004,10,0),"")</f>
        <v/>
      </c>
      <c r="K853" s="58" t="str">
        <f>IFERROR(VLOOKUP($AC853,FILL_DATA!$A$4:$X$1004,11,0),"")</f>
        <v/>
      </c>
      <c r="L853" s="58" t="str">
        <f>IFERROR(VLOOKUP($AC853,FILL_DATA!$A$4:$X$1004,12,0),"")</f>
        <v/>
      </c>
      <c r="M853" s="58" t="str">
        <f>IFERROR(VLOOKUP($AC853,FILL_DATA!$A$4:$X$1004,13,0),"")</f>
        <v/>
      </c>
      <c r="N853" s="58" t="str">
        <f>IFERROR(VLOOKUP($AC853,FILL_DATA!$A$4:$X$1004,14,0),"")</f>
        <v/>
      </c>
      <c r="O853" s="58" t="str">
        <f>IFERROR(VLOOKUP($AC853,FILL_DATA!$A$4:$X$1004,15,0),"")</f>
        <v/>
      </c>
      <c r="P853" s="58" t="str">
        <f>IFERROR(VLOOKUP($AC853,FILL_DATA!$A$4:$X$1004,16,0),"")</f>
        <v/>
      </c>
      <c r="Q853" s="58" t="str">
        <f>IFERROR(VLOOKUP($AC853,FILL_DATA!$A$4:$X$1004,17,0),"")</f>
        <v/>
      </c>
      <c r="R853" s="58" t="str">
        <f>IFERROR(VLOOKUP($AC853,FILL_DATA!$A$4:$X$1004,18,0),"")</f>
        <v/>
      </c>
      <c r="S853" s="58" t="str">
        <f>IFERROR(VLOOKUP($AC853,FILL_DATA!$A$4:$X$1004,19,0),"")</f>
        <v/>
      </c>
      <c r="T853" s="58" t="str">
        <f>IFERROR(VLOOKUP($AC853,FILL_DATA!$A$4:$X$1004,20,0),"")</f>
        <v/>
      </c>
      <c r="U853" s="58" t="str">
        <f>IFERROR(VLOOKUP($AC853,FILL_DATA!$A$4:$X$1004,21,0),"")</f>
        <v/>
      </c>
      <c r="V853" s="58" t="str">
        <f>IFERROR(VLOOKUP($AC853,FILL_DATA!$A$4:$X$1004,22,0),"")</f>
        <v/>
      </c>
      <c r="W853" s="58" t="str">
        <f>IFERROR(VLOOKUP($AC853,FILL_DATA!$A$4:$X$1004,23,0),"")</f>
        <v/>
      </c>
      <c r="X853" s="59" t="str">
        <f>IFERROR(VLOOKUP($AC853,FILL_DATA!$A$4:$X$1004,24,0),"")</f>
        <v/>
      </c>
      <c r="Y853" s="59" t="str">
        <f>IF(SANCTION!$C$6:$C$1006="","",VLOOKUP(SANCTION!$C$6:$C$1006,Sheet1!$B$3:$C$15,2,0))</f>
        <v/>
      </c>
      <c r="Z853" s="57">
        <f t="shared" si="26"/>
        <v>0</v>
      </c>
      <c r="AE853" s="89">
        <f>IF(SANCTION!$C853&gt;=9,1,0)</f>
        <v>1</v>
      </c>
      <c r="AF853" s="89">
        <f>IFERROR(PRODUCT(SANCTION!$X853,SANCTION!$Y853),"")</f>
        <v>0</v>
      </c>
      <c r="AG853" s="89">
        <f t="shared" si="27"/>
        <v>0</v>
      </c>
    </row>
    <row r="854" spans="1:33" hidden="1">
      <c r="A854" s="89" t="str">
        <f>J854&amp;"_"&amp;COUNTIF($J$6:J854,J854)</f>
        <v>_818</v>
      </c>
      <c r="B854" s="58"/>
      <c r="C854" s="58" t="str">
        <f>IFERROR(VLOOKUP($AC854,FILL_DATA!$A$4:$X$1004,2,0),"")</f>
        <v/>
      </c>
      <c r="D854" s="59" t="str">
        <f>IFERROR(VLOOKUP($AC854,FILL_DATA!$A$4:$X$1004,3,0),"")</f>
        <v/>
      </c>
      <c r="E854" s="59" t="str">
        <f>IF(REFRESH!D854="","",REFRESH!D854)</f>
        <v/>
      </c>
      <c r="F854" s="59" t="str">
        <f>IFERROR(VLOOKUP($AC854,FILL_DATA!$A$4:$X$1004,5,0),"")</f>
        <v/>
      </c>
      <c r="G854" s="58" t="str">
        <f>IFERROR(VLOOKUP($AC854,FILL_DATA!$A$4:$X$1004,6,0),"")</f>
        <v/>
      </c>
      <c r="H854" s="58" t="str">
        <f>IFERROR(VLOOKUP($AC854,FILL_DATA!$A$4:$X$1004,7,0),"")</f>
        <v/>
      </c>
      <c r="I854" s="161" t="str">
        <f>IFERROR(VLOOKUP($AC854,FILL_DATA!$A$4:$X$1004,9,0),"")</f>
        <v/>
      </c>
      <c r="J854" s="58" t="str">
        <f>IFERROR(VLOOKUP($AC854,FILL_DATA!$A$4:$X$1004,10,0),"")</f>
        <v/>
      </c>
      <c r="K854" s="58" t="str">
        <f>IFERROR(VLOOKUP($AC854,FILL_DATA!$A$4:$X$1004,11,0),"")</f>
        <v/>
      </c>
      <c r="L854" s="58" t="str">
        <f>IFERROR(VLOOKUP($AC854,FILL_DATA!$A$4:$X$1004,12,0),"")</f>
        <v/>
      </c>
      <c r="M854" s="58" t="str">
        <f>IFERROR(VLOOKUP($AC854,FILL_DATA!$A$4:$X$1004,13,0),"")</f>
        <v/>
      </c>
      <c r="N854" s="58" t="str">
        <f>IFERROR(VLOOKUP($AC854,FILL_DATA!$A$4:$X$1004,14,0),"")</f>
        <v/>
      </c>
      <c r="O854" s="58" t="str">
        <f>IFERROR(VLOOKUP($AC854,FILL_DATA!$A$4:$X$1004,15,0),"")</f>
        <v/>
      </c>
      <c r="P854" s="58" t="str">
        <f>IFERROR(VLOOKUP($AC854,FILL_DATA!$A$4:$X$1004,16,0),"")</f>
        <v/>
      </c>
      <c r="Q854" s="58" t="str">
        <f>IFERROR(VLOOKUP($AC854,FILL_DATA!$A$4:$X$1004,17,0),"")</f>
        <v/>
      </c>
      <c r="R854" s="58" t="str">
        <f>IFERROR(VLOOKUP($AC854,FILL_DATA!$A$4:$X$1004,18,0),"")</f>
        <v/>
      </c>
      <c r="S854" s="58" t="str">
        <f>IFERROR(VLOOKUP($AC854,FILL_DATA!$A$4:$X$1004,19,0),"")</f>
        <v/>
      </c>
      <c r="T854" s="58" t="str">
        <f>IFERROR(VLOOKUP($AC854,FILL_DATA!$A$4:$X$1004,20,0),"")</f>
        <v/>
      </c>
      <c r="U854" s="58" t="str">
        <f>IFERROR(VLOOKUP($AC854,FILL_DATA!$A$4:$X$1004,21,0),"")</f>
        <v/>
      </c>
      <c r="V854" s="58" t="str">
        <f>IFERROR(VLOOKUP($AC854,FILL_DATA!$A$4:$X$1004,22,0),"")</f>
        <v/>
      </c>
      <c r="W854" s="58" t="str">
        <f>IFERROR(VLOOKUP($AC854,FILL_DATA!$A$4:$X$1004,23,0),"")</f>
        <v/>
      </c>
      <c r="X854" s="59" t="str">
        <f>IFERROR(VLOOKUP($AC854,FILL_DATA!$A$4:$X$1004,24,0),"")</f>
        <v/>
      </c>
      <c r="Y854" s="59" t="str">
        <f>IF(SANCTION!$C$6:$C$1006="","",VLOOKUP(SANCTION!$C$6:$C$1006,Sheet1!$B$3:$C$15,2,0))</f>
        <v/>
      </c>
      <c r="Z854" s="57">
        <f t="shared" si="26"/>
        <v>0</v>
      </c>
      <c r="AE854" s="89">
        <f>IF(SANCTION!$C854&gt;=9,1,0)</f>
        <v>1</v>
      </c>
      <c r="AF854" s="89">
        <f>IFERROR(PRODUCT(SANCTION!$X854,SANCTION!$Y854),"")</f>
        <v>0</v>
      </c>
      <c r="AG854" s="89">
        <f t="shared" si="27"/>
        <v>0</v>
      </c>
    </row>
    <row r="855" spans="1:33" hidden="1">
      <c r="A855" s="89" t="str">
        <f>J855&amp;"_"&amp;COUNTIF($J$6:J855,J855)</f>
        <v>_819</v>
      </c>
      <c r="B855" s="58"/>
      <c r="C855" s="58" t="str">
        <f>IFERROR(VLOOKUP($AC855,FILL_DATA!$A$4:$X$1004,2,0),"")</f>
        <v/>
      </c>
      <c r="D855" s="59" t="str">
        <f>IFERROR(VLOOKUP($AC855,FILL_DATA!$A$4:$X$1004,3,0),"")</f>
        <v/>
      </c>
      <c r="E855" s="59" t="str">
        <f>IF(REFRESH!D855="","",REFRESH!D855)</f>
        <v/>
      </c>
      <c r="F855" s="59" t="str">
        <f>IFERROR(VLOOKUP($AC855,FILL_DATA!$A$4:$X$1004,5,0),"")</f>
        <v/>
      </c>
      <c r="G855" s="58" t="str">
        <f>IFERROR(VLOOKUP($AC855,FILL_DATA!$A$4:$X$1004,6,0),"")</f>
        <v/>
      </c>
      <c r="H855" s="58" t="str">
        <f>IFERROR(VLOOKUP($AC855,FILL_DATA!$A$4:$X$1004,7,0),"")</f>
        <v/>
      </c>
      <c r="I855" s="161" t="str">
        <f>IFERROR(VLOOKUP($AC855,FILL_DATA!$A$4:$X$1004,9,0),"")</f>
        <v/>
      </c>
      <c r="J855" s="58" t="str">
        <f>IFERROR(VLOOKUP($AC855,FILL_DATA!$A$4:$X$1004,10,0),"")</f>
        <v/>
      </c>
      <c r="K855" s="58" t="str">
        <f>IFERROR(VLOOKUP($AC855,FILL_DATA!$A$4:$X$1004,11,0),"")</f>
        <v/>
      </c>
      <c r="L855" s="58" t="str">
        <f>IFERROR(VLOOKUP($AC855,FILL_DATA!$A$4:$X$1004,12,0),"")</f>
        <v/>
      </c>
      <c r="M855" s="58" t="str">
        <f>IFERROR(VLOOKUP($AC855,FILL_DATA!$A$4:$X$1004,13,0),"")</f>
        <v/>
      </c>
      <c r="N855" s="58" t="str">
        <f>IFERROR(VLOOKUP($AC855,FILL_DATA!$A$4:$X$1004,14,0),"")</f>
        <v/>
      </c>
      <c r="O855" s="58" t="str">
        <f>IFERROR(VLOOKUP($AC855,FILL_DATA!$A$4:$X$1004,15,0),"")</f>
        <v/>
      </c>
      <c r="P855" s="58" t="str">
        <f>IFERROR(VLOOKUP($AC855,FILL_DATA!$A$4:$X$1004,16,0),"")</f>
        <v/>
      </c>
      <c r="Q855" s="58" t="str">
        <f>IFERROR(VLOOKUP($AC855,FILL_DATA!$A$4:$X$1004,17,0),"")</f>
        <v/>
      </c>
      <c r="R855" s="58" t="str">
        <f>IFERROR(VLOOKUP($AC855,FILL_DATA!$A$4:$X$1004,18,0),"")</f>
        <v/>
      </c>
      <c r="S855" s="58" t="str">
        <f>IFERROR(VLOOKUP($AC855,FILL_DATA!$A$4:$X$1004,19,0),"")</f>
        <v/>
      </c>
      <c r="T855" s="58" t="str">
        <f>IFERROR(VLOOKUP($AC855,FILL_DATA!$A$4:$X$1004,20,0),"")</f>
        <v/>
      </c>
      <c r="U855" s="58" t="str">
        <f>IFERROR(VLOOKUP($AC855,FILL_DATA!$A$4:$X$1004,21,0),"")</f>
        <v/>
      </c>
      <c r="V855" s="58" t="str">
        <f>IFERROR(VLOOKUP($AC855,FILL_DATA!$A$4:$X$1004,22,0),"")</f>
        <v/>
      </c>
      <c r="W855" s="58" t="str">
        <f>IFERROR(VLOOKUP($AC855,FILL_DATA!$A$4:$X$1004,23,0),"")</f>
        <v/>
      </c>
      <c r="X855" s="59" t="str">
        <f>IFERROR(VLOOKUP($AC855,FILL_DATA!$A$4:$X$1004,24,0),"")</f>
        <v/>
      </c>
      <c r="Y855" s="59" t="str">
        <f>IF(SANCTION!$C$6:$C$1006="","",VLOOKUP(SANCTION!$C$6:$C$1006,Sheet1!$B$3:$C$15,2,0))</f>
        <v/>
      </c>
      <c r="Z855" s="57">
        <f t="shared" si="26"/>
        <v>0</v>
      </c>
      <c r="AE855" s="89">
        <f>IF(SANCTION!$C855&gt;=9,1,0)</f>
        <v>1</v>
      </c>
      <c r="AF855" s="89">
        <f>IFERROR(PRODUCT(SANCTION!$X855,SANCTION!$Y855),"")</f>
        <v>0</v>
      </c>
      <c r="AG855" s="89">
        <f t="shared" si="27"/>
        <v>0</v>
      </c>
    </row>
    <row r="856" spans="1:33" hidden="1">
      <c r="A856" s="89" t="str">
        <f>J856&amp;"_"&amp;COUNTIF($J$6:J856,J856)</f>
        <v>_820</v>
      </c>
      <c r="B856" s="58"/>
      <c r="C856" s="58" t="str">
        <f>IFERROR(VLOOKUP($AC856,FILL_DATA!$A$4:$X$1004,2,0),"")</f>
        <v/>
      </c>
      <c r="D856" s="59" t="str">
        <f>IFERROR(VLOOKUP($AC856,FILL_DATA!$A$4:$X$1004,3,0),"")</f>
        <v/>
      </c>
      <c r="E856" s="59" t="str">
        <f>IF(REFRESH!D856="","",REFRESH!D856)</f>
        <v/>
      </c>
      <c r="F856" s="59" t="str">
        <f>IFERROR(VLOOKUP($AC856,FILL_DATA!$A$4:$X$1004,5,0),"")</f>
        <v/>
      </c>
      <c r="G856" s="58" t="str">
        <f>IFERROR(VLOOKUP($AC856,FILL_DATA!$A$4:$X$1004,6,0),"")</f>
        <v/>
      </c>
      <c r="H856" s="58" t="str">
        <f>IFERROR(VLOOKUP($AC856,FILL_DATA!$A$4:$X$1004,7,0),"")</f>
        <v/>
      </c>
      <c r="I856" s="161" t="str">
        <f>IFERROR(VLOOKUP($AC856,FILL_DATA!$A$4:$X$1004,9,0),"")</f>
        <v/>
      </c>
      <c r="J856" s="58" t="str">
        <f>IFERROR(VLOOKUP($AC856,FILL_DATA!$A$4:$X$1004,10,0),"")</f>
        <v/>
      </c>
      <c r="K856" s="58" t="str">
        <f>IFERROR(VLOOKUP($AC856,FILL_DATA!$A$4:$X$1004,11,0),"")</f>
        <v/>
      </c>
      <c r="L856" s="58" t="str">
        <f>IFERROR(VLOOKUP($AC856,FILL_DATA!$A$4:$X$1004,12,0),"")</f>
        <v/>
      </c>
      <c r="M856" s="58" t="str">
        <f>IFERROR(VLOOKUP($AC856,FILL_DATA!$A$4:$X$1004,13,0),"")</f>
        <v/>
      </c>
      <c r="N856" s="58" t="str">
        <f>IFERROR(VLOOKUP($AC856,FILL_DATA!$A$4:$X$1004,14,0),"")</f>
        <v/>
      </c>
      <c r="O856" s="58" t="str">
        <f>IFERROR(VLOOKUP($AC856,FILL_DATA!$A$4:$X$1004,15,0),"")</f>
        <v/>
      </c>
      <c r="P856" s="58" t="str">
        <f>IFERROR(VLOOKUP($AC856,FILL_DATA!$A$4:$X$1004,16,0),"")</f>
        <v/>
      </c>
      <c r="Q856" s="58" t="str">
        <f>IFERROR(VLOOKUP($AC856,FILL_DATA!$A$4:$X$1004,17,0),"")</f>
        <v/>
      </c>
      <c r="R856" s="58" t="str">
        <f>IFERROR(VLOOKUP($AC856,FILL_DATA!$A$4:$X$1004,18,0),"")</f>
        <v/>
      </c>
      <c r="S856" s="58" t="str">
        <f>IFERROR(VLOOKUP($AC856,FILL_DATA!$A$4:$X$1004,19,0),"")</f>
        <v/>
      </c>
      <c r="T856" s="58" t="str">
        <f>IFERROR(VLOOKUP($AC856,FILL_DATA!$A$4:$X$1004,20,0),"")</f>
        <v/>
      </c>
      <c r="U856" s="58" t="str">
        <f>IFERROR(VLOOKUP($AC856,FILL_DATA!$A$4:$X$1004,21,0),"")</f>
        <v/>
      </c>
      <c r="V856" s="58" t="str">
        <f>IFERROR(VLOOKUP($AC856,FILL_DATA!$A$4:$X$1004,22,0),"")</f>
        <v/>
      </c>
      <c r="W856" s="58" t="str">
        <f>IFERROR(VLOOKUP($AC856,FILL_DATA!$A$4:$X$1004,23,0),"")</f>
        <v/>
      </c>
      <c r="X856" s="59" t="str">
        <f>IFERROR(VLOOKUP($AC856,FILL_DATA!$A$4:$X$1004,24,0),"")</f>
        <v/>
      </c>
      <c r="Y856" s="59" t="str">
        <f>IF(SANCTION!$C$6:$C$1006="","",VLOOKUP(SANCTION!$C$6:$C$1006,Sheet1!$B$3:$C$15,2,0))</f>
        <v/>
      </c>
      <c r="Z856" s="57">
        <f t="shared" si="26"/>
        <v>0</v>
      </c>
      <c r="AE856" s="89">
        <f>IF(SANCTION!$C856&gt;=9,1,0)</f>
        <v>1</v>
      </c>
      <c r="AF856" s="89">
        <f>IFERROR(PRODUCT(SANCTION!$X856,SANCTION!$Y856),"")</f>
        <v>0</v>
      </c>
      <c r="AG856" s="89">
        <f t="shared" si="27"/>
        <v>0</v>
      </c>
    </row>
    <row r="857" spans="1:33" hidden="1">
      <c r="A857" s="89" t="str">
        <f>J857&amp;"_"&amp;COUNTIF($J$6:J857,J857)</f>
        <v>_821</v>
      </c>
      <c r="B857" s="58"/>
      <c r="C857" s="58" t="str">
        <f>IFERROR(VLOOKUP($AC857,FILL_DATA!$A$4:$X$1004,2,0),"")</f>
        <v/>
      </c>
      <c r="D857" s="59" t="str">
        <f>IFERROR(VLOOKUP($AC857,FILL_DATA!$A$4:$X$1004,3,0),"")</f>
        <v/>
      </c>
      <c r="E857" s="59" t="str">
        <f>IF(REFRESH!D857="","",REFRESH!D857)</f>
        <v/>
      </c>
      <c r="F857" s="59" t="str">
        <f>IFERROR(VLOOKUP($AC857,FILL_DATA!$A$4:$X$1004,5,0),"")</f>
        <v/>
      </c>
      <c r="G857" s="58" t="str">
        <f>IFERROR(VLOOKUP($AC857,FILL_DATA!$A$4:$X$1004,6,0),"")</f>
        <v/>
      </c>
      <c r="H857" s="58" t="str">
        <f>IFERROR(VLOOKUP($AC857,FILL_DATA!$A$4:$X$1004,7,0),"")</f>
        <v/>
      </c>
      <c r="I857" s="161" t="str">
        <f>IFERROR(VLOOKUP($AC857,FILL_DATA!$A$4:$X$1004,9,0),"")</f>
        <v/>
      </c>
      <c r="J857" s="58" t="str">
        <f>IFERROR(VLOOKUP($AC857,FILL_DATA!$A$4:$X$1004,10,0),"")</f>
        <v/>
      </c>
      <c r="K857" s="58" t="str">
        <f>IFERROR(VLOOKUP($AC857,FILL_DATA!$A$4:$X$1004,11,0),"")</f>
        <v/>
      </c>
      <c r="L857" s="58" t="str">
        <f>IFERROR(VLOOKUP($AC857,FILL_DATA!$A$4:$X$1004,12,0),"")</f>
        <v/>
      </c>
      <c r="M857" s="58" t="str">
        <f>IFERROR(VLOOKUP($AC857,FILL_DATA!$A$4:$X$1004,13,0),"")</f>
        <v/>
      </c>
      <c r="N857" s="58" t="str">
        <f>IFERROR(VLOOKUP($AC857,FILL_DATA!$A$4:$X$1004,14,0),"")</f>
        <v/>
      </c>
      <c r="O857" s="58" t="str">
        <f>IFERROR(VLOOKUP($AC857,FILL_DATA!$A$4:$X$1004,15,0),"")</f>
        <v/>
      </c>
      <c r="P857" s="58" t="str">
        <f>IFERROR(VLOOKUP($AC857,FILL_DATA!$A$4:$X$1004,16,0),"")</f>
        <v/>
      </c>
      <c r="Q857" s="58" t="str">
        <f>IFERROR(VLOOKUP($AC857,FILL_DATA!$A$4:$X$1004,17,0),"")</f>
        <v/>
      </c>
      <c r="R857" s="58" t="str">
        <f>IFERROR(VLOOKUP($AC857,FILL_DATA!$A$4:$X$1004,18,0),"")</f>
        <v/>
      </c>
      <c r="S857" s="58" t="str">
        <f>IFERROR(VLOOKUP($AC857,FILL_DATA!$A$4:$X$1004,19,0),"")</f>
        <v/>
      </c>
      <c r="T857" s="58" t="str">
        <f>IFERROR(VLOOKUP($AC857,FILL_DATA!$A$4:$X$1004,20,0),"")</f>
        <v/>
      </c>
      <c r="U857" s="58" t="str">
        <f>IFERROR(VLOOKUP($AC857,FILL_DATA!$A$4:$X$1004,21,0),"")</f>
        <v/>
      </c>
      <c r="V857" s="58" t="str">
        <f>IFERROR(VLOOKUP($AC857,FILL_DATA!$A$4:$X$1004,22,0),"")</f>
        <v/>
      </c>
      <c r="W857" s="58" t="str">
        <f>IFERROR(VLOOKUP($AC857,FILL_DATA!$A$4:$X$1004,23,0),"")</f>
        <v/>
      </c>
      <c r="X857" s="59" t="str">
        <f>IFERROR(VLOOKUP($AC857,FILL_DATA!$A$4:$X$1004,24,0),"")</f>
        <v/>
      </c>
      <c r="Y857" s="59" t="str">
        <f>IF(SANCTION!$C$6:$C$1006="","",VLOOKUP(SANCTION!$C$6:$C$1006,Sheet1!$B$3:$C$15,2,0))</f>
        <v/>
      </c>
      <c r="Z857" s="57">
        <f t="shared" si="26"/>
        <v>0</v>
      </c>
      <c r="AE857" s="89">
        <f>IF(SANCTION!$C857&gt;=9,1,0)</f>
        <v>1</v>
      </c>
      <c r="AF857" s="89">
        <f>IFERROR(PRODUCT(SANCTION!$X857,SANCTION!$Y857),"")</f>
        <v>0</v>
      </c>
      <c r="AG857" s="89">
        <f t="shared" si="27"/>
        <v>0</v>
      </c>
    </row>
    <row r="858" spans="1:33" hidden="1">
      <c r="A858" s="89" t="str">
        <f>J858&amp;"_"&amp;COUNTIF($J$6:J858,J858)</f>
        <v>_822</v>
      </c>
      <c r="B858" s="58"/>
      <c r="C858" s="58" t="str">
        <f>IFERROR(VLOOKUP($AC858,FILL_DATA!$A$4:$X$1004,2,0),"")</f>
        <v/>
      </c>
      <c r="D858" s="59" t="str">
        <f>IFERROR(VLOOKUP($AC858,FILL_DATA!$A$4:$X$1004,3,0),"")</f>
        <v/>
      </c>
      <c r="E858" s="59" t="str">
        <f>IF(REFRESH!D858="","",REFRESH!D858)</f>
        <v/>
      </c>
      <c r="F858" s="59" t="str">
        <f>IFERROR(VLOOKUP($AC858,FILL_DATA!$A$4:$X$1004,5,0),"")</f>
        <v/>
      </c>
      <c r="G858" s="58" t="str">
        <f>IFERROR(VLOOKUP($AC858,FILL_DATA!$A$4:$X$1004,6,0),"")</f>
        <v/>
      </c>
      <c r="H858" s="58" t="str">
        <f>IFERROR(VLOOKUP($AC858,FILL_DATA!$A$4:$X$1004,7,0),"")</f>
        <v/>
      </c>
      <c r="I858" s="161" t="str">
        <f>IFERROR(VLOOKUP($AC858,FILL_DATA!$A$4:$X$1004,9,0),"")</f>
        <v/>
      </c>
      <c r="J858" s="58" t="str">
        <f>IFERROR(VLOOKUP($AC858,FILL_DATA!$A$4:$X$1004,10,0),"")</f>
        <v/>
      </c>
      <c r="K858" s="58" t="str">
        <f>IFERROR(VLOOKUP($AC858,FILL_DATA!$A$4:$X$1004,11,0),"")</f>
        <v/>
      </c>
      <c r="L858" s="58" t="str">
        <f>IFERROR(VLOOKUP($AC858,FILL_DATA!$A$4:$X$1004,12,0),"")</f>
        <v/>
      </c>
      <c r="M858" s="58" t="str">
        <f>IFERROR(VLOOKUP($AC858,FILL_DATA!$A$4:$X$1004,13,0),"")</f>
        <v/>
      </c>
      <c r="N858" s="58" t="str">
        <f>IFERROR(VLOOKUP($AC858,FILL_DATA!$A$4:$X$1004,14,0),"")</f>
        <v/>
      </c>
      <c r="O858" s="58" t="str">
        <f>IFERROR(VLOOKUP($AC858,FILL_DATA!$A$4:$X$1004,15,0),"")</f>
        <v/>
      </c>
      <c r="P858" s="58" t="str">
        <f>IFERROR(VLOOKUP($AC858,FILL_DATA!$A$4:$X$1004,16,0),"")</f>
        <v/>
      </c>
      <c r="Q858" s="58" t="str">
        <f>IFERROR(VLOOKUP($AC858,FILL_DATA!$A$4:$X$1004,17,0),"")</f>
        <v/>
      </c>
      <c r="R858" s="58" t="str">
        <f>IFERROR(VLOOKUP($AC858,FILL_DATA!$A$4:$X$1004,18,0),"")</f>
        <v/>
      </c>
      <c r="S858" s="58" t="str">
        <f>IFERROR(VLOOKUP($AC858,FILL_DATA!$A$4:$X$1004,19,0),"")</f>
        <v/>
      </c>
      <c r="T858" s="58" t="str">
        <f>IFERROR(VLOOKUP($AC858,FILL_DATA!$A$4:$X$1004,20,0),"")</f>
        <v/>
      </c>
      <c r="U858" s="58" t="str">
        <f>IFERROR(VLOOKUP($AC858,FILL_DATA!$A$4:$X$1004,21,0),"")</f>
        <v/>
      </c>
      <c r="V858" s="58" t="str">
        <f>IFERROR(VLOOKUP($AC858,FILL_DATA!$A$4:$X$1004,22,0),"")</f>
        <v/>
      </c>
      <c r="W858" s="58" t="str">
        <f>IFERROR(VLOOKUP($AC858,FILL_DATA!$A$4:$X$1004,23,0),"")</f>
        <v/>
      </c>
      <c r="X858" s="59" t="str">
        <f>IFERROR(VLOOKUP($AC858,FILL_DATA!$A$4:$X$1004,24,0),"")</f>
        <v/>
      </c>
      <c r="Y858" s="59" t="str">
        <f>IF(SANCTION!$C$6:$C$1006="","",VLOOKUP(SANCTION!$C$6:$C$1006,Sheet1!$B$3:$C$15,2,0))</f>
        <v/>
      </c>
      <c r="Z858" s="57">
        <f t="shared" si="26"/>
        <v>0</v>
      </c>
      <c r="AE858" s="89">
        <f>IF(SANCTION!$C858&gt;=9,1,0)</f>
        <v>1</v>
      </c>
      <c r="AF858" s="89">
        <f>IFERROR(PRODUCT(SANCTION!$X858,SANCTION!$Y858),"")</f>
        <v>0</v>
      </c>
      <c r="AG858" s="89">
        <f t="shared" si="27"/>
        <v>0</v>
      </c>
    </row>
    <row r="859" spans="1:33" hidden="1">
      <c r="A859" s="89" t="str">
        <f>J859&amp;"_"&amp;COUNTIF($J$6:J859,J859)</f>
        <v>_823</v>
      </c>
      <c r="B859" s="58"/>
      <c r="C859" s="58" t="str">
        <f>IFERROR(VLOOKUP($AC859,FILL_DATA!$A$4:$X$1004,2,0),"")</f>
        <v/>
      </c>
      <c r="D859" s="59" t="str">
        <f>IFERROR(VLOOKUP($AC859,FILL_DATA!$A$4:$X$1004,3,0),"")</f>
        <v/>
      </c>
      <c r="E859" s="59" t="str">
        <f>IF(REFRESH!D859="","",REFRESH!D859)</f>
        <v/>
      </c>
      <c r="F859" s="59" t="str">
        <f>IFERROR(VLOOKUP($AC859,FILL_DATA!$A$4:$X$1004,5,0),"")</f>
        <v/>
      </c>
      <c r="G859" s="58" t="str">
        <f>IFERROR(VLOOKUP($AC859,FILL_DATA!$A$4:$X$1004,6,0),"")</f>
        <v/>
      </c>
      <c r="H859" s="58" t="str">
        <f>IFERROR(VLOOKUP($AC859,FILL_DATA!$A$4:$X$1004,7,0),"")</f>
        <v/>
      </c>
      <c r="I859" s="161" t="str">
        <f>IFERROR(VLOOKUP($AC859,FILL_DATA!$A$4:$X$1004,9,0),"")</f>
        <v/>
      </c>
      <c r="J859" s="58" t="str">
        <f>IFERROR(VLOOKUP($AC859,FILL_DATA!$A$4:$X$1004,10,0),"")</f>
        <v/>
      </c>
      <c r="K859" s="58" t="str">
        <f>IFERROR(VLOOKUP($AC859,FILL_DATA!$A$4:$X$1004,11,0),"")</f>
        <v/>
      </c>
      <c r="L859" s="58" t="str">
        <f>IFERROR(VLOOKUP($AC859,FILL_DATA!$A$4:$X$1004,12,0),"")</f>
        <v/>
      </c>
      <c r="M859" s="58" t="str">
        <f>IFERROR(VLOOKUP($AC859,FILL_DATA!$A$4:$X$1004,13,0),"")</f>
        <v/>
      </c>
      <c r="N859" s="58" t="str">
        <f>IFERROR(VLOOKUP($AC859,FILL_DATA!$A$4:$X$1004,14,0),"")</f>
        <v/>
      </c>
      <c r="O859" s="58" t="str">
        <f>IFERROR(VLOOKUP($AC859,FILL_DATA!$A$4:$X$1004,15,0),"")</f>
        <v/>
      </c>
      <c r="P859" s="58" t="str">
        <f>IFERROR(VLOOKUP($AC859,FILL_DATA!$A$4:$X$1004,16,0),"")</f>
        <v/>
      </c>
      <c r="Q859" s="58" t="str">
        <f>IFERROR(VLOOKUP($AC859,FILL_DATA!$A$4:$X$1004,17,0),"")</f>
        <v/>
      </c>
      <c r="R859" s="58" t="str">
        <f>IFERROR(VLOOKUP($AC859,FILL_DATA!$A$4:$X$1004,18,0),"")</f>
        <v/>
      </c>
      <c r="S859" s="58" t="str">
        <f>IFERROR(VLOOKUP($AC859,FILL_DATA!$A$4:$X$1004,19,0),"")</f>
        <v/>
      </c>
      <c r="T859" s="58" t="str">
        <f>IFERROR(VLOOKUP($AC859,FILL_DATA!$A$4:$X$1004,20,0),"")</f>
        <v/>
      </c>
      <c r="U859" s="58" t="str">
        <f>IFERROR(VLOOKUP($AC859,FILL_DATA!$A$4:$X$1004,21,0),"")</f>
        <v/>
      </c>
      <c r="V859" s="58" t="str">
        <f>IFERROR(VLOOKUP($AC859,FILL_DATA!$A$4:$X$1004,22,0),"")</f>
        <v/>
      </c>
      <c r="W859" s="58" t="str">
        <f>IFERROR(VLOOKUP($AC859,FILL_DATA!$A$4:$X$1004,23,0),"")</f>
        <v/>
      </c>
      <c r="X859" s="59" t="str">
        <f>IFERROR(VLOOKUP($AC859,FILL_DATA!$A$4:$X$1004,24,0),"")</f>
        <v/>
      </c>
      <c r="Y859" s="59" t="str">
        <f>IF(SANCTION!$C$6:$C$1006="","",VLOOKUP(SANCTION!$C$6:$C$1006,Sheet1!$B$3:$C$15,2,0))</f>
        <v/>
      </c>
      <c r="Z859" s="57">
        <f t="shared" si="26"/>
        <v>0</v>
      </c>
      <c r="AE859" s="89">
        <f>IF(SANCTION!$C859&gt;=9,1,0)</f>
        <v>1</v>
      </c>
      <c r="AF859" s="89">
        <f>IFERROR(PRODUCT(SANCTION!$X859,SANCTION!$Y859),"")</f>
        <v>0</v>
      </c>
      <c r="AG859" s="89">
        <f t="shared" si="27"/>
        <v>0</v>
      </c>
    </row>
    <row r="860" spans="1:33" hidden="1">
      <c r="A860" s="89" t="str">
        <f>J860&amp;"_"&amp;COUNTIF($J$6:J860,J860)</f>
        <v>_824</v>
      </c>
      <c r="B860" s="58"/>
      <c r="C860" s="58" t="str">
        <f>IFERROR(VLOOKUP($AC860,FILL_DATA!$A$4:$X$1004,2,0),"")</f>
        <v/>
      </c>
      <c r="D860" s="59" t="str">
        <f>IFERROR(VLOOKUP($AC860,FILL_DATA!$A$4:$X$1004,3,0),"")</f>
        <v/>
      </c>
      <c r="E860" s="59" t="str">
        <f>IF(REFRESH!D860="","",REFRESH!D860)</f>
        <v/>
      </c>
      <c r="F860" s="59" t="str">
        <f>IFERROR(VLOOKUP($AC860,FILL_DATA!$A$4:$X$1004,5,0),"")</f>
        <v/>
      </c>
      <c r="G860" s="58" t="str">
        <f>IFERROR(VLOOKUP($AC860,FILL_DATA!$A$4:$X$1004,6,0),"")</f>
        <v/>
      </c>
      <c r="H860" s="58" t="str">
        <f>IFERROR(VLOOKUP($AC860,FILL_DATA!$A$4:$X$1004,7,0),"")</f>
        <v/>
      </c>
      <c r="I860" s="161" t="str">
        <f>IFERROR(VLOOKUP($AC860,FILL_DATA!$A$4:$X$1004,9,0),"")</f>
        <v/>
      </c>
      <c r="J860" s="58" t="str">
        <f>IFERROR(VLOOKUP($AC860,FILL_DATA!$A$4:$X$1004,10,0),"")</f>
        <v/>
      </c>
      <c r="K860" s="58" t="str">
        <f>IFERROR(VLOOKUP($AC860,FILL_DATA!$A$4:$X$1004,11,0),"")</f>
        <v/>
      </c>
      <c r="L860" s="58" t="str">
        <f>IFERROR(VLOOKUP($AC860,FILL_DATA!$A$4:$X$1004,12,0),"")</f>
        <v/>
      </c>
      <c r="M860" s="58" t="str">
        <f>IFERROR(VLOOKUP($AC860,FILL_DATA!$A$4:$X$1004,13,0),"")</f>
        <v/>
      </c>
      <c r="N860" s="58" t="str">
        <f>IFERROR(VLOOKUP($AC860,FILL_DATA!$A$4:$X$1004,14,0),"")</f>
        <v/>
      </c>
      <c r="O860" s="58" t="str">
        <f>IFERROR(VLOOKUP($AC860,FILL_DATA!$A$4:$X$1004,15,0),"")</f>
        <v/>
      </c>
      <c r="P860" s="58" t="str">
        <f>IFERROR(VLOOKUP($AC860,FILL_DATA!$A$4:$X$1004,16,0),"")</f>
        <v/>
      </c>
      <c r="Q860" s="58" t="str">
        <f>IFERROR(VLOOKUP($AC860,FILL_DATA!$A$4:$X$1004,17,0),"")</f>
        <v/>
      </c>
      <c r="R860" s="58" t="str">
        <f>IFERROR(VLOOKUP($AC860,FILL_DATA!$A$4:$X$1004,18,0),"")</f>
        <v/>
      </c>
      <c r="S860" s="58" t="str">
        <f>IFERROR(VLOOKUP($AC860,FILL_DATA!$A$4:$X$1004,19,0),"")</f>
        <v/>
      </c>
      <c r="T860" s="58" t="str">
        <f>IFERROR(VLOOKUP($AC860,FILL_DATA!$A$4:$X$1004,20,0),"")</f>
        <v/>
      </c>
      <c r="U860" s="58" t="str">
        <f>IFERROR(VLOOKUP($AC860,FILL_DATA!$A$4:$X$1004,21,0),"")</f>
        <v/>
      </c>
      <c r="V860" s="58" t="str">
        <f>IFERROR(VLOOKUP($AC860,FILL_DATA!$A$4:$X$1004,22,0),"")</f>
        <v/>
      </c>
      <c r="W860" s="58" t="str">
        <f>IFERROR(VLOOKUP($AC860,FILL_DATA!$A$4:$X$1004,23,0),"")</f>
        <v/>
      </c>
      <c r="X860" s="59" t="str">
        <f>IFERROR(VLOOKUP($AC860,FILL_DATA!$A$4:$X$1004,24,0),"")</f>
        <v/>
      </c>
      <c r="Y860" s="59" t="str">
        <f>IF(SANCTION!$C$6:$C$1006="","",VLOOKUP(SANCTION!$C$6:$C$1006,Sheet1!$B$3:$C$15,2,0))</f>
        <v/>
      </c>
      <c r="Z860" s="57">
        <f t="shared" si="26"/>
        <v>0</v>
      </c>
      <c r="AE860" s="89">
        <f>IF(SANCTION!$C860&gt;=9,1,0)</f>
        <v>1</v>
      </c>
      <c r="AF860" s="89">
        <f>IFERROR(PRODUCT(SANCTION!$X860,SANCTION!$Y860),"")</f>
        <v>0</v>
      </c>
      <c r="AG860" s="89">
        <f t="shared" si="27"/>
        <v>0</v>
      </c>
    </row>
    <row r="861" spans="1:33" hidden="1">
      <c r="A861" s="89" t="str">
        <f>J861&amp;"_"&amp;COUNTIF($J$6:J861,J861)</f>
        <v>_825</v>
      </c>
      <c r="B861" s="58"/>
      <c r="C861" s="58" t="str">
        <f>IFERROR(VLOOKUP($AC861,FILL_DATA!$A$4:$X$1004,2,0),"")</f>
        <v/>
      </c>
      <c r="D861" s="59" t="str">
        <f>IFERROR(VLOOKUP($AC861,FILL_DATA!$A$4:$X$1004,3,0),"")</f>
        <v/>
      </c>
      <c r="E861" s="59" t="str">
        <f>IF(REFRESH!D861="","",REFRESH!D861)</f>
        <v/>
      </c>
      <c r="F861" s="59" t="str">
        <f>IFERROR(VLOOKUP($AC861,FILL_DATA!$A$4:$X$1004,5,0),"")</f>
        <v/>
      </c>
      <c r="G861" s="58" t="str">
        <f>IFERROR(VLOOKUP($AC861,FILL_DATA!$A$4:$X$1004,6,0),"")</f>
        <v/>
      </c>
      <c r="H861" s="58" t="str">
        <f>IFERROR(VLOOKUP($AC861,FILL_DATA!$A$4:$X$1004,7,0),"")</f>
        <v/>
      </c>
      <c r="I861" s="161" t="str">
        <f>IFERROR(VLOOKUP($AC861,FILL_DATA!$A$4:$X$1004,9,0),"")</f>
        <v/>
      </c>
      <c r="J861" s="58" t="str">
        <f>IFERROR(VLOOKUP($AC861,FILL_DATA!$A$4:$X$1004,10,0),"")</f>
        <v/>
      </c>
      <c r="K861" s="58" t="str">
        <f>IFERROR(VLOOKUP($AC861,FILL_DATA!$A$4:$X$1004,11,0),"")</f>
        <v/>
      </c>
      <c r="L861" s="58" t="str">
        <f>IFERROR(VLOOKUP($AC861,FILL_DATA!$A$4:$X$1004,12,0),"")</f>
        <v/>
      </c>
      <c r="M861" s="58" t="str">
        <f>IFERROR(VLOOKUP($AC861,FILL_DATA!$A$4:$X$1004,13,0),"")</f>
        <v/>
      </c>
      <c r="N861" s="58" t="str">
        <f>IFERROR(VLOOKUP($AC861,FILL_DATA!$A$4:$X$1004,14,0),"")</f>
        <v/>
      </c>
      <c r="O861" s="58" t="str">
        <f>IFERROR(VLOOKUP($AC861,FILL_DATA!$A$4:$X$1004,15,0),"")</f>
        <v/>
      </c>
      <c r="P861" s="58" t="str">
        <f>IFERROR(VLOOKUP($AC861,FILL_DATA!$A$4:$X$1004,16,0),"")</f>
        <v/>
      </c>
      <c r="Q861" s="58" t="str">
        <f>IFERROR(VLOOKUP($AC861,FILL_DATA!$A$4:$X$1004,17,0),"")</f>
        <v/>
      </c>
      <c r="R861" s="58" t="str">
        <f>IFERROR(VLOOKUP($AC861,FILL_DATA!$A$4:$X$1004,18,0),"")</f>
        <v/>
      </c>
      <c r="S861" s="58" t="str">
        <f>IFERROR(VLOOKUP($AC861,FILL_DATA!$A$4:$X$1004,19,0),"")</f>
        <v/>
      </c>
      <c r="T861" s="58" t="str">
        <f>IFERROR(VLOOKUP($AC861,FILL_DATA!$A$4:$X$1004,20,0),"")</f>
        <v/>
      </c>
      <c r="U861" s="58" t="str">
        <f>IFERROR(VLOOKUP($AC861,FILL_DATA!$A$4:$X$1004,21,0),"")</f>
        <v/>
      </c>
      <c r="V861" s="58" t="str">
        <f>IFERROR(VLOOKUP($AC861,FILL_DATA!$A$4:$X$1004,22,0),"")</f>
        <v/>
      </c>
      <c r="W861" s="58" t="str">
        <f>IFERROR(VLOOKUP($AC861,FILL_DATA!$A$4:$X$1004,23,0),"")</f>
        <v/>
      </c>
      <c r="X861" s="59" t="str">
        <f>IFERROR(VLOOKUP($AC861,FILL_DATA!$A$4:$X$1004,24,0),"")</f>
        <v/>
      </c>
      <c r="Y861" s="59" t="str">
        <f>IF(SANCTION!$C$6:$C$1006="","",VLOOKUP(SANCTION!$C$6:$C$1006,Sheet1!$B$3:$C$15,2,0))</f>
        <v/>
      </c>
      <c r="Z861" s="57">
        <f t="shared" si="26"/>
        <v>0</v>
      </c>
      <c r="AE861" s="89">
        <f>IF(SANCTION!$C861&gt;=9,1,0)</f>
        <v>1</v>
      </c>
      <c r="AF861" s="89">
        <f>IFERROR(PRODUCT(SANCTION!$X861,SANCTION!$Y861),"")</f>
        <v>0</v>
      </c>
      <c r="AG861" s="89">
        <f t="shared" si="27"/>
        <v>0</v>
      </c>
    </row>
    <row r="862" spans="1:33" hidden="1">
      <c r="A862" s="89" t="str">
        <f>J862&amp;"_"&amp;COUNTIF($J$6:J862,J862)</f>
        <v>_826</v>
      </c>
      <c r="B862" s="58"/>
      <c r="C862" s="58" t="str">
        <f>IFERROR(VLOOKUP($AC862,FILL_DATA!$A$4:$X$1004,2,0),"")</f>
        <v/>
      </c>
      <c r="D862" s="59" t="str">
        <f>IFERROR(VLOOKUP($AC862,FILL_DATA!$A$4:$X$1004,3,0),"")</f>
        <v/>
      </c>
      <c r="E862" s="59" t="str">
        <f>IF(REFRESH!D862="","",REFRESH!D862)</f>
        <v/>
      </c>
      <c r="F862" s="59" t="str">
        <f>IFERROR(VLOOKUP($AC862,FILL_DATA!$A$4:$X$1004,5,0),"")</f>
        <v/>
      </c>
      <c r="G862" s="58" t="str">
        <f>IFERROR(VLOOKUP($AC862,FILL_DATA!$A$4:$X$1004,6,0),"")</f>
        <v/>
      </c>
      <c r="H862" s="58" t="str">
        <f>IFERROR(VLOOKUP($AC862,FILL_DATA!$A$4:$X$1004,7,0),"")</f>
        <v/>
      </c>
      <c r="I862" s="161" t="str">
        <f>IFERROR(VLOOKUP($AC862,FILL_DATA!$A$4:$X$1004,9,0),"")</f>
        <v/>
      </c>
      <c r="J862" s="58" t="str">
        <f>IFERROR(VLOOKUP($AC862,FILL_DATA!$A$4:$X$1004,10,0),"")</f>
        <v/>
      </c>
      <c r="K862" s="58" t="str">
        <f>IFERROR(VLOOKUP($AC862,FILL_DATA!$A$4:$X$1004,11,0),"")</f>
        <v/>
      </c>
      <c r="L862" s="58" t="str">
        <f>IFERROR(VLOOKUP($AC862,FILL_DATA!$A$4:$X$1004,12,0),"")</f>
        <v/>
      </c>
      <c r="M862" s="58" t="str">
        <f>IFERROR(VLOOKUP($AC862,FILL_DATA!$A$4:$X$1004,13,0),"")</f>
        <v/>
      </c>
      <c r="N862" s="58" t="str">
        <f>IFERROR(VLOOKUP($AC862,FILL_DATA!$A$4:$X$1004,14,0),"")</f>
        <v/>
      </c>
      <c r="O862" s="58" t="str">
        <f>IFERROR(VLOOKUP($AC862,FILL_DATA!$A$4:$X$1004,15,0),"")</f>
        <v/>
      </c>
      <c r="P862" s="58" t="str">
        <f>IFERROR(VLOOKUP($AC862,FILL_DATA!$A$4:$X$1004,16,0),"")</f>
        <v/>
      </c>
      <c r="Q862" s="58" t="str">
        <f>IFERROR(VLOOKUP($AC862,FILL_DATA!$A$4:$X$1004,17,0),"")</f>
        <v/>
      </c>
      <c r="R862" s="58" t="str">
        <f>IFERROR(VLOOKUP($AC862,FILL_DATA!$A$4:$X$1004,18,0),"")</f>
        <v/>
      </c>
      <c r="S862" s="58" t="str">
        <f>IFERROR(VLOOKUP($AC862,FILL_DATA!$A$4:$X$1004,19,0),"")</f>
        <v/>
      </c>
      <c r="T862" s="58" t="str">
        <f>IFERROR(VLOOKUP($AC862,FILL_DATA!$A$4:$X$1004,20,0),"")</f>
        <v/>
      </c>
      <c r="U862" s="58" t="str">
        <f>IFERROR(VLOOKUP($AC862,FILL_DATA!$A$4:$X$1004,21,0),"")</f>
        <v/>
      </c>
      <c r="V862" s="58" t="str">
        <f>IFERROR(VLOOKUP($AC862,FILL_DATA!$A$4:$X$1004,22,0),"")</f>
        <v/>
      </c>
      <c r="W862" s="58" t="str">
        <f>IFERROR(VLOOKUP($AC862,FILL_DATA!$A$4:$X$1004,23,0),"")</f>
        <v/>
      </c>
      <c r="X862" s="59" t="str">
        <f>IFERROR(VLOOKUP($AC862,FILL_DATA!$A$4:$X$1004,24,0),"")</f>
        <v/>
      </c>
      <c r="Y862" s="59" t="str">
        <f>IF(SANCTION!$C$6:$C$1006="","",VLOOKUP(SANCTION!$C$6:$C$1006,Sheet1!$B$3:$C$15,2,0))</f>
        <v/>
      </c>
      <c r="Z862" s="57">
        <f t="shared" si="26"/>
        <v>0</v>
      </c>
      <c r="AE862" s="89">
        <f>IF(SANCTION!$C862&gt;=9,1,0)</f>
        <v>1</v>
      </c>
      <c r="AF862" s="89">
        <f>IFERROR(PRODUCT(SANCTION!$X862,SANCTION!$Y862),"")</f>
        <v>0</v>
      </c>
      <c r="AG862" s="89">
        <f t="shared" si="27"/>
        <v>0</v>
      </c>
    </row>
    <row r="863" spans="1:33" hidden="1">
      <c r="A863" s="89" t="str">
        <f>J863&amp;"_"&amp;COUNTIF($J$6:J863,J863)</f>
        <v>_827</v>
      </c>
      <c r="B863" s="58"/>
      <c r="C863" s="58" t="str">
        <f>IFERROR(VLOOKUP($AC863,FILL_DATA!$A$4:$X$1004,2,0),"")</f>
        <v/>
      </c>
      <c r="D863" s="59" t="str">
        <f>IFERROR(VLOOKUP($AC863,FILL_DATA!$A$4:$X$1004,3,0),"")</f>
        <v/>
      </c>
      <c r="E863" s="59" t="str">
        <f>IF(REFRESH!D863="","",REFRESH!D863)</f>
        <v/>
      </c>
      <c r="F863" s="59" t="str">
        <f>IFERROR(VLOOKUP($AC863,FILL_DATA!$A$4:$X$1004,5,0),"")</f>
        <v/>
      </c>
      <c r="G863" s="58" t="str">
        <f>IFERROR(VLOOKUP($AC863,FILL_DATA!$A$4:$X$1004,6,0),"")</f>
        <v/>
      </c>
      <c r="H863" s="58" t="str">
        <f>IFERROR(VLOOKUP($AC863,FILL_DATA!$A$4:$X$1004,7,0),"")</f>
        <v/>
      </c>
      <c r="I863" s="161" t="str">
        <f>IFERROR(VLOOKUP($AC863,FILL_DATA!$A$4:$X$1004,9,0),"")</f>
        <v/>
      </c>
      <c r="J863" s="58" t="str">
        <f>IFERROR(VLOOKUP($AC863,FILL_DATA!$A$4:$X$1004,10,0),"")</f>
        <v/>
      </c>
      <c r="K863" s="58" t="str">
        <f>IFERROR(VLOOKUP($AC863,FILL_DATA!$A$4:$X$1004,11,0),"")</f>
        <v/>
      </c>
      <c r="L863" s="58" t="str">
        <f>IFERROR(VLOOKUP($AC863,FILL_DATA!$A$4:$X$1004,12,0),"")</f>
        <v/>
      </c>
      <c r="M863" s="58" t="str">
        <f>IFERROR(VLOOKUP($AC863,FILL_DATA!$A$4:$X$1004,13,0),"")</f>
        <v/>
      </c>
      <c r="N863" s="58" t="str">
        <f>IFERROR(VLOOKUP($AC863,FILL_DATA!$A$4:$X$1004,14,0),"")</f>
        <v/>
      </c>
      <c r="O863" s="58" t="str">
        <f>IFERROR(VLOOKUP($AC863,FILL_DATA!$A$4:$X$1004,15,0),"")</f>
        <v/>
      </c>
      <c r="P863" s="58" t="str">
        <f>IFERROR(VLOOKUP($AC863,FILL_DATA!$A$4:$X$1004,16,0),"")</f>
        <v/>
      </c>
      <c r="Q863" s="58" t="str">
        <f>IFERROR(VLOOKUP($AC863,FILL_DATA!$A$4:$X$1004,17,0),"")</f>
        <v/>
      </c>
      <c r="R863" s="58" t="str">
        <f>IFERROR(VLOOKUP($AC863,FILL_DATA!$A$4:$X$1004,18,0),"")</f>
        <v/>
      </c>
      <c r="S863" s="58" t="str">
        <f>IFERROR(VLOOKUP($AC863,FILL_DATA!$A$4:$X$1004,19,0),"")</f>
        <v/>
      </c>
      <c r="T863" s="58" t="str">
        <f>IFERROR(VLOOKUP($AC863,FILL_DATA!$A$4:$X$1004,20,0),"")</f>
        <v/>
      </c>
      <c r="U863" s="58" t="str">
        <f>IFERROR(VLOOKUP($AC863,FILL_DATA!$A$4:$X$1004,21,0),"")</f>
        <v/>
      </c>
      <c r="V863" s="58" t="str">
        <f>IFERROR(VLOOKUP($AC863,FILL_DATA!$A$4:$X$1004,22,0),"")</f>
        <v/>
      </c>
      <c r="W863" s="58" t="str">
        <f>IFERROR(VLOOKUP($AC863,FILL_DATA!$A$4:$X$1004,23,0),"")</f>
        <v/>
      </c>
      <c r="X863" s="59" t="str">
        <f>IFERROR(VLOOKUP($AC863,FILL_DATA!$A$4:$X$1004,24,0),"")</f>
        <v/>
      </c>
      <c r="Y863" s="59" t="str">
        <f>IF(SANCTION!$C$6:$C$1006="","",VLOOKUP(SANCTION!$C$6:$C$1006,Sheet1!$B$3:$C$15,2,0))</f>
        <v/>
      </c>
      <c r="Z863" s="57">
        <f t="shared" si="26"/>
        <v>0</v>
      </c>
      <c r="AE863" s="89">
        <f>IF(SANCTION!$C863&gt;=9,1,0)</f>
        <v>1</v>
      </c>
      <c r="AF863" s="89">
        <f>IFERROR(PRODUCT(SANCTION!$X863,SANCTION!$Y863),"")</f>
        <v>0</v>
      </c>
      <c r="AG863" s="89">
        <f t="shared" si="27"/>
        <v>0</v>
      </c>
    </row>
    <row r="864" spans="1:33" hidden="1">
      <c r="A864" s="89" t="str">
        <f>J864&amp;"_"&amp;COUNTIF($J$6:J864,J864)</f>
        <v>_828</v>
      </c>
      <c r="B864" s="58"/>
      <c r="C864" s="58" t="str">
        <f>IFERROR(VLOOKUP($AC864,FILL_DATA!$A$4:$X$1004,2,0),"")</f>
        <v/>
      </c>
      <c r="D864" s="59" t="str">
        <f>IFERROR(VLOOKUP($AC864,FILL_DATA!$A$4:$X$1004,3,0),"")</f>
        <v/>
      </c>
      <c r="E864" s="59" t="str">
        <f>IF(REFRESH!D864="","",REFRESH!D864)</f>
        <v/>
      </c>
      <c r="F864" s="59" t="str">
        <f>IFERROR(VLOOKUP($AC864,FILL_DATA!$A$4:$X$1004,5,0),"")</f>
        <v/>
      </c>
      <c r="G864" s="58" t="str">
        <f>IFERROR(VLOOKUP($AC864,FILL_DATA!$A$4:$X$1004,6,0),"")</f>
        <v/>
      </c>
      <c r="H864" s="58" t="str">
        <f>IFERROR(VLOOKUP($AC864,FILL_DATA!$A$4:$X$1004,7,0),"")</f>
        <v/>
      </c>
      <c r="I864" s="161" t="str">
        <f>IFERROR(VLOOKUP($AC864,FILL_DATA!$A$4:$X$1004,9,0),"")</f>
        <v/>
      </c>
      <c r="J864" s="58" t="str">
        <f>IFERROR(VLOOKUP($AC864,FILL_DATA!$A$4:$X$1004,10,0),"")</f>
        <v/>
      </c>
      <c r="K864" s="58" t="str">
        <f>IFERROR(VLOOKUP($AC864,FILL_DATA!$A$4:$X$1004,11,0),"")</f>
        <v/>
      </c>
      <c r="L864" s="58" t="str">
        <f>IFERROR(VLOOKUP($AC864,FILL_DATA!$A$4:$X$1004,12,0),"")</f>
        <v/>
      </c>
      <c r="M864" s="58" t="str">
        <f>IFERROR(VLOOKUP($AC864,FILL_DATA!$A$4:$X$1004,13,0),"")</f>
        <v/>
      </c>
      <c r="N864" s="58" t="str">
        <f>IFERROR(VLOOKUP($AC864,FILL_DATA!$A$4:$X$1004,14,0),"")</f>
        <v/>
      </c>
      <c r="O864" s="58" t="str">
        <f>IFERROR(VLOOKUP($AC864,FILL_DATA!$A$4:$X$1004,15,0),"")</f>
        <v/>
      </c>
      <c r="P864" s="58" t="str">
        <f>IFERROR(VLOOKUP($AC864,FILL_DATA!$A$4:$X$1004,16,0),"")</f>
        <v/>
      </c>
      <c r="Q864" s="58" t="str">
        <f>IFERROR(VLOOKUP($AC864,FILL_DATA!$A$4:$X$1004,17,0),"")</f>
        <v/>
      </c>
      <c r="R864" s="58" t="str">
        <f>IFERROR(VLOOKUP($AC864,FILL_DATA!$A$4:$X$1004,18,0),"")</f>
        <v/>
      </c>
      <c r="S864" s="58" t="str">
        <f>IFERROR(VLOOKUP($AC864,FILL_DATA!$A$4:$X$1004,19,0),"")</f>
        <v/>
      </c>
      <c r="T864" s="58" t="str">
        <f>IFERROR(VLOOKUP($AC864,FILL_DATA!$A$4:$X$1004,20,0),"")</f>
        <v/>
      </c>
      <c r="U864" s="58" t="str">
        <f>IFERROR(VLOOKUP($AC864,FILL_DATA!$A$4:$X$1004,21,0),"")</f>
        <v/>
      </c>
      <c r="V864" s="58" t="str">
        <f>IFERROR(VLOOKUP($AC864,FILL_DATA!$A$4:$X$1004,22,0),"")</f>
        <v/>
      </c>
      <c r="W864" s="58" t="str">
        <f>IFERROR(VLOOKUP($AC864,FILL_DATA!$A$4:$X$1004,23,0),"")</f>
        <v/>
      </c>
      <c r="X864" s="59" t="str">
        <f>IFERROR(VLOOKUP($AC864,FILL_DATA!$A$4:$X$1004,24,0),"")</f>
        <v/>
      </c>
      <c r="Y864" s="59" t="str">
        <f>IF(SANCTION!$C$6:$C$1006="","",VLOOKUP(SANCTION!$C$6:$C$1006,Sheet1!$B$3:$C$15,2,0))</f>
        <v/>
      </c>
      <c r="Z864" s="57">
        <f t="shared" si="26"/>
        <v>0</v>
      </c>
      <c r="AE864" s="89">
        <f>IF(SANCTION!$C864&gt;=9,1,0)</f>
        <v>1</v>
      </c>
      <c r="AF864" s="89">
        <f>IFERROR(PRODUCT(SANCTION!$X864,SANCTION!$Y864),"")</f>
        <v>0</v>
      </c>
      <c r="AG864" s="89">
        <f t="shared" si="27"/>
        <v>0</v>
      </c>
    </row>
    <row r="865" spans="1:33" hidden="1">
      <c r="A865" s="89" t="str">
        <f>J865&amp;"_"&amp;COUNTIF($J$6:J865,J865)</f>
        <v>_829</v>
      </c>
      <c r="B865" s="58"/>
      <c r="C865" s="58" t="str">
        <f>IFERROR(VLOOKUP($AC865,FILL_DATA!$A$4:$X$1004,2,0),"")</f>
        <v/>
      </c>
      <c r="D865" s="59" t="str">
        <f>IFERROR(VLOOKUP($AC865,FILL_DATA!$A$4:$X$1004,3,0),"")</f>
        <v/>
      </c>
      <c r="E865" s="59" t="str">
        <f>IF(REFRESH!D865="","",REFRESH!D865)</f>
        <v/>
      </c>
      <c r="F865" s="59" t="str">
        <f>IFERROR(VLOOKUP($AC865,FILL_DATA!$A$4:$X$1004,5,0),"")</f>
        <v/>
      </c>
      <c r="G865" s="58" t="str">
        <f>IFERROR(VLOOKUP($AC865,FILL_DATA!$A$4:$X$1004,6,0),"")</f>
        <v/>
      </c>
      <c r="H865" s="58" t="str">
        <f>IFERROR(VLOOKUP($AC865,FILL_DATA!$A$4:$X$1004,7,0),"")</f>
        <v/>
      </c>
      <c r="I865" s="161" t="str">
        <f>IFERROR(VLOOKUP($AC865,FILL_DATA!$A$4:$X$1004,9,0),"")</f>
        <v/>
      </c>
      <c r="J865" s="58" t="str">
        <f>IFERROR(VLOOKUP($AC865,FILL_DATA!$A$4:$X$1004,10,0),"")</f>
        <v/>
      </c>
      <c r="K865" s="58" t="str">
        <f>IFERROR(VLOOKUP($AC865,FILL_DATA!$A$4:$X$1004,11,0),"")</f>
        <v/>
      </c>
      <c r="L865" s="58" t="str">
        <f>IFERROR(VLOOKUP($AC865,FILL_DATA!$A$4:$X$1004,12,0),"")</f>
        <v/>
      </c>
      <c r="M865" s="58" t="str">
        <f>IFERROR(VLOOKUP($AC865,FILL_DATA!$A$4:$X$1004,13,0),"")</f>
        <v/>
      </c>
      <c r="N865" s="58" t="str">
        <f>IFERROR(VLOOKUP($AC865,FILL_DATA!$A$4:$X$1004,14,0),"")</f>
        <v/>
      </c>
      <c r="O865" s="58" t="str">
        <f>IFERROR(VLOOKUP($AC865,FILL_DATA!$A$4:$X$1004,15,0),"")</f>
        <v/>
      </c>
      <c r="P865" s="58" t="str">
        <f>IFERROR(VLOOKUP($AC865,FILL_DATA!$A$4:$X$1004,16,0),"")</f>
        <v/>
      </c>
      <c r="Q865" s="58" t="str">
        <f>IFERROR(VLOOKUP($AC865,FILL_DATA!$A$4:$X$1004,17,0),"")</f>
        <v/>
      </c>
      <c r="R865" s="58" t="str">
        <f>IFERROR(VLOOKUP($AC865,FILL_DATA!$A$4:$X$1004,18,0),"")</f>
        <v/>
      </c>
      <c r="S865" s="58" t="str">
        <f>IFERROR(VLOOKUP($AC865,FILL_DATA!$A$4:$X$1004,19,0),"")</f>
        <v/>
      </c>
      <c r="T865" s="58" t="str">
        <f>IFERROR(VLOOKUP($AC865,FILL_DATA!$A$4:$X$1004,20,0),"")</f>
        <v/>
      </c>
      <c r="U865" s="58" t="str">
        <f>IFERROR(VLOOKUP($AC865,FILL_DATA!$A$4:$X$1004,21,0),"")</f>
        <v/>
      </c>
      <c r="V865" s="58" t="str">
        <f>IFERROR(VLOOKUP($AC865,FILL_DATA!$A$4:$X$1004,22,0),"")</f>
        <v/>
      </c>
      <c r="W865" s="58" t="str">
        <f>IFERROR(VLOOKUP($AC865,FILL_DATA!$A$4:$X$1004,23,0),"")</f>
        <v/>
      </c>
      <c r="X865" s="59" t="str">
        <f>IFERROR(VLOOKUP($AC865,FILL_DATA!$A$4:$X$1004,24,0),"")</f>
        <v/>
      </c>
      <c r="Y865" s="59" t="str">
        <f>IF(SANCTION!$C$6:$C$1006="","",VLOOKUP(SANCTION!$C$6:$C$1006,Sheet1!$B$3:$C$15,2,0))</f>
        <v/>
      </c>
      <c r="Z865" s="57">
        <f t="shared" si="26"/>
        <v>0</v>
      </c>
      <c r="AE865" s="89">
        <f>IF(SANCTION!$C865&gt;=9,1,0)</f>
        <v>1</v>
      </c>
      <c r="AF865" s="89">
        <f>IFERROR(PRODUCT(SANCTION!$X865,SANCTION!$Y865),"")</f>
        <v>0</v>
      </c>
      <c r="AG865" s="89">
        <f t="shared" si="27"/>
        <v>0</v>
      </c>
    </row>
    <row r="866" spans="1:33" hidden="1">
      <c r="A866" s="89" t="str">
        <f>J866&amp;"_"&amp;COUNTIF($J$6:J866,J866)</f>
        <v>_830</v>
      </c>
      <c r="B866" s="58"/>
      <c r="C866" s="58" t="str">
        <f>IFERROR(VLOOKUP($AC866,FILL_DATA!$A$4:$X$1004,2,0),"")</f>
        <v/>
      </c>
      <c r="D866" s="59" t="str">
        <f>IFERROR(VLOOKUP($AC866,FILL_DATA!$A$4:$X$1004,3,0),"")</f>
        <v/>
      </c>
      <c r="E866" s="59" t="str">
        <f>IF(REFRESH!D866="","",REFRESH!D866)</f>
        <v/>
      </c>
      <c r="F866" s="59" t="str">
        <f>IFERROR(VLOOKUP($AC866,FILL_DATA!$A$4:$X$1004,5,0),"")</f>
        <v/>
      </c>
      <c r="G866" s="58" t="str">
        <f>IFERROR(VLOOKUP($AC866,FILL_DATA!$A$4:$X$1004,6,0),"")</f>
        <v/>
      </c>
      <c r="H866" s="58" t="str">
        <f>IFERROR(VLOOKUP($AC866,FILL_DATA!$A$4:$X$1004,7,0),"")</f>
        <v/>
      </c>
      <c r="I866" s="161" t="str">
        <f>IFERROR(VLOOKUP($AC866,FILL_DATA!$A$4:$X$1004,9,0),"")</f>
        <v/>
      </c>
      <c r="J866" s="58" t="str">
        <f>IFERROR(VLOOKUP($AC866,FILL_DATA!$A$4:$X$1004,10,0),"")</f>
        <v/>
      </c>
      <c r="K866" s="58" t="str">
        <f>IFERROR(VLOOKUP($AC866,FILL_DATA!$A$4:$X$1004,11,0),"")</f>
        <v/>
      </c>
      <c r="L866" s="58" t="str">
        <f>IFERROR(VLOOKUP($AC866,FILL_DATA!$A$4:$X$1004,12,0),"")</f>
        <v/>
      </c>
      <c r="M866" s="58" t="str">
        <f>IFERROR(VLOOKUP($AC866,FILL_DATA!$A$4:$X$1004,13,0),"")</f>
        <v/>
      </c>
      <c r="N866" s="58" t="str">
        <f>IFERROR(VLOOKUP($AC866,FILL_DATA!$A$4:$X$1004,14,0),"")</f>
        <v/>
      </c>
      <c r="O866" s="58" t="str">
        <f>IFERROR(VLOOKUP($AC866,FILL_DATA!$A$4:$X$1004,15,0),"")</f>
        <v/>
      </c>
      <c r="P866" s="58" t="str">
        <f>IFERROR(VLOOKUP($AC866,FILL_DATA!$A$4:$X$1004,16,0),"")</f>
        <v/>
      </c>
      <c r="Q866" s="58" t="str">
        <f>IFERROR(VLOOKUP($AC866,FILL_DATA!$A$4:$X$1004,17,0),"")</f>
        <v/>
      </c>
      <c r="R866" s="58" t="str">
        <f>IFERROR(VLOOKUP($AC866,FILL_DATA!$A$4:$X$1004,18,0),"")</f>
        <v/>
      </c>
      <c r="S866" s="58" t="str">
        <f>IFERROR(VLOOKUP($AC866,FILL_DATA!$A$4:$X$1004,19,0),"")</f>
        <v/>
      </c>
      <c r="T866" s="58" t="str">
        <f>IFERROR(VLOOKUP($AC866,FILL_DATA!$A$4:$X$1004,20,0),"")</f>
        <v/>
      </c>
      <c r="U866" s="58" t="str">
        <f>IFERROR(VLOOKUP($AC866,FILL_DATA!$A$4:$X$1004,21,0),"")</f>
        <v/>
      </c>
      <c r="V866" s="58" t="str">
        <f>IFERROR(VLOOKUP($AC866,FILL_DATA!$A$4:$X$1004,22,0),"")</f>
        <v/>
      </c>
      <c r="W866" s="58" t="str">
        <f>IFERROR(VLOOKUP($AC866,FILL_DATA!$A$4:$X$1004,23,0),"")</f>
        <v/>
      </c>
      <c r="X866" s="59" t="str">
        <f>IFERROR(VLOOKUP($AC866,FILL_DATA!$A$4:$X$1004,24,0),"")</f>
        <v/>
      </c>
      <c r="Y866" s="59" t="str">
        <f>IF(SANCTION!$C$6:$C$1006="","",VLOOKUP(SANCTION!$C$6:$C$1006,Sheet1!$B$3:$C$15,2,0))</f>
        <v/>
      </c>
      <c r="Z866" s="57">
        <f t="shared" si="26"/>
        <v>0</v>
      </c>
      <c r="AE866" s="89">
        <f>IF(SANCTION!$C866&gt;=9,1,0)</f>
        <v>1</v>
      </c>
      <c r="AF866" s="89">
        <f>IFERROR(PRODUCT(SANCTION!$X866,SANCTION!$Y866),"")</f>
        <v>0</v>
      </c>
      <c r="AG866" s="89">
        <f t="shared" si="27"/>
        <v>0</v>
      </c>
    </row>
    <row r="867" spans="1:33" hidden="1">
      <c r="A867" s="89" t="str">
        <f>J867&amp;"_"&amp;COUNTIF($J$6:J867,J867)</f>
        <v>_831</v>
      </c>
      <c r="B867" s="58"/>
      <c r="C867" s="58" t="str">
        <f>IFERROR(VLOOKUP($AC867,FILL_DATA!$A$4:$X$1004,2,0),"")</f>
        <v/>
      </c>
      <c r="D867" s="59" t="str">
        <f>IFERROR(VLOOKUP($AC867,FILL_DATA!$A$4:$X$1004,3,0),"")</f>
        <v/>
      </c>
      <c r="E867" s="59" t="str">
        <f>IF(REFRESH!D867="","",REFRESH!D867)</f>
        <v/>
      </c>
      <c r="F867" s="59" t="str">
        <f>IFERROR(VLOOKUP($AC867,FILL_DATA!$A$4:$X$1004,5,0),"")</f>
        <v/>
      </c>
      <c r="G867" s="58" t="str">
        <f>IFERROR(VLOOKUP($AC867,FILL_DATA!$A$4:$X$1004,6,0),"")</f>
        <v/>
      </c>
      <c r="H867" s="58" t="str">
        <f>IFERROR(VLOOKUP($AC867,FILL_DATA!$A$4:$X$1004,7,0),"")</f>
        <v/>
      </c>
      <c r="I867" s="161" t="str">
        <f>IFERROR(VLOOKUP($AC867,FILL_DATA!$A$4:$X$1004,9,0),"")</f>
        <v/>
      </c>
      <c r="J867" s="58" t="str">
        <f>IFERROR(VLOOKUP($AC867,FILL_DATA!$A$4:$X$1004,10,0),"")</f>
        <v/>
      </c>
      <c r="K867" s="58" t="str">
        <f>IFERROR(VLOOKUP($AC867,FILL_DATA!$A$4:$X$1004,11,0),"")</f>
        <v/>
      </c>
      <c r="L867" s="58" t="str">
        <f>IFERROR(VLOOKUP($AC867,FILL_DATA!$A$4:$X$1004,12,0),"")</f>
        <v/>
      </c>
      <c r="M867" s="58" t="str">
        <f>IFERROR(VLOOKUP($AC867,FILL_DATA!$A$4:$X$1004,13,0),"")</f>
        <v/>
      </c>
      <c r="N867" s="58" t="str">
        <f>IFERROR(VLOOKUP($AC867,FILL_DATA!$A$4:$X$1004,14,0),"")</f>
        <v/>
      </c>
      <c r="O867" s="58" t="str">
        <f>IFERROR(VLOOKUP($AC867,FILL_DATA!$A$4:$X$1004,15,0),"")</f>
        <v/>
      </c>
      <c r="P867" s="58" t="str">
        <f>IFERROR(VLOOKUP($AC867,FILL_DATA!$A$4:$X$1004,16,0),"")</f>
        <v/>
      </c>
      <c r="Q867" s="58" t="str">
        <f>IFERROR(VLOOKUP($AC867,FILL_DATA!$A$4:$X$1004,17,0),"")</f>
        <v/>
      </c>
      <c r="R867" s="58" t="str">
        <f>IFERROR(VLOOKUP($AC867,FILL_DATA!$A$4:$X$1004,18,0),"")</f>
        <v/>
      </c>
      <c r="S867" s="58" t="str">
        <f>IFERROR(VLOOKUP($AC867,FILL_DATA!$A$4:$X$1004,19,0),"")</f>
        <v/>
      </c>
      <c r="T867" s="58" t="str">
        <f>IFERROR(VLOOKUP($AC867,FILL_DATA!$A$4:$X$1004,20,0),"")</f>
        <v/>
      </c>
      <c r="U867" s="58" t="str">
        <f>IFERROR(VLOOKUP($AC867,FILL_DATA!$A$4:$X$1004,21,0),"")</f>
        <v/>
      </c>
      <c r="V867" s="58" t="str">
        <f>IFERROR(VLOOKUP($AC867,FILL_DATA!$A$4:$X$1004,22,0),"")</f>
        <v/>
      </c>
      <c r="W867" s="58" t="str">
        <f>IFERROR(VLOOKUP($AC867,FILL_DATA!$A$4:$X$1004,23,0),"")</f>
        <v/>
      </c>
      <c r="X867" s="59" t="str">
        <f>IFERROR(VLOOKUP($AC867,FILL_DATA!$A$4:$X$1004,24,0),"")</f>
        <v/>
      </c>
      <c r="Y867" s="59" t="str">
        <f>IF(SANCTION!$C$6:$C$1006="","",VLOOKUP(SANCTION!$C$6:$C$1006,Sheet1!$B$3:$C$15,2,0))</f>
        <v/>
      </c>
      <c r="Z867" s="57">
        <f t="shared" si="26"/>
        <v>0</v>
      </c>
      <c r="AE867" s="89">
        <f>IF(SANCTION!$C867&gt;=9,1,0)</f>
        <v>1</v>
      </c>
      <c r="AF867" s="89">
        <f>IFERROR(PRODUCT(SANCTION!$X867,SANCTION!$Y867),"")</f>
        <v>0</v>
      </c>
      <c r="AG867" s="89">
        <f t="shared" si="27"/>
        <v>0</v>
      </c>
    </row>
    <row r="868" spans="1:33" hidden="1">
      <c r="A868" s="89" t="str">
        <f>J868&amp;"_"&amp;COUNTIF($J$6:J868,J868)</f>
        <v>_832</v>
      </c>
      <c r="B868" s="58"/>
      <c r="C868" s="58" t="str">
        <f>IFERROR(VLOOKUP($AC868,FILL_DATA!$A$4:$X$1004,2,0),"")</f>
        <v/>
      </c>
      <c r="D868" s="59" t="str">
        <f>IFERROR(VLOOKUP($AC868,FILL_DATA!$A$4:$X$1004,3,0),"")</f>
        <v/>
      </c>
      <c r="E868" s="59" t="str">
        <f>IF(REFRESH!D868="","",REFRESH!D868)</f>
        <v/>
      </c>
      <c r="F868" s="59" t="str">
        <f>IFERROR(VLOOKUP($AC868,FILL_DATA!$A$4:$X$1004,5,0),"")</f>
        <v/>
      </c>
      <c r="G868" s="58" t="str">
        <f>IFERROR(VLOOKUP($AC868,FILL_DATA!$A$4:$X$1004,6,0),"")</f>
        <v/>
      </c>
      <c r="H868" s="58" t="str">
        <f>IFERROR(VLOOKUP($AC868,FILL_DATA!$A$4:$X$1004,7,0),"")</f>
        <v/>
      </c>
      <c r="I868" s="161" t="str">
        <f>IFERROR(VLOOKUP($AC868,FILL_DATA!$A$4:$X$1004,9,0),"")</f>
        <v/>
      </c>
      <c r="J868" s="58" t="str">
        <f>IFERROR(VLOOKUP($AC868,FILL_DATA!$A$4:$X$1004,10,0),"")</f>
        <v/>
      </c>
      <c r="K868" s="58" t="str">
        <f>IFERROR(VLOOKUP($AC868,FILL_DATA!$A$4:$X$1004,11,0),"")</f>
        <v/>
      </c>
      <c r="L868" s="58" t="str">
        <f>IFERROR(VLOOKUP($AC868,FILL_DATA!$A$4:$X$1004,12,0),"")</f>
        <v/>
      </c>
      <c r="M868" s="58" t="str">
        <f>IFERROR(VLOOKUP($AC868,FILL_DATA!$A$4:$X$1004,13,0),"")</f>
        <v/>
      </c>
      <c r="N868" s="58" t="str">
        <f>IFERROR(VLOOKUP($AC868,FILL_DATA!$A$4:$X$1004,14,0),"")</f>
        <v/>
      </c>
      <c r="O868" s="58" t="str">
        <f>IFERROR(VLOOKUP($AC868,FILL_DATA!$A$4:$X$1004,15,0),"")</f>
        <v/>
      </c>
      <c r="P868" s="58" t="str">
        <f>IFERROR(VLOOKUP($AC868,FILL_DATA!$A$4:$X$1004,16,0),"")</f>
        <v/>
      </c>
      <c r="Q868" s="58" t="str">
        <f>IFERROR(VLOOKUP($AC868,FILL_DATA!$A$4:$X$1004,17,0),"")</f>
        <v/>
      </c>
      <c r="R868" s="58" t="str">
        <f>IFERROR(VLOOKUP($AC868,FILL_DATA!$A$4:$X$1004,18,0),"")</f>
        <v/>
      </c>
      <c r="S868" s="58" t="str">
        <f>IFERROR(VLOOKUP($AC868,FILL_DATA!$A$4:$X$1004,19,0),"")</f>
        <v/>
      </c>
      <c r="T868" s="58" t="str">
        <f>IFERROR(VLOOKUP($AC868,FILL_DATA!$A$4:$X$1004,20,0),"")</f>
        <v/>
      </c>
      <c r="U868" s="58" t="str">
        <f>IFERROR(VLOOKUP($AC868,FILL_DATA!$A$4:$X$1004,21,0),"")</f>
        <v/>
      </c>
      <c r="V868" s="58" t="str">
        <f>IFERROR(VLOOKUP($AC868,FILL_DATA!$A$4:$X$1004,22,0),"")</f>
        <v/>
      </c>
      <c r="W868" s="58" t="str">
        <f>IFERROR(VLOOKUP($AC868,FILL_DATA!$A$4:$X$1004,23,0),"")</f>
        <v/>
      </c>
      <c r="X868" s="59" t="str">
        <f>IFERROR(VLOOKUP($AC868,FILL_DATA!$A$4:$X$1004,24,0),"")</f>
        <v/>
      </c>
      <c r="Y868" s="59" t="str">
        <f>IF(SANCTION!$C$6:$C$1006="","",VLOOKUP(SANCTION!$C$6:$C$1006,Sheet1!$B$3:$C$15,2,0))</f>
        <v/>
      </c>
      <c r="Z868" s="57">
        <f t="shared" si="26"/>
        <v>0</v>
      </c>
      <c r="AE868" s="89">
        <f>IF(SANCTION!$C868&gt;=9,1,0)</f>
        <v>1</v>
      </c>
      <c r="AF868" s="89">
        <f>IFERROR(PRODUCT(SANCTION!$X868,SANCTION!$Y868),"")</f>
        <v>0</v>
      </c>
      <c r="AG868" s="89">
        <f t="shared" si="27"/>
        <v>0</v>
      </c>
    </row>
    <row r="869" spans="1:33" hidden="1">
      <c r="A869" s="89" t="str">
        <f>J869&amp;"_"&amp;COUNTIF($J$6:J869,J869)</f>
        <v>_833</v>
      </c>
      <c r="B869" s="58"/>
      <c r="C869" s="58" t="str">
        <f>IFERROR(VLOOKUP($AC869,FILL_DATA!$A$4:$X$1004,2,0),"")</f>
        <v/>
      </c>
      <c r="D869" s="59" t="str">
        <f>IFERROR(VLOOKUP($AC869,FILL_DATA!$A$4:$X$1004,3,0),"")</f>
        <v/>
      </c>
      <c r="E869" s="59" t="str">
        <f>IF(REFRESH!D869="","",REFRESH!D869)</f>
        <v/>
      </c>
      <c r="F869" s="59" t="str">
        <f>IFERROR(VLOOKUP($AC869,FILL_DATA!$A$4:$X$1004,5,0),"")</f>
        <v/>
      </c>
      <c r="G869" s="58" t="str">
        <f>IFERROR(VLOOKUP($AC869,FILL_DATA!$A$4:$X$1004,6,0),"")</f>
        <v/>
      </c>
      <c r="H869" s="58" t="str">
        <f>IFERROR(VLOOKUP($AC869,FILL_DATA!$A$4:$X$1004,7,0),"")</f>
        <v/>
      </c>
      <c r="I869" s="161" t="str">
        <f>IFERROR(VLOOKUP($AC869,FILL_DATA!$A$4:$X$1004,9,0),"")</f>
        <v/>
      </c>
      <c r="J869" s="58" t="str">
        <f>IFERROR(VLOOKUP($AC869,FILL_DATA!$A$4:$X$1004,10,0),"")</f>
        <v/>
      </c>
      <c r="K869" s="58" t="str">
        <f>IFERROR(VLOOKUP($AC869,FILL_DATA!$A$4:$X$1004,11,0),"")</f>
        <v/>
      </c>
      <c r="L869" s="58" t="str">
        <f>IFERROR(VLOOKUP($AC869,FILL_DATA!$A$4:$X$1004,12,0),"")</f>
        <v/>
      </c>
      <c r="M869" s="58" t="str">
        <f>IFERROR(VLOOKUP($AC869,FILL_DATA!$A$4:$X$1004,13,0),"")</f>
        <v/>
      </c>
      <c r="N869" s="58" t="str">
        <f>IFERROR(VLOOKUP($AC869,FILL_DATA!$A$4:$X$1004,14,0),"")</f>
        <v/>
      </c>
      <c r="O869" s="58" t="str">
        <f>IFERROR(VLOOKUP($AC869,FILL_DATA!$A$4:$X$1004,15,0),"")</f>
        <v/>
      </c>
      <c r="P869" s="58" t="str">
        <f>IFERROR(VLOOKUP($AC869,FILL_DATA!$A$4:$X$1004,16,0),"")</f>
        <v/>
      </c>
      <c r="Q869" s="58" t="str">
        <f>IFERROR(VLOOKUP($AC869,FILL_DATA!$A$4:$X$1004,17,0),"")</f>
        <v/>
      </c>
      <c r="R869" s="58" t="str">
        <f>IFERROR(VLOOKUP($AC869,FILL_DATA!$A$4:$X$1004,18,0),"")</f>
        <v/>
      </c>
      <c r="S869" s="58" t="str">
        <f>IFERROR(VLOOKUP($AC869,FILL_DATA!$A$4:$X$1004,19,0),"")</f>
        <v/>
      </c>
      <c r="T869" s="58" t="str">
        <f>IFERROR(VLOOKUP($AC869,FILL_DATA!$A$4:$X$1004,20,0),"")</f>
        <v/>
      </c>
      <c r="U869" s="58" t="str">
        <f>IFERROR(VLOOKUP($AC869,FILL_DATA!$A$4:$X$1004,21,0),"")</f>
        <v/>
      </c>
      <c r="V869" s="58" t="str">
        <f>IFERROR(VLOOKUP($AC869,FILL_DATA!$A$4:$X$1004,22,0),"")</f>
        <v/>
      </c>
      <c r="W869" s="58" t="str">
        <f>IFERROR(VLOOKUP($AC869,FILL_DATA!$A$4:$X$1004,23,0),"")</f>
        <v/>
      </c>
      <c r="X869" s="59" t="str">
        <f>IFERROR(VLOOKUP($AC869,FILL_DATA!$A$4:$X$1004,24,0),"")</f>
        <v/>
      </c>
      <c r="Y869" s="59" t="str">
        <f>IF(SANCTION!$C$6:$C$1006="","",VLOOKUP(SANCTION!$C$6:$C$1006,Sheet1!$B$3:$C$15,2,0))</f>
        <v/>
      </c>
      <c r="Z869" s="57">
        <f t="shared" si="26"/>
        <v>0</v>
      </c>
      <c r="AE869" s="89">
        <f>IF(SANCTION!$C869&gt;=9,1,0)</f>
        <v>1</v>
      </c>
      <c r="AF869" s="89">
        <f>IFERROR(PRODUCT(SANCTION!$X869,SANCTION!$Y869),"")</f>
        <v>0</v>
      </c>
      <c r="AG869" s="89">
        <f t="shared" si="27"/>
        <v>0</v>
      </c>
    </row>
    <row r="870" spans="1:33" hidden="1">
      <c r="A870" s="89" t="str">
        <f>J870&amp;"_"&amp;COUNTIF($J$6:J870,J870)</f>
        <v>_834</v>
      </c>
      <c r="B870" s="58"/>
      <c r="C870" s="58" t="str">
        <f>IFERROR(VLOOKUP($AC870,FILL_DATA!$A$4:$X$1004,2,0),"")</f>
        <v/>
      </c>
      <c r="D870" s="59" t="str">
        <f>IFERROR(VLOOKUP($AC870,FILL_DATA!$A$4:$X$1004,3,0),"")</f>
        <v/>
      </c>
      <c r="E870" s="59" t="str">
        <f>IF(REFRESH!D870="","",REFRESH!D870)</f>
        <v/>
      </c>
      <c r="F870" s="59" t="str">
        <f>IFERROR(VLOOKUP($AC870,FILL_DATA!$A$4:$X$1004,5,0),"")</f>
        <v/>
      </c>
      <c r="G870" s="58" t="str">
        <f>IFERROR(VLOOKUP($AC870,FILL_DATA!$A$4:$X$1004,6,0),"")</f>
        <v/>
      </c>
      <c r="H870" s="58" t="str">
        <f>IFERROR(VLOOKUP($AC870,FILL_DATA!$A$4:$X$1004,7,0),"")</f>
        <v/>
      </c>
      <c r="I870" s="161" t="str">
        <f>IFERROR(VLOOKUP($AC870,FILL_DATA!$A$4:$X$1004,9,0),"")</f>
        <v/>
      </c>
      <c r="J870" s="58" t="str">
        <f>IFERROR(VLOOKUP($AC870,FILL_DATA!$A$4:$X$1004,10,0),"")</f>
        <v/>
      </c>
      <c r="K870" s="58" t="str">
        <f>IFERROR(VLOOKUP($AC870,FILL_DATA!$A$4:$X$1004,11,0),"")</f>
        <v/>
      </c>
      <c r="L870" s="58" t="str">
        <f>IFERROR(VLOOKUP($AC870,FILL_DATA!$A$4:$X$1004,12,0),"")</f>
        <v/>
      </c>
      <c r="M870" s="58" t="str">
        <f>IFERROR(VLOOKUP($AC870,FILL_DATA!$A$4:$X$1004,13,0),"")</f>
        <v/>
      </c>
      <c r="N870" s="58" t="str">
        <f>IFERROR(VLOOKUP($AC870,FILL_DATA!$A$4:$X$1004,14,0),"")</f>
        <v/>
      </c>
      <c r="O870" s="58" t="str">
        <f>IFERROR(VLOOKUP($AC870,FILL_DATA!$A$4:$X$1004,15,0),"")</f>
        <v/>
      </c>
      <c r="P870" s="58" t="str">
        <f>IFERROR(VLOOKUP($AC870,FILL_DATA!$A$4:$X$1004,16,0),"")</f>
        <v/>
      </c>
      <c r="Q870" s="58" t="str">
        <f>IFERROR(VLOOKUP($AC870,FILL_DATA!$A$4:$X$1004,17,0),"")</f>
        <v/>
      </c>
      <c r="R870" s="58" t="str">
        <f>IFERROR(VLOOKUP($AC870,FILL_DATA!$A$4:$X$1004,18,0),"")</f>
        <v/>
      </c>
      <c r="S870" s="58" t="str">
        <f>IFERROR(VLOOKUP($AC870,FILL_DATA!$A$4:$X$1004,19,0),"")</f>
        <v/>
      </c>
      <c r="T870" s="58" t="str">
        <f>IFERROR(VLOOKUP($AC870,FILL_DATA!$A$4:$X$1004,20,0),"")</f>
        <v/>
      </c>
      <c r="U870" s="58" t="str">
        <f>IFERROR(VLOOKUP($AC870,FILL_DATA!$A$4:$X$1004,21,0),"")</f>
        <v/>
      </c>
      <c r="V870" s="58" t="str">
        <f>IFERROR(VLOOKUP($AC870,FILL_DATA!$A$4:$X$1004,22,0),"")</f>
        <v/>
      </c>
      <c r="W870" s="58" t="str">
        <f>IFERROR(VLOOKUP($AC870,FILL_DATA!$A$4:$X$1004,23,0),"")</f>
        <v/>
      </c>
      <c r="X870" s="59" t="str">
        <f>IFERROR(VLOOKUP($AC870,FILL_DATA!$A$4:$X$1004,24,0),"")</f>
        <v/>
      </c>
      <c r="Y870" s="59" t="str">
        <f>IF(SANCTION!$C$6:$C$1006="","",VLOOKUP(SANCTION!$C$6:$C$1006,Sheet1!$B$3:$C$15,2,0))</f>
        <v/>
      </c>
      <c r="Z870" s="57">
        <f t="shared" si="26"/>
        <v>0</v>
      </c>
      <c r="AE870" s="89">
        <f>IF(SANCTION!$C870&gt;=9,1,0)</f>
        <v>1</v>
      </c>
      <c r="AF870" s="89">
        <f>IFERROR(PRODUCT(SANCTION!$X870,SANCTION!$Y870),"")</f>
        <v>0</v>
      </c>
      <c r="AG870" s="89">
        <f t="shared" si="27"/>
        <v>0</v>
      </c>
    </row>
    <row r="871" spans="1:33" hidden="1">
      <c r="A871" s="89" t="str">
        <f>J871&amp;"_"&amp;COUNTIF($J$6:J871,J871)</f>
        <v>_835</v>
      </c>
      <c r="B871" s="58"/>
      <c r="C871" s="58" t="str">
        <f>IFERROR(VLOOKUP($AC871,FILL_DATA!$A$4:$X$1004,2,0),"")</f>
        <v/>
      </c>
      <c r="D871" s="59" t="str">
        <f>IFERROR(VLOOKUP($AC871,FILL_DATA!$A$4:$X$1004,3,0),"")</f>
        <v/>
      </c>
      <c r="E871" s="59" t="str">
        <f>IF(REFRESH!D871="","",REFRESH!D871)</f>
        <v/>
      </c>
      <c r="F871" s="59" t="str">
        <f>IFERROR(VLOOKUP($AC871,FILL_DATA!$A$4:$X$1004,5,0),"")</f>
        <v/>
      </c>
      <c r="G871" s="58" t="str">
        <f>IFERROR(VLOOKUP($AC871,FILL_DATA!$A$4:$X$1004,6,0),"")</f>
        <v/>
      </c>
      <c r="H871" s="58" t="str">
        <f>IFERROR(VLOOKUP($AC871,FILL_DATA!$A$4:$X$1004,7,0),"")</f>
        <v/>
      </c>
      <c r="I871" s="161" t="str">
        <f>IFERROR(VLOOKUP($AC871,FILL_DATA!$A$4:$X$1004,9,0),"")</f>
        <v/>
      </c>
      <c r="J871" s="58" t="str">
        <f>IFERROR(VLOOKUP($AC871,FILL_DATA!$A$4:$X$1004,10,0),"")</f>
        <v/>
      </c>
      <c r="K871" s="58" t="str">
        <f>IFERROR(VLOOKUP($AC871,FILL_DATA!$A$4:$X$1004,11,0),"")</f>
        <v/>
      </c>
      <c r="L871" s="58" t="str">
        <f>IFERROR(VLOOKUP($AC871,FILL_DATA!$A$4:$X$1004,12,0),"")</f>
        <v/>
      </c>
      <c r="M871" s="58" t="str">
        <f>IFERROR(VLOOKUP($AC871,FILL_DATA!$A$4:$X$1004,13,0),"")</f>
        <v/>
      </c>
      <c r="N871" s="58" t="str">
        <f>IFERROR(VLOOKUP($AC871,FILL_DATA!$A$4:$X$1004,14,0),"")</f>
        <v/>
      </c>
      <c r="O871" s="58" t="str">
        <f>IFERROR(VLOOKUP($AC871,FILL_DATA!$A$4:$X$1004,15,0),"")</f>
        <v/>
      </c>
      <c r="P871" s="58" t="str">
        <f>IFERROR(VLOOKUP($AC871,FILL_DATA!$A$4:$X$1004,16,0),"")</f>
        <v/>
      </c>
      <c r="Q871" s="58" t="str">
        <f>IFERROR(VLOOKUP($AC871,FILL_DATA!$A$4:$X$1004,17,0),"")</f>
        <v/>
      </c>
      <c r="R871" s="58" t="str">
        <f>IFERROR(VLOOKUP($AC871,FILL_DATA!$A$4:$X$1004,18,0),"")</f>
        <v/>
      </c>
      <c r="S871" s="58" t="str">
        <f>IFERROR(VLOOKUP($AC871,FILL_DATA!$A$4:$X$1004,19,0),"")</f>
        <v/>
      </c>
      <c r="T871" s="58" t="str">
        <f>IFERROR(VLOOKUP($AC871,FILL_DATA!$A$4:$X$1004,20,0),"")</f>
        <v/>
      </c>
      <c r="U871" s="58" t="str">
        <f>IFERROR(VLOOKUP($AC871,FILL_DATA!$A$4:$X$1004,21,0),"")</f>
        <v/>
      </c>
      <c r="V871" s="58" t="str">
        <f>IFERROR(VLOOKUP($AC871,FILL_DATA!$A$4:$X$1004,22,0),"")</f>
        <v/>
      </c>
      <c r="W871" s="58" t="str">
        <f>IFERROR(VLOOKUP($AC871,FILL_DATA!$A$4:$X$1004,23,0),"")</f>
        <v/>
      </c>
      <c r="X871" s="59" t="str">
        <f>IFERROR(VLOOKUP($AC871,FILL_DATA!$A$4:$X$1004,24,0),"")</f>
        <v/>
      </c>
      <c r="Y871" s="59" t="str">
        <f>IF(SANCTION!$C$6:$C$1006="","",VLOOKUP(SANCTION!$C$6:$C$1006,Sheet1!$B$3:$C$15,2,0))</f>
        <v/>
      </c>
      <c r="Z871" s="57">
        <f t="shared" si="26"/>
        <v>0</v>
      </c>
      <c r="AE871" s="89">
        <f>IF(SANCTION!$C871&gt;=9,1,0)</f>
        <v>1</v>
      </c>
      <c r="AF871" s="89">
        <f>IFERROR(PRODUCT(SANCTION!$X871,SANCTION!$Y871),"")</f>
        <v>0</v>
      </c>
      <c r="AG871" s="89">
        <f t="shared" si="27"/>
        <v>0</v>
      </c>
    </row>
    <row r="872" spans="1:33" hidden="1">
      <c r="A872" s="89" t="str">
        <f>J872&amp;"_"&amp;COUNTIF($J$6:J872,J872)</f>
        <v>_836</v>
      </c>
      <c r="B872" s="58"/>
      <c r="C872" s="58" t="str">
        <f>IFERROR(VLOOKUP($AC872,FILL_DATA!$A$4:$X$1004,2,0),"")</f>
        <v/>
      </c>
      <c r="D872" s="59" t="str">
        <f>IFERROR(VLOOKUP($AC872,FILL_DATA!$A$4:$X$1004,3,0),"")</f>
        <v/>
      </c>
      <c r="E872" s="59" t="str">
        <f>IF(REFRESH!D872="","",REFRESH!D872)</f>
        <v/>
      </c>
      <c r="F872" s="59" t="str">
        <f>IFERROR(VLOOKUP($AC872,FILL_DATA!$A$4:$X$1004,5,0),"")</f>
        <v/>
      </c>
      <c r="G872" s="58" t="str">
        <f>IFERROR(VLOOKUP($AC872,FILL_DATA!$A$4:$X$1004,6,0),"")</f>
        <v/>
      </c>
      <c r="H872" s="58" t="str">
        <f>IFERROR(VLOOKUP($AC872,FILL_DATA!$A$4:$X$1004,7,0),"")</f>
        <v/>
      </c>
      <c r="I872" s="161" t="str">
        <f>IFERROR(VLOOKUP($AC872,FILL_DATA!$A$4:$X$1004,9,0),"")</f>
        <v/>
      </c>
      <c r="J872" s="58" t="str">
        <f>IFERROR(VLOOKUP($AC872,FILL_DATA!$A$4:$X$1004,10,0),"")</f>
        <v/>
      </c>
      <c r="K872" s="58" t="str">
        <f>IFERROR(VLOOKUP($AC872,FILL_DATA!$A$4:$X$1004,11,0),"")</f>
        <v/>
      </c>
      <c r="L872" s="58" t="str">
        <f>IFERROR(VLOOKUP($AC872,FILL_DATA!$A$4:$X$1004,12,0),"")</f>
        <v/>
      </c>
      <c r="M872" s="58" t="str">
        <f>IFERROR(VLOOKUP($AC872,FILL_DATA!$A$4:$X$1004,13,0),"")</f>
        <v/>
      </c>
      <c r="N872" s="58" t="str">
        <f>IFERROR(VLOOKUP($AC872,FILL_DATA!$A$4:$X$1004,14,0),"")</f>
        <v/>
      </c>
      <c r="O872" s="58" t="str">
        <f>IFERROR(VLOOKUP($AC872,FILL_DATA!$A$4:$X$1004,15,0),"")</f>
        <v/>
      </c>
      <c r="P872" s="58" t="str">
        <f>IFERROR(VLOOKUP($AC872,FILL_DATA!$A$4:$X$1004,16,0),"")</f>
        <v/>
      </c>
      <c r="Q872" s="58" t="str">
        <f>IFERROR(VLOOKUP($AC872,FILL_DATA!$A$4:$X$1004,17,0),"")</f>
        <v/>
      </c>
      <c r="R872" s="58" t="str">
        <f>IFERROR(VLOOKUP($AC872,FILL_DATA!$A$4:$X$1004,18,0),"")</f>
        <v/>
      </c>
      <c r="S872" s="58" t="str">
        <f>IFERROR(VLOOKUP($AC872,FILL_DATA!$A$4:$X$1004,19,0),"")</f>
        <v/>
      </c>
      <c r="T872" s="58" t="str">
        <f>IFERROR(VLOOKUP($AC872,FILL_DATA!$A$4:$X$1004,20,0),"")</f>
        <v/>
      </c>
      <c r="U872" s="58" t="str">
        <f>IFERROR(VLOOKUP($AC872,FILL_DATA!$A$4:$X$1004,21,0),"")</f>
        <v/>
      </c>
      <c r="V872" s="58" t="str">
        <f>IFERROR(VLOOKUP($AC872,FILL_DATA!$A$4:$X$1004,22,0),"")</f>
        <v/>
      </c>
      <c r="W872" s="58" t="str">
        <f>IFERROR(VLOOKUP($AC872,FILL_DATA!$A$4:$X$1004,23,0),"")</f>
        <v/>
      </c>
      <c r="X872" s="59" t="str">
        <f>IFERROR(VLOOKUP($AC872,FILL_DATA!$A$4:$X$1004,24,0),"")</f>
        <v/>
      </c>
      <c r="Y872" s="59" t="str">
        <f>IF(SANCTION!$C$6:$C$1006="","",VLOOKUP(SANCTION!$C$6:$C$1006,Sheet1!$B$3:$C$15,2,0))</f>
        <v/>
      </c>
      <c r="Z872" s="57">
        <f t="shared" si="26"/>
        <v>0</v>
      </c>
      <c r="AE872" s="89">
        <f>IF(SANCTION!$C872&gt;=9,1,0)</f>
        <v>1</v>
      </c>
      <c r="AF872" s="89">
        <f>IFERROR(PRODUCT(SANCTION!$X872,SANCTION!$Y872),"")</f>
        <v>0</v>
      </c>
      <c r="AG872" s="89">
        <f t="shared" si="27"/>
        <v>0</v>
      </c>
    </row>
    <row r="873" spans="1:33" hidden="1">
      <c r="A873" s="89" t="str">
        <f>J873&amp;"_"&amp;COUNTIF($J$6:J873,J873)</f>
        <v>_837</v>
      </c>
      <c r="B873" s="58"/>
      <c r="C873" s="58" t="str">
        <f>IFERROR(VLOOKUP($AC873,FILL_DATA!$A$4:$X$1004,2,0),"")</f>
        <v/>
      </c>
      <c r="D873" s="59" t="str">
        <f>IFERROR(VLOOKUP($AC873,FILL_DATA!$A$4:$X$1004,3,0),"")</f>
        <v/>
      </c>
      <c r="E873" s="59" t="str">
        <f>IF(REFRESH!D873="","",REFRESH!D873)</f>
        <v/>
      </c>
      <c r="F873" s="59" t="str">
        <f>IFERROR(VLOOKUP($AC873,FILL_DATA!$A$4:$X$1004,5,0),"")</f>
        <v/>
      </c>
      <c r="G873" s="58" t="str">
        <f>IFERROR(VLOOKUP($AC873,FILL_DATA!$A$4:$X$1004,6,0),"")</f>
        <v/>
      </c>
      <c r="H873" s="58" t="str">
        <f>IFERROR(VLOOKUP($AC873,FILL_DATA!$A$4:$X$1004,7,0),"")</f>
        <v/>
      </c>
      <c r="I873" s="161" t="str">
        <f>IFERROR(VLOOKUP($AC873,FILL_DATA!$A$4:$X$1004,9,0),"")</f>
        <v/>
      </c>
      <c r="J873" s="58" t="str">
        <f>IFERROR(VLOOKUP($AC873,FILL_DATA!$A$4:$X$1004,10,0),"")</f>
        <v/>
      </c>
      <c r="K873" s="58" t="str">
        <f>IFERROR(VLOOKUP($AC873,FILL_DATA!$A$4:$X$1004,11,0),"")</f>
        <v/>
      </c>
      <c r="L873" s="58" t="str">
        <f>IFERROR(VLOOKUP($AC873,FILL_DATA!$A$4:$X$1004,12,0),"")</f>
        <v/>
      </c>
      <c r="M873" s="58" t="str">
        <f>IFERROR(VLOOKUP($AC873,FILL_DATA!$A$4:$X$1004,13,0),"")</f>
        <v/>
      </c>
      <c r="N873" s="58" t="str">
        <f>IFERROR(VLOOKUP($AC873,FILL_DATA!$A$4:$X$1004,14,0),"")</f>
        <v/>
      </c>
      <c r="O873" s="58" t="str">
        <f>IFERROR(VLOOKUP($AC873,FILL_DATA!$A$4:$X$1004,15,0),"")</f>
        <v/>
      </c>
      <c r="P873" s="58" t="str">
        <f>IFERROR(VLOOKUP($AC873,FILL_DATA!$A$4:$X$1004,16,0),"")</f>
        <v/>
      </c>
      <c r="Q873" s="58" t="str">
        <f>IFERROR(VLOOKUP($AC873,FILL_DATA!$A$4:$X$1004,17,0),"")</f>
        <v/>
      </c>
      <c r="R873" s="58" t="str">
        <f>IFERROR(VLOOKUP($AC873,FILL_DATA!$A$4:$X$1004,18,0),"")</f>
        <v/>
      </c>
      <c r="S873" s="58" t="str">
        <f>IFERROR(VLOOKUP($AC873,FILL_DATA!$A$4:$X$1004,19,0),"")</f>
        <v/>
      </c>
      <c r="T873" s="58" t="str">
        <f>IFERROR(VLOOKUP($AC873,FILL_DATA!$A$4:$X$1004,20,0),"")</f>
        <v/>
      </c>
      <c r="U873" s="58" t="str">
        <f>IFERROR(VLOOKUP($AC873,FILL_DATA!$A$4:$X$1004,21,0),"")</f>
        <v/>
      </c>
      <c r="V873" s="58" t="str">
        <f>IFERROR(VLOOKUP($AC873,FILL_DATA!$A$4:$X$1004,22,0),"")</f>
        <v/>
      </c>
      <c r="W873" s="58" t="str">
        <f>IFERROR(VLOOKUP($AC873,FILL_DATA!$A$4:$X$1004,23,0),"")</f>
        <v/>
      </c>
      <c r="X873" s="59" t="str">
        <f>IFERROR(VLOOKUP($AC873,FILL_DATA!$A$4:$X$1004,24,0),"")</f>
        <v/>
      </c>
      <c r="Y873" s="59" t="str">
        <f>IF(SANCTION!$C$6:$C$1006="","",VLOOKUP(SANCTION!$C$6:$C$1006,Sheet1!$B$3:$C$15,2,0))</f>
        <v/>
      </c>
      <c r="Z873" s="57">
        <f t="shared" si="26"/>
        <v>0</v>
      </c>
      <c r="AE873" s="89">
        <f>IF(SANCTION!$C873&gt;=9,1,0)</f>
        <v>1</v>
      </c>
      <c r="AF873" s="89">
        <f>IFERROR(PRODUCT(SANCTION!$X873,SANCTION!$Y873),"")</f>
        <v>0</v>
      </c>
      <c r="AG873" s="89">
        <f t="shared" si="27"/>
        <v>0</v>
      </c>
    </row>
    <row r="874" spans="1:33" hidden="1">
      <c r="A874" s="89" t="str">
        <f>J874&amp;"_"&amp;COUNTIF($J$6:J874,J874)</f>
        <v>_838</v>
      </c>
      <c r="B874" s="58"/>
      <c r="C874" s="58" t="str">
        <f>IFERROR(VLOOKUP($AC874,FILL_DATA!$A$4:$X$1004,2,0),"")</f>
        <v/>
      </c>
      <c r="D874" s="59" t="str">
        <f>IFERROR(VLOOKUP($AC874,FILL_DATA!$A$4:$X$1004,3,0),"")</f>
        <v/>
      </c>
      <c r="E874" s="59" t="str">
        <f>IF(REFRESH!D874="","",REFRESH!D874)</f>
        <v/>
      </c>
      <c r="F874" s="59" t="str">
        <f>IFERROR(VLOOKUP($AC874,FILL_DATA!$A$4:$X$1004,5,0),"")</f>
        <v/>
      </c>
      <c r="G874" s="58" t="str">
        <f>IFERROR(VLOOKUP($AC874,FILL_DATA!$A$4:$X$1004,6,0),"")</f>
        <v/>
      </c>
      <c r="H874" s="58" t="str">
        <f>IFERROR(VLOOKUP($AC874,FILL_DATA!$A$4:$X$1004,7,0),"")</f>
        <v/>
      </c>
      <c r="I874" s="161" t="str">
        <f>IFERROR(VLOOKUP($AC874,FILL_DATA!$A$4:$X$1004,9,0),"")</f>
        <v/>
      </c>
      <c r="J874" s="58" t="str">
        <f>IFERROR(VLOOKUP($AC874,FILL_DATA!$A$4:$X$1004,10,0),"")</f>
        <v/>
      </c>
      <c r="K874" s="58" t="str">
        <f>IFERROR(VLOOKUP($AC874,FILL_DATA!$A$4:$X$1004,11,0),"")</f>
        <v/>
      </c>
      <c r="L874" s="58" t="str">
        <f>IFERROR(VLOOKUP($AC874,FILL_DATA!$A$4:$X$1004,12,0),"")</f>
        <v/>
      </c>
      <c r="M874" s="58" t="str">
        <f>IFERROR(VLOOKUP($AC874,FILL_DATA!$A$4:$X$1004,13,0),"")</f>
        <v/>
      </c>
      <c r="N874" s="58" t="str">
        <f>IFERROR(VLOOKUP($AC874,FILL_DATA!$A$4:$X$1004,14,0),"")</f>
        <v/>
      </c>
      <c r="O874" s="58" t="str">
        <f>IFERROR(VLOOKUP($AC874,FILL_DATA!$A$4:$X$1004,15,0),"")</f>
        <v/>
      </c>
      <c r="P874" s="58" t="str">
        <f>IFERROR(VLOOKUP($AC874,FILL_DATA!$A$4:$X$1004,16,0),"")</f>
        <v/>
      </c>
      <c r="Q874" s="58" t="str">
        <f>IFERROR(VLOOKUP($AC874,FILL_DATA!$A$4:$X$1004,17,0),"")</f>
        <v/>
      </c>
      <c r="R874" s="58" t="str">
        <f>IFERROR(VLOOKUP($AC874,FILL_DATA!$A$4:$X$1004,18,0),"")</f>
        <v/>
      </c>
      <c r="S874" s="58" t="str">
        <f>IFERROR(VLOOKUP($AC874,FILL_DATA!$A$4:$X$1004,19,0),"")</f>
        <v/>
      </c>
      <c r="T874" s="58" t="str">
        <f>IFERROR(VLOOKUP($AC874,FILL_DATA!$A$4:$X$1004,20,0),"")</f>
        <v/>
      </c>
      <c r="U874" s="58" t="str">
        <f>IFERROR(VLOOKUP($AC874,FILL_DATA!$A$4:$X$1004,21,0),"")</f>
        <v/>
      </c>
      <c r="V874" s="58" t="str">
        <f>IFERROR(VLOOKUP($AC874,FILL_DATA!$A$4:$X$1004,22,0),"")</f>
        <v/>
      </c>
      <c r="W874" s="58" t="str">
        <f>IFERROR(VLOOKUP($AC874,FILL_DATA!$A$4:$X$1004,23,0),"")</f>
        <v/>
      </c>
      <c r="X874" s="59" t="str">
        <f>IFERROR(VLOOKUP($AC874,FILL_DATA!$A$4:$X$1004,24,0),"")</f>
        <v/>
      </c>
      <c r="Y874" s="59" t="str">
        <f>IF(SANCTION!$C$6:$C$1006="","",VLOOKUP(SANCTION!$C$6:$C$1006,Sheet1!$B$3:$C$15,2,0))</f>
        <v/>
      </c>
      <c r="Z874" s="57">
        <f t="shared" si="26"/>
        <v>0</v>
      </c>
      <c r="AE874" s="89">
        <f>IF(SANCTION!$C874&gt;=9,1,0)</f>
        <v>1</v>
      </c>
      <c r="AF874" s="89">
        <f>IFERROR(PRODUCT(SANCTION!$X874,SANCTION!$Y874),"")</f>
        <v>0</v>
      </c>
      <c r="AG874" s="89">
        <f t="shared" si="27"/>
        <v>0</v>
      </c>
    </row>
    <row r="875" spans="1:33" hidden="1">
      <c r="A875" s="89" t="str">
        <f>J875&amp;"_"&amp;COUNTIF($J$6:J875,J875)</f>
        <v>_839</v>
      </c>
      <c r="B875" s="58"/>
      <c r="C875" s="58" t="str">
        <f>IFERROR(VLOOKUP($AC875,FILL_DATA!$A$4:$X$1004,2,0),"")</f>
        <v/>
      </c>
      <c r="D875" s="59" t="str">
        <f>IFERROR(VLOOKUP($AC875,FILL_DATA!$A$4:$X$1004,3,0),"")</f>
        <v/>
      </c>
      <c r="E875" s="59" t="str">
        <f>IF(REFRESH!D875="","",REFRESH!D875)</f>
        <v/>
      </c>
      <c r="F875" s="59" t="str">
        <f>IFERROR(VLOOKUP($AC875,FILL_DATA!$A$4:$X$1004,5,0),"")</f>
        <v/>
      </c>
      <c r="G875" s="58" t="str">
        <f>IFERROR(VLOOKUP($AC875,FILL_DATA!$A$4:$X$1004,6,0),"")</f>
        <v/>
      </c>
      <c r="H875" s="58" t="str">
        <f>IFERROR(VLOOKUP($AC875,FILL_DATA!$A$4:$X$1004,7,0),"")</f>
        <v/>
      </c>
      <c r="I875" s="161" t="str">
        <f>IFERROR(VLOOKUP($AC875,FILL_DATA!$A$4:$X$1004,9,0),"")</f>
        <v/>
      </c>
      <c r="J875" s="58" t="str">
        <f>IFERROR(VLOOKUP($AC875,FILL_DATA!$A$4:$X$1004,10,0),"")</f>
        <v/>
      </c>
      <c r="K875" s="58" t="str">
        <f>IFERROR(VLOOKUP($AC875,FILL_DATA!$A$4:$X$1004,11,0),"")</f>
        <v/>
      </c>
      <c r="L875" s="58" t="str">
        <f>IFERROR(VLOOKUP($AC875,FILL_DATA!$A$4:$X$1004,12,0),"")</f>
        <v/>
      </c>
      <c r="M875" s="58" t="str">
        <f>IFERROR(VLOOKUP($AC875,FILL_DATA!$A$4:$X$1004,13,0),"")</f>
        <v/>
      </c>
      <c r="N875" s="58" t="str">
        <f>IFERROR(VLOOKUP($AC875,FILL_DATA!$A$4:$X$1004,14,0),"")</f>
        <v/>
      </c>
      <c r="O875" s="58" t="str">
        <f>IFERROR(VLOOKUP($AC875,FILL_DATA!$A$4:$X$1004,15,0),"")</f>
        <v/>
      </c>
      <c r="P875" s="58" t="str">
        <f>IFERROR(VLOOKUP($AC875,FILL_DATA!$A$4:$X$1004,16,0),"")</f>
        <v/>
      </c>
      <c r="Q875" s="58" t="str">
        <f>IFERROR(VLOOKUP($AC875,FILL_DATA!$A$4:$X$1004,17,0),"")</f>
        <v/>
      </c>
      <c r="R875" s="58" t="str">
        <f>IFERROR(VLOOKUP($AC875,FILL_DATA!$A$4:$X$1004,18,0),"")</f>
        <v/>
      </c>
      <c r="S875" s="58" t="str">
        <f>IFERROR(VLOOKUP($AC875,FILL_DATA!$A$4:$X$1004,19,0),"")</f>
        <v/>
      </c>
      <c r="T875" s="58" t="str">
        <f>IFERROR(VLOOKUP($AC875,FILL_DATA!$A$4:$X$1004,20,0),"")</f>
        <v/>
      </c>
      <c r="U875" s="58" t="str">
        <f>IFERROR(VLOOKUP($AC875,FILL_DATA!$A$4:$X$1004,21,0),"")</f>
        <v/>
      </c>
      <c r="V875" s="58" t="str">
        <f>IFERROR(VLOOKUP($AC875,FILL_DATA!$A$4:$X$1004,22,0),"")</f>
        <v/>
      </c>
      <c r="W875" s="58" t="str">
        <f>IFERROR(VLOOKUP($AC875,FILL_DATA!$A$4:$X$1004,23,0),"")</f>
        <v/>
      </c>
      <c r="X875" s="59" t="str">
        <f>IFERROR(VLOOKUP($AC875,FILL_DATA!$A$4:$X$1004,24,0),"")</f>
        <v/>
      </c>
      <c r="Y875" s="59" t="str">
        <f>IF(SANCTION!$C$6:$C$1006="","",VLOOKUP(SANCTION!$C$6:$C$1006,Sheet1!$B$3:$C$15,2,0))</f>
        <v/>
      </c>
      <c r="Z875" s="57">
        <f t="shared" si="26"/>
        <v>0</v>
      </c>
      <c r="AE875" s="89">
        <f>IF(SANCTION!$C875&gt;=9,1,0)</f>
        <v>1</v>
      </c>
      <c r="AF875" s="89">
        <f>IFERROR(PRODUCT(SANCTION!$X875,SANCTION!$Y875),"")</f>
        <v>0</v>
      </c>
      <c r="AG875" s="89">
        <f t="shared" si="27"/>
        <v>0</v>
      </c>
    </row>
    <row r="876" spans="1:33" hidden="1">
      <c r="A876" s="89" t="str">
        <f>J876&amp;"_"&amp;COUNTIF($J$6:J876,J876)</f>
        <v>_840</v>
      </c>
      <c r="B876" s="58"/>
      <c r="C876" s="58" t="str">
        <f>IFERROR(VLOOKUP($AC876,FILL_DATA!$A$4:$X$1004,2,0),"")</f>
        <v/>
      </c>
      <c r="D876" s="59" t="str">
        <f>IFERROR(VLOOKUP($AC876,FILL_DATA!$A$4:$X$1004,3,0),"")</f>
        <v/>
      </c>
      <c r="E876" s="59" t="str">
        <f>IF(REFRESH!D876="","",REFRESH!D876)</f>
        <v/>
      </c>
      <c r="F876" s="59" t="str">
        <f>IFERROR(VLOOKUP($AC876,FILL_DATA!$A$4:$X$1004,5,0),"")</f>
        <v/>
      </c>
      <c r="G876" s="58" t="str">
        <f>IFERROR(VLOOKUP($AC876,FILL_DATA!$A$4:$X$1004,6,0),"")</f>
        <v/>
      </c>
      <c r="H876" s="58" t="str">
        <f>IFERROR(VLOOKUP($AC876,FILL_DATA!$A$4:$X$1004,7,0),"")</f>
        <v/>
      </c>
      <c r="I876" s="161" t="str">
        <f>IFERROR(VLOOKUP($AC876,FILL_DATA!$A$4:$X$1004,9,0),"")</f>
        <v/>
      </c>
      <c r="J876" s="58" t="str">
        <f>IFERROR(VLOOKUP($AC876,FILL_DATA!$A$4:$X$1004,10,0),"")</f>
        <v/>
      </c>
      <c r="K876" s="58" t="str">
        <f>IFERROR(VLOOKUP($AC876,FILL_DATA!$A$4:$X$1004,11,0),"")</f>
        <v/>
      </c>
      <c r="L876" s="58" t="str">
        <f>IFERROR(VLOOKUP($AC876,FILL_DATA!$A$4:$X$1004,12,0),"")</f>
        <v/>
      </c>
      <c r="M876" s="58" t="str">
        <f>IFERROR(VLOOKUP($AC876,FILL_DATA!$A$4:$X$1004,13,0),"")</f>
        <v/>
      </c>
      <c r="N876" s="58" t="str">
        <f>IFERROR(VLOOKUP($AC876,FILL_DATA!$A$4:$X$1004,14,0),"")</f>
        <v/>
      </c>
      <c r="O876" s="58" t="str">
        <f>IFERROR(VLOOKUP($AC876,FILL_DATA!$A$4:$X$1004,15,0),"")</f>
        <v/>
      </c>
      <c r="P876" s="58" t="str">
        <f>IFERROR(VLOOKUP($AC876,FILL_DATA!$A$4:$X$1004,16,0),"")</f>
        <v/>
      </c>
      <c r="Q876" s="58" t="str">
        <f>IFERROR(VLOOKUP($AC876,FILL_DATA!$A$4:$X$1004,17,0),"")</f>
        <v/>
      </c>
      <c r="R876" s="58" t="str">
        <f>IFERROR(VLOOKUP($AC876,FILL_DATA!$A$4:$X$1004,18,0),"")</f>
        <v/>
      </c>
      <c r="S876" s="58" t="str">
        <f>IFERROR(VLOOKUP($AC876,FILL_DATA!$A$4:$X$1004,19,0),"")</f>
        <v/>
      </c>
      <c r="T876" s="58" t="str">
        <f>IFERROR(VLOOKUP($AC876,FILL_DATA!$A$4:$X$1004,20,0),"")</f>
        <v/>
      </c>
      <c r="U876" s="58" t="str">
        <f>IFERROR(VLOOKUP($AC876,FILL_DATA!$A$4:$X$1004,21,0),"")</f>
        <v/>
      </c>
      <c r="V876" s="58" t="str">
        <f>IFERROR(VLOOKUP($AC876,FILL_DATA!$A$4:$X$1004,22,0),"")</f>
        <v/>
      </c>
      <c r="W876" s="58" t="str">
        <f>IFERROR(VLOOKUP($AC876,FILL_DATA!$A$4:$X$1004,23,0),"")</f>
        <v/>
      </c>
      <c r="X876" s="59" t="str">
        <f>IFERROR(VLOOKUP($AC876,FILL_DATA!$A$4:$X$1004,24,0),"")</f>
        <v/>
      </c>
      <c r="Y876" s="59" t="str">
        <f>IF(SANCTION!$C$6:$C$1006="","",VLOOKUP(SANCTION!$C$6:$C$1006,Sheet1!$B$3:$C$15,2,0))</f>
        <v/>
      </c>
      <c r="Z876" s="57">
        <f t="shared" si="26"/>
        <v>0</v>
      </c>
      <c r="AE876" s="89">
        <f>IF(SANCTION!$C876&gt;=9,1,0)</f>
        <v>1</v>
      </c>
      <c r="AF876" s="89">
        <f>IFERROR(PRODUCT(SANCTION!$X876,SANCTION!$Y876),"")</f>
        <v>0</v>
      </c>
      <c r="AG876" s="89">
        <f t="shared" si="27"/>
        <v>0</v>
      </c>
    </row>
    <row r="877" spans="1:33" hidden="1">
      <c r="A877" s="89" t="str">
        <f>J877&amp;"_"&amp;COUNTIF($J$6:J877,J877)</f>
        <v>_841</v>
      </c>
      <c r="B877" s="58"/>
      <c r="C877" s="58" t="str">
        <f>IFERROR(VLOOKUP($AC877,FILL_DATA!$A$4:$X$1004,2,0),"")</f>
        <v/>
      </c>
      <c r="D877" s="59" t="str">
        <f>IFERROR(VLOOKUP($AC877,FILL_DATA!$A$4:$X$1004,3,0),"")</f>
        <v/>
      </c>
      <c r="E877" s="59" t="str">
        <f>IF(REFRESH!D877="","",REFRESH!D877)</f>
        <v/>
      </c>
      <c r="F877" s="59" t="str">
        <f>IFERROR(VLOOKUP($AC877,FILL_DATA!$A$4:$X$1004,5,0),"")</f>
        <v/>
      </c>
      <c r="G877" s="58" t="str">
        <f>IFERROR(VLOOKUP($AC877,FILL_DATA!$A$4:$X$1004,6,0),"")</f>
        <v/>
      </c>
      <c r="H877" s="58" t="str">
        <f>IFERROR(VLOOKUP($AC877,FILL_DATA!$A$4:$X$1004,7,0),"")</f>
        <v/>
      </c>
      <c r="I877" s="161" t="str">
        <f>IFERROR(VLOOKUP($AC877,FILL_DATA!$A$4:$X$1004,9,0),"")</f>
        <v/>
      </c>
      <c r="J877" s="58" t="str">
        <f>IFERROR(VLOOKUP($AC877,FILL_DATA!$A$4:$X$1004,10,0),"")</f>
        <v/>
      </c>
      <c r="K877" s="58" t="str">
        <f>IFERROR(VLOOKUP($AC877,FILL_DATA!$A$4:$X$1004,11,0),"")</f>
        <v/>
      </c>
      <c r="L877" s="58" t="str">
        <f>IFERROR(VLOOKUP($AC877,FILL_DATA!$A$4:$X$1004,12,0),"")</f>
        <v/>
      </c>
      <c r="M877" s="58" t="str">
        <f>IFERROR(VLOOKUP($AC877,FILL_DATA!$A$4:$X$1004,13,0),"")</f>
        <v/>
      </c>
      <c r="N877" s="58" t="str">
        <f>IFERROR(VLOOKUP($AC877,FILL_DATA!$A$4:$X$1004,14,0),"")</f>
        <v/>
      </c>
      <c r="O877" s="58" t="str">
        <f>IFERROR(VLOOKUP($AC877,FILL_DATA!$A$4:$X$1004,15,0),"")</f>
        <v/>
      </c>
      <c r="P877" s="58" t="str">
        <f>IFERROR(VLOOKUP($AC877,FILL_DATA!$A$4:$X$1004,16,0),"")</f>
        <v/>
      </c>
      <c r="Q877" s="58" t="str">
        <f>IFERROR(VLOOKUP($AC877,FILL_DATA!$A$4:$X$1004,17,0),"")</f>
        <v/>
      </c>
      <c r="R877" s="58" t="str">
        <f>IFERROR(VLOOKUP($AC877,FILL_DATA!$A$4:$X$1004,18,0),"")</f>
        <v/>
      </c>
      <c r="S877" s="58" t="str">
        <f>IFERROR(VLOOKUP($AC877,FILL_DATA!$A$4:$X$1004,19,0),"")</f>
        <v/>
      </c>
      <c r="T877" s="58" t="str">
        <f>IFERROR(VLOOKUP($AC877,FILL_DATA!$A$4:$X$1004,20,0),"")</f>
        <v/>
      </c>
      <c r="U877" s="58" t="str">
        <f>IFERROR(VLOOKUP($AC877,FILL_DATA!$A$4:$X$1004,21,0),"")</f>
        <v/>
      </c>
      <c r="V877" s="58" t="str">
        <f>IFERROR(VLOOKUP($AC877,FILL_DATA!$A$4:$X$1004,22,0),"")</f>
        <v/>
      </c>
      <c r="W877" s="58" t="str">
        <f>IFERROR(VLOOKUP($AC877,FILL_DATA!$A$4:$X$1004,23,0),"")</f>
        <v/>
      </c>
      <c r="X877" s="59" t="str">
        <f>IFERROR(VLOOKUP($AC877,FILL_DATA!$A$4:$X$1004,24,0),"")</f>
        <v/>
      </c>
      <c r="Y877" s="59" t="str">
        <f>IF(SANCTION!$C$6:$C$1006="","",VLOOKUP(SANCTION!$C$6:$C$1006,Sheet1!$B$3:$C$15,2,0))</f>
        <v/>
      </c>
      <c r="Z877" s="57">
        <f t="shared" si="26"/>
        <v>0</v>
      </c>
      <c r="AE877" s="89">
        <f>IF(SANCTION!$C877&gt;=9,1,0)</f>
        <v>1</v>
      </c>
      <c r="AF877" s="89">
        <f>IFERROR(PRODUCT(SANCTION!$X877,SANCTION!$Y877),"")</f>
        <v>0</v>
      </c>
      <c r="AG877" s="89">
        <f t="shared" si="27"/>
        <v>0</v>
      </c>
    </row>
    <row r="878" spans="1:33" hidden="1">
      <c r="A878" s="89" t="str">
        <f>J878&amp;"_"&amp;COUNTIF($J$6:J878,J878)</f>
        <v>_842</v>
      </c>
      <c r="B878" s="58"/>
      <c r="C878" s="58" t="str">
        <f>IFERROR(VLOOKUP($AC878,FILL_DATA!$A$4:$X$1004,2,0),"")</f>
        <v/>
      </c>
      <c r="D878" s="59" t="str">
        <f>IFERROR(VLOOKUP($AC878,FILL_DATA!$A$4:$X$1004,3,0),"")</f>
        <v/>
      </c>
      <c r="E878" s="59" t="str">
        <f>IF(REFRESH!D878="","",REFRESH!D878)</f>
        <v/>
      </c>
      <c r="F878" s="59" t="str">
        <f>IFERROR(VLOOKUP($AC878,FILL_DATA!$A$4:$X$1004,5,0),"")</f>
        <v/>
      </c>
      <c r="G878" s="58" t="str">
        <f>IFERROR(VLOOKUP($AC878,FILL_DATA!$A$4:$X$1004,6,0),"")</f>
        <v/>
      </c>
      <c r="H878" s="58" t="str">
        <f>IFERROR(VLOOKUP($AC878,FILL_DATA!$A$4:$X$1004,7,0),"")</f>
        <v/>
      </c>
      <c r="I878" s="161" t="str">
        <f>IFERROR(VLOOKUP($AC878,FILL_DATA!$A$4:$X$1004,9,0),"")</f>
        <v/>
      </c>
      <c r="J878" s="58" t="str">
        <f>IFERROR(VLOOKUP($AC878,FILL_DATA!$A$4:$X$1004,10,0),"")</f>
        <v/>
      </c>
      <c r="K878" s="58" t="str">
        <f>IFERROR(VLOOKUP($AC878,FILL_DATA!$A$4:$X$1004,11,0),"")</f>
        <v/>
      </c>
      <c r="L878" s="58" t="str">
        <f>IFERROR(VLOOKUP($AC878,FILL_DATA!$A$4:$X$1004,12,0),"")</f>
        <v/>
      </c>
      <c r="M878" s="58" t="str">
        <f>IFERROR(VLOOKUP($AC878,FILL_DATA!$A$4:$X$1004,13,0),"")</f>
        <v/>
      </c>
      <c r="N878" s="58" t="str">
        <f>IFERROR(VLOOKUP($AC878,FILL_DATA!$A$4:$X$1004,14,0),"")</f>
        <v/>
      </c>
      <c r="O878" s="58" t="str">
        <f>IFERROR(VLOOKUP($AC878,FILL_DATA!$A$4:$X$1004,15,0),"")</f>
        <v/>
      </c>
      <c r="P878" s="58" t="str">
        <f>IFERROR(VLOOKUP($AC878,FILL_DATA!$A$4:$X$1004,16,0),"")</f>
        <v/>
      </c>
      <c r="Q878" s="58" t="str">
        <f>IFERROR(VLOOKUP($AC878,FILL_DATA!$A$4:$X$1004,17,0),"")</f>
        <v/>
      </c>
      <c r="R878" s="58" t="str">
        <f>IFERROR(VLOOKUP($AC878,FILL_DATA!$A$4:$X$1004,18,0),"")</f>
        <v/>
      </c>
      <c r="S878" s="58" t="str">
        <f>IFERROR(VLOOKUP($AC878,FILL_DATA!$A$4:$X$1004,19,0),"")</f>
        <v/>
      </c>
      <c r="T878" s="58" t="str">
        <f>IFERROR(VLOOKUP($AC878,FILL_DATA!$A$4:$X$1004,20,0),"")</f>
        <v/>
      </c>
      <c r="U878" s="58" t="str">
        <f>IFERROR(VLOOKUP($AC878,FILL_DATA!$A$4:$X$1004,21,0),"")</f>
        <v/>
      </c>
      <c r="V878" s="58" t="str">
        <f>IFERROR(VLOOKUP($AC878,FILL_DATA!$A$4:$X$1004,22,0),"")</f>
        <v/>
      </c>
      <c r="W878" s="58" t="str">
        <f>IFERROR(VLOOKUP($AC878,FILL_DATA!$A$4:$X$1004,23,0),"")</f>
        <v/>
      </c>
      <c r="X878" s="59" t="str">
        <f>IFERROR(VLOOKUP($AC878,FILL_DATA!$A$4:$X$1004,24,0),"")</f>
        <v/>
      </c>
      <c r="Y878" s="59" t="str">
        <f>IF(SANCTION!$C$6:$C$1006="","",VLOOKUP(SANCTION!$C$6:$C$1006,Sheet1!$B$3:$C$15,2,0))</f>
        <v/>
      </c>
      <c r="Z878" s="57">
        <f t="shared" si="26"/>
        <v>0</v>
      </c>
      <c r="AE878" s="89">
        <f>IF(SANCTION!$C878&gt;=9,1,0)</f>
        <v>1</v>
      </c>
      <c r="AF878" s="89">
        <f>IFERROR(PRODUCT(SANCTION!$X878,SANCTION!$Y878),"")</f>
        <v>0</v>
      </c>
      <c r="AG878" s="89">
        <f t="shared" si="27"/>
        <v>0</v>
      </c>
    </row>
    <row r="879" spans="1:33" hidden="1">
      <c r="A879" s="89" t="str">
        <f>J879&amp;"_"&amp;COUNTIF($J$6:J879,J879)</f>
        <v>_843</v>
      </c>
      <c r="B879" s="58"/>
      <c r="C879" s="58" t="str">
        <f>IFERROR(VLOOKUP($AC879,FILL_DATA!$A$4:$X$1004,2,0),"")</f>
        <v/>
      </c>
      <c r="D879" s="59" t="str">
        <f>IFERROR(VLOOKUP($AC879,FILL_DATA!$A$4:$X$1004,3,0),"")</f>
        <v/>
      </c>
      <c r="E879" s="59" t="str">
        <f>IF(REFRESH!D879="","",REFRESH!D879)</f>
        <v/>
      </c>
      <c r="F879" s="59" t="str">
        <f>IFERROR(VLOOKUP($AC879,FILL_DATA!$A$4:$X$1004,5,0),"")</f>
        <v/>
      </c>
      <c r="G879" s="58" t="str">
        <f>IFERROR(VLOOKUP($AC879,FILL_DATA!$A$4:$X$1004,6,0),"")</f>
        <v/>
      </c>
      <c r="H879" s="58" t="str">
        <f>IFERROR(VLOOKUP($AC879,FILL_DATA!$A$4:$X$1004,7,0),"")</f>
        <v/>
      </c>
      <c r="I879" s="161" t="str">
        <f>IFERROR(VLOOKUP($AC879,FILL_DATA!$A$4:$X$1004,9,0),"")</f>
        <v/>
      </c>
      <c r="J879" s="58" t="str">
        <f>IFERROR(VLOOKUP($AC879,FILL_DATA!$A$4:$X$1004,10,0),"")</f>
        <v/>
      </c>
      <c r="K879" s="58" t="str">
        <f>IFERROR(VLOOKUP($AC879,FILL_DATA!$A$4:$X$1004,11,0),"")</f>
        <v/>
      </c>
      <c r="L879" s="58" t="str">
        <f>IFERROR(VLOOKUP($AC879,FILL_DATA!$A$4:$X$1004,12,0),"")</f>
        <v/>
      </c>
      <c r="M879" s="58" t="str">
        <f>IFERROR(VLOOKUP($AC879,FILL_DATA!$A$4:$X$1004,13,0),"")</f>
        <v/>
      </c>
      <c r="N879" s="58" t="str">
        <f>IFERROR(VLOOKUP($AC879,FILL_DATA!$A$4:$X$1004,14,0),"")</f>
        <v/>
      </c>
      <c r="O879" s="58" t="str">
        <f>IFERROR(VLOOKUP($AC879,FILL_DATA!$A$4:$X$1004,15,0),"")</f>
        <v/>
      </c>
      <c r="P879" s="58" t="str">
        <f>IFERROR(VLOOKUP($AC879,FILL_DATA!$A$4:$X$1004,16,0),"")</f>
        <v/>
      </c>
      <c r="Q879" s="58" t="str">
        <f>IFERROR(VLOOKUP($AC879,FILL_DATA!$A$4:$X$1004,17,0),"")</f>
        <v/>
      </c>
      <c r="R879" s="58" t="str">
        <f>IFERROR(VLOOKUP($AC879,FILL_DATA!$A$4:$X$1004,18,0),"")</f>
        <v/>
      </c>
      <c r="S879" s="58" t="str">
        <f>IFERROR(VLOOKUP($AC879,FILL_DATA!$A$4:$X$1004,19,0),"")</f>
        <v/>
      </c>
      <c r="T879" s="58" t="str">
        <f>IFERROR(VLOOKUP($AC879,FILL_DATA!$A$4:$X$1004,20,0),"")</f>
        <v/>
      </c>
      <c r="U879" s="58" t="str">
        <f>IFERROR(VLOOKUP($AC879,FILL_DATA!$A$4:$X$1004,21,0),"")</f>
        <v/>
      </c>
      <c r="V879" s="58" t="str">
        <f>IFERROR(VLOOKUP($AC879,FILL_DATA!$A$4:$X$1004,22,0),"")</f>
        <v/>
      </c>
      <c r="W879" s="58" t="str">
        <f>IFERROR(VLOOKUP($AC879,FILL_DATA!$A$4:$X$1004,23,0),"")</f>
        <v/>
      </c>
      <c r="X879" s="59" t="str">
        <f>IFERROR(VLOOKUP($AC879,FILL_DATA!$A$4:$X$1004,24,0),"")</f>
        <v/>
      </c>
      <c r="Y879" s="59" t="str">
        <f>IF(SANCTION!$C$6:$C$1006="","",VLOOKUP(SANCTION!$C$6:$C$1006,Sheet1!$B$3:$C$15,2,0))</f>
        <v/>
      </c>
      <c r="Z879" s="57">
        <f t="shared" si="26"/>
        <v>0</v>
      </c>
      <c r="AE879" s="89">
        <f>IF(SANCTION!$C879&gt;=9,1,0)</f>
        <v>1</v>
      </c>
      <c r="AF879" s="89">
        <f>IFERROR(PRODUCT(SANCTION!$X879,SANCTION!$Y879),"")</f>
        <v>0</v>
      </c>
      <c r="AG879" s="89">
        <f t="shared" si="27"/>
        <v>0</v>
      </c>
    </row>
    <row r="880" spans="1:33" hidden="1">
      <c r="A880" s="89" t="str">
        <f>J880&amp;"_"&amp;COUNTIF($J$6:J880,J880)</f>
        <v>_844</v>
      </c>
      <c r="B880" s="58"/>
      <c r="C880" s="58" t="str">
        <f>IFERROR(VLOOKUP($AC880,FILL_DATA!$A$4:$X$1004,2,0),"")</f>
        <v/>
      </c>
      <c r="D880" s="59" t="str">
        <f>IFERROR(VLOOKUP($AC880,FILL_DATA!$A$4:$X$1004,3,0),"")</f>
        <v/>
      </c>
      <c r="E880" s="59" t="str">
        <f>IF(REFRESH!D880="","",REFRESH!D880)</f>
        <v/>
      </c>
      <c r="F880" s="59" t="str">
        <f>IFERROR(VLOOKUP($AC880,FILL_DATA!$A$4:$X$1004,5,0),"")</f>
        <v/>
      </c>
      <c r="G880" s="58" t="str">
        <f>IFERROR(VLOOKUP($AC880,FILL_DATA!$A$4:$X$1004,6,0),"")</f>
        <v/>
      </c>
      <c r="H880" s="58" t="str">
        <f>IFERROR(VLOOKUP($AC880,FILL_DATA!$A$4:$X$1004,7,0),"")</f>
        <v/>
      </c>
      <c r="I880" s="161" t="str">
        <f>IFERROR(VLOOKUP($AC880,FILL_DATA!$A$4:$X$1004,9,0),"")</f>
        <v/>
      </c>
      <c r="J880" s="58" t="str">
        <f>IFERROR(VLOOKUP($AC880,FILL_DATA!$A$4:$X$1004,10,0),"")</f>
        <v/>
      </c>
      <c r="K880" s="58" t="str">
        <f>IFERROR(VLOOKUP($AC880,FILL_DATA!$A$4:$X$1004,11,0),"")</f>
        <v/>
      </c>
      <c r="L880" s="58" t="str">
        <f>IFERROR(VLOOKUP($AC880,FILL_DATA!$A$4:$X$1004,12,0),"")</f>
        <v/>
      </c>
      <c r="M880" s="58" t="str">
        <f>IFERROR(VLOOKUP($AC880,FILL_DATA!$A$4:$X$1004,13,0),"")</f>
        <v/>
      </c>
      <c r="N880" s="58" t="str">
        <f>IFERROR(VLOOKUP($AC880,FILL_DATA!$A$4:$X$1004,14,0),"")</f>
        <v/>
      </c>
      <c r="O880" s="58" t="str">
        <f>IFERROR(VLOOKUP($AC880,FILL_DATA!$A$4:$X$1004,15,0),"")</f>
        <v/>
      </c>
      <c r="P880" s="58" t="str">
        <f>IFERROR(VLOOKUP($AC880,FILL_DATA!$A$4:$X$1004,16,0),"")</f>
        <v/>
      </c>
      <c r="Q880" s="58" t="str">
        <f>IFERROR(VLOOKUP($AC880,FILL_DATA!$A$4:$X$1004,17,0),"")</f>
        <v/>
      </c>
      <c r="R880" s="58" t="str">
        <f>IFERROR(VLOOKUP($AC880,FILL_DATA!$A$4:$X$1004,18,0),"")</f>
        <v/>
      </c>
      <c r="S880" s="58" t="str">
        <f>IFERROR(VLOOKUP($AC880,FILL_DATA!$A$4:$X$1004,19,0),"")</f>
        <v/>
      </c>
      <c r="T880" s="58" t="str">
        <f>IFERROR(VLOOKUP($AC880,FILL_DATA!$A$4:$X$1004,20,0),"")</f>
        <v/>
      </c>
      <c r="U880" s="58" t="str">
        <f>IFERROR(VLOOKUP($AC880,FILL_DATA!$A$4:$X$1004,21,0),"")</f>
        <v/>
      </c>
      <c r="V880" s="58" t="str">
        <f>IFERROR(VLOOKUP($AC880,FILL_DATA!$A$4:$X$1004,22,0),"")</f>
        <v/>
      </c>
      <c r="W880" s="58" t="str">
        <f>IFERROR(VLOOKUP($AC880,FILL_DATA!$A$4:$X$1004,23,0),"")</f>
        <v/>
      </c>
      <c r="X880" s="59" t="str">
        <f>IFERROR(VLOOKUP($AC880,FILL_DATA!$A$4:$X$1004,24,0),"")</f>
        <v/>
      </c>
      <c r="Y880" s="59" t="str">
        <f>IF(SANCTION!$C$6:$C$1006="","",VLOOKUP(SANCTION!$C$6:$C$1006,Sheet1!$B$3:$C$15,2,0))</f>
        <v/>
      </c>
      <c r="Z880" s="57">
        <f t="shared" si="26"/>
        <v>0</v>
      </c>
      <c r="AE880" s="89">
        <f>IF(SANCTION!$C880&gt;=9,1,0)</f>
        <v>1</v>
      </c>
      <c r="AF880" s="89">
        <f>IFERROR(PRODUCT(SANCTION!$X880,SANCTION!$Y880),"")</f>
        <v>0</v>
      </c>
      <c r="AG880" s="89">
        <f t="shared" si="27"/>
        <v>0</v>
      </c>
    </row>
    <row r="881" spans="1:33" hidden="1">
      <c r="A881" s="89" t="str">
        <f>J881&amp;"_"&amp;COUNTIF($J$6:J881,J881)</f>
        <v>_845</v>
      </c>
      <c r="B881" s="58"/>
      <c r="C881" s="58" t="str">
        <f>IFERROR(VLOOKUP($AC881,FILL_DATA!$A$4:$X$1004,2,0),"")</f>
        <v/>
      </c>
      <c r="D881" s="59" t="str">
        <f>IFERROR(VLOOKUP($AC881,FILL_DATA!$A$4:$X$1004,3,0),"")</f>
        <v/>
      </c>
      <c r="E881" s="59" t="str">
        <f>IF(REFRESH!D881="","",REFRESH!D881)</f>
        <v/>
      </c>
      <c r="F881" s="59" t="str">
        <f>IFERROR(VLOOKUP($AC881,FILL_DATA!$A$4:$X$1004,5,0),"")</f>
        <v/>
      </c>
      <c r="G881" s="58" t="str">
        <f>IFERROR(VLOOKUP($AC881,FILL_DATA!$A$4:$X$1004,6,0),"")</f>
        <v/>
      </c>
      <c r="H881" s="58" t="str">
        <f>IFERROR(VLOOKUP($AC881,FILL_DATA!$A$4:$X$1004,7,0),"")</f>
        <v/>
      </c>
      <c r="I881" s="161" t="str">
        <f>IFERROR(VLOOKUP($AC881,FILL_DATA!$A$4:$X$1004,9,0),"")</f>
        <v/>
      </c>
      <c r="J881" s="58" t="str">
        <f>IFERROR(VLOOKUP($AC881,FILL_DATA!$A$4:$X$1004,10,0),"")</f>
        <v/>
      </c>
      <c r="K881" s="58" t="str">
        <f>IFERROR(VLOOKUP($AC881,FILL_DATA!$A$4:$X$1004,11,0),"")</f>
        <v/>
      </c>
      <c r="L881" s="58" t="str">
        <f>IFERROR(VLOOKUP($AC881,FILL_DATA!$A$4:$X$1004,12,0),"")</f>
        <v/>
      </c>
      <c r="M881" s="58" t="str">
        <f>IFERROR(VLOOKUP($AC881,FILL_DATA!$A$4:$X$1004,13,0),"")</f>
        <v/>
      </c>
      <c r="N881" s="58" t="str">
        <f>IFERROR(VLOOKUP($AC881,FILL_DATA!$A$4:$X$1004,14,0),"")</f>
        <v/>
      </c>
      <c r="O881" s="58" t="str">
        <f>IFERROR(VLOOKUP($AC881,FILL_DATA!$A$4:$X$1004,15,0),"")</f>
        <v/>
      </c>
      <c r="P881" s="58" t="str">
        <f>IFERROR(VLOOKUP($AC881,FILL_DATA!$A$4:$X$1004,16,0),"")</f>
        <v/>
      </c>
      <c r="Q881" s="58" t="str">
        <f>IFERROR(VLOOKUP($AC881,FILL_DATA!$A$4:$X$1004,17,0),"")</f>
        <v/>
      </c>
      <c r="R881" s="58" t="str">
        <f>IFERROR(VLOOKUP($AC881,FILL_DATA!$A$4:$X$1004,18,0),"")</f>
        <v/>
      </c>
      <c r="S881" s="58" t="str">
        <f>IFERROR(VLOOKUP($AC881,FILL_DATA!$A$4:$X$1004,19,0),"")</f>
        <v/>
      </c>
      <c r="T881" s="58" t="str">
        <f>IFERROR(VLOOKUP($AC881,FILL_DATA!$A$4:$X$1004,20,0),"")</f>
        <v/>
      </c>
      <c r="U881" s="58" t="str">
        <f>IFERROR(VLOOKUP($AC881,FILL_DATA!$A$4:$X$1004,21,0),"")</f>
        <v/>
      </c>
      <c r="V881" s="58" t="str">
        <f>IFERROR(VLOOKUP($AC881,FILL_DATA!$A$4:$X$1004,22,0),"")</f>
        <v/>
      </c>
      <c r="W881" s="58" t="str">
        <f>IFERROR(VLOOKUP($AC881,FILL_DATA!$A$4:$X$1004,23,0),"")</f>
        <v/>
      </c>
      <c r="X881" s="59" t="str">
        <f>IFERROR(VLOOKUP($AC881,FILL_DATA!$A$4:$X$1004,24,0),"")</f>
        <v/>
      </c>
      <c r="Y881" s="59" t="str">
        <f>IF(SANCTION!$C$6:$C$1006="","",VLOOKUP(SANCTION!$C$6:$C$1006,Sheet1!$B$3:$C$15,2,0))</f>
        <v/>
      </c>
      <c r="Z881" s="57">
        <f t="shared" si="26"/>
        <v>0</v>
      </c>
      <c r="AE881" s="89">
        <f>IF(SANCTION!$C881&gt;=9,1,0)</f>
        <v>1</v>
      </c>
      <c r="AF881" s="89">
        <f>IFERROR(PRODUCT(SANCTION!$X881,SANCTION!$Y881),"")</f>
        <v>0</v>
      </c>
      <c r="AG881" s="89">
        <f t="shared" si="27"/>
        <v>0</v>
      </c>
    </row>
    <row r="882" spans="1:33" hidden="1">
      <c r="A882" s="89" t="str">
        <f>J882&amp;"_"&amp;COUNTIF($J$6:J882,J882)</f>
        <v>_846</v>
      </c>
      <c r="B882" s="58"/>
      <c r="C882" s="58" t="str">
        <f>IFERROR(VLOOKUP($AC882,FILL_DATA!$A$4:$X$1004,2,0),"")</f>
        <v/>
      </c>
      <c r="D882" s="59" t="str">
        <f>IFERROR(VLOOKUP($AC882,FILL_DATA!$A$4:$X$1004,3,0),"")</f>
        <v/>
      </c>
      <c r="E882" s="59" t="str">
        <f>IF(REFRESH!D882="","",REFRESH!D882)</f>
        <v/>
      </c>
      <c r="F882" s="59" t="str">
        <f>IFERROR(VLOOKUP($AC882,FILL_DATA!$A$4:$X$1004,5,0),"")</f>
        <v/>
      </c>
      <c r="G882" s="58" t="str">
        <f>IFERROR(VLOOKUP($AC882,FILL_DATA!$A$4:$X$1004,6,0),"")</f>
        <v/>
      </c>
      <c r="H882" s="58" t="str">
        <f>IFERROR(VLOOKUP($AC882,FILL_DATA!$A$4:$X$1004,7,0),"")</f>
        <v/>
      </c>
      <c r="I882" s="161" t="str">
        <f>IFERROR(VLOOKUP($AC882,FILL_DATA!$A$4:$X$1004,9,0),"")</f>
        <v/>
      </c>
      <c r="J882" s="58" t="str">
        <f>IFERROR(VLOOKUP($AC882,FILL_DATA!$A$4:$X$1004,10,0),"")</f>
        <v/>
      </c>
      <c r="K882" s="58" t="str">
        <f>IFERROR(VLOOKUP($AC882,FILL_DATA!$A$4:$X$1004,11,0),"")</f>
        <v/>
      </c>
      <c r="L882" s="58" t="str">
        <f>IFERROR(VLOOKUP($AC882,FILL_DATA!$A$4:$X$1004,12,0),"")</f>
        <v/>
      </c>
      <c r="M882" s="58" t="str">
        <f>IFERROR(VLOOKUP($AC882,FILL_DATA!$A$4:$X$1004,13,0),"")</f>
        <v/>
      </c>
      <c r="N882" s="58" t="str">
        <f>IFERROR(VLOOKUP($AC882,FILL_DATA!$A$4:$X$1004,14,0),"")</f>
        <v/>
      </c>
      <c r="O882" s="58" t="str">
        <f>IFERROR(VLOOKUP($AC882,FILL_DATA!$A$4:$X$1004,15,0),"")</f>
        <v/>
      </c>
      <c r="P882" s="58" t="str">
        <f>IFERROR(VLOOKUP($AC882,FILL_DATA!$A$4:$X$1004,16,0),"")</f>
        <v/>
      </c>
      <c r="Q882" s="58" t="str">
        <f>IFERROR(VLOOKUP($AC882,FILL_DATA!$A$4:$X$1004,17,0),"")</f>
        <v/>
      </c>
      <c r="R882" s="58" t="str">
        <f>IFERROR(VLOOKUP($AC882,FILL_DATA!$A$4:$X$1004,18,0),"")</f>
        <v/>
      </c>
      <c r="S882" s="58" t="str">
        <f>IFERROR(VLOOKUP($AC882,FILL_DATA!$A$4:$X$1004,19,0),"")</f>
        <v/>
      </c>
      <c r="T882" s="58" t="str">
        <f>IFERROR(VLOOKUP($AC882,FILL_DATA!$A$4:$X$1004,20,0),"")</f>
        <v/>
      </c>
      <c r="U882" s="58" t="str">
        <f>IFERROR(VLOOKUP($AC882,FILL_DATA!$A$4:$X$1004,21,0),"")</f>
        <v/>
      </c>
      <c r="V882" s="58" t="str">
        <f>IFERROR(VLOOKUP($AC882,FILL_DATA!$A$4:$X$1004,22,0),"")</f>
        <v/>
      </c>
      <c r="W882" s="58" t="str">
        <f>IFERROR(VLOOKUP($AC882,FILL_DATA!$A$4:$X$1004,23,0),"")</f>
        <v/>
      </c>
      <c r="X882" s="59" t="str">
        <f>IFERROR(VLOOKUP($AC882,FILL_DATA!$A$4:$X$1004,24,0),"")</f>
        <v/>
      </c>
      <c r="Y882" s="59" t="str">
        <f>IF(SANCTION!$C$6:$C$1006="","",VLOOKUP(SANCTION!$C$6:$C$1006,Sheet1!$B$3:$C$15,2,0))</f>
        <v/>
      </c>
      <c r="Z882" s="57">
        <f t="shared" si="26"/>
        <v>0</v>
      </c>
      <c r="AE882" s="89">
        <f>IF(SANCTION!$C882&gt;=9,1,0)</f>
        <v>1</v>
      </c>
      <c r="AF882" s="89">
        <f>IFERROR(PRODUCT(SANCTION!$X882,SANCTION!$Y882),"")</f>
        <v>0</v>
      </c>
      <c r="AG882" s="89">
        <f t="shared" si="27"/>
        <v>0</v>
      </c>
    </row>
    <row r="883" spans="1:33" hidden="1">
      <c r="A883" s="89" t="str">
        <f>J883&amp;"_"&amp;COUNTIF($J$6:J883,J883)</f>
        <v>_847</v>
      </c>
      <c r="B883" s="58"/>
      <c r="C883" s="58" t="str">
        <f>IFERROR(VLOOKUP($AC883,FILL_DATA!$A$4:$X$1004,2,0),"")</f>
        <v/>
      </c>
      <c r="D883" s="59" t="str">
        <f>IFERROR(VLOOKUP($AC883,FILL_DATA!$A$4:$X$1004,3,0),"")</f>
        <v/>
      </c>
      <c r="E883" s="59" t="str">
        <f>IF(REFRESH!D883="","",REFRESH!D883)</f>
        <v/>
      </c>
      <c r="F883" s="59" t="str">
        <f>IFERROR(VLOOKUP($AC883,FILL_DATA!$A$4:$X$1004,5,0),"")</f>
        <v/>
      </c>
      <c r="G883" s="58" t="str">
        <f>IFERROR(VLOOKUP($AC883,FILL_DATA!$A$4:$X$1004,6,0),"")</f>
        <v/>
      </c>
      <c r="H883" s="58" t="str">
        <f>IFERROR(VLOOKUP($AC883,FILL_DATA!$A$4:$X$1004,7,0),"")</f>
        <v/>
      </c>
      <c r="I883" s="161" t="str">
        <f>IFERROR(VLOOKUP($AC883,FILL_DATA!$A$4:$X$1004,9,0),"")</f>
        <v/>
      </c>
      <c r="J883" s="58" t="str">
        <f>IFERROR(VLOOKUP($AC883,FILL_DATA!$A$4:$X$1004,10,0),"")</f>
        <v/>
      </c>
      <c r="K883" s="58" t="str">
        <f>IFERROR(VLOOKUP($AC883,FILL_DATA!$A$4:$X$1004,11,0),"")</f>
        <v/>
      </c>
      <c r="L883" s="58" t="str">
        <f>IFERROR(VLOOKUP($AC883,FILL_DATA!$A$4:$X$1004,12,0),"")</f>
        <v/>
      </c>
      <c r="M883" s="58" t="str">
        <f>IFERROR(VLOOKUP($AC883,FILL_DATA!$A$4:$X$1004,13,0),"")</f>
        <v/>
      </c>
      <c r="N883" s="58" t="str">
        <f>IFERROR(VLOOKUP($AC883,FILL_DATA!$A$4:$X$1004,14,0),"")</f>
        <v/>
      </c>
      <c r="O883" s="58" t="str">
        <f>IFERROR(VLOOKUP($AC883,FILL_DATA!$A$4:$X$1004,15,0),"")</f>
        <v/>
      </c>
      <c r="P883" s="58" t="str">
        <f>IFERROR(VLOOKUP($AC883,FILL_DATA!$A$4:$X$1004,16,0),"")</f>
        <v/>
      </c>
      <c r="Q883" s="58" t="str">
        <f>IFERROR(VLOOKUP($AC883,FILL_DATA!$A$4:$X$1004,17,0),"")</f>
        <v/>
      </c>
      <c r="R883" s="58" t="str">
        <f>IFERROR(VLOOKUP($AC883,FILL_DATA!$A$4:$X$1004,18,0),"")</f>
        <v/>
      </c>
      <c r="S883" s="58" t="str">
        <f>IFERROR(VLOOKUP($AC883,FILL_DATA!$A$4:$X$1004,19,0),"")</f>
        <v/>
      </c>
      <c r="T883" s="58" t="str">
        <f>IFERROR(VLOOKUP($AC883,FILL_DATA!$A$4:$X$1004,20,0),"")</f>
        <v/>
      </c>
      <c r="U883" s="58" t="str">
        <f>IFERROR(VLOOKUP($AC883,FILL_DATA!$A$4:$X$1004,21,0),"")</f>
        <v/>
      </c>
      <c r="V883" s="58" t="str">
        <f>IFERROR(VLOOKUP($AC883,FILL_DATA!$A$4:$X$1004,22,0),"")</f>
        <v/>
      </c>
      <c r="W883" s="58" t="str">
        <f>IFERROR(VLOOKUP($AC883,FILL_DATA!$A$4:$X$1004,23,0),"")</f>
        <v/>
      </c>
      <c r="X883" s="59" t="str">
        <f>IFERROR(VLOOKUP($AC883,FILL_DATA!$A$4:$X$1004,24,0),"")</f>
        <v/>
      </c>
      <c r="Y883" s="59" t="str">
        <f>IF(SANCTION!$C$6:$C$1006="","",VLOOKUP(SANCTION!$C$6:$C$1006,Sheet1!$B$3:$C$15,2,0))</f>
        <v/>
      </c>
      <c r="Z883" s="57">
        <f t="shared" si="26"/>
        <v>0</v>
      </c>
      <c r="AE883" s="89">
        <f>IF(SANCTION!$C883&gt;=9,1,0)</f>
        <v>1</v>
      </c>
      <c r="AF883" s="89">
        <f>IFERROR(PRODUCT(SANCTION!$X883,SANCTION!$Y883),"")</f>
        <v>0</v>
      </c>
      <c r="AG883" s="89">
        <f t="shared" si="27"/>
        <v>0</v>
      </c>
    </row>
    <row r="884" spans="1:33" hidden="1">
      <c r="A884" s="89" t="str">
        <f>J884&amp;"_"&amp;COUNTIF($J$6:J884,J884)</f>
        <v>_848</v>
      </c>
      <c r="B884" s="58"/>
      <c r="C884" s="58" t="str">
        <f>IFERROR(VLOOKUP($AC884,FILL_DATA!$A$4:$X$1004,2,0),"")</f>
        <v/>
      </c>
      <c r="D884" s="59" t="str">
        <f>IFERROR(VLOOKUP($AC884,FILL_DATA!$A$4:$X$1004,3,0),"")</f>
        <v/>
      </c>
      <c r="E884" s="59" t="str">
        <f>IF(REFRESH!D884="","",REFRESH!D884)</f>
        <v/>
      </c>
      <c r="F884" s="59" t="str">
        <f>IFERROR(VLOOKUP($AC884,FILL_DATA!$A$4:$X$1004,5,0),"")</f>
        <v/>
      </c>
      <c r="G884" s="58" t="str">
        <f>IFERROR(VLOOKUP($AC884,FILL_DATA!$A$4:$X$1004,6,0),"")</f>
        <v/>
      </c>
      <c r="H884" s="58" t="str">
        <f>IFERROR(VLOOKUP($AC884,FILL_DATA!$A$4:$X$1004,7,0),"")</f>
        <v/>
      </c>
      <c r="I884" s="161" t="str">
        <f>IFERROR(VLOOKUP($AC884,FILL_DATA!$A$4:$X$1004,9,0),"")</f>
        <v/>
      </c>
      <c r="J884" s="58" t="str">
        <f>IFERROR(VLOOKUP($AC884,FILL_DATA!$A$4:$X$1004,10,0),"")</f>
        <v/>
      </c>
      <c r="K884" s="58" t="str">
        <f>IFERROR(VLOOKUP($AC884,FILL_DATA!$A$4:$X$1004,11,0),"")</f>
        <v/>
      </c>
      <c r="L884" s="58" t="str">
        <f>IFERROR(VLOOKUP($AC884,FILL_DATA!$A$4:$X$1004,12,0),"")</f>
        <v/>
      </c>
      <c r="M884" s="58" t="str">
        <f>IFERROR(VLOOKUP($AC884,FILL_DATA!$A$4:$X$1004,13,0),"")</f>
        <v/>
      </c>
      <c r="N884" s="58" t="str">
        <f>IFERROR(VLOOKUP($AC884,FILL_DATA!$A$4:$X$1004,14,0),"")</f>
        <v/>
      </c>
      <c r="O884" s="58" t="str">
        <f>IFERROR(VLOOKUP($AC884,FILL_DATA!$A$4:$X$1004,15,0),"")</f>
        <v/>
      </c>
      <c r="P884" s="58" t="str">
        <f>IFERROR(VLOOKUP($AC884,FILL_DATA!$A$4:$X$1004,16,0),"")</f>
        <v/>
      </c>
      <c r="Q884" s="58" t="str">
        <f>IFERROR(VLOOKUP($AC884,FILL_DATA!$A$4:$X$1004,17,0),"")</f>
        <v/>
      </c>
      <c r="R884" s="58" t="str">
        <f>IFERROR(VLOOKUP($AC884,FILL_DATA!$A$4:$X$1004,18,0),"")</f>
        <v/>
      </c>
      <c r="S884" s="58" t="str">
        <f>IFERROR(VLOOKUP($AC884,FILL_DATA!$A$4:$X$1004,19,0),"")</f>
        <v/>
      </c>
      <c r="T884" s="58" t="str">
        <f>IFERROR(VLOOKUP($AC884,FILL_DATA!$A$4:$X$1004,20,0),"")</f>
        <v/>
      </c>
      <c r="U884" s="58" t="str">
        <f>IFERROR(VLOOKUP($AC884,FILL_DATA!$A$4:$X$1004,21,0),"")</f>
        <v/>
      </c>
      <c r="V884" s="58" t="str">
        <f>IFERROR(VLOOKUP($AC884,FILL_DATA!$A$4:$X$1004,22,0),"")</f>
        <v/>
      </c>
      <c r="W884" s="58" t="str">
        <f>IFERROR(VLOOKUP($AC884,FILL_DATA!$A$4:$X$1004,23,0),"")</f>
        <v/>
      </c>
      <c r="X884" s="59" t="str">
        <f>IFERROR(VLOOKUP($AC884,FILL_DATA!$A$4:$X$1004,24,0),"")</f>
        <v/>
      </c>
      <c r="Y884" s="59" t="str">
        <f>IF(SANCTION!$C$6:$C$1006="","",VLOOKUP(SANCTION!$C$6:$C$1006,Sheet1!$B$3:$C$15,2,0))</f>
        <v/>
      </c>
      <c r="Z884" s="57">
        <f t="shared" si="26"/>
        <v>0</v>
      </c>
      <c r="AE884" s="89">
        <f>IF(SANCTION!$C884&gt;=9,1,0)</f>
        <v>1</v>
      </c>
      <c r="AF884" s="89">
        <f>IFERROR(PRODUCT(SANCTION!$X884,SANCTION!$Y884),"")</f>
        <v>0</v>
      </c>
      <c r="AG884" s="89">
        <f t="shared" si="27"/>
        <v>0</v>
      </c>
    </row>
    <row r="885" spans="1:33" hidden="1">
      <c r="A885" s="89" t="str">
        <f>J885&amp;"_"&amp;COUNTIF($J$6:J885,J885)</f>
        <v>_849</v>
      </c>
      <c r="B885" s="58"/>
      <c r="C885" s="58" t="str">
        <f>IFERROR(VLOOKUP($AC885,FILL_DATA!$A$4:$X$1004,2,0),"")</f>
        <v/>
      </c>
      <c r="D885" s="59" t="str">
        <f>IFERROR(VLOOKUP($AC885,FILL_DATA!$A$4:$X$1004,3,0),"")</f>
        <v/>
      </c>
      <c r="E885" s="59" t="str">
        <f>IF(REFRESH!D885="","",REFRESH!D885)</f>
        <v/>
      </c>
      <c r="F885" s="59" t="str">
        <f>IFERROR(VLOOKUP($AC885,FILL_DATA!$A$4:$X$1004,5,0),"")</f>
        <v/>
      </c>
      <c r="G885" s="58" t="str">
        <f>IFERROR(VLOOKUP($AC885,FILL_DATA!$A$4:$X$1004,6,0),"")</f>
        <v/>
      </c>
      <c r="H885" s="58" t="str">
        <f>IFERROR(VLOOKUP($AC885,FILL_DATA!$A$4:$X$1004,7,0),"")</f>
        <v/>
      </c>
      <c r="I885" s="161" t="str">
        <f>IFERROR(VLOOKUP($AC885,FILL_DATA!$A$4:$X$1004,9,0),"")</f>
        <v/>
      </c>
      <c r="J885" s="58" t="str">
        <f>IFERROR(VLOOKUP($AC885,FILL_DATA!$A$4:$X$1004,10,0),"")</f>
        <v/>
      </c>
      <c r="K885" s="58" t="str">
        <f>IFERROR(VLOOKUP($AC885,FILL_DATA!$A$4:$X$1004,11,0),"")</f>
        <v/>
      </c>
      <c r="L885" s="58" t="str">
        <f>IFERROR(VLOOKUP($AC885,FILL_DATA!$A$4:$X$1004,12,0),"")</f>
        <v/>
      </c>
      <c r="M885" s="58" t="str">
        <f>IFERROR(VLOOKUP($AC885,FILL_DATA!$A$4:$X$1004,13,0),"")</f>
        <v/>
      </c>
      <c r="N885" s="58" t="str">
        <f>IFERROR(VLOOKUP($AC885,FILL_DATA!$A$4:$X$1004,14,0),"")</f>
        <v/>
      </c>
      <c r="O885" s="58" t="str">
        <f>IFERROR(VLOOKUP($AC885,FILL_DATA!$A$4:$X$1004,15,0),"")</f>
        <v/>
      </c>
      <c r="P885" s="58" t="str">
        <f>IFERROR(VLOOKUP($AC885,FILL_DATA!$A$4:$X$1004,16,0),"")</f>
        <v/>
      </c>
      <c r="Q885" s="58" t="str">
        <f>IFERROR(VLOOKUP($AC885,FILL_DATA!$A$4:$X$1004,17,0),"")</f>
        <v/>
      </c>
      <c r="R885" s="58" t="str">
        <f>IFERROR(VLOOKUP($AC885,FILL_DATA!$A$4:$X$1004,18,0),"")</f>
        <v/>
      </c>
      <c r="S885" s="58" t="str">
        <f>IFERROR(VLOOKUP($AC885,FILL_DATA!$A$4:$X$1004,19,0),"")</f>
        <v/>
      </c>
      <c r="T885" s="58" t="str">
        <f>IFERROR(VLOOKUP($AC885,FILL_DATA!$A$4:$X$1004,20,0),"")</f>
        <v/>
      </c>
      <c r="U885" s="58" t="str">
        <f>IFERROR(VLOOKUP($AC885,FILL_DATA!$A$4:$X$1004,21,0),"")</f>
        <v/>
      </c>
      <c r="V885" s="58" t="str">
        <f>IFERROR(VLOOKUP($AC885,FILL_DATA!$A$4:$X$1004,22,0),"")</f>
        <v/>
      </c>
      <c r="W885" s="58" t="str">
        <f>IFERROR(VLOOKUP($AC885,FILL_DATA!$A$4:$X$1004,23,0),"")</f>
        <v/>
      </c>
      <c r="X885" s="59" t="str">
        <f>IFERROR(VLOOKUP($AC885,FILL_DATA!$A$4:$X$1004,24,0),"")</f>
        <v/>
      </c>
      <c r="Y885" s="59" t="str">
        <f>IF(SANCTION!$C$6:$C$1006="","",VLOOKUP(SANCTION!$C$6:$C$1006,Sheet1!$B$3:$C$15,2,0))</f>
        <v/>
      </c>
      <c r="Z885" s="57">
        <f t="shared" si="26"/>
        <v>0</v>
      </c>
      <c r="AE885" s="89">
        <f>IF(SANCTION!$C885&gt;=9,1,0)</f>
        <v>1</v>
      </c>
      <c r="AF885" s="89">
        <f>IFERROR(PRODUCT(SANCTION!$X885,SANCTION!$Y885),"")</f>
        <v>0</v>
      </c>
      <c r="AG885" s="89">
        <f t="shared" si="27"/>
        <v>0</v>
      </c>
    </row>
    <row r="886" spans="1:33" hidden="1">
      <c r="A886" s="89" t="str">
        <f>J886&amp;"_"&amp;COUNTIF($J$6:J886,J886)</f>
        <v>_850</v>
      </c>
      <c r="B886" s="58"/>
      <c r="C886" s="58" t="str">
        <f>IFERROR(VLOOKUP($AC886,FILL_DATA!$A$4:$X$1004,2,0),"")</f>
        <v/>
      </c>
      <c r="D886" s="59" t="str">
        <f>IFERROR(VLOOKUP($AC886,FILL_DATA!$A$4:$X$1004,3,0),"")</f>
        <v/>
      </c>
      <c r="E886" s="59" t="str">
        <f>IF(REFRESH!D886="","",REFRESH!D886)</f>
        <v/>
      </c>
      <c r="F886" s="59" t="str">
        <f>IFERROR(VLOOKUP($AC886,FILL_DATA!$A$4:$X$1004,5,0),"")</f>
        <v/>
      </c>
      <c r="G886" s="58" t="str">
        <f>IFERROR(VLOOKUP($AC886,FILL_DATA!$A$4:$X$1004,6,0),"")</f>
        <v/>
      </c>
      <c r="H886" s="58" t="str">
        <f>IFERROR(VLOOKUP($AC886,FILL_DATA!$A$4:$X$1004,7,0),"")</f>
        <v/>
      </c>
      <c r="I886" s="161" t="str">
        <f>IFERROR(VLOOKUP($AC886,FILL_DATA!$A$4:$X$1004,9,0),"")</f>
        <v/>
      </c>
      <c r="J886" s="58" t="str">
        <f>IFERROR(VLOOKUP($AC886,FILL_DATA!$A$4:$X$1004,10,0),"")</f>
        <v/>
      </c>
      <c r="K886" s="58" t="str">
        <f>IFERROR(VLOOKUP($AC886,FILL_DATA!$A$4:$X$1004,11,0),"")</f>
        <v/>
      </c>
      <c r="L886" s="58" t="str">
        <f>IFERROR(VLOOKUP($AC886,FILL_DATA!$A$4:$X$1004,12,0),"")</f>
        <v/>
      </c>
      <c r="M886" s="58" t="str">
        <f>IFERROR(VLOOKUP($AC886,FILL_DATA!$A$4:$X$1004,13,0),"")</f>
        <v/>
      </c>
      <c r="N886" s="58" t="str">
        <f>IFERROR(VLOOKUP($AC886,FILL_DATA!$A$4:$X$1004,14,0),"")</f>
        <v/>
      </c>
      <c r="O886" s="58" t="str">
        <f>IFERROR(VLOOKUP($AC886,FILL_DATA!$A$4:$X$1004,15,0),"")</f>
        <v/>
      </c>
      <c r="P886" s="58" t="str">
        <f>IFERROR(VLOOKUP($AC886,FILL_DATA!$A$4:$X$1004,16,0),"")</f>
        <v/>
      </c>
      <c r="Q886" s="58" t="str">
        <f>IFERROR(VLOOKUP($AC886,FILL_DATA!$A$4:$X$1004,17,0),"")</f>
        <v/>
      </c>
      <c r="R886" s="58" t="str">
        <f>IFERROR(VLOOKUP($AC886,FILL_DATA!$A$4:$X$1004,18,0),"")</f>
        <v/>
      </c>
      <c r="S886" s="58" t="str">
        <f>IFERROR(VLOOKUP($AC886,FILL_DATA!$A$4:$X$1004,19,0),"")</f>
        <v/>
      </c>
      <c r="T886" s="58" t="str">
        <f>IFERROR(VLOOKUP($AC886,FILL_DATA!$A$4:$X$1004,20,0),"")</f>
        <v/>
      </c>
      <c r="U886" s="58" t="str">
        <f>IFERROR(VLOOKUP($AC886,FILL_DATA!$A$4:$X$1004,21,0),"")</f>
        <v/>
      </c>
      <c r="V886" s="58" t="str">
        <f>IFERROR(VLOOKUP($AC886,FILL_DATA!$A$4:$X$1004,22,0),"")</f>
        <v/>
      </c>
      <c r="W886" s="58" t="str">
        <f>IFERROR(VLOOKUP($AC886,FILL_DATA!$A$4:$X$1004,23,0),"")</f>
        <v/>
      </c>
      <c r="X886" s="59" t="str">
        <f>IFERROR(VLOOKUP($AC886,FILL_DATA!$A$4:$X$1004,24,0),"")</f>
        <v/>
      </c>
      <c r="Y886" s="59" t="str">
        <f>IF(SANCTION!$C$6:$C$1006="","",VLOOKUP(SANCTION!$C$6:$C$1006,Sheet1!$B$3:$C$15,2,0))</f>
        <v/>
      </c>
      <c r="Z886" s="57">
        <f t="shared" si="26"/>
        <v>0</v>
      </c>
      <c r="AE886" s="89">
        <f>IF(SANCTION!$C886&gt;=9,1,0)</f>
        <v>1</v>
      </c>
      <c r="AF886" s="89">
        <f>IFERROR(PRODUCT(SANCTION!$X886,SANCTION!$Y886),"")</f>
        <v>0</v>
      </c>
      <c r="AG886" s="89">
        <f t="shared" si="27"/>
        <v>0</v>
      </c>
    </row>
    <row r="887" spans="1:33" hidden="1">
      <c r="A887" s="89" t="str">
        <f>J887&amp;"_"&amp;COUNTIF($J$6:J887,J887)</f>
        <v>_851</v>
      </c>
      <c r="B887" s="58"/>
      <c r="C887" s="58" t="str">
        <f>IFERROR(VLOOKUP($AC887,FILL_DATA!$A$4:$X$1004,2,0),"")</f>
        <v/>
      </c>
      <c r="D887" s="59" t="str">
        <f>IFERROR(VLOOKUP($AC887,FILL_DATA!$A$4:$X$1004,3,0),"")</f>
        <v/>
      </c>
      <c r="E887" s="59" t="str">
        <f>IF(REFRESH!D887="","",REFRESH!D887)</f>
        <v/>
      </c>
      <c r="F887" s="59" t="str">
        <f>IFERROR(VLOOKUP($AC887,FILL_DATA!$A$4:$X$1004,5,0),"")</f>
        <v/>
      </c>
      <c r="G887" s="58" t="str">
        <f>IFERROR(VLOOKUP($AC887,FILL_DATA!$A$4:$X$1004,6,0),"")</f>
        <v/>
      </c>
      <c r="H887" s="58" t="str">
        <f>IFERROR(VLOOKUP($AC887,FILL_DATA!$A$4:$X$1004,7,0),"")</f>
        <v/>
      </c>
      <c r="I887" s="161" t="str">
        <f>IFERROR(VLOOKUP($AC887,FILL_DATA!$A$4:$X$1004,9,0),"")</f>
        <v/>
      </c>
      <c r="J887" s="58" t="str">
        <f>IFERROR(VLOOKUP($AC887,FILL_DATA!$A$4:$X$1004,10,0),"")</f>
        <v/>
      </c>
      <c r="K887" s="58" t="str">
        <f>IFERROR(VLOOKUP($AC887,FILL_DATA!$A$4:$X$1004,11,0),"")</f>
        <v/>
      </c>
      <c r="L887" s="58" t="str">
        <f>IFERROR(VLOOKUP($AC887,FILL_DATA!$A$4:$X$1004,12,0),"")</f>
        <v/>
      </c>
      <c r="M887" s="58" t="str">
        <f>IFERROR(VLOOKUP($AC887,FILL_DATA!$A$4:$X$1004,13,0),"")</f>
        <v/>
      </c>
      <c r="N887" s="58" t="str">
        <f>IFERROR(VLOOKUP($AC887,FILL_DATA!$A$4:$X$1004,14,0),"")</f>
        <v/>
      </c>
      <c r="O887" s="58" t="str">
        <f>IFERROR(VLOOKUP($AC887,FILL_DATA!$A$4:$X$1004,15,0),"")</f>
        <v/>
      </c>
      <c r="P887" s="58" t="str">
        <f>IFERROR(VLOOKUP($AC887,FILL_DATA!$A$4:$X$1004,16,0),"")</f>
        <v/>
      </c>
      <c r="Q887" s="58" t="str">
        <f>IFERROR(VLOOKUP($AC887,FILL_DATA!$A$4:$X$1004,17,0),"")</f>
        <v/>
      </c>
      <c r="R887" s="58" t="str">
        <f>IFERROR(VLOOKUP($AC887,FILL_DATA!$A$4:$X$1004,18,0),"")</f>
        <v/>
      </c>
      <c r="S887" s="58" t="str">
        <f>IFERROR(VLOOKUP($AC887,FILL_DATA!$A$4:$X$1004,19,0),"")</f>
        <v/>
      </c>
      <c r="T887" s="58" t="str">
        <f>IFERROR(VLOOKUP($AC887,FILL_DATA!$A$4:$X$1004,20,0),"")</f>
        <v/>
      </c>
      <c r="U887" s="58" t="str">
        <f>IFERROR(VLOOKUP($AC887,FILL_DATA!$A$4:$X$1004,21,0),"")</f>
        <v/>
      </c>
      <c r="V887" s="58" t="str">
        <f>IFERROR(VLOOKUP($AC887,FILL_DATA!$A$4:$X$1004,22,0),"")</f>
        <v/>
      </c>
      <c r="W887" s="58" t="str">
        <f>IFERROR(VLOOKUP($AC887,FILL_DATA!$A$4:$X$1004,23,0),"")</f>
        <v/>
      </c>
      <c r="X887" s="59" t="str">
        <f>IFERROR(VLOOKUP($AC887,FILL_DATA!$A$4:$X$1004,24,0),"")</f>
        <v/>
      </c>
      <c r="Y887" s="59" t="str">
        <f>IF(SANCTION!$C$6:$C$1006="","",VLOOKUP(SANCTION!$C$6:$C$1006,Sheet1!$B$3:$C$15,2,0))</f>
        <v/>
      </c>
      <c r="Z887" s="57">
        <f t="shared" si="26"/>
        <v>0</v>
      </c>
      <c r="AE887" s="89">
        <f>IF(SANCTION!$C887&gt;=9,1,0)</f>
        <v>1</v>
      </c>
      <c r="AF887" s="89">
        <f>IFERROR(PRODUCT(SANCTION!$X887,SANCTION!$Y887),"")</f>
        <v>0</v>
      </c>
      <c r="AG887" s="89">
        <f t="shared" si="27"/>
        <v>0</v>
      </c>
    </row>
    <row r="888" spans="1:33" hidden="1">
      <c r="A888" s="89" t="str">
        <f>J888&amp;"_"&amp;COUNTIF($J$6:J888,J888)</f>
        <v>_852</v>
      </c>
      <c r="B888" s="58"/>
      <c r="C888" s="58" t="str">
        <f>IFERROR(VLOOKUP($AC888,FILL_DATA!$A$4:$X$1004,2,0),"")</f>
        <v/>
      </c>
      <c r="D888" s="59" t="str">
        <f>IFERROR(VLOOKUP($AC888,FILL_DATA!$A$4:$X$1004,3,0),"")</f>
        <v/>
      </c>
      <c r="E888" s="59" t="str">
        <f>IF(REFRESH!D888="","",REFRESH!D888)</f>
        <v/>
      </c>
      <c r="F888" s="59" t="str">
        <f>IFERROR(VLOOKUP($AC888,FILL_DATA!$A$4:$X$1004,5,0),"")</f>
        <v/>
      </c>
      <c r="G888" s="58" t="str">
        <f>IFERROR(VLOOKUP($AC888,FILL_DATA!$A$4:$X$1004,6,0),"")</f>
        <v/>
      </c>
      <c r="H888" s="58" t="str">
        <f>IFERROR(VLOOKUP($AC888,FILL_DATA!$A$4:$X$1004,7,0),"")</f>
        <v/>
      </c>
      <c r="I888" s="161" t="str">
        <f>IFERROR(VLOOKUP($AC888,FILL_DATA!$A$4:$X$1004,9,0),"")</f>
        <v/>
      </c>
      <c r="J888" s="58" t="str">
        <f>IFERROR(VLOOKUP($AC888,FILL_DATA!$A$4:$X$1004,10,0),"")</f>
        <v/>
      </c>
      <c r="K888" s="58" t="str">
        <f>IFERROR(VLOOKUP($AC888,FILL_DATA!$A$4:$X$1004,11,0),"")</f>
        <v/>
      </c>
      <c r="L888" s="58" t="str">
        <f>IFERROR(VLOOKUP($AC888,FILL_DATA!$A$4:$X$1004,12,0),"")</f>
        <v/>
      </c>
      <c r="M888" s="58" t="str">
        <f>IFERROR(VLOOKUP($AC888,FILL_DATA!$A$4:$X$1004,13,0),"")</f>
        <v/>
      </c>
      <c r="N888" s="58" t="str">
        <f>IFERROR(VLOOKUP($AC888,FILL_DATA!$A$4:$X$1004,14,0),"")</f>
        <v/>
      </c>
      <c r="O888" s="58" t="str">
        <f>IFERROR(VLOOKUP($AC888,FILL_DATA!$A$4:$X$1004,15,0),"")</f>
        <v/>
      </c>
      <c r="P888" s="58" t="str">
        <f>IFERROR(VLOOKUP($AC888,FILL_DATA!$A$4:$X$1004,16,0),"")</f>
        <v/>
      </c>
      <c r="Q888" s="58" t="str">
        <f>IFERROR(VLOOKUP($AC888,FILL_DATA!$A$4:$X$1004,17,0),"")</f>
        <v/>
      </c>
      <c r="R888" s="58" t="str">
        <f>IFERROR(VLOOKUP($AC888,FILL_DATA!$A$4:$X$1004,18,0),"")</f>
        <v/>
      </c>
      <c r="S888" s="58" t="str">
        <f>IFERROR(VLOOKUP($AC888,FILL_DATA!$A$4:$X$1004,19,0),"")</f>
        <v/>
      </c>
      <c r="T888" s="58" t="str">
        <f>IFERROR(VLOOKUP($AC888,FILL_DATA!$A$4:$X$1004,20,0),"")</f>
        <v/>
      </c>
      <c r="U888" s="58" t="str">
        <f>IFERROR(VLOOKUP($AC888,FILL_DATA!$A$4:$X$1004,21,0),"")</f>
        <v/>
      </c>
      <c r="V888" s="58" t="str">
        <f>IFERROR(VLOOKUP($AC888,FILL_DATA!$A$4:$X$1004,22,0),"")</f>
        <v/>
      </c>
      <c r="W888" s="58" t="str">
        <f>IFERROR(VLOOKUP($AC888,FILL_DATA!$A$4:$X$1004,23,0),"")</f>
        <v/>
      </c>
      <c r="X888" s="59" t="str">
        <f>IFERROR(VLOOKUP($AC888,FILL_DATA!$A$4:$X$1004,24,0),"")</f>
        <v/>
      </c>
      <c r="Y888" s="59" t="str">
        <f>IF(SANCTION!$C$6:$C$1006="","",VLOOKUP(SANCTION!$C$6:$C$1006,Sheet1!$B$3:$C$15,2,0))</f>
        <v/>
      </c>
      <c r="Z888" s="57">
        <f t="shared" si="26"/>
        <v>0</v>
      </c>
      <c r="AE888" s="89">
        <f>IF(SANCTION!$C888&gt;=9,1,0)</f>
        <v>1</v>
      </c>
      <c r="AF888" s="89">
        <f>IFERROR(PRODUCT(SANCTION!$X888,SANCTION!$Y888),"")</f>
        <v>0</v>
      </c>
      <c r="AG888" s="89">
        <f t="shared" si="27"/>
        <v>0</v>
      </c>
    </row>
    <row r="889" spans="1:33" hidden="1">
      <c r="A889" s="89" t="str">
        <f>J889&amp;"_"&amp;COUNTIF($J$6:J889,J889)</f>
        <v>_853</v>
      </c>
      <c r="B889" s="58"/>
      <c r="C889" s="58" t="str">
        <f>IFERROR(VLOOKUP($AC889,FILL_DATA!$A$4:$X$1004,2,0),"")</f>
        <v/>
      </c>
      <c r="D889" s="59" t="str">
        <f>IFERROR(VLOOKUP($AC889,FILL_DATA!$A$4:$X$1004,3,0),"")</f>
        <v/>
      </c>
      <c r="E889" s="59" t="str">
        <f>IF(REFRESH!D889="","",REFRESH!D889)</f>
        <v/>
      </c>
      <c r="F889" s="59" t="str">
        <f>IFERROR(VLOOKUP($AC889,FILL_DATA!$A$4:$X$1004,5,0),"")</f>
        <v/>
      </c>
      <c r="G889" s="58" t="str">
        <f>IFERROR(VLOOKUP($AC889,FILL_DATA!$A$4:$X$1004,6,0),"")</f>
        <v/>
      </c>
      <c r="H889" s="58" t="str">
        <f>IFERROR(VLOOKUP($AC889,FILL_DATA!$A$4:$X$1004,7,0),"")</f>
        <v/>
      </c>
      <c r="I889" s="161" t="str">
        <f>IFERROR(VLOOKUP($AC889,FILL_DATA!$A$4:$X$1004,9,0),"")</f>
        <v/>
      </c>
      <c r="J889" s="58" t="str">
        <f>IFERROR(VLOOKUP($AC889,FILL_DATA!$A$4:$X$1004,10,0),"")</f>
        <v/>
      </c>
      <c r="K889" s="58" t="str">
        <f>IFERROR(VLOOKUP($AC889,FILL_DATA!$A$4:$X$1004,11,0),"")</f>
        <v/>
      </c>
      <c r="L889" s="58" t="str">
        <f>IFERROR(VLOOKUP($AC889,FILL_DATA!$A$4:$X$1004,12,0),"")</f>
        <v/>
      </c>
      <c r="M889" s="58" t="str">
        <f>IFERROR(VLOOKUP($AC889,FILL_DATA!$A$4:$X$1004,13,0),"")</f>
        <v/>
      </c>
      <c r="N889" s="58" t="str">
        <f>IFERROR(VLOOKUP($AC889,FILL_DATA!$A$4:$X$1004,14,0),"")</f>
        <v/>
      </c>
      <c r="O889" s="58" t="str">
        <f>IFERROR(VLOOKUP($AC889,FILL_DATA!$A$4:$X$1004,15,0),"")</f>
        <v/>
      </c>
      <c r="P889" s="58" t="str">
        <f>IFERROR(VLOOKUP($AC889,FILL_DATA!$A$4:$X$1004,16,0),"")</f>
        <v/>
      </c>
      <c r="Q889" s="58" t="str">
        <f>IFERROR(VLOOKUP($AC889,FILL_DATA!$A$4:$X$1004,17,0),"")</f>
        <v/>
      </c>
      <c r="R889" s="58" t="str">
        <f>IFERROR(VLOOKUP($AC889,FILL_DATA!$A$4:$X$1004,18,0),"")</f>
        <v/>
      </c>
      <c r="S889" s="58" t="str">
        <f>IFERROR(VLOOKUP($AC889,FILL_DATA!$A$4:$X$1004,19,0),"")</f>
        <v/>
      </c>
      <c r="T889" s="58" t="str">
        <f>IFERROR(VLOOKUP($AC889,FILL_DATA!$A$4:$X$1004,20,0),"")</f>
        <v/>
      </c>
      <c r="U889" s="58" t="str">
        <f>IFERROR(VLOOKUP($AC889,FILL_DATA!$A$4:$X$1004,21,0),"")</f>
        <v/>
      </c>
      <c r="V889" s="58" t="str">
        <f>IFERROR(VLOOKUP($AC889,FILL_DATA!$A$4:$X$1004,22,0),"")</f>
        <v/>
      </c>
      <c r="W889" s="58" t="str">
        <f>IFERROR(VLOOKUP($AC889,FILL_DATA!$A$4:$X$1004,23,0),"")</f>
        <v/>
      </c>
      <c r="X889" s="59" t="str">
        <f>IFERROR(VLOOKUP($AC889,FILL_DATA!$A$4:$X$1004,24,0),"")</f>
        <v/>
      </c>
      <c r="Y889" s="59" t="str">
        <f>IF(SANCTION!$C$6:$C$1006="","",VLOOKUP(SANCTION!$C$6:$C$1006,Sheet1!$B$3:$C$15,2,0))</f>
        <v/>
      </c>
      <c r="Z889" s="57">
        <f t="shared" si="26"/>
        <v>0</v>
      </c>
      <c r="AE889" s="89">
        <f>IF(SANCTION!$C889&gt;=9,1,0)</f>
        <v>1</v>
      </c>
      <c r="AF889" s="89">
        <f>IFERROR(PRODUCT(SANCTION!$X889,SANCTION!$Y889),"")</f>
        <v>0</v>
      </c>
      <c r="AG889" s="89">
        <f t="shared" si="27"/>
        <v>0</v>
      </c>
    </row>
    <row r="890" spans="1:33" hidden="1">
      <c r="A890" s="89" t="str">
        <f>J890&amp;"_"&amp;COUNTIF($J$6:J890,J890)</f>
        <v>_854</v>
      </c>
      <c r="B890" s="58"/>
      <c r="C890" s="58" t="str">
        <f>IFERROR(VLOOKUP($AC890,FILL_DATA!$A$4:$X$1004,2,0),"")</f>
        <v/>
      </c>
      <c r="D890" s="59" t="str">
        <f>IFERROR(VLOOKUP($AC890,FILL_DATA!$A$4:$X$1004,3,0),"")</f>
        <v/>
      </c>
      <c r="E890" s="59" t="str">
        <f>IF(REFRESH!D890="","",REFRESH!D890)</f>
        <v/>
      </c>
      <c r="F890" s="59" t="str">
        <f>IFERROR(VLOOKUP($AC890,FILL_DATA!$A$4:$X$1004,5,0),"")</f>
        <v/>
      </c>
      <c r="G890" s="58" t="str">
        <f>IFERROR(VLOOKUP($AC890,FILL_DATA!$A$4:$X$1004,6,0),"")</f>
        <v/>
      </c>
      <c r="H890" s="58" t="str">
        <f>IFERROR(VLOOKUP($AC890,FILL_DATA!$A$4:$X$1004,7,0),"")</f>
        <v/>
      </c>
      <c r="I890" s="161" t="str">
        <f>IFERROR(VLOOKUP($AC890,FILL_DATA!$A$4:$X$1004,9,0),"")</f>
        <v/>
      </c>
      <c r="J890" s="58" t="str">
        <f>IFERROR(VLOOKUP($AC890,FILL_DATA!$A$4:$X$1004,10,0),"")</f>
        <v/>
      </c>
      <c r="K890" s="58" t="str">
        <f>IFERROR(VLOOKUP($AC890,FILL_DATA!$A$4:$X$1004,11,0),"")</f>
        <v/>
      </c>
      <c r="L890" s="58" t="str">
        <f>IFERROR(VLOOKUP($AC890,FILL_DATA!$A$4:$X$1004,12,0),"")</f>
        <v/>
      </c>
      <c r="M890" s="58" t="str">
        <f>IFERROR(VLOOKUP($AC890,FILL_DATA!$A$4:$X$1004,13,0),"")</f>
        <v/>
      </c>
      <c r="N890" s="58" t="str">
        <f>IFERROR(VLOOKUP($AC890,FILL_DATA!$A$4:$X$1004,14,0),"")</f>
        <v/>
      </c>
      <c r="O890" s="58" t="str">
        <f>IFERROR(VLOOKUP($AC890,FILL_DATA!$A$4:$X$1004,15,0),"")</f>
        <v/>
      </c>
      <c r="P890" s="58" t="str">
        <f>IFERROR(VLOOKUP($AC890,FILL_DATA!$A$4:$X$1004,16,0),"")</f>
        <v/>
      </c>
      <c r="Q890" s="58" t="str">
        <f>IFERROR(VLOOKUP($AC890,FILL_DATA!$A$4:$X$1004,17,0),"")</f>
        <v/>
      </c>
      <c r="R890" s="58" t="str">
        <f>IFERROR(VLOOKUP($AC890,FILL_DATA!$A$4:$X$1004,18,0),"")</f>
        <v/>
      </c>
      <c r="S890" s="58" t="str">
        <f>IFERROR(VLOOKUP($AC890,FILL_DATA!$A$4:$X$1004,19,0),"")</f>
        <v/>
      </c>
      <c r="T890" s="58" t="str">
        <f>IFERROR(VLOOKUP($AC890,FILL_DATA!$A$4:$X$1004,20,0),"")</f>
        <v/>
      </c>
      <c r="U890" s="58" t="str">
        <f>IFERROR(VLOOKUP($AC890,FILL_DATA!$A$4:$X$1004,21,0),"")</f>
        <v/>
      </c>
      <c r="V890" s="58" t="str">
        <f>IFERROR(VLOOKUP($AC890,FILL_DATA!$A$4:$X$1004,22,0),"")</f>
        <v/>
      </c>
      <c r="W890" s="58" t="str">
        <f>IFERROR(VLOOKUP($AC890,FILL_DATA!$A$4:$X$1004,23,0),"")</f>
        <v/>
      </c>
      <c r="X890" s="59" t="str">
        <f>IFERROR(VLOOKUP($AC890,FILL_DATA!$A$4:$X$1004,24,0),"")</f>
        <v/>
      </c>
      <c r="Y890" s="59" t="str">
        <f>IF(SANCTION!$C$6:$C$1006="","",VLOOKUP(SANCTION!$C$6:$C$1006,Sheet1!$B$3:$C$15,2,0))</f>
        <v/>
      </c>
      <c r="Z890" s="57">
        <f t="shared" si="26"/>
        <v>0</v>
      </c>
      <c r="AE890" s="89">
        <f>IF(SANCTION!$C890&gt;=9,1,0)</f>
        <v>1</v>
      </c>
      <c r="AF890" s="89">
        <f>IFERROR(PRODUCT(SANCTION!$X890,SANCTION!$Y890),"")</f>
        <v>0</v>
      </c>
      <c r="AG890" s="89">
        <f t="shared" si="27"/>
        <v>0</v>
      </c>
    </row>
    <row r="891" spans="1:33" hidden="1">
      <c r="A891" s="89" t="str">
        <f>J891&amp;"_"&amp;COUNTIF($J$6:J891,J891)</f>
        <v>_855</v>
      </c>
      <c r="B891" s="58"/>
      <c r="C891" s="58" t="str">
        <f>IFERROR(VLOOKUP($AC891,FILL_DATA!$A$4:$X$1004,2,0),"")</f>
        <v/>
      </c>
      <c r="D891" s="59" t="str">
        <f>IFERROR(VLOOKUP($AC891,FILL_DATA!$A$4:$X$1004,3,0),"")</f>
        <v/>
      </c>
      <c r="E891" s="59" t="str">
        <f>IF(REFRESH!D891="","",REFRESH!D891)</f>
        <v/>
      </c>
      <c r="F891" s="59" t="str">
        <f>IFERROR(VLOOKUP($AC891,FILL_DATA!$A$4:$X$1004,5,0),"")</f>
        <v/>
      </c>
      <c r="G891" s="58" t="str">
        <f>IFERROR(VLOOKUP($AC891,FILL_DATA!$A$4:$X$1004,6,0),"")</f>
        <v/>
      </c>
      <c r="H891" s="58" t="str">
        <f>IFERROR(VLOOKUP($AC891,FILL_DATA!$A$4:$X$1004,7,0),"")</f>
        <v/>
      </c>
      <c r="I891" s="161" t="str">
        <f>IFERROR(VLOOKUP($AC891,FILL_DATA!$A$4:$X$1004,9,0),"")</f>
        <v/>
      </c>
      <c r="J891" s="58" t="str">
        <f>IFERROR(VLOOKUP($AC891,FILL_DATA!$A$4:$X$1004,10,0),"")</f>
        <v/>
      </c>
      <c r="K891" s="58" t="str">
        <f>IFERROR(VLOOKUP($AC891,FILL_DATA!$A$4:$X$1004,11,0),"")</f>
        <v/>
      </c>
      <c r="L891" s="58" t="str">
        <f>IFERROR(VLOOKUP($AC891,FILL_DATA!$A$4:$X$1004,12,0),"")</f>
        <v/>
      </c>
      <c r="M891" s="58" t="str">
        <f>IFERROR(VLOOKUP($AC891,FILL_DATA!$A$4:$X$1004,13,0),"")</f>
        <v/>
      </c>
      <c r="N891" s="58" t="str">
        <f>IFERROR(VLOOKUP($AC891,FILL_DATA!$A$4:$X$1004,14,0),"")</f>
        <v/>
      </c>
      <c r="O891" s="58" t="str">
        <f>IFERROR(VLOOKUP($AC891,FILL_DATA!$A$4:$X$1004,15,0),"")</f>
        <v/>
      </c>
      <c r="P891" s="58" t="str">
        <f>IFERROR(VLOOKUP($AC891,FILL_DATA!$A$4:$X$1004,16,0),"")</f>
        <v/>
      </c>
      <c r="Q891" s="58" t="str">
        <f>IFERROR(VLOOKUP($AC891,FILL_DATA!$A$4:$X$1004,17,0),"")</f>
        <v/>
      </c>
      <c r="R891" s="58" t="str">
        <f>IFERROR(VLOOKUP($AC891,FILL_DATA!$A$4:$X$1004,18,0),"")</f>
        <v/>
      </c>
      <c r="S891" s="58" t="str">
        <f>IFERROR(VLOOKUP($AC891,FILL_DATA!$A$4:$X$1004,19,0),"")</f>
        <v/>
      </c>
      <c r="T891" s="58" t="str">
        <f>IFERROR(VLOOKUP($AC891,FILL_DATA!$A$4:$X$1004,20,0),"")</f>
        <v/>
      </c>
      <c r="U891" s="58" t="str">
        <f>IFERROR(VLOOKUP($AC891,FILL_DATA!$A$4:$X$1004,21,0),"")</f>
        <v/>
      </c>
      <c r="V891" s="58" t="str">
        <f>IFERROR(VLOOKUP($AC891,FILL_DATA!$A$4:$X$1004,22,0),"")</f>
        <v/>
      </c>
      <c r="W891" s="58" t="str">
        <f>IFERROR(VLOOKUP($AC891,FILL_DATA!$A$4:$X$1004,23,0),"")</f>
        <v/>
      </c>
      <c r="X891" s="59" t="str">
        <f>IFERROR(VLOOKUP($AC891,FILL_DATA!$A$4:$X$1004,24,0),"")</f>
        <v/>
      </c>
      <c r="Y891" s="59" t="str">
        <f>IF(SANCTION!$C$6:$C$1006="","",VLOOKUP(SANCTION!$C$6:$C$1006,Sheet1!$B$3:$C$15,2,0))</f>
        <v/>
      </c>
      <c r="Z891" s="57">
        <f t="shared" si="26"/>
        <v>0</v>
      </c>
      <c r="AE891" s="89">
        <f>IF(SANCTION!$C891&gt;=9,1,0)</f>
        <v>1</v>
      </c>
      <c r="AF891" s="89">
        <f>IFERROR(PRODUCT(SANCTION!$X891,SANCTION!$Y891),"")</f>
        <v>0</v>
      </c>
      <c r="AG891" s="89">
        <f t="shared" si="27"/>
        <v>0</v>
      </c>
    </row>
    <row r="892" spans="1:33" hidden="1">
      <c r="A892" s="89" t="str">
        <f>J892&amp;"_"&amp;COUNTIF($J$6:J892,J892)</f>
        <v>_856</v>
      </c>
      <c r="B892" s="58"/>
      <c r="C892" s="58" t="str">
        <f>IFERROR(VLOOKUP($AC892,FILL_DATA!$A$4:$X$1004,2,0),"")</f>
        <v/>
      </c>
      <c r="D892" s="59" t="str">
        <f>IFERROR(VLOOKUP($AC892,FILL_DATA!$A$4:$X$1004,3,0),"")</f>
        <v/>
      </c>
      <c r="E892" s="59" t="str">
        <f>IF(REFRESH!D892="","",REFRESH!D892)</f>
        <v/>
      </c>
      <c r="F892" s="59" t="str">
        <f>IFERROR(VLOOKUP($AC892,FILL_DATA!$A$4:$X$1004,5,0),"")</f>
        <v/>
      </c>
      <c r="G892" s="58" t="str">
        <f>IFERROR(VLOOKUP($AC892,FILL_DATA!$A$4:$X$1004,6,0),"")</f>
        <v/>
      </c>
      <c r="H892" s="58" t="str">
        <f>IFERROR(VLOOKUP($AC892,FILL_DATA!$A$4:$X$1004,7,0),"")</f>
        <v/>
      </c>
      <c r="I892" s="161" t="str">
        <f>IFERROR(VLOOKUP($AC892,FILL_DATA!$A$4:$X$1004,9,0),"")</f>
        <v/>
      </c>
      <c r="J892" s="58" t="str">
        <f>IFERROR(VLOOKUP($AC892,FILL_DATA!$A$4:$X$1004,10,0),"")</f>
        <v/>
      </c>
      <c r="K892" s="58" t="str">
        <f>IFERROR(VLOOKUP($AC892,FILL_DATA!$A$4:$X$1004,11,0),"")</f>
        <v/>
      </c>
      <c r="L892" s="58" t="str">
        <f>IFERROR(VLOOKUP($AC892,FILL_DATA!$A$4:$X$1004,12,0),"")</f>
        <v/>
      </c>
      <c r="M892" s="58" t="str">
        <f>IFERROR(VLOOKUP($AC892,FILL_DATA!$A$4:$X$1004,13,0),"")</f>
        <v/>
      </c>
      <c r="N892" s="58" t="str">
        <f>IFERROR(VLOOKUP($AC892,FILL_DATA!$A$4:$X$1004,14,0),"")</f>
        <v/>
      </c>
      <c r="O892" s="58" t="str">
        <f>IFERROR(VLOOKUP($AC892,FILL_DATA!$A$4:$X$1004,15,0),"")</f>
        <v/>
      </c>
      <c r="P892" s="58" t="str">
        <f>IFERROR(VLOOKUP($AC892,FILL_DATA!$A$4:$X$1004,16,0),"")</f>
        <v/>
      </c>
      <c r="Q892" s="58" t="str">
        <f>IFERROR(VLOOKUP($AC892,FILL_DATA!$A$4:$X$1004,17,0),"")</f>
        <v/>
      </c>
      <c r="R892" s="58" t="str">
        <f>IFERROR(VLOOKUP($AC892,FILL_DATA!$A$4:$X$1004,18,0),"")</f>
        <v/>
      </c>
      <c r="S892" s="58" t="str">
        <f>IFERROR(VLOOKUP($AC892,FILL_DATA!$A$4:$X$1004,19,0),"")</f>
        <v/>
      </c>
      <c r="T892" s="58" t="str">
        <f>IFERROR(VLOOKUP($AC892,FILL_DATA!$A$4:$X$1004,20,0),"")</f>
        <v/>
      </c>
      <c r="U892" s="58" t="str">
        <f>IFERROR(VLOOKUP($AC892,FILL_DATA!$A$4:$X$1004,21,0),"")</f>
        <v/>
      </c>
      <c r="V892" s="58" t="str">
        <f>IFERROR(VLOOKUP($AC892,FILL_DATA!$A$4:$X$1004,22,0),"")</f>
        <v/>
      </c>
      <c r="W892" s="58" t="str">
        <f>IFERROR(VLOOKUP($AC892,FILL_DATA!$A$4:$X$1004,23,0),"")</f>
        <v/>
      </c>
      <c r="X892" s="59" t="str">
        <f>IFERROR(VLOOKUP($AC892,FILL_DATA!$A$4:$X$1004,24,0),"")</f>
        <v/>
      </c>
      <c r="Y892" s="59" t="str">
        <f>IF(SANCTION!$C$6:$C$1006="","",VLOOKUP(SANCTION!$C$6:$C$1006,Sheet1!$B$3:$C$15,2,0))</f>
        <v/>
      </c>
      <c r="Z892" s="57">
        <f t="shared" si="26"/>
        <v>0</v>
      </c>
      <c r="AE892" s="89">
        <f>IF(SANCTION!$C892&gt;=9,1,0)</f>
        <v>1</v>
      </c>
      <c r="AF892" s="89">
        <f>IFERROR(PRODUCT(SANCTION!$X892,SANCTION!$Y892),"")</f>
        <v>0</v>
      </c>
      <c r="AG892" s="89">
        <f t="shared" si="27"/>
        <v>0</v>
      </c>
    </row>
    <row r="893" spans="1:33" hidden="1">
      <c r="A893" s="89" t="str">
        <f>J893&amp;"_"&amp;COUNTIF($J$6:J893,J893)</f>
        <v>_857</v>
      </c>
      <c r="B893" s="58"/>
      <c r="C893" s="58" t="str">
        <f>IFERROR(VLOOKUP($AC893,FILL_DATA!$A$4:$X$1004,2,0),"")</f>
        <v/>
      </c>
      <c r="D893" s="59" t="str">
        <f>IFERROR(VLOOKUP($AC893,FILL_DATA!$A$4:$X$1004,3,0),"")</f>
        <v/>
      </c>
      <c r="E893" s="59" t="str">
        <f>IF(REFRESH!D893="","",REFRESH!D893)</f>
        <v/>
      </c>
      <c r="F893" s="59" t="str">
        <f>IFERROR(VLOOKUP($AC893,FILL_DATA!$A$4:$X$1004,5,0),"")</f>
        <v/>
      </c>
      <c r="G893" s="58" t="str">
        <f>IFERROR(VLOOKUP($AC893,FILL_DATA!$A$4:$X$1004,6,0),"")</f>
        <v/>
      </c>
      <c r="H893" s="58" t="str">
        <f>IFERROR(VLOOKUP($AC893,FILL_DATA!$A$4:$X$1004,7,0),"")</f>
        <v/>
      </c>
      <c r="I893" s="161" t="str">
        <f>IFERROR(VLOOKUP($AC893,FILL_DATA!$A$4:$X$1004,9,0),"")</f>
        <v/>
      </c>
      <c r="J893" s="58" t="str">
        <f>IFERROR(VLOOKUP($AC893,FILL_DATA!$A$4:$X$1004,10,0),"")</f>
        <v/>
      </c>
      <c r="K893" s="58" t="str">
        <f>IFERROR(VLOOKUP($AC893,FILL_DATA!$A$4:$X$1004,11,0),"")</f>
        <v/>
      </c>
      <c r="L893" s="58" t="str">
        <f>IFERROR(VLOOKUP($AC893,FILL_DATA!$A$4:$X$1004,12,0),"")</f>
        <v/>
      </c>
      <c r="M893" s="58" t="str">
        <f>IFERROR(VLOOKUP($AC893,FILL_DATA!$A$4:$X$1004,13,0),"")</f>
        <v/>
      </c>
      <c r="N893" s="58" t="str">
        <f>IFERROR(VLOOKUP($AC893,FILL_DATA!$A$4:$X$1004,14,0),"")</f>
        <v/>
      </c>
      <c r="O893" s="58" t="str">
        <f>IFERROR(VLOOKUP($AC893,FILL_DATA!$A$4:$X$1004,15,0),"")</f>
        <v/>
      </c>
      <c r="P893" s="58" t="str">
        <f>IFERROR(VLOOKUP($AC893,FILL_DATA!$A$4:$X$1004,16,0),"")</f>
        <v/>
      </c>
      <c r="Q893" s="58" t="str">
        <f>IFERROR(VLOOKUP($AC893,FILL_DATA!$A$4:$X$1004,17,0),"")</f>
        <v/>
      </c>
      <c r="R893" s="58" t="str">
        <f>IFERROR(VLOOKUP($AC893,FILL_DATA!$A$4:$X$1004,18,0),"")</f>
        <v/>
      </c>
      <c r="S893" s="58" t="str">
        <f>IFERROR(VLOOKUP($AC893,FILL_DATA!$A$4:$X$1004,19,0),"")</f>
        <v/>
      </c>
      <c r="T893" s="58" t="str">
        <f>IFERROR(VLOOKUP($AC893,FILL_DATA!$A$4:$X$1004,20,0),"")</f>
        <v/>
      </c>
      <c r="U893" s="58" t="str">
        <f>IFERROR(VLOOKUP($AC893,FILL_DATA!$A$4:$X$1004,21,0),"")</f>
        <v/>
      </c>
      <c r="V893" s="58" t="str">
        <f>IFERROR(VLOOKUP($AC893,FILL_DATA!$A$4:$X$1004,22,0),"")</f>
        <v/>
      </c>
      <c r="W893" s="58" t="str">
        <f>IFERROR(VLOOKUP($AC893,FILL_DATA!$A$4:$X$1004,23,0),"")</f>
        <v/>
      </c>
      <c r="X893" s="59" t="str">
        <f>IFERROR(VLOOKUP($AC893,FILL_DATA!$A$4:$X$1004,24,0),"")</f>
        <v/>
      </c>
      <c r="Y893" s="59" t="str">
        <f>IF(SANCTION!$C$6:$C$1006="","",VLOOKUP(SANCTION!$C$6:$C$1006,Sheet1!$B$3:$C$15,2,0))</f>
        <v/>
      </c>
      <c r="Z893" s="57">
        <f t="shared" si="26"/>
        <v>0</v>
      </c>
      <c r="AE893" s="89">
        <f>IF(SANCTION!$C893&gt;=9,1,0)</f>
        <v>1</v>
      </c>
      <c r="AF893" s="89">
        <f>IFERROR(PRODUCT(SANCTION!$X893,SANCTION!$Y893),"")</f>
        <v>0</v>
      </c>
      <c r="AG893" s="89">
        <f t="shared" si="27"/>
        <v>0</v>
      </c>
    </row>
    <row r="894" spans="1:33" hidden="1">
      <c r="A894" s="89" t="str">
        <f>J894&amp;"_"&amp;COUNTIF($J$6:J894,J894)</f>
        <v>_858</v>
      </c>
      <c r="B894" s="58"/>
      <c r="C894" s="58" t="str">
        <f>IFERROR(VLOOKUP($AC894,FILL_DATA!$A$4:$X$1004,2,0),"")</f>
        <v/>
      </c>
      <c r="D894" s="59" t="str">
        <f>IFERROR(VLOOKUP($AC894,FILL_DATA!$A$4:$X$1004,3,0),"")</f>
        <v/>
      </c>
      <c r="E894" s="59" t="str">
        <f>IF(REFRESH!D894="","",REFRESH!D894)</f>
        <v/>
      </c>
      <c r="F894" s="59" t="str">
        <f>IFERROR(VLOOKUP($AC894,FILL_DATA!$A$4:$X$1004,5,0),"")</f>
        <v/>
      </c>
      <c r="G894" s="58" t="str">
        <f>IFERROR(VLOOKUP($AC894,FILL_DATA!$A$4:$X$1004,6,0),"")</f>
        <v/>
      </c>
      <c r="H894" s="58" t="str">
        <f>IFERROR(VLOOKUP($AC894,FILL_DATA!$A$4:$X$1004,7,0),"")</f>
        <v/>
      </c>
      <c r="I894" s="161" t="str">
        <f>IFERROR(VLOOKUP($AC894,FILL_DATA!$A$4:$X$1004,9,0),"")</f>
        <v/>
      </c>
      <c r="J894" s="58" t="str">
        <f>IFERROR(VLOOKUP($AC894,FILL_DATA!$A$4:$X$1004,10,0),"")</f>
        <v/>
      </c>
      <c r="K894" s="58" t="str">
        <f>IFERROR(VLOOKUP($AC894,FILL_DATA!$A$4:$X$1004,11,0),"")</f>
        <v/>
      </c>
      <c r="L894" s="58" t="str">
        <f>IFERROR(VLOOKUP($AC894,FILL_DATA!$A$4:$X$1004,12,0),"")</f>
        <v/>
      </c>
      <c r="M894" s="58" t="str">
        <f>IFERROR(VLOOKUP($AC894,FILL_DATA!$A$4:$X$1004,13,0),"")</f>
        <v/>
      </c>
      <c r="N894" s="58" t="str">
        <f>IFERROR(VLOOKUP($AC894,FILL_DATA!$A$4:$X$1004,14,0),"")</f>
        <v/>
      </c>
      <c r="O894" s="58" t="str">
        <f>IFERROR(VLOOKUP($AC894,FILL_DATA!$A$4:$X$1004,15,0),"")</f>
        <v/>
      </c>
      <c r="P894" s="58" t="str">
        <f>IFERROR(VLOOKUP($AC894,FILL_DATA!$A$4:$X$1004,16,0),"")</f>
        <v/>
      </c>
      <c r="Q894" s="58" t="str">
        <f>IFERROR(VLOOKUP($AC894,FILL_DATA!$A$4:$X$1004,17,0),"")</f>
        <v/>
      </c>
      <c r="R894" s="58" t="str">
        <f>IFERROR(VLOOKUP($AC894,FILL_DATA!$A$4:$X$1004,18,0),"")</f>
        <v/>
      </c>
      <c r="S894" s="58" t="str">
        <f>IFERROR(VLOOKUP($AC894,FILL_DATA!$A$4:$X$1004,19,0),"")</f>
        <v/>
      </c>
      <c r="T894" s="58" t="str">
        <f>IFERROR(VLOOKUP($AC894,FILL_DATA!$A$4:$X$1004,20,0),"")</f>
        <v/>
      </c>
      <c r="U894" s="58" t="str">
        <f>IFERROR(VLOOKUP($AC894,FILL_DATA!$A$4:$X$1004,21,0),"")</f>
        <v/>
      </c>
      <c r="V894" s="58" t="str">
        <f>IFERROR(VLOOKUP($AC894,FILL_DATA!$A$4:$X$1004,22,0),"")</f>
        <v/>
      </c>
      <c r="W894" s="58" t="str">
        <f>IFERROR(VLOOKUP($AC894,FILL_DATA!$A$4:$X$1004,23,0),"")</f>
        <v/>
      </c>
      <c r="X894" s="59" t="str">
        <f>IFERROR(VLOOKUP($AC894,FILL_DATA!$A$4:$X$1004,24,0),"")</f>
        <v/>
      </c>
      <c r="Y894" s="59" t="str">
        <f>IF(SANCTION!$C$6:$C$1006="","",VLOOKUP(SANCTION!$C$6:$C$1006,Sheet1!$B$3:$C$15,2,0))</f>
        <v/>
      </c>
      <c r="Z894" s="57">
        <f t="shared" si="26"/>
        <v>0</v>
      </c>
      <c r="AE894" s="89">
        <f>IF(SANCTION!$C894&gt;=9,1,0)</f>
        <v>1</v>
      </c>
      <c r="AF894" s="89">
        <f>IFERROR(PRODUCT(SANCTION!$X894,SANCTION!$Y894),"")</f>
        <v>0</v>
      </c>
      <c r="AG894" s="89">
        <f t="shared" si="27"/>
        <v>0</v>
      </c>
    </row>
    <row r="895" spans="1:33" hidden="1">
      <c r="A895" s="89" t="str">
        <f>J895&amp;"_"&amp;COUNTIF($J$6:J895,J895)</f>
        <v>_859</v>
      </c>
      <c r="B895" s="58"/>
      <c r="C895" s="58" t="str">
        <f>IFERROR(VLOOKUP($AC895,FILL_DATA!$A$4:$X$1004,2,0),"")</f>
        <v/>
      </c>
      <c r="D895" s="59" t="str">
        <f>IFERROR(VLOOKUP($AC895,FILL_DATA!$A$4:$X$1004,3,0),"")</f>
        <v/>
      </c>
      <c r="E895" s="59" t="str">
        <f>IF(REFRESH!D895="","",REFRESH!D895)</f>
        <v/>
      </c>
      <c r="F895" s="59" t="str">
        <f>IFERROR(VLOOKUP($AC895,FILL_DATA!$A$4:$X$1004,5,0),"")</f>
        <v/>
      </c>
      <c r="G895" s="58" t="str">
        <f>IFERROR(VLOOKUP($AC895,FILL_DATA!$A$4:$X$1004,6,0),"")</f>
        <v/>
      </c>
      <c r="H895" s="58" t="str">
        <f>IFERROR(VLOOKUP($AC895,FILL_DATA!$A$4:$X$1004,7,0),"")</f>
        <v/>
      </c>
      <c r="I895" s="161" t="str">
        <f>IFERROR(VLOOKUP($AC895,FILL_DATA!$A$4:$X$1004,9,0),"")</f>
        <v/>
      </c>
      <c r="J895" s="58" t="str">
        <f>IFERROR(VLOOKUP($AC895,FILL_DATA!$A$4:$X$1004,10,0),"")</f>
        <v/>
      </c>
      <c r="K895" s="58" t="str">
        <f>IFERROR(VLOOKUP($AC895,FILL_DATA!$A$4:$X$1004,11,0),"")</f>
        <v/>
      </c>
      <c r="L895" s="58" t="str">
        <f>IFERROR(VLOOKUP($AC895,FILL_DATA!$A$4:$X$1004,12,0),"")</f>
        <v/>
      </c>
      <c r="M895" s="58" t="str">
        <f>IFERROR(VLOOKUP($AC895,FILL_DATA!$A$4:$X$1004,13,0),"")</f>
        <v/>
      </c>
      <c r="N895" s="58" t="str">
        <f>IFERROR(VLOOKUP($AC895,FILL_DATA!$A$4:$X$1004,14,0),"")</f>
        <v/>
      </c>
      <c r="O895" s="58" t="str">
        <f>IFERROR(VLOOKUP($AC895,FILL_DATA!$A$4:$X$1004,15,0),"")</f>
        <v/>
      </c>
      <c r="P895" s="58" t="str">
        <f>IFERROR(VLOOKUP($AC895,FILL_DATA!$A$4:$X$1004,16,0),"")</f>
        <v/>
      </c>
      <c r="Q895" s="58" t="str">
        <f>IFERROR(VLOOKUP($AC895,FILL_DATA!$A$4:$X$1004,17,0),"")</f>
        <v/>
      </c>
      <c r="R895" s="58" t="str">
        <f>IFERROR(VLOOKUP($AC895,FILL_DATA!$A$4:$X$1004,18,0),"")</f>
        <v/>
      </c>
      <c r="S895" s="58" t="str">
        <f>IFERROR(VLOOKUP($AC895,FILL_DATA!$A$4:$X$1004,19,0),"")</f>
        <v/>
      </c>
      <c r="T895" s="58" t="str">
        <f>IFERROR(VLOOKUP($AC895,FILL_DATA!$A$4:$X$1004,20,0),"")</f>
        <v/>
      </c>
      <c r="U895" s="58" t="str">
        <f>IFERROR(VLOOKUP($AC895,FILL_DATA!$A$4:$X$1004,21,0),"")</f>
        <v/>
      </c>
      <c r="V895" s="58" t="str">
        <f>IFERROR(VLOOKUP($AC895,FILL_DATA!$A$4:$X$1004,22,0),"")</f>
        <v/>
      </c>
      <c r="W895" s="58" t="str">
        <f>IFERROR(VLOOKUP($AC895,FILL_DATA!$A$4:$X$1004,23,0),"")</f>
        <v/>
      </c>
      <c r="X895" s="59" t="str">
        <f>IFERROR(VLOOKUP($AC895,FILL_DATA!$A$4:$X$1004,24,0),"")</f>
        <v/>
      </c>
      <c r="Y895" s="59" t="str">
        <f>IF(SANCTION!$C$6:$C$1006="","",VLOOKUP(SANCTION!$C$6:$C$1006,Sheet1!$B$3:$C$15,2,0))</f>
        <v/>
      </c>
      <c r="Z895" s="57">
        <f t="shared" si="26"/>
        <v>0</v>
      </c>
      <c r="AE895" s="89">
        <f>IF(SANCTION!$C895&gt;=9,1,0)</f>
        <v>1</v>
      </c>
      <c r="AF895" s="89">
        <f>IFERROR(PRODUCT(SANCTION!$X895,SANCTION!$Y895),"")</f>
        <v>0</v>
      </c>
      <c r="AG895" s="89">
        <f t="shared" si="27"/>
        <v>0</v>
      </c>
    </row>
    <row r="896" spans="1:33" hidden="1">
      <c r="A896" s="89" t="str">
        <f>J896&amp;"_"&amp;COUNTIF($J$6:J896,J896)</f>
        <v>_860</v>
      </c>
      <c r="B896" s="58"/>
      <c r="C896" s="58" t="str">
        <f>IFERROR(VLOOKUP($AC896,FILL_DATA!$A$4:$X$1004,2,0),"")</f>
        <v/>
      </c>
      <c r="D896" s="59" t="str">
        <f>IFERROR(VLOOKUP($AC896,FILL_DATA!$A$4:$X$1004,3,0),"")</f>
        <v/>
      </c>
      <c r="E896" s="59" t="str">
        <f>IF(REFRESH!D896="","",REFRESH!D896)</f>
        <v/>
      </c>
      <c r="F896" s="59" t="str">
        <f>IFERROR(VLOOKUP($AC896,FILL_DATA!$A$4:$X$1004,5,0),"")</f>
        <v/>
      </c>
      <c r="G896" s="58" t="str">
        <f>IFERROR(VLOOKUP($AC896,FILL_DATA!$A$4:$X$1004,6,0),"")</f>
        <v/>
      </c>
      <c r="H896" s="58" t="str">
        <f>IFERROR(VLOOKUP($AC896,FILL_DATA!$A$4:$X$1004,7,0),"")</f>
        <v/>
      </c>
      <c r="I896" s="161" t="str">
        <f>IFERROR(VLOOKUP($AC896,FILL_DATA!$A$4:$X$1004,9,0),"")</f>
        <v/>
      </c>
      <c r="J896" s="58" t="str">
        <f>IFERROR(VLOOKUP($AC896,FILL_DATA!$A$4:$X$1004,10,0),"")</f>
        <v/>
      </c>
      <c r="K896" s="58" t="str">
        <f>IFERROR(VLOOKUP($AC896,FILL_DATA!$A$4:$X$1004,11,0),"")</f>
        <v/>
      </c>
      <c r="L896" s="58" t="str">
        <f>IFERROR(VLOOKUP($AC896,FILL_DATA!$A$4:$X$1004,12,0),"")</f>
        <v/>
      </c>
      <c r="M896" s="58" t="str">
        <f>IFERROR(VLOOKUP($AC896,FILL_DATA!$A$4:$X$1004,13,0),"")</f>
        <v/>
      </c>
      <c r="N896" s="58" t="str">
        <f>IFERROR(VLOOKUP($AC896,FILL_DATA!$A$4:$X$1004,14,0),"")</f>
        <v/>
      </c>
      <c r="O896" s="58" t="str">
        <f>IFERROR(VLOOKUP($AC896,FILL_DATA!$A$4:$X$1004,15,0),"")</f>
        <v/>
      </c>
      <c r="P896" s="58" t="str">
        <f>IFERROR(VLOOKUP($AC896,FILL_DATA!$A$4:$X$1004,16,0),"")</f>
        <v/>
      </c>
      <c r="Q896" s="58" t="str">
        <f>IFERROR(VLOOKUP($AC896,FILL_DATA!$A$4:$X$1004,17,0),"")</f>
        <v/>
      </c>
      <c r="R896" s="58" t="str">
        <f>IFERROR(VLOOKUP($AC896,FILL_DATA!$A$4:$X$1004,18,0),"")</f>
        <v/>
      </c>
      <c r="S896" s="58" t="str">
        <f>IFERROR(VLOOKUP($AC896,FILL_DATA!$A$4:$X$1004,19,0),"")</f>
        <v/>
      </c>
      <c r="T896" s="58" t="str">
        <f>IFERROR(VLOOKUP($AC896,FILL_DATA!$A$4:$X$1004,20,0),"")</f>
        <v/>
      </c>
      <c r="U896" s="58" t="str">
        <f>IFERROR(VLOOKUP($AC896,FILL_DATA!$A$4:$X$1004,21,0),"")</f>
        <v/>
      </c>
      <c r="V896" s="58" t="str">
        <f>IFERROR(VLOOKUP($AC896,FILL_DATA!$A$4:$X$1004,22,0),"")</f>
        <v/>
      </c>
      <c r="W896" s="58" t="str">
        <f>IFERROR(VLOOKUP($AC896,FILL_DATA!$A$4:$X$1004,23,0),"")</f>
        <v/>
      </c>
      <c r="X896" s="59" t="str">
        <f>IFERROR(VLOOKUP($AC896,FILL_DATA!$A$4:$X$1004,24,0),"")</f>
        <v/>
      </c>
      <c r="Y896" s="59" t="str">
        <f>IF(SANCTION!$C$6:$C$1006="","",VLOOKUP(SANCTION!$C$6:$C$1006,Sheet1!$B$3:$C$15,2,0))</f>
        <v/>
      </c>
      <c r="Z896" s="57">
        <f t="shared" si="26"/>
        <v>0</v>
      </c>
      <c r="AE896" s="89">
        <f>IF(SANCTION!$C896&gt;=9,1,0)</f>
        <v>1</v>
      </c>
      <c r="AF896" s="89">
        <f>IFERROR(PRODUCT(SANCTION!$X896,SANCTION!$Y896),"")</f>
        <v>0</v>
      </c>
      <c r="AG896" s="89">
        <f t="shared" si="27"/>
        <v>0</v>
      </c>
    </row>
    <row r="897" spans="1:33" hidden="1">
      <c r="A897" s="89" t="str">
        <f>J897&amp;"_"&amp;COUNTIF($J$6:J897,J897)</f>
        <v>_861</v>
      </c>
      <c r="B897" s="58"/>
      <c r="C897" s="58" t="str">
        <f>IFERROR(VLOOKUP($AC897,FILL_DATA!$A$4:$X$1004,2,0),"")</f>
        <v/>
      </c>
      <c r="D897" s="59" t="str">
        <f>IFERROR(VLOOKUP($AC897,FILL_DATA!$A$4:$X$1004,3,0),"")</f>
        <v/>
      </c>
      <c r="E897" s="59" t="str">
        <f>IF(REFRESH!D897="","",REFRESH!D897)</f>
        <v/>
      </c>
      <c r="F897" s="59" t="str">
        <f>IFERROR(VLOOKUP($AC897,FILL_DATA!$A$4:$X$1004,5,0),"")</f>
        <v/>
      </c>
      <c r="G897" s="58" t="str">
        <f>IFERROR(VLOOKUP($AC897,FILL_DATA!$A$4:$X$1004,6,0),"")</f>
        <v/>
      </c>
      <c r="H897" s="58" t="str">
        <f>IFERROR(VLOOKUP($AC897,FILL_DATA!$A$4:$X$1004,7,0),"")</f>
        <v/>
      </c>
      <c r="I897" s="161" t="str">
        <f>IFERROR(VLOOKUP($AC897,FILL_DATA!$A$4:$X$1004,9,0),"")</f>
        <v/>
      </c>
      <c r="J897" s="58" t="str">
        <f>IFERROR(VLOOKUP($AC897,FILL_DATA!$A$4:$X$1004,10,0),"")</f>
        <v/>
      </c>
      <c r="K897" s="58" t="str">
        <f>IFERROR(VLOOKUP($AC897,FILL_DATA!$A$4:$X$1004,11,0),"")</f>
        <v/>
      </c>
      <c r="L897" s="58" t="str">
        <f>IFERROR(VLOOKUP($AC897,FILL_DATA!$A$4:$X$1004,12,0),"")</f>
        <v/>
      </c>
      <c r="M897" s="58" t="str">
        <f>IFERROR(VLOOKUP($AC897,FILL_DATA!$A$4:$X$1004,13,0),"")</f>
        <v/>
      </c>
      <c r="N897" s="58" t="str">
        <f>IFERROR(VLOOKUP($AC897,FILL_DATA!$A$4:$X$1004,14,0),"")</f>
        <v/>
      </c>
      <c r="O897" s="58" t="str">
        <f>IFERROR(VLOOKUP($AC897,FILL_DATA!$A$4:$X$1004,15,0),"")</f>
        <v/>
      </c>
      <c r="P897" s="58" t="str">
        <f>IFERROR(VLOOKUP($AC897,FILL_DATA!$A$4:$X$1004,16,0),"")</f>
        <v/>
      </c>
      <c r="Q897" s="58" t="str">
        <f>IFERROR(VLOOKUP($AC897,FILL_DATA!$A$4:$X$1004,17,0),"")</f>
        <v/>
      </c>
      <c r="R897" s="58" t="str">
        <f>IFERROR(VLOOKUP($AC897,FILL_DATA!$A$4:$X$1004,18,0),"")</f>
        <v/>
      </c>
      <c r="S897" s="58" t="str">
        <f>IFERROR(VLOOKUP($AC897,FILL_DATA!$A$4:$X$1004,19,0),"")</f>
        <v/>
      </c>
      <c r="T897" s="58" t="str">
        <f>IFERROR(VLOOKUP($AC897,FILL_DATA!$A$4:$X$1004,20,0),"")</f>
        <v/>
      </c>
      <c r="U897" s="58" t="str">
        <f>IFERROR(VLOOKUP($AC897,FILL_DATA!$A$4:$X$1004,21,0),"")</f>
        <v/>
      </c>
      <c r="V897" s="58" t="str">
        <f>IFERROR(VLOOKUP($AC897,FILL_DATA!$A$4:$X$1004,22,0),"")</f>
        <v/>
      </c>
      <c r="W897" s="58" t="str">
        <f>IFERROR(VLOOKUP($AC897,FILL_DATA!$A$4:$X$1004,23,0),"")</f>
        <v/>
      </c>
      <c r="X897" s="59" t="str">
        <f>IFERROR(VLOOKUP($AC897,FILL_DATA!$A$4:$X$1004,24,0),"")</f>
        <v/>
      </c>
      <c r="Y897" s="59" t="str">
        <f>IF(SANCTION!$C$6:$C$1006="","",VLOOKUP(SANCTION!$C$6:$C$1006,Sheet1!$B$3:$C$15,2,0))</f>
        <v/>
      </c>
      <c r="Z897" s="57">
        <f t="shared" si="26"/>
        <v>0</v>
      </c>
      <c r="AE897" s="89">
        <f>IF(SANCTION!$C897&gt;=9,1,0)</f>
        <v>1</v>
      </c>
      <c r="AF897" s="89">
        <f>IFERROR(PRODUCT(SANCTION!$X897,SANCTION!$Y897),"")</f>
        <v>0</v>
      </c>
      <c r="AG897" s="89">
        <f t="shared" si="27"/>
        <v>0</v>
      </c>
    </row>
    <row r="898" spans="1:33" hidden="1">
      <c r="A898" s="89" t="str">
        <f>J898&amp;"_"&amp;COUNTIF($J$6:J898,J898)</f>
        <v>_862</v>
      </c>
      <c r="B898" s="58"/>
      <c r="C898" s="58" t="str">
        <f>IFERROR(VLOOKUP($AC898,FILL_DATA!$A$4:$X$1004,2,0),"")</f>
        <v/>
      </c>
      <c r="D898" s="59" t="str">
        <f>IFERROR(VLOOKUP($AC898,FILL_DATA!$A$4:$X$1004,3,0),"")</f>
        <v/>
      </c>
      <c r="E898" s="59" t="str">
        <f>IF(REFRESH!D898="","",REFRESH!D898)</f>
        <v/>
      </c>
      <c r="F898" s="59" t="str">
        <f>IFERROR(VLOOKUP($AC898,FILL_DATA!$A$4:$X$1004,5,0),"")</f>
        <v/>
      </c>
      <c r="G898" s="58" t="str">
        <f>IFERROR(VLOOKUP($AC898,FILL_DATA!$A$4:$X$1004,6,0),"")</f>
        <v/>
      </c>
      <c r="H898" s="58" t="str">
        <f>IFERROR(VLOOKUP($AC898,FILL_DATA!$A$4:$X$1004,7,0),"")</f>
        <v/>
      </c>
      <c r="I898" s="161" t="str">
        <f>IFERROR(VLOOKUP($AC898,FILL_DATA!$A$4:$X$1004,9,0),"")</f>
        <v/>
      </c>
      <c r="J898" s="58" t="str">
        <f>IFERROR(VLOOKUP($AC898,FILL_DATA!$A$4:$X$1004,10,0),"")</f>
        <v/>
      </c>
      <c r="K898" s="58" t="str">
        <f>IFERROR(VLOOKUP($AC898,FILL_DATA!$A$4:$X$1004,11,0),"")</f>
        <v/>
      </c>
      <c r="L898" s="58" t="str">
        <f>IFERROR(VLOOKUP($AC898,FILL_DATA!$A$4:$X$1004,12,0),"")</f>
        <v/>
      </c>
      <c r="M898" s="58" t="str">
        <f>IFERROR(VLOOKUP($AC898,FILL_DATA!$A$4:$X$1004,13,0),"")</f>
        <v/>
      </c>
      <c r="N898" s="58" t="str">
        <f>IFERROR(VLOOKUP($AC898,FILL_DATA!$A$4:$X$1004,14,0),"")</f>
        <v/>
      </c>
      <c r="O898" s="58" t="str">
        <f>IFERROR(VLOOKUP($AC898,FILL_DATA!$A$4:$X$1004,15,0),"")</f>
        <v/>
      </c>
      <c r="P898" s="58" t="str">
        <f>IFERROR(VLOOKUP($AC898,FILL_DATA!$A$4:$X$1004,16,0),"")</f>
        <v/>
      </c>
      <c r="Q898" s="58" t="str">
        <f>IFERROR(VLOOKUP($AC898,FILL_DATA!$A$4:$X$1004,17,0),"")</f>
        <v/>
      </c>
      <c r="R898" s="58" t="str">
        <f>IFERROR(VLOOKUP($AC898,FILL_DATA!$A$4:$X$1004,18,0),"")</f>
        <v/>
      </c>
      <c r="S898" s="58" t="str">
        <f>IFERROR(VLOOKUP($AC898,FILL_DATA!$A$4:$X$1004,19,0),"")</f>
        <v/>
      </c>
      <c r="T898" s="58" t="str">
        <f>IFERROR(VLOOKUP($AC898,FILL_DATA!$A$4:$X$1004,20,0),"")</f>
        <v/>
      </c>
      <c r="U898" s="58" t="str">
        <f>IFERROR(VLOOKUP($AC898,FILL_DATA!$A$4:$X$1004,21,0),"")</f>
        <v/>
      </c>
      <c r="V898" s="58" t="str">
        <f>IFERROR(VLOOKUP($AC898,FILL_DATA!$A$4:$X$1004,22,0),"")</f>
        <v/>
      </c>
      <c r="W898" s="58" t="str">
        <f>IFERROR(VLOOKUP($AC898,FILL_DATA!$A$4:$X$1004,23,0),"")</f>
        <v/>
      </c>
      <c r="X898" s="59" t="str">
        <f>IFERROR(VLOOKUP($AC898,FILL_DATA!$A$4:$X$1004,24,0),"")</f>
        <v/>
      </c>
      <c r="Y898" s="59" t="str">
        <f>IF(SANCTION!$C$6:$C$1006="","",VLOOKUP(SANCTION!$C$6:$C$1006,Sheet1!$B$3:$C$15,2,0))</f>
        <v/>
      </c>
      <c r="Z898" s="57">
        <f t="shared" si="26"/>
        <v>0</v>
      </c>
      <c r="AE898" s="89">
        <f>IF(SANCTION!$C898&gt;=9,1,0)</f>
        <v>1</v>
      </c>
      <c r="AF898" s="89">
        <f>IFERROR(PRODUCT(SANCTION!$X898,SANCTION!$Y898),"")</f>
        <v>0</v>
      </c>
      <c r="AG898" s="89">
        <f t="shared" si="27"/>
        <v>0</v>
      </c>
    </row>
    <row r="899" spans="1:33" hidden="1">
      <c r="A899" s="89" t="str">
        <f>J899&amp;"_"&amp;COUNTIF($J$6:J899,J899)</f>
        <v>_863</v>
      </c>
      <c r="B899" s="58"/>
      <c r="C899" s="58" t="str">
        <f>IFERROR(VLOOKUP($AC899,FILL_DATA!$A$4:$X$1004,2,0),"")</f>
        <v/>
      </c>
      <c r="D899" s="59" t="str">
        <f>IFERROR(VLOOKUP($AC899,FILL_DATA!$A$4:$X$1004,3,0),"")</f>
        <v/>
      </c>
      <c r="E899" s="59" t="str">
        <f>IF(REFRESH!D899="","",REFRESH!D899)</f>
        <v/>
      </c>
      <c r="F899" s="59" t="str">
        <f>IFERROR(VLOOKUP($AC899,FILL_DATA!$A$4:$X$1004,5,0),"")</f>
        <v/>
      </c>
      <c r="G899" s="58" t="str">
        <f>IFERROR(VLOOKUP($AC899,FILL_DATA!$A$4:$X$1004,6,0),"")</f>
        <v/>
      </c>
      <c r="H899" s="58" t="str">
        <f>IFERROR(VLOOKUP($AC899,FILL_DATA!$A$4:$X$1004,7,0),"")</f>
        <v/>
      </c>
      <c r="I899" s="161" t="str">
        <f>IFERROR(VLOOKUP($AC899,FILL_DATA!$A$4:$X$1004,9,0),"")</f>
        <v/>
      </c>
      <c r="J899" s="58" t="str">
        <f>IFERROR(VLOOKUP($AC899,FILL_DATA!$A$4:$X$1004,10,0),"")</f>
        <v/>
      </c>
      <c r="K899" s="58" t="str">
        <f>IFERROR(VLOOKUP($AC899,FILL_DATA!$A$4:$X$1004,11,0),"")</f>
        <v/>
      </c>
      <c r="L899" s="58" t="str">
        <f>IFERROR(VLOOKUP($AC899,FILL_DATA!$A$4:$X$1004,12,0),"")</f>
        <v/>
      </c>
      <c r="M899" s="58" t="str">
        <f>IFERROR(VLOOKUP($AC899,FILL_DATA!$A$4:$X$1004,13,0),"")</f>
        <v/>
      </c>
      <c r="N899" s="58" t="str">
        <f>IFERROR(VLOOKUP($AC899,FILL_DATA!$A$4:$X$1004,14,0),"")</f>
        <v/>
      </c>
      <c r="O899" s="58" t="str">
        <f>IFERROR(VLOOKUP($AC899,FILL_DATA!$A$4:$X$1004,15,0),"")</f>
        <v/>
      </c>
      <c r="P899" s="58" t="str">
        <f>IFERROR(VLOOKUP($AC899,FILL_DATA!$A$4:$X$1004,16,0),"")</f>
        <v/>
      </c>
      <c r="Q899" s="58" t="str">
        <f>IFERROR(VLOOKUP($AC899,FILL_DATA!$A$4:$X$1004,17,0),"")</f>
        <v/>
      </c>
      <c r="R899" s="58" t="str">
        <f>IFERROR(VLOOKUP($AC899,FILL_DATA!$A$4:$X$1004,18,0),"")</f>
        <v/>
      </c>
      <c r="S899" s="58" t="str">
        <f>IFERROR(VLOOKUP($AC899,FILL_DATA!$A$4:$X$1004,19,0),"")</f>
        <v/>
      </c>
      <c r="T899" s="58" t="str">
        <f>IFERROR(VLOOKUP($AC899,FILL_DATA!$A$4:$X$1004,20,0),"")</f>
        <v/>
      </c>
      <c r="U899" s="58" t="str">
        <f>IFERROR(VLOOKUP($AC899,FILL_DATA!$A$4:$X$1004,21,0),"")</f>
        <v/>
      </c>
      <c r="V899" s="58" t="str">
        <f>IFERROR(VLOOKUP($AC899,FILL_DATA!$A$4:$X$1004,22,0),"")</f>
        <v/>
      </c>
      <c r="W899" s="58" t="str">
        <f>IFERROR(VLOOKUP($AC899,FILL_DATA!$A$4:$X$1004,23,0),"")</f>
        <v/>
      </c>
      <c r="X899" s="59" t="str">
        <f>IFERROR(VLOOKUP($AC899,FILL_DATA!$A$4:$X$1004,24,0),"")</f>
        <v/>
      </c>
      <c r="Y899" s="59" t="str">
        <f>IF(SANCTION!$C$6:$C$1006="","",VLOOKUP(SANCTION!$C$6:$C$1006,Sheet1!$B$3:$C$15,2,0))</f>
        <v/>
      </c>
      <c r="Z899" s="57">
        <f t="shared" si="26"/>
        <v>0</v>
      </c>
      <c r="AE899" s="89">
        <f>IF(SANCTION!$C899&gt;=9,1,0)</f>
        <v>1</v>
      </c>
      <c r="AF899" s="89">
        <f>IFERROR(PRODUCT(SANCTION!$X899,SANCTION!$Y899),"")</f>
        <v>0</v>
      </c>
      <c r="AG899" s="89">
        <f t="shared" si="27"/>
        <v>0</v>
      </c>
    </row>
    <row r="900" spans="1:33" hidden="1">
      <c r="A900" s="89" t="str">
        <f>J900&amp;"_"&amp;COUNTIF($J$6:J900,J900)</f>
        <v>_864</v>
      </c>
      <c r="B900" s="58"/>
      <c r="C900" s="58" t="str">
        <f>IFERROR(VLOOKUP($AC900,FILL_DATA!$A$4:$X$1004,2,0),"")</f>
        <v/>
      </c>
      <c r="D900" s="59" t="str">
        <f>IFERROR(VLOOKUP($AC900,FILL_DATA!$A$4:$X$1004,3,0),"")</f>
        <v/>
      </c>
      <c r="E900" s="59" t="str">
        <f>IF(REFRESH!D900="","",REFRESH!D900)</f>
        <v/>
      </c>
      <c r="F900" s="59" t="str">
        <f>IFERROR(VLOOKUP($AC900,FILL_DATA!$A$4:$X$1004,5,0),"")</f>
        <v/>
      </c>
      <c r="G900" s="58" t="str">
        <f>IFERROR(VLOOKUP($AC900,FILL_DATA!$A$4:$X$1004,6,0),"")</f>
        <v/>
      </c>
      <c r="H900" s="58" t="str">
        <f>IFERROR(VLOOKUP($AC900,FILL_DATA!$A$4:$X$1004,7,0),"")</f>
        <v/>
      </c>
      <c r="I900" s="161" t="str">
        <f>IFERROR(VLOOKUP($AC900,FILL_DATA!$A$4:$X$1004,9,0),"")</f>
        <v/>
      </c>
      <c r="J900" s="58" t="str">
        <f>IFERROR(VLOOKUP($AC900,FILL_DATA!$A$4:$X$1004,10,0),"")</f>
        <v/>
      </c>
      <c r="K900" s="58" t="str">
        <f>IFERROR(VLOOKUP($AC900,FILL_DATA!$A$4:$X$1004,11,0),"")</f>
        <v/>
      </c>
      <c r="L900" s="58" t="str">
        <f>IFERROR(VLOOKUP($AC900,FILL_DATA!$A$4:$X$1004,12,0),"")</f>
        <v/>
      </c>
      <c r="M900" s="58" t="str">
        <f>IFERROR(VLOOKUP($AC900,FILL_DATA!$A$4:$X$1004,13,0),"")</f>
        <v/>
      </c>
      <c r="N900" s="58" t="str">
        <f>IFERROR(VLOOKUP($AC900,FILL_DATA!$A$4:$X$1004,14,0),"")</f>
        <v/>
      </c>
      <c r="O900" s="58" t="str">
        <f>IFERROR(VLOOKUP($AC900,FILL_DATA!$A$4:$X$1004,15,0),"")</f>
        <v/>
      </c>
      <c r="P900" s="58" t="str">
        <f>IFERROR(VLOOKUP($AC900,FILL_DATA!$A$4:$X$1004,16,0),"")</f>
        <v/>
      </c>
      <c r="Q900" s="58" t="str">
        <f>IFERROR(VLOOKUP($AC900,FILL_DATA!$A$4:$X$1004,17,0),"")</f>
        <v/>
      </c>
      <c r="R900" s="58" t="str">
        <f>IFERROR(VLOOKUP($AC900,FILL_DATA!$A$4:$X$1004,18,0),"")</f>
        <v/>
      </c>
      <c r="S900" s="58" t="str">
        <f>IFERROR(VLOOKUP($AC900,FILL_DATA!$A$4:$X$1004,19,0),"")</f>
        <v/>
      </c>
      <c r="T900" s="58" t="str">
        <f>IFERROR(VLOOKUP($AC900,FILL_DATA!$A$4:$X$1004,20,0),"")</f>
        <v/>
      </c>
      <c r="U900" s="58" t="str">
        <f>IFERROR(VLOOKUP($AC900,FILL_DATA!$A$4:$X$1004,21,0),"")</f>
        <v/>
      </c>
      <c r="V900" s="58" t="str">
        <f>IFERROR(VLOOKUP($AC900,FILL_DATA!$A$4:$X$1004,22,0),"")</f>
        <v/>
      </c>
      <c r="W900" s="58" t="str">
        <f>IFERROR(VLOOKUP($AC900,FILL_DATA!$A$4:$X$1004,23,0),"")</f>
        <v/>
      </c>
      <c r="X900" s="59" t="str">
        <f>IFERROR(VLOOKUP($AC900,FILL_DATA!$A$4:$X$1004,24,0),"")</f>
        <v/>
      </c>
      <c r="Y900" s="59" t="str">
        <f>IF(SANCTION!$C$6:$C$1006="","",VLOOKUP(SANCTION!$C$6:$C$1006,Sheet1!$B$3:$C$15,2,0))</f>
        <v/>
      </c>
      <c r="Z900" s="57">
        <f t="shared" si="26"/>
        <v>0</v>
      </c>
      <c r="AE900" s="89">
        <f>IF(SANCTION!$C900&gt;=9,1,0)</f>
        <v>1</v>
      </c>
      <c r="AF900" s="89">
        <f>IFERROR(PRODUCT(SANCTION!$X900,SANCTION!$Y900),"")</f>
        <v>0</v>
      </c>
      <c r="AG900" s="89">
        <f t="shared" si="27"/>
        <v>0</v>
      </c>
    </row>
    <row r="901" spans="1:33" hidden="1">
      <c r="A901" s="89" t="str">
        <f>J901&amp;"_"&amp;COUNTIF($J$6:J901,J901)</f>
        <v>_865</v>
      </c>
      <c r="B901" s="58"/>
      <c r="C901" s="58" t="str">
        <f>IFERROR(VLOOKUP($AC901,FILL_DATA!$A$4:$X$1004,2,0),"")</f>
        <v/>
      </c>
      <c r="D901" s="59" t="str">
        <f>IFERROR(VLOOKUP($AC901,FILL_DATA!$A$4:$X$1004,3,0),"")</f>
        <v/>
      </c>
      <c r="E901" s="59" t="str">
        <f>IF(REFRESH!D901="","",REFRESH!D901)</f>
        <v/>
      </c>
      <c r="F901" s="59" t="str">
        <f>IFERROR(VLOOKUP($AC901,FILL_DATA!$A$4:$X$1004,5,0),"")</f>
        <v/>
      </c>
      <c r="G901" s="58" t="str">
        <f>IFERROR(VLOOKUP($AC901,FILL_DATA!$A$4:$X$1004,6,0),"")</f>
        <v/>
      </c>
      <c r="H901" s="58" t="str">
        <f>IFERROR(VLOOKUP($AC901,FILL_DATA!$A$4:$X$1004,7,0),"")</f>
        <v/>
      </c>
      <c r="I901" s="161" t="str">
        <f>IFERROR(VLOOKUP($AC901,FILL_DATA!$A$4:$X$1004,9,0),"")</f>
        <v/>
      </c>
      <c r="J901" s="58" t="str">
        <f>IFERROR(VLOOKUP($AC901,FILL_DATA!$A$4:$X$1004,10,0),"")</f>
        <v/>
      </c>
      <c r="K901" s="58" t="str">
        <f>IFERROR(VLOOKUP($AC901,FILL_DATA!$A$4:$X$1004,11,0),"")</f>
        <v/>
      </c>
      <c r="L901" s="58" t="str">
        <f>IFERROR(VLOOKUP($AC901,FILL_DATA!$A$4:$X$1004,12,0),"")</f>
        <v/>
      </c>
      <c r="M901" s="58" t="str">
        <f>IFERROR(VLOOKUP($AC901,FILL_DATA!$A$4:$X$1004,13,0),"")</f>
        <v/>
      </c>
      <c r="N901" s="58" t="str">
        <f>IFERROR(VLOOKUP($AC901,FILL_DATA!$A$4:$X$1004,14,0),"")</f>
        <v/>
      </c>
      <c r="O901" s="58" t="str">
        <f>IFERROR(VLOOKUP($AC901,FILL_DATA!$A$4:$X$1004,15,0),"")</f>
        <v/>
      </c>
      <c r="P901" s="58" t="str">
        <f>IFERROR(VLOOKUP($AC901,FILL_DATA!$A$4:$X$1004,16,0),"")</f>
        <v/>
      </c>
      <c r="Q901" s="58" t="str">
        <f>IFERROR(VLOOKUP($AC901,FILL_DATA!$A$4:$X$1004,17,0),"")</f>
        <v/>
      </c>
      <c r="R901" s="58" t="str">
        <f>IFERROR(VLOOKUP($AC901,FILL_DATA!$A$4:$X$1004,18,0),"")</f>
        <v/>
      </c>
      <c r="S901" s="58" t="str">
        <f>IFERROR(VLOOKUP($AC901,FILL_DATA!$A$4:$X$1004,19,0),"")</f>
        <v/>
      </c>
      <c r="T901" s="58" t="str">
        <f>IFERROR(VLOOKUP($AC901,FILL_DATA!$A$4:$X$1004,20,0),"")</f>
        <v/>
      </c>
      <c r="U901" s="58" t="str">
        <f>IFERROR(VLOOKUP($AC901,FILL_DATA!$A$4:$X$1004,21,0),"")</f>
        <v/>
      </c>
      <c r="V901" s="58" t="str">
        <f>IFERROR(VLOOKUP($AC901,FILL_DATA!$A$4:$X$1004,22,0),"")</f>
        <v/>
      </c>
      <c r="W901" s="58" t="str">
        <f>IFERROR(VLOOKUP($AC901,FILL_DATA!$A$4:$X$1004,23,0),"")</f>
        <v/>
      </c>
      <c r="X901" s="59" t="str">
        <f>IFERROR(VLOOKUP($AC901,FILL_DATA!$A$4:$X$1004,24,0),"")</f>
        <v/>
      </c>
      <c r="Y901" s="59" t="str">
        <f>IF(SANCTION!$C$6:$C$1006="","",VLOOKUP(SANCTION!$C$6:$C$1006,Sheet1!$B$3:$C$15,2,0))</f>
        <v/>
      </c>
      <c r="Z901" s="57">
        <f t="shared" si="26"/>
        <v>0</v>
      </c>
      <c r="AE901" s="89">
        <f>IF(SANCTION!$C901&gt;=9,1,0)</f>
        <v>1</v>
      </c>
      <c r="AF901" s="89">
        <f>IFERROR(PRODUCT(SANCTION!$X901,SANCTION!$Y901),"")</f>
        <v>0</v>
      </c>
      <c r="AG901" s="89">
        <f t="shared" si="27"/>
        <v>0</v>
      </c>
    </row>
    <row r="902" spans="1:33" hidden="1">
      <c r="A902" s="89" t="str">
        <f>J902&amp;"_"&amp;COUNTIF($J$6:J902,J902)</f>
        <v>_866</v>
      </c>
      <c r="B902" s="58"/>
      <c r="C902" s="58" t="str">
        <f>IFERROR(VLOOKUP($AC902,FILL_DATA!$A$4:$X$1004,2,0),"")</f>
        <v/>
      </c>
      <c r="D902" s="59" t="str">
        <f>IFERROR(VLOOKUP($AC902,FILL_DATA!$A$4:$X$1004,3,0),"")</f>
        <v/>
      </c>
      <c r="E902" s="59" t="str">
        <f>IF(REFRESH!D902="","",REFRESH!D902)</f>
        <v/>
      </c>
      <c r="F902" s="59" t="str">
        <f>IFERROR(VLOOKUP($AC902,FILL_DATA!$A$4:$X$1004,5,0),"")</f>
        <v/>
      </c>
      <c r="G902" s="58" t="str">
        <f>IFERROR(VLOOKUP($AC902,FILL_DATA!$A$4:$X$1004,6,0),"")</f>
        <v/>
      </c>
      <c r="H902" s="58" t="str">
        <f>IFERROR(VLOOKUP($AC902,FILL_DATA!$A$4:$X$1004,7,0),"")</f>
        <v/>
      </c>
      <c r="I902" s="161" t="str">
        <f>IFERROR(VLOOKUP($AC902,FILL_DATA!$A$4:$X$1004,9,0),"")</f>
        <v/>
      </c>
      <c r="J902" s="58" t="str">
        <f>IFERROR(VLOOKUP($AC902,FILL_DATA!$A$4:$X$1004,10,0),"")</f>
        <v/>
      </c>
      <c r="K902" s="58" t="str">
        <f>IFERROR(VLOOKUP($AC902,FILL_DATA!$A$4:$X$1004,11,0),"")</f>
        <v/>
      </c>
      <c r="L902" s="58" t="str">
        <f>IFERROR(VLOOKUP($AC902,FILL_DATA!$A$4:$X$1004,12,0),"")</f>
        <v/>
      </c>
      <c r="M902" s="58" t="str">
        <f>IFERROR(VLOOKUP($AC902,FILL_DATA!$A$4:$X$1004,13,0),"")</f>
        <v/>
      </c>
      <c r="N902" s="58" t="str">
        <f>IFERROR(VLOOKUP($AC902,FILL_DATA!$A$4:$X$1004,14,0),"")</f>
        <v/>
      </c>
      <c r="O902" s="58" t="str">
        <f>IFERROR(VLOOKUP($AC902,FILL_DATA!$A$4:$X$1004,15,0),"")</f>
        <v/>
      </c>
      <c r="P902" s="58" t="str">
        <f>IFERROR(VLOOKUP($AC902,FILL_DATA!$A$4:$X$1004,16,0),"")</f>
        <v/>
      </c>
      <c r="Q902" s="58" t="str">
        <f>IFERROR(VLOOKUP($AC902,FILL_DATA!$A$4:$X$1004,17,0),"")</f>
        <v/>
      </c>
      <c r="R902" s="58" t="str">
        <f>IFERROR(VLOOKUP($AC902,FILL_DATA!$A$4:$X$1004,18,0),"")</f>
        <v/>
      </c>
      <c r="S902" s="58" t="str">
        <f>IFERROR(VLOOKUP($AC902,FILL_DATA!$A$4:$X$1004,19,0),"")</f>
        <v/>
      </c>
      <c r="T902" s="58" t="str">
        <f>IFERROR(VLOOKUP($AC902,FILL_DATA!$A$4:$X$1004,20,0),"")</f>
        <v/>
      </c>
      <c r="U902" s="58" t="str">
        <f>IFERROR(VLOOKUP($AC902,FILL_DATA!$A$4:$X$1004,21,0),"")</f>
        <v/>
      </c>
      <c r="V902" s="58" t="str">
        <f>IFERROR(VLOOKUP($AC902,FILL_DATA!$A$4:$X$1004,22,0),"")</f>
        <v/>
      </c>
      <c r="W902" s="58" t="str">
        <f>IFERROR(VLOOKUP($AC902,FILL_DATA!$A$4:$X$1004,23,0),"")</f>
        <v/>
      </c>
      <c r="X902" s="59" t="str">
        <f>IFERROR(VLOOKUP($AC902,FILL_DATA!$A$4:$X$1004,24,0),"")</f>
        <v/>
      </c>
      <c r="Y902" s="59" t="str">
        <f>IF(SANCTION!$C$6:$C$1006="","",VLOOKUP(SANCTION!$C$6:$C$1006,Sheet1!$B$3:$C$15,2,0))</f>
        <v/>
      </c>
      <c r="Z902" s="57">
        <f t="shared" ref="Z902:Z965" si="28">AG902</f>
        <v>0</v>
      </c>
      <c r="AE902" s="89">
        <f>IF(SANCTION!$C902&gt;=9,1,0)</f>
        <v>1</v>
      </c>
      <c r="AF902" s="89">
        <f>IFERROR(PRODUCT(SANCTION!$X902,SANCTION!$Y902),"")</f>
        <v>0</v>
      </c>
      <c r="AG902" s="89">
        <f t="shared" si="27"/>
        <v>0</v>
      </c>
    </row>
    <row r="903" spans="1:33" hidden="1">
      <c r="A903" s="89" t="str">
        <f>J903&amp;"_"&amp;COUNTIF($J$6:J903,J903)</f>
        <v>_867</v>
      </c>
      <c r="B903" s="58"/>
      <c r="C903" s="58" t="str">
        <f>IFERROR(VLOOKUP($AC903,FILL_DATA!$A$4:$X$1004,2,0),"")</f>
        <v/>
      </c>
      <c r="D903" s="59" t="str">
        <f>IFERROR(VLOOKUP($AC903,FILL_DATA!$A$4:$X$1004,3,0),"")</f>
        <v/>
      </c>
      <c r="E903" s="59" t="str">
        <f>IF(REFRESH!D903="","",REFRESH!D903)</f>
        <v/>
      </c>
      <c r="F903" s="59" t="str">
        <f>IFERROR(VLOOKUP($AC903,FILL_DATA!$A$4:$X$1004,5,0),"")</f>
        <v/>
      </c>
      <c r="G903" s="58" t="str">
        <f>IFERROR(VLOOKUP($AC903,FILL_DATA!$A$4:$X$1004,6,0),"")</f>
        <v/>
      </c>
      <c r="H903" s="58" t="str">
        <f>IFERROR(VLOOKUP($AC903,FILL_DATA!$A$4:$X$1004,7,0),"")</f>
        <v/>
      </c>
      <c r="I903" s="161" t="str">
        <f>IFERROR(VLOOKUP($AC903,FILL_DATA!$A$4:$X$1004,9,0),"")</f>
        <v/>
      </c>
      <c r="J903" s="58" t="str">
        <f>IFERROR(VLOOKUP($AC903,FILL_DATA!$A$4:$X$1004,10,0),"")</f>
        <v/>
      </c>
      <c r="K903" s="58" t="str">
        <f>IFERROR(VLOOKUP($AC903,FILL_DATA!$A$4:$X$1004,11,0),"")</f>
        <v/>
      </c>
      <c r="L903" s="58" t="str">
        <f>IFERROR(VLOOKUP($AC903,FILL_DATA!$A$4:$X$1004,12,0),"")</f>
        <v/>
      </c>
      <c r="M903" s="58" t="str">
        <f>IFERROR(VLOOKUP($AC903,FILL_DATA!$A$4:$X$1004,13,0),"")</f>
        <v/>
      </c>
      <c r="N903" s="58" t="str">
        <f>IFERROR(VLOOKUP($AC903,FILL_DATA!$A$4:$X$1004,14,0),"")</f>
        <v/>
      </c>
      <c r="O903" s="58" t="str">
        <f>IFERROR(VLOOKUP($AC903,FILL_DATA!$A$4:$X$1004,15,0),"")</f>
        <v/>
      </c>
      <c r="P903" s="58" t="str">
        <f>IFERROR(VLOOKUP($AC903,FILL_DATA!$A$4:$X$1004,16,0),"")</f>
        <v/>
      </c>
      <c r="Q903" s="58" t="str">
        <f>IFERROR(VLOOKUP($AC903,FILL_DATA!$A$4:$X$1004,17,0),"")</f>
        <v/>
      </c>
      <c r="R903" s="58" t="str">
        <f>IFERROR(VLOOKUP($AC903,FILL_DATA!$A$4:$X$1004,18,0),"")</f>
        <v/>
      </c>
      <c r="S903" s="58" t="str">
        <f>IFERROR(VLOOKUP($AC903,FILL_DATA!$A$4:$X$1004,19,0),"")</f>
        <v/>
      </c>
      <c r="T903" s="58" t="str">
        <f>IFERROR(VLOOKUP($AC903,FILL_DATA!$A$4:$X$1004,20,0),"")</f>
        <v/>
      </c>
      <c r="U903" s="58" t="str">
        <f>IFERROR(VLOOKUP($AC903,FILL_DATA!$A$4:$X$1004,21,0),"")</f>
        <v/>
      </c>
      <c r="V903" s="58" t="str">
        <f>IFERROR(VLOOKUP($AC903,FILL_DATA!$A$4:$X$1004,22,0),"")</f>
        <v/>
      </c>
      <c r="W903" s="58" t="str">
        <f>IFERROR(VLOOKUP($AC903,FILL_DATA!$A$4:$X$1004,23,0),"")</f>
        <v/>
      </c>
      <c r="X903" s="59" t="str">
        <f>IFERROR(VLOOKUP($AC903,FILL_DATA!$A$4:$X$1004,24,0),"")</f>
        <v/>
      </c>
      <c r="Y903" s="59" t="str">
        <f>IF(SANCTION!$C$6:$C$1006="","",VLOOKUP(SANCTION!$C$6:$C$1006,Sheet1!$B$3:$C$15,2,0))</f>
        <v/>
      </c>
      <c r="Z903" s="57">
        <f t="shared" si="28"/>
        <v>0</v>
      </c>
      <c r="AE903" s="89">
        <f>IF(SANCTION!$C903&gt;=9,1,0)</f>
        <v>1</v>
      </c>
      <c r="AF903" s="89">
        <f>IFERROR(PRODUCT(SANCTION!$X903,SANCTION!$Y903),"")</f>
        <v>0</v>
      </c>
      <c r="AG903" s="89">
        <f t="shared" ref="AG903:AG966" si="29">IF(AND(IF(AE903=1,AF903&gt;=5400)),5400,IF(AND(AF903=0,AF903&gt;=3000),3000,AF903))</f>
        <v>0</v>
      </c>
    </row>
    <row r="904" spans="1:33" hidden="1">
      <c r="A904" s="89" t="str">
        <f>J904&amp;"_"&amp;COUNTIF($J$6:J904,J904)</f>
        <v>_868</v>
      </c>
      <c r="B904" s="58"/>
      <c r="C904" s="58" t="str">
        <f>IFERROR(VLOOKUP($AC904,FILL_DATA!$A$4:$X$1004,2,0),"")</f>
        <v/>
      </c>
      <c r="D904" s="59" t="str">
        <f>IFERROR(VLOOKUP($AC904,FILL_DATA!$A$4:$X$1004,3,0),"")</f>
        <v/>
      </c>
      <c r="E904" s="59" t="str">
        <f>IF(REFRESH!D904="","",REFRESH!D904)</f>
        <v/>
      </c>
      <c r="F904" s="59" t="str">
        <f>IFERROR(VLOOKUP($AC904,FILL_DATA!$A$4:$X$1004,5,0),"")</f>
        <v/>
      </c>
      <c r="G904" s="58" t="str">
        <f>IFERROR(VLOOKUP($AC904,FILL_DATA!$A$4:$X$1004,6,0),"")</f>
        <v/>
      </c>
      <c r="H904" s="58" t="str">
        <f>IFERROR(VLOOKUP($AC904,FILL_DATA!$A$4:$X$1004,7,0),"")</f>
        <v/>
      </c>
      <c r="I904" s="161" t="str">
        <f>IFERROR(VLOOKUP($AC904,FILL_DATA!$A$4:$X$1004,9,0),"")</f>
        <v/>
      </c>
      <c r="J904" s="58" t="str">
        <f>IFERROR(VLOOKUP($AC904,FILL_DATA!$A$4:$X$1004,10,0),"")</f>
        <v/>
      </c>
      <c r="K904" s="58" t="str">
        <f>IFERROR(VLOOKUP($AC904,FILL_DATA!$A$4:$X$1004,11,0),"")</f>
        <v/>
      </c>
      <c r="L904" s="58" t="str">
        <f>IFERROR(VLOOKUP($AC904,FILL_DATA!$A$4:$X$1004,12,0),"")</f>
        <v/>
      </c>
      <c r="M904" s="58" t="str">
        <f>IFERROR(VLOOKUP($AC904,FILL_DATA!$A$4:$X$1004,13,0),"")</f>
        <v/>
      </c>
      <c r="N904" s="58" t="str">
        <f>IFERROR(VLOOKUP($AC904,FILL_DATA!$A$4:$X$1004,14,0),"")</f>
        <v/>
      </c>
      <c r="O904" s="58" t="str">
        <f>IFERROR(VLOOKUP($AC904,FILL_DATA!$A$4:$X$1004,15,0),"")</f>
        <v/>
      </c>
      <c r="P904" s="58" t="str">
        <f>IFERROR(VLOOKUP($AC904,FILL_DATA!$A$4:$X$1004,16,0),"")</f>
        <v/>
      </c>
      <c r="Q904" s="58" t="str">
        <f>IFERROR(VLOOKUP($AC904,FILL_DATA!$A$4:$X$1004,17,0),"")</f>
        <v/>
      </c>
      <c r="R904" s="58" t="str">
        <f>IFERROR(VLOOKUP($AC904,FILL_DATA!$A$4:$X$1004,18,0),"")</f>
        <v/>
      </c>
      <c r="S904" s="58" t="str">
        <f>IFERROR(VLOOKUP($AC904,FILL_DATA!$A$4:$X$1004,19,0),"")</f>
        <v/>
      </c>
      <c r="T904" s="58" t="str">
        <f>IFERROR(VLOOKUP($AC904,FILL_DATA!$A$4:$X$1004,20,0),"")</f>
        <v/>
      </c>
      <c r="U904" s="58" t="str">
        <f>IFERROR(VLOOKUP($AC904,FILL_DATA!$A$4:$X$1004,21,0),"")</f>
        <v/>
      </c>
      <c r="V904" s="58" t="str">
        <f>IFERROR(VLOOKUP($AC904,FILL_DATA!$A$4:$X$1004,22,0),"")</f>
        <v/>
      </c>
      <c r="W904" s="58" t="str">
        <f>IFERROR(VLOOKUP($AC904,FILL_DATA!$A$4:$X$1004,23,0),"")</f>
        <v/>
      </c>
      <c r="X904" s="59" t="str">
        <f>IFERROR(VLOOKUP($AC904,FILL_DATA!$A$4:$X$1004,24,0),"")</f>
        <v/>
      </c>
      <c r="Y904" s="59" t="str">
        <f>IF(SANCTION!$C$6:$C$1006="","",VLOOKUP(SANCTION!$C$6:$C$1006,Sheet1!$B$3:$C$15,2,0))</f>
        <v/>
      </c>
      <c r="Z904" s="57">
        <f t="shared" si="28"/>
        <v>0</v>
      </c>
      <c r="AE904" s="89">
        <f>IF(SANCTION!$C904&gt;=9,1,0)</f>
        <v>1</v>
      </c>
      <c r="AF904" s="89">
        <f>IFERROR(PRODUCT(SANCTION!$X904,SANCTION!$Y904),"")</f>
        <v>0</v>
      </c>
      <c r="AG904" s="89">
        <f t="shared" si="29"/>
        <v>0</v>
      </c>
    </row>
    <row r="905" spans="1:33" hidden="1">
      <c r="A905" s="89" t="str">
        <f>J905&amp;"_"&amp;COUNTIF($J$6:J905,J905)</f>
        <v>_869</v>
      </c>
      <c r="B905" s="58"/>
      <c r="C905" s="58" t="str">
        <f>IFERROR(VLOOKUP($AC905,FILL_DATA!$A$4:$X$1004,2,0),"")</f>
        <v/>
      </c>
      <c r="D905" s="59" t="str">
        <f>IFERROR(VLOOKUP($AC905,FILL_DATA!$A$4:$X$1004,3,0),"")</f>
        <v/>
      </c>
      <c r="E905" s="59" t="str">
        <f>IF(REFRESH!D905="","",REFRESH!D905)</f>
        <v/>
      </c>
      <c r="F905" s="59" t="str">
        <f>IFERROR(VLOOKUP($AC905,FILL_DATA!$A$4:$X$1004,5,0),"")</f>
        <v/>
      </c>
      <c r="G905" s="58" t="str">
        <f>IFERROR(VLOOKUP($AC905,FILL_DATA!$A$4:$X$1004,6,0),"")</f>
        <v/>
      </c>
      <c r="H905" s="58" t="str">
        <f>IFERROR(VLOOKUP($AC905,FILL_DATA!$A$4:$X$1004,7,0),"")</f>
        <v/>
      </c>
      <c r="I905" s="161" t="str">
        <f>IFERROR(VLOOKUP($AC905,FILL_DATA!$A$4:$X$1004,9,0),"")</f>
        <v/>
      </c>
      <c r="J905" s="58" t="str">
        <f>IFERROR(VLOOKUP($AC905,FILL_DATA!$A$4:$X$1004,10,0),"")</f>
        <v/>
      </c>
      <c r="K905" s="58" t="str">
        <f>IFERROR(VLOOKUP($AC905,FILL_DATA!$A$4:$X$1004,11,0),"")</f>
        <v/>
      </c>
      <c r="L905" s="58" t="str">
        <f>IFERROR(VLOOKUP($AC905,FILL_DATA!$A$4:$X$1004,12,0),"")</f>
        <v/>
      </c>
      <c r="M905" s="58" t="str">
        <f>IFERROR(VLOOKUP($AC905,FILL_DATA!$A$4:$X$1004,13,0),"")</f>
        <v/>
      </c>
      <c r="N905" s="58" t="str">
        <f>IFERROR(VLOOKUP($AC905,FILL_DATA!$A$4:$X$1004,14,0),"")</f>
        <v/>
      </c>
      <c r="O905" s="58" t="str">
        <f>IFERROR(VLOOKUP($AC905,FILL_DATA!$A$4:$X$1004,15,0),"")</f>
        <v/>
      </c>
      <c r="P905" s="58" t="str">
        <f>IFERROR(VLOOKUP($AC905,FILL_DATA!$A$4:$X$1004,16,0),"")</f>
        <v/>
      </c>
      <c r="Q905" s="58" t="str">
        <f>IFERROR(VLOOKUP($AC905,FILL_DATA!$A$4:$X$1004,17,0),"")</f>
        <v/>
      </c>
      <c r="R905" s="58" t="str">
        <f>IFERROR(VLOOKUP($AC905,FILL_DATA!$A$4:$X$1004,18,0),"")</f>
        <v/>
      </c>
      <c r="S905" s="58" t="str">
        <f>IFERROR(VLOOKUP($AC905,FILL_DATA!$A$4:$X$1004,19,0),"")</f>
        <v/>
      </c>
      <c r="T905" s="58" t="str">
        <f>IFERROR(VLOOKUP($AC905,FILL_DATA!$A$4:$X$1004,20,0),"")</f>
        <v/>
      </c>
      <c r="U905" s="58" t="str">
        <f>IFERROR(VLOOKUP($AC905,FILL_DATA!$A$4:$X$1004,21,0),"")</f>
        <v/>
      </c>
      <c r="V905" s="58" t="str">
        <f>IFERROR(VLOOKUP($AC905,FILL_DATA!$A$4:$X$1004,22,0),"")</f>
        <v/>
      </c>
      <c r="W905" s="58" t="str">
        <f>IFERROR(VLOOKUP($AC905,FILL_DATA!$A$4:$X$1004,23,0),"")</f>
        <v/>
      </c>
      <c r="X905" s="59" t="str">
        <f>IFERROR(VLOOKUP($AC905,FILL_DATA!$A$4:$X$1004,24,0),"")</f>
        <v/>
      </c>
      <c r="Y905" s="59" t="str">
        <f>IF(SANCTION!$C$6:$C$1006="","",VLOOKUP(SANCTION!$C$6:$C$1006,Sheet1!$B$3:$C$15,2,0))</f>
        <v/>
      </c>
      <c r="Z905" s="57">
        <f t="shared" si="28"/>
        <v>0</v>
      </c>
      <c r="AE905" s="89">
        <f>IF(SANCTION!$C905&gt;=9,1,0)</f>
        <v>1</v>
      </c>
      <c r="AF905" s="89">
        <f>IFERROR(PRODUCT(SANCTION!$X905,SANCTION!$Y905),"")</f>
        <v>0</v>
      </c>
      <c r="AG905" s="89">
        <f t="shared" si="29"/>
        <v>0</v>
      </c>
    </row>
    <row r="906" spans="1:33" hidden="1">
      <c r="A906" s="89" t="str">
        <f>J906&amp;"_"&amp;COUNTIF($J$6:J906,J906)</f>
        <v>_870</v>
      </c>
      <c r="B906" s="58"/>
      <c r="C906" s="58" t="str">
        <f>IFERROR(VLOOKUP($AC906,FILL_DATA!$A$4:$X$1004,2,0),"")</f>
        <v/>
      </c>
      <c r="D906" s="59" t="str">
        <f>IFERROR(VLOOKUP($AC906,FILL_DATA!$A$4:$X$1004,3,0),"")</f>
        <v/>
      </c>
      <c r="E906" s="59" t="str">
        <f>IF(REFRESH!D906="","",REFRESH!D906)</f>
        <v/>
      </c>
      <c r="F906" s="59" t="str">
        <f>IFERROR(VLOOKUP($AC906,FILL_DATA!$A$4:$X$1004,5,0),"")</f>
        <v/>
      </c>
      <c r="G906" s="58" t="str">
        <f>IFERROR(VLOOKUP($AC906,FILL_DATA!$A$4:$X$1004,6,0),"")</f>
        <v/>
      </c>
      <c r="H906" s="58" t="str">
        <f>IFERROR(VLOOKUP($AC906,FILL_DATA!$A$4:$X$1004,7,0),"")</f>
        <v/>
      </c>
      <c r="I906" s="161" t="str">
        <f>IFERROR(VLOOKUP($AC906,FILL_DATA!$A$4:$X$1004,9,0),"")</f>
        <v/>
      </c>
      <c r="J906" s="58" t="str">
        <f>IFERROR(VLOOKUP($AC906,FILL_DATA!$A$4:$X$1004,10,0),"")</f>
        <v/>
      </c>
      <c r="K906" s="58" t="str">
        <f>IFERROR(VLOOKUP($AC906,FILL_DATA!$A$4:$X$1004,11,0),"")</f>
        <v/>
      </c>
      <c r="L906" s="58" t="str">
        <f>IFERROR(VLOOKUP($AC906,FILL_DATA!$A$4:$X$1004,12,0),"")</f>
        <v/>
      </c>
      <c r="M906" s="58" t="str">
        <f>IFERROR(VLOOKUP($AC906,FILL_DATA!$A$4:$X$1004,13,0),"")</f>
        <v/>
      </c>
      <c r="N906" s="58" t="str">
        <f>IFERROR(VLOOKUP($AC906,FILL_DATA!$A$4:$X$1004,14,0),"")</f>
        <v/>
      </c>
      <c r="O906" s="58" t="str">
        <f>IFERROR(VLOOKUP($AC906,FILL_DATA!$A$4:$X$1004,15,0),"")</f>
        <v/>
      </c>
      <c r="P906" s="58" t="str">
        <f>IFERROR(VLOOKUP($AC906,FILL_DATA!$A$4:$X$1004,16,0),"")</f>
        <v/>
      </c>
      <c r="Q906" s="58" t="str">
        <f>IFERROR(VLOOKUP($AC906,FILL_DATA!$A$4:$X$1004,17,0),"")</f>
        <v/>
      </c>
      <c r="R906" s="58" t="str">
        <f>IFERROR(VLOOKUP($AC906,FILL_DATA!$A$4:$X$1004,18,0),"")</f>
        <v/>
      </c>
      <c r="S906" s="58" t="str">
        <f>IFERROR(VLOOKUP($AC906,FILL_DATA!$A$4:$X$1004,19,0),"")</f>
        <v/>
      </c>
      <c r="T906" s="58" t="str">
        <f>IFERROR(VLOOKUP($AC906,FILL_DATA!$A$4:$X$1004,20,0),"")</f>
        <v/>
      </c>
      <c r="U906" s="58" t="str">
        <f>IFERROR(VLOOKUP($AC906,FILL_DATA!$A$4:$X$1004,21,0),"")</f>
        <v/>
      </c>
      <c r="V906" s="58" t="str">
        <f>IFERROR(VLOOKUP($AC906,FILL_DATA!$A$4:$X$1004,22,0),"")</f>
        <v/>
      </c>
      <c r="W906" s="58" t="str">
        <f>IFERROR(VLOOKUP($AC906,FILL_DATA!$A$4:$X$1004,23,0),"")</f>
        <v/>
      </c>
      <c r="X906" s="59" t="str">
        <f>IFERROR(VLOOKUP($AC906,FILL_DATA!$A$4:$X$1004,24,0),"")</f>
        <v/>
      </c>
      <c r="Y906" s="59" t="str">
        <f>IF(SANCTION!$C$6:$C$1006="","",VLOOKUP(SANCTION!$C$6:$C$1006,Sheet1!$B$3:$C$15,2,0))</f>
        <v/>
      </c>
      <c r="Z906" s="57">
        <f t="shared" si="28"/>
        <v>0</v>
      </c>
      <c r="AE906" s="89">
        <f>IF(SANCTION!$C906&gt;=9,1,0)</f>
        <v>1</v>
      </c>
      <c r="AF906" s="89">
        <f>IFERROR(PRODUCT(SANCTION!$X906,SANCTION!$Y906),"")</f>
        <v>0</v>
      </c>
      <c r="AG906" s="89">
        <f t="shared" si="29"/>
        <v>0</v>
      </c>
    </row>
    <row r="907" spans="1:33" hidden="1">
      <c r="A907" s="89" t="str">
        <f>J907&amp;"_"&amp;COUNTIF($J$6:J907,J907)</f>
        <v>_871</v>
      </c>
      <c r="B907" s="58"/>
      <c r="C907" s="58" t="str">
        <f>IFERROR(VLOOKUP($AC907,FILL_DATA!$A$4:$X$1004,2,0),"")</f>
        <v/>
      </c>
      <c r="D907" s="59" t="str">
        <f>IFERROR(VLOOKUP($AC907,FILL_DATA!$A$4:$X$1004,3,0),"")</f>
        <v/>
      </c>
      <c r="E907" s="59" t="str">
        <f>IF(REFRESH!D907="","",REFRESH!D907)</f>
        <v/>
      </c>
      <c r="F907" s="59" t="str">
        <f>IFERROR(VLOOKUP($AC907,FILL_DATA!$A$4:$X$1004,5,0),"")</f>
        <v/>
      </c>
      <c r="G907" s="58" t="str">
        <f>IFERROR(VLOOKUP($AC907,FILL_DATA!$A$4:$X$1004,6,0),"")</f>
        <v/>
      </c>
      <c r="H907" s="58" t="str">
        <f>IFERROR(VLOOKUP($AC907,FILL_DATA!$A$4:$X$1004,7,0),"")</f>
        <v/>
      </c>
      <c r="I907" s="161" t="str">
        <f>IFERROR(VLOOKUP($AC907,FILL_DATA!$A$4:$X$1004,9,0),"")</f>
        <v/>
      </c>
      <c r="J907" s="58" t="str">
        <f>IFERROR(VLOOKUP($AC907,FILL_DATA!$A$4:$X$1004,10,0),"")</f>
        <v/>
      </c>
      <c r="K907" s="58" t="str">
        <f>IFERROR(VLOOKUP($AC907,FILL_DATA!$A$4:$X$1004,11,0),"")</f>
        <v/>
      </c>
      <c r="L907" s="58" t="str">
        <f>IFERROR(VLOOKUP($AC907,FILL_DATA!$A$4:$X$1004,12,0),"")</f>
        <v/>
      </c>
      <c r="M907" s="58" t="str">
        <f>IFERROR(VLOOKUP($AC907,FILL_DATA!$A$4:$X$1004,13,0),"")</f>
        <v/>
      </c>
      <c r="N907" s="58" t="str">
        <f>IFERROR(VLOOKUP($AC907,FILL_DATA!$A$4:$X$1004,14,0),"")</f>
        <v/>
      </c>
      <c r="O907" s="58" t="str">
        <f>IFERROR(VLOOKUP($AC907,FILL_DATA!$A$4:$X$1004,15,0),"")</f>
        <v/>
      </c>
      <c r="P907" s="58" t="str">
        <f>IFERROR(VLOOKUP($AC907,FILL_DATA!$A$4:$X$1004,16,0),"")</f>
        <v/>
      </c>
      <c r="Q907" s="58" t="str">
        <f>IFERROR(VLOOKUP($AC907,FILL_DATA!$A$4:$X$1004,17,0),"")</f>
        <v/>
      </c>
      <c r="R907" s="58" t="str">
        <f>IFERROR(VLOOKUP($AC907,FILL_DATA!$A$4:$X$1004,18,0),"")</f>
        <v/>
      </c>
      <c r="S907" s="58" t="str">
        <f>IFERROR(VLOOKUP($AC907,FILL_DATA!$A$4:$X$1004,19,0),"")</f>
        <v/>
      </c>
      <c r="T907" s="58" t="str">
        <f>IFERROR(VLOOKUP($AC907,FILL_DATA!$A$4:$X$1004,20,0),"")</f>
        <v/>
      </c>
      <c r="U907" s="58" t="str">
        <f>IFERROR(VLOOKUP($AC907,FILL_DATA!$A$4:$X$1004,21,0),"")</f>
        <v/>
      </c>
      <c r="V907" s="58" t="str">
        <f>IFERROR(VLOOKUP($AC907,FILL_DATA!$A$4:$X$1004,22,0),"")</f>
        <v/>
      </c>
      <c r="W907" s="58" t="str">
        <f>IFERROR(VLOOKUP($AC907,FILL_DATA!$A$4:$X$1004,23,0),"")</f>
        <v/>
      </c>
      <c r="X907" s="59" t="str">
        <f>IFERROR(VLOOKUP($AC907,FILL_DATA!$A$4:$X$1004,24,0),"")</f>
        <v/>
      </c>
      <c r="Y907" s="59" t="str">
        <f>IF(SANCTION!$C$6:$C$1006="","",VLOOKUP(SANCTION!$C$6:$C$1006,Sheet1!$B$3:$C$15,2,0))</f>
        <v/>
      </c>
      <c r="Z907" s="57">
        <f t="shared" si="28"/>
        <v>0</v>
      </c>
      <c r="AE907" s="89">
        <f>IF(SANCTION!$C907&gt;=9,1,0)</f>
        <v>1</v>
      </c>
      <c r="AF907" s="89">
        <f>IFERROR(PRODUCT(SANCTION!$X907,SANCTION!$Y907),"")</f>
        <v>0</v>
      </c>
      <c r="AG907" s="89">
        <f t="shared" si="29"/>
        <v>0</v>
      </c>
    </row>
    <row r="908" spans="1:33" hidden="1">
      <c r="A908" s="89" t="str">
        <f>J908&amp;"_"&amp;COUNTIF($J$6:J908,J908)</f>
        <v>_872</v>
      </c>
      <c r="B908" s="58"/>
      <c r="C908" s="58" t="str">
        <f>IFERROR(VLOOKUP($AC908,FILL_DATA!$A$4:$X$1004,2,0),"")</f>
        <v/>
      </c>
      <c r="D908" s="59" t="str">
        <f>IFERROR(VLOOKUP($AC908,FILL_DATA!$A$4:$X$1004,3,0),"")</f>
        <v/>
      </c>
      <c r="E908" s="59" t="str">
        <f>IF(REFRESH!D908="","",REFRESH!D908)</f>
        <v/>
      </c>
      <c r="F908" s="59" t="str">
        <f>IFERROR(VLOOKUP($AC908,FILL_DATA!$A$4:$X$1004,5,0),"")</f>
        <v/>
      </c>
      <c r="G908" s="58" t="str">
        <f>IFERROR(VLOOKUP($AC908,FILL_DATA!$A$4:$X$1004,6,0),"")</f>
        <v/>
      </c>
      <c r="H908" s="58" t="str">
        <f>IFERROR(VLOOKUP($AC908,FILL_DATA!$A$4:$X$1004,7,0),"")</f>
        <v/>
      </c>
      <c r="I908" s="161" t="str">
        <f>IFERROR(VLOOKUP($AC908,FILL_DATA!$A$4:$X$1004,9,0),"")</f>
        <v/>
      </c>
      <c r="J908" s="58" t="str">
        <f>IFERROR(VLOOKUP($AC908,FILL_DATA!$A$4:$X$1004,10,0),"")</f>
        <v/>
      </c>
      <c r="K908" s="58" t="str">
        <f>IFERROR(VLOOKUP($AC908,FILL_DATA!$A$4:$X$1004,11,0),"")</f>
        <v/>
      </c>
      <c r="L908" s="58" t="str">
        <f>IFERROR(VLOOKUP($AC908,FILL_DATA!$A$4:$X$1004,12,0),"")</f>
        <v/>
      </c>
      <c r="M908" s="58" t="str">
        <f>IFERROR(VLOOKUP($AC908,FILL_DATA!$A$4:$X$1004,13,0),"")</f>
        <v/>
      </c>
      <c r="N908" s="58" t="str">
        <f>IFERROR(VLOOKUP($AC908,FILL_DATA!$A$4:$X$1004,14,0),"")</f>
        <v/>
      </c>
      <c r="O908" s="58" t="str">
        <f>IFERROR(VLOOKUP($AC908,FILL_DATA!$A$4:$X$1004,15,0),"")</f>
        <v/>
      </c>
      <c r="P908" s="58" t="str">
        <f>IFERROR(VLOOKUP($AC908,FILL_DATA!$A$4:$X$1004,16,0),"")</f>
        <v/>
      </c>
      <c r="Q908" s="58" t="str">
        <f>IFERROR(VLOOKUP($AC908,FILL_DATA!$A$4:$X$1004,17,0),"")</f>
        <v/>
      </c>
      <c r="R908" s="58" t="str">
        <f>IFERROR(VLOOKUP($AC908,FILL_DATA!$A$4:$X$1004,18,0),"")</f>
        <v/>
      </c>
      <c r="S908" s="58" t="str">
        <f>IFERROR(VLOOKUP($AC908,FILL_DATA!$A$4:$X$1004,19,0),"")</f>
        <v/>
      </c>
      <c r="T908" s="58" t="str">
        <f>IFERROR(VLOOKUP($AC908,FILL_DATA!$A$4:$X$1004,20,0),"")</f>
        <v/>
      </c>
      <c r="U908" s="58" t="str">
        <f>IFERROR(VLOOKUP($AC908,FILL_DATA!$A$4:$X$1004,21,0),"")</f>
        <v/>
      </c>
      <c r="V908" s="58" t="str">
        <f>IFERROR(VLOOKUP($AC908,FILL_DATA!$A$4:$X$1004,22,0),"")</f>
        <v/>
      </c>
      <c r="W908" s="58" t="str">
        <f>IFERROR(VLOOKUP($AC908,FILL_DATA!$A$4:$X$1004,23,0),"")</f>
        <v/>
      </c>
      <c r="X908" s="59" t="str">
        <f>IFERROR(VLOOKUP($AC908,FILL_DATA!$A$4:$X$1004,24,0),"")</f>
        <v/>
      </c>
      <c r="Y908" s="59" t="str">
        <f>IF(SANCTION!$C$6:$C$1006="","",VLOOKUP(SANCTION!$C$6:$C$1006,Sheet1!$B$3:$C$15,2,0))</f>
        <v/>
      </c>
      <c r="Z908" s="57">
        <f t="shared" si="28"/>
        <v>0</v>
      </c>
      <c r="AE908" s="89">
        <f>IF(SANCTION!$C908&gt;=9,1,0)</f>
        <v>1</v>
      </c>
      <c r="AF908" s="89">
        <f>IFERROR(PRODUCT(SANCTION!$X908,SANCTION!$Y908),"")</f>
        <v>0</v>
      </c>
      <c r="AG908" s="89">
        <f t="shared" si="29"/>
        <v>0</v>
      </c>
    </row>
    <row r="909" spans="1:33" hidden="1">
      <c r="A909" s="89" t="str">
        <f>J909&amp;"_"&amp;COUNTIF($J$6:J909,J909)</f>
        <v>_873</v>
      </c>
      <c r="B909" s="58"/>
      <c r="C909" s="58" t="str">
        <f>IFERROR(VLOOKUP($AC909,FILL_DATA!$A$4:$X$1004,2,0),"")</f>
        <v/>
      </c>
      <c r="D909" s="59" t="str">
        <f>IFERROR(VLOOKUP($AC909,FILL_DATA!$A$4:$X$1004,3,0),"")</f>
        <v/>
      </c>
      <c r="E909" s="59" t="str">
        <f>IF(REFRESH!D909="","",REFRESH!D909)</f>
        <v/>
      </c>
      <c r="F909" s="59" t="str">
        <f>IFERROR(VLOOKUP($AC909,FILL_DATA!$A$4:$X$1004,5,0),"")</f>
        <v/>
      </c>
      <c r="G909" s="58" t="str">
        <f>IFERROR(VLOOKUP($AC909,FILL_DATA!$A$4:$X$1004,6,0),"")</f>
        <v/>
      </c>
      <c r="H909" s="58" t="str">
        <f>IFERROR(VLOOKUP($AC909,FILL_DATA!$A$4:$X$1004,7,0),"")</f>
        <v/>
      </c>
      <c r="I909" s="161" t="str">
        <f>IFERROR(VLOOKUP($AC909,FILL_DATA!$A$4:$X$1004,9,0),"")</f>
        <v/>
      </c>
      <c r="J909" s="58" t="str">
        <f>IFERROR(VLOOKUP($AC909,FILL_DATA!$A$4:$X$1004,10,0),"")</f>
        <v/>
      </c>
      <c r="K909" s="58" t="str">
        <f>IFERROR(VLOOKUP($AC909,FILL_DATA!$A$4:$X$1004,11,0),"")</f>
        <v/>
      </c>
      <c r="L909" s="58" t="str">
        <f>IFERROR(VLOOKUP($AC909,FILL_DATA!$A$4:$X$1004,12,0),"")</f>
        <v/>
      </c>
      <c r="M909" s="58" t="str">
        <f>IFERROR(VLOOKUP($AC909,FILL_DATA!$A$4:$X$1004,13,0),"")</f>
        <v/>
      </c>
      <c r="N909" s="58" t="str">
        <f>IFERROR(VLOOKUP($AC909,FILL_DATA!$A$4:$X$1004,14,0),"")</f>
        <v/>
      </c>
      <c r="O909" s="58" t="str">
        <f>IFERROR(VLOOKUP($AC909,FILL_DATA!$A$4:$X$1004,15,0),"")</f>
        <v/>
      </c>
      <c r="P909" s="58" t="str">
        <f>IFERROR(VLOOKUP($AC909,FILL_DATA!$A$4:$X$1004,16,0),"")</f>
        <v/>
      </c>
      <c r="Q909" s="58" t="str">
        <f>IFERROR(VLOOKUP($AC909,FILL_DATA!$A$4:$X$1004,17,0),"")</f>
        <v/>
      </c>
      <c r="R909" s="58" t="str">
        <f>IFERROR(VLOOKUP($AC909,FILL_DATA!$A$4:$X$1004,18,0),"")</f>
        <v/>
      </c>
      <c r="S909" s="58" t="str">
        <f>IFERROR(VLOOKUP($AC909,FILL_DATA!$A$4:$X$1004,19,0),"")</f>
        <v/>
      </c>
      <c r="T909" s="58" t="str">
        <f>IFERROR(VLOOKUP($AC909,FILL_DATA!$A$4:$X$1004,20,0),"")</f>
        <v/>
      </c>
      <c r="U909" s="58" t="str">
        <f>IFERROR(VLOOKUP($AC909,FILL_DATA!$A$4:$X$1004,21,0),"")</f>
        <v/>
      </c>
      <c r="V909" s="58" t="str">
        <f>IFERROR(VLOOKUP($AC909,FILL_DATA!$A$4:$X$1004,22,0),"")</f>
        <v/>
      </c>
      <c r="W909" s="58" t="str">
        <f>IFERROR(VLOOKUP($AC909,FILL_DATA!$A$4:$X$1004,23,0),"")</f>
        <v/>
      </c>
      <c r="X909" s="59" t="str">
        <f>IFERROR(VLOOKUP($AC909,FILL_DATA!$A$4:$X$1004,24,0),"")</f>
        <v/>
      </c>
      <c r="Y909" s="59" t="str">
        <f>IF(SANCTION!$C$6:$C$1006="","",VLOOKUP(SANCTION!$C$6:$C$1006,Sheet1!$B$3:$C$15,2,0))</f>
        <v/>
      </c>
      <c r="Z909" s="57">
        <f t="shared" si="28"/>
        <v>0</v>
      </c>
      <c r="AE909" s="89">
        <f>IF(SANCTION!$C909&gt;=9,1,0)</f>
        <v>1</v>
      </c>
      <c r="AF909" s="89">
        <f>IFERROR(PRODUCT(SANCTION!$X909,SANCTION!$Y909),"")</f>
        <v>0</v>
      </c>
      <c r="AG909" s="89">
        <f t="shared" si="29"/>
        <v>0</v>
      </c>
    </row>
    <row r="910" spans="1:33" hidden="1">
      <c r="A910" s="89" t="str">
        <f>J910&amp;"_"&amp;COUNTIF($J$6:J910,J910)</f>
        <v>_874</v>
      </c>
      <c r="B910" s="58"/>
      <c r="C910" s="58" t="str">
        <f>IFERROR(VLOOKUP($AC910,FILL_DATA!$A$4:$X$1004,2,0),"")</f>
        <v/>
      </c>
      <c r="D910" s="59" t="str">
        <f>IFERROR(VLOOKUP($AC910,FILL_DATA!$A$4:$X$1004,3,0),"")</f>
        <v/>
      </c>
      <c r="E910" s="59" t="str">
        <f>IF(REFRESH!D910="","",REFRESH!D910)</f>
        <v/>
      </c>
      <c r="F910" s="59" t="str">
        <f>IFERROR(VLOOKUP($AC910,FILL_DATA!$A$4:$X$1004,5,0),"")</f>
        <v/>
      </c>
      <c r="G910" s="58" t="str">
        <f>IFERROR(VLOOKUP($AC910,FILL_DATA!$A$4:$X$1004,6,0),"")</f>
        <v/>
      </c>
      <c r="H910" s="58" t="str">
        <f>IFERROR(VLOOKUP($AC910,FILL_DATA!$A$4:$X$1004,7,0),"")</f>
        <v/>
      </c>
      <c r="I910" s="161" t="str">
        <f>IFERROR(VLOOKUP($AC910,FILL_DATA!$A$4:$X$1004,9,0),"")</f>
        <v/>
      </c>
      <c r="J910" s="58" t="str">
        <f>IFERROR(VLOOKUP($AC910,FILL_DATA!$A$4:$X$1004,10,0),"")</f>
        <v/>
      </c>
      <c r="K910" s="58" t="str">
        <f>IFERROR(VLOOKUP($AC910,FILL_DATA!$A$4:$X$1004,11,0),"")</f>
        <v/>
      </c>
      <c r="L910" s="58" t="str">
        <f>IFERROR(VLOOKUP($AC910,FILL_DATA!$A$4:$X$1004,12,0),"")</f>
        <v/>
      </c>
      <c r="M910" s="58" t="str">
        <f>IFERROR(VLOOKUP($AC910,FILL_DATA!$A$4:$X$1004,13,0),"")</f>
        <v/>
      </c>
      <c r="N910" s="58" t="str">
        <f>IFERROR(VLOOKUP($AC910,FILL_DATA!$A$4:$X$1004,14,0),"")</f>
        <v/>
      </c>
      <c r="O910" s="58" t="str">
        <f>IFERROR(VLOOKUP($AC910,FILL_DATA!$A$4:$X$1004,15,0),"")</f>
        <v/>
      </c>
      <c r="P910" s="58" t="str">
        <f>IFERROR(VLOOKUP($AC910,FILL_DATA!$A$4:$X$1004,16,0),"")</f>
        <v/>
      </c>
      <c r="Q910" s="58" t="str">
        <f>IFERROR(VLOOKUP($AC910,FILL_DATA!$A$4:$X$1004,17,0),"")</f>
        <v/>
      </c>
      <c r="R910" s="58" t="str">
        <f>IFERROR(VLOOKUP($AC910,FILL_DATA!$A$4:$X$1004,18,0),"")</f>
        <v/>
      </c>
      <c r="S910" s="58" t="str">
        <f>IFERROR(VLOOKUP($AC910,FILL_DATA!$A$4:$X$1004,19,0),"")</f>
        <v/>
      </c>
      <c r="T910" s="58" t="str">
        <f>IFERROR(VLOOKUP($AC910,FILL_DATA!$A$4:$X$1004,20,0),"")</f>
        <v/>
      </c>
      <c r="U910" s="58" t="str">
        <f>IFERROR(VLOOKUP($AC910,FILL_DATA!$A$4:$X$1004,21,0),"")</f>
        <v/>
      </c>
      <c r="V910" s="58" t="str">
        <f>IFERROR(VLOOKUP($AC910,FILL_DATA!$A$4:$X$1004,22,0),"")</f>
        <v/>
      </c>
      <c r="W910" s="58" t="str">
        <f>IFERROR(VLOOKUP($AC910,FILL_DATA!$A$4:$X$1004,23,0),"")</f>
        <v/>
      </c>
      <c r="X910" s="59" t="str">
        <f>IFERROR(VLOOKUP($AC910,FILL_DATA!$A$4:$X$1004,24,0),"")</f>
        <v/>
      </c>
      <c r="Y910" s="59" t="str">
        <f>IF(SANCTION!$C$6:$C$1006="","",VLOOKUP(SANCTION!$C$6:$C$1006,Sheet1!$B$3:$C$15,2,0))</f>
        <v/>
      </c>
      <c r="Z910" s="57">
        <f t="shared" si="28"/>
        <v>0</v>
      </c>
      <c r="AE910" s="89">
        <f>IF(SANCTION!$C910&gt;=9,1,0)</f>
        <v>1</v>
      </c>
      <c r="AF910" s="89">
        <f>IFERROR(PRODUCT(SANCTION!$X910,SANCTION!$Y910),"")</f>
        <v>0</v>
      </c>
      <c r="AG910" s="89">
        <f t="shared" si="29"/>
        <v>0</v>
      </c>
    </row>
    <row r="911" spans="1:33" hidden="1">
      <c r="A911" s="89" t="str">
        <f>J911&amp;"_"&amp;COUNTIF($J$6:J911,J911)</f>
        <v>_875</v>
      </c>
      <c r="B911" s="58"/>
      <c r="C911" s="58" t="str">
        <f>IFERROR(VLOOKUP($AC911,FILL_DATA!$A$4:$X$1004,2,0),"")</f>
        <v/>
      </c>
      <c r="D911" s="59" t="str">
        <f>IFERROR(VLOOKUP($AC911,FILL_DATA!$A$4:$X$1004,3,0),"")</f>
        <v/>
      </c>
      <c r="E911" s="59" t="str">
        <f>IF(REFRESH!D911="","",REFRESH!D911)</f>
        <v/>
      </c>
      <c r="F911" s="59" t="str">
        <f>IFERROR(VLOOKUP($AC911,FILL_DATA!$A$4:$X$1004,5,0),"")</f>
        <v/>
      </c>
      <c r="G911" s="58" t="str">
        <f>IFERROR(VLOOKUP($AC911,FILL_DATA!$A$4:$X$1004,6,0),"")</f>
        <v/>
      </c>
      <c r="H911" s="58" t="str">
        <f>IFERROR(VLOOKUP($AC911,FILL_DATA!$A$4:$X$1004,7,0),"")</f>
        <v/>
      </c>
      <c r="I911" s="161" t="str">
        <f>IFERROR(VLOOKUP($AC911,FILL_DATA!$A$4:$X$1004,9,0),"")</f>
        <v/>
      </c>
      <c r="J911" s="58" t="str">
        <f>IFERROR(VLOOKUP($AC911,FILL_DATA!$A$4:$X$1004,10,0),"")</f>
        <v/>
      </c>
      <c r="K911" s="58" t="str">
        <f>IFERROR(VLOOKUP($AC911,FILL_DATA!$A$4:$X$1004,11,0),"")</f>
        <v/>
      </c>
      <c r="L911" s="58" t="str">
        <f>IFERROR(VLOOKUP($AC911,FILL_DATA!$A$4:$X$1004,12,0),"")</f>
        <v/>
      </c>
      <c r="M911" s="58" t="str">
        <f>IFERROR(VLOOKUP($AC911,FILL_DATA!$A$4:$X$1004,13,0),"")</f>
        <v/>
      </c>
      <c r="N911" s="58" t="str">
        <f>IFERROR(VLOOKUP($AC911,FILL_DATA!$A$4:$X$1004,14,0),"")</f>
        <v/>
      </c>
      <c r="O911" s="58" t="str">
        <f>IFERROR(VLOOKUP($AC911,FILL_DATA!$A$4:$X$1004,15,0),"")</f>
        <v/>
      </c>
      <c r="P911" s="58" t="str">
        <f>IFERROR(VLOOKUP($AC911,FILL_DATA!$A$4:$X$1004,16,0),"")</f>
        <v/>
      </c>
      <c r="Q911" s="58" t="str">
        <f>IFERROR(VLOOKUP($AC911,FILL_DATA!$A$4:$X$1004,17,0),"")</f>
        <v/>
      </c>
      <c r="R911" s="58" t="str">
        <f>IFERROR(VLOOKUP($AC911,FILL_DATA!$A$4:$X$1004,18,0),"")</f>
        <v/>
      </c>
      <c r="S911" s="58" t="str">
        <f>IFERROR(VLOOKUP($AC911,FILL_DATA!$A$4:$X$1004,19,0),"")</f>
        <v/>
      </c>
      <c r="T911" s="58" t="str">
        <f>IFERROR(VLOOKUP($AC911,FILL_DATA!$A$4:$X$1004,20,0),"")</f>
        <v/>
      </c>
      <c r="U911" s="58" t="str">
        <f>IFERROR(VLOOKUP($AC911,FILL_DATA!$A$4:$X$1004,21,0),"")</f>
        <v/>
      </c>
      <c r="V911" s="58" t="str">
        <f>IFERROR(VLOOKUP($AC911,FILL_DATA!$A$4:$X$1004,22,0),"")</f>
        <v/>
      </c>
      <c r="W911" s="58" t="str">
        <f>IFERROR(VLOOKUP($AC911,FILL_DATA!$A$4:$X$1004,23,0),"")</f>
        <v/>
      </c>
      <c r="X911" s="59" t="str">
        <f>IFERROR(VLOOKUP($AC911,FILL_DATA!$A$4:$X$1004,24,0),"")</f>
        <v/>
      </c>
      <c r="Y911" s="59" t="str">
        <f>IF(SANCTION!$C$6:$C$1006="","",VLOOKUP(SANCTION!$C$6:$C$1006,Sheet1!$B$3:$C$15,2,0))</f>
        <v/>
      </c>
      <c r="Z911" s="57">
        <f t="shared" si="28"/>
        <v>0</v>
      </c>
      <c r="AE911" s="89">
        <f>IF(SANCTION!$C911&gt;=9,1,0)</f>
        <v>1</v>
      </c>
      <c r="AF911" s="89">
        <f>IFERROR(PRODUCT(SANCTION!$X911,SANCTION!$Y911),"")</f>
        <v>0</v>
      </c>
      <c r="AG911" s="89">
        <f t="shared" si="29"/>
        <v>0</v>
      </c>
    </row>
    <row r="912" spans="1:33" hidden="1">
      <c r="A912" s="89" t="str">
        <f>J912&amp;"_"&amp;COUNTIF($J$6:J912,J912)</f>
        <v>_876</v>
      </c>
      <c r="B912" s="58"/>
      <c r="C912" s="58" t="str">
        <f>IFERROR(VLOOKUP($AC912,FILL_DATA!$A$4:$X$1004,2,0),"")</f>
        <v/>
      </c>
      <c r="D912" s="59" t="str">
        <f>IFERROR(VLOOKUP($AC912,FILL_DATA!$A$4:$X$1004,3,0),"")</f>
        <v/>
      </c>
      <c r="E912" s="59" t="str">
        <f>IF(REFRESH!D912="","",REFRESH!D912)</f>
        <v/>
      </c>
      <c r="F912" s="59" t="str">
        <f>IFERROR(VLOOKUP($AC912,FILL_DATA!$A$4:$X$1004,5,0),"")</f>
        <v/>
      </c>
      <c r="G912" s="58" t="str">
        <f>IFERROR(VLOOKUP($AC912,FILL_DATA!$A$4:$X$1004,6,0),"")</f>
        <v/>
      </c>
      <c r="H912" s="58" t="str">
        <f>IFERROR(VLOOKUP($AC912,FILL_DATA!$A$4:$X$1004,7,0),"")</f>
        <v/>
      </c>
      <c r="I912" s="161" t="str">
        <f>IFERROR(VLOOKUP($AC912,FILL_DATA!$A$4:$X$1004,9,0),"")</f>
        <v/>
      </c>
      <c r="J912" s="58" t="str">
        <f>IFERROR(VLOOKUP($AC912,FILL_DATA!$A$4:$X$1004,10,0),"")</f>
        <v/>
      </c>
      <c r="K912" s="58" t="str">
        <f>IFERROR(VLOOKUP($AC912,FILL_DATA!$A$4:$X$1004,11,0),"")</f>
        <v/>
      </c>
      <c r="L912" s="58" t="str">
        <f>IFERROR(VLOOKUP($AC912,FILL_DATA!$A$4:$X$1004,12,0),"")</f>
        <v/>
      </c>
      <c r="M912" s="58" t="str">
        <f>IFERROR(VLOOKUP($AC912,FILL_DATA!$A$4:$X$1004,13,0),"")</f>
        <v/>
      </c>
      <c r="N912" s="58" t="str">
        <f>IFERROR(VLOOKUP($AC912,FILL_DATA!$A$4:$X$1004,14,0),"")</f>
        <v/>
      </c>
      <c r="O912" s="58" t="str">
        <f>IFERROR(VLOOKUP($AC912,FILL_DATA!$A$4:$X$1004,15,0),"")</f>
        <v/>
      </c>
      <c r="P912" s="58" t="str">
        <f>IFERROR(VLOOKUP($AC912,FILL_DATA!$A$4:$X$1004,16,0),"")</f>
        <v/>
      </c>
      <c r="Q912" s="58" t="str">
        <f>IFERROR(VLOOKUP($AC912,FILL_DATA!$A$4:$X$1004,17,0),"")</f>
        <v/>
      </c>
      <c r="R912" s="58" t="str">
        <f>IFERROR(VLOOKUP($AC912,FILL_DATA!$A$4:$X$1004,18,0),"")</f>
        <v/>
      </c>
      <c r="S912" s="58" t="str">
        <f>IFERROR(VLOOKUP($AC912,FILL_DATA!$A$4:$X$1004,19,0),"")</f>
        <v/>
      </c>
      <c r="T912" s="58" t="str">
        <f>IFERROR(VLOOKUP($AC912,FILL_DATA!$A$4:$X$1004,20,0),"")</f>
        <v/>
      </c>
      <c r="U912" s="58" t="str">
        <f>IFERROR(VLOOKUP($AC912,FILL_DATA!$A$4:$X$1004,21,0),"")</f>
        <v/>
      </c>
      <c r="V912" s="58" t="str">
        <f>IFERROR(VLOOKUP($AC912,FILL_DATA!$A$4:$X$1004,22,0),"")</f>
        <v/>
      </c>
      <c r="W912" s="58" t="str">
        <f>IFERROR(VLOOKUP($AC912,FILL_DATA!$A$4:$X$1004,23,0),"")</f>
        <v/>
      </c>
      <c r="X912" s="59" t="str">
        <f>IFERROR(VLOOKUP($AC912,FILL_DATA!$A$4:$X$1004,24,0),"")</f>
        <v/>
      </c>
      <c r="Y912" s="59" t="str">
        <f>IF(SANCTION!$C$6:$C$1006="","",VLOOKUP(SANCTION!$C$6:$C$1006,Sheet1!$B$3:$C$15,2,0))</f>
        <v/>
      </c>
      <c r="Z912" s="57">
        <f t="shared" si="28"/>
        <v>0</v>
      </c>
      <c r="AE912" s="89">
        <f>IF(SANCTION!$C912&gt;=9,1,0)</f>
        <v>1</v>
      </c>
      <c r="AF912" s="89">
        <f>IFERROR(PRODUCT(SANCTION!$X912,SANCTION!$Y912),"")</f>
        <v>0</v>
      </c>
      <c r="AG912" s="89">
        <f t="shared" si="29"/>
        <v>0</v>
      </c>
    </row>
    <row r="913" spans="1:33" hidden="1">
      <c r="A913" s="89" t="str">
        <f>J913&amp;"_"&amp;COUNTIF($J$6:J913,J913)</f>
        <v>_877</v>
      </c>
      <c r="B913" s="58"/>
      <c r="C913" s="58" t="str">
        <f>IFERROR(VLOOKUP($AC913,FILL_DATA!$A$4:$X$1004,2,0),"")</f>
        <v/>
      </c>
      <c r="D913" s="59" t="str">
        <f>IFERROR(VLOOKUP($AC913,FILL_DATA!$A$4:$X$1004,3,0),"")</f>
        <v/>
      </c>
      <c r="E913" s="59" t="str">
        <f>IF(REFRESH!D913="","",REFRESH!D913)</f>
        <v/>
      </c>
      <c r="F913" s="59" t="str">
        <f>IFERROR(VLOOKUP($AC913,FILL_DATA!$A$4:$X$1004,5,0),"")</f>
        <v/>
      </c>
      <c r="G913" s="58" t="str">
        <f>IFERROR(VLOOKUP($AC913,FILL_DATA!$A$4:$X$1004,6,0),"")</f>
        <v/>
      </c>
      <c r="H913" s="58" t="str">
        <f>IFERROR(VLOOKUP($AC913,FILL_DATA!$A$4:$X$1004,7,0),"")</f>
        <v/>
      </c>
      <c r="I913" s="161" t="str">
        <f>IFERROR(VLOOKUP($AC913,FILL_DATA!$A$4:$X$1004,9,0),"")</f>
        <v/>
      </c>
      <c r="J913" s="58" t="str">
        <f>IFERROR(VLOOKUP($AC913,FILL_DATA!$A$4:$X$1004,10,0),"")</f>
        <v/>
      </c>
      <c r="K913" s="58" t="str">
        <f>IFERROR(VLOOKUP($AC913,FILL_DATA!$A$4:$X$1004,11,0),"")</f>
        <v/>
      </c>
      <c r="L913" s="58" t="str">
        <f>IFERROR(VLOOKUP($AC913,FILL_DATA!$A$4:$X$1004,12,0),"")</f>
        <v/>
      </c>
      <c r="M913" s="58" t="str">
        <f>IFERROR(VLOOKUP($AC913,FILL_DATA!$A$4:$X$1004,13,0),"")</f>
        <v/>
      </c>
      <c r="N913" s="58" t="str">
        <f>IFERROR(VLOOKUP($AC913,FILL_DATA!$A$4:$X$1004,14,0),"")</f>
        <v/>
      </c>
      <c r="O913" s="58" t="str">
        <f>IFERROR(VLOOKUP($AC913,FILL_DATA!$A$4:$X$1004,15,0),"")</f>
        <v/>
      </c>
      <c r="P913" s="58" t="str">
        <f>IFERROR(VLOOKUP($AC913,FILL_DATA!$A$4:$X$1004,16,0),"")</f>
        <v/>
      </c>
      <c r="Q913" s="58" t="str">
        <f>IFERROR(VLOOKUP($AC913,FILL_DATA!$A$4:$X$1004,17,0),"")</f>
        <v/>
      </c>
      <c r="R913" s="58" t="str">
        <f>IFERROR(VLOOKUP($AC913,FILL_DATA!$A$4:$X$1004,18,0),"")</f>
        <v/>
      </c>
      <c r="S913" s="58" t="str">
        <f>IFERROR(VLOOKUP($AC913,FILL_DATA!$A$4:$X$1004,19,0),"")</f>
        <v/>
      </c>
      <c r="T913" s="58" t="str">
        <f>IFERROR(VLOOKUP($AC913,FILL_DATA!$A$4:$X$1004,20,0),"")</f>
        <v/>
      </c>
      <c r="U913" s="58" t="str">
        <f>IFERROR(VLOOKUP($AC913,FILL_DATA!$A$4:$X$1004,21,0),"")</f>
        <v/>
      </c>
      <c r="V913" s="58" t="str">
        <f>IFERROR(VLOOKUP($AC913,FILL_DATA!$A$4:$X$1004,22,0),"")</f>
        <v/>
      </c>
      <c r="W913" s="58" t="str">
        <f>IFERROR(VLOOKUP($AC913,FILL_DATA!$A$4:$X$1004,23,0),"")</f>
        <v/>
      </c>
      <c r="X913" s="59" t="str">
        <f>IFERROR(VLOOKUP($AC913,FILL_DATA!$A$4:$X$1004,24,0),"")</f>
        <v/>
      </c>
      <c r="Y913" s="59" t="str">
        <f>IF(SANCTION!$C$6:$C$1006="","",VLOOKUP(SANCTION!$C$6:$C$1006,Sheet1!$B$3:$C$15,2,0))</f>
        <v/>
      </c>
      <c r="Z913" s="57">
        <f t="shared" si="28"/>
        <v>0</v>
      </c>
      <c r="AE913" s="89">
        <f>IF(SANCTION!$C913&gt;=9,1,0)</f>
        <v>1</v>
      </c>
      <c r="AF913" s="89">
        <f>IFERROR(PRODUCT(SANCTION!$X913,SANCTION!$Y913),"")</f>
        <v>0</v>
      </c>
      <c r="AG913" s="89">
        <f t="shared" si="29"/>
        <v>0</v>
      </c>
    </row>
    <row r="914" spans="1:33" hidden="1">
      <c r="A914" s="89" t="str">
        <f>J914&amp;"_"&amp;COUNTIF($J$6:J914,J914)</f>
        <v>_878</v>
      </c>
      <c r="B914" s="58"/>
      <c r="C914" s="58" t="str">
        <f>IFERROR(VLOOKUP($AC914,FILL_DATA!$A$4:$X$1004,2,0),"")</f>
        <v/>
      </c>
      <c r="D914" s="59" t="str">
        <f>IFERROR(VLOOKUP($AC914,FILL_DATA!$A$4:$X$1004,3,0),"")</f>
        <v/>
      </c>
      <c r="E914" s="59" t="str">
        <f>IF(REFRESH!D914="","",REFRESH!D914)</f>
        <v/>
      </c>
      <c r="F914" s="59" t="str">
        <f>IFERROR(VLOOKUP($AC914,FILL_DATA!$A$4:$X$1004,5,0),"")</f>
        <v/>
      </c>
      <c r="G914" s="58" t="str">
        <f>IFERROR(VLOOKUP($AC914,FILL_DATA!$A$4:$X$1004,6,0),"")</f>
        <v/>
      </c>
      <c r="H914" s="58" t="str">
        <f>IFERROR(VLOOKUP($AC914,FILL_DATA!$A$4:$X$1004,7,0),"")</f>
        <v/>
      </c>
      <c r="I914" s="161" t="str">
        <f>IFERROR(VLOOKUP($AC914,FILL_DATA!$A$4:$X$1004,9,0),"")</f>
        <v/>
      </c>
      <c r="J914" s="58" t="str">
        <f>IFERROR(VLOOKUP($AC914,FILL_DATA!$A$4:$X$1004,10,0),"")</f>
        <v/>
      </c>
      <c r="K914" s="58" t="str">
        <f>IFERROR(VLOOKUP($AC914,FILL_DATA!$A$4:$X$1004,11,0),"")</f>
        <v/>
      </c>
      <c r="L914" s="58" t="str">
        <f>IFERROR(VLOOKUP($AC914,FILL_DATA!$A$4:$X$1004,12,0),"")</f>
        <v/>
      </c>
      <c r="M914" s="58" t="str">
        <f>IFERROR(VLOOKUP($AC914,FILL_DATA!$A$4:$X$1004,13,0),"")</f>
        <v/>
      </c>
      <c r="N914" s="58" t="str">
        <f>IFERROR(VLOOKUP($AC914,FILL_DATA!$A$4:$X$1004,14,0),"")</f>
        <v/>
      </c>
      <c r="O914" s="58" t="str">
        <f>IFERROR(VLOOKUP($AC914,FILL_DATA!$A$4:$X$1004,15,0),"")</f>
        <v/>
      </c>
      <c r="P914" s="58" t="str">
        <f>IFERROR(VLOOKUP($AC914,FILL_DATA!$A$4:$X$1004,16,0),"")</f>
        <v/>
      </c>
      <c r="Q914" s="58" t="str">
        <f>IFERROR(VLOOKUP($AC914,FILL_DATA!$A$4:$X$1004,17,0),"")</f>
        <v/>
      </c>
      <c r="R914" s="58" t="str">
        <f>IFERROR(VLOOKUP($AC914,FILL_DATA!$A$4:$X$1004,18,0),"")</f>
        <v/>
      </c>
      <c r="S914" s="58" t="str">
        <f>IFERROR(VLOOKUP($AC914,FILL_DATA!$A$4:$X$1004,19,0),"")</f>
        <v/>
      </c>
      <c r="T914" s="58" t="str">
        <f>IFERROR(VLOOKUP($AC914,FILL_DATA!$A$4:$X$1004,20,0),"")</f>
        <v/>
      </c>
      <c r="U914" s="58" t="str">
        <f>IFERROR(VLOOKUP($AC914,FILL_DATA!$A$4:$X$1004,21,0),"")</f>
        <v/>
      </c>
      <c r="V914" s="58" t="str">
        <f>IFERROR(VLOOKUP($AC914,FILL_DATA!$A$4:$X$1004,22,0),"")</f>
        <v/>
      </c>
      <c r="W914" s="58" t="str">
        <f>IFERROR(VLOOKUP($AC914,FILL_DATA!$A$4:$X$1004,23,0),"")</f>
        <v/>
      </c>
      <c r="X914" s="59" t="str">
        <f>IFERROR(VLOOKUP($AC914,FILL_DATA!$A$4:$X$1004,24,0),"")</f>
        <v/>
      </c>
      <c r="Y914" s="59" t="str">
        <f>IF(SANCTION!$C$6:$C$1006="","",VLOOKUP(SANCTION!$C$6:$C$1006,Sheet1!$B$3:$C$15,2,0))</f>
        <v/>
      </c>
      <c r="Z914" s="57">
        <f t="shared" si="28"/>
        <v>0</v>
      </c>
      <c r="AE914" s="89">
        <f>IF(SANCTION!$C914&gt;=9,1,0)</f>
        <v>1</v>
      </c>
      <c r="AF914" s="89">
        <f>IFERROR(PRODUCT(SANCTION!$X914,SANCTION!$Y914),"")</f>
        <v>0</v>
      </c>
      <c r="AG914" s="89">
        <f t="shared" si="29"/>
        <v>0</v>
      </c>
    </row>
    <row r="915" spans="1:33" hidden="1">
      <c r="A915" s="89" t="str">
        <f>J915&amp;"_"&amp;COUNTIF($J$6:J915,J915)</f>
        <v>_879</v>
      </c>
      <c r="B915" s="58"/>
      <c r="C915" s="58" t="str">
        <f>IFERROR(VLOOKUP($AC915,FILL_DATA!$A$4:$X$1004,2,0),"")</f>
        <v/>
      </c>
      <c r="D915" s="59" t="str">
        <f>IFERROR(VLOOKUP($AC915,FILL_DATA!$A$4:$X$1004,3,0),"")</f>
        <v/>
      </c>
      <c r="E915" s="59" t="str">
        <f>IF(REFRESH!D915="","",REFRESH!D915)</f>
        <v/>
      </c>
      <c r="F915" s="59" t="str">
        <f>IFERROR(VLOOKUP($AC915,FILL_DATA!$A$4:$X$1004,5,0),"")</f>
        <v/>
      </c>
      <c r="G915" s="58" t="str">
        <f>IFERROR(VLOOKUP($AC915,FILL_DATA!$A$4:$X$1004,6,0),"")</f>
        <v/>
      </c>
      <c r="H915" s="58" t="str">
        <f>IFERROR(VLOOKUP($AC915,FILL_DATA!$A$4:$X$1004,7,0),"")</f>
        <v/>
      </c>
      <c r="I915" s="161" t="str">
        <f>IFERROR(VLOOKUP($AC915,FILL_DATA!$A$4:$X$1004,9,0),"")</f>
        <v/>
      </c>
      <c r="J915" s="58" t="str">
        <f>IFERROR(VLOOKUP($AC915,FILL_DATA!$A$4:$X$1004,10,0),"")</f>
        <v/>
      </c>
      <c r="K915" s="58" t="str">
        <f>IFERROR(VLOOKUP($AC915,FILL_DATA!$A$4:$X$1004,11,0),"")</f>
        <v/>
      </c>
      <c r="L915" s="58" t="str">
        <f>IFERROR(VLOOKUP($AC915,FILL_DATA!$A$4:$X$1004,12,0),"")</f>
        <v/>
      </c>
      <c r="M915" s="58" t="str">
        <f>IFERROR(VLOOKUP($AC915,FILL_DATA!$A$4:$X$1004,13,0),"")</f>
        <v/>
      </c>
      <c r="N915" s="58" t="str">
        <f>IFERROR(VLOOKUP($AC915,FILL_DATA!$A$4:$X$1004,14,0),"")</f>
        <v/>
      </c>
      <c r="O915" s="58" t="str">
        <f>IFERROR(VLOOKUP($AC915,FILL_DATA!$A$4:$X$1004,15,0),"")</f>
        <v/>
      </c>
      <c r="P915" s="58" t="str">
        <f>IFERROR(VLOOKUP($AC915,FILL_DATA!$A$4:$X$1004,16,0),"")</f>
        <v/>
      </c>
      <c r="Q915" s="58" t="str">
        <f>IFERROR(VLOOKUP($AC915,FILL_DATA!$A$4:$X$1004,17,0),"")</f>
        <v/>
      </c>
      <c r="R915" s="58" t="str">
        <f>IFERROR(VLOOKUP($AC915,FILL_DATA!$A$4:$X$1004,18,0),"")</f>
        <v/>
      </c>
      <c r="S915" s="58" t="str">
        <f>IFERROR(VLOOKUP($AC915,FILL_DATA!$A$4:$X$1004,19,0),"")</f>
        <v/>
      </c>
      <c r="T915" s="58" t="str">
        <f>IFERROR(VLOOKUP($AC915,FILL_DATA!$A$4:$X$1004,20,0),"")</f>
        <v/>
      </c>
      <c r="U915" s="58" t="str">
        <f>IFERROR(VLOOKUP($AC915,FILL_DATA!$A$4:$X$1004,21,0),"")</f>
        <v/>
      </c>
      <c r="V915" s="58" t="str">
        <f>IFERROR(VLOOKUP($AC915,FILL_DATA!$A$4:$X$1004,22,0),"")</f>
        <v/>
      </c>
      <c r="W915" s="58" t="str">
        <f>IFERROR(VLOOKUP($AC915,FILL_DATA!$A$4:$X$1004,23,0),"")</f>
        <v/>
      </c>
      <c r="X915" s="59" t="str">
        <f>IFERROR(VLOOKUP($AC915,FILL_DATA!$A$4:$X$1004,24,0),"")</f>
        <v/>
      </c>
      <c r="Y915" s="59" t="str">
        <f>IF(SANCTION!$C$6:$C$1006="","",VLOOKUP(SANCTION!$C$6:$C$1006,Sheet1!$B$3:$C$15,2,0))</f>
        <v/>
      </c>
      <c r="Z915" s="57">
        <f t="shared" si="28"/>
        <v>0</v>
      </c>
      <c r="AE915" s="89">
        <f>IF(SANCTION!$C915&gt;=9,1,0)</f>
        <v>1</v>
      </c>
      <c r="AF915" s="89">
        <f>IFERROR(PRODUCT(SANCTION!$X915,SANCTION!$Y915),"")</f>
        <v>0</v>
      </c>
      <c r="AG915" s="89">
        <f t="shared" si="29"/>
        <v>0</v>
      </c>
    </row>
    <row r="916" spans="1:33" hidden="1">
      <c r="A916" s="89" t="str">
        <f>J916&amp;"_"&amp;COUNTIF($J$6:J916,J916)</f>
        <v>_880</v>
      </c>
      <c r="B916" s="58"/>
      <c r="C916" s="58" t="str">
        <f>IFERROR(VLOOKUP($AC916,FILL_DATA!$A$4:$X$1004,2,0),"")</f>
        <v/>
      </c>
      <c r="D916" s="59" t="str">
        <f>IFERROR(VLOOKUP($AC916,FILL_DATA!$A$4:$X$1004,3,0),"")</f>
        <v/>
      </c>
      <c r="E916" s="59" t="str">
        <f>IF(REFRESH!D916="","",REFRESH!D916)</f>
        <v/>
      </c>
      <c r="F916" s="59" t="str">
        <f>IFERROR(VLOOKUP($AC916,FILL_DATA!$A$4:$X$1004,5,0),"")</f>
        <v/>
      </c>
      <c r="G916" s="58" t="str">
        <f>IFERROR(VLOOKUP($AC916,FILL_DATA!$A$4:$X$1004,6,0),"")</f>
        <v/>
      </c>
      <c r="H916" s="58" t="str">
        <f>IFERROR(VLOOKUP($AC916,FILL_DATA!$A$4:$X$1004,7,0),"")</f>
        <v/>
      </c>
      <c r="I916" s="161" t="str">
        <f>IFERROR(VLOOKUP($AC916,FILL_DATA!$A$4:$X$1004,9,0),"")</f>
        <v/>
      </c>
      <c r="J916" s="58" t="str">
        <f>IFERROR(VLOOKUP($AC916,FILL_DATA!$A$4:$X$1004,10,0),"")</f>
        <v/>
      </c>
      <c r="K916" s="58" t="str">
        <f>IFERROR(VLOOKUP($AC916,FILL_DATA!$A$4:$X$1004,11,0),"")</f>
        <v/>
      </c>
      <c r="L916" s="58" t="str">
        <f>IFERROR(VLOOKUP($AC916,FILL_DATA!$A$4:$X$1004,12,0),"")</f>
        <v/>
      </c>
      <c r="M916" s="58" t="str">
        <f>IFERROR(VLOOKUP($AC916,FILL_DATA!$A$4:$X$1004,13,0),"")</f>
        <v/>
      </c>
      <c r="N916" s="58" t="str">
        <f>IFERROR(VLOOKUP($AC916,FILL_DATA!$A$4:$X$1004,14,0),"")</f>
        <v/>
      </c>
      <c r="O916" s="58" t="str">
        <f>IFERROR(VLOOKUP($AC916,FILL_DATA!$A$4:$X$1004,15,0),"")</f>
        <v/>
      </c>
      <c r="P916" s="58" t="str">
        <f>IFERROR(VLOOKUP($AC916,FILL_DATA!$A$4:$X$1004,16,0),"")</f>
        <v/>
      </c>
      <c r="Q916" s="58" t="str">
        <f>IFERROR(VLOOKUP($AC916,FILL_DATA!$A$4:$X$1004,17,0),"")</f>
        <v/>
      </c>
      <c r="R916" s="58" t="str">
        <f>IFERROR(VLOOKUP($AC916,FILL_DATA!$A$4:$X$1004,18,0),"")</f>
        <v/>
      </c>
      <c r="S916" s="58" t="str">
        <f>IFERROR(VLOOKUP($AC916,FILL_DATA!$A$4:$X$1004,19,0),"")</f>
        <v/>
      </c>
      <c r="T916" s="58" t="str">
        <f>IFERROR(VLOOKUP($AC916,FILL_DATA!$A$4:$X$1004,20,0),"")</f>
        <v/>
      </c>
      <c r="U916" s="58" t="str">
        <f>IFERROR(VLOOKUP($AC916,FILL_DATA!$A$4:$X$1004,21,0),"")</f>
        <v/>
      </c>
      <c r="V916" s="58" t="str">
        <f>IFERROR(VLOOKUP($AC916,FILL_DATA!$A$4:$X$1004,22,0),"")</f>
        <v/>
      </c>
      <c r="W916" s="58" t="str">
        <f>IFERROR(VLOOKUP($AC916,FILL_DATA!$A$4:$X$1004,23,0),"")</f>
        <v/>
      </c>
      <c r="X916" s="59" t="str">
        <f>IFERROR(VLOOKUP($AC916,FILL_DATA!$A$4:$X$1004,24,0),"")</f>
        <v/>
      </c>
      <c r="Y916" s="59" t="str">
        <f>IF(SANCTION!$C$6:$C$1006="","",VLOOKUP(SANCTION!$C$6:$C$1006,Sheet1!$B$3:$C$15,2,0))</f>
        <v/>
      </c>
      <c r="Z916" s="57">
        <f t="shared" si="28"/>
        <v>0</v>
      </c>
      <c r="AE916" s="89">
        <f>IF(SANCTION!$C916&gt;=9,1,0)</f>
        <v>1</v>
      </c>
      <c r="AF916" s="89">
        <f>IFERROR(PRODUCT(SANCTION!$X916,SANCTION!$Y916),"")</f>
        <v>0</v>
      </c>
      <c r="AG916" s="89">
        <f t="shared" si="29"/>
        <v>0</v>
      </c>
    </row>
    <row r="917" spans="1:33" hidden="1">
      <c r="A917" s="89" t="str">
        <f>J917&amp;"_"&amp;COUNTIF($J$6:J917,J917)</f>
        <v>_881</v>
      </c>
      <c r="B917" s="58"/>
      <c r="C917" s="58" t="str">
        <f>IFERROR(VLOOKUP($AC917,FILL_DATA!$A$4:$X$1004,2,0),"")</f>
        <v/>
      </c>
      <c r="D917" s="59" t="str">
        <f>IFERROR(VLOOKUP($AC917,FILL_DATA!$A$4:$X$1004,3,0),"")</f>
        <v/>
      </c>
      <c r="E917" s="59" t="str">
        <f>IF(REFRESH!D917="","",REFRESH!D917)</f>
        <v/>
      </c>
      <c r="F917" s="59" t="str">
        <f>IFERROR(VLOOKUP($AC917,FILL_DATA!$A$4:$X$1004,5,0),"")</f>
        <v/>
      </c>
      <c r="G917" s="58" t="str">
        <f>IFERROR(VLOOKUP($AC917,FILL_DATA!$A$4:$X$1004,6,0),"")</f>
        <v/>
      </c>
      <c r="H917" s="58" t="str">
        <f>IFERROR(VLOOKUP($AC917,FILL_DATA!$A$4:$X$1004,7,0),"")</f>
        <v/>
      </c>
      <c r="I917" s="161" t="str">
        <f>IFERROR(VLOOKUP($AC917,FILL_DATA!$A$4:$X$1004,9,0),"")</f>
        <v/>
      </c>
      <c r="J917" s="58" t="str">
        <f>IFERROR(VLOOKUP($AC917,FILL_DATA!$A$4:$X$1004,10,0),"")</f>
        <v/>
      </c>
      <c r="K917" s="58" t="str">
        <f>IFERROR(VLOOKUP($AC917,FILL_DATA!$A$4:$X$1004,11,0),"")</f>
        <v/>
      </c>
      <c r="L917" s="58" t="str">
        <f>IFERROR(VLOOKUP($AC917,FILL_DATA!$A$4:$X$1004,12,0),"")</f>
        <v/>
      </c>
      <c r="M917" s="58" t="str">
        <f>IFERROR(VLOOKUP($AC917,FILL_DATA!$A$4:$X$1004,13,0),"")</f>
        <v/>
      </c>
      <c r="N917" s="58" t="str">
        <f>IFERROR(VLOOKUP($AC917,FILL_DATA!$A$4:$X$1004,14,0),"")</f>
        <v/>
      </c>
      <c r="O917" s="58" t="str">
        <f>IFERROR(VLOOKUP($AC917,FILL_DATA!$A$4:$X$1004,15,0),"")</f>
        <v/>
      </c>
      <c r="P917" s="58" t="str">
        <f>IFERROR(VLOOKUP($AC917,FILL_DATA!$A$4:$X$1004,16,0),"")</f>
        <v/>
      </c>
      <c r="Q917" s="58" t="str">
        <f>IFERROR(VLOOKUP($AC917,FILL_DATA!$A$4:$X$1004,17,0),"")</f>
        <v/>
      </c>
      <c r="R917" s="58" t="str">
        <f>IFERROR(VLOOKUP($AC917,FILL_DATA!$A$4:$X$1004,18,0),"")</f>
        <v/>
      </c>
      <c r="S917" s="58" t="str">
        <f>IFERROR(VLOOKUP($AC917,FILL_DATA!$A$4:$X$1004,19,0),"")</f>
        <v/>
      </c>
      <c r="T917" s="58" t="str">
        <f>IFERROR(VLOOKUP($AC917,FILL_DATA!$A$4:$X$1004,20,0),"")</f>
        <v/>
      </c>
      <c r="U917" s="58" t="str">
        <f>IFERROR(VLOOKUP($AC917,FILL_DATA!$A$4:$X$1004,21,0),"")</f>
        <v/>
      </c>
      <c r="V917" s="58" t="str">
        <f>IFERROR(VLOOKUP($AC917,FILL_DATA!$A$4:$X$1004,22,0),"")</f>
        <v/>
      </c>
      <c r="W917" s="58" t="str">
        <f>IFERROR(VLOOKUP($AC917,FILL_DATA!$A$4:$X$1004,23,0),"")</f>
        <v/>
      </c>
      <c r="X917" s="59" t="str">
        <f>IFERROR(VLOOKUP($AC917,FILL_DATA!$A$4:$X$1004,24,0),"")</f>
        <v/>
      </c>
      <c r="Y917" s="59" t="str">
        <f>IF(SANCTION!$C$6:$C$1006="","",VLOOKUP(SANCTION!$C$6:$C$1006,Sheet1!$B$3:$C$15,2,0))</f>
        <v/>
      </c>
      <c r="Z917" s="57">
        <f t="shared" si="28"/>
        <v>0</v>
      </c>
      <c r="AE917" s="89">
        <f>IF(SANCTION!$C917&gt;=9,1,0)</f>
        <v>1</v>
      </c>
      <c r="AF917" s="89">
        <f>IFERROR(PRODUCT(SANCTION!$X917,SANCTION!$Y917),"")</f>
        <v>0</v>
      </c>
      <c r="AG917" s="89">
        <f t="shared" si="29"/>
        <v>0</v>
      </c>
    </row>
    <row r="918" spans="1:33" hidden="1">
      <c r="A918" s="89" t="str">
        <f>J918&amp;"_"&amp;COUNTIF($J$6:J918,J918)</f>
        <v>_882</v>
      </c>
      <c r="B918" s="58"/>
      <c r="C918" s="58" t="str">
        <f>IFERROR(VLOOKUP($AC918,FILL_DATA!$A$4:$X$1004,2,0),"")</f>
        <v/>
      </c>
      <c r="D918" s="59" t="str">
        <f>IFERROR(VLOOKUP($AC918,FILL_DATA!$A$4:$X$1004,3,0),"")</f>
        <v/>
      </c>
      <c r="E918" s="59" t="str">
        <f>IF(REFRESH!D918="","",REFRESH!D918)</f>
        <v/>
      </c>
      <c r="F918" s="59" t="str">
        <f>IFERROR(VLOOKUP($AC918,FILL_DATA!$A$4:$X$1004,5,0),"")</f>
        <v/>
      </c>
      <c r="G918" s="58" t="str">
        <f>IFERROR(VLOOKUP($AC918,FILL_DATA!$A$4:$X$1004,6,0),"")</f>
        <v/>
      </c>
      <c r="H918" s="58" t="str">
        <f>IFERROR(VLOOKUP($AC918,FILL_DATA!$A$4:$X$1004,7,0),"")</f>
        <v/>
      </c>
      <c r="I918" s="161" t="str">
        <f>IFERROR(VLOOKUP($AC918,FILL_DATA!$A$4:$X$1004,9,0),"")</f>
        <v/>
      </c>
      <c r="J918" s="58" t="str">
        <f>IFERROR(VLOOKUP($AC918,FILL_DATA!$A$4:$X$1004,10,0),"")</f>
        <v/>
      </c>
      <c r="K918" s="58" t="str">
        <f>IFERROR(VLOOKUP($AC918,FILL_DATA!$A$4:$X$1004,11,0),"")</f>
        <v/>
      </c>
      <c r="L918" s="58" t="str">
        <f>IFERROR(VLOOKUP($AC918,FILL_DATA!$A$4:$X$1004,12,0),"")</f>
        <v/>
      </c>
      <c r="M918" s="58" t="str">
        <f>IFERROR(VLOOKUP($AC918,FILL_DATA!$A$4:$X$1004,13,0),"")</f>
        <v/>
      </c>
      <c r="N918" s="58" t="str">
        <f>IFERROR(VLOOKUP($AC918,FILL_DATA!$A$4:$X$1004,14,0),"")</f>
        <v/>
      </c>
      <c r="O918" s="58" t="str">
        <f>IFERROR(VLOOKUP($AC918,FILL_DATA!$A$4:$X$1004,15,0),"")</f>
        <v/>
      </c>
      <c r="P918" s="58" t="str">
        <f>IFERROR(VLOOKUP($AC918,FILL_DATA!$A$4:$X$1004,16,0),"")</f>
        <v/>
      </c>
      <c r="Q918" s="58" t="str">
        <f>IFERROR(VLOOKUP($AC918,FILL_DATA!$A$4:$X$1004,17,0),"")</f>
        <v/>
      </c>
      <c r="R918" s="58" t="str">
        <f>IFERROR(VLOOKUP($AC918,FILL_DATA!$A$4:$X$1004,18,0),"")</f>
        <v/>
      </c>
      <c r="S918" s="58" t="str">
        <f>IFERROR(VLOOKUP($AC918,FILL_DATA!$A$4:$X$1004,19,0),"")</f>
        <v/>
      </c>
      <c r="T918" s="58" t="str">
        <f>IFERROR(VLOOKUP($AC918,FILL_DATA!$A$4:$X$1004,20,0),"")</f>
        <v/>
      </c>
      <c r="U918" s="58" t="str">
        <f>IFERROR(VLOOKUP($AC918,FILL_DATA!$A$4:$X$1004,21,0),"")</f>
        <v/>
      </c>
      <c r="V918" s="58" t="str">
        <f>IFERROR(VLOOKUP($AC918,FILL_DATA!$A$4:$X$1004,22,0),"")</f>
        <v/>
      </c>
      <c r="W918" s="58" t="str">
        <f>IFERROR(VLOOKUP($AC918,FILL_DATA!$A$4:$X$1004,23,0),"")</f>
        <v/>
      </c>
      <c r="X918" s="59" t="str">
        <f>IFERROR(VLOOKUP($AC918,FILL_DATA!$A$4:$X$1004,24,0),"")</f>
        <v/>
      </c>
      <c r="Y918" s="59" t="str">
        <f>IF(SANCTION!$C$6:$C$1006="","",VLOOKUP(SANCTION!$C$6:$C$1006,Sheet1!$B$3:$C$15,2,0))</f>
        <v/>
      </c>
      <c r="Z918" s="57">
        <f t="shared" si="28"/>
        <v>0</v>
      </c>
      <c r="AE918" s="89">
        <f>IF(SANCTION!$C918&gt;=9,1,0)</f>
        <v>1</v>
      </c>
      <c r="AF918" s="89">
        <f>IFERROR(PRODUCT(SANCTION!$X918,SANCTION!$Y918),"")</f>
        <v>0</v>
      </c>
      <c r="AG918" s="89">
        <f t="shared" si="29"/>
        <v>0</v>
      </c>
    </row>
    <row r="919" spans="1:33" hidden="1">
      <c r="A919" s="89" t="str">
        <f>J919&amp;"_"&amp;COUNTIF($J$6:J919,J919)</f>
        <v>_883</v>
      </c>
      <c r="B919" s="58"/>
      <c r="C919" s="58" t="str">
        <f>IFERROR(VLOOKUP($AC919,FILL_DATA!$A$4:$X$1004,2,0),"")</f>
        <v/>
      </c>
      <c r="D919" s="59" t="str">
        <f>IFERROR(VLOOKUP($AC919,FILL_DATA!$A$4:$X$1004,3,0),"")</f>
        <v/>
      </c>
      <c r="E919" s="59" t="str">
        <f>IF(REFRESH!D919="","",REFRESH!D919)</f>
        <v/>
      </c>
      <c r="F919" s="59" t="str">
        <f>IFERROR(VLOOKUP($AC919,FILL_DATA!$A$4:$X$1004,5,0),"")</f>
        <v/>
      </c>
      <c r="G919" s="58" t="str">
        <f>IFERROR(VLOOKUP($AC919,FILL_DATA!$A$4:$X$1004,6,0),"")</f>
        <v/>
      </c>
      <c r="H919" s="58" t="str">
        <f>IFERROR(VLOOKUP($AC919,FILL_DATA!$A$4:$X$1004,7,0),"")</f>
        <v/>
      </c>
      <c r="I919" s="161" t="str">
        <f>IFERROR(VLOOKUP($AC919,FILL_DATA!$A$4:$X$1004,9,0),"")</f>
        <v/>
      </c>
      <c r="J919" s="58" t="str">
        <f>IFERROR(VLOOKUP($AC919,FILL_DATA!$A$4:$X$1004,10,0),"")</f>
        <v/>
      </c>
      <c r="K919" s="58" t="str">
        <f>IFERROR(VLOOKUP($AC919,FILL_DATA!$A$4:$X$1004,11,0),"")</f>
        <v/>
      </c>
      <c r="L919" s="58" t="str">
        <f>IFERROR(VLOOKUP($AC919,FILL_DATA!$A$4:$X$1004,12,0),"")</f>
        <v/>
      </c>
      <c r="M919" s="58" t="str">
        <f>IFERROR(VLOOKUP($AC919,FILL_DATA!$A$4:$X$1004,13,0),"")</f>
        <v/>
      </c>
      <c r="N919" s="58" t="str">
        <f>IFERROR(VLOOKUP($AC919,FILL_DATA!$A$4:$X$1004,14,0),"")</f>
        <v/>
      </c>
      <c r="O919" s="58" t="str">
        <f>IFERROR(VLOOKUP($AC919,FILL_DATA!$A$4:$X$1004,15,0),"")</f>
        <v/>
      </c>
      <c r="P919" s="58" t="str">
        <f>IFERROR(VLOOKUP($AC919,FILL_DATA!$A$4:$X$1004,16,0),"")</f>
        <v/>
      </c>
      <c r="Q919" s="58" t="str">
        <f>IFERROR(VLOOKUP($AC919,FILL_DATA!$A$4:$X$1004,17,0),"")</f>
        <v/>
      </c>
      <c r="R919" s="58" t="str">
        <f>IFERROR(VLOOKUP($AC919,FILL_DATA!$A$4:$X$1004,18,0),"")</f>
        <v/>
      </c>
      <c r="S919" s="58" t="str">
        <f>IFERROR(VLOOKUP($AC919,FILL_DATA!$A$4:$X$1004,19,0),"")</f>
        <v/>
      </c>
      <c r="T919" s="58" t="str">
        <f>IFERROR(VLOOKUP($AC919,FILL_DATA!$A$4:$X$1004,20,0),"")</f>
        <v/>
      </c>
      <c r="U919" s="58" t="str">
        <f>IFERROR(VLOOKUP($AC919,FILL_DATA!$A$4:$X$1004,21,0),"")</f>
        <v/>
      </c>
      <c r="V919" s="58" t="str">
        <f>IFERROR(VLOOKUP($AC919,FILL_DATA!$A$4:$X$1004,22,0),"")</f>
        <v/>
      </c>
      <c r="W919" s="58" t="str">
        <f>IFERROR(VLOOKUP($AC919,FILL_DATA!$A$4:$X$1004,23,0),"")</f>
        <v/>
      </c>
      <c r="X919" s="59" t="str">
        <f>IFERROR(VLOOKUP($AC919,FILL_DATA!$A$4:$X$1004,24,0),"")</f>
        <v/>
      </c>
      <c r="Y919" s="59" t="str">
        <f>IF(SANCTION!$C$6:$C$1006="","",VLOOKUP(SANCTION!$C$6:$C$1006,Sheet1!$B$3:$C$15,2,0))</f>
        <v/>
      </c>
      <c r="Z919" s="57">
        <f t="shared" si="28"/>
        <v>0</v>
      </c>
      <c r="AE919" s="89">
        <f>IF(SANCTION!$C919&gt;=9,1,0)</f>
        <v>1</v>
      </c>
      <c r="AF919" s="89">
        <f>IFERROR(PRODUCT(SANCTION!$X919,SANCTION!$Y919),"")</f>
        <v>0</v>
      </c>
      <c r="AG919" s="89">
        <f t="shared" si="29"/>
        <v>0</v>
      </c>
    </row>
    <row r="920" spans="1:33" hidden="1">
      <c r="A920" s="89" t="str">
        <f>J920&amp;"_"&amp;COUNTIF($J$6:J920,J920)</f>
        <v>_884</v>
      </c>
      <c r="B920" s="58"/>
      <c r="C920" s="58" t="str">
        <f>IFERROR(VLOOKUP($AC920,FILL_DATA!$A$4:$X$1004,2,0),"")</f>
        <v/>
      </c>
      <c r="D920" s="59" t="str">
        <f>IFERROR(VLOOKUP($AC920,FILL_DATA!$A$4:$X$1004,3,0),"")</f>
        <v/>
      </c>
      <c r="E920" s="59" t="str">
        <f>IF(REFRESH!D920="","",REFRESH!D920)</f>
        <v/>
      </c>
      <c r="F920" s="59" t="str">
        <f>IFERROR(VLOOKUP($AC920,FILL_DATA!$A$4:$X$1004,5,0),"")</f>
        <v/>
      </c>
      <c r="G920" s="58" t="str">
        <f>IFERROR(VLOOKUP($AC920,FILL_DATA!$A$4:$X$1004,6,0),"")</f>
        <v/>
      </c>
      <c r="H920" s="58" t="str">
        <f>IFERROR(VLOOKUP($AC920,FILL_DATA!$A$4:$X$1004,7,0),"")</f>
        <v/>
      </c>
      <c r="I920" s="161" t="str">
        <f>IFERROR(VLOOKUP($AC920,FILL_DATA!$A$4:$X$1004,9,0),"")</f>
        <v/>
      </c>
      <c r="J920" s="58" t="str">
        <f>IFERROR(VLOOKUP($AC920,FILL_DATA!$A$4:$X$1004,10,0),"")</f>
        <v/>
      </c>
      <c r="K920" s="58" t="str">
        <f>IFERROR(VLOOKUP($AC920,FILL_DATA!$A$4:$X$1004,11,0),"")</f>
        <v/>
      </c>
      <c r="L920" s="58" t="str">
        <f>IFERROR(VLOOKUP($AC920,FILL_DATA!$A$4:$X$1004,12,0),"")</f>
        <v/>
      </c>
      <c r="M920" s="58" t="str">
        <f>IFERROR(VLOOKUP($AC920,FILL_DATA!$A$4:$X$1004,13,0),"")</f>
        <v/>
      </c>
      <c r="N920" s="58" t="str">
        <f>IFERROR(VLOOKUP($AC920,FILL_DATA!$A$4:$X$1004,14,0),"")</f>
        <v/>
      </c>
      <c r="O920" s="58" t="str">
        <f>IFERROR(VLOOKUP($AC920,FILL_DATA!$A$4:$X$1004,15,0),"")</f>
        <v/>
      </c>
      <c r="P920" s="58" t="str">
        <f>IFERROR(VLOOKUP($AC920,FILL_DATA!$A$4:$X$1004,16,0),"")</f>
        <v/>
      </c>
      <c r="Q920" s="58" t="str">
        <f>IFERROR(VLOOKUP($AC920,FILL_DATA!$A$4:$X$1004,17,0),"")</f>
        <v/>
      </c>
      <c r="R920" s="58" t="str">
        <f>IFERROR(VLOOKUP($AC920,FILL_DATA!$A$4:$X$1004,18,0),"")</f>
        <v/>
      </c>
      <c r="S920" s="58" t="str">
        <f>IFERROR(VLOOKUP($AC920,FILL_DATA!$A$4:$X$1004,19,0),"")</f>
        <v/>
      </c>
      <c r="T920" s="58" t="str">
        <f>IFERROR(VLOOKUP($AC920,FILL_DATA!$A$4:$X$1004,20,0),"")</f>
        <v/>
      </c>
      <c r="U920" s="58" t="str">
        <f>IFERROR(VLOOKUP($AC920,FILL_DATA!$A$4:$X$1004,21,0),"")</f>
        <v/>
      </c>
      <c r="V920" s="58" t="str">
        <f>IFERROR(VLOOKUP($AC920,FILL_DATA!$A$4:$X$1004,22,0),"")</f>
        <v/>
      </c>
      <c r="W920" s="58" t="str">
        <f>IFERROR(VLOOKUP($AC920,FILL_DATA!$A$4:$X$1004,23,0),"")</f>
        <v/>
      </c>
      <c r="X920" s="59" t="str">
        <f>IFERROR(VLOOKUP($AC920,FILL_DATA!$A$4:$X$1004,24,0),"")</f>
        <v/>
      </c>
      <c r="Y920" s="59" t="str">
        <f>IF(SANCTION!$C$6:$C$1006="","",VLOOKUP(SANCTION!$C$6:$C$1006,Sheet1!$B$3:$C$15,2,0))</f>
        <v/>
      </c>
      <c r="Z920" s="57">
        <f t="shared" si="28"/>
        <v>0</v>
      </c>
      <c r="AE920" s="89">
        <f>IF(SANCTION!$C920&gt;=9,1,0)</f>
        <v>1</v>
      </c>
      <c r="AF920" s="89">
        <f>IFERROR(PRODUCT(SANCTION!$X920,SANCTION!$Y920),"")</f>
        <v>0</v>
      </c>
      <c r="AG920" s="89">
        <f t="shared" si="29"/>
        <v>0</v>
      </c>
    </row>
    <row r="921" spans="1:33" hidden="1">
      <c r="A921" s="89" t="str">
        <f>J921&amp;"_"&amp;COUNTIF($J$6:J921,J921)</f>
        <v>_885</v>
      </c>
      <c r="B921" s="58"/>
      <c r="C921" s="58" t="str">
        <f>IFERROR(VLOOKUP($AC921,FILL_DATA!$A$4:$X$1004,2,0),"")</f>
        <v/>
      </c>
      <c r="D921" s="59" t="str">
        <f>IFERROR(VLOOKUP($AC921,FILL_DATA!$A$4:$X$1004,3,0),"")</f>
        <v/>
      </c>
      <c r="E921" s="59" t="str">
        <f>IF(REFRESH!D921="","",REFRESH!D921)</f>
        <v/>
      </c>
      <c r="F921" s="59" t="str">
        <f>IFERROR(VLOOKUP($AC921,FILL_DATA!$A$4:$X$1004,5,0),"")</f>
        <v/>
      </c>
      <c r="G921" s="58" t="str">
        <f>IFERROR(VLOOKUP($AC921,FILL_DATA!$A$4:$X$1004,6,0),"")</f>
        <v/>
      </c>
      <c r="H921" s="58" t="str">
        <f>IFERROR(VLOOKUP($AC921,FILL_DATA!$A$4:$X$1004,7,0),"")</f>
        <v/>
      </c>
      <c r="I921" s="161" t="str">
        <f>IFERROR(VLOOKUP($AC921,FILL_DATA!$A$4:$X$1004,9,0),"")</f>
        <v/>
      </c>
      <c r="J921" s="58" t="str">
        <f>IFERROR(VLOOKUP($AC921,FILL_DATA!$A$4:$X$1004,10,0),"")</f>
        <v/>
      </c>
      <c r="K921" s="58" t="str">
        <f>IFERROR(VLOOKUP($AC921,FILL_DATA!$A$4:$X$1004,11,0),"")</f>
        <v/>
      </c>
      <c r="L921" s="58" t="str">
        <f>IFERROR(VLOOKUP($AC921,FILL_DATA!$A$4:$X$1004,12,0),"")</f>
        <v/>
      </c>
      <c r="M921" s="58" t="str">
        <f>IFERROR(VLOOKUP($AC921,FILL_DATA!$A$4:$X$1004,13,0),"")</f>
        <v/>
      </c>
      <c r="N921" s="58" t="str">
        <f>IFERROR(VLOOKUP($AC921,FILL_DATA!$A$4:$X$1004,14,0),"")</f>
        <v/>
      </c>
      <c r="O921" s="58" t="str">
        <f>IFERROR(VLOOKUP($AC921,FILL_DATA!$A$4:$X$1004,15,0),"")</f>
        <v/>
      </c>
      <c r="P921" s="58" t="str">
        <f>IFERROR(VLOOKUP($AC921,FILL_DATA!$A$4:$X$1004,16,0),"")</f>
        <v/>
      </c>
      <c r="Q921" s="58" t="str">
        <f>IFERROR(VLOOKUP($AC921,FILL_DATA!$A$4:$X$1004,17,0),"")</f>
        <v/>
      </c>
      <c r="R921" s="58" t="str">
        <f>IFERROR(VLOOKUP($AC921,FILL_DATA!$A$4:$X$1004,18,0),"")</f>
        <v/>
      </c>
      <c r="S921" s="58" t="str">
        <f>IFERROR(VLOOKUP($AC921,FILL_DATA!$A$4:$X$1004,19,0),"")</f>
        <v/>
      </c>
      <c r="T921" s="58" t="str">
        <f>IFERROR(VLOOKUP($AC921,FILL_DATA!$A$4:$X$1004,20,0),"")</f>
        <v/>
      </c>
      <c r="U921" s="58" t="str">
        <f>IFERROR(VLOOKUP($AC921,FILL_DATA!$A$4:$X$1004,21,0),"")</f>
        <v/>
      </c>
      <c r="V921" s="58" t="str">
        <f>IFERROR(VLOOKUP($AC921,FILL_DATA!$A$4:$X$1004,22,0),"")</f>
        <v/>
      </c>
      <c r="W921" s="58" t="str">
        <f>IFERROR(VLOOKUP($AC921,FILL_DATA!$A$4:$X$1004,23,0),"")</f>
        <v/>
      </c>
      <c r="X921" s="59" t="str">
        <f>IFERROR(VLOOKUP($AC921,FILL_DATA!$A$4:$X$1004,24,0),"")</f>
        <v/>
      </c>
      <c r="Y921" s="59" t="str">
        <f>IF(SANCTION!$C$6:$C$1006="","",VLOOKUP(SANCTION!$C$6:$C$1006,Sheet1!$B$3:$C$15,2,0))</f>
        <v/>
      </c>
      <c r="Z921" s="57">
        <f t="shared" si="28"/>
        <v>0</v>
      </c>
      <c r="AE921" s="89">
        <f>IF(SANCTION!$C921&gt;=9,1,0)</f>
        <v>1</v>
      </c>
      <c r="AF921" s="89">
        <f>IFERROR(PRODUCT(SANCTION!$X921,SANCTION!$Y921),"")</f>
        <v>0</v>
      </c>
      <c r="AG921" s="89">
        <f t="shared" si="29"/>
        <v>0</v>
      </c>
    </row>
    <row r="922" spans="1:33" hidden="1">
      <c r="A922" s="89" t="str">
        <f>J922&amp;"_"&amp;COUNTIF($J$6:J922,J922)</f>
        <v>_886</v>
      </c>
      <c r="B922" s="58"/>
      <c r="C922" s="58" t="str">
        <f>IFERROR(VLOOKUP($AC922,FILL_DATA!$A$4:$X$1004,2,0),"")</f>
        <v/>
      </c>
      <c r="D922" s="59" t="str">
        <f>IFERROR(VLOOKUP($AC922,FILL_DATA!$A$4:$X$1004,3,0),"")</f>
        <v/>
      </c>
      <c r="E922" s="59" t="str">
        <f>IF(REFRESH!D922="","",REFRESH!D922)</f>
        <v/>
      </c>
      <c r="F922" s="59" t="str">
        <f>IFERROR(VLOOKUP($AC922,FILL_DATA!$A$4:$X$1004,5,0),"")</f>
        <v/>
      </c>
      <c r="G922" s="58" t="str">
        <f>IFERROR(VLOOKUP($AC922,FILL_DATA!$A$4:$X$1004,6,0),"")</f>
        <v/>
      </c>
      <c r="H922" s="58" t="str">
        <f>IFERROR(VLOOKUP($AC922,FILL_DATA!$A$4:$X$1004,7,0),"")</f>
        <v/>
      </c>
      <c r="I922" s="161" t="str">
        <f>IFERROR(VLOOKUP($AC922,FILL_DATA!$A$4:$X$1004,9,0),"")</f>
        <v/>
      </c>
      <c r="J922" s="58" t="str">
        <f>IFERROR(VLOOKUP($AC922,FILL_DATA!$A$4:$X$1004,10,0),"")</f>
        <v/>
      </c>
      <c r="K922" s="58" t="str">
        <f>IFERROR(VLOOKUP($AC922,FILL_DATA!$A$4:$X$1004,11,0),"")</f>
        <v/>
      </c>
      <c r="L922" s="58" t="str">
        <f>IFERROR(VLOOKUP($AC922,FILL_DATA!$A$4:$X$1004,12,0),"")</f>
        <v/>
      </c>
      <c r="M922" s="58" t="str">
        <f>IFERROR(VLOOKUP($AC922,FILL_DATA!$A$4:$X$1004,13,0),"")</f>
        <v/>
      </c>
      <c r="N922" s="58" t="str">
        <f>IFERROR(VLOOKUP($AC922,FILL_DATA!$A$4:$X$1004,14,0),"")</f>
        <v/>
      </c>
      <c r="O922" s="58" t="str">
        <f>IFERROR(VLOOKUP($AC922,FILL_DATA!$A$4:$X$1004,15,0),"")</f>
        <v/>
      </c>
      <c r="P922" s="58" t="str">
        <f>IFERROR(VLOOKUP($AC922,FILL_DATA!$A$4:$X$1004,16,0),"")</f>
        <v/>
      </c>
      <c r="Q922" s="58" t="str">
        <f>IFERROR(VLOOKUP($AC922,FILL_DATA!$A$4:$X$1004,17,0),"")</f>
        <v/>
      </c>
      <c r="R922" s="58" t="str">
        <f>IFERROR(VLOOKUP($AC922,FILL_DATA!$A$4:$X$1004,18,0),"")</f>
        <v/>
      </c>
      <c r="S922" s="58" t="str">
        <f>IFERROR(VLOOKUP($AC922,FILL_DATA!$A$4:$X$1004,19,0),"")</f>
        <v/>
      </c>
      <c r="T922" s="58" t="str">
        <f>IFERROR(VLOOKUP($AC922,FILL_DATA!$A$4:$X$1004,20,0),"")</f>
        <v/>
      </c>
      <c r="U922" s="58" t="str">
        <f>IFERROR(VLOOKUP($AC922,FILL_DATA!$A$4:$X$1004,21,0),"")</f>
        <v/>
      </c>
      <c r="V922" s="58" t="str">
        <f>IFERROR(VLOOKUP($AC922,FILL_DATA!$A$4:$X$1004,22,0),"")</f>
        <v/>
      </c>
      <c r="W922" s="58" t="str">
        <f>IFERROR(VLOOKUP($AC922,FILL_DATA!$A$4:$X$1004,23,0),"")</f>
        <v/>
      </c>
      <c r="X922" s="59" t="str">
        <f>IFERROR(VLOOKUP($AC922,FILL_DATA!$A$4:$X$1004,24,0),"")</f>
        <v/>
      </c>
      <c r="Y922" s="59" t="str">
        <f>IF(SANCTION!$C$6:$C$1006="","",VLOOKUP(SANCTION!$C$6:$C$1006,Sheet1!$B$3:$C$15,2,0))</f>
        <v/>
      </c>
      <c r="Z922" s="57">
        <f t="shared" si="28"/>
        <v>0</v>
      </c>
      <c r="AE922" s="89">
        <f>IF(SANCTION!$C922&gt;=9,1,0)</f>
        <v>1</v>
      </c>
      <c r="AF922" s="89">
        <f>IFERROR(PRODUCT(SANCTION!$X922,SANCTION!$Y922),"")</f>
        <v>0</v>
      </c>
      <c r="AG922" s="89">
        <f t="shared" si="29"/>
        <v>0</v>
      </c>
    </row>
    <row r="923" spans="1:33" hidden="1">
      <c r="A923" s="89" t="str">
        <f>J923&amp;"_"&amp;COUNTIF($J$6:J923,J923)</f>
        <v>_887</v>
      </c>
      <c r="B923" s="58"/>
      <c r="C923" s="58" t="str">
        <f>IFERROR(VLOOKUP($AC923,FILL_DATA!$A$4:$X$1004,2,0),"")</f>
        <v/>
      </c>
      <c r="D923" s="59" t="str">
        <f>IFERROR(VLOOKUP($AC923,FILL_DATA!$A$4:$X$1004,3,0),"")</f>
        <v/>
      </c>
      <c r="E923" s="59" t="str">
        <f>IF(REFRESH!D923="","",REFRESH!D923)</f>
        <v/>
      </c>
      <c r="F923" s="59" t="str">
        <f>IFERROR(VLOOKUP($AC923,FILL_DATA!$A$4:$X$1004,5,0),"")</f>
        <v/>
      </c>
      <c r="G923" s="58" t="str">
        <f>IFERROR(VLOOKUP($AC923,FILL_DATA!$A$4:$X$1004,6,0),"")</f>
        <v/>
      </c>
      <c r="H923" s="58" t="str">
        <f>IFERROR(VLOOKUP($AC923,FILL_DATA!$A$4:$X$1004,7,0),"")</f>
        <v/>
      </c>
      <c r="I923" s="161" t="str">
        <f>IFERROR(VLOOKUP($AC923,FILL_DATA!$A$4:$X$1004,9,0),"")</f>
        <v/>
      </c>
      <c r="J923" s="58" t="str">
        <f>IFERROR(VLOOKUP($AC923,FILL_DATA!$A$4:$X$1004,10,0),"")</f>
        <v/>
      </c>
      <c r="K923" s="58" t="str">
        <f>IFERROR(VLOOKUP($AC923,FILL_DATA!$A$4:$X$1004,11,0),"")</f>
        <v/>
      </c>
      <c r="L923" s="58" t="str">
        <f>IFERROR(VLOOKUP($AC923,FILL_DATA!$A$4:$X$1004,12,0),"")</f>
        <v/>
      </c>
      <c r="M923" s="58" t="str">
        <f>IFERROR(VLOOKUP($AC923,FILL_DATA!$A$4:$X$1004,13,0),"")</f>
        <v/>
      </c>
      <c r="N923" s="58" t="str">
        <f>IFERROR(VLOOKUP($AC923,FILL_DATA!$A$4:$X$1004,14,0),"")</f>
        <v/>
      </c>
      <c r="O923" s="58" t="str">
        <f>IFERROR(VLOOKUP($AC923,FILL_DATA!$A$4:$X$1004,15,0),"")</f>
        <v/>
      </c>
      <c r="P923" s="58" t="str">
        <f>IFERROR(VLOOKUP($AC923,FILL_DATA!$A$4:$X$1004,16,0),"")</f>
        <v/>
      </c>
      <c r="Q923" s="58" t="str">
        <f>IFERROR(VLOOKUP($AC923,FILL_DATA!$A$4:$X$1004,17,0),"")</f>
        <v/>
      </c>
      <c r="R923" s="58" t="str">
        <f>IFERROR(VLOOKUP($AC923,FILL_DATA!$A$4:$X$1004,18,0),"")</f>
        <v/>
      </c>
      <c r="S923" s="58" t="str">
        <f>IFERROR(VLOOKUP($AC923,FILL_DATA!$A$4:$X$1004,19,0),"")</f>
        <v/>
      </c>
      <c r="T923" s="58" t="str">
        <f>IFERROR(VLOOKUP($AC923,FILL_DATA!$A$4:$X$1004,20,0),"")</f>
        <v/>
      </c>
      <c r="U923" s="58" t="str">
        <f>IFERROR(VLOOKUP($AC923,FILL_DATA!$A$4:$X$1004,21,0),"")</f>
        <v/>
      </c>
      <c r="V923" s="58" t="str">
        <f>IFERROR(VLOOKUP($AC923,FILL_DATA!$A$4:$X$1004,22,0),"")</f>
        <v/>
      </c>
      <c r="W923" s="58" t="str">
        <f>IFERROR(VLOOKUP($AC923,FILL_DATA!$A$4:$X$1004,23,0),"")</f>
        <v/>
      </c>
      <c r="X923" s="59" t="str">
        <f>IFERROR(VLOOKUP($AC923,FILL_DATA!$A$4:$X$1004,24,0),"")</f>
        <v/>
      </c>
      <c r="Y923" s="59" t="str">
        <f>IF(SANCTION!$C$6:$C$1006="","",VLOOKUP(SANCTION!$C$6:$C$1006,Sheet1!$B$3:$C$15,2,0))</f>
        <v/>
      </c>
      <c r="Z923" s="57">
        <f t="shared" si="28"/>
        <v>0</v>
      </c>
      <c r="AE923" s="89">
        <f>IF(SANCTION!$C923&gt;=9,1,0)</f>
        <v>1</v>
      </c>
      <c r="AF923" s="89">
        <f>IFERROR(PRODUCT(SANCTION!$X923,SANCTION!$Y923),"")</f>
        <v>0</v>
      </c>
      <c r="AG923" s="89">
        <f t="shared" si="29"/>
        <v>0</v>
      </c>
    </row>
    <row r="924" spans="1:33" hidden="1">
      <c r="A924" s="89" t="str">
        <f>J924&amp;"_"&amp;COUNTIF($J$6:J924,J924)</f>
        <v>_888</v>
      </c>
      <c r="B924" s="58"/>
      <c r="C924" s="58" t="str">
        <f>IFERROR(VLOOKUP($AC924,FILL_DATA!$A$4:$X$1004,2,0),"")</f>
        <v/>
      </c>
      <c r="D924" s="59" t="str">
        <f>IFERROR(VLOOKUP($AC924,FILL_DATA!$A$4:$X$1004,3,0),"")</f>
        <v/>
      </c>
      <c r="E924" s="59" t="str">
        <f>IF(REFRESH!D924="","",REFRESH!D924)</f>
        <v/>
      </c>
      <c r="F924" s="59" t="str">
        <f>IFERROR(VLOOKUP($AC924,FILL_DATA!$A$4:$X$1004,5,0),"")</f>
        <v/>
      </c>
      <c r="G924" s="58" t="str">
        <f>IFERROR(VLOOKUP($AC924,FILL_DATA!$A$4:$X$1004,6,0),"")</f>
        <v/>
      </c>
      <c r="H924" s="58" t="str">
        <f>IFERROR(VLOOKUP($AC924,FILL_DATA!$A$4:$X$1004,7,0),"")</f>
        <v/>
      </c>
      <c r="I924" s="161" t="str">
        <f>IFERROR(VLOOKUP($AC924,FILL_DATA!$A$4:$X$1004,9,0),"")</f>
        <v/>
      </c>
      <c r="J924" s="58" t="str">
        <f>IFERROR(VLOOKUP($AC924,FILL_DATA!$A$4:$X$1004,10,0),"")</f>
        <v/>
      </c>
      <c r="K924" s="58" t="str">
        <f>IFERROR(VLOOKUP($AC924,FILL_DATA!$A$4:$X$1004,11,0),"")</f>
        <v/>
      </c>
      <c r="L924" s="58" t="str">
        <f>IFERROR(VLOOKUP($AC924,FILL_DATA!$A$4:$X$1004,12,0),"")</f>
        <v/>
      </c>
      <c r="M924" s="58" t="str">
        <f>IFERROR(VLOOKUP($AC924,FILL_DATA!$A$4:$X$1004,13,0),"")</f>
        <v/>
      </c>
      <c r="N924" s="58" t="str">
        <f>IFERROR(VLOOKUP($AC924,FILL_DATA!$A$4:$X$1004,14,0),"")</f>
        <v/>
      </c>
      <c r="O924" s="58" t="str">
        <f>IFERROR(VLOOKUP($AC924,FILL_DATA!$A$4:$X$1004,15,0),"")</f>
        <v/>
      </c>
      <c r="P924" s="58" t="str">
        <f>IFERROR(VLOOKUP($AC924,FILL_DATA!$A$4:$X$1004,16,0),"")</f>
        <v/>
      </c>
      <c r="Q924" s="58" t="str">
        <f>IFERROR(VLOOKUP($AC924,FILL_DATA!$A$4:$X$1004,17,0),"")</f>
        <v/>
      </c>
      <c r="R924" s="58" t="str">
        <f>IFERROR(VLOOKUP($AC924,FILL_DATA!$A$4:$X$1004,18,0),"")</f>
        <v/>
      </c>
      <c r="S924" s="58" t="str">
        <f>IFERROR(VLOOKUP($AC924,FILL_DATA!$A$4:$X$1004,19,0),"")</f>
        <v/>
      </c>
      <c r="T924" s="58" t="str">
        <f>IFERROR(VLOOKUP($AC924,FILL_DATA!$A$4:$X$1004,20,0),"")</f>
        <v/>
      </c>
      <c r="U924" s="58" t="str">
        <f>IFERROR(VLOOKUP($AC924,FILL_DATA!$A$4:$X$1004,21,0),"")</f>
        <v/>
      </c>
      <c r="V924" s="58" t="str">
        <f>IFERROR(VLOOKUP($AC924,FILL_DATA!$A$4:$X$1004,22,0),"")</f>
        <v/>
      </c>
      <c r="W924" s="58" t="str">
        <f>IFERROR(VLOOKUP($AC924,FILL_DATA!$A$4:$X$1004,23,0),"")</f>
        <v/>
      </c>
      <c r="X924" s="59" t="str">
        <f>IFERROR(VLOOKUP($AC924,FILL_DATA!$A$4:$X$1004,24,0),"")</f>
        <v/>
      </c>
      <c r="Y924" s="59" t="str">
        <f>IF(SANCTION!$C$6:$C$1006="","",VLOOKUP(SANCTION!$C$6:$C$1006,Sheet1!$B$3:$C$15,2,0))</f>
        <v/>
      </c>
      <c r="Z924" s="57">
        <f t="shared" si="28"/>
        <v>0</v>
      </c>
      <c r="AE924" s="89">
        <f>IF(SANCTION!$C924&gt;=9,1,0)</f>
        <v>1</v>
      </c>
      <c r="AF924" s="89">
        <f>IFERROR(PRODUCT(SANCTION!$X924,SANCTION!$Y924),"")</f>
        <v>0</v>
      </c>
      <c r="AG924" s="89">
        <f t="shared" si="29"/>
        <v>0</v>
      </c>
    </row>
    <row r="925" spans="1:33" hidden="1">
      <c r="A925" s="89" t="str">
        <f>J925&amp;"_"&amp;COUNTIF($J$6:J925,J925)</f>
        <v>_889</v>
      </c>
      <c r="B925" s="58"/>
      <c r="C925" s="58" t="str">
        <f>IFERROR(VLOOKUP($AC925,FILL_DATA!$A$4:$X$1004,2,0),"")</f>
        <v/>
      </c>
      <c r="D925" s="59" t="str">
        <f>IFERROR(VLOOKUP($AC925,FILL_DATA!$A$4:$X$1004,3,0),"")</f>
        <v/>
      </c>
      <c r="E925" s="59" t="str">
        <f>IF(REFRESH!D925="","",REFRESH!D925)</f>
        <v/>
      </c>
      <c r="F925" s="59" t="str">
        <f>IFERROR(VLOOKUP($AC925,FILL_DATA!$A$4:$X$1004,5,0),"")</f>
        <v/>
      </c>
      <c r="G925" s="58" t="str">
        <f>IFERROR(VLOOKUP($AC925,FILL_DATA!$A$4:$X$1004,6,0),"")</f>
        <v/>
      </c>
      <c r="H925" s="58" t="str">
        <f>IFERROR(VLOOKUP($AC925,FILL_DATA!$A$4:$X$1004,7,0),"")</f>
        <v/>
      </c>
      <c r="I925" s="161" t="str">
        <f>IFERROR(VLOOKUP($AC925,FILL_DATA!$A$4:$X$1004,9,0),"")</f>
        <v/>
      </c>
      <c r="J925" s="58" t="str">
        <f>IFERROR(VLOOKUP($AC925,FILL_DATA!$A$4:$X$1004,10,0),"")</f>
        <v/>
      </c>
      <c r="K925" s="58" t="str">
        <f>IFERROR(VLOOKUP($AC925,FILL_DATA!$A$4:$X$1004,11,0),"")</f>
        <v/>
      </c>
      <c r="L925" s="58" t="str">
        <f>IFERROR(VLOOKUP($AC925,FILL_DATA!$A$4:$X$1004,12,0),"")</f>
        <v/>
      </c>
      <c r="M925" s="58" t="str">
        <f>IFERROR(VLOOKUP($AC925,FILL_DATA!$A$4:$X$1004,13,0),"")</f>
        <v/>
      </c>
      <c r="N925" s="58" t="str">
        <f>IFERROR(VLOOKUP($AC925,FILL_DATA!$A$4:$X$1004,14,0),"")</f>
        <v/>
      </c>
      <c r="O925" s="58" t="str">
        <f>IFERROR(VLOOKUP($AC925,FILL_DATA!$A$4:$X$1004,15,0),"")</f>
        <v/>
      </c>
      <c r="P925" s="58" t="str">
        <f>IFERROR(VLOOKUP($AC925,FILL_DATA!$A$4:$X$1004,16,0),"")</f>
        <v/>
      </c>
      <c r="Q925" s="58" t="str">
        <f>IFERROR(VLOOKUP($AC925,FILL_DATA!$A$4:$X$1004,17,0),"")</f>
        <v/>
      </c>
      <c r="R925" s="58" t="str">
        <f>IFERROR(VLOOKUP($AC925,FILL_DATA!$A$4:$X$1004,18,0),"")</f>
        <v/>
      </c>
      <c r="S925" s="58" t="str">
        <f>IFERROR(VLOOKUP($AC925,FILL_DATA!$A$4:$X$1004,19,0),"")</f>
        <v/>
      </c>
      <c r="T925" s="58" t="str">
        <f>IFERROR(VLOOKUP($AC925,FILL_DATA!$A$4:$X$1004,20,0),"")</f>
        <v/>
      </c>
      <c r="U925" s="58" t="str">
        <f>IFERROR(VLOOKUP($AC925,FILL_DATA!$A$4:$X$1004,21,0),"")</f>
        <v/>
      </c>
      <c r="V925" s="58" t="str">
        <f>IFERROR(VLOOKUP($AC925,FILL_DATA!$A$4:$X$1004,22,0),"")</f>
        <v/>
      </c>
      <c r="W925" s="58" t="str">
        <f>IFERROR(VLOOKUP($AC925,FILL_DATA!$A$4:$X$1004,23,0),"")</f>
        <v/>
      </c>
      <c r="X925" s="59" t="str">
        <f>IFERROR(VLOOKUP($AC925,FILL_DATA!$A$4:$X$1004,24,0),"")</f>
        <v/>
      </c>
      <c r="Y925" s="59" t="str">
        <f>IF(SANCTION!$C$6:$C$1006="","",VLOOKUP(SANCTION!$C$6:$C$1006,Sheet1!$B$3:$C$15,2,0))</f>
        <v/>
      </c>
      <c r="Z925" s="57">
        <f t="shared" si="28"/>
        <v>0</v>
      </c>
      <c r="AE925" s="89">
        <f>IF(SANCTION!$C925&gt;=9,1,0)</f>
        <v>1</v>
      </c>
      <c r="AF925" s="89">
        <f>IFERROR(PRODUCT(SANCTION!$X925,SANCTION!$Y925),"")</f>
        <v>0</v>
      </c>
      <c r="AG925" s="89">
        <f t="shared" si="29"/>
        <v>0</v>
      </c>
    </row>
    <row r="926" spans="1:33" hidden="1">
      <c r="A926" s="89" t="str">
        <f>J926&amp;"_"&amp;COUNTIF($J$6:J926,J926)</f>
        <v>_890</v>
      </c>
      <c r="B926" s="58"/>
      <c r="C926" s="58" t="str">
        <f>IFERROR(VLOOKUP($AC926,FILL_DATA!$A$4:$X$1004,2,0),"")</f>
        <v/>
      </c>
      <c r="D926" s="59" t="str">
        <f>IFERROR(VLOOKUP($AC926,FILL_DATA!$A$4:$X$1004,3,0),"")</f>
        <v/>
      </c>
      <c r="E926" s="59" t="str">
        <f>IF(REFRESH!D926="","",REFRESH!D926)</f>
        <v/>
      </c>
      <c r="F926" s="59" t="str">
        <f>IFERROR(VLOOKUP($AC926,FILL_DATA!$A$4:$X$1004,5,0),"")</f>
        <v/>
      </c>
      <c r="G926" s="58" t="str">
        <f>IFERROR(VLOOKUP($AC926,FILL_DATA!$A$4:$X$1004,6,0),"")</f>
        <v/>
      </c>
      <c r="H926" s="58" t="str">
        <f>IFERROR(VLOOKUP($AC926,FILL_DATA!$A$4:$X$1004,7,0),"")</f>
        <v/>
      </c>
      <c r="I926" s="161" t="str">
        <f>IFERROR(VLOOKUP($AC926,FILL_DATA!$A$4:$X$1004,9,0),"")</f>
        <v/>
      </c>
      <c r="J926" s="58" t="str">
        <f>IFERROR(VLOOKUP($AC926,FILL_DATA!$A$4:$X$1004,10,0),"")</f>
        <v/>
      </c>
      <c r="K926" s="58" t="str">
        <f>IFERROR(VLOOKUP($AC926,FILL_DATA!$A$4:$X$1004,11,0),"")</f>
        <v/>
      </c>
      <c r="L926" s="58" t="str">
        <f>IFERROR(VLOOKUP($AC926,FILL_DATA!$A$4:$X$1004,12,0),"")</f>
        <v/>
      </c>
      <c r="M926" s="58" t="str">
        <f>IFERROR(VLOOKUP($AC926,FILL_DATA!$A$4:$X$1004,13,0),"")</f>
        <v/>
      </c>
      <c r="N926" s="58" t="str">
        <f>IFERROR(VLOOKUP($AC926,FILL_DATA!$A$4:$X$1004,14,0),"")</f>
        <v/>
      </c>
      <c r="O926" s="58" t="str">
        <f>IFERROR(VLOOKUP($AC926,FILL_DATA!$A$4:$X$1004,15,0),"")</f>
        <v/>
      </c>
      <c r="P926" s="58" t="str">
        <f>IFERROR(VLOOKUP($AC926,FILL_DATA!$A$4:$X$1004,16,0),"")</f>
        <v/>
      </c>
      <c r="Q926" s="58" t="str">
        <f>IFERROR(VLOOKUP($AC926,FILL_DATA!$A$4:$X$1004,17,0),"")</f>
        <v/>
      </c>
      <c r="R926" s="58" t="str">
        <f>IFERROR(VLOOKUP($AC926,FILL_DATA!$A$4:$X$1004,18,0),"")</f>
        <v/>
      </c>
      <c r="S926" s="58" t="str">
        <f>IFERROR(VLOOKUP($AC926,FILL_DATA!$A$4:$X$1004,19,0),"")</f>
        <v/>
      </c>
      <c r="T926" s="58" t="str">
        <f>IFERROR(VLOOKUP($AC926,FILL_DATA!$A$4:$X$1004,20,0),"")</f>
        <v/>
      </c>
      <c r="U926" s="58" t="str">
        <f>IFERROR(VLOOKUP($AC926,FILL_DATA!$A$4:$X$1004,21,0),"")</f>
        <v/>
      </c>
      <c r="V926" s="58" t="str">
        <f>IFERROR(VLOOKUP($AC926,FILL_DATA!$A$4:$X$1004,22,0),"")</f>
        <v/>
      </c>
      <c r="W926" s="58" t="str">
        <f>IFERROR(VLOOKUP($AC926,FILL_DATA!$A$4:$X$1004,23,0),"")</f>
        <v/>
      </c>
      <c r="X926" s="59" t="str">
        <f>IFERROR(VLOOKUP($AC926,FILL_DATA!$A$4:$X$1004,24,0),"")</f>
        <v/>
      </c>
      <c r="Y926" s="59" t="str">
        <f>IF(SANCTION!$C$6:$C$1006="","",VLOOKUP(SANCTION!$C$6:$C$1006,Sheet1!$B$3:$C$15,2,0))</f>
        <v/>
      </c>
      <c r="Z926" s="57">
        <f t="shared" si="28"/>
        <v>0</v>
      </c>
      <c r="AE926" s="89">
        <f>IF(SANCTION!$C926&gt;=9,1,0)</f>
        <v>1</v>
      </c>
      <c r="AF926" s="89">
        <f>IFERROR(PRODUCT(SANCTION!$X926,SANCTION!$Y926),"")</f>
        <v>0</v>
      </c>
      <c r="AG926" s="89">
        <f t="shared" si="29"/>
        <v>0</v>
      </c>
    </row>
    <row r="927" spans="1:33" hidden="1">
      <c r="A927" s="89" t="str">
        <f>J927&amp;"_"&amp;COUNTIF($J$6:J927,J927)</f>
        <v>_891</v>
      </c>
      <c r="B927" s="58"/>
      <c r="C927" s="58" t="str">
        <f>IFERROR(VLOOKUP($AC927,FILL_DATA!$A$4:$X$1004,2,0),"")</f>
        <v/>
      </c>
      <c r="D927" s="59" t="str">
        <f>IFERROR(VLOOKUP($AC927,FILL_DATA!$A$4:$X$1004,3,0),"")</f>
        <v/>
      </c>
      <c r="E927" s="59" t="str">
        <f>IF(REFRESH!D927="","",REFRESH!D927)</f>
        <v/>
      </c>
      <c r="F927" s="59" t="str">
        <f>IFERROR(VLOOKUP($AC927,FILL_DATA!$A$4:$X$1004,5,0),"")</f>
        <v/>
      </c>
      <c r="G927" s="58" t="str">
        <f>IFERROR(VLOOKUP($AC927,FILL_DATA!$A$4:$X$1004,6,0),"")</f>
        <v/>
      </c>
      <c r="H927" s="58" t="str">
        <f>IFERROR(VLOOKUP($AC927,FILL_DATA!$A$4:$X$1004,7,0),"")</f>
        <v/>
      </c>
      <c r="I927" s="161" t="str">
        <f>IFERROR(VLOOKUP($AC927,FILL_DATA!$A$4:$X$1004,9,0),"")</f>
        <v/>
      </c>
      <c r="J927" s="58" t="str">
        <f>IFERROR(VLOOKUP($AC927,FILL_DATA!$A$4:$X$1004,10,0),"")</f>
        <v/>
      </c>
      <c r="K927" s="58" t="str">
        <f>IFERROR(VLOOKUP($AC927,FILL_DATA!$A$4:$X$1004,11,0),"")</f>
        <v/>
      </c>
      <c r="L927" s="58" t="str">
        <f>IFERROR(VLOOKUP($AC927,FILL_DATA!$A$4:$X$1004,12,0),"")</f>
        <v/>
      </c>
      <c r="M927" s="58" t="str">
        <f>IFERROR(VLOOKUP($AC927,FILL_DATA!$A$4:$X$1004,13,0),"")</f>
        <v/>
      </c>
      <c r="N927" s="58" t="str">
        <f>IFERROR(VLOOKUP($AC927,FILL_DATA!$A$4:$X$1004,14,0),"")</f>
        <v/>
      </c>
      <c r="O927" s="58" t="str">
        <f>IFERROR(VLOOKUP($AC927,FILL_DATA!$A$4:$X$1004,15,0),"")</f>
        <v/>
      </c>
      <c r="P927" s="58" t="str">
        <f>IFERROR(VLOOKUP($AC927,FILL_DATA!$A$4:$X$1004,16,0),"")</f>
        <v/>
      </c>
      <c r="Q927" s="58" t="str">
        <f>IFERROR(VLOOKUP($AC927,FILL_DATA!$A$4:$X$1004,17,0),"")</f>
        <v/>
      </c>
      <c r="R927" s="58" t="str">
        <f>IFERROR(VLOOKUP($AC927,FILL_DATA!$A$4:$X$1004,18,0),"")</f>
        <v/>
      </c>
      <c r="S927" s="58" t="str">
        <f>IFERROR(VLOOKUP($AC927,FILL_DATA!$A$4:$X$1004,19,0),"")</f>
        <v/>
      </c>
      <c r="T927" s="58" t="str">
        <f>IFERROR(VLOOKUP($AC927,FILL_DATA!$A$4:$X$1004,20,0),"")</f>
        <v/>
      </c>
      <c r="U927" s="58" t="str">
        <f>IFERROR(VLOOKUP($AC927,FILL_DATA!$A$4:$X$1004,21,0),"")</f>
        <v/>
      </c>
      <c r="V927" s="58" t="str">
        <f>IFERROR(VLOOKUP($AC927,FILL_DATA!$A$4:$X$1004,22,0),"")</f>
        <v/>
      </c>
      <c r="W927" s="58" t="str">
        <f>IFERROR(VLOOKUP($AC927,FILL_DATA!$A$4:$X$1004,23,0),"")</f>
        <v/>
      </c>
      <c r="X927" s="59" t="str">
        <f>IFERROR(VLOOKUP($AC927,FILL_DATA!$A$4:$X$1004,24,0),"")</f>
        <v/>
      </c>
      <c r="Y927" s="59" t="str">
        <f>IF(SANCTION!$C$6:$C$1006="","",VLOOKUP(SANCTION!$C$6:$C$1006,Sheet1!$B$3:$C$15,2,0))</f>
        <v/>
      </c>
      <c r="Z927" s="57">
        <f t="shared" si="28"/>
        <v>0</v>
      </c>
      <c r="AE927" s="89">
        <f>IF(SANCTION!$C927&gt;=9,1,0)</f>
        <v>1</v>
      </c>
      <c r="AF927" s="89">
        <f>IFERROR(PRODUCT(SANCTION!$X927,SANCTION!$Y927),"")</f>
        <v>0</v>
      </c>
      <c r="AG927" s="89">
        <f t="shared" si="29"/>
        <v>0</v>
      </c>
    </row>
    <row r="928" spans="1:33" hidden="1">
      <c r="A928" s="89" t="str">
        <f>J928&amp;"_"&amp;COUNTIF($J$6:J928,J928)</f>
        <v>_892</v>
      </c>
      <c r="B928" s="58"/>
      <c r="C928" s="58" t="str">
        <f>IFERROR(VLOOKUP($AC928,FILL_DATA!$A$4:$X$1004,2,0),"")</f>
        <v/>
      </c>
      <c r="D928" s="59" t="str">
        <f>IFERROR(VLOOKUP($AC928,FILL_DATA!$A$4:$X$1004,3,0),"")</f>
        <v/>
      </c>
      <c r="E928" s="59" t="str">
        <f>IF(REFRESH!D928="","",REFRESH!D928)</f>
        <v/>
      </c>
      <c r="F928" s="59" t="str">
        <f>IFERROR(VLOOKUP($AC928,FILL_DATA!$A$4:$X$1004,5,0),"")</f>
        <v/>
      </c>
      <c r="G928" s="58" t="str">
        <f>IFERROR(VLOOKUP($AC928,FILL_DATA!$A$4:$X$1004,6,0),"")</f>
        <v/>
      </c>
      <c r="H928" s="58" t="str">
        <f>IFERROR(VLOOKUP($AC928,FILL_DATA!$A$4:$X$1004,7,0),"")</f>
        <v/>
      </c>
      <c r="I928" s="161" t="str">
        <f>IFERROR(VLOOKUP($AC928,FILL_DATA!$A$4:$X$1004,9,0),"")</f>
        <v/>
      </c>
      <c r="J928" s="58" t="str">
        <f>IFERROR(VLOOKUP($AC928,FILL_DATA!$A$4:$X$1004,10,0),"")</f>
        <v/>
      </c>
      <c r="K928" s="58" t="str">
        <f>IFERROR(VLOOKUP($AC928,FILL_DATA!$A$4:$X$1004,11,0),"")</f>
        <v/>
      </c>
      <c r="L928" s="58" t="str">
        <f>IFERROR(VLOOKUP($AC928,FILL_DATA!$A$4:$X$1004,12,0),"")</f>
        <v/>
      </c>
      <c r="M928" s="58" t="str">
        <f>IFERROR(VLOOKUP($AC928,FILL_DATA!$A$4:$X$1004,13,0),"")</f>
        <v/>
      </c>
      <c r="N928" s="58" t="str">
        <f>IFERROR(VLOOKUP($AC928,FILL_DATA!$A$4:$X$1004,14,0),"")</f>
        <v/>
      </c>
      <c r="O928" s="58" t="str">
        <f>IFERROR(VLOOKUP($AC928,FILL_DATA!$A$4:$X$1004,15,0),"")</f>
        <v/>
      </c>
      <c r="P928" s="58" t="str">
        <f>IFERROR(VLOOKUP($AC928,FILL_DATA!$A$4:$X$1004,16,0),"")</f>
        <v/>
      </c>
      <c r="Q928" s="58" t="str">
        <f>IFERROR(VLOOKUP($AC928,FILL_DATA!$A$4:$X$1004,17,0),"")</f>
        <v/>
      </c>
      <c r="R928" s="58" t="str">
        <f>IFERROR(VLOOKUP($AC928,FILL_DATA!$A$4:$X$1004,18,0),"")</f>
        <v/>
      </c>
      <c r="S928" s="58" t="str">
        <f>IFERROR(VLOOKUP($AC928,FILL_DATA!$A$4:$X$1004,19,0),"")</f>
        <v/>
      </c>
      <c r="T928" s="58" t="str">
        <f>IFERROR(VLOOKUP($AC928,FILL_DATA!$A$4:$X$1004,20,0),"")</f>
        <v/>
      </c>
      <c r="U928" s="58" t="str">
        <f>IFERROR(VLOOKUP($AC928,FILL_DATA!$A$4:$X$1004,21,0),"")</f>
        <v/>
      </c>
      <c r="V928" s="58" t="str">
        <f>IFERROR(VLOOKUP($AC928,FILL_DATA!$A$4:$X$1004,22,0),"")</f>
        <v/>
      </c>
      <c r="W928" s="58" t="str">
        <f>IFERROR(VLOOKUP($AC928,FILL_DATA!$A$4:$X$1004,23,0),"")</f>
        <v/>
      </c>
      <c r="X928" s="59" t="str">
        <f>IFERROR(VLOOKUP($AC928,FILL_DATA!$A$4:$X$1004,24,0),"")</f>
        <v/>
      </c>
      <c r="Y928" s="59" t="str">
        <f>IF(SANCTION!$C$6:$C$1006="","",VLOOKUP(SANCTION!$C$6:$C$1006,Sheet1!$B$3:$C$15,2,0))</f>
        <v/>
      </c>
      <c r="Z928" s="57">
        <f t="shared" si="28"/>
        <v>0</v>
      </c>
      <c r="AE928" s="89">
        <f>IF(SANCTION!$C928&gt;=9,1,0)</f>
        <v>1</v>
      </c>
      <c r="AF928" s="89">
        <f>IFERROR(PRODUCT(SANCTION!$X928,SANCTION!$Y928),"")</f>
        <v>0</v>
      </c>
      <c r="AG928" s="89">
        <f t="shared" si="29"/>
        <v>0</v>
      </c>
    </row>
    <row r="929" spans="1:33" hidden="1">
      <c r="A929" s="89" t="str">
        <f>J929&amp;"_"&amp;COUNTIF($J$6:J929,J929)</f>
        <v>_893</v>
      </c>
      <c r="B929" s="58"/>
      <c r="C929" s="58" t="str">
        <f>IFERROR(VLOOKUP($AC929,FILL_DATA!$A$4:$X$1004,2,0),"")</f>
        <v/>
      </c>
      <c r="D929" s="59" t="str">
        <f>IFERROR(VLOOKUP($AC929,FILL_DATA!$A$4:$X$1004,3,0),"")</f>
        <v/>
      </c>
      <c r="E929" s="59" t="str">
        <f>IF(REFRESH!D929="","",REFRESH!D929)</f>
        <v/>
      </c>
      <c r="F929" s="59" t="str">
        <f>IFERROR(VLOOKUP($AC929,FILL_DATA!$A$4:$X$1004,5,0),"")</f>
        <v/>
      </c>
      <c r="G929" s="58" t="str">
        <f>IFERROR(VLOOKUP($AC929,FILL_DATA!$A$4:$X$1004,6,0),"")</f>
        <v/>
      </c>
      <c r="H929" s="58" t="str">
        <f>IFERROR(VLOOKUP($AC929,FILL_DATA!$A$4:$X$1004,7,0),"")</f>
        <v/>
      </c>
      <c r="I929" s="161" t="str">
        <f>IFERROR(VLOOKUP($AC929,FILL_DATA!$A$4:$X$1004,9,0),"")</f>
        <v/>
      </c>
      <c r="J929" s="58" t="str">
        <f>IFERROR(VLOOKUP($AC929,FILL_DATA!$A$4:$X$1004,10,0),"")</f>
        <v/>
      </c>
      <c r="K929" s="58" t="str">
        <f>IFERROR(VLOOKUP($AC929,FILL_DATA!$A$4:$X$1004,11,0),"")</f>
        <v/>
      </c>
      <c r="L929" s="58" t="str">
        <f>IFERROR(VLOOKUP($AC929,FILL_DATA!$A$4:$X$1004,12,0),"")</f>
        <v/>
      </c>
      <c r="M929" s="58" t="str">
        <f>IFERROR(VLOOKUP($AC929,FILL_DATA!$A$4:$X$1004,13,0),"")</f>
        <v/>
      </c>
      <c r="N929" s="58" t="str">
        <f>IFERROR(VLOOKUP($AC929,FILL_DATA!$A$4:$X$1004,14,0),"")</f>
        <v/>
      </c>
      <c r="O929" s="58" t="str">
        <f>IFERROR(VLOOKUP($AC929,FILL_DATA!$A$4:$X$1004,15,0),"")</f>
        <v/>
      </c>
      <c r="P929" s="58" t="str">
        <f>IFERROR(VLOOKUP($AC929,FILL_DATA!$A$4:$X$1004,16,0),"")</f>
        <v/>
      </c>
      <c r="Q929" s="58" t="str">
        <f>IFERROR(VLOOKUP($AC929,FILL_DATA!$A$4:$X$1004,17,0),"")</f>
        <v/>
      </c>
      <c r="R929" s="58" t="str">
        <f>IFERROR(VLOOKUP($AC929,FILL_DATA!$A$4:$X$1004,18,0),"")</f>
        <v/>
      </c>
      <c r="S929" s="58" t="str">
        <f>IFERROR(VLOOKUP($AC929,FILL_DATA!$A$4:$X$1004,19,0),"")</f>
        <v/>
      </c>
      <c r="T929" s="58" t="str">
        <f>IFERROR(VLOOKUP($AC929,FILL_DATA!$A$4:$X$1004,20,0),"")</f>
        <v/>
      </c>
      <c r="U929" s="58" t="str">
        <f>IFERROR(VLOOKUP($AC929,FILL_DATA!$A$4:$X$1004,21,0),"")</f>
        <v/>
      </c>
      <c r="V929" s="58" t="str">
        <f>IFERROR(VLOOKUP($AC929,FILL_DATA!$A$4:$X$1004,22,0),"")</f>
        <v/>
      </c>
      <c r="W929" s="58" t="str">
        <f>IFERROR(VLOOKUP($AC929,FILL_DATA!$A$4:$X$1004,23,0),"")</f>
        <v/>
      </c>
      <c r="X929" s="59" t="str">
        <f>IFERROR(VLOOKUP($AC929,FILL_DATA!$A$4:$X$1004,24,0),"")</f>
        <v/>
      </c>
      <c r="Y929" s="59" t="str">
        <f>IF(SANCTION!$C$6:$C$1006="","",VLOOKUP(SANCTION!$C$6:$C$1006,Sheet1!$B$3:$C$15,2,0))</f>
        <v/>
      </c>
      <c r="Z929" s="57">
        <f t="shared" si="28"/>
        <v>0</v>
      </c>
      <c r="AE929" s="89">
        <f>IF(SANCTION!$C929&gt;=9,1,0)</f>
        <v>1</v>
      </c>
      <c r="AF929" s="89">
        <f>IFERROR(PRODUCT(SANCTION!$X929,SANCTION!$Y929),"")</f>
        <v>0</v>
      </c>
      <c r="AG929" s="89">
        <f t="shared" si="29"/>
        <v>0</v>
      </c>
    </row>
    <row r="930" spans="1:33" hidden="1">
      <c r="A930" s="89" t="str">
        <f>J930&amp;"_"&amp;COUNTIF($J$6:J930,J930)</f>
        <v>_894</v>
      </c>
      <c r="B930" s="58"/>
      <c r="C930" s="58" t="str">
        <f>IFERROR(VLOOKUP($AC930,FILL_DATA!$A$4:$X$1004,2,0),"")</f>
        <v/>
      </c>
      <c r="D930" s="59" t="str">
        <f>IFERROR(VLOOKUP($AC930,FILL_DATA!$A$4:$X$1004,3,0),"")</f>
        <v/>
      </c>
      <c r="E930" s="59" t="str">
        <f>IF(REFRESH!D930="","",REFRESH!D930)</f>
        <v/>
      </c>
      <c r="F930" s="59" t="str">
        <f>IFERROR(VLOOKUP($AC930,FILL_DATA!$A$4:$X$1004,5,0),"")</f>
        <v/>
      </c>
      <c r="G930" s="58" t="str">
        <f>IFERROR(VLOOKUP($AC930,FILL_DATA!$A$4:$X$1004,6,0),"")</f>
        <v/>
      </c>
      <c r="H930" s="58" t="str">
        <f>IFERROR(VLOOKUP($AC930,FILL_DATA!$A$4:$X$1004,7,0),"")</f>
        <v/>
      </c>
      <c r="I930" s="161" t="str">
        <f>IFERROR(VLOOKUP($AC930,FILL_DATA!$A$4:$X$1004,9,0),"")</f>
        <v/>
      </c>
      <c r="J930" s="58" t="str">
        <f>IFERROR(VLOOKUP($AC930,FILL_DATA!$A$4:$X$1004,10,0),"")</f>
        <v/>
      </c>
      <c r="K930" s="58" t="str">
        <f>IFERROR(VLOOKUP($AC930,FILL_DATA!$A$4:$X$1004,11,0),"")</f>
        <v/>
      </c>
      <c r="L930" s="58" t="str">
        <f>IFERROR(VLOOKUP($AC930,FILL_DATA!$A$4:$X$1004,12,0),"")</f>
        <v/>
      </c>
      <c r="M930" s="58" t="str">
        <f>IFERROR(VLOOKUP($AC930,FILL_DATA!$A$4:$X$1004,13,0),"")</f>
        <v/>
      </c>
      <c r="N930" s="58" t="str">
        <f>IFERROR(VLOOKUP($AC930,FILL_DATA!$A$4:$X$1004,14,0),"")</f>
        <v/>
      </c>
      <c r="O930" s="58" t="str">
        <f>IFERROR(VLOOKUP($AC930,FILL_DATA!$A$4:$X$1004,15,0),"")</f>
        <v/>
      </c>
      <c r="P930" s="58" t="str">
        <f>IFERROR(VLOOKUP($AC930,FILL_DATA!$A$4:$X$1004,16,0),"")</f>
        <v/>
      </c>
      <c r="Q930" s="58" t="str">
        <f>IFERROR(VLOOKUP($AC930,FILL_DATA!$A$4:$X$1004,17,0),"")</f>
        <v/>
      </c>
      <c r="R930" s="58" t="str">
        <f>IFERROR(VLOOKUP($AC930,FILL_DATA!$A$4:$X$1004,18,0),"")</f>
        <v/>
      </c>
      <c r="S930" s="58" t="str">
        <f>IFERROR(VLOOKUP($AC930,FILL_DATA!$A$4:$X$1004,19,0),"")</f>
        <v/>
      </c>
      <c r="T930" s="58" t="str">
        <f>IFERROR(VLOOKUP($AC930,FILL_DATA!$A$4:$X$1004,20,0),"")</f>
        <v/>
      </c>
      <c r="U930" s="58" t="str">
        <f>IFERROR(VLOOKUP($AC930,FILL_DATA!$A$4:$X$1004,21,0),"")</f>
        <v/>
      </c>
      <c r="V930" s="58" t="str">
        <f>IFERROR(VLOOKUP($AC930,FILL_DATA!$A$4:$X$1004,22,0),"")</f>
        <v/>
      </c>
      <c r="W930" s="58" t="str">
        <f>IFERROR(VLOOKUP($AC930,FILL_DATA!$A$4:$X$1004,23,0),"")</f>
        <v/>
      </c>
      <c r="X930" s="59" t="str">
        <f>IFERROR(VLOOKUP($AC930,FILL_DATA!$A$4:$X$1004,24,0),"")</f>
        <v/>
      </c>
      <c r="Y930" s="59" t="str">
        <f>IF(SANCTION!$C$6:$C$1006="","",VLOOKUP(SANCTION!$C$6:$C$1006,Sheet1!$B$3:$C$15,2,0))</f>
        <v/>
      </c>
      <c r="Z930" s="57">
        <f t="shared" si="28"/>
        <v>0</v>
      </c>
      <c r="AE930" s="89">
        <f>IF(SANCTION!$C930&gt;=9,1,0)</f>
        <v>1</v>
      </c>
      <c r="AF930" s="89">
        <f>IFERROR(PRODUCT(SANCTION!$X930,SANCTION!$Y930),"")</f>
        <v>0</v>
      </c>
      <c r="AG930" s="89">
        <f t="shared" si="29"/>
        <v>0</v>
      </c>
    </row>
    <row r="931" spans="1:33" hidden="1">
      <c r="A931" s="89" t="str">
        <f>J931&amp;"_"&amp;COUNTIF($J$6:J931,J931)</f>
        <v>_895</v>
      </c>
      <c r="B931" s="58"/>
      <c r="C931" s="58" t="str">
        <f>IFERROR(VLOOKUP($AC931,FILL_DATA!$A$4:$X$1004,2,0),"")</f>
        <v/>
      </c>
      <c r="D931" s="59" t="str">
        <f>IFERROR(VLOOKUP($AC931,FILL_DATA!$A$4:$X$1004,3,0),"")</f>
        <v/>
      </c>
      <c r="E931" s="59" t="str">
        <f>IF(REFRESH!D931="","",REFRESH!D931)</f>
        <v/>
      </c>
      <c r="F931" s="59" t="str">
        <f>IFERROR(VLOOKUP($AC931,FILL_DATA!$A$4:$X$1004,5,0),"")</f>
        <v/>
      </c>
      <c r="G931" s="58" t="str">
        <f>IFERROR(VLOOKUP($AC931,FILL_DATA!$A$4:$X$1004,6,0),"")</f>
        <v/>
      </c>
      <c r="H931" s="58" t="str">
        <f>IFERROR(VLOOKUP($AC931,FILL_DATA!$A$4:$X$1004,7,0),"")</f>
        <v/>
      </c>
      <c r="I931" s="161" t="str">
        <f>IFERROR(VLOOKUP($AC931,FILL_DATA!$A$4:$X$1004,9,0),"")</f>
        <v/>
      </c>
      <c r="J931" s="58" t="str">
        <f>IFERROR(VLOOKUP($AC931,FILL_DATA!$A$4:$X$1004,10,0),"")</f>
        <v/>
      </c>
      <c r="K931" s="58" t="str">
        <f>IFERROR(VLOOKUP($AC931,FILL_DATA!$A$4:$X$1004,11,0),"")</f>
        <v/>
      </c>
      <c r="L931" s="58" t="str">
        <f>IFERROR(VLOOKUP($AC931,FILL_DATA!$A$4:$X$1004,12,0),"")</f>
        <v/>
      </c>
      <c r="M931" s="58" t="str">
        <f>IFERROR(VLOOKUP($AC931,FILL_DATA!$A$4:$X$1004,13,0),"")</f>
        <v/>
      </c>
      <c r="N931" s="58" t="str">
        <f>IFERROR(VLOOKUP($AC931,FILL_DATA!$A$4:$X$1004,14,0),"")</f>
        <v/>
      </c>
      <c r="O931" s="58" t="str">
        <f>IFERROR(VLOOKUP($AC931,FILL_DATA!$A$4:$X$1004,15,0),"")</f>
        <v/>
      </c>
      <c r="P931" s="58" t="str">
        <f>IFERROR(VLOOKUP($AC931,FILL_DATA!$A$4:$X$1004,16,0),"")</f>
        <v/>
      </c>
      <c r="Q931" s="58" t="str">
        <f>IFERROR(VLOOKUP($AC931,FILL_DATA!$A$4:$X$1004,17,0),"")</f>
        <v/>
      </c>
      <c r="R931" s="58" t="str">
        <f>IFERROR(VLOOKUP($AC931,FILL_DATA!$A$4:$X$1004,18,0),"")</f>
        <v/>
      </c>
      <c r="S931" s="58" t="str">
        <f>IFERROR(VLOOKUP($AC931,FILL_DATA!$A$4:$X$1004,19,0),"")</f>
        <v/>
      </c>
      <c r="T931" s="58" t="str">
        <f>IFERROR(VLOOKUP($AC931,FILL_DATA!$A$4:$X$1004,20,0),"")</f>
        <v/>
      </c>
      <c r="U931" s="58" t="str">
        <f>IFERROR(VLOOKUP($AC931,FILL_DATA!$A$4:$X$1004,21,0),"")</f>
        <v/>
      </c>
      <c r="V931" s="58" t="str">
        <f>IFERROR(VLOOKUP($AC931,FILL_DATA!$A$4:$X$1004,22,0),"")</f>
        <v/>
      </c>
      <c r="W931" s="58" t="str">
        <f>IFERROR(VLOOKUP($AC931,FILL_DATA!$A$4:$X$1004,23,0),"")</f>
        <v/>
      </c>
      <c r="X931" s="59" t="str">
        <f>IFERROR(VLOOKUP($AC931,FILL_DATA!$A$4:$X$1004,24,0),"")</f>
        <v/>
      </c>
      <c r="Y931" s="59" t="str">
        <f>IF(SANCTION!$C$6:$C$1006="","",VLOOKUP(SANCTION!$C$6:$C$1006,Sheet1!$B$3:$C$15,2,0))</f>
        <v/>
      </c>
      <c r="Z931" s="57">
        <f t="shared" si="28"/>
        <v>0</v>
      </c>
      <c r="AE931" s="89">
        <f>IF(SANCTION!$C931&gt;=9,1,0)</f>
        <v>1</v>
      </c>
      <c r="AF931" s="89">
        <f>IFERROR(PRODUCT(SANCTION!$X931,SANCTION!$Y931),"")</f>
        <v>0</v>
      </c>
      <c r="AG931" s="89">
        <f t="shared" si="29"/>
        <v>0</v>
      </c>
    </row>
    <row r="932" spans="1:33" hidden="1">
      <c r="A932" s="89" t="str">
        <f>J932&amp;"_"&amp;COUNTIF($J$6:J932,J932)</f>
        <v>_896</v>
      </c>
      <c r="B932" s="58"/>
      <c r="C932" s="58" t="str">
        <f>IFERROR(VLOOKUP($AC932,FILL_DATA!$A$4:$X$1004,2,0),"")</f>
        <v/>
      </c>
      <c r="D932" s="59" t="str">
        <f>IFERROR(VLOOKUP($AC932,FILL_DATA!$A$4:$X$1004,3,0),"")</f>
        <v/>
      </c>
      <c r="E932" s="59" t="str">
        <f>IF(REFRESH!D932="","",REFRESH!D932)</f>
        <v/>
      </c>
      <c r="F932" s="59" t="str">
        <f>IFERROR(VLOOKUP($AC932,FILL_DATA!$A$4:$X$1004,5,0),"")</f>
        <v/>
      </c>
      <c r="G932" s="58" t="str">
        <f>IFERROR(VLOOKUP($AC932,FILL_DATA!$A$4:$X$1004,6,0),"")</f>
        <v/>
      </c>
      <c r="H932" s="58" t="str">
        <f>IFERROR(VLOOKUP($AC932,FILL_DATA!$A$4:$X$1004,7,0),"")</f>
        <v/>
      </c>
      <c r="I932" s="161" t="str">
        <f>IFERROR(VLOOKUP($AC932,FILL_DATA!$A$4:$X$1004,9,0),"")</f>
        <v/>
      </c>
      <c r="J932" s="58" t="str">
        <f>IFERROR(VLOOKUP($AC932,FILL_DATA!$A$4:$X$1004,10,0),"")</f>
        <v/>
      </c>
      <c r="K932" s="58" t="str">
        <f>IFERROR(VLOOKUP($AC932,FILL_DATA!$A$4:$X$1004,11,0),"")</f>
        <v/>
      </c>
      <c r="L932" s="58" t="str">
        <f>IFERROR(VLOOKUP($AC932,FILL_DATA!$A$4:$X$1004,12,0),"")</f>
        <v/>
      </c>
      <c r="M932" s="58" t="str">
        <f>IFERROR(VLOOKUP($AC932,FILL_DATA!$A$4:$X$1004,13,0),"")</f>
        <v/>
      </c>
      <c r="N932" s="58" t="str">
        <f>IFERROR(VLOOKUP($AC932,FILL_DATA!$A$4:$X$1004,14,0),"")</f>
        <v/>
      </c>
      <c r="O932" s="58" t="str">
        <f>IFERROR(VLOOKUP($AC932,FILL_DATA!$A$4:$X$1004,15,0),"")</f>
        <v/>
      </c>
      <c r="P932" s="58" t="str">
        <f>IFERROR(VLOOKUP($AC932,FILL_DATA!$A$4:$X$1004,16,0),"")</f>
        <v/>
      </c>
      <c r="Q932" s="58" t="str">
        <f>IFERROR(VLOOKUP($AC932,FILL_DATA!$A$4:$X$1004,17,0),"")</f>
        <v/>
      </c>
      <c r="R932" s="58" t="str">
        <f>IFERROR(VLOOKUP($AC932,FILL_DATA!$A$4:$X$1004,18,0),"")</f>
        <v/>
      </c>
      <c r="S932" s="58" t="str">
        <f>IFERROR(VLOOKUP($AC932,FILL_DATA!$A$4:$X$1004,19,0),"")</f>
        <v/>
      </c>
      <c r="T932" s="58" t="str">
        <f>IFERROR(VLOOKUP($AC932,FILL_DATA!$A$4:$X$1004,20,0),"")</f>
        <v/>
      </c>
      <c r="U932" s="58" t="str">
        <f>IFERROR(VLOOKUP($AC932,FILL_DATA!$A$4:$X$1004,21,0),"")</f>
        <v/>
      </c>
      <c r="V932" s="58" t="str">
        <f>IFERROR(VLOOKUP($AC932,FILL_DATA!$A$4:$X$1004,22,0),"")</f>
        <v/>
      </c>
      <c r="W932" s="58" t="str">
        <f>IFERROR(VLOOKUP($AC932,FILL_DATA!$A$4:$X$1004,23,0),"")</f>
        <v/>
      </c>
      <c r="X932" s="59" t="str">
        <f>IFERROR(VLOOKUP($AC932,FILL_DATA!$A$4:$X$1004,24,0),"")</f>
        <v/>
      </c>
      <c r="Y932" s="59" t="str">
        <f>IF(SANCTION!$C$6:$C$1006="","",VLOOKUP(SANCTION!$C$6:$C$1006,Sheet1!$B$3:$C$15,2,0))</f>
        <v/>
      </c>
      <c r="Z932" s="57">
        <f t="shared" si="28"/>
        <v>0</v>
      </c>
      <c r="AE932" s="89">
        <f>IF(SANCTION!$C932&gt;=9,1,0)</f>
        <v>1</v>
      </c>
      <c r="AF932" s="89">
        <f>IFERROR(PRODUCT(SANCTION!$X932,SANCTION!$Y932),"")</f>
        <v>0</v>
      </c>
      <c r="AG932" s="89">
        <f t="shared" si="29"/>
        <v>0</v>
      </c>
    </row>
    <row r="933" spans="1:33" hidden="1">
      <c r="A933" s="89" t="str">
        <f>J933&amp;"_"&amp;COUNTIF($J$6:J933,J933)</f>
        <v>_897</v>
      </c>
      <c r="B933" s="58"/>
      <c r="C933" s="58" t="str">
        <f>IFERROR(VLOOKUP($AC933,FILL_DATA!$A$4:$X$1004,2,0),"")</f>
        <v/>
      </c>
      <c r="D933" s="59" t="str">
        <f>IFERROR(VLOOKUP($AC933,FILL_DATA!$A$4:$X$1004,3,0),"")</f>
        <v/>
      </c>
      <c r="E933" s="59" t="str">
        <f>IF(REFRESH!D933="","",REFRESH!D933)</f>
        <v/>
      </c>
      <c r="F933" s="59" t="str">
        <f>IFERROR(VLOOKUP($AC933,FILL_DATA!$A$4:$X$1004,5,0),"")</f>
        <v/>
      </c>
      <c r="G933" s="58" t="str">
        <f>IFERROR(VLOOKUP($AC933,FILL_DATA!$A$4:$X$1004,6,0),"")</f>
        <v/>
      </c>
      <c r="H933" s="58" t="str">
        <f>IFERROR(VLOOKUP($AC933,FILL_DATA!$A$4:$X$1004,7,0),"")</f>
        <v/>
      </c>
      <c r="I933" s="161" t="str">
        <f>IFERROR(VLOOKUP($AC933,FILL_DATA!$A$4:$X$1004,9,0),"")</f>
        <v/>
      </c>
      <c r="J933" s="58" t="str">
        <f>IFERROR(VLOOKUP($AC933,FILL_DATA!$A$4:$X$1004,10,0),"")</f>
        <v/>
      </c>
      <c r="K933" s="58" t="str">
        <f>IFERROR(VLOOKUP($AC933,FILL_DATA!$A$4:$X$1004,11,0),"")</f>
        <v/>
      </c>
      <c r="L933" s="58" t="str">
        <f>IFERROR(VLOOKUP($AC933,FILL_DATA!$A$4:$X$1004,12,0),"")</f>
        <v/>
      </c>
      <c r="M933" s="58" t="str">
        <f>IFERROR(VLOOKUP($AC933,FILL_DATA!$A$4:$X$1004,13,0),"")</f>
        <v/>
      </c>
      <c r="N933" s="58" t="str">
        <f>IFERROR(VLOOKUP($AC933,FILL_DATA!$A$4:$X$1004,14,0),"")</f>
        <v/>
      </c>
      <c r="O933" s="58" t="str">
        <f>IFERROR(VLOOKUP($AC933,FILL_DATA!$A$4:$X$1004,15,0),"")</f>
        <v/>
      </c>
      <c r="P933" s="58" t="str">
        <f>IFERROR(VLOOKUP($AC933,FILL_DATA!$A$4:$X$1004,16,0),"")</f>
        <v/>
      </c>
      <c r="Q933" s="58" t="str">
        <f>IFERROR(VLOOKUP($AC933,FILL_DATA!$A$4:$X$1004,17,0),"")</f>
        <v/>
      </c>
      <c r="R933" s="58" t="str">
        <f>IFERROR(VLOOKUP($AC933,FILL_DATA!$A$4:$X$1004,18,0),"")</f>
        <v/>
      </c>
      <c r="S933" s="58" t="str">
        <f>IFERROR(VLOOKUP($AC933,FILL_DATA!$A$4:$X$1004,19,0),"")</f>
        <v/>
      </c>
      <c r="T933" s="58" t="str">
        <f>IFERROR(VLOOKUP($AC933,FILL_DATA!$A$4:$X$1004,20,0),"")</f>
        <v/>
      </c>
      <c r="U933" s="58" t="str">
        <f>IFERROR(VLOOKUP($AC933,FILL_DATA!$A$4:$X$1004,21,0),"")</f>
        <v/>
      </c>
      <c r="V933" s="58" t="str">
        <f>IFERROR(VLOOKUP($AC933,FILL_DATA!$A$4:$X$1004,22,0),"")</f>
        <v/>
      </c>
      <c r="W933" s="58" t="str">
        <f>IFERROR(VLOOKUP($AC933,FILL_DATA!$A$4:$X$1004,23,0),"")</f>
        <v/>
      </c>
      <c r="X933" s="59" t="str">
        <f>IFERROR(VLOOKUP($AC933,FILL_DATA!$A$4:$X$1004,24,0),"")</f>
        <v/>
      </c>
      <c r="Y933" s="59" t="str">
        <f>IF(SANCTION!$C$6:$C$1006="","",VLOOKUP(SANCTION!$C$6:$C$1006,Sheet1!$B$3:$C$15,2,0))</f>
        <v/>
      </c>
      <c r="Z933" s="57">
        <f t="shared" si="28"/>
        <v>0</v>
      </c>
      <c r="AE933" s="89">
        <f>IF(SANCTION!$C933&gt;=9,1,0)</f>
        <v>1</v>
      </c>
      <c r="AF933" s="89">
        <f>IFERROR(PRODUCT(SANCTION!$X933,SANCTION!$Y933),"")</f>
        <v>0</v>
      </c>
      <c r="AG933" s="89">
        <f t="shared" si="29"/>
        <v>0</v>
      </c>
    </row>
    <row r="934" spans="1:33" hidden="1">
      <c r="A934" s="89" t="str">
        <f>J934&amp;"_"&amp;COUNTIF($J$6:J934,J934)</f>
        <v>_898</v>
      </c>
      <c r="B934" s="58"/>
      <c r="C934" s="58" t="str">
        <f>IFERROR(VLOOKUP($AC934,FILL_DATA!$A$4:$X$1004,2,0),"")</f>
        <v/>
      </c>
      <c r="D934" s="59" t="str">
        <f>IFERROR(VLOOKUP($AC934,FILL_DATA!$A$4:$X$1004,3,0),"")</f>
        <v/>
      </c>
      <c r="E934" s="59" t="str">
        <f>IF(REFRESH!D934="","",REFRESH!D934)</f>
        <v/>
      </c>
      <c r="F934" s="59" t="str">
        <f>IFERROR(VLOOKUP($AC934,FILL_DATA!$A$4:$X$1004,5,0),"")</f>
        <v/>
      </c>
      <c r="G934" s="58" t="str">
        <f>IFERROR(VLOOKUP($AC934,FILL_DATA!$A$4:$X$1004,6,0),"")</f>
        <v/>
      </c>
      <c r="H934" s="58" t="str">
        <f>IFERROR(VLOOKUP($AC934,FILL_DATA!$A$4:$X$1004,7,0),"")</f>
        <v/>
      </c>
      <c r="I934" s="161" t="str">
        <f>IFERROR(VLOOKUP($AC934,FILL_DATA!$A$4:$X$1004,9,0),"")</f>
        <v/>
      </c>
      <c r="J934" s="58" t="str">
        <f>IFERROR(VLOOKUP($AC934,FILL_DATA!$A$4:$X$1004,10,0),"")</f>
        <v/>
      </c>
      <c r="K934" s="58" t="str">
        <f>IFERROR(VLOOKUP($AC934,FILL_DATA!$A$4:$X$1004,11,0),"")</f>
        <v/>
      </c>
      <c r="L934" s="58" t="str">
        <f>IFERROR(VLOOKUP($AC934,FILL_DATA!$A$4:$X$1004,12,0),"")</f>
        <v/>
      </c>
      <c r="M934" s="58" t="str">
        <f>IFERROR(VLOOKUP($AC934,FILL_DATA!$A$4:$X$1004,13,0),"")</f>
        <v/>
      </c>
      <c r="N934" s="58" t="str">
        <f>IFERROR(VLOOKUP($AC934,FILL_DATA!$A$4:$X$1004,14,0),"")</f>
        <v/>
      </c>
      <c r="O934" s="58" t="str">
        <f>IFERROR(VLOOKUP($AC934,FILL_DATA!$A$4:$X$1004,15,0),"")</f>
        <v/>
      </c>
      <c r="P934" s="58" t="str">
        <f>IFERROR(VLOOKUP($AC934,FILL_DATA!$A$4:$X$1004,16,0),"")</f>
        <v/>
      </c>
      <c r="Q934" s="58" t="str">
        <f>IFERROR(VLOOKUP($AC934,FILL_DATA!$A$4:$X$1004,17,0),"")</f>
        <v/>
      </c>
      <c r="R934" s="58" t="str">
        <f>IFERROR(VLOOKUP($AC934,FILL_DATA!$A$4:$X$1004,18,0),"")</f>
        <v/>
      </c>
      <c r="S934" s="58" t="str">
        <f>IFERROR(VLOOKUP($AC934,FILL_DATA!$A$4:$X$1004,19,0),"")</f>
        <v/>
      </c>
      <c r="T934" s="58" t="str">
        <f>IFERROR(VLOOKUP($AC934,FILL_DATA!$A$4:$X$1004,20,0),"")</f>
        <v/>
      </c>
      <c r="U934" s="58" t="str">
        <f>IFERROR(VLOOKUP($AC934,FILL_DATA!$A$4:$X$1004,21,0),"")</f>
        <v/>
      </c>
      <c r="V934" s="58" t="str">
        <f>IFERROR(VLOOKUP($AC934,FILL_DATA!$A$4:$X$1004,22,0),"")</f>
        <v/>
      </c>
      <c r="W934" s="58" t="str">
        <f>IFERROR(VLOOKUP($AC934,FILL_DATA!$A$4:$X$1004,23,0),"")</f>
        <v/>
      </c>
      <c r="X934" s="59" t="str">
        <f>IFERROR(VLOOKUP($AC934,FILL_DATA!$A$4:$X$1004,24,0),"")</f>
        <v/>
      </c>
      <c r="Y934" s="59" t="str">
        <f>IF(SANCTION!$C$6:$C$1006="","",VLOOKUP(SANCTION!$C$6:$C$1006,Sheet1!$B$3:$C$15,2,0))</f>
        <v/>
      </c>
      <c r="Z934" s="57">
        <f t="shared" si="28"/>
        <v>0</v>
      </c>
      <c r="AE934" s="89">
        <f>IF(SANCTION!$C934&gt;=9,1,0)</f>
        <v>1</v>
      </c>
      <c r="AF934" s="89">
        <f>IFERROR(PRODUCT(SANCTION!$X934,SANCTION!$Y934),"")</f>
        <v>0</v>
      </c>
      <c r="AG934" s="89">
        <f t="shared" si="29"/>
        <v>0</v>
      </c>
    </row>
    <row r="935" spans="1:33" hidden="1">
      <c r="A935" s="89" t="str">
        <f>J935&amp;"_"&amp;COUNTIF($J$6:J935,J935)</f>
        <v>_899</v>
      </c>
      <c r="B935" s="58"/>
      <c r="C935" s="58" t="str">
        <f>IFERROR(VLOOKUP($AC935,FILL_DATA!$A$4:$X$1004,2,0),"")</f>
        <v/>
      </c>
      <c r="D935" s="59" t="str">
        <f>IFERROR(VLOOKUP($AC935,FILL_DATA!$A$4:$X$1004,3,0),"")</f>
        <v/>
      </c>
      <c r="E935" s="59" t="str">
        <f>IF(REFRESH!D935="","",REFRESH!D935)</f>
        <v/>
      </c>
      <c r="F935" s="59" t="str">
        <f>IFERROR(VLOOKUP($AC935,FILL_DATA!$A$4:$X$1004,5,0),"")</f>
        <v/>
      </c>
      <c r="G935" s="58" t="str">
        <f>IFERROR(VLOOKUP($AC935,FILL_DATA!$A$4:$X$1004,6,0),"")</f>
        <v/>
      </c>
      <c r="H935" s="58" t="str">
        <f>IFERROR(VLOOKUP($AC935,FILL_DATA!$A$4:$X$1004,7,0),"")</f>
        <v/>
      </c>
      <c r="I935" s="161" t="str">
        <f>IFERROR(VLOOKUP($AC935,FILL_DATA!$A$4:$X$1004,9,0),"")</f>
        <v/>
      </c>
      <c r="J935" s="58" t="str">
        <f>IFERROR(VLOOKUP($AC935,FILL_DATA!$A$4:$X$1004,10,0),"")</f>
        <v/>
      </c>
      <c r="K935" s="58" t="str">
        <f>IFERROR(VLOOKUP($AC935,FILL_DATA!$A$4:$X$1004,11,0),"")</f>
        <v/>
      </c>
      <c r="L935" s="58" t="str">
        <f>IFERROR(VLOOKUP($AC935,FILL_DATA!$A$4:$X$1004,12,0),"")</f>
        <v/>
      </c>
      <c r="M935" s="58" t="str">
        <f>IFERROR(VLOOKUP($AC935,FILL_DATA!$A$4:$X$1004,13,0),"")</f>
        <v/>
      </c>
      <c r="N935" s="58" t="str">
        <f>IFERROR(VLOOKUP($AC935,FILL_DATA!$A$4:$X$1004,14,0),"")</f>
        <v/>
      </c>
      <c r="O935" s="58" t="str">
        <f>IFERROR(VLOOKUP($AC935,FILL_DATA!$A$4:$X$1004,15,0),"")</f>
        <v/>
      </c>
      <c r="P935" s="58" t="str">
        <f>IFERROR(VLOOKUP($AC935,FILL_DATA!$A$4:$X$1004,16,0),"")</f>
        <v/>
      </c>
      <c r="Q935" s="58" t="str">
        <f>IFERROR(VLOOKUP($AC935,FILL_DATA!$A$4:$X$1004,17,0),"")</f>
        <v/>
      </c>
      <c r="R935" s="58" t="str">
        <f>IFERROR(VLOOKUP($AC935,FILL_DATA!$A$4:$X$1004,18,0),"")</f>
        <v/>
      </c>
      <c r="S935" s="58" t="str">
        <f>IFERROR(VLOOKUP($AC935,FILL_DATA!$A$4:$X$1004,19,0),"")</f>
        <v/>
      </c>
      <c r="T935" s="58" t="str">
        <f>IFERROR(VLOOKUP($AC935,FILL_DATA!$A$4:$X$1004,20,0),"")</f>
        <v/>
      </c>
      <c r="U935" s="58" t="str">
        <f>IFERROR(VLOOKUP($AC935,FILL_DATA!$A$4:$X$1004,21,0),"")</f>
        <v/>
      </c>
      <c r="V935" s="58" t="str">
        <f>IFERROR(VLOOKUP($AC935,FILL_DATA!$A$4:$X$1004,22,0),"")</f>
        <v/>
      </c>
      <c r="W935" s="58" t="str">
        <f>IFERROR(VLOOKUP($AC935,FILL_DATA!$A$4:$X$1004,23,0),"")</f>
        <v/>
      </c>
      <c r="X935" s="59" t="str">
        <f>IFERROR(VLOOKUP($AC935,FILL_DATA!$A$4:$X$1004,24,0),"")</f>
        <v/>
      </c>
      <c r="Y935" s="59" t="str">
        <f>IF(SANCTION!$C$6:$C$1006="","",VLOOKUP(SANCTION!$C$6:$C$1006,Sheet1!$B$3:$C$15,2,0))</f>
        <v/>
      </c>
      <c r="Z935" s="57">
        <f t="shared" si="28"/>
        <v>0</v>
      </c>
      <c r="AE935" s="89">
        <f>IF(SANCTION!$C935&gt;=9,1,0)</f>
        <v>1</v>
      </c>
      <c r="AF935" s="89">
        <f>IFERROR(PRODUCT(SANCTION!$X935,SANCTION!$Y935),"")</f>
        <v>0</v>
      </c>
      <c r="AG935" s="89">
        <f t="shared" si="29"/>
        <v>0</v>
      </c>
    </row>
    <row r="936" spans="1:33" hidden="1">
      <c r="A936" s="89" t="str">
        <f>J936&amp;"_"&amp;COUNTIF($J$6:J936,J936)</f>
        <v>_900</v>
      </c>
      <c r="B936" s="58"/>
      <c r="C936" s="58" t="str">
        <f>IFERROR(VLOOKUP($AC936,FILL_DATA!$A$4:$X$1004,2,0),"")</f>
        <v/>
      </c>
      <c r="D936" s="59" t="str">
        <f>IFERROR(VLOOKUP($AC936,FILL_DATA!$A$4:$X$1004,3,0),"")</f>
        <v/>
      </c>
      <c r="E936" s="59" t="str">
        <f>IF(REFRESH!D936="","",REFRESH!D936)</f>
        <v/>
      </c>
      <c r="F936" s="59" t="str">
        <f>IFERROR(VLOOKUP($AC936,FILL_DATA!$A$4:$X$1004,5,0),"")</f>
        <v/>
      </c>
      <c r="G936" s="58" t="str">
        <f>IFERROR(VLOOKUP($AC936,FILL_DATA!$A$4:$X$1004,6,0),"")</f>
        <v/>
      </c>
      <c r="H936" s="58" t="str">
        <f>IFERROR(VLOOKUP($AC936,FILL_DATA!$A$4:$X$1004,7,0),"")</f>
        <v/>
      </c>
      <c r="I936" s="161" t="str">
        <f>IFERROR(VLOOKUP($AC936,FILL_DATA!$A$4:$X$1004,9,0),"")</f>
        <v/>
      </c>
      <c r="J936" s="58" t="str">
        <f>IFERROR(VLOOKUP($AC936,FILL_DATA!$A$4:$X$1004,10,0),"")</f>
        <v/>
      </c>
      <c r="K936" s="58" t="str">
        <f>IFERROR(VLOOKUP($AC936,FILL_DATA!$A$4:$X$1004,11,0),"")</f>
        <v/>
      </c>
      <c r="L936" s="58" t="str">
        <f>IFERROR(VLOOKUP($AC936,FILL_DATA!$A$4:$X$1004,12,0),"")</f>
        <v/>
      </c>
      <c r="M936" s="58" t="str">
        <f>IFERROR(VLOOKUP($AC936,FILL_DATA!$A$4:$X$1004,13,0),"")</f>
        <v/>
      </c>
      <c r="N936" s="58" t="str">
        <f>IFERROR(VLOOKUP($AC936,FILL_DATA!$A$4:$X$1004,14,0),"")</f>
        <v/>
      </c>
      <c r="O936" s="58" t="str">
        <f>IFERROR(VLOOKUP($AC936,FILL_DATA!$A$4:$X$1004,15,0),"")</f>
        <v/>
      </c>
      <c r="P936" s="58" t="str">
        <f>IFERROR(VLOOKUP($AC936,FILL_DATA!$A$4:$X$1004,16,0),"")</f>
        <v/>
      </c>
      <c r="Q936" s="58" t="str">
        <f>IFERROR(VLOOKUP($AC936,FILL_DATA!$A$4:$X$1004,17,0),"")</f>
        <v/>
      </c>
      <c r="R936" s="58" t="str">
        <f>IFERROR(VLOOKUP($AC936,FILL_DATA!$A$4:$X$1004,18,0),"")</f>
        <v/>
      </c>
      <c r="S936" s="58" t="str">
        <f>IFERROR(VLOOKUP($AC936,FILL_DATA!$A$4:$X$1004,19,0),"")</f>
        <v/>
      </c>
      <c r="T936" s="58" t="str">
        <f>IFERROR(VLOOKUP($AC936,FILL_DATA!$A$4:$X$1004,20,0),"")</f>
        <v/>
      </c>
      <c r="U936" s="58" t="str">
        <f>IFERROR(VLOOKUP($AC936,FILL_DATA!$A$4:$X$1004,21,0),"")</f>
        <v/>
      </c>
      <c r="V936" s="58" t="str">
        <f>IFERROR(VLOOKUP($AC936,FILL_DATA!$A$4:$X$1004,22,0),"")</f>
        <v/>
      </c>
      <c r="W936" s="58" t="str">
        <f>IFERROR(VLOOKUP($AC936,FILL_DATA!$A$4:$X$1004,23,0),"")</f>
        <v/>
      </c>
      <c r="X936" s="59" t="str">
        <f>IFERROR(VLOOKUP($AC936,FILL_DATA!$A$4:$X$1004,24,0),"")</f>
        <v/>
      </c>
      <c r="Y936" s="59" t="str">
        <f>IF(SANCTION!$C$6:$C$1006="","",VLOOKUP(SANCTION!$C$6:$C$1006,Sheet1!$B$3:$C$15,2,0))</f>
        <v/>
      </c>
      <c r="Z936" s="57">
        <f t="shared" si="28"/>
        <v>0</v>
      </c>
      <c r="AE936" s="89">
        <f>IF(SANCTION!$C936&gt;=9,1,0)</f>
        <v>1</v>
      </c>
      <c r="AF936" s="89">
        <f>IFERROR(PRODUCT(SANCTION!$X936,SANCTION!$Y936),"")</f>
        <v>0</v>
      </c>
      <c r="AG936" s="89">
        <f t="shared" si="29"/>
        <v>0</v>
      </c>
    </row>
    <row r="937" spans="1:33" hidden="1">
      <c r="A937" s="89" t="str">
        <f>J937&amp;"_"&amp;COUNTIF($J$6:J937,J937)</f>
        <v>_901</v>
      </c>
      <c r="B937" s="58"/>
      <c r="C937" s="58" t="str">
        <f>IFERROR(VLOOKUP($AC937,FILL_DATA!$A$4:$X$1004,2,0),"")</f>
        <v/>
      </c>
      <c r="D937" s="59" t="str">
        <f>IFERROR(VLOOKUP($AC937,FILL_DATA!$A$4:$X$1004,3,0),"")</f>
        <v/>
      </c>
      <c r="E937" s="59" t="str">
        <f>IF(REFRESH!D937="","",REFRESH!D937)</f>
        <v/>
      </c>
      <c r="F937" s="59" t="str">
        <f>IFERROR(VLOOKUP($AC937,FILL_DATA!$A$4:$X$1004,5,0),"")</f>
        <v/>
      </c>
      <c r="G937" s="58" t="str">
        <f>IFERROR(VLOOKUP($AC937,FILL_DATA!$A$4:$X$1004,6,0),"")</f>
        <v/>
      </c>
      <c r="H937" s="58" t="str">
        <f>IFERROR(VLOOKUP($AC937,FILL_DATA!$A$4:$X$1004,7,0),"")</f>
        <v/>
      </c>
      <c r="I937" s="161" t="str">
        <f>IFERROR(VLOOKUP($AC937,FILL_DATA!$A$4:$X$1004,9,0),"")</f>
        <v/>
      </c>
      <c r="J937" s="58" t="str">
        <f>IFERROR(VLOOKUP($AC937,FILL_DATA!$A$4:$X$1004,10,0),"")</f>
        <v/>
      </c>
      <c r="K937" s="58" t="str">
        <f>IFERROR(VLOOKUP($AC937,FILL_DATA!$A$4:$X$1004,11,0),"")</f>
        <v/>
      </c>
      <c r="L937" s="58" t="str">
        <f>IFERROR(VLOOKUP($AC937,FILL_DATA!$A$4:$X$1004,12,0),"")</f>
        <v/>
      </c>
      <c r="M937" s="58" t="str">
        <f>IFERROR(VLOOKUP($AC937,FILL_DATA!$A$4:$X$1004,13,0),"")</f>
        <v/>
      </c>
      <c r="N937" s="58" t="str">
        <f>IFERROR(VLOOKUP($AC937,FILL_DATA!$A$4:$X$1004,14,0),"")</f>
        <v/>
      </c>
      <c r="O937" s="58" t="str">
        <f>IFERROR(VLOOKUP($AC937,FILL_DATA!$A$4:$X$1004,15,0),"")</f>
        <v/>
      </c>
      <c r="P937" s="58" t="str">
        <f>IFERROR(VLOOKUP($AC937,FILL_DATA!$A$4:$X$1004,16,0),"")</f>
        <v/>
      </c>
      <c r="Q937" s="58" t="str">
        <f>IFERROR(VLOOKUP($AC937,FILL_DATA!$A$4:$X$1004,17,0),"")</f>
        <v/>
      </c>
      <c r="R937" s="58" t="str">
        <f>IFERROR(VLOOKUP($AC937,FILL_DATA!$A$4:$X$1004,18,0),"")</f>
        <v/>
      </c>
      <c r="S937" s="58" t="str">
        <f>IFERROR(VLOOKUP($AC937,FILL_DATA!$A$4:$X$1004,19,0),"")</f>
        <v/>
      </c>
      <c r="T937" s="58" t="str">
        <f>IFERROR(VLOOKUP($AC937,FILL_DATA!$A$4:$X$1004,20,0),"")</f>
        <v/>
      </c>
      <c r="U937" s="58" t="str">
        <f>IFERROR(VLOOKUP($AC937,FILL_DATA!$A$4:$X$1004,21,0),"")</f>
        <v/>
      </c>
      <c r="V937" s="58" t="str">
        <f>IFERROR(VLOOKUP($AC937,FILL_DATA!$A$4:$X$1004,22,0),"")</f>
        <v/>
      </c>
      <c r="W937" s="58" t="str">
        <f>IFERROR(VLOOKUP($AC937,FILL_DATA!$A$4:$X$1004,23,0),"")</f>
        <v/>
      </c>
      <c r="X937" s="59" t="str">
        <f>IFERROR(VLOOKUP($AC937,FILL_DATA!$A$4:$X$1004,24,0),"")</f>
        <v/>
      </c>
      <c r="Y937" s="59" t="str">
        <f>IF(SANCTION!$C$6:$C$1006="","",VLOOKUP(SANCTION!$C$6:$C$1006,Sheet1!$B$3:$C$15,2,0))</f>
        <v/>
      </c>
      <c r="Z937" s="57">
        <f t="shared" si="28"/>
        <v>0</v>
      </c>
      <c r="AE937" s="89">
        <f>IF(SANCTION!$C937&gt;=9,1,0)</f>
        <v>1</v>
      </c>
      <c r="AF937" s="89">
        <f>IFERROR(PRODUCT(SANCTION!$X937,SANCTION!$Y937),"")</f>
        <v>0</v>
      </c>
      <c r="AG937" s="89">
        <f t="shared" si="29"/>
        <v>0</v>
      </c>
    </row>
    <row r="938" spans="1:33" hidden="1">
      <c r="A938" s="89" t="str">
        <f>J938&amp;"_"&amp;COUNTIF($J$6:J938,J938)</f>
        <v>_902</v>
      </c>
      <c r="B938" s="58"/>
      <c r="C938" s="58" t="str">
        <f>IFERROR(VLOOKUP($AC938,FILL_DATA!$A$4:$X$1004,2,0),"")</f>
        <v/>
      </c>
      <c r="D938" s="59" t="str">
        <f>IFERROR(VLOOKUP($AC938,FILL_DATA!$A$4:$X$1004,3,0),"")</f>
        <v/>
      </c>
      <c r="E938" s="59" t="str">
        <f>IF(REFRESH!D938="","",REFRESH!D938)</f>
        <v/>
      </c>
      <c r="F938" s="59" t="str">
        <f>IFERROR(VLOOKUP($AC938,FILL_DATA!$A$4:$X$1004,5,0),"")</f>
        <v/>
      </c>
      <c r="G938" s="58" t="str">
        <f>IFERROR(VLOOKUP($AC938,FILL_DATA!$A$4:$X$1004,6,0),"")</f>
        <v/>
      </c>
      <c r="H938" s="58" t="str">
        <f>IFERROR(VLOOKUP($AC938,FILL_DATA!$A$4:$X$1004,7,0),"")</f>
        <v/>
      </c>
      <c r="I938" s="161" t="str">
        <f>IFERROR(VLOOKUP($AC938,FILL_DATA!$A$4:$X$1004,9,0),"")</f>
        <v/>
      </c>
      <c r="J938" s="58" t="str">
        <f>IFERROR(VLOOKUP($AC938,FILL_DATA!$A$4:$X$1004,10,0),"")</f>
        <v/>
      </c>
      <c r="K938" s="58" t="str">
        <f>IFERROR(VLOOKUP($AC938,FILL_DATA!$A$4:$X$1004,11,0),"")</f>
        <v/>
      </c>
      <c r="L938" s="58" t="str">
        <f>IFERROR(VLOOKUP($AC938,FILL_DATA!$A$4:$X$1004,12,0),"")</f>
        <v/>
      </c>
      <c r="M938" s="58" t="str">
        <f>IFERROR(VLOOKUP($AC938,FILL_DATA!$A$4:$X$1004,13,0),"")</f>
        <v/>
      </c>
      <c r="N938" s="58" t="str">
        <f>IFERROR(VLOOKUP($AC938,FILL_DATA!$A$4:$X$1004,14,0),"")</f>
        <v/>
      </c>
      <c r="O938" s="58" t="str">
        <f>IFERROR(VLOOKUP($AC938,FILL_DATA!$A$4:$X$1004,15,0),"")</f>
        <v/>
      </c>
      <c r="P938" s="58" t="str">
        <f>IFERROR(VLOOKUP($AC938,FILL_DATA!$A$4:$X$1004,16,0),"")</f>
        <v/>
      </c>
      <c r="Q938" s="58" t="str">
        <f>IFERROR(VLOOKUP($AC938,FILL_DATA!$A$4:$X$1004,17,0),"")</f>
        <v/>
      </c>
      <c r="R938" s="58" t="str">
        <f>IFERROR(VLOOKUP($AC938,FILL_DATA!$A$4:$X$1004,18,0),"")</f>
        <v/>
      </c>
      <c r="S938" s="58" t="str">
        <f>IFERROR(VLOOKUP($AC938,FILL_DATA!$A$4:$X$1004,19,0),"")</f>
        <v/>
      </c>
      <c r="T938" s="58" t="str">
        <f>IFERROR(VLOOKUP($AC938,FILL_DATA!$A$4:$X$1004,20,0),"")</f>
        <v/>
      </c>
      <c r="U938" s="58" t="str">
        <f>IFERROR(VLOOKUP($AC938,FILL_DATA!$A$4:$X$1004,21,0),"")</f>
        <v/>
      </c>
      <c r="V938" s="58" t="str">
        <f>IFERROR(VLOOKUP($AC938,FILL_DATA!$A$4:$X$1004,22,0),"")</f>
        <v/>
      </c>
      <c r="W938" s="58" t="str">
        <f>IFERROR(VLOOKUP($AC938,FILL_DATA!$A$4:$X$1004,23,0),"")</f>
        <v/>
      </c>
      <c r="X938" s="59" t="str">
        <f>IFERROR(VLOOKUP($AC938,FILL_DATA!$A$4:$X$1004,24,0),"")</f>
        <v/>
      </c>
      <c r="Y938" s="59" t="str">
        <f>IF(SANCTION!$C$6:$C$1006="","",VLOOKUP(SANCTION!$C$6:$C$1006,Sheet1!$B$3:$C$15,2,0))</f>
        <v/>
      </c>
      <c r="Z938" s="57">
        <f t="shared" si="28"/>
        <v>0</v>
      </c>
      <c r="AE938" s="89">
        <f>IF(SANCTION!$C938&gt;=9,1,0)</f>
        <v>1</v>
      </c>
      <c r="AF938" s="89">
        <f>IFERROR(PRODUCT(SANCTION!$X938,SANCTION!$Y938),"")</f>
        <v>0</v>
      </c>
      <c r="AG938" s="89">
        <f t="shared" si="29"/>
        <v>0</v>
      </c>
    </row>
    <row r="939" spans="1:33" hidden="1">
      <c r="A939" s="89" t="str">
        <f>J939&amp;"_"&amp;COUNTIF($J$6:J939,J939)</f>
        <v>_903</v>
      </c>
      <c r="B939" s="58"/>
      <c r="C939" s="58" t="str">
        <f>IFERROR(VLOOKUP($AC939,FILL_DATA!$A$4:$X$1004,2,0),"")</f>
        <v/>
      </c>
      <c r="D939" s="59" t="str">
        <f>IFERROR(VLOOKUP($AC939,FILL_DATA!$A$4:$X$1004,3,0),"")</f>
        <v/>
      </c>
      <c r="E939" s="59" t="str">
        <f>IF(REFRESH!D939="","",REFRESH!D939)</f>
        <v/>
      </c>
      <c r="F939" s="59" t="str">
        <f>IFERROR(VLOOKUP($AC939,FILL_DATA!$A$4:$X$1004,5,0),"")</f>
        <v/>
      </c>
      <c r="G939" s="58" t="str">
        <f>IFERROR(VLOOKUP($AC939,FILL_DATA!$A$4:$X$1004,6,0),"")</f>
        <v/>
      </c>
      <c r="H939" s="58" t="str">
        <f>IFERROR(VLOOKUP($AC939,FILL_DATA!$A$4:$X$1004,7,0),"")</f>
        <v/>
      </c>
      <c r="I939" s="161" t="str">
        <f>IFERROR(VLOOKUP($AC939,FILL_DATA!$A$4:$X$1004,9,0),"")</f>
        <v/>
      </c>
      <c r="J939" s="58" t="str">
        <f>IFERROR(VLOOKUP($AC939,FILL_DATA!$A$4:$X$1004,10,0),"")</f>
        <v/>
      </c>
      <c r="K939" s="58" t="str">
        <f>IFERROR(VLOOKUP($AC939,FILL_DATA!$A$4:$X$1004,11,0),"")</f>
        <v/>
      </c>
      <c r="L939" s="58" t="str">
        <f>IFERROR(VLOOKUP($AC939,FILL_DATA!$A$4:$X$1004,12,0),"")</f>
        <v/>
      </c>
      <c r="M939" s="58" t="str">
        <f>IFERROR(VLOOKUP($AC939,FILL_DATA!$A$4:$X$1004,13,0),"")</f>
        <v/>
      </c>
      <c r="N939" s="58" t="str">
        <f>IFERROR(VLOOKUP($AC939,FILL_DATA!$A$4:$X$1004,14,0),"")</f>
        <v/>
      </c>
      <c r="O939" s="58" t="str">
        <f>IFERROR(VLOOKUP($AC939,FILL_DATA!$A$4:$X$1004,15,0),"")</f>
        <v/>
      </c>
      <c r="P939" s="58" t="str">
        <f>IFERROR(VLOOKUP($AC939,FILL_DATA!$A$4:$X$1004,16,0),"")</f>
        <v/>
      </c>
      <c r="Q939" s="58" t="str">
        <f>IFERROR(VLOOKUP($AC939,FILL_DATA!$A$4:$X$1004,17,0),"")</f>
        <v/>
      </c>
      <c r="R939" s="58" t="str">
        <f>IFERROR(VLOOKUP($AC939,FILL_DATA!$A$4:$X$1004,18,0),"")</f>
        <v/>
      </c>
      <c r="S939" s="58" t="str">
        <f>IFERROR(VLOOKUP($AC939,FILL_DATA!$A$4:$X$1004,19,0),"")</f>
        <v/>
      </c>
      <c r="T939" s="58" t="str">
        <f>IFERROR(VLOOKUP($AC939,FILL_DATA!$A$4:$X$1004,20,0),"")</f>
        <v/>
      </c>
      <c r="U939" s="58" t="str">
        <f>IFERROR(VLOOKUP($AC939,FILL_DATA!$A$4:$X$1004,21,0),"")</f>
        <v/>
      </c>
      <c r="V939" s="58" t="str">
        <f>IFERROR(VLOOKUP($AC939,FILL_DATA!$A$4:$X$1004,22,0),"")</f>
        <v/>
      </c>
      <c r="W939" s="58" t="str">
        <f>IFERROR(VLOOKUP($AC939,FILL_DATA!$A$4:$X$1004,23,0),"")</f>
        <v/>
      </c>
      <c r="X939" s="59" t="str">
        <f>IFERROR(VLOOKUP($AC939,FILL_DATA!$A$4:$X$1004,24,0),"")</f>
        <v/>
      </c>
      <c r="Y939" s="59" t="str">
        <f>IF(SANCTION!$C$6:$C$1006="","",VLOOKUP(SANCTION!$C$6:$C$1006,Sheet1!$B$3:$C$15,2,0))</f>
        <v/>
      </c>
      <c r="Z939" s="57">
        <f t="shared" si="28"/>
        <v>0</v>
      </c>
      <c r="AE939" s="89">
        <f>IF(SANCTION!$C939&gt;=9,1,0)</f>
        <v>1</v>
      </c>
      <c r="AF939" s="89">
        <f>IFERROR(PRODUCT(SANCTION!$X939,SANCTION!$Y939),"")</f>
        <v>0</v>
      </c>
      <c r="AG939" s="89">
        <f t="shared" si="29"/>
        <v>0</v>
      </c>
    </row>
    <row r="940" spans="1:33" hidden="1">
      <c r="A940" s="89" t="str">
        <f>J940&amp;"_"&amp;COUNTIF($J$6:J940,J940)</f>
        <v>_904</v>
      </c>
      <c r="B940" s="58"/>
      <c r="C940" s="58" t="str">
        <f>IFERROR(VLOOKUP($AC940,FILL_DATA!$A$4:$X$1004,2,0),"")</f>
        <v/>
      </c>
      <c r="D940" s="59" t="str">
        <f>IFERROR(VLOOKUP($AC940,FILL_DATA!$A$4:$X$1004,3,0),"")</f>
        <v/>
      </c>
      <c r="E940" s="59" t="str">
        <f>IF(REFRESH!D940="","",REFRESH!D940)</f>
        <v/>
      </c>
      <c r="F940" s="59" t="str">
        <f>IFERROR(VLOOKUP($AC940,FILL_DATA!$A$4:$X$1004,5,0),"")</f>
        <v/>
      </c>
      <c r="G940" s="58" t="str">
        <f>IFERROR(VLOOKUP($AC940,FILL_DATA!$A$4:$X$1004,6,0),"")</f>
        <v/>
      </c>
      <c r="H940" s="58" t="str">
        <f>IFERROR(VLOOKUP($AC940,FILL_DATA!$A$4:$X$1004,7,0),"")</f>
        <v/>
      </c>
      <c r="I940" s="161" t="str">
        <f>IFERROR(VLOOKUP($AC940,FILL_DATA!$A$4:$X$1004,9,0),"")</f>
        <v/>
      </c>
      <c r="J940" s="58" t="str">
        <f>IFERROR(VLOOKUP($AC940,FILL_DATA!$A$4:$X$1004,10,0),"")</f>
        <v/>
      </c>
      <c r="K940" s="58" t="str">
        <f>IFERROR(VLOOKUP($AC940,FILL_DATA!$A$4:$X$1004,11,0),"")</f>
        <v/>
      </c>
      <c r="L940" s="58" t="str">
        <f>IFERROR(VLOOKUP($AC940,FILL_DATA!$A$4:$X$1004,12,0),"")</f>
        <v/>
      </c>
      <c r="M940" s="58" t="str">
        <f>IFERROR(VLOOKUP($AC940,FILL_DATA!$A$4:$X$1004,13,0),"")</f>
        <v/>
      </c>
      <c r="N940" s="58" t="str">
        <f>IFERROR(VLOOKUP($AC940,FILL_DATA!$A$4:$X$1004,14,0),"")</f>
        <v/>
      </c>
      <c r="O940" s="58" t="str">
        <f>IFERROR(VLOOKUP($AC940,FILL_DATA!$A$4:$X$1004,15,0),"")</f>
        <v/>
      </c>
      <c r="P940" s="58" t="str">
        <f>IFERROR(VLOOKUP($AC940,FILL_DATA!$A$4:$X$1004,16,0),"")</f>
        <v/>
      </c>
      <c r="Q940" s="58" t="str">
        <f>IFERROR(VLOOKUP($AC940,FILL_DATA!$A$4:$X$1004,17,0),"")</f>
        <v/>
      </c>
      <c r="R940" s="58" t="str">
        <f>IFERROR(VLOOKUP($AC940,FILL_DATA!$A$4:$X$1004,18,0),"")</f>
        <v/>
      </c>
      <c r="S940" s="58" t="str">
        <f>IFERROR(VLOOKUP($AC940,FILL_DATA!$A$4:$X$1004,19,0),"")</f>
        <v/>
      </c>
      <c r="T940" s="58" t="str">
        <f>IFERROR(VLOOKUP($AC940,FILL_DATA!$A$4:$X$1004,20,0),"")</f>
        <v/>
      </c>
      <c r="U940" s="58" t="str">
        <f>IFERROR(VLOOKUP($AC940,FILL_DATA!$A$4:$X$1004,21,0),"")</f>
        <v/>
      </c>
      <c r="V940" s="58" t="str">
        <f>IFERROR(VLOOKUP($AC940,FILL_DATA!$A$4:$X$1004,22,0),"")</f>
        <v/>
      </c>
      <c r="W940" s="58" t="str">
        <f>IFERROR(VLOOKUP($AC940,FILL_DATA!$A$4:$X$1004,23,0),"")</f>
        <v/>
      </c>
      <c r="X940" s="59" t="str">
        <f>IFERROR(VLOOKUP($AC940,FILL_DATA!$A$4:$X$1004,24,0),"")</f>
        <v/>
      </c>
      <c r="Y940" s="59" t="str">
        <f>IF(SANCTION!$C$6:$C$1006="","",VLOOKUP(SANCTION!$C$6:$C$1006,Sheet1!$B$3:$C$15,2,0))</f>
        <v/>
      </c>
      <c r="Z940" s="57">
        <f t="shared" si="28"/>
        <v>0</v>
      </c>
      <c r="AE940" s="89">
        <f>IF(SANCTION!$C940&gt;=9,1,0)</f>
        <v>1</v>
      </c>
      <c r="AF940" s="89">
        <f>IFERROR(PRODUCT(SANCTION!$X940,SANCTION!$Y940),"")</f>
        <v>0</v>
      </c>
      <c r="AG940" s="89">
        <f t="shared" si="29"/>
        <v>0</v>
      </c>
    </row>
    <row r="941" spans="1:33" hidden="1">
      <c r="A941" s="89" t="str">
        <f>J941&amp;"_"&amp;COUNTIF($J$6:J941,J941)</f>
        <v>_905</v>
      </c>
      <c r="B941" s="58"/>
      <c r="C941" s="58" t="str">
        <f>IFERROR(VLOOKUP($AC941,FILL_DATA!$A$4:$X$1004,2,0),"")</f>
        <v/>
      </c>
      <c r="D941" s="59" t="str">
        <f>IFERROR(VLOOKUP($AC941,FILL_DATA!$A$4:$X$1004,3,0),"")</f>
        <v/>
      </c>
      <c r="E941" s="59" t="str">
        <f>IF(REFRESH!D941="","",REFRESH!D941)</f>
        <v/>
      </c>
      <c r="F941" s="59" t="str">
        <f>IFERROR(VLOOKUP($AC941,FILL_DATA!$A$4:$X$1004,5,0),"")</f>
        <v/>
      </c>
      <c r="G941" s="58" t="str">
        <f>IFERROR(VLOOKUP($AC941,FILL_DATA!$A$4:$X$1004,6,0),"")</f>
        <v/>
      </c>
      <c r="H941" s="58" t="str">
        <f>IFERROR(VLOOKUP($AC941,FILL_DATA!$A$4:$X$1004,7,0),"")</f>
        <v/>
      </c>
      <c r="I941" s="161" t="str">
        <f>IFERROR(VLOOKUP($AC941,FILL_DATA!$A$4:$X$1004,9,0),"")</f>
        <v/>
      </c>
      <c r="J941" s="58" t="str">
        <f>IFERROR(VLOOKUP($AC941,FILL_DATA!$A$4:$X$1004,10,0),"")</f>
        <v/>
      </c>
      <c r="K941" s="58" t="str">
        <f>IFERROR(VLOOKUP($AC941,FILL_DATA!$A$4:$X$1004,11,0),"")</f>
        <v/>
      </c>
      <c r="L941" s="58" t="str">
        <f>IFERROR(VLOOKUP($AC941,FILL_DATA!$A$4:$X$1004,12,0),"")</f>
        <v/>
      </c>
      <c r="M941" s="58" t="str">
        <f>IFERROR(VLOOKUP($AC941,FILL_DATA!$A$4:$X$1004,13,0),"")</f>
        <v/>
      </c>
      <c r="N941" s="58" t="str">
        <f>IFERROR(VLOOKUP($AC941,FILL_DATA!$A$4:$X$1004,14,0),"")</f>
        <v/>
      </c>
      <c r="O941" s="58" t="str">
        <f>IFERROR(VLOOKUP($AC941,FILL_DATA!$A$4:$X$1004,15,0),"")</f>
        <v/>
      </c>
      <c r="P941" s="58" t="str">
        <f>IFERROR(VLOOKUP($AC941,FILL_DATA!$A$4:$X$1004,16,0),"")</f>
        <v/>
      </c>
      <c r="Q941" s="58" t="str">
        <f>IFERROR(VLOOKUP($AC941,FILL_DATA!$A$4:$X$1004,17,0),"")</f>
        <v/>
      </c>
      <c r="R941" s="58" t="str">
        <f>IFERROR(VLOOKUP($AC941,FILL_DATA!$A$4:$X$1004,18,0),"")</f>
        <v/>
      </c>
      <c r="S941" s="58" t="str">
        <f>IFERROR(VLOOKUP($AC941,FILL_DATA!$A$4:$X$1004,19,0),"")</f>
        <v/>
      </c>
      <c r="T941" s="58" t="str">
        <f>IFERROR(VLOOKUP($AC941,FILL_DATA!$A$4:$X$1004,20,0),"")</f>
        <v/>
      </c>
      <c r="U941" s="58" t="str">
        <f>IFERROR(VLOOKUP($AC941,FILL_DATA!$A$4:$X$1004,21,0),"")</f>
        <v/>
      </c>
      <c r="V941" s="58" t="str">
        <f>IFERROR(VLOOKUP($AC941,FILL_DATA!$A$4:$X$1004,22,0),"")</f>
        <v/>
      </c>
      <c r="W941" s="58" t="str">
        <f>IFERROR(VLOOKUP($AC941,FILL_DATA!$A$4:$X$1004,23,0),"")</f>
        <v/>
      </c>
      <c r="X941" s="59" t="str">
        <f>IFERROR(VLOOKUP($AC941,FILL_DATA!$A$4:$X$1004,24,0),"")</f>
        <v/>
      </c>
      <c r="Y941" s="59" t="str">
        <f>IF(SANCTION!$C$6:$C$1006="","",VLOOKUP(SANCTION!$C$6:$C$1006,Sheet1!$B$3:$C$15,2,0))</f>
        <v/>
      </c>
      <c r="Z941" s="57">
        <f t="shared" si="28"/>
        <v>0</v>
      </c>
      <c r="AE941" s="89">
        <f>IF(SANCTION!$C941&gt;=9,1,0)</f>
        <v>1</v>
      </c>
      <c r="AF941" s="89">
        <f>IFERROR(PRODUCT(SANCTION!$X941,SANCTION!$Y941),"")</f>
        <v>0</v>
      </c>
      <c r="AG941" s="89">
        <f t="shared" si="29"/>
        <v>0</v>
      </c>
    </row>
    <row r="942" spans="1:33" hidden="1">
      <c r="A942" s="89" t="str">
        <f>J942&amp;"_"&amp;COUNTIF($J$6:J942,J942)</f>
        <v>_906</v>
      </c>
      <c r="B942" s="58"/>
      <c r="C942" s="58" t="str">
        <f>IFERROR(VLOOKUP($AC942,FILL_DATA!$A$4:$X$1004,2,0),"")</f>
        <v/>
      </c>
      <c r="D942" s="59" t="str">
        <f>IFERROR(VLOOKUP($AC942,FILL_DATA!$A$4:$X$1004,3,0),"")</f>
        <v/>
      </c>
      <c r="E942" s="59" t="str">
        <f>IF(REFRESH!D942="","",REFRESH!D942)</f>
        <v/>
      </c>
      <c r="F942" s="59" t="str">
        <f>IFERROR(VLOOKUP($AC942,FILL_DATA!$A$4:$X$1004,5,0),"")</f>
        <v/>
      </c>
      <c r="G942" s="58" t="str">
        <f>IFERROR(VLOOKUP($AC942,FILL_DATA!$A$4:$X$1004,6,0),"")</f>
        <v/>
      </c>
      <c r="H942" s="58" t="str">
        <f>IFERROR(VLOOKUP($AC942,FILL_DATA!$A$4:$X$1004,7,0),"")</f>
        <v/>
      </c>
      <c r="I942" s="161" t="str">
        <f>IFERROR(VLOOKUP($AC942,FILL_DATA!$A$4:$X$1004,9,0),"")</f>
        <v/>
      </c>
      <c r="J942" s="58" t="str">
        <f>IFERROR(VLOOKUP($AC942,FILL_DATA!$A$4:$X$1004,10,0),"")</f>
        <v/>
      </c>
      <c r="K942" s="58" t="str">
        <f>IFERROR(VLOOKUP($AC942,FILL_DATA!$A$4:$X$1004,11,0),"")</f>
        <v/>
      </c>
      <c r="L942" s="58" t="str">
        <f>IFERROR(VLOOKUP($AC942,FILL_DATA!$A$4:$X$1004,12,0),"")</f>
        <v/>
      </c>
      <c r="M942" s="58" t="str">
        <f>IFERROR(VLOOKUP($AC942,FILL_DATA!$A$4:$X$1004,13,0),"")</f>
        <v/>
      </c>
      <c r="N942" s="58" t="str">
        <f>IFERROR(VLOOKUP($AC942,FILL_DATA!$A$4:$X$1004,14,0),"")</f>
        <v/>
      </c>
      <c r="O942" s="58" t="str">
        <f>IFERROR(VLOOKUP($AC942,FILL_DATA!$A$4:$X$1004,15,0),"")</f>
        <v/>
      </c>
      <c r="P942" s="58" t="str">
        <f>IFERROR(VLOOKUP($AC942,FILL_DATA!$A$4:$X$1004,16,0),"")</f>
        <v/>
      </c>
      <c r="Q942" s="58" t="str">
        <f>IFERROR(VLOOKUP($AC942,FILL_DATA!$A$4:$X$1004,17,0),"")</f>
        <v/>
      </c>
      <c r="R942" s="58" t="str">
        <f>IFERROR(VLOOKUP($AC942,FILL_DATA!$A$4:$X$1004,18,0),"")</f>
        <v/>
      </c>
      <c r="S942" s="58" t="str">
        <f>IFERROR(VLOOKUP($AC942,FILL_DATA!$A$4:$X$1004,19,0),"")</f>
        <v/>
      </c>
      <c r="T942" s="58" t="str">
        <f>IFERROR(VLOOKUP($AC942,FILL_DATA!$A$4:$X$1004,20,0),"")</f>
        <v/>
      </c>
      <c r="U942" s="58" t="str">
        <f>IFERROR(VLOOKUP($AC942,FILL_DATA!$A$4:$X$1004,21,0),"")</f>
        <v/>
      </c>
      <c r="V942" s="58" t="str">
        <f>IFERROR(VLOOKUP($AC942,FILL_DATA!$A$4:$X$1004,22,0),"")</f>
        <v/>
      </c>
      <c r="W942" s="58" t="str">
        <f>IFERROR(VLOOKUP($AC942,FILL_DATA!$A$4:$X$1004,23,0),"")</f>
        <v/>
      </c>
      <c r="X942" s="59" t="str">
        <f>IFERROR(VLOOKUP($AC942,FILL_DATA!$A$4:$X$1004,24,0),"")</f>
        <v/>
      </c>
      <c r="Y942" s="59" t="str">
        <f>IF(SANCTION!$C$6:$C$1006="","",VLOOKUP(SANCTION!$C$6:$C$1006,Sheet1!$B$3:$C$15,2,0))</f>
        <v/>
      </c>
      <c r="Z942" s="57">
        <f t="shared" si="28"/>
        <v>0</v>
      </c>
      <c r="AE942" s="89">
        <f>IF(SANCTION!$C942&gt;=9,1,0)</f>
        <v>1</v>
      </c>
      <c r="AF942" s="89">
        <f>IFERROR(PRODUCT(SANCTION!$X942,SANCTION!$Y942),"")</f>
        <v>0</v>
      </c>
      <c r="AG942" s="89">
        <f t="shared" si="29"/>
        <v>0</v>
      </c>
    </row>
    <row r="943" spans="1:33" hidden="1">
      <c r="A943" s="89" t="str">
        <f>J943&amp;"_"&amp;COUNTIF($J$6:J943,J943)</f>
        <v>_907</v>
      </c>
      <c r="B943" s="58"/>
      <c r="C943" s="58" t="str">
        <f>IFERROR(VLOOKUP($AC943,FILL_DATA!$A$4:$X$1004,2,0),"")</f>
        <v/>
      </c>
      <c r="D943" s="59" t="str">
        <f>IFERROR(VLOOKUP($AC943,FILL_DATA!$A$4:$X$1004,3,0),"")</f>
        <v/>
      </c>
      <c r="E943" s="59" t="str">
        <f>IF(REFRESH!D943="","",REFRESH!D943)</f>
        <v/>
      </c>
      <c r="F943" s="59" t="str">
        <f>IFERROR(VLOOKUP($AC943,FILL_DATA!$A$4:$X$1004,5,0),"")</f>
        <v/>
      </c>
      <c r="G943" s="58" t="str">
        <f>IFERROR(VLOOKUP($AC943,FILL_DATA!$A$4:$X$1004,6,0),"")</f>
        <v/>
      </c>
      <c r="H943" s="58" t="str">
        <f>IFERROR(VLOOKUP($AC943,FILL_DATA!$A$4:$X$1004,7,0),"")</f>
        <v/>
      </c>
      <c r="I943" s="161" t="str">
        <f>IFERROR(VLOOKUP($AC943,FILL_DATA!$A$4:$X$1004,9,0),"")</f>
        <v/>
      </c>
      <c r="J943" s="58" t="str">
        <f>IFERROR(VLOOKUP($AC943,FILL_DATA!$A$4:$X$1004,10,0),"")</f>
        <v/>
      </c>
      <c r="K943" s="58" t="str">
        <f>IFERROR(VLOOKUP($AC943,FILL_DATA!$A$4:$X$1004,11,0),"")</f>
        <v/>
      </c>
      <c r="L943" s="58" t="str">
        <f>IFERROR(VLOOKUP($AC943,FILL_DATA!$A$4:$X$1004,12,0),"")</f>
        <v/>
      </c>
      <c r="M943" s="58" t="str">
        <f>IFERROR(VLOOKUP($AC943,FILL_DATA!$A$4:$X$1004,13,0),"")</f>
        <v/>
      </c>
      <c r="N943" s="58" t="str">
        <f>IFERROR(VLOOKUP($AC943,FILL_DATA!$A$4:$X$1004,14,0),"")</f>
        <v/>
      </c>
      <c r="O943" s="58" t="str">
        <f>IFERROR(VLOOKUP($AC943,FILL_DATA!$A$4:$X$1004,15,0),"")</f>
        <v/>
      </c>
      <c r="P943" s="58" t="str">
        <f>IFERROR(VLOOKUP($AC943,FILL_DATA!$A$4:$X$1004,16,0),"")</f>
        <v/>
      </c>
      <c r="Q943" s="58" t="str">
        <f>IFERROR(VLOOKUP($AC943,FILL_DATA!$A$4:$X$1004,17,0),"")</f>
        <v/>
      </c>
      <c r="R943" s="58" t="str">
        <f>IFERROR(VLOOKUP($AC943,FILL_DATA!$A$4:$X$1004,18,0),"")</f>
        <v/>
      </c>
      <c r="S943" s="58" t="str">
        <f>IFERROR(VLOOKUP($AC943,FILL_DATA!$A$4:$X$1004,19,0),"")</f>
        <v/>
      </c>
      <c r="T943" s="58" t="str">
        <f>IFERROR(VLOOKUP($AC943,FILL_DATA!$A$4:$X$1004,20,0),"")</f>
        <v/>
      </c>
      <c r="U943" s="58" t="str">
        <f>IFERROR(VLOOKUP($AC943,FILL_DATA!$A$4:$X$1004,21,0),"")</f>
        <v/>
      </c>
      <c r="V943" s="58" t="str">
        <f>IFERROR(VLOOKUP($AC943,FILL_DATA!$A$4:$X$1004,22,0),"")</f>
        <v/>
      </c>
      <c r="W943" s="58" t="str">
        <f>IFERROR(VLOOKUP($AC943,FILL_DATA!$A$4:$X$1004,23,0),"")</f>
        <v/>
      </c>
      <c r="X943" s="59" t="str">
        <f>IFERROR(VLOOKUP($AC943,FILL_DATA!$A$4:$X$1004,24,0),"")</f>
        <v/>
      </c>
      <c r="Y943" s="59" t="str">
        <f>IF(SANCTION!$C$6:$C$1006="","",VLOOKUP(SANCTION!$C$6:$C$1006,Sheet1!$B$3:$C$15,2,0))</f>
        <v/>
      </c>
      <c r="Z943" s="57">
        <f t="shared" si="28"/>
        <v>0</v>
      </c>
      <c r="AE943" s="89">
        <f>IF(SANCTION!$C943&gt;=9,1,0)</f>
        <v>1</v>
      </c>
      <c r="AF943" s="89">
        <f>IFERROR(PRODUCT(SANCTION!$X943,SANCTION!$Y943),"")</f>
        <v>0</v>
      </c>
      <c r="AG943" s="89">
        <f t="shared" si="29"/>
        <v>0</v>
      </c>
    </row>
    <row r="944" spans="1:33" hidden="1">
      <c r="A944" s="89" t="str">
        <f>J944&amp;"_"&amp;COUNTIF($J$6:J944,J944)</f>
        <v>_908</v>
      </c>
      <c r="B944" s="58"/>
      <c r="C944" s="58" t="str">
        <f>IFERROR(VLOOKUP($AC944,FILL_DATA!$A$4:$X$1004,2,0),"")</f>
        <v/>
      </c>
      <c r="D944" s="59" t="str">
        <f>IFERROR(VLOOKUP($AC944,FILL_DATA!$A$4:$X$1004,3,0),"")</f>
        <v/>
      </c>
      <c r="E944" s="59" t="str">
        <f>IF(REFRESH!D944="","",REFRESH!D944)</f>
        <v/>
      </c>
      <c r="F944" s="59" t="str">
        <f>IFERROR(VLOOKUP($AC944,FILL_DATA!$A$4:$X$1004,5,0),"")</f>
        <v/>
      </c>
      <c r="G944" s="58" t="str">
        <f>IFERROR(VLOOKUP($AC944,FILL_DATA!$A$4:$X$1004,6,0),"")</f>
        <v/>
      </c>
      <c r="H944" s="58" t="str">
        <f>IFERROR(VLOOKUP($AC944,FILL_DATA!$A$4:$X$1004,7,0),"")</f>
        <v/>
      </c>
      <c r="I944" s="161" t="str">
        <f>IFERROR(VLOOKUP($AC944,FILL_DATA!$A$4:$X$1004,9,0),"")</f>
        <v/>
      </c>
      <c r="J944" s="58" t="str">
        <f>IFERROR(VLOOKUP($AC944,FILL_DATA!$A$4:$X$1004,10,0),"")</f>
        <v/>
      </c>
      <c r="K944" s="58" t="str">
        <f>IFERROR(VLOOKUP($AC944,FILL_DATA!$A$4:$X$1004,11,0),"")</f>
        <v/>
      </c>
      <c r="L944" s="58" t="str">
        <f>IFERROR(VLOOKUP($AC944,FILL_DATA!$A$4:$X$1004,12,0),"")</f>
        <v/>
      </c>
      <c r="M944" s="58" t="str">
        <f>IFERROR(VLOOKUP($AC944,FILL_DATA!$A$4:$X$1004,13,0),"")</f>
        <v/>
      </c>
      <c r="N944" s="58" t="str">
        <f>IFERROR(VLOOKUP($AC944,FILL_DATA!$A$4:$X$1004,14,0),"")</f>
        <v/>
      </c>
      <c r="O944" s="58" t="str">
        <f>IFERROR(VLOOKUP($AC944,FILL_DATA!$A$4:$X$1004,15,0),"")</f>
        <v/>
      </c>
      <c r="P944" s="58" t="str">
        <f>IFERROR(VLOOKUP($AC944,FILL_DATA!$A$4:$X$1004,16,0),"")</f>
        <v/>
      </c>
      <c r="Q944" s="58" t="str">
        <f>IFERROR(VLOOKUP($AC944,FILL_DATA!$A$4:$X$1004,17,0),"")</f>
        <v/>
      </c>
      <c r="R944" s="58" t="str">
        <f>IFERROR(VLOOKUP($AC944,FILL_DATA!$A$4:$X$1004,18,0),"")</f>
        <v/>
      </c>
      <c r="S944" s="58" t="str">
        <f>IFERROR(VLOOKUP($AC944,FILL_DATA!$A$4:$X$1004,19,0),"")</f>
        <v/>
      </c>
      <c r="T944" s="58" t="str">
        <f>IFERROR(VLOOKUP($AC944,FILL_DATA!$A$4:$X$1004,20,0),"")</f>
        <v/>
      </c>
      <c r="U944" s="58" t="str">
        <f>IFERROR(VLOOKUP($AC944,FILL_DATA!$A$4:$X$1004,21,0),"")</f>
        <v/>
      </c>
      <c r="V944" s="58" t="str">
        <f>IFERROR(VLOOKUP($AC944,FILL_DATA!$A$4:$X$1004,22,0),"")</f>
        <v/>
      </c>
      <c r="W944" s="58" t="str">
        <f>IFERROR(VLOOKUP($AC944,FILL_DATA!$A$4:$X$1004,23,0),"")</f>
        <v/>
      </c>
      <c r="X944" s="59" t="str">
        <f>IFERROR(VLOOKUP($AC944,FILL_DATA!$A$4:$X$1004,24,0),"")</f>
        <v/>
      </c>
      <c r="Y944" s="59" t="str">
        <f>IF(SANCTION!$C$6:$C$1006="","",VLOOKUP(SANCTION!$C$6:$C$1006,Sheet1!$B$3:$C$15,2,0))</f>
        <v/>
      </c>
      <c r="Z944" s="57">
        <f t="shared" si="28"/>
        <v>0</v>
      </c>
      <c r="AE944" s="89">
        <f>IF(SANCTION!$C944&gt;=9,1,0)</f>
        <v>1</v>
      </c>
      <c r="AF944" s="89">
        <f>IFERROR(PRODUCT(SANCTION!$X944,SANCTION!$Y944),"")</f>
        <v>0</v>
      </c>
      <c r="AG944" s="89">
        <f t="shared" si="29"/>
        <v>0</v>
      </c>
    </row>
    <row r="945" spans="1:33" hidden="1">
      <c r="A945" s="89" t="str">
        <f>J945&amp;"_"&amp;COUNTIF($J$6:J945,J945)</f>
        <v>_909</v>
      </c>
      <c r="B945" s="58"/>
      <c r="C945" s="58" t="str">
        <f>IFERROR(VLOOKUP($AC945,FILL_DATA!$A$4:$X$1004,2,0),"")</f>
        <v/>
      </c>
      <c r="D945" s="59" t="str">
        <f>IFERROR(VLOOKUP($AC945,FILL_DATA!$A$4:$X$1004,3,0),"")</f>
        <v/>
      </c>
      <c r="E945" s="59" t="str">
        <f>IF(REFRESH!D945="","",REFRESH!D945)</f>
        <v/>
      </c>
      <c r="F945" s="59" t="str">
        <f>IFERROR(VLOOKUP($AC945,FILL_DATA!$A$4:$X$1004,5,0),"")</f>
        <v/>
      </c>
      <c r="G945" s="58" t="str">
        <f>IFERROR(VLOOKUP($AC945,FILL_DATA!$A$4:$X$1004,6,0),"")</f>
        <v/>
      </c>
      <c r="H945" s="58" t="str">
        <f>IFERROR(VLOOKUP($AC945,FILL_DATA!$A$4:$X$1004,7,0),"")</f>
        <v/>
      </c>
      <c r="I945" s="161" t="str">
        <f>IFERROR(VLOOKUP($AC945,FILL_DATA!$A$4:$X$1004,9,0),"")</f>
        <v/>
      </c>
      <c r="J945" s="58" t="str">
        <f>IFERROR(VLOOKUP($AC945,FILL_DATA!$A$4:$X$1004,10,0),"")</f>
        <v/>
      </c>
      <c r="K945" s="58" t="str">
        <f>IFERROR(VLOOKUP($AC945,FILL_DATA!$A$4:$X$1004,11,0),"")</f>
        <v/>
      </c>
      <c r="L945" s="58" t="str">
        <f>IFERROR(VLOOKUP($AC945,FILL_DATA!$A$4:$X$1004,12,0),"")</f>
        <v/>
      </c>
      <c r="M945" s="58" t="str">
        <f>IFERROR(VLOOKUP($AC945,FILL_DATA!$A$4:$X$1004,13,0),"")</f>
        <v/>
      </c>
      <c r="N945" s="58" t="str">
        <f>IFERROR(VLOOKUP($AC945,FILL_DATA!$A$4:$X$1004,14,0),"")</f>
        <v/>
      </c>
      <c r="O945" s="58" t="str">
        <f>IFERROR(VLOOKUP($AC945,FILL_DATA!$A$4:$X$1004,15,0),"")</f>
        <v/>
      </c>
      <c r="P945" s="58" t="str">
        <f>IFERROR(VLOOKUP($AC945,FILL_DATA!$A$4:$X$1004,16,0),"")</f>
        <v/>
      </c>
      <c r="Q945" s="58" t="str">
        <f>IFERROR(VLOOKUP($AC945,FILL_DATA!$A$4:$X$1004,17,0),"")</f>
        <v/>
      </c>
      <c r="R945" s="58" t="str">
        <f>IFERROR(VLOOKUP($AC945,FILL_DATA!$A$4:$X$1004,18,0),"")</f>
        <v/>
      </c>
      <c r="S945" s="58" t="str">
        <f>IFERROR(VLOOKUP($AC945,FILL_DATA!$A$4:$X$1004,19,0),"")</f>
        <v/>
      </c>
      <c r="T945" s="58" t="str">
        <f>IFERROR(VLOOKUP($AC945,FILL_DATA!$A$4:$X$1004,20,0),"")</f>
        <v/>
      </c>
      <c r="U945" s="58" t="str">
        <f>IFERROR(VLOOKUP($AC945,FILL_DATA!$A$4:$X$1004,21,0),"")</f>
        <v/>
      </c>
      <c r="V945" s="58" t="str">
        <f>IFERROR(VLOOKUP($AC945,FILL_DATA!$A$4:$X$1004,22,0),"")</f>
        <v/>
      </c>
      <c r="W945" s="58" t="str">
        <f>IFERROR(VLOOKUP($AC945,FILL_DATA!$A$4:$X$1004,23,0),"")</f>
        <v/>
      </c>
      <c r="X945" s="59" t="str">
        <f>IFERROR(VLOOKUP($AC945,FILL_DATA!$A$4:$X$1004,24,0),"")</f>
        <v/>
      </c>
      <c r="Y945" s="59" t="str">
        <f>IF(SANCTION!$C$6:$C$1006="","",VLOOKUP(SANCTION!$C$6:$C$1006,Sheet1!$B$3:$C$15,2,0))</f>
        <v/>
      </c>
      <c r="Z945" s="57">
        <f t="shared" si="28"/>
        <v>0</v>
      </c>
      <c r="AE945" s="89">
        <f>IF(SANCTION!$C945&gt;=9,1,0)</f>
        <v>1</v>
      </c>
      <c r="AF945" s="89">
        <f>IFERROR(PRODUCT(SANCTION!$X945,SANCTION!$Y945),"")</f>
        <v>0</v>
      </c>
      <c r="AG945" s="89">
        <f t="shared" si="29"/>
        <v>0</v>
      </c>
    </row>
    <row r="946" spans="1:33" hidden="1">
      <c r="A946" s="89" t="str">
        <f>J946&amp;"_"&amp;COUNTIF($J$6:J946,J946)</f>
        <v>_910</v>
      </c>
      <c r="B946" s="58"/>
      <c r="C946" s="58" t="str">
        <f>IFERROR(VLOOKUP($AC946,FILL_DATA!$A$4:$X$1004,2,0),"")</f>
        <v/>
      </c>
      <c r="D946" s="59" t="str">
        <f>IFERROR(VLOOKUP($AC946,FILL_DATA!$A$4:$X$1004,3,0),"")</f>
        <v/>
      </c>
      <c r="E946" s="59" t="str">
        <f>IF(REFRESH!D946="","",REFRESH!D946)</f>
        <v/>
      </c>
      <c r="F946" s="59" t="str">
        <f>IFERROR(VLOOKUP($AC946,FILL_DATA!$A$4:$X$1004,5,0),"")</f>
        <v/>
      </c>
      <c r="G946" s="58" t="str">
        <f>IFERROR(VLOOKUP($AC946,FILL_DATA!$A$4:$X$1004,6,0),"")</f>
        <v/>
      </c>
      <c r="H946" s="58" t="str">
        <f>IFERROR(VLOOKUP($AC946,FILL_DATA!$A$4:$X$1004,7,0),"")</f>
        <v/>
      </c>
      <c r="I946" s="161" t="str">
        <f>IFERROR(VLOOKUP($AC946,FILL_DATA!$A$4:$X$1004,9,0),"")</f>
        <v/>
      </c>
      <c r="J946" s="58" t="str">
        <f>IFERROR(VLOOKUP($AC946,FILL_DATA!$A$4:$X$1004,10,0),"")</f>
        <v/>
      </c>
      <c r="K946" s="58" t="str">
        <f>IFERROR(VLOOKUP($AC946,FILL_DATA!$A$4:$X$1004,11,0),"")</f>
        <v/>
      </c>
      <c r="L946" s="58" t="str">
        <f>IFERROR(VLOOKUP($AC946,FILL_DATA!$A$4:$X$1004,12,0),"")</f>
        <v/>
      </c>
      <c r="M946" s="58" t="str">
        <f>IFERROR(VLOOKUP($AC946,FILL_DATA!$A$4:$X$1004,13,0),"")</f>
        <v/>
      </c>
      <c r="N946" s="58" t="str">
        <f>IFERROR(VLOOKUP($AC946,FILL_DATA!$A$4:$X$1004,14,0),"")</f>
        <v/>
      </c>
      <c r="O946" s="58" t="str">
        <f>IFERROR(VLOOKUP($AC946,FILL_DATA!$A$4:$X$1004,15,0),"")</f>
        <v/>
      </c>
      <c r="P946" s="58" t="str">
        <f>IFERROR(VLOOKUP($AC946,FILL_DATA!$A$4:$X$1004,16,0),"")</f>
        <v/>
      </c>
      <c r="Q946" s="58" t="str">
        <f>IFERROR(VLOOKUP($AC946,FILL_DATA!$A$4:$X$1004,17,0),"")</f>
        <v/>
      </c>
      <c r="R946" s="58" t="str">
        <f>IFERROR(VLOOKUP($AC946,FILL_DATA!$A$4:$X$1004,18,0),"")</f>
        <v/>
      </c>
      <c r="S946" s="58" t="str">
        <f>IFERROR(VLOOKUP($AC946,FILL_DATA!$A$4:$X$1004,19,0),"")</f>
        <v/>
      </c>
      <c r="T946" s="58" t="str">
        <f>IFERROR(VLOOKUP($AC946,FILL_DATA!$A$4:$X$1004,20,0),"")</f>
        <v/>
      </c>
      <c r="U946" s="58" t="str">
        <f>IFERROR(VLOOKUP($AC946,FILL_DATA!$A$4:$X$1004,21,0),"")</f>
        <v/>
      </c>
      <c r="V946" s="58" t="str">
        <f>IFERROR(VLOOKUP($AC946,FILL_DATA!$A$4:$X$1004,22,0),"")</f>
        <v/>
      </c>
      <c r="W946" s="58" t="str">
        <f>IFERROR(VLOOKUP($AC946,FILL_DATA!$A$4:$X$1004,23,0),"")</f>
        <v/>
      </c>
      <c r="X946" s="59" t="str">
        <f>IFERROR(VLOOKUP($AC946,FILL_DATA!$A$4:$X$1004,24,0),"")</f>
        <v/>
      </c>
      <c r="Y946" s="59" t="str">
        <f>IF(SANCTION!$C$6:$C$1006="","",VLOOKUP(SANCTION!$C$6:$C$1006,Sheet1!$B$3:$C$15,2,0))</f>
        <v/>
      </c>
      <c r="Z946" s="57">
        <f t="shared" si="28"/>
        <v>0</v>
      </c>
      <c r="AE946" s="89">
        <f>IF(SANCTION!$C946&gt;=9,1,0)</f>
        <v>1</v>
      </c>
      <c r="AF946" s="89">
        <f>IFERROR(PRODUCT(SANCTION!$X946,SANCTION!$Y946),"")</f>
        <v>0</v>
      </c>
      <c r="AG946" s="89">
        <f t="shared" si="29"/>
        <v>0</v>
      </c>
    </row>
    <row r="947" spans="1:33" hidden="1">
      <c r="A947" s="89" t="str">
        <f>J947&amp;"_"&amp;COUNTIF($J$6:J947,J947)</f>
        <v>_911</v>
      </c>
      <c r="B947" s="58"/>
      <c r="C947" s="58" t="str">
        <f>IFERROR(VLOOKUP($AC947,FILL_DATA!$A$4:$X$1004,2,0),"")</f>
        <v/>
      </c>
      <c r="D947" s="59" t="str">
        <f>IFERROR(VLOOKUP($AC947,FILL_DATA!$A$4:$X$1004,3,0),"")</f>
        <v/>
      </c>
      <c r="E947" s="59" t="str">
        <f>IF(REFRESH!D947="","",REFRESH!D947)</f>
        <v/>
      </c>
      <c r="F947" s="59" t="str">
        <f>IFERROR(VLOOKUP($AC947,FILL_DATA!$A$4:$X$1004,5,0),"")</f>
        <v/>
      </c>
      <c r="G947" s="58" t="str">
        <f>IFERROR(VLOOKUP($AC947,FILL_DATA!$A$4:$X$1004,6,0),"")</f>
        <v/>
      </c>
      <c r="H947" s="58" t="str">
        <f>IFERROR(VLOOKUP($AC947,FILL_DATA!$A$4:$X$1004,7,0),"")</f>
        <v/>
      </c>
      <c r="I947" s="161" t="str">
        <f>IFERROR(VLOOKUP($AC947,FILL_DATA!$A$4:$X$1004,9,0),"")</f>
        <v/>
      </c>
      <c r="J947" s="58" t="str">
        <f>IFERROR(VLOOKUP($AC947,FILL_DATA!$A$4:$X$1004,10,0),"")</f>
        <v/>
      </c>
      <c r="K947" s="58" t="str">
        <f>IFERROR(VLOOKUP($AC947,FILL_DATA!$A$4:$X$1004,11,0),"")</f>
        <v/>
      </c>
      <c r="L947" s="58" t="str">
        <f>IFERROR(VLOOKUP($AC947,FILL_DATA!$A$4:$X$1004,12,0),"")</f>
        <v/>
      </c>
      <c r="M947" s="58" t="str">
        <f>IFERROR(VLOOKUP($AC947,FILL_DATA!$A$4:$X$1004,13,0),"")</f>
        <v/>
      </c>
      <c r="N947" s="58" t="str">
        <f>IFERROR(VLOOKUP($AC947,FILL_DATA!$A$4:$X$1004,14,0),"")</f>
        <v/>
      </c>
      <c r="O947" s="58" t="str">
        <f>IFERROR(VLOOKUP($AC947,FILL_DATA!$A$4:$X$1004,15,0),"")</f>
        <v/>
      </c>
      <c r="P947" s="58" t="str">
        <f>IFERROR(VLOOKUP($AC947,FILL_DATA!$A$4:$X$1004,16,0),"")</f>
        <v/>
      </c>
      <c r="Q947" s="58" t="str">
        <f>IFERROR(VLOOKUP($AC947,FILL_DATA!$A$4:$X$1004,17,0),"")</f>
        <v/>
      </c>
      <c r="R947" s="58" t="str">
        <f>IFERROR(VLOOKUP($AC947,FILL_DATA!$A$4:$X$1004,18,0),"")</f>
        <v/>
      </c>
      <c r="S947" s="58" t="str">
        <f>IFERROR(VLOOKUP($AC947,FILL_DATA!$A$4:$X$1004,19,0),"")</f>
        <v/>
      </c>
      <c r="T947" s="58" t="str">
        <f>IFERROR(VLOOKUP($AC947,FILL_DATA!$A$4:$X$1004,20,0),"")</f>
        <v/>
      </c>
      <c r="U947" s="58" t="str">
        <f>IFERROR(VLOOKUP($AC947,FILL_DATA!$A$4:$X$1004,21,0),"")</f>
        <v/>
      </c>
      <c r="V947" s="58" t="str">
        <f>IFERROR(VLOOKUP($AC947,FILL_DATA!$A$4:$X$1004,22,0),"")</f>
        <v/>
      </c>
      <c r="W947" s="58" t="str">
        <f>IFERROR(VLOOKUP($AC947,FILL_DATA!$A$4:$X$1004,23,0),"")</f>
        <v/>
      </c>
      <c r="X947" s="59" t="str">
        <f>IFERROR(VLOOKUP($AC947,FILL_DATA!$A$4:$X$1004,24,0),"")</f>
        <v/>
      </c>
      <c r="Y947" s="59" t="str">
        <f>IF(SANCTION!$C$6:$C$1006="","",VLOOKUP(SANCTION!$C$6:$C$1006,Sheet1!$B$3:$C$15,2,0))</f>
        <v/>
      </c>
      <c r="Z947" s="57">
        <f t="shared" si="28"/>
        <v>0</v>
      </c>
      <c r="AE947" s="89">
        <f>IF(SANCTION!$C947&gt;=9,1,0)</f>
        <v>1</v>
      </c>
      <c r="AF947" s="89">
        <f>IFERROR(PRODUCT(SANCTION!$X947,SANCTION!$Y947),"")</f>
        <v>0</v>
      </c>
      <c r="AG947" s="89">
        <f t="shared" si="29"/>
        <v>0</v>
      </c>
    </row>
    <row r="948" spans="1:33" hidden="1">
      <c r="A948" s="89" t="str">
        <f>J948&amp;"_"&amp;COUNTIF($J$6:J948,J948)</f>
        <v>_912</v>
      </c>
      <c r="B948" s="58"/>
      <c r="C948" s="58" t="str">
        <f>IFERROR(VLOOKUP($AC948,FILL_DATA!$A$4:$X$1004,2,0),"")</f>
        <v/>
      </c>
      <c r="D948" s="59" t="str">
        <f>IFERROR(VLOOKUP($AC948,FILL_DATA!$A$4:$X$1004,3,0),"")</f>
        <v/>
      </c>
      <c r="E948" s="59" t="str">
        <f>IF(REFRESH!D948="","",REFRESH!D948)</f>
        <v/>
      </c>
      <c r="F948" s="59" t="str">
        <f>IFERROR(VLOOKUP($AC948,FILL_DATA!$A$4:$X$1004,5,0),"")</f>
        <v/>
      </c>
      <c r="G948" s="58" t="str">
        <f>IFERROR(VLOOKUP($AC948,FILL_DATA!$A$4:$X$1004,6,0),"")</f>
        <v/>
      </c>
      <c r="H948" s="58" t="str">
        <f>IFERROR(VLOOKUP($AC948,FILL_DATA!$A$4:$X$1004,7,0),"")</f>
        <v/>
      </c>
      <c r="I948" s="161" t="str">
        <f>IFERROR(VLOOKUP($AC948,FILL_DATA!$A$4:$X$1004,9,0),"")</f>
        <v/>
      </c>
      <c r="J948" s="58" t="str">
        <f>IFERROR(VLOOKUP($AC948,FILL_DATA!$A$4:$X$1004,10,0),"")</f>
        <v/>
      </c>
      <c r="K948" s="58" t="str">
        <f>IFERROR(VLOOKUP($AC948,FILL_DATA!$A$4:$X$1004,11,0),"")</f>
        <v/>
      </c>
      <c r="L948" s="58" t="str">
        <f>IFERROR(VLOOKUP($AC948,FILL_DATA!$A$4:$X$1004,12,0),"")</f>
        <v/>
      </c>
      <c r="M948" s="58" t="str">
        <f>IFERROR(VLOOKUP($AC948,FILL_DATA!$A$4:$X$1004,13,0),"")</f>
        <v/>
      </c>
      <c r="N948" s="58" t="str">
        <f>IFERROR(VLOOKUP($AC948,FILL_DATA!$A$4:$X$1004,14,0),"")</f>
        <v/>
      </c>
      <c r="O948" s="58" t="str">
        <f>IFERROR(VLOOKUP($AC948,FILL_DATA!$A$4:$X$1004,15,0),"")</f>
        <v/>
      </c>
      <c r="P948" s="58" t="str">
        <f>IFERROR(VLOOKUP($AC948,FILL_DATA!$A$4:$X$1004,16,0),"")</f>
        <v/>
      </c>
      <c r="Q948" s="58" t="str">
        <f>IFERROR(VLOOKUP($AC948,FILL_DATA!$A$4:$X$1004,17,0),"")</f>
        <v/>
      </c>
      <c r="R948" s="58" t="str">
        <f>IFERROR(VLOOKUP($AC948,FILL_DATA!$A$4:$X$1004,18,0),"")</f>
        <v/>
      </c>
      <c r="S948" s="58" t="str">
        <f>IFERROR(VLOOKUP($AC948,FILL_DATA!$A$4:$X$1004,19,0),"")</f>
        <v/>
      </c>
      <c r="T948" s="58" t="str">
        <f>IFERROR(VLOOKUP($AC948,FILL_DATA!$A$4:$X$1004,20,0),"")</f>
        <v/>
      </c>
      <c r="U948" s="58" t="str">
        <f>IFERROR(VLOOKUP($AC948,FILL_DATA!$A$4:$X$1004,21,0),"")</f>
        <v/>
      </c>
      <c r="V948" s="58" t="str">
        <f>IFERROR(VLOOKUP($AC948,FILL_DATA!$A$4:$X$1004,22,0),"")</f>
        <v/>
      </c>
      <c r="W948" s="58" t="str">
        <f>IFERROR(VLOOKUP($AC948,FILL_DATA!$A$4:$X$1004,23,0),"")</f>
        <v/>
      </c>
      <c r="X948" s="59" t="str">
        <f>IFERROR(VLOOKUP($AC948,FILL_DATA!$A$4:$X$1004,24,0),"")</f>
        <v/>
      </c>
      <c r="Y948" s="59" t="str">
        <f>IF(SANCTION!$C$6:$C$1006="","",VLOOKUP(SANCTION!$C$6:$C$1006,Sheet1!$B$3:$C$15,2,0))</f>
        <v/>
      </c>
      <c r="Z948" s="57">
        <f t="shared" si="28"/>
        <v>0</v>
      </c>
      <c r="AE948" s="89">
        <f>IF(SANCTION!$C948&gt;=9,1,0)</f>
        <v>1</v>
      </c>
      <c r="AF948" s="89">
        <f>IFERROR(PRODUCT(SANCTION!$X948,SANCTION!$Y948),"")</f>
        <v>0</v>
      </c>
      <c r="AG948" s="89">
        <f t="shared" si="29"/>
        <v>0</v>
      </c>
    </row>
    <row r="949" spans="1:33" hidden="1">
      <c r="A949" s="89" t="str">
        <f>J949&amp;"_"&amp;COUNTIF($J$6:J949,J949)</f>
        <v>_913</v>
      </c>
      <c r="B949" s="58"/>
      <c r="C949" s="58" t="str">
        <f>IFERROR(VLOOKUP($AC949,FILL_DATA!$A$4:$X$1004,2,0),"")</f>
        <v/>
      </c>
      <c r="D949" s="59" t="str">
        <f>IFERROR(VLOOKUP($AC949,FILL_DATA!$A$4:$X$1004,3,0),"")</f>
        <v/>
      </c>
      <c r="E949" s="59" t="str">
        <f>IF(REFRESH!D949="","",REFRESH!D949)</f>
        <v/>
      </c>
      <c r="F949" s="59" t="str">
        <f>IFERROR(VLOOKUP($AC949,FILL_DATA!$A$4:$X$1004,5,0),"")</f>
        <v/>
      </c>
      <c r="G949" s="58" t="str">
        <f>IFERROR(VLOOKUP($AC949,FILL_DATA!$A$4:$X$1004,6,0),"")</f>
        <v/>
      </c>
      <c r="H949" s="58" t="str">
        <f>IFERROR(VLOOKUP($AC949,FILL_DATA!$A$4:$X$1004,7,0),"")</f>
        <v/>
      </c>
      <c r="I949" s="161" t="str">
        <f>IFERROR(VLOOKUP($AC949,FILL_DATA!$A$4:$X$1004,9,0),"")</f>
        <v/>
      </c>
      <c r="J949" s="58" t="str">
        <f>IFERROR(VLOOKUP($AC949,FILL_DATA!$A$4:$X$1004,10,0),"")</f>
        <v/>
      </c>
      <c r="K949" s="58" t="str">
        <f>IFERROR(VLOOKUP($AC949,FILL_DATA!$A$4:$X$1004,11,0),"")</f>
        <v/>
      </c>
      <c r="L949" s="58" t="str">
        <f>IFERROR(VLOOKUP($AC949,FILL_DATA!$A$4:$X$1004,12,0),"")</f>
        <v/>
      </c>
      <c r="M949" s="58" t="str">
        <f>IFERROR(VLOOKUP($AC949,FILL_DATA!$A$4:$X$1004,13,0),"")</f>
        <v/>
      </c>
      <c r="N949" s="58" t="str">
        <f>IFERROR(VLOOKUP($AC949,FILL_DATA!$A$4:$X$1004,14,0),"")</f>
        <v/>
      </c>
      <c r="O949" s="58" t="str">
        <f>IFERROR(VLOOKUP($AC949,FILL_DATA!$A$4:$X$1004,15,0),"")</f>
        <v/>
      </c>
      <c r="P949" s="58" t="str">
        <f>IFERROR(VLOOKUP($AC949,FILL_DATA!$A$4:$X$1004,16,0),"")</f>
        <v/>
      </c>
      <c r="Q949" s="58" t="str">
        <f>IFERROR(VLOOKUP($AC949,FILL_DATA!$A$4:$X$1004,17,0),"")</f>
        <v/>
      </c>
      <c r="R949" s="58" t="str">
        <f>IFERROR(VLOOKUP($AC949,FILL_DATA!$A$4:$X$1004,18,0),"")</f>
        <v/>
      </c>
      <c r="S949" s="58" t="str">
        <f>IFERROR(VLOOKUP($AC949,FILL_DATA!$A$4:$X$1004,19,0),"")</f>
        <v/>
      </c>
      <c r="T949" s="58" t="str">
        <f>IFERROR(VLOOKUP($AC949,FILL_DATA!$A$4:$X$1004,20,0),"")</f>
        <v/>
      </c>
      <c r="U949" s="58" t="str">
        <f>IFERROR(VLOOKUP($AC949,FILL_DATA!$A$4:$X$1004,21,0),"")</f>
        <v/>
      </c>
      <c r="V949" s="58" t="str">
        <f>IFERROR(VLOOKUP($AC949,FILL_DATA!$A$4:$X$1004,22,0),"")</f>
        <v/>
      </c>
      <c r="W949" s="58" t="str">
        <f>IFERROR(VLOOKUP($AC949,FILL_DATA!$A$4:$X$1004,23,0),"")</f>
        <v/>
      </c>
      <c r="X949" s="59" t="str">
        <f>IFERROR(VLOOKUP($AC949,FILL_DATA!$A$4:$X$1004,24,0),"")</f>
        <v/>
      </c>
      <c r="Y949" s="59" t="str">
        <f>IF(SANCTION!$C$6:$C$1006="","",VLOOKUP(SANCTION!$C$6:$C$1006,Sheet1!$B$3:$C$15,2,0))</f>
        <v/>
      </c>
      <c r="Z949" s="57">
        <f t="shared" si="28"/>
        <v>0</v>
      </c>
      <c r="AE949" s="89">
        <f>IF(SANCTION!$C949&gt;=9,1,0)</f>
        <v>1</v>
      </c>
      <c r="AF949" s="89">
        <f>IFERROR(PRODUCT(SANCTION!$X949,SANCTION!$Y949),"")</f>
        <v>0</v>
      </c>
      <c r="AG949" s="89">
        <f t="shared" si="29"/>
        <v>0</v>
      </c>
    </row>
    <row r="950" spans="1:33" hidden="1">
      <c r="A950" s="89" t="str">
        <f>J950&amp;"_"&amp;COUNTIF($J$6:J950,J950)</f>
        <v>_914</v>
      </c>
      <c r="B950" s="58"/>
      <c r="C950" s="58" t="str">
        <f>IFERROR(VLOOKUP($AC950,FILL_DATA!$A$4:$X$1004,2,0),"")</f>
        <v/>
      </c>
      <c r="D950" s="59" t="str">
        <f>IFERROR(VLOOKUP($AC950,FILL_DATA!$A$4:$X$1004,3,0),"")</f>
        <v/>
      </c>
      <c r="E950" s="59" t="str">
        <f>IF(REFRESH!D950="","",REFRESH!D950)</f>
        <v/>
      </c>
      <c r="F950" s="59" t="str">
        <f>IFERROR(VLOOKUP($AC950,FILL_DATA!$A$4:$X$1004,5,0),"")</f>
        <v/>
      </c>
      <c r="G950" s="58" t="str">
        <f>IFERROR(VLOOKUP($AC950,FILL_DATA!$A$4:$X$1004,6,0),"")</f>
        <v/>
      </c>
      <c r="H950" s="58" t="str">
        <f>IFERROR(VLOOKUP($AC950,FILL_DATA!$A$4:$X$1004,7,0),"")</f>
        <v/>
      </c>
      <c r="I950" s="161" t="str">
        <f>IFERROR(VLOOKUP($AC950,FILL_DATA!$A$4:$X$1004,9,0),"")</f>
        <v/>
      </c>
      <c r="J950" s="58" t="str">
        <f>IFERROR(VLOOKUP($AC950,FILL_DATA!$A$4:$X$1004,10,0),"")</f>
        <v/>
      </c>
      <c r="K950" s="58" t="str">
        <f>IFERROR(VLOOKUP($AC950,FILL_DATA!$A$4:$X$1004,11,0),"")</f>
        <v/>
      </c>
      <c r="L950" s="58" t="str">
        <f>IFERROR(VLOOKUP($AC950,FILL_DATA!$A$4:$X$1004,12,0),"")</f>
        <v/>
      </c>
      <c r="M950" s="58" t="str">
        <f>IFERROR(VLOOKUP($AC950,FILL_DATA!$A$4:$X$1004,13,0),"")</f>
        <v/>
      </c>
      <c r="N950" s="58" t="str">
        <f>IFERROR(VLOOKUP($AC950,FILL_DATA!$A$4:$X$1004,14,0),"")</f>
        <v/>
      </c>
      <c r="O950" s="58" t="str">
        <f>IFERROR(VLOOKUP($AC950,FILL_DATA!$A$4:$X$1004,15,0),"")</f>
        <v/>
      </c>
      <c r="P950" s="58" t="str">
        <f>IFERROR(VLOOKUP($AC950,FILL_DATA!$A$4:$X$1004,16,0),"")</f>
        <v/>
      </c>
      <c r="Q950" s="58" t="str">
        <f>IFERROR(VLOOKUP($AC950,FILL_DATA!$A$4:$X$1004,17,0),"")</f>
        <v/>
      </c>
      <c r="R950" s="58" t="str">
        <f>IFERROR(VLOOKUP($AC950,FILL_DATA!$A$4:$X$1004,18,0),"")</f>
        <v/>
      </c>
      <c r="S950" s="58" t="str">
        <f>IFERROR(VLOOKUP($AC950,FILL_DATA!$A$4:$X$1004,19,0),"")</f>
        <v/>
      </c>
      <c r="T950" s="58" t="str">
        <f>IFERROR(VLOOKUP($AC950,FILL_DATA!$A$4:$X$1004,20,0),"")</f>
        <v/>
      </c>
      <c r="U950" s="58" t="str">
        <f>IFERROR(VLOOKUP($AC950,FILL_DATA!$A$4:$X$1004,21,0),"")</f>
        <v/>
      </c>
      <c r="V950" s="58" t="str">
        <f>IFERROR(VLOOKUP($AC950,FILL_DATA!$A$4:$X$1004,22,0),"")</f>
        <v/>
      </c>
      <c r="W950" s="58" t="str">
        <f>IFERROR(VLOOKUP($AC950,FILL_DATA!$A$4:$X$1004,23,0),"")</f>
        <v/>
      </c>
      <c r="X950" s="59" t="str">
        <f>IFERROR(VLOOKUP($AC950,FILL_DATA!$A$4:$X$1004,24,0),"")</f>
        <v/>
      </c>
      <c r="Y950" s="59" t="str">
        <f>IF(SANCTION!$C$6:$C$1006="","",VLOOKUP(SANCTION!$C$6:$C$1006,Sheet1!$B$3:$C$15,2,0))</f>
        <v/>
      </c>
      <c r="Z950" s="57">
        <f t="shared" si="28"/>
        <v>0</v>
      </c>
      <c r="AE950" s="89">
        <f>IF(SANCTION!$C950&gt;=9,1,0)</f>
        <v>1</v>
      </c>
      <c r="AF950" s="89">
        <f>IFERROR(PRODUCT(SANCTION!$X950,SANCTION!$Y950),"")</f>
        <v>0</v>
      </c>
      <c r="AG950" s="89">
        <f t="shared" si="29"/>
        <v>0</v>
      </c>
    </row>
    <row r="951" spans="1:33" hidden="1">
      <c r="A951" s="89" t="str">
        <f>J951&amp;"_"&amp;COUNTIF($J$6:J951,J951)</f>
        <v>_915</v>
      </c>
      <c r="B951" s="58"/>
      <c r="C951" s="58" t="str">
        <f>IFERROR(VLOOKUP($AC951,FILL_DATA!$A$4:$X$1004,2,0),"")</f>
        <v/>
      </c>
      <c r="D951" s="59" t="str">
        <f>IFERROR(VLOOKUP($AC951,FILL_DATA!$A$4:$X$1004,3,0),"")</f>
        <v/>
      </c>
      <c r="E951" s="59" t="str">
        <f>IF(REFRESH!D951="","",REFRESH!D951)</f>
        <v/>
      </c>
      <c r="F951" s="59" t="str">
        <f>IFERROR(VLOOKUP($AC951,FILL_DATA!$A$4:$X$1004,5,0),"")</f>
        <v/>
      </c>
      <c r="G951" s="58" t="str">
        <f>IFERROR(VLOOKUP($AC951,FILL_DATA!$A$4:$X$1004,6,0),"")</f>
        <v/>
      </c>
      <c r="H951" s="58" t="str">
        <f>IFERROR(VLOOKUP($AC951,FILL_DATA!$A$4:$X$1004,7,0),"")</f>
        <v/>
      </c>
      <c r="I951" s="161" t="str">
        <f>IFERROR(VLOOKUP($AC951,FILL_DATA!$A$4:$X$1004,9,0),"")</f>
        <v/>
      </c>
      <c r="J951" s="58" t="str">
        <f>IFERROR(VLOOKUP($AC951,FILL_DATA!$A$4:$X$1004,10,0),"")</f>
        <v/>
      </c>
      <c r="K951" s="58" t="str">
        <f>IFERROR(VLOOKUP($AC951,FILL_DATA!$A$4:$X$1004,11,0),"")</f>
        <v/>
      </c>
      <c r="L951" s="58" t="str">
        <f>IFERROR(VLOOKUP($AC951,FILL_DATA!$A$4:$X$1004,12,0),"")</f>
        <v/>
      </c>
      <c r="M951" s="58" t="str">
        <f>IFERROR(VLOOKUP($AC951,FILL_DATA!$A$4:$X$1004,13,0),"")</f>
        <v/>
      </c>
      <c r="N951" s="58" t="str">
        <f>IFERROR(VLOOKUP($AC951,FILL_DATA!$A$4:$X$1004,14,0),"")</f>
        <v/>
      </c>
      <c r="O951" s="58" t="str">
        <f>IFERROR(VLOOKUP($AC951,FILL_DATA!$A$4:$X$1004,15,0),"")</f>
        <v/>
      </c>
      <c r="P951" s="58" t="str">
        <f>IFERROR(VLOOKUP($AC951,FILL_DATA!$A$4:$X$1004,16,0),"")</f>
        <v/>
      </c>
      <c r="Q951" s="58" t="str">
        <f>IFERROR(VLOOKUP($AC951,FILL_DATA!$A$4:$X$1004,17,0),"")</f>
        <v/>
      </c>
      <c r="R951" s="58" t="str">
        <f>IFERROR(VLOOKUP($AC951,FILL_DATA!$A$4:$X$1004,18,0),"")</f>
        <v/>
      </c>
      <c r="S951" s="58" t="str">
        <f>IFERROR(VLOOKUP($AC951,FILL_DATA!$A$4:$X$1004,19,0),"")</f>
        <v/>
      </c>
      <c r="T951" s="58" t="str">
        <f>IFERROR(VLOOKUP($AC951,FILL_DATA!$A$4:$X$1004,20,0),"")</f>
        <v/>
      </c>
      <c r="U951" s="58" t="str">
        <f>IFERROR(VLOOKUP($AC951,FILL_DATA!$A$4:$X$1004,21,0),"")</f>
        <v/>
      </c>
      <c r="V951" s="58" t="str">
        <f>IFERROR(VLOOKUP($AC951,FILL_DATA!$A$4:$X$1004,22,0),"")</f>
        <v/>
      </c>
      <c r="W951" s="58" t="str">
        <f>IFERROR(VLOOKUP($AC951,FILL_DATA!$A$4:$X$1004,23,0),"")</f>
        <v/>
      </c>
      <c r="X951" s="59" t="str">
        <f>IFERROR(VLOOKUP($AC951,FILL_DATA!$A$4:$X$1004,24,0),"")</f>
        <v/>
      </c>
      <c r="Y951" s="59" t="str">
        <f>IF(SANCTION!$C$6:$C$1006="","",VLOOKUP(SANCTION!$C$6:$C$1006,Sheet1!$B$3:$C$15,2,0))</f>
        <v/>
      </c>
      <c r="Z951" s="57">
        <f t="shared" si="28"/>
        <v>0</v>
      </c>
      <c r="AE951" s="89">
        <f>IF(SANCTION!$C951&gt;=9,1,0)</f>
        <v>1</v>
      </c>
      <c r="AF951" s="89">
        <f>IFERROR(PRODUCT(SANCTION!$X951,SANCTION!$Y951),"")</f>
        <v>0</v>
      </c>
      <c r="AG951" s="89">
        <f t="shared" si="29"/>
        <v>0</v>
      </c>
    </row>
    <row r="952" spans="1:33" hidden="1">
      <c r="A952" s="89" t="str">
        <f>J952&amp;"_"&amp;COUNTIF($J$6:J952,J952)</f>
        <v>_916</v>
      </c>
      <c r="B952" s="58"/>
      <c r="C952" s="58" t="str">
        <f>IFERROR(VLOOKUP($AC952,FILL_DATA!$A$4:$X$1004,2,0),"")</f>
        <v/>
      </c>
      <c r="D952" s="59" t="str">
        <f>IFERROR(VLOOKUP($AC952,FILL_DATA!$A$4:$X$1004,3,0),"")</f>
        <v/>
      </c>
      <c r="E952" s="59" t="str">
        <f>IF(REFRESH!D952="","",REFRESH!D952)</f>
        <v/>
      </c>
      <c r="F952" s="59" t="str">
        <f>IFERROR(VLOOKUP($AC952,FILL_DATA!$A$4:$X$1004,5,0),"")</f>
        <v/>
      </c>
      <c r="G952" s="58" t="str">
        <f>IFERROR(VLOOKUP($AC952,FILL_DATA!$A$4:$X$1004,6,0),"")</f>
        <v/>
      </c>
      <c r="H952" s="58" t="str">
        <f>IFERROR(VLOOKUP($AC952,FILL_DATA!$A$4:$X$1004,7,0),"")</f>
        <v/>
      </c>
      <c r="I952" s="161" t="str">
        <f>IFERROR(VLOOKUP($AC952,FILL_DATA!$A$4:$X$1004,9,0),"")</f>
        <v/>
      </c>
      <c r="J952" s="58" t="str">
        <f>IFERROR(VLOOKUP($AC952,FILL_DATA!$A$4:$X$1004,10,0),"")</f>
        <v/>
      </c>
      <c r="K952" s="58" t="str">
        <f>IFERROR(VLOOKUP($AC952,FILL_DATA!$A$4:$X$1004,11,0),"")</f>
        <v/>
      </c>
      <c r="L952" s="58" t="str">
        <f>IFERROR(VLOOKUP($AC952,FILL_DATA!$A$4:$X$1004,12,0),"")</f>
        <v/>
      </c>
      <c r="M952" s="58" t="str">
        <f>IFERROR(VLOOKUP($AC952,FILL_DATA!$A$4:$X$1004,13,0),"")</f>
        <v/>
      </c>
      <c r="N952" s="58" t="str">
        <f>IFERROR(VLOOKUP($AC952,FILL_DATA!$A$4:$X$1004,14,0),"")</f>
        <v/>
      </c>
      <c r="O952" s="58" t="str">
        <f>IFERROR(VLOOKUP($AC952,FILL_DATA!$A$4:$X$1004,15,0),"")</f>
        <v/>
      </c>
      <c r="P952" s="58" t="str">
        <f>IFERROR(VLOOKUP($AC952,FILL_DATA!$A$4:$X$1004,16,0),"")</f>
        <v/>
      </c>
      <c r="Q952" s="58" t="str">
        <f>IFERROR(VLOOKUP($AC952,FILL_DATA!$A$4:$X$1004,17,0),"")</f>
        <v/>
      </c>
      <c r="R952" s="58" t="str">
        <f>IFERROR(VLOOKUP($AC952,FILL_DATA!$A$4:$X$1004,18,0),"")</f>
        <v/>
      </c>
      <c r="S952" s="58" t="str">
        <f>IFERROR(VLOOKUP($AC952,FILL_DATA!$A$4:$X$1004,19,0),"")</f>
        <v/>
      </c>
      <c r="T952" s="58" t="str">
        <f>IFERROR(VLOOKUP($AC952,FILL_DATA!$A$4:$X$1004,20,0),"")</f>
        <v/>
      </c>
      <c r="U952" s="58" t="str">
        <f>IFERROR(VLOOKUP($AC952,FILL_DATA!$A$4:$X$1004,21,0),"")</f>
        <v/>
      </c>
      <c r="V952" s="58" t="str">
        <f>IFERROR(VLOOKUP($AC952,FILL_DATA!$A$4:$X$1004,22,0),"")</f>
        <v/>
      </c>
      <c r="W952" s="58" t="str">
        <f>IFERROR(VLOOKUP($AC952,FILL_DATA!$A$4:$X$1004,23,0),"")</f>
        <v/>
      </c>
      <c r="X952" s="59" t="str">
        <f>IFERROR(VLOOKUP($AC952,FILL_DATA!$A$4:$X$1004,24,0),"")</f>
        <v/>
      </c>
      <c r="Y952" s="59" t="str">
        <f>IF(SANCTION!$C$6:$C$1006="","",VLOOKUP(SANCTION!$C$6:$C$1006,Sheet1!$B$3:$C$15,2,0))</f>
        <v/>
      </c>
      <c r="Z952" s="57">
        <f t="shared" si="28"/>
        <v>0</v>
      </c>
      <c r="AE952" s="89">
        <f>IF(SANCTION!$C952&gt;=9,1,0)</f>
        <v>1</v>
      </c>
      <c r="AF952" s="89">
        <f>IFERROR(PRODUCT(SANCTION!$X952,SANCTION!$Y952),"")</f>
        <v>0</v>
      </c>
      <c r="AG952" s="89">
        <f t="shared" si="29"/>
        <v>0</v>
      </c>
    </row>
    <row r="953" spans="1:33" hidden="1">
      <c r="A953" s="89" t="str">
        <f>J953&amp;"_"&amp;COUNTIF($J$6:J953,J953)</f>
        <v>_917</v>
      </c>
      <c r="B953" s="58"/>
      <c r="C953" s="58" t="str">
        <f>IFERROR(VLOOKUP($AC953,FILL_DATA!$A$4:$X$1004,2,0),"")</f>
        <v/>
      </c>
      <c r="D953" s="59" t="str">
        <f>IFERROR(VLOOKUP($AC953,FILL_DATA!$A$4:$X$1004,3,0),"")</f>
        <v/>
      </c>
      <c r="E953" s="59" t="str">
        <f>IF(REFRESH!D953="","",REFRESH!D953)</f>
        <v/>
      </c>
      <c r="F953" s="59" t="str">
        <f>IFERROR(VLOOKUP($AC953,FILL_DATA!$A$4:$X$1004,5,0),"")</f>
        <v/>
      </c>
      <c r="G953" s="58" t="str">
        <f>IFERROR(VLOOKUP($AC953,FILL_DATA!$A$4:$X$1004,6,0),"")</f>
        <v/>
      </c>
      <c r="H953" s="58" t="str">
        <f>IFERROR(VLOOKUP($AC953,FILL_DATA!$A$4:$X$1004,7,0),"")</f>
        <v/>
      </c>
      <c r="I953" s="161" t="str">
        <f>IFERROR(VLOOKUP($AC953,FILL_DATA!$A$4:$X$1004,9,0),"")</f>
        <v/>
      </c>
      <c r="J953" s="58" t="str">
        <f>IFERROR(VLOOKUP($AC953,FILL_DATA!$A$4:$X$1004,10,0),"")</f>
        <v/>
      </c>
      <c r="K953" s="58" t="str">
        <f>IFERROR(VLOOKUP($AC953,FILL_DATA!$A$4:$X$1004,11,0),"")</f>
        <v/>
      </c>
      <c r="L953" s="58" t="str">
        <f>IFERROR(VLOOKUP($AC953,FILL_DATA!$A$4:$X$1004,12,0),"")</f>
        <v/>
      </c>
      <c r="M953" s="58" t="str">
        <f>IFERROR(VLOOKUP($AC953,FILL_DATA!$A$4:$X$1004,13,0),"")</f>
        <v/>
      </c>
      <c r="N953" s="58" t="str">
        <f>IFERROR(VLOOKUP($AC953,FILL_DATA!$A$4:$X$1004,14,0),"")</f>
        <v/>
      </c>
      <c r="O953" s="58" t="str">
        <f>IFERROR(VLOOKUP($AC953,FILL_DATA!$A$4:$X$1004,15,0),"")</f>
        <v/>
      </c>
      <c r="P953" s="58" t="str">
        <f>IFERROR(VLOOKUP($AC953,FILL_DATA!$A$4:$X$1004,16,0),"")</f>
        <v/>
      </c>
      <c r="Q953" s="58" t="str">
        <f>IFERROR(VLOOKUP($AC953,FILL_DATA!$A$4:$X$1004,17,0),"")</f>
        <v/>
      </c>
      <c r="R953" s="58" t="str">
        <f>IFERROR(VLOOKUP($AC953,FILL_DATA!$A$4:$X$1004,18,0),"")</f>
        <v/>
      </c>
      <c r="S953" s="58" t="str">
        <f>IFERROR(VLOOKUP($AC953,FILL_DATA!$A$4:$X$1004,19,0),"")</f>
        <v/>
      </c>
      <c r="T953" s="58" t="str">
        <f>IFERROR(VLOOKUP($AC953,FILL_DATA!$A$4:$X$1004,20,0),"")</f>
        <v/>
      </c>
      <c r="U953" s="58" t="str">
        <f>IFERROR(VLOOKUP($AC953,FILL_DATA!$A$4:$X$1004,21,0),"")</f>
        <v/>
      </c>
      <c r="V953" s="58" t="str">
        <f>IFERROR(VLOOKUP($AC953,FILL_DATA!$A$4:$X$1004,22,0),"")</f>
        <v/>
      </c>
      <c r="W953" s="58" t="str">
        <f>IFERROR(VLOOKUP($AC953,FILL_DATA!$A$4:$X$1004,23,0),"")</f>
        <v/>
      </c>
      <c r="X953" s="59" t="str">
        <f>IFERROR(VLOOKUP($AC953,FILL_DATA!$A$4:$X$1004,24,0),"")</f>
        <v/>
      </c>
      <c r="Y953" s="59" t="str">
        <f>IF(SANCTION!$C$6:$C$1006="","",VLOOKUP(SANCTION!$C$6:$C$1006,Sheet1!$B$3:$C$15,2,0))</f>
        <v/>
      </c>
      <c r="Z953" s="57">
        <f t="shared" si="28"/>
        <v>0</v>
      </c>
      <c r="AE953" s="89">
        <f>IF(SANCTION!$C953&gt;=9,1,0)</f>
        <v>1</v>
      </c>
      <c r="AF953" s="89">
        <f>IFERROR(PRODUCT(SANCTION!$X953,SANCTION!$Y953),"")</f>
        <v>0</v>
      </c>
      <c r="AG953" s="89">
        <f t="shared" si="29"/>
        <v>0</v>
      </c>
    </row>
    <row r="954" spans="1:33" hidden="1">
      <c r="A954" s="89" t="str">
        <f>J954&amp;"_"&amp;COUNTIF($J$6:J954,J954)</f>
        <v>_918</v>
      </c>
      <c r="B954" s="58"/>
      <c r="C954" s="58" t="str">
        <f>IFERROR(VLOOKUP($AC954,FILL_DATA!$A$4:$X$1004,2,0),"")</f>
        <v/>
      </c>
      <c r="D954" s="59" t="str">
        <f>IFERROR(VLOOKUP($AC954,FILL_DATA!$A$4:$X$1004,3,0),"")</f>
        <v/>
      </c>
      <c r="E954" s="59" t="str">
        <f>IF(REFRESH!D954="","",REFRESH!D954)</f>
        <v/>
      </c>
      <c r="F954" s="59" t="str">
        <f>IFERROR(VLOOKUP($AC954,FILL_DATA!$A$4:$X$1004,5,0),"")</f>
        <v/>
      </c>
      <c r="G954" s="58" t="str">
        <f>IFERROR(VLOOKUP($AC954,FILL_DATA!$A$4:$X$1004,6,0),"")</f>
        <v/>
      </c>
      <c r="H954" s="58" t="str">
        <f>IFERROR(VLOOKUP($AC954,FILL_DATA!$A$4:$X$1004,7,0),"")</f>
        <v/>
      </c>
      <c r="I954" s="161" t="str">
        <f>IFERROR(VLOOKUP($AC954,FILL_DATA!$A$4:$X$1004,9,0),"")</f>
        <v/>
      </c>
      <c r="J954" s="58" t="str">
        <f>IFERROR(VLOOKUP($AC954,FILL_DATA!$A$4:$X$1004,10,0),"")</f>
        <v/>
      </c>
      <c r="K954" s="58" t="str">
        <f>IFERROR(VLOOKUP($AC954,FILL_DATA!$A$4:$X$1004,11,0),"")</f>
        <v/>
      </c>
      <c r="L954" s="58" t="str">
        <f>IFERROR(VLOOKUP($AC954,FILL_DATA!$A$4:$X$1004,12,0),"")</f>
        <v/>
      </c>
      <c r="M954" s="58" t="str">
        <f>IFERROR(VLOOKUP($AC954,FILL_DATA!$A$4:$X$1004,13,0),"")</f>
        <v/>
      </c>
      <c r="N954" s="58" t="str">
        <f>IFERROR(VLOOKUP($AC954,FILL_DATA!$A$4:$X$1004,14,0),"")</f>
        <v/>
      </c>
      <c r="O954" s="58" t="str">
        <f>IFERROR(VLOOKUP($AC954,FILL_DATA!$A$4:$X$1004,15,0),"")</f>
        <v/>
      </c>
      <c r="P954" s="58" t="str">
        <f>IFERROR(VLOOKUP($AC954,FILL_DATA!$A$4:$X$1004,16,0),"")</f>
        <v/>
      </c>
      <c r="Q954" s="58" t="str">
        <f>IFERROR(VLOOKUP($AC954,FILL_DATA!$A$4:$X$1004,17,0),"")</f>
        <v/>
      </c>
      <c r="R954" s="58" t="str">
        <f>IFERROR(VLOOKUP($AC954,FILL_DATA!$A$4:$X$1004,18,0),"")</f>
        <v/>
      </c>
      <c r="S954" s="58" t="str">
        <f>IFERROR(VLOOKUP($AC954,FILL_DATA!$A$4:$X$1004,19,0),"")</f>
        <v/>
      </c>
      <c r="T954" s="58" t="str">
        <f>IFERROR(VLOOKUP($AC954,FILL_DATA!$A$4:$X$1004,20,0),"")</f>
        <v/>
      </c>
      <c r="U954" s="58" t="str">
        <f>IFERROR(VLOOKUP($AC954,FILL_DATA!$A$4:$X$1004,21,0),"")</f>
        <v/>
      </c>
      <c r="V954" s="58" t="str">
        <f>IFERROR(VLOOKUP($AC954,FILL_DATA!$A$4:$X$1004,22,0),"")</f>
        <v/>
      </c>
      <c r="W954" s="58" t="str">
        <f>IFERROR(VLOOKUP($AC954,FILL_DATA!$A$4:$X$1004,23,0),"")</f>
        <v/>
      </c>
      <c r="X954" s="59" t="str">
        <f>IFERROR(VLOOKUP($AC954,FILL_DATA!$A$4:$X$1004,24,0),"")</f>
        <v/>
      </c>
      <c r="Y954" s="59" t="str">
        <f>IF(SANCTION!$C$6:$C$1006="","",VLOOKUP(SANCTION!$C$6:$C$1006,Sheet1!$B$3:$C$15,2,0))</f>
        <v/>
      </c>
      <c r="Z954" s="57">
        <f t="shared" si="28"/>
        <v>0</v>
      </c>
      <c r="AE954" s="89">
        <f>IF(SANCTION!$C954&gt;=9,1,0)</f>
        <v>1</v>
      </c>
      <c r="AF954" s="89">
        <f>IFERROR(PRODUCT(SANCTION!$X954,SANCTION!$Y954),"")</f>
        <v>0</v>
      </c>
      <c r="AG954" s="89">
        <f t="shared" si="29"/>
        <v>0</v>
      </c>
    </row>
    <row r="955" spans="1:33" hidden="1">
      <c r="A955" s="89" t="str">
        <f>J955&amp;"_"&amp;COUNTIF($J$6:J955,J955)</f>
        <v>_919</v>
      </c>
      <c r="B955" s="58"/>
      <c r="C955" s="58" t="str">
        <f>IFERROR(VLOOKUP($AC955,FILL_DATA!$A$4:$X$1004,2,0),"")</f>
        <v/>
      </c>
      <c r="D955" s="59" t="str">
        <f>IFERROR(VLOOKUP($AC955,FILL_DATA!$A$4:$X$1004,3,0),"")</f>
        <v/>
      </c>
      <c r="E955" s="59" t="str">
        <f>IF(REFRESH!D955="","",REFRESH!D955)</f>
        <v/>
      </c>
      <c r="F955" s="59" t="str">
        <f>IFERROR(VLOOKUP($AC955,FILL_DATA!$A$4:$X$1004,5,0),"")</f>
        <v/>
      </c>
      <c r="G955" s="58" t="str">
        <f>IFERROR(VLOOKUP($AC955,FILL_DATA!$A$4:$X$1004,6,0),"")</f>
        <v/>
      </c>
      <c r="H955" s="58" t="str">
        <f>IFERROR(VLOOKUP($AC955,FILL_DATA!$A$4:$X$1004,7,0),"")</f>
        <v/>
      </c>
      <c r="I955" s="161" t="str">
        <f>IFERROR(VLOOKUP($AC955,FILL_DATA!$A$4:$X$1004,9,0),"")</f>
        <v/>
      </c>
      <c r="J955" s="58" t="str">
        <f>IFERROR(VLOOKUP($AC955,FILL_DATA!$A$4:$X$1004,10,0),"")</f>
        <v/>
      </c>
      <c r="K955" s="58" t="str">
        <f>IFERROR(VLOOKUP($AC955,FILL_DATA!$A$4:$X$1004,11,0),"")</f>
        <v/>
      </c>
      <c r="L955" s="58" t="str">
        <f>IFERROR(VLOOKUP($AC955,FILL_DATA!$A$4:$X$1004,12,0),"")</f>
        <v/>
      </c>
      <c r="M955" s="58" t="str">
        <f>IFERROR(VLOOKUP($AC955,FILL_DATA!$A$4:$X$1004,13,0),"")</f>
        <v/>
      </c>
      <c r="N955" s="58" t="str">
        <f>IFERROR(VLOOKUP($AC955,FILL_DATA!$A$4:$X$1004,14,0),"")</f>
        <v/>
      </c>
      <c r="O955" s="58" t="str">
        <f>IFERROR(VLOOKUP($AC955,FILL_DATA!$A$4:$X$1004,15,0),"")</f>
        <v/>
      </c>
      <c r="P955" s="58" t="str">
        <f>IFERROR(VLOOKUP($AC955,FILL_DATA!$A$4:$X$1004,16,0),"")</f>
        <v/>
      </c>
      <c r="Q955" s="58" t="str">
        <f>IFERROR(VLOOKUP($AC955,FILL_DATA!$A$4:$X$1004,17,0),"")</f>
        <v/>
      </c>
      <c r="R955" s="58" t="str">
        <f>IFERROR(VLOOKUP($AC955,FILL_DATA!$A$4:$X$1004,18,0),"")</f>
        <v/>
      </c>
      <c r="S955" s="58" t="str">
        <f>IFERROR(VLOOKUP($AC955,FILL_DATA!$A$4:$X$1004,19,0),"")</f>
        <v/>
      </c>
      <c r="T955" s="58" t="str">
        <f>IFERROR(VLOOKUP($AC955,FILL_DATA!$A$4:$X$1004,20,0),"")</f>
        <v/>
      </c>
      <c r="U955" s="58" t="str">
        <f>IFERROR(VLOOKUP($AC955,FILL_DATA!$A$4:$X$1004,21,0),"")</f>
        <v/>
      </c>
      <c r="V955" s="58" t="str">
        <f>IFERROR(VLOOKUP($AC955,FILL_DATA!$A$4:$X$1004,22,0),"")</f>
        <v/>
      </c>
      <c r="W955" s="58" t="str">
        <f>IFERROR(VLOOKUP($AC955,FILL_DATA!$A$4:$X$1004,23,0),"")</f>
        <v/>
      </c>
      <c r="X955" s="59" t="str">
        <f>IFERROR(VLOOKUP($AC955,FILL_DATA!$A$4:$X$1004,24,0),"")</f>
        <v/>
      </c>
      <c r="Y955" s="59" t="str">
        <f>IF(SANCTION!$C$6:$C$1006="","",VLOOKUP(SANCTION!$C$6:$C$1006,Sheet1!$B$3:$C$15,2,0))</f>
        <v/>
      </c>
      <c r="Z955" s="57">
        <f t="shared" si="28"/>
        <v>0</v>
      </c>
      <c r="AE955" s="89">
        <f>IF(SANCTION!$C955&gt;=9,1,0)</f>
        <v>1</v>
      </c>
      <c r="AF955" s="89">
        <f>IFERROR(PRODUCT(SANCTION!$X955,SANCTION!$Y955),"")</f>
        <v>0</v>
      </c>
      <c r="AG955" s="89">
        <f t="shared" si="29"/>
        <v>0</v>
      </c>
    </row>
    <row r="956" spans="1:33" hidden="1">
      <c r="A956" s="89" t="str">
        <f>J956&amp;"_"&amp;COUNTIF($J$6:J956,J956)</f>
        <v>_920</v>
      </c>
      <c r="B956" s="58"/>
      <c r="C956" s="58" t="str">
        <f>IFERROR(VLOOKUP($AC956,FILL_DATA!$A$4:$X$1004,2,0),"")</f>
        <v/>
      </c>
      <c r="D956" s="59" t="str">
        <f>IFERROR(VLOOKUP($AC956,FILL_DATA!$A$4:$X$1004,3,0),"")</f>
        <v/>
      </c>
      <c r="E956" s="59" t="str">
        <f>IF(REFRESH!D956="","",REFRESH!D956)</f>
        <v/>
      </c>
      <c r="F956" s="59" t="str">
        <f>IFERROR(VLOOKUP($AC956,FILL_DATA!$A$4:$X$1004,5,0),"")</f>
        <v/>
      </c>
      <c r="G956" s="58" t="str">
        <f>IFERROR(VLOOKUP($AC956,FILL_DATA!$A$4:$X$1004,6,0),"")</f>
        <v/>
      </c>
      <c r="H956" s="58" t="str">
        <f>IFERROR(VLOOKUP($AC956,FILL_DATA!$A$4:$X$1004,7,0),"")</f>
        <v/>
      </c>
      <c r="I956" s="161" t="str">
        <f>IFERROR(VLOOKUP($AC956,FILL_DATA!$A$4:$X$1004,9,0),"")</f>
        <v/>
      </c>
      <c r="J956" s="58" t="str">
        <f>IFERROR(VLOOKUP($AC956,FILL_DATA!$A$4:$X$1004,10,0),"")</f>
        <v/>
      </c>
      <c r="K956" s="58" t="str">
        <f>IFERROR(VLOOKUP($AC956,FILL_DATA!$A$4:$X$1004,11,0),"")</f>
        <v/>
      </c>
      <c r="L956" s="58" t="str">
        <f>IFERROR(VLOOKUP($AC956,FILL_DATA!$A$4:$X$1004,12,0),"")</f>
        <v/>
      </c>
      <c r="M956" s="58" t="str">
        <f>IFERROR(VLOOKUP($AC956,FILL_DATA!$A$4:$X$1004,13,0),"")</f>
        <v/>
      </c>
      <c r="N956" s="58" t="str">
        <f>IFERROR(VLOOKUP($AC956,FILL_DATA!$A$4:$X$1004,14,0),"")</f>
        <v/>
      </c>
      <c r="O956" s="58" t="str">
        <f>IFERROR(VLOOKUP($AC956,FILL_DATA!$A$4:$X$1004,15,0),"")</f>
        <v/>
      </c>
      <c r="P956" s="58" t="str">
        <f>IFERROR(VLOOKUP($AC956,FILL_DATA!$A$4:$X$1004,16,0),"")</f>
        <v/>
      </c>
      <c r="Q956" s="58" t="str">
        <f>IFERROR(VLOOKUP($AC956,FILL_DATA!$A$4:$X$1004,17,0),"")</f>
        <v/>
      </c>
      <c r="R956" s="58" t="str">
        <f>IFERROR(VLOOKUP($AC956,FILL_DATA!$A$4:$X$1004,18,0),"")</f>
        <v/>
      </c>
      <c r="S956" s="58" t="str">
        <f>IFERROR(VLOOKUP($AC956,FILL_DATA!$A$4:$X$1004,19,0),"")</f>
        <v/>
      </c>
      <c r="T956" s="58" t="str">
        <f>IFERROR(VLOOKUP($AC956,FILL_DATA!$A$4:$X$1004,20,0),"")</f>
        <v/>
      </c>
      <c r="U956" s="58" t="str">
        <f>IFERROR(VLOOKUP($AC956,FILL_DATA!$A$4:$X$1004,21,0),"")</f>
        <v/>
      </c>
      <c r="V956" s="58" t="str">
        <f>IFERROR(VLOOKUP($AC956,FILL_DATA!$A$4:$X$1004,22,0),"")</f>
        <v/>
      </c>
      <c r="W956" s="58" t="str">
        <f>IFERROR(VLOOKUP($AC956,FILL_DATA!$A$4:$X$1004,23,0),"")</f>
        <v/>
      </c>
      <c r="X956" s="59" t="str">
        <f>IFERROR(VLOOKUP($AC956,FILL_DATA!$A$4:$X$1004,24,0),"")</f>
        <v/>
      </c>
      <c r="Y956" s="59" t="str">
        <f>IF(SANCTION!$C$6:$C$1006="","",VLOOKUP(SANCTION!$C$6:$C$1006,Sheet1!$B$3:$C$15,2,0))</f>
        <v/>
      </c>
      <c r="Z956" s="57">
        <f t="shared" si="28"/>
        <v>0</v>
      </c>
      <c r="AE956" s="89">
        <f>IF(SANCTION!$C956&gt;=9,1,0)</f>
        <v>1</v>
      </c>
      <c r="AF956" s="89">
        <f>IFERROR(PRODUCT(SANCTION!$X956,SANCTION!$Y956),"")</f>
        <v>0</v>
      </c>
      <c r="AG956" s="89">
        <f t="shared" si="29"/>
        <v>0</v>
      </c>
    </row>
    <row r="957" spans="1:33" hidden="1">
      <c r="A957" s="89" t="str">
        <f>J957&amp;"_"&amp;COUNTIF($J$6:J957,J957)</f>
        <v>_921</v>
      </c>
      <c r="B957" s="58"/>
      <c r="C957" s="58" t="str">
        <f>IFERROR(VLOOKUP($AC957,FILL_DATA!$A$4:$X$1004,2,0),"")</f>
        <v/>
      </c>
      <c r="D957" s="59" t="str">
        <f>IFERROR(VLOOKUP($AC957,FILL_DATA!$A$4:$X$1004,3,0),"")</f>
        <v/>
      </c>
      <c r="E957" s="59" t="str">
        <f>IF(REFRESH!D957="","",REFRESH!D957)</f>
        <v/>
      </c>
      <c r="F957" s="59" t="str">
        <f>IFERROR(VLOOKUP($AC957,FILL_DATA!$A$4:$X$1004,5,0),"")</f>
        <v/>
      </c>
      <c r="G957" s="58" t="str">
        <f>IFERROR(VLOOKUP($AC957,FILL_DATA!$A$4:$X$1004,6,0),"")</f>
        <v/>
      </c>
      <c r="H957" s="58" t="str">
        <f>IFERROR(VLOOKUP($AC957,FILL_DATA!$A$4:$X$1004,7,0),"")</f>
        <v/>
      </c>
      <c r="I957" s="161" t="str">
        <f>IFERROR(VLOOKUP($AC957,FILL_DATA!$A$4:$X$1004,9,0),"")</f>
        <v/>
      </c>
      <c r="J957" s="58" t="str">
        <f>IFERROR(VLOOKUP($AC957,FILL_DATA!$A$4:$X$1004,10,0),"")</f>
        <v/>
      </c>
      <c r="K957" s="58" t="str">
        <f>IFERROR(VLOOKUP($AC957,FILL_DATA!$A$4:$X$1004,11,0),"")</f>
        <v/>
      </c>
      <c r="L957" s="58" t="str">
        <f>IFERROR(VLOOKUP($AC957,FILL_DATA!$A$4:$X$1004,12,0),"")</f>
        <v/>
      </c>
      <c r="M957" s="58" t="str">
        <f>IFERROR(VLOOKUP($AC957,FILL_DATA!$A$4:$X$1004,13,0),"")</f>
        <v/>
      </c>
      <c r="N957" s="58" t="str">
        <f>IFERROR(VLOOKUP($AC957,FILL_DATA!$A$4:$X$1004,14,0),"")</f>
        <v/>
      </c>
      <c r="O957" s="58" t="str">
        <f>IFERROR(VLOOKUP($AC957,FILL_DATA!$A$4:$X$1004,15,0),"")</f>
        <v/>
      </c>
      <c r="P957" s="58" t="str">
        <f>IFERROR(VLOOKUP($AC957,FILL_DATA!$A$4:$X$1004,16,0),"")</f>
        <v/>
      </c>
      <c r="Q957" s="58" t="str">
        <f>IFERROR(VLOOKUP($AC957,FILL_DATA!$A$4:$X$1004,17,0),"")</f>
        <v/>
      </c>
      <c r="R957" s="58" t="str">
        <f>IFERROR(VLOOKUP($AC957,FILL_DATA!$A$4:$X$1004,18,0),"")</f>
        <v/>
      </c>
      <c r="S957" s="58" t="str">
        <f>IFERROR(VLOOKUP($AC957,FILL_DATA!$A$4:$X$1004,19,0),"")</f>
        <v/>
      </c>
      <c r="T957" s="58" t="str">
        <f>IFERROR(VLOOKUP($AC957,FILL_DATA!$A$4:$X$1004,20,0),"")</f>
        <v/>
      </c>
      <c r="U957" s="58" t="str">
        <f>IFERROR(VLOOKUP($AC957,FILL_DATA!$A$4:$X$1004,21,0),"")</f>
        <v/>
      </c>
      <c r="V957" s="58" t="str">
        <f>IFERROR(VLOOKUP($AC957,FILL_DATA!$A$4:$X$1004,22,0),"")</f>
        <v/>
      </c>
      <c r="W957" s="58" t="str">
        <f>IFERROR(VLOOKUP($AC957,FILL_DATA!$A$4:$X$1004,23,0),"")</f>
        <v/>
      </c>
      <c r="X957" s="59" t="str">
        <f>IFERROR(VLOOKUP($AC957,FILL_DATA!$A$4:$X$1004,24,0),"")</f>
        <v/>
      </c>
      <c r="Y957" s="59" t="str">
        <f>IF(SANCTION!$C$6:$C$1006="","",VLOOKUP(SANCTION!$C$6:$C$1006,Sheet1!$B$3:$C$15,2,0))</f>
        <v/>
      </c>
      <c r="Z957" s="57">
        <f t="shared" si="28"/>
        <v>0</v>
      </c>
      <c r="AE957" s="89">
        <f>IF(SANCTION!$C957&gt;=9,1,0)</f>
        <v>1</v>
      </c>
      <c r="AF957" s="89">
        <f>IFERROR(PRODUCT(SANCTION!$X957,SANCTION!$Y957),"")</f>
        <v>0</v>
      </c>
      <c r="AG957" s="89">
        <f t="shared" si="29"/>
        <v>0</v>
      </c>
    </row>
    <row r="958" spans="1:33" hidden="1">
      <c r="A958" s="89" t="str">
        <f>J958&amp;"_"&amp;COUNTIF($J$6:J958,J958)</f>
        <v>_922</v>
      </c>
      <c r="B958" s="58"/>
      <c r="C958" s="58" t="str">
        <f>IFERROR(VLOOKUP($AC958,FILL_DATA!$A$4:$X$1004,2,0),"")</f>
        <v/>
      </c>
      <c r="D958" s="59" t="str">
        <f>IFERROR(VLOOKUP($AC958,FILL_DATA!$A$4:$X$1004,3,0),"")</f>
        <v/>
      </c>
      <c r="E958" s="59" t="str">
        <f>IF(REFRESH!D958="","",REFRESH!D958)</f>
        <v/>
      </c>
      <c r="F958" s="59" t="str">
        <f>IFERROR(VLOOKUP($AC958,FILL_DATA!$A$4:$X$1004,5,0),"")</f>
        <v/>
      </c>
      <c r="G958" s="58" t="str">
        <f>IFERROR(VLOOKUP($AC958,FILL_DATA!$A$4:$X$1004,6,0),"")</f>
        <v/>
      </c>
      <c r="H958" s="58" t="str">
        <f>IFERROR(VLOOKUP($AC958,FILL_DATA!$A$4:$X$1004,7,0),"")</f>
        <v/>
      </c>
      <c r="I958" s="161" t="str">
        <f>IFERROR(VLOOKUP($AC958,FILL_DATA!$A$4:$X$1004,9,0),"")</f>
        <v/>
      </c>
      <c r="J958" s="58" t="str">
        <f>IFERROR(VLOOKUP($AC958,FILL_DATA!$A$4:$X$1004,10,0),"")</f>
        <v/>
      </c>
      <c r="K958" s="58" t="str">
        <f>IFERROR(VLOOKUP($AC958,FILL_DATA!$A$4:$X$1004,11,0),"")</f>
        <v/>
      </c>
      <c r="L958" s="58" t="str">
        <f>IFERROR(VLOOKUP($AC958,FILL_DATA!$A$4:$X$1004,12,0),"")</f>
        <v/>
      </c>
      <c r="M958" s="58" t="str">
        <f>IFERROR(VLOOKUP($AC958,FILL_DATA!$A$4:$X$1004,13,0),"")</f>
        <v/>
      </c>
      <c r="N958" s="58" t="str">
        <f>IFERROR(VLOOKUP($AC958,FILL_DATA!$A$4:$X$1004,14,0),"")</f>
        <v/>
      </c>
      <c r="O958" s="58" t="str">
        <f>IFERROR(VLOOKUP($AC958,FILL_DATA!$A$4:$X$1004,15,0),"")</f>
        <v/>
      </c>
      <c r="P958" s="58" t="str">
        <f>IFERROR(VLOOKUP($AC958,FILL_DATA!$A$4:$X$1004,16,0),"")</f>
        <v/>
      </c>
      <c r="Q958" s="58" t="str">
        <f>IFERROR(VLOOKUP($AC958,FILL_DATA!$A$4:$X$1004,17,0),"")</f>
        <v/>
      </c>
      <c r="R958" s="58" t="str">
        <f>IFERROR(VLOOKUP($AC958,FILL_DATA!$A$4:$X$1004,18,0),"")</f>
        <v/>
      </c>
      <c r="S958" s="58" t="str">
        <f>IFERROR(VLOOKUP($AC958,FILL_DATA!$A$4:$X$1004,19,0),"")</f>
        <v/>
      </c>
      <c r="T958" s="58" t="str">
        <f>IFERROR(VLOOKUP($AC958,FILL_DATA!$A$4:$X$1004,20,0),"")</f>
        <v/>
      </c>
      <c r="U958" s="58" t="str">
        <f>IFERROR(VLOOKUP($AC958,FILL_DATA!$A$4:$X$1004,21,0),"")</f>
        <v/>
      </c>
      <c r="V958" s="58" t="str">
        <f>IFERROR(VLOOKUP($AC958,FILL_DATA!$A$4:$X$1004,22,0),"")</f>
        <v/>
      </c>
      <c r="W958" s="58" t="str">
        <f>IFERROR(VLOOKUP($AC958,FILL_DATA!$A$4:$X$1004,23,0),"")</f>
        <v/>
      </c>
      <c r="X958" s="59" t="str">
        <f>IFERROR(VLOOKUP($AC958,FILL_DATA!$A$4:$X$1004,24,0),"")</f>
        <v/>
      </c>
      <c r="Y958" s="59" t="str">
        <f>IF(SANCTION!$C$6:$C$1006="","",VLOOKUP(SANCTION!$C$6:$C$1006,Sheet1!$B$3:$C$15,2,0))</f>
        <v/>
      </c>
      <c r="Z958" s="57">
        <f t="shared" si="28"/>
        <v>0</v>
      </c>
      <c r="AE958" s="89">
        <f>IF(SANCTION!$C958&gt;=9,1,0)</f>
        <v>1</v>
      </c>
      <c r="AF958" s="89">
        <f>IFERROR(PRODUCT(SANCTION!$X958,SANCTION!$Y958),"")</f>
        <v>0</v>
      </c>
      <c r="AG958" s="89">
        <f t="shared" si="29"/>
        <v>0</v>
      </c>
    </row>
    <row r="959" spans="1:33" hidden="1">
      <c r="A959" s="89" t="str">
        <f>J959&amp;"_"&amp;COUNTIF($J$6:J959,J959)</f>
        <v>_923</v>
      </c>
      <c r="B959" s="58"/>
      <c r="C959" s="58" t="str">
        <f>IFERROR(VLOOKUP($AC959,FILL_DATA!$A$4:$X$1004,2,0),"")</f>
        <v/>
      </c>
      <c r="D959" s="59" t="str">
        <f>IFERROR(VLOOKUP($AC959,FILL_DATA!$A$4:$X$1004,3,0),"")</f>
        <v/>
      </c>
      <c r="E959" s="59" t="str">
        <f>IF(REFRESH!D959="","",REFRESH!D959)</f>
        <v/>
      </c>
      <c r="F959" s="59" t="str">
        <f>IFERROR(VLOOKUP($AC959,FILL_DATA!$A$4:$X$1004,5,0),"")</f>
        <v/>
      </c>
      <c r="G959" s="58" t="str">
        <f>IFERROR(VLOOKUP($AC959,FILL_DATA!$A$4:$X$1004,6,0),"")</f>
        <v/>
      </c>
      <c r="H959" s="58" t="str">
        <f>IFERROR(VLOOKUP($AC959,FILL_DATA!$A$4:$X$1004,7,0),"")</f>
        <v/>
      </c>
      <c r="I959" s="161" t="str">
        <f>IFERROR(VLOOKUP($AC959,FILL_DATA!$A$4:$X$1004,9,0),"")</f>
        <v/>
      </c>
      <c r="J959" s="58" t="str">
        <f>IFERROR(VLOOKUP($AC959,FILL_DATA!$A$4:$X$1004,10,0),"")</f>
        <v/>
      </c>
      <c r="K959" s="58" t="str">
        <f>IFERROR(VLOOKUP($AC959,FILL_DATA!$A$4:$X$1004,11,0),"")</f>
        <v/>
      </c>
      <c r="L959" s="58" t="str">
        <f>IFERROR(VLOOKUP($AC959,FILL_DATA!$A$4:$X$1004,12,0),"")</f>
        <v/>
      </c>
      <c r="M959" s="58" t="str">
        <f>IFERROR(VLOOKUP($AC959,FILL_DATA!$A$4:$X$1004,13,0),"")</f>
        <v/>
      </c>
      <c r="N959" s="58" t="str">
        <f>IFERROR(VLOOKUP($AC959,FILL_DATA!$A$4:$X$1004,14,0),"")</f>
        <v/>
      </c>
      <c r="O959" s="58" t="str">
        <f>IFERROR(VLOOKUP($AC959,FILL_DATA!$A$4:$X$1004,15,0),"")</f>
        <v/>
      </c>
      <c r="P959" s="58" t="str">
        <f>IFERROR(VLOOKUP($AC959,FILL_DATA!$A$4:$X$1004,16,0),"")</f>
        <v/>
      </c>
      <c r="Q959" s="58" t="str">
        <f>IFERROR(VLOOKUP($AC959,FILL_DATA!$A$4:$X$1004,17,0),"")</f>
        <v/>
      </c>
      <c r="R959" s="58" t="str">
        <f>IFERROR(VLOOKUP($AC959,FILL_DATA!$A$4:$X$1004,18,0),"")</f>
        <v/>
      </c>
      <c r="S959" s="58" t="str">
        <f>IFERROR(VLOOKUP($AC959,FILL_DATA!$A$4:$X$1004,19,0),"")</f>
        <v/>
      </c>
      <c r="T959" s="58" t="str">
        <f>IFERROR(VLOOKUP($AC959,FILL_DATA!$A$4:$X$1004,20,0),"")</f>
        <v/>
      </c>
      <c r="U959" s="58" t="str">
        <f>IFERROR(VLOOKUP($AC959,FILL_DATA!$A$4:$X$1004,21,0),"")</f>
        <v/>
      </c>
      <c r="V959" s="58" t="str">
        <f>IFERROR(VLOOKUP($AC959,FILL_DATA!$A$4:$X$1004,22,0),"")</f>
        <v/>
      </c>
      <c r="W959" s="58" t="str">
        <f>IFERROR(VLOOKUP($AC959,FILL_DATA!$A$4:$X$1004,23,0),"")</f>
        <v/>
      </c>
      <c r="X959" s="59" t="str">
        <f>IFERROR(VLOOKUP($AC959,FILL_DATA!$A$4:$X$1004,24,0),"")</f>
        <v/>
      </c>
      <c r="Y959" s="59" t="str">
        <f>IF(SANCTION!$C$6:$C$1006="","",VLOOKUP(SANCTION!$C$6:$C$1006,Sheet1!$B$3:$C$15,2,0))</f>
        <v/>
      </c>
      <c r="Z959" s="57">
        <f t="shared" si="28"/>
        <v>0</v>
      </c>
      <c r="AE959" s="89">
        <f>IF(SANCTION!$C959&gt;=9,1,0)</f>
        <v>1</v>
      </c>
      <c r="AF959" s="89">
        <f>IFERROR(PRODUCT(SANCTION!$X959,SANCTION!$Y959),"")</f>
        <v>0</v>
      </c>
      <c r="AG959" s="89">
        <f t="shared" si="29"/>
        <v>0</v>
      </c>
    </row>
    <row r="960" spans="1:33" hidden="1">
      <c r="A960" s="89" t="str">
        <f>J960&amp;"_"&amp;COUNTIF($J$6:J960,J960)</f>
        <v>_924</v>
      </c>
      <c r="B960" s="58"/>
      <c r="C960" s="58" t="str">
        <f>IFERROR(VLOOKUP($AC960,FILL_DATA!$A$4:$X$1004,2,0),"")</f>
        <v/>
      </c>
      <c r="D960" s="59" t="str">
        <f>IFERROR(VLOOKUP($AC960,FILL_DATA!$A$4:$X$1004,3,0),"")</f>
        <v/>
      </c>
      <c r="E960" s="59" t="str">
        <f>IF(REFRESH!D960="","",REFRESH!D960)</f>
        <v/>
      </c>
      <c r="F960" s="59" t="str">
        <f>IFERROR(VLOOKUP($AC960,FILL_DATA!$A$4:$X$1004,5,0),"")</f>
        <v/>
      </c>
      <c r="G960" s="58" t="str">
        <f>IFERROR(VLOOKUP($AC960,FILL_DATA!$A$4:$X$1004,6,0),"")</f>
        <v/>
      </c>
      <c r="H960" s="58" t="str">
        <f>IFERROR(VLOOKUP($AC960,FILL_DATA!$A$4:$X$1004,7,0),"")</f>
        <v/>
      </c>
      <c r="I960" s="161" t="str">
        <f>IFERROR(VLOOKUP($AC960,FILL_DATA!$A$4:$X$1004,9,0),"")</f>
        <v/>
      </c>
      <c r="J960" s="58" t="str">
        <f>IFERROR(VLOOKUP($AC960,FILL_DATA!$A$4:$X$1004,10,0),"")</f>
        <v/>
      </c>
      <c r="K960" s="58" t="str">
        <f>IFERROR(VLOOKUP($AC960,FILL_DATA!$A$4:$X$1004,11,0),"")</f>
        <v/>
      </c>
      <c r="L960" s="58" t="str">
        <f>IFERROR(VLOOKUP($AC960,FILL_DATA!$A$4:$X$1004,12,0),"")</f>
        <v/>
      </c>
      <c r="M960" s="58" t="str">
        <f>IFERROR(VLOOKUP($AC960,FILL_DATA!$A$4:$X$1004,13,0),"")</f>
        <v/>
      </c>
      <c r="N960" s="58" t="str">
        <f>IFERROR(VLOOKUP($AC960,FILL_DATA!$A$4:$X$1004,14,0),"")</f>
        <v/>
      </c>
      <c r="O960" s="58" t="str">
        <f>IFERROR(VLOOKUP($AC960,FILL_DATA!$A$4:$X$1004,15,0),"")</f>
        <v/>
      </c>
      <c r="P960" s="58" t="str">
        <f>IFERROR(VLOOKUP($AC960,FILL_DATA!$A$4:$X$1004,16,0),"")</f>
        <v/>
      </c>
      <c r="Q960" s="58" t="str">
        <f>IFERROR(VLOOKUP($AC960,FILL_DATA!$A$4:$X$1004,17,0),"")</f>
        <v/>
      </c>
      <c r="R960" s="58" t="str">
        <f>IFERROR(VLOOKUP($AC960,FILL_DATA!$A$4:$X$1004,18,0),"")</f>
        <v/>
      </c>
      <c r="S960" s="58" t="str">
        <f>IFERROR(VLOOKUP($AC960,FILL_DATA!$A$4:$X$1004,19,0),"")</f>
        <v/>
      </c>
      <c r="T960" s="58" t="str">
        <f>IFERROR(VLOOKUP($AC960,FILL_DATA!$A$4:$X$1004,20,0),"")</f>
        <v/>
      </c>
      <c r="U960" s="58" t="str">
        <f>IFERROR(VLOOKUP($AC960,FILL_DATA!$A$4:$X$1004,21,0),"")</f>
        <v/>
      </c>
      <c r="V960" s="58" t="str">
        <f>IFERROR(VLOOKUP($AC960,FILL_DATA!$A$4:$X$1004,22,0),"")</f>
        <v/>
      </c>
      <c r="W960" s="58" t="str">
        <f>IFERROR(VLOOKUP($AC960,FILL_DATA!$A$4:$X$1004,23,0),"")</f>
        <v/>
      </c>
      <c r="X960" s="59" t="str">
        <f>IFERROR(VLOOKUP($AC960,FILL_DATA!$A$4:$X$1004,24,0),"")</f>
        <v/>
      </c>
      <c r="Y960" s="59" t="str">
        <f>IF(SANCTION!$C$6:$C$1006="","",VLOOKUP(SANCTION!$C$6:$C$1006,Sheet1!$B$3:$C$15,2,0))</f>
        <v/>
      </c>
      <c r="Z960" s="57">
        <f t="shared" si="28"/>
        <v>0</v>
      </c>
      <c r="AE960" s="89">
        <f>IF(SANCTION!$C960&gt;=9,1,0)</f>
        <v>1</v>
      </c>
      <c r="AF960" s="89">
        <f>IFERROR(PRODUCT(SANCTION!$X960,SANCTION!$Y960),"")</f>
        <v>0</v>
      </c>
      <c r="AG960" s="89">
        <f t="shared" si="29"/>
        <v>0</v>
      </c>
    </row>
    <row r="961" spans="1:33" hidden="1">
      <c r="A961" s="89" t="str">
        <f>J961&amp;"_"&amp;COUNTIF($J$6:J961,J961)</f>
        <v>_925</v>
      </c>
      <c r="B961" s="58"/>
      <c r="C961" s="58" t="str">
        <f>IFERROR(VLOOKUP($AC961,FILL_DATA!$A$4:$X$1004,2,0),"")</f>
        <v/>
      </c>
      <c r="D961" s="59" t="str">
        <f>IFERROR(VLOOKUP($AC961,FILL_DATA!$A$4:$X$1004,3,0),"")</f>
        <v/>
      </c>
      <c r="E961" s="59" t="str">
        <f>IF(REFRESH!D961="","",REFRESH!D961)</f>
        <v/>
      </c>
      <c r="F961" s="59" t="str">
        <f>IFERROR(VLOOKUP($AC961,FILL_DATA!$A$4:$X$1004,5,0),"")</f>
        <v/>
      </c>
      <c r="G961" s="58" t="str">
        <f>IFERROR(VLOOKUP($AC961,FILL_DATA!$A$4:$X$1004,6,0),"")</f>
        <v/>
      </c>
      <c r="H961" s="58" t="str">
        <f>IFERROR(VLOOKUP($AC961,FILL_DATA!$A$4:$X$1004,7,0),"")</f>
        <v/>
      </c>
      <c r="I961" s="161" t="str">
        <f>IFERROR(VLOOKUP($AC961,FILL_DATA!$A$4:$X$1004,9,0),"")</f>
        <v/>
      </c>
      <c r="J961" s="58" t="str">
        <f>IFERROR(VLOOKUP($AC961,FILL_DATA!$A$4:$X$1004,10,0),"")</f>
        <v/>
      </c>
      <c r="K961" s="58" t="str">
        <f>IFERROR(VLOOKUP($AC961,FILL_DATA!$A$4:$X$1004,11,0),"")</f>
        <v/>
      </c>
      <c r="L961" s="58" t="str">
        <f>IFERROR(VLOOKUP($AC961,FILL_DATA!$A$4:$X$1004,12,0),"")</f>
        <v/>
      </c>
      <c r="M961" s="58" t="str">
        <f>IFERROR(VLOOKUP($AC961,FILL_DATA!$A$4:$X$1004,13,0),"")</f>
        <v/>
      </c>
      <c r="N961" s="58" t="str">
        <f>IFERROR(VLOOKUP($AC961,FILL_DATA!$A$4:$X$1004,14,0),"")</f>
        <v/>
      </c>
      <c r="O961" s="58" t="str">
        <f>IFERROR(VLOOKUP($AC961,FILL_DATA!$A$4:$X$1004,15,0),"")</f>
        <v/>
      </c>
      <c r="P961" s="58" t="str">
        <f>IFERROR(VLOOKUP($AC961,FILL_DATA!$A$4:$X$1004,16,0),"")</f>
        <v/>
      </c>
      <c r="Q961" s="58" t="str">
        <f>IFERROR(VLOOKUP($AC961,FILL_DATA!$A$4:$X$1004,17,0),"")</f>
        <v/>
      </c>
      <c r="R961" s="58" t="str">
        <f>IFERROR(VLOOKUP($AC961,FILL_DATA!$A$4:$X$1004,18,0),"")</f>
        <v/>
      </c>
      <c r="S961" s="58" t="str">
        <f>IFERROR(VLOOKUP($AC961,FILL_DATA!$A$4:$X$1004,19,0),"")</f>
        <v/>
      </c>
      <c r="T961" s="58" t="str">
        <f>IFERROR(VLOOKUP($AC961,FILL_DATA!$A$4:$X$1004,20,0),"")</f>
        <v/>
      </c>
      <c r="U961" s="58" t="str">
        <f>IFERROR(VLOOKUP($AC961,FILL_DATA!$A$4:$X$1004,21,0),"")</f>
        <v/>
      </c>
      <c r="V961" s="58" t="str">
        <f>IFERROR(VLOOKUP($AC961,FILL_DATA!$A$4:$X$1004,22,0),"")</f>
        <v/>
      </c>
      <c r="W961" s="58" t="str">
        <f>IFERROR(VLOOKUP($AC961,FILL_DATA!$A$4:$X$1004,23,0),"")</f>
        <v/>
      </c>
      <c r="X961" s="59" t="str">
        <f>IFERROR(VLOOKUP($AC961,FILL_DATA!$A$4:$X$1004,24,0),"")</f>
        <v/>
      </c>
      <c r="Y961" s="59" t="str">
        <f>IF(SANCTION!$C$6:$C$1006="","",VLOOKUP(SANCTION!$C$6:$C$1006,Sheet1!$B$3:$C$15,2,0))</f>
        <v/>
      </c>
      <c r="Z961" s="57">
        <f t="shared" si="28"/>
        <v>0</v>
      </c>
      <c r="AE961" s="89">
        <f>IF(SANCTION!$C961&gt;=9,1,0)</f>
        <v>1</v>
      </c>
      <c r="AF961" s="89">
        <f>IFERROR(PRODUCT(SANCTION!$X961,SANCTION!$Y961),"")</f>
        <v>0</v>
      </c>
      <c r="AG961" s="89">
        <f t="shared" si="29"/>
        <v>0</v>
      </c>
    </row>
    <row r="962" spans="1:33" hidden="1">
      <c r="A962" s="89" t="str">
        <f>J962&amp;"_"&amp;COUNTIF($J$6:J962,J962)</f>
        <v>_926</v>
      </c>
      <c r="B962" s="58"/>
      <c r="C962" s="58" t="str">
        <f>IFERROR(VLOOKUP($AC962,FILL_DATA!$A$4:$X$1004,2,0),"")</f>
        <v/>
      </c>
      <c r="D962" s="59" t="str">
        <f>IFERROR(VLOOKUP($AC962,FILL_DATA!$A$4:$X$1004,3,0),"")</f>
        <v/>
      </c>
      <c r="E962" s="59" t="str">
        <f>IF(REFRESH!D962="","",REFRESH!D962)</f>
        <v/>
      </c>
      <c r="F962" s="59" t="str">
        <f>IFERROR(VLOOKUP($AC962,FILL_DATA!$A$4:$X$1004,5,0),"")</f>
        <v/>
      </c>
      <c r="G962" s="58" t="str">
        <f>IFERROR(VLOOKUP($AC962,FILL_DATA!$A$4:$X$1004,6,0),"")</f>
        <v/>
      </c>
      <c r="H962" s="58" t="str">
        <f>IFERROR(VLOOKUP($AC962,FILL_DATA!$A$4:$X$1004,7,0),"")</f>
        <v/>
      </c>
      <c r="I962" s="161" t="str">
        <f>IFERROR(VLOOKUP($AC962,FILL_DATA!$A$4:$X$1004,9,0),"")</f>
        <v/>
      </c>
      <c r="J962" s="58" t="str">
        <f>IFERROR(VLOOKUP($AC962,FILL_DATA!$A$4:$X$1004,10,0),"")</f>
        <v/>
      </c>
      <c r="K962" s="58" t="str">
        <f>IFERROR(VLOOKUP($AC962,FILL_DATA!$A$4:$X$1004,11,0),"")</f>
        <v/>
      </c>
      <c r="L962" s="58" t="str">
        <f>IFERROR(VLOOKUP($AC962,FILL_DATA!$A$4:$X$1004,12,0),"")</f>
        <v/>
      </c>
      <c r="M962" s="58" t="str">
        <f>IFERROR(VLOOKUP($AC962,FILL_DATA!$A$4:$X$1004,13,0),"")</f>
        <v/>
      </c>
      <c r="N962" s="58" t="str">
        <f>IFERROR(VLOOKUP($AC962,FILL_DATA!$A$4:$X$1004,14,0),"")</f>
        <v/>
      </c>
      <c r="O962" s="58" t="str">
        <f>IFERROR(VLOOKUP($AC962,FILL_DATA!$A$4:$X$1004,15,0),"")</f>
        <v/>
      </c>
      <c r="P962" s="58" t="str">
        <f>IFERROR(VLOOKUP($AC962,FILL_DATA!$A$4:$X$1004,16,0),"")</f>
        <v/>
      </c>
      <c r="Q962" s="58" t="str">
        <f>IFERROR(VLOOKUP($AC962,FILL_DATA!$A$4:$X$1004,17,0),"")</f>
        <v/>
      </c>
      <c r="R962" s="58" t="str">
        <f>IFERROR(VLOOKUP($AC962,FILL_DATA!$A$4:$X$1004,18,0),"")</f>
        <v/>
      </c>
      <c r="S962" s="58" t="str">
        <f>IFERROR(VLOOKUP($AC962,FILL_DATA!$A$4:$X$1004,19,0),"")</f>
        <v/>
      </c>
      <c r="T962" s="58" t="str">
        <f>IFERROR(VLOOKUP($AC962,FILL_DATA!$A$4:$X$1004,20,0),"")</f>
        <v/>
      </c>
      <c r="U962" s="58" t="str">
        <f>IFERROR(VLOOKUP($AC962,FILL_DATA!$A$4:$X$1004,21,0),"")</f>
        <v/>
      </c>
      <c r="V962" s="58" t="str">
        <f>IFERROR(VLOOKUP($AC962,FILL_DATA!$A$4:$X$1004,22,0),"")</f>
        <v/>
      </c>
      <c r="W962" s="58" t="str">
        <f>IFERROR(VLOOKUP($AC962,FILL_DATA!$A$4:$X$1004,23,0),"")</f>
        <v/>
      </c>
      <c r="X962" s="59" t="str">
        <f>IFERROR(VLOOKUP($AC962,FILL_DATA!$A$4:$X$1004,24,0),"")</f>
        <v/>
      </c>
      <c r="Y962" s="59" t="str">
        <f>IF(SANCTION!$C$6:$C$1006="","",VLOOKUP(SANCTION!$C$6:$C$1006,Sheet1!$B$3:$C$15,2,0))</f>
        <v/>
      </c>
      <c r="Z962" s="57">
        <f t="shared" si="28"/>
        <v>0</v>
      </c>
      <c r="AE962" s="89">
        <f>IF(SANCTION!$C962&gt;=9,1,0)</f>
        <v>1</v>
      </c>
      <c r="AF962" s="89">
        <f>IFERROR(PRODUCT(SANCTION!$X962,SANCTION!$Y962),"")</f>
        <v>0</v>
      </c>
      <c r="AG962" s="89">
        <f t="shared" si="29"/>
        <v>0</v>
      </c>
    </row>
    <row r="963" spans="1:33" hidden="1">
      <c r="A963" s="89" t="str">
        <f>J963&amp;"_"&amp;COUNTIF($J$6:J963,J963)</f>
        <v>_927</v>
      </c>
      <c r="B963" s="58"/>
      <c r="C963" s="58" t="str">
        <f>IFERROR(VLOOKUP($AC963,FILL_DATA!$A$4:$X$1004,2,0),"")</f>
        <v/>
      </c>
      <c r="D963" s="59" t="str">
        <f>IFERROR(VLOOKUP($AC963,FILL_DATA!$A$4:$X$1004,3,0),"")</f>
        <v/>
      </c>
      <c r="E963" s="59" t="str">
        <f>IF(REFRESH!D963="","",REFRESH!D963)</f>
        <v/>
      </c>
      <c r="F963" s="59" t="str">
        <f>IFERROR(VLOOKUP($AC963,FILL_DATA!$A$4:$X$1004,5,0),"")</f>
        <v/>
      </c>
      <c r="G963" s="58" t="str">
        <f>IFERROR(VLOOKUP($AC963,FILL_DATA!$A$4:$X$1004,6,0),"")</f>
        <v/>
      </c>
      <c r="H963" s="58" t="str">
        <f>IFERROR(VLOOKUP($AC963,FILL_DATA!$A$4:$X$1004,7,0),"")</f>
        <v/>
      </c>
      <c r="I963" s="161" t="str">
        <f>IFERROR(VLOOKUP($AC963,FILL_DATA!$A$4:$X$1004,9,0),"")</f>
        <v/>
      </c>
      <c r="J963" s="58" t="str">
        <f>IFERROR(VLOOKUP($AC963,FILL_DATA!$A$4:$X$1004,10,0),"")</f>
        <v/>
      </c>
      <c r="K963" s="58" t="str">
        <f>IFERROR(VLOOKUP($AC963,FILL_DATA!$A$4:$X$1004,11,0),"")</f>
        <v/>
      </c>
      <c r="L963" s="58" t="str">
        <f>IFERROR(VLOOKUP($AC963,FILL_DATA!$A$4:$X$1004,12,0),"")</f>
        <v/>
      </c>
      <c r="M963" s="58" t="str">
        <f>IFERROR(VLOOKUP($AC963,FILL_DATA!$A$4:$X$1004,13,0),"")</f>
        <v/>
      </c>
      <c r="N963" s="58" t="str">
        <f>IFERROR(VLOOKUP($AC963,FILL_DATA!$A$4:$X$1004,14,0),"")</f>
        <v/>
      </c>
      <c r="O963" s="58" t="str">
        <f>IFERROR(VLOOKUP($AC963,FILL_DATA!$A$4:$X$1004,15,0),"")</f>
        <v/>
      </c>
      <c r="P963" s="58" t="str">
        <f>IFERROR(VLOOKUP($AC963,FILL_DATA!$A$4:$X$1004,16,0),"")</f>
        <v/>
      </c>
      <c r="Q963" s="58" t="str">
        <f>IFERROR(VLOOKUP($AC963,FILL_DATA!$A$4:$X$1004,17,0),"")</f>
        <v/>
      </c>
      <c r="R963" s="58" t="str">
        <f>IFERROR(VLOOKUP($AC963,FILL_DATA!$A$4:$X$1004,18,0),"")</f>
        <v/>
      </c>
      <c r="S963" s="58" t="str">
        <f>IFERROR(VLOOKUP($AC963,FILL_DATA!$A$4:$X$1004,19,0),"")</f>
        <v/>
      </c>
      <c r="T963" s="58" t="str">
        <f>IFERROR(VLOOKUP($AC963,FILL_DATA!$A$4:$X$1004,20,0),"")</f>
        <v/>
      </c>
      <c r="U963" s="58" t="str">
        <f>IFERROR(VLOOKUP($AC963,FILL_DATA!$A$4:$X$1004,21,0),"")</f>
        <v/>
      </c>
      <c r="V963" s="58" t="str">
        <f>IFERROR(VLOOKUP($AC963,FILL_DATA!$A$4:$X$1004,22,0),"")</f>
        <v/>
      </c>
      <c r="W963" s="58" t="str">
        <f>IFERROR(VLOOKUP($AC963,FILL_DATA!$A$4:$X$1004,23,0),"")</f>
        <v/>
      </c>
      <c r="X963" s="59" t="str">
        <f>IFERROR(VLOOKUP($AC963,FILL_DATA!$A$4:$X$1004,24,0),"")</f>
        <v/>
      </c>
      <c r="Y963" s="59" t="str">
        <f>IF(SANCTION!$C$6:$C$1006="","",VLOOKUP(SANCTION!$C$6:$C$1006,Sheet1!$B$3:$C$15,2,0))</f>
        <v/>
      </c>
      <c r="Z963" s="57">
        <f t="shared" si="28"/>
        <v>0</v>
      </c>
      <c r="AE963" s="89">
        <f>IF(SANCTION!$C963&gt;=9,1,0)</f>
        <v>1</v>
      </c>
      <c r="AF963" s="89">
        <f>IFERROR(PRODUCT(SANCTION!$X963,SANCTION!$Y963),"")</f>
        <v>0</v>
      </c>
      <c r="AG963" s="89">
        <f t="shared" si="29"/>
        <v>0</v>
      </c>
    </row>
    <row r="964" spans="1:33" hidden="1">
      <c r="A964" s="89" t="str">
        <f>J964&amp;"_"&amp;COUNTIF($J$6:J964,J964)</f>
        <v>_928</v>
      </c>
      <c r="B964" s="58"/>
      <c r="C964" s="58" t="str">
        <f>IFERROR(VLOOKUP($AC964,FILL_DATA!$A$4:$X$1004,2,0),"")</f>
        <v/>
      </c>
      <c r="D964" s="59" t="str">
        <f>IFERROR(VLOOKUP($AC964,FILL_DATA!$A$4:$X$1004,3,0),"")</f>
        <v/>
      </c>
      <c r="E964" s="59" t="str">
        <f>IF(REFRESH!D964="","",REFRESH!D964)</f>
        <v/>
      </c>
      <c r="F964" s="59" t="str">
        <f>IFERROR(VLOOKUP($AC964,FILL_DATA!$A$4:$X$1004,5,0),"")</f>
        <v/>
      </c>
      <c r="G964" s="58" t="str">
        <f>IFERROR(VLOOKUP($AC964,FILL_DATA!$A$4:$X$1004,6,0),"")</f>
        <v/>
      </c>
      <c r="H964" s="58" t="str">
        <f>IFERROR(VLOOKUP($AC964,FILL_DATA!$A$4:$X$1004,7,0),"")</f>
        <v/>
      </c>
      <c r="I964" s="161" t="str">
        <f>IFERROR(VLOOKUP($AC964,FILL_DATA!$A$4:$X$1004,9,0),"")</f>
        <v/>
      </c>
      <c r="J964" s="58" t="str">
        <f>IFERROR(VLOOKUP($AC964,FILL_DATA!$A$4:$X$1004,10,0),"")</f>
        <v/>
      </c>
      <c r="K964" s="58" t="str">
        <f>IFERROR(VLOOKUP($AC964,FILL_DATA!$A$4:$X$1004,11,0),"")</f>
        <v/>
      </c>
      <c r="L964" s="58" t="str">
        <f>IFERROR(VLOOKUP($AC964,FILL_DATA!$A$4:$X$1004,12,0),"")</f>
        <v/>
      </c>
      <c r="M964" s="58" t="str">
        <f>IFERROR(VLOOKUP($AC964,FILL_DATA!$A$4:$X$1004,13,0),"")</f>
        <v/>
      </c>
      <c r="N964" s="58" t="str">
        <f>IFERROR(VLOOKUP($AC964,FILL_DATA!$A$4:$X$1004,14,0),"")</f>
        <v/>
      </c>
      <c r="O964" s="58" t="str">
        <f>IFERROR(VLOOKUP($AC964,FILL_DATA!$A$4:$X$1004,15,0),"")</f>
        <v/>
      </c>
      <c r="P964" s="58" t="str">
        <f>IFERROR(VLOOKUP($AC964,FILL_DATA!$A$4:$X$1004,16,0),"")</f>
        <v/>
      </c>
      <c r="Q964" s="58" t="str">
        <f>IFERROR(VLOOKUP($AC964,FILL_DATA!$A$4:$X$1004,17,0),"")</f>
        <v/>
      </c>
      <c r="R964" s="58" t="str">
        <f>IFERROR(VLOOKUP($AC964,FILL_DATA!$A$4:$X$1004,18,0),"")</f>
        <v/>
      </c>
      <c r="S964" s="58" t="str">
        <f>IFERROR(VLOOKUP($AC964,FILL_DATA!$A$4:$X$1004,19,0),"")</f>
        <v/>
      </c>
      <c r="T964" s="58" t="str">
        <f>IFERROR(VLOOKUP($AC964,FILL_DATA!$A$4:$X$1004,20,0),"")</f>
        <v/>
      </c>
      <c r="U964" s="58" t="str">
        <f>IFERROR(VLOOKUP($AC964,FILL_DATA!$A$4:$X$1004,21,0),"")</f>
        <v/>
      </c>
      <c r="V964" s="58" t="str">
        <f>IFERROR(VLOOKUP($AC964,FILL_DATA!$A$4:$X$1004,22,0),"")</f>
        <v/>
      </c>
      <c r="W964" s="58" t="str">
        <f>IFERROR(VLOOKUP($AC964,FILL_DATA!$A$4:$X$1004,23,0),"")</f>
        <v/>
      </c>
      <c r="X964" s="59" t="str">
        <f>IFERROR(VLOOKUP($AC964,FILL_DATA!$A$4:$X$1004,24,0),"")</f>
        <v/>
      </c>
      <c r="Y964" s="59" t="str">
        <f>IF(SANCTION!$C$6:$C$1006="","",VLOOKUP(SANCTION!$C$6:$C$1006,Sheet1!$B$3:$C$15,2,0))</f>
        <v/>
      </c>
      <c r="Z964" s="57">
        <f t="shared" si="28"/>
        <v>0</v>
      </c>
      <c r="AE964" s="89">
        <f>IF(SANCTION!$C964&gt;=9,1,0)</f>
        <v>1</v>
      </c>
      <c r="AF964" s="89">
        <f>IFERROR(PRODUCT(SANCTION!$X964,SANCTION!$Y964),"")</f>
        <v>0</v>
      </c>
      <c r="AG964" s="89">
        <f t="shared" si="29"/>
        <v>0</v>
      </c>
    </row>
    <row r="965" spans="1:33" hidden="1">
      <c r="A965" s="89" t="str">
        <f>J965&amp;"_"&amp;COUNTIF($J$6:J965,J965)</f>
        <v>_929</v>
      </c>
      <c r="B965" s="58"/>
      <c r="C965" s="58" t="str">
        <f>IFERROR(VLOOKUP($AC965,FILL_DATA!$A$4:$X$1004,2,0),"")</f>
        <v/>
      </c>
      <c r="D965" s="59" t="str">
        <f>IFERROR(VLOOKUP($AC965,FILL_DATA!$A$4:$X$1004,3,0),"")</f>
        <v/>
      </c>
      <c r="E965" s="59" t="str">
        <f>IF(REFRESH!D965="","",REFRESH!D965)</f>
        <v/>
      </c>
      <c r="F965" s="59" t="str">
        <f>IFERROR(VLOOKUP($AC965,FILL_DATA!$A$4:$X$1004,5,0),"")</f>
        <v/>
      </c>
      <c r="G965" s="58" t="str">
        <f>IFERROR(VLOOKUP($AC965,FILL_DATA!$A$4:$X$1004,6,0),"")</f>
        <v/>
      </c>
      <c r="H965" s="58" t="str">
        <f>IFERROR(VLOOKUP($AC965,FILL_DATA!$A$4:$X$1004,7,0),"")</f>
        <v/>
      </c>
      <c r="I965" s="161" t="str">
        <f>IFERROR(VLOOKUP($AC965,FILL_DATA!$A$4:$X$1004,9,0),"")</f>
        <v/>
      </c>
      <c r="J965" s="58" t="str">
        <f>IFERROR(VLOOKUP($AC965,FILL_DATA!$A$4:$X$1004,10,0),"")</f>
        <v/>
      </c>
      <c r="K965" s="58" t="str">
        <f>IFERROR(VLOOKUP($AC965,FILL_DATA!$A$4:$X$1004,11,0),"")</f>
        <v/>
      </c>
      <c r="L965" s="58" t="str">
        <f>IFERROR(VLOOKUP($AC965,FILL_DATA!$A$4:$X$1004,12,0),"")</f>
        <v/>
      </c>
      <c r="M965" s="58" t="str">
        <f>IFERROR(VLOOKUP($AC965,FILL_DATA!$A$4:$X$1004,13,0),"")</f>
        <v/>
      </c>
      <c r="N965" s="58" t="str">
        <f>IFERROR(VLOOKUP($AC965,FILL_DATA!$A$4:$X$1004,14,0),"")</f>
        <v/>
      </c>
      <c r="O965" s="58" t="str">
        <f>IFERROR(VLOOKUP($AC965,FILL_DATA!$A$4:$X$1004,15,0),"")</f>
        <v/>
      </c>
      <c r="P965" s="58" t="str">
        <f>IFERROR(VLOOKUP($AC965,FILL_DATA!$A$4:$X$1004,16,0),"")</f>
        <v/>
      </c>
      <c r="Q965" s="58" t="str">
        <f>IFERROR(VLOOKUP($AC965,FILL_DATA!$A$4:$X$1004,17,0),"")</f>
        <v/>
      </c>
      <c r="R965" s="58" t="str">
        <f>IFERROR(VLOOKUP($AC965,FILL_DATA!$A$4:$X$1004,18,0),"")</f>
        <v/>
      </c>
      <c r="S965" s="58" t="str">
        <f>IFERROR(VLOOKUP($AC965,FILL_DATA!$A$4:$X$1004,19,0),"")</f>
        <v/>
      </c>
      <c r="T965" s="58" t="str">
        <f>IFERROR(VLOOKUP($AC965,FILL_DATA!$A$4:$X$1004,20,0),"")</f>
        <v/>
      </c>
      <c r="U965" s="58" t="str">
        <f>IFERROR(VLOOKUP($AC965,FILL_DATA!$A$4:$X$1004,21,0),"")</f>
        <v/>
      </c>
      <c r="V965" s="58" t="str">
        <f>IFERROR(VLOOKUP($AC965,FILL_DATA!$A$4:$X$1004,22,0),"")</f>
        <v/>
      </c>
      <c r="W965" s="58" t="str">
        <f>IFERROR(VLOOKUP($AC965,FILL_DATA!$A$4:$X$1004,23,0),"")</f>
        <v/>
      </c>
      <c r="X965" s="59" t="str">
        <f>IFERROR(VLOOKUP($AC965,FILL_DATA!$A$4:$X$1004,24,0),"")</f>
        <v/>
      </c>
      <c r="Y965" s="59" t="str">
        <f>IF(SANCTION!$C$6:$C$1006="","",VLOOKUP(SANCTION!$C$6:$C$1006,Sheet1!$B$3:$C$15,2,0))</f>
        <v/>
      </c>
      <c r="Z965" s="57">
        <f t="shared" si="28"/>
        <v>0</v>
      </c>
      <c r="AE965" s="89">
        <f>IF(SANCTION!$C965&gt;=9,1,0)</f>
        <v>1</v>
      </c>
      <c r="AF965" s="89">
        <f>IFERROR(PRODUCT(SANCTION!$X965,SANCTION!$Y965),"")</f>
        <v>0</v>
      </c>
      <c r="AG965" s="89">
        <f t="shared" si="29"/>
        <v>0</v>
      </c>
    </row>
    <row r="966" spans="1:33" hidden="1">
      <c r="A966" s="89" t="str">
        <f>J966&amp;"_"&amp;COUNTIF($J$6:J966,J966)</f>
        <v>_930</v>
      </c>
      <c r="B966" s="58"/>
      <c r="C966" s="58" t="str">
        <f>IFERROR(VLOOKUP($AC966,FILL_DATA!$A$4:$X$1004,2,0),"")</f>
        <v/>
      </c>
      <c r="D966" s="59" t="str">
        <f>IFERROR(VLOOKUP($AC966,FILL_DATA!$A$4:$X$1004,3,0),"")</f>
        <v/>
      </c>
      <c r="E966" s="59" t="str">
        <f>IF(REFRESH!D966="","",REFRESH!D966)</f>
        <v/>
      </c>
      <c r="F966" s="59" t="str">
        <f>IFERROR(VLOOKUP($AC966,FILL_DATA!$A$4:$X$1004,5,0),"")</f>
        <v/>
      </c>
      <c r="G966" s="58" t="str">
        <f>IFERROR(VLOOKUP($AC966,FILL_DATA!$A$4:$X$1004,6,0),"")</f>
        <v/>
      </c>
      <c r="H966" s="58" t="str">
        <f>IFERROR(VLOOKUP($AC966,FILL_DATA!$A$4:$X$1004,7,0),"")</f>
        <v/>
      </c>
      <c r="I966" s="161" t="str">
        <f>IFERROR(VLOOKUP($AC966,FILL_DATA!$A$4:$X$1004,9,0),"")</f>
        <v/>
      </c>
      <c r="J966" s="58" t="str">
        <f>IFERROR(VLOOKUP($AC966,FILL_DATA!$A$4:$X$1004,10,0),"")</f>
        <v/>
      </c>
      <c r="K966" s="58" t="str">
        <f>IFERROR(VLOOKUP($AC966,FILL_DATA!$A$4:$X$1004,11,0),"")</f>
        <v/>
      </c>
      <c r="L966" s="58" t="str">
        <f>IFERROR(VLOOKUP($AC966,FILL_DATA!$A$4:$X$1004,12,0),"")</f>
        <v/>
      </c>
      <c r="M966" s="58" t="str">
        <f>IFERROR(VLOOKUP($AC966,FILL_DATA!$A$4:$X$1004,13,0),"")</f>
        <v/>
      </c>
      <c r="N966" s="58" t="str">
        <f>IFERROR(VLOOKUP($AC966,FILL_DATA!$A$4:$X$1004,14,0),"")</f>
        <v/>
      </c>
      <c r="O966" s="58" t="str">
        <f>IFERROR(VLOOKUP($AC966,FILL_DATA!$A$4:$X$1004,15,0),"")</f>
        <v/>
      </c>
      <c r="P966" s="58" t="str">
        <f>IFERROR(VLOOKUP($AC966,FILL_DATA!$A$4:$X$1004,16,0),"")</f>
        <v/>
      </c>
      <c r="Q966" s="58" t="str">
        <f>IFERROR(VLOOKUP($AC966,FILL_DATA!$A$4:$X$1004,17,0),"")</f>
        <v/>
      </c>
      <c r="R966" s="58" t="str">
        <f>IFERROR(VLOOKUP($AC966,FILL_DATA!$A$4:$X$1004,18,0),"")</f>
        <v/>
      </c>
      <c r="S966" s="58" t="str">
        <f>IFERROR(VLOOKUP($AC966,FILL_DATA!$A$4:$X$1004,19,0),"")</f>
        <v/>
      </c>
      <c r="T966" s="58" t="str">
        <f>IFERROR(VLOOKUP($AC966,FILL_DATA!$A$4:$X$1004,20,0),"")</f>
        <v/>
      </c>
      <c r="U966" s="58" t="str">
        <f>IFERROR(VLOOKUP($AC966,FILL_DATA!$A$4:$X$1004,21,0),"")</f>
        <v/>
      </c>
      <c r="V966" s="58" t="str">
        <f>IFERROR(VLOOKUP($AC966,FILL_DATA!$A$4:$X$1004,22,0),"")</f>
        <v/>
      </c>
      <c r="W966" s="58" t="str">
        <f>IFERROR(VLOOKUP($AC966,FILL_DATA!$A$4:$X$1004,23,0),"")</f>
        <v/>
      </c>
      <c r="X966" s="59" t="str">
        <f>IFERROR(VLOOKUP($AC966,FILL_DATA!$A$4:$X$1004,24,0),"")</f>
        <v/>
      </c>
      <c r="Y966" s="59" t="str">
        <f>IF(SANCTION!$C$6:$C$1006="","",VLOOKUP(SANCTION!$C$6:$C$1006,Sheet1!$B$3:$C$15,2,0))</f>
        <v/>
      </c>
      <c r="Z966" s="57">
        <f t="shared" ref="Z966:Z1006" si="30">AG966</f>
        <v>0</v>
      </c>
      <c r="AE966" s="89">
        <f>IF(SANCTION!$C966&gt;=9,1,0)</f>
        <v>1</v>
      </c>
      <c r="AF966" s="89">
        <f>IFERROR(PRODUCT(SANCTION!$X966,SANCTION!$Y966),"")</f>
        <v>0</v>
      </c>
      <c r="AG966" s="89">
        <f t="shared" si="29"/>
        <v>0</v>
      </c>
    </row>
    <row r="967" spans="1:33" hidden="1">
      <c r="A967" s="89" t="str">
        <f>J967&amp;"_"&amp;COUNTIF($J$6:J967,J967)</f>
        <v>_931</v>
      </c>
      <c r="B967" s="58"/>
      <c r="C967" s="58" t="str">
        <f>IFERROR(VLOOKUP($AC967,FILL_DATA!$A$4:$X$1004,2,0),"")</f>
        <v/>
      </c>
      <c r="D967" s="59" t="str">
        <f>IFERROR(VLOOKUP($AC967,FILL_DATA!$A$4:$X$1004,3,0),"")</f>
        <v/>
      </c>
      <c r="E967" s="59" t="str">
        <f>IF(REFRESH!D967="","",REFRESH!D967)</f>
        <v/>
      </c>
      <c r="F967" s="59" t="str">
        <f>IFERROR(VLOOKUP($AC967,FILL_DATA!$A$4:$X$1004,5,0),"")</f>
        <v/>
      </c>
      <c r="G967" s="58" t="str">
        <f>IFERROR(VLOOKUP($AC967,FILL_DATA!$A$4:$X$1004,6,0),"")</f>
        <v/>
      </c>
      <c r="H967" s="58" t="str">
        <f>IFERROR(VLOOKUP($AC967,FILL_DATA!$A$4:$X$1004,7,0),"")</f>
        <v/>
      </c>
      <c r="I967" s="161" t="str">
        <f>IFERROR(VLOOKUP($AC967,FILL_DATA!$A$4:$X$1004,9,0),"")</f>
        <v/>
      </c>
      <c r="J967" s="58" t="str">
        <f>IFERROR(VLOOKUP($AC967,FILL_DATA!$A$4:$X$1004,10,0),"")</f>
        <v/>
      </c>
      <c r="K967" s="58" t="str">
        <f>IFERROR(VLOOKUP($AC967,FILL_DATA!$A$4:$X$1004,11,0),"")</f>
        <v/>
      </c>
      <c r="L967" s="58" t="str">
        <f>IFERROR(VLOOKUP($AC967,FILL_DATA!$A$4:$X$1004,12,0),"")</f>
        <v/>
      </c>
      <c r="M967" s="58" t="str">
        <f>IFERROR(VLOOKUP($AC967,FILL_DATA!$A$4:$X$1004,13,0),"")</f>
        <v/>
      </c>
      <c r="N967" s="58" t="str">
        <f>IFERROR(VLOOKUP($AC967,FILL_DATA!$A$4:$X$1004,14,0),"")</f>
        <v/>
      </c>
      <c r="O967" s="58" t="str">
        <f>IFERROR(VLOOKUP($AC967,FILL_DATA!$A$4:$X$1004,15,0),"")</f>
        <v/>
      </c>
      <c r="P967" s="58" t="str">
        <f>IFERROR(VLOOKUP($AC967,FILL_DATA!$A$4:$X$1004,16,0),"")</f>
        <v/>
      </c>
      <c r="Q967" s="58" t="str">
        <f>IFERROR(VLOOKUP($AC967,FILL_DATA!$A$4:$X$1004,17,0),"")</f>
        <v/>
      </c>
      <c r="R967" s="58" t="str">
        <f>IFERROR(VLOOKUP($AC967,FILL_DATA!$A$4:$X$1004,18,0),"")</f>
        <v/>
      </c>
      <c r="S967" s="58" t="str">
        <f>IFERROR(VLOOKUP($AC967,FILL_DATA!$A$4:$X$1004,19,0),"")</f>
        <v/>
      </c>
      <c r="T967" s="58" t="str">
        <f>IFERROR(VLOOKUP($AC967,FILL_DATA!$A$4:$X$1004,20,0),"")</f>
        <v/>
      </c>
      <c r="U967" s="58" t="str">
        <f>IFERROR(VLOOKUP($AC967,FILL_DATA!$A$4:$X$1004,21,0),"")</f>
        <v/>
      </c>
      <c r="V967" s="58" t="str">
        <f>IFERROR(VLOOKUP($AC967,FILL_DATA!$A$4:$X$1004,22,0),"")</f>
        <v/>
      </c>
      <c r="W967" s="58" t="str">
        <f>IFERROR(VLOOKUP($AC967,FILL_DATA!$A$4:$X$1004,23,0),"")</f>
        <v/>
      </c>
      <c r="X967" s="59" t="str">
        <f>IFERROR(VLOOKUP($AC967,FILL_DATA!$A$4:$X$1004,24,0),"")</f>
        <v/>
      </c>
      <c r="Y967" s="59" t="str">
        <f>IF(SANCTION!$C$6:$C$1006="","",VLOOKUP(SANCTION!$C$6:$C$1006,Sheet1!$B$3:$C$15,2,0))</f>
        <v/>
      </c>
      <c r="Z967" s="57">
        <f t="shared" si="30"/>
        <v>0</v>
      </c>
      <c r="AE967" s="89">
        <f>IF(SANCTION!$C967&gt;=9,1,0)</f>
        <v>1</v>
      </c>
      <c r="AF967" s="89">
        <f>IFERROR(PRODUCT(SANCTION!$X967,SANCTION!$Y967),"")</f>
        <v>0</v>
      </c>
      <c r="AG967" s="89">
        <f t="shared" ref="AG967:AG1006" si="31">IF(AND(IF(AE967=1,AF967&gt;=5400)),5400,IF(AND(AF967=0,AF967&gt;=3000),3000,AF967))</f>
        <v>0</v>
      </c>
    </row>
    <row r="968" spans="1:33" hidden="1">
      <c r="A968" s="89" t="str">
        <f>J968&amp;"_"&amp;COUNTIF($J$6:J968,J968)</f>
        <v>_932</v>
      </c>
      <c r="B968" s="58"/>
      <c r="C968" s="58" t="str">
        <f>IFERROR(VLOOKUP($AC968,FILL_DATA!$A$4:$X$1004,2,0),"")</f>
        <v/>
      </c>
      <c r="D968" s="59" t="str">
        <f>IFERROR(VLOOKUP($AC968,FILL_DATA!$A$4:$X$1004,3,0),"")</f>
        <v/>
      </c>
      <c r="E968" s="59" t="str">
        <f>IF(REFRESH!D968="","",REFRESH!D968)</f>
        <v/>
      </c>
      <c r="F968" s="59" t="str">
        <f>IFERROR(VLOOKUP($AC968,FILL_DATA!$A$4:$X$1004,5,0),"")</f>
        <v/>
      </c>
      <c r="G968" s="58" t="str">
        <f>IFERROR(VLOOKUP($AC968,FILL_DATA!$A$4:$X$1004,6,0),"")</f>
        <v/>
      </c>
      <c r="H968" s="58" t="str">
        <f>IFERROR(VLOOKUP($AC968,FILL_DATA!$A$4:$X$1004,7,0),"")</f>
        <v/>
      </c>
      <c r="I968" s="161" t="str">
        <f>IFERROR(VLOOKUP($AC968,FILL_DATA!$A$4:$X$1004,9,0),"")</f>
        <v/>
      </c>
      <c r="J968" s="58" t="str">
        <f>IFERROR(VLOOKUP($AC968,FILL_DATA!$A$4:$X$1004,10,0),"")</f>
        <v/>
      </c>
      <c r="K968" s="58" t="str">
        <f>IFERROR(VLOOKUP($AC968,FILL_DATA!$A$4:$X$1004,11,0),"")</f>
        <v/>
      </c>
      <c r="L968" s="58" t="str">
        <f>IFERROR(VLOOKUP($AC968,FILL_DATA!$A$4:$X$1004,12,0),"")</f>
        <v/>
      </c>
      <c r="M968" s="58" t="str">
        <f>IFERROR(VLOOKUP($AC968,FILL_DATA!$A$4:$X$1004,13,0),"")</f>
        <v/>
      </c>
      <c r="N968" s="58" t="str">
        <f>IFERROR(VLOOKUP($AC968,FILL_DATA!$A$4:$X$1004,14,0),"")</f>
        <v/>
      </c>
      <c r="O968" s="58" t="str">
        <f>IFERROR(VLOOKUP($AC968,FILL_DATA!$A$4:$X$1004,15,0),"")</f>
        <v/>
      </c>
      <c r="P968" s="58" t="str">
        <f>IFERROR(VLOOKUP($AC968,FILL_DATA!$A$4:$X$1004,16,0),"")</f>
        <v/>
      </c>
      <c r="Q968" s="58" t="str">
        <f>IFERROR(VLOOKUP($AC968,FILL_DATA!$A$4:$X$1004,17,0),"")</f>
        <v/>
      </c>
      <c r="R968" s="58" t="str">
        <f>IFERROR(VLOOKUP($AC968,FILL_DATA!$A$4:$X$1004,18,0),"")</f>
        <v/>
      </c>
      <c r="S968" s="58" t="str">
        <f>IFERROR(VLOOKUP($AC968,FILL_DATA!$A$4:$X$1004,19,0),"")</f>
        <v/>
      </c>
      <c r="T968" s="58" t="str">
        <f>IFERROR(VLOOKUP($AC968,FILL_DATA!$A$4:$X$1004,20,0),"")</f>
        <v/>
      </c>
      <c r="U968" s="58" t="str">
        <f>IFERROR(VLOOKUP($AC968,FILL_DATA!$A$4:$X$1004,21,0),"")</f>
        <v/>
      </c>
      <c r="V968" s="58" t="str">
        <f>IFERROR(VLOOKUP($AC968,FILL_DATA!$A$4:$X$1004,22,0),"")</f>
        <v/>
      </c>
      <c r="W968" s="58" t="str">
        <f>IFERROR(VLOOKUP($AC968,FILL_DATA!$A$4:$X$1004,23,0),"")</f>
        <v/>
      </c>
      <c r="X968" s="59" t="str">
        <f>IFERROR(VLOOKUP($AC968,FILL_DATA!$A$4:$X$1004,24,0),"")</f>
        <v/>
      </c>
      <c r="Y968" s="59" t="str">
        <f>IF(SANCTION!$C$6:$C$1006="","",VLOOKUP(SANCTION!$C$6:$C$1006,Sheet1!$B$3:$C$15,2,0))</f>
        <v/>
      </c>
      <c r="Z968" s="57">
        <f t="shared" si="30"/>
        <v>0</v>
      </c>
      <c r="AE968" s="89">
        <f>IF(SANCTION!$C968&gt;=9,1,0)</f>
        <v>1</v>
      </c>
      <c r="AF968" s="89">
        <f>IFERROR(PRODUCT(SANCTION!$X968,SANCTION!$Y968),"")</f>
        <v>0</v>
      </c>
      <c r="AG968" s="89">
        <f t="shared" si="31"/>
        <v>0</v>
      </c>
    </row>
    <row r="969" spans="1:33" hidden="1">
      <c r="A969" s="89" t="str">
        <f>J969&amp;"_"&amp;COUNTIF($J$6:J969,J969)</f>
        <v>_933</v>
      </c>
      <c r="B969" s="58"/>
      <c r="C969" s="58" t="str">
        <f>IFERROR(VLOOKUP($AC969,FILL_DATA!$A$4:$X$1004,2,0),"")</f>
        <v/>
      </c>
      <c r="D969" s="59" t="str">
        <f>IFERROR(VLOOKUP($AC969,FILL_DATA!$A$4:$X$1004,3,0),"")</f>
        <v/>
      </c>
      <c r="E969" s="59" t="str">
        <f>IF(REFRESH!D969="","",REFRESH!D969)</f>
        <v/>
      </c>
      <c r="F969" s="59" t="str">
        <f>IFERROR(VLOOKUP($AC969,FILL_DATA!$A$4:$X$1004,5,0),"")</f>
        <v/>
      </c>
      <c r="G969" s="58" t="str">
        <f>IFERROR(VLOOKUP($AC969,FILL_DATA!$A$4:$X$1004,6,0),"")</f>
        <v/>
      </c>
      <c r="H969" s="58" t="str">
        <f>IFERROR(VLOOKUP($AC969,FILL_DATA!$A$4:$X$1004,7,0),"")</f>
        <v/>
      </c>
      <c r="I969" s="161" t="str">
        <f>IFERROR(VLOOKUP($AC969,FILL_DATA!$A$4:$X$1004,9,0),"")</f>
        <v/>
      </c>
      <c r="J969" s="58" t="str">
        <f>IFERROR(VLOOKUP($AC969,FILL_DATA!$A$4:$X$1004,10,0),"")</f>
        <v/>
      </c>
      <c r="K969" s="58" t="str">
        <f>IFERROR(VLOOKUP($AC969,FILL_DATA!$A$4:$X$1004,11,0),"")</f>
        <v/>
      </c>
      <c r="L969" s="58" t="str">
        <f>IFERROR(VLOOKUP($AC969,FILL_DATA!$A$4:$X$1004,12,0),"")</f>
        <v/>
      </c>
      <c r="M969" s="58" t="str">
        <f>IFERROR(VLOOKUP($AC969,FILL_DATA!$A$4:$X$1004,13,0),"")</f>
        <v/>
      </c>
      <c r="N969" s="58" t="str">
        <f>IFERROR(VLOOKUP($AC969,FILL_DATA!$A$4:$X$1004,14,0),"")</f>
        <v/>
      </c>
      <c r="O969" s="58" t="str">
        <f>IFERROR(VLOOKUP($AC969,FILL_DATA!$A$4:$X$1004,15,0),"")</f>
        <v/>
      </c>
      <c r="P969" s="58" t="str">
        <f>IFERROR(VLOOKUP($AC969,FILL_DATA!$A$4:$X$1004,16,0),"")</f>
        <v/>
      </c>
      <c r="Q969" s="58" t="str">
        <f>IFERROR(VLOOKUP($AC969,FILL_DATA!$A$4:$X$1004,17,0),"")</f>
        <v/>
      </c>
      <c r="R969" s="58" t="str">
        <f>IFERROR(VLOOKUP($AC969,FILL_DATA!$A$4:$X$1004,18,0),"")</f>
        <v/>
      </c>
      <c r="S969" s="58" t="str">
        <f>IFERROR(VLOOKUP($AC969,FILL_DATA!$A$4:$X$1004,19,0),"")</f>
        <v/>
      </c>
      <c r="T969" s="58" t="str">
        <f>IFERROR(VLOOKUP($AC969,FILL_DATA!$A$4:$X$1004,20,0),"")</f>
        <v/>
      </c>
      <c r="U969" s="58" t="str">
        <f>IFERROR(VLOOKUP($AC969,FILL_DATA!$A$4:$X$1004,21,0),"")</f>
        <v/>
      </c>
      <c r="V969" s="58" t="str">
        <f>IFERROR(VLOOKUP($AC969,FILL_DATA!$A$4:$X$1004,22,0),"")</f>
        <v/>
      </c>
      <c r="W969" s="58" t="str">
        <f>IFERROR(VLOOKUP($AC969,FILL_DATA!$A$4:$X$1004,23,0),"")</f>
        <v/>
      </c>
      <c r="X969" s="59" t="str">
        <f>IFERROR(VLOOKUP($AC969,FILL_DATA!$A$4:$X$1004,24,0),"")</f>
        <v/>
      </c>
      <c r="Y969" s="59" t="str">
        <f>IF(SANCTION!$C$6:$C$1006="","",VLOOKUP(SANCTION!$C$6:$C$1006,Sheet1!$B$3:$C$15,2,0))</f>
        <v/>
      </c>
      <c r="Z969" s="57">
        <f t="shared" si="30"/>
        <v>0</v>
      </c>
      <c r="AE969" s="89">
        <f>IF(SANCTION!$C969&gt;=9,1,0)</f>
        <v>1</v>
      </c>
      <c r="AF969" s="89">
        <f>IFERROR(PRODUCT(SANCTION!$X969,SANCTION!$Y969),"")</f>
        <v>0</v>
      </c>
      <c r="AG969" s="89">
        <f t="shared" si="31"/>
        <v>0</v>
      </c>
    </row>
    <row r="970" spans="1:33" hidden="1">
      <c r="A970" s="89" t="str">
        <f>J970&amp;"_"&amp;COUNTIF($J$6:J970,J970)</f>
        <v>_934</v>
      </c>
      <c r="B970" s="58"/>
      <c r="C970" s="58" t="str">
        <f>IFERROR(VLOOKUP($AC970,FILL_DATA!$A$4:$X$1004,2,0),"")</f>
        <v/>
      </c>
      <c r="D970" s="59" t="str">
        <f>IFERROR(VLOOKUP($AC970,FILL_DATA!$A$4:$X$1004,3,0),"")</f>
        <v/>
      </c>
      <c r="E970" s="59" t="str">
        <f>IF(REFRESH!D970="","",REFRESH!D970)</f>
        <v/>
      </c>
      <c r="F970" s="59" t="str">
        <f>IFERROR(VLOOKUP($AC970,FILL_DATA!$A$4:$X$1004,5,0),"")</f>
        <v/>
      </c>
      <c r="G970" s="58" t="str">
        <f>IFERROR(VLOOKUP($AC970,FILL_DATA!$A$4:$X$1004,6,0),"")</f>
        <v/>
      </c>
      <c r="H970" s="58" t="str">
        <f>IFERROR(VLOOKUP($AC970,FILL_DATA!$A$4:$X$1004,7,0),"")</f>
        <v/>
      </c>
      <c r="I970" s="161" t="str">
        <f>IFERROR(VLOOKUP($AC970,FILL_DATA!$A$4:$X$1004,9,0),"")</f>
        <v/>
      </c>
      <c r="J970" s="58" t="str">
        <f>IFERROR(VLOOKUP($AC970,FILL_DATA!$A$4:$X$1004,10,0),"")</f>
        <v/>
      </c>
      <c r="K970" s="58" t="str">
        <f>IFERROR(VLOOKUP($AC970,FILL_DATA!$A$4:$X$1004,11,0),"")</f>
        <v/>
      </c>
      <c r="L970" s="58" t="str">
        <f>IFERROR(VLOOKUP($AC970,FILL_DATA!$A$4:$X$1004,12,0),"")</f>
        <v/>
      </c>
      <c r="M970" s="58" t="str">
        <f>IFERROR(VLOOKUP($AC970,FILL_DATA!$A$4:$X$1004,13,0),"")</f>
        <v/>
      </c>
      <c r="N970" s="58" t="str">
        <f>IFERROR(VLOOKUP($AC970,FILL_DATA!$A$4:$X$1004,14,0),"")</f>
        <v/>
      </c>
      <c r="O970" s="58" t="str">
        <f>IFERROR(VLOOKUP($AC970,FILL_DATA!$A$4:$X$1004,15,0),"")</f>
        <v/>
      </c>
      <c r="P970" s="58" t="str">
        <f>IFERROR(VLOOKUP($AC970,FILL_DATA!$A$4:$X$1004,16,0),"")</f>
        <v/>
      </c>
      <c r="Q970" s="58" t="str">
        <f>IFERROR(VLOOKUP($AC970,FILL_DATA!$A$4:$X$1004,17,0),"")</f>
        <v/>
      </c>
      <c r="R970" s="58" t="str">
        <f>IFERROR(VLOOKUP($AC970,FILL_DATA!$A$4:$X$1004,18,0),"")</f>
        <v/>
      </c>
      <c r="S970" s="58" t="str">
        <f>IFERROR(VLOOKUP($AC970,FILL_DATA!$A$4:$X$1004,19,0),"")</f>
        <v/>
      </c>
      <c r="T970" s="58" t="str">
        <f>IFERROR(VLOOKUP($AC970,FILL_DATA!$A$4:$X$1004,20,0),"")</f>
        <v/>
      </c>
      <c r="U970" s="58" t="str">
        <f>IFERROR(VLOOKUP($AC970,FILL_DATA!$A$4:$X$1004,21,0),"")</f>
        <v/>
      </c>
      <c r="V970" s="58" t="str">
        <f>IFERROR(VLOOKUP($AC970,FILL_DATA!$A$4:$X$1004,22,0),"")</f>
        <v/>
      </c>
      <c r="W970" s="58" t="str">
        <f>IFERROR(VLOOKUP($AC970,FILL_DATA!$A$4:$X$1004,23,0),"")</f>
        <v/>
      </c>
      <c r="X970" s="59" t="str">
        <f>IFERROR(VLOOKUP($AC970,FILL_DATA!$A$4:$X$1004,24,0),"")</f>
        <v/>
      </c>
      <c r="Y970" s="59" t="str">
        <f>IF(SANCTION!$C$6:$C$1006="","",VLOOKUP(SANCTION!$C$6:$C$1006,Sheet1!$B$3:$C$15,2,0))</f>
        <v/>
      </c>
      <c r="Z970" s="57">
        <f t="shared" si="30"/>
        <v>0</v>
      </c>
      <c r="AE970" s="89">
        <f>IF(SANCTION!$C970&gt;=9,1,0)</f>
        <v>1</v>
      </c>
      <c r="AF970" s="89">
        <f>IFERROR(PRODUCT(SANCTION!$X970,SANCTION!$Y970),"")</f>
        <v>0</v>
      </c>
      <c r="AG970" s="89">
        <f t="shared" si="31"/>
        <v>0</v>
      </c>
    </row>
    <row r="971" spans="1:33" hidden="1">
      <c r="A971" s="89" t="str">
        <f>J971&amp;"_"&amp;COUNTIF($J$6:J971,J971)</f>
        <v>_935</v>
      </c>
      <c r="B971" s="58"/>
      <c r="C971" s="58" t="str">
        <f>IFERROR(VLOOKUP($AC971,FILL_DATA!$A$4:$X$1004,2,0),"")</f>
        <v/>
      </c>
      <c r="D971" s="59" t="str">
        <f>IFERROR(VLOOKUP($AC971,FILL_DATA!$A$4:$X$1004,3,0),"")</f>
        <v/>
      </c>
      <c r="E971" s="59" t="str">
        <f>IF(REFRESH!D971="","",REFRESH!D971)</f>
        <v/>
      </c>
      <c r="F971" s="59" t="str">
        <f>IFERROR(VLOOKUP($AC971,FILL_DATA!$A$4:$X$1004,5,0),"")</f>
        <v/>
      </c>
      <c r="G971" s="58" t="str">
        <f>IFERROR(VLOOKUP($AC971,FILL_DATA!$A$4:$X$1004,6,0),"")</f>
        <v/>
      </c>
      <c r="H971" s="58" t="str">
        <f>IFERROR(VLOOKUP($AC971,FILL_DATA!$A$4:$X$1004,7,0),"")</f>
        <v/>
      </c>
      <c r="I971" s="161" t="str">
        <f>IFERROR(VLOOKUP($AC971,FILL_DATA!$A$4:$X$1004,9,0),"")</f>
        <v/>
      </c>
      <c r="J971" s="58" t="str">
        <f>IFERROR(VLOOKUP($AC971,FILL_DATA!$A$4:$X$1004,10,0),"")</f>
        <v/>
      </c>
      <c r="K971" s="58" t="str">
        <f>IFERROR(VLOOKUP($AC971,FILL_DATA!$A$4:$X$1004,11,0),"")</f>
        <v/>
      </c>
      <c r="L971" s="58" t="str">
        <f>IFERROR(VLOOKUP($AC971,FILL_DATA!$A$4:$X$1004,12,0),"")</f>
        <v/>
      </c>
      <c r="M971" s="58" t="str">
        <f>IFERROR(VLOOKUP($AC971,FILL_DATA!$A$4:$X$1004,13,0),"")</f>
        <v/>
      </c>
      <c r="N971" s="58" t="str">
        <f>IFERROR(VLOOKUP($AC971,FILL_DATA!$A$4:$X$1004,14,0),"")</f>
        <v/>
      </c>
      <c r="O971" s="58" t="str">
        <f>IFERROR(VLOOKUP($AC971,FILL_DATA!$A$4:$X$1004,15,0),"")</f>
        <v/>
      </c>
      <c r="P971" s="58" t="str">
        <f>IFERROR(VLOOKUP($AC971,FILL_DATA!$A$4:$X$1004,16,0),"")</f>
        <v/>
      </c>
      <c r="Q971" s="58" t="str">
        <f>IFERROR(VLOOKUP($AC971,FILL_DATA!$A$4:$X$1004,17,0),"")</f>
        <v/>
      </c>
      <c r="R971" s="58" t="str">
        <f>IFERROR(VLOOKUP($AC971,FILL_DATA!$A$4:$X$1004,18,0),"")</f>
        <v/>
      </c>
      <c r="S971" s="58" t="str">
        <f>IFERROR(VLOOKUP($AC971,FILL_DATA!$A$4:$X$1004,19,0),"")</f>
        <v/>
      </c>
      <c r="T971" s="58" t="str">
        <f>IFERROR(VLOOKUP($AC971,FILL_DATA!$A$4:$X$1004,20,0),"")</f>
        <v/>
      </c>
      <c r="U971" s="58" t="str">
        <f>IFERROR(VLOOKUP($AC971,FILL_DATA!$A$4:$X$1004,21,0),"")</f>
        <v/>
      </c>
      <c r="V971" s="58" t="str">
        <f>IFERROR(VLOOKUP($AC971,FILL_DATA!$A$4:$X$1004,22,0),"")</f>
        <v/>
      </c>
      <c r="W971" s="58" t="str">
        <f>IFERROR(VLOOKUP($AC971,FILL_DATA!$A$4:$X$1004,23,0),"")</f>
        <v/>
      </c>
      <c r="X971" s="59" t="str">
        <f>IFERROR(VLOOKUP($AC971,FILL_DATA!$A$4:$X$1004,24,0),"")</f>
        <v/>
      </c>
      <c r="Y971" s="59" t="str">
        <f>IF(SANCTION!$C$6:$C$1006="","",VLOOKUP(SANCTION!$C$6:$C$1006,Sheet1!$B$3:$C$15,2,0))</f>
        <v/>
      </c>
      <c r="Z971" s="57">
        <f t="shared" si="30"/>
        <v>0</v>
      </c>
      <c r="AE971" s="89">
        <f>IF(SANCTION!$C971&gt;=9,1,0)</f>
        <v>1</v>
      </c>
      <c r="AF971" s="89">
        <f>IFERROR(PRODUCT(SANCTION!$X971,SANCTION!$Y971),"")</f>
        <v>0</v>
      </c>
      <c r="AG971" s="89">
        <f t="shared" si="31"/>
        <v>0</v>
      </c>
    </row>
    <row r="972" spans="1:33" hidden="1">
      <c r="A972" s="89" t="str">
        <f>J972&amp;"_"&amp;COUNTIF($J$6:J972,J972)</f>
        <v>_936</v>
      </c>
      <c r="B972" s="58"/>
      <c r="C972" s="58" t="str">
        <f>IFERROR(VLOOKUP($AC972,FILL_DATA!$A$4:$X$1004,2,0),"")</f>
        <v/>
      </c>
      <c r="D972" s="59" t="str">
        <f>IFERROR(VLOOKUP($AC972,FILL_DATA!$A$4:$X$1004,3,0),"")</f>
        <v/>
      </c>
      <c r="E972" s="59" t="str">
        <f>IF(REFRESH!D972="","",REFRESH!D972)</f>
        <v/>
      </c>
      <c r="F972" s="59" t="str">
        <f>IFERROR(VLOOKUP($AC972,FILL_DATA!$A$4:$X$1004,5,0),"")</f>
        <v/>
      </c>
      <c r="G972" s="58" t="str">
        <f>IFERROR(VLOOKUP($AC972,FILL_DATA!$A$4:$X$1004,6,0),"")</f>
        <v/>
      </c>
      <c r="H972" s="58" t="str">
        <f>IFERROR(VLOOKUP($AC972,FILL_DATA!$A$4:$X$1004,7,0),"")</f>
        <v/>
      </c>
      <c r="I972" s="161" t="str">
        <f>IFERROR(VLOOKUP($AC972,FILL_DATA!$A$4:$X$1004,9,0),"")</f>
        <v/>
      </c>
      <c r="J972" s="58" t="str">
        <f>IFERROR(VLOOKUP($AC972,FILL_DATA!$A$4:$X$1004,10,0),"")</f>
        <v/>
      </c>
      <c r="K972" s="58" t="str">
        <f>IFERROR(VLOOKUP($AC972,FILL_DATA!$A$4:$X$1004,11,0),"")</f>
        <v/>
      </c>
      <c r="L972" s="58" t="str">
        <f>IFERROR(VLOOKUP($AC972,FILL_DATA!$A$4:$X$1004,12,0),"")</f>
        <v/>
      </c>
      <c r="M972" s="58" t="str">
        <f>IFERROR(VLOOKUP($AC972,FILL_DATA!$A$4:$X$1004,13,0),"")</f>
        <v/>
      </c>
      <c r="N972" s="58" t="str">
        <f>IFERROR(VLOOKUP($AC972,FILL_DATA!$A$4:$X$1004,14,0),"")</f>
        <v/>
      </c>
      <c r="O972" s="58" t="str">
        <f>IFERROR(VLOOKUP($AC972,FILL_DATA!$A$4:$X$1004,15,0),"")</f>
        <v/>
      </c>
      <c r="P972" s="58" t="str">
        <f>IFERROR(VLOOKUP($AC972,FILL_DATA!$A$4:$X$1004,16,0),"")</f>
        <v/>
      </c>
      <c r="Q972" s="58" t="str">
        <f>IFERROR(VLOOKUP($AC972,FILL_DATA!$A$4:$X$1004,17,0),"")</f>
        <v/>
      </c>
      <c r="R972" s="58" t="str">
        <f>IFERROR(VLOOKUP($AC972,FILL_DATA!$A$4:$X$1004,18,0),"")</f>
        <v/>
      </c>
      <c r="S972" s="58" t="str">
        <f>IFERROR(VLOOKUP($AC972,FILL_DATA!$A$4:$X$1004,19,0),"")</f>
        <v/>
      </c>
      <c r="T972" s="58" t="str">
        <f>IFERROR(VLOOKUP($AC972,FILL_DATA!$A$4:$X$1004,20,0),"")</f>
        <v/>
      </c>
      <c r="U972" s="58" t="str">
        <f>IFERROR(VLOOKUP($AC972,FILL_DATA!$A$4:$X$1004,21,0),"")</f>
        <v/>
      </c>
      <c r="V972" s="58" t="str">
        <f>IFERROR(VLOOKUP($AC972,FILL_DATA!$A$4:$X$1004,22,0),"")</f>
        <v/>
      </c>
      <c r="W972" s="58" t="str">
        <f>IFERROR(VLOOKUP($AC972,FILL_DATA!$A$4:$X$1004,23,0),"")</f>
        <v/>
      </c>
      <c r="X972" s="59" t="str">
        <f>IFERROR(VLOOKUP($AC972,FILL_DATA!$A$4:$X$1004,24,0),"")</f>
        <v/>
      </c>
      <c r="Y972" s="59" t="str">
        <f>IF(SANCTION!$C$6:$C$1006="","",VLOOKUP(SANCTION!$C$6:$C$1006,Sheet1!$B$3:$C$15,2,0))</f>
        <v/>
      </c>
      <c r="Z972" s="57">
        <f t="shared" si="30"/>
        <v>0</v>
      </c>
      <c r="AE972" s="89">
        <f>IF(SANCTION!$C972&gt;=9,1,0)</f>
        <v>1</v>
      </c>
      <c r="AF972" s="89">
        <f>IFERROR(PRODUCT(SANCTION!$X972,SANCTION!$Y972),"")</f>
        <v>0</v>
      </c>
      <c r="AG972" s="89">
        <f t="shared" si="31"/>
        <v>0</v>
      </c>
    </row>
    <row r="973" spans="1:33" hidden="1">
      <c r="A973" s="89" t="str">
        <f>J973&amp;"_"&amp;COUNTIF($J$6:J973,J973)</f>
        <v>_937</v>
      </c>
      <c r="B973" s="58"/>
      <c r="C973" s="58" t="str">
        <f>IFERROR(VLOOKUP($AC973,FILL_DATA!$A$4:$X$1004,2,0),"")</f>
        <v/>
      </c>
      <c r="D973" s="59" t="str">
        <f>IFERROR(VLOOKUP($AC973,FILL_DATA!$A$4:$X$1004,3,0),"")</f>
        <v/>
      </c>
      <c r="E973" s="59" t="str">
        <f>IF(REFRESH!D973="","",REFRESH!D973)</f>
        <v/>
      </c>
      <c r="F973" s="59" t="str">
        <f>IFERROR(VLOOKUP($AC973,FILL_DATA!$A$4:$X$1004,5,0),"")</f>
        <v/>
      </c>
      <c r="G973" s="58" t="str">
        <f>IFERROR(VLOOKUP($AC973,FILL_DATA!$A$4:$X$1004,6,0),"")</f>
        <v/>
      </c>
      <c r="H973" s="58" t="str">
        <f>IFERROR(VLOOKUP($AC973,FILL_DATA!$A$4:$X$1004,7,0),"")</f>
        <v/>
      </c>
      <c r="I973" s="161" t="str">
        <f>IFERROR(VLOOKUP($AC973,FILL_DATA!$A$4:$X$1004,9,0),"")</f>
        <v/>
      </c>
      <c r="J973" s="58" t="str">
        <f>IFERROR(VLOOKUP($AC973,FILL_DATA!$A$4:$X$1004,10,0),"")</f>
        <v/>
      </c>
      <c r="K973" s="58" t="str">
        <f>IFERROR(VLOOKUP($AC973,FILL_DATA!$A$4:$X$1004,11,0),"")</f>
        <v/>
      </c>
      <c r="L973" s="58" t="str">
        <f>IFERROR(VLOOKUP($AC973,FILL_DATA!$A$4:$X$1004,12,0),"")</f>
        <v/>
      </c>
      <c r="M973" s="58" t="str">
        <f>IFERROR(VLOOKUP($AC973,FILL_DATA!$A$4:$X$1004,13,0),"")</f>
        <v/>
      </c>
      <c r="N973" s="58" t="str">
        <f>IFERROR(VLOOKUP($AC973,FILL_DATA!$A$4:$X$1004,14,0),"")</f>
        <v/>
      </c>
      <c r="O973" s="58" t="str">
        <f>IFERROR(VLOOKUP($AC973,FILL_DATA!$A$4:$X$1004,15,0),"")</f>
        <v/>
      </c>
      <c r="P973" s="58" t="str">
        <f>IFERROR(VLOOKUP($AC973,FILL_DATA!$A$4:$X$1004,16,0),"")</f>
        <v/>
      </c>
      <c r="Q973" s="58" t="str">
        <f>IFERROR(VLOOKUP($AC973,FILL_DATA!$A$4:$X$1004,17,0),"")</f>
        <v/>
      </c>
      <c r="R973" s="58" t="str">
        <f>IFERROR(VLOOKUP($AC973,FILL_DATA!$A$4:$X$1004,18,0),"")</f>
        <v/>
      </c>
      <c r="S973" s="58" t="str">
        <f>IFERROR(VLOOKUP($AC973,FILL_DATA!$A$4:$X$1004,19,0),"")</f>
        <v/>
      </c>
      <c r="T973" s="58" t="str">
        <f>IFERROR(VLOOKUP($AC973,FILL_DATA!$A$4:$X$1004,20,0),"")</f>
        <v/>
      </c>
      <c r="U973" s="58" t="str">
        <f>IFERROR(VLOOKUP($AC973,FILL_DATA!$A$4:$X$1004,21,0),"")</f>
        <v/>
      </c>
      <c r="V973" s="58" t="str">
        <f>IFERROR(VLOOKUP($AC973,FILL_DATA!$A$4:$X$1004,22,0),"")</f>
        <v/>
      </c>
      <c r="W973" s="58" t="str">
        <f>IFERROR(VLOOKUP($AC973,FILL_DATA!$A$4:$X$1004,23,0),"")</f>
        <v/>
      </c>
      <c r="X973" s="59" t="str">
        <f>IFERROR(VLOOKUP($AC973,FILL_DATA!$A$4:$X$1004,24,0),"")</f>
        <v/>
      </c>
      <c r="Y973" s="59" t="str">
        <f>IF(SANCTION!$C$6:$C$1006="","",VLOOKUP(SANCTION!$C$6:$C$1006,Sheet1!$B$3:$C$15,2,0))</f>
        <v/>
      </c>
      <c r="Z973" s="57">
        <f t="shared" si="30"/>
        <v>0</v>
      </c>
      <c r="AE973" s="89">
        <f>IF(SANCTION!$C973&gt;=9,1,0)</f>
        <v>1</v>
      </c>
      <c r="AF973" s="89">
        <f>IFERROR(PRODUCT(SANCTION!$X973,SANCTION!$Y973),"")</f>
        <v>0</v>
      </c>
      <c r="AG973" s="89">
        <f t="shared" si="31"/>
        <v>0</v>
      </c>
    </row>
    <row r="974" spans="1:33" hidden="1">
      <c r="A974" s="89" t="str">
        <f>J974&amp;"_"&amp;COUNTIF($J$6:J974,J974)</f>
        <v>_938</v>
      </c>
      <c r="B974" s="58"/>
      <c r="C974" s="58" t="str">
        <f>IFERROR(VLOOKUP($AC974,FILL_DATA!$A$4:$X$1004,2,0),"")</f>
        <v/>
      </c>
      <c r="D974" s="59" t="str">
        <f>IFERROR(VLOOKUP($AC974,FILL_DATA!$A$4:$X$1004,3,0),"")</f>
        <v/>
      </c>
      <c r="E974" s="59" t="str">
        <f>IF(REFRESH!D974="","",REFRESH!D974)</f>
        <v/>
      </c>
      <c r="F974" s="59" t="str">
        <f>IFERROR(VLOOKUP($AC974,FILL_DATA!$A$4:$X$1004,5,0),"")</f>
        <v/>
      </c>
      <c r="G974" s="58" t="str">
        <f>IFERROR(VLOOKUP($AC974,FILL_DATA!$A$4:$X$1004,6,0),"")</f>
        <v/>
      </c>
      <c r="H974" s="58" t="str">
        <f>IFERROR(VLOOKUP($AC974,FILL_DATA!$A$4:$X$1004,7,0),"")</f>
        <v/>
      </c>
      <c r="I974" s="161" t="str">
        <f>IFERROR(VLOOKUP($AC974,FILL_DATA!$A$4:$X$1004,9,0),"")</f>
        <v/>
      </c>
      <c r="J974" s="58" t="str">
        <f>IFERROR(VLOOKUP($AC974,FILL_DATA!$A$4:$X$1004,10,0),"")</f>
        <v/>
      </c>
      <c r="K974" s="58" t="str">
        <f>IFERROR(VLOOKUP($AC974,FILL_DATA!$A$4:$X$1004,11,0),"")</f>
        <v/>
      </c>
      <c r="L974" s="58" t="str">
        <f>IFERROR(VLOOKUP($AC974,FILL_DATA!$A$4:$X$1004,12,0),"")</f>
        <v/>
      </c>
      <c r="M974" s="58" t="str">
        <f>IFERROR(VLOOKUP($AC974,FILL_DATA!$A$4:$X$1004,13,0),"")</f>
        <v/>
      </c>
      <c r="N974" s="58" t="str">
        <f>IFERROR(VLOOKUP($AC974,FILL_DATA!$A$4:$X$1004,14,0),"")</f>
        <v/>
      </c>
      <c r="O974" s="58" t="str">
        <f>IFERROR(VLOOKUP($AC974,FILL_DATA!$A$4:$X$1004,15,0),"")</f>
        <v/>
      </c>
      <c r="P974" s="58" t="str">
        <f>IFERROR(VLOOKUP($AC974,FILL_DATA!$A$4:$X$1004,16,0),"")</f>
        <v/>
      </c>
      <c r="Q974" s="58" t="str">
        <f>IFERROR(VLOOKUP($AC974,FILL_DATA!$A$4:$X$1004,17,0),"")</f>
        <v/>
      </c>
      <c r="R974" s="58" t="str">
        <f>IFERROR(VLOOKUP($AC974,FILL_DATA!$A$4:$X$1004,18,0),"")</f>
        <v/>
      </c>
      <c r="S974" s="58" t="str">
        <f>IFERROR(VLOOKUP($AC974,FILL_DATA!$A$4:$X$1004,19,0),"")</f>
        <v/>
      </c>
      <c r="T974" s="58" t="str">
        <f>IFERROR(VLOOKUP($AC974,FILL_DATA!$A$4:$X$1004,20,0),"")</f>
        <v/>
      </c>
      <c r="U974" s="58" t="str">
        <f>IFERROR(VLOOKUP($AC974,FILL_DATA!$A$4:$X$1004,21,0),"")</f>
        <v/>
      </c>
      <c r="V974" s="58" t="str">
        <f>IFERROR(VLOOKUP($AC974,FILL_DATA!$A$4:$X$1004,22,0),"")</f>
        <v/>
      </c>
      <c r="W974" s="58" t="str">
        <f>IFERROR(VLOOKUP($AC974,FILL_DATA!$A$4:$X$1004,23,0),"")</f>
        <v/>
      </c>
      <c r="X974" s="59" t="str">
        <f>IFERROR(VLOOKUP($AC974,FILL_DATA!$A$4:$X$1004,24,0),"")</f>
        <v/>
      </c>
      <c r="Y974" s="59" t="str">
        <f>IF(SANCTION!$C$6:$C$1006="","",VLOOKUP(SANCTION!$C$6:$C$1006,Sheet1!$B$3:$C$15,2,0))</f>
        <v/>
      </c>
      <c r="Z974" s="57">
        <f t="shared" si="30"/>
        <v>0</v>
      </c>
      <c r="AE974" s="89">
        <f>IF(SANCTION!$C974&gt;=9,1,0)</f>
        <v>1</v>
      </c>
      <c r="AF974" s="89">
        <f>IFERROR(PRODUCT(SANCTION!$X974,SANCTION!$Y974),"")</f>
        <v>0</v>
      </c>
      <c r="AG974" s="89">
        <f t="shared" si="31"/>
        <v>0</v>
      </c>
    </row>
    <row r="975" spans="1:33" hidden="1">
      <c r="A975" s="89" t="str">
        <f>J975&amp;"_"&amp;COUNTIF($J$6:J975,J975)</f>
        <v>_939</v>
      </c>
      <c r="B975" s="58"/>
      <c r="C975" s="58" t="str">
        <f>IFERROR(VLOOKUP($AC975,FILL_DATA!$A$4:$X$1004,2,0),"")</f>
        <v/>
      </c>
      <c r="D975" s="59" t="str">
        <f>IFERROR(VLOOKUP($AC975,FILL_DATA!$A$4:$X$1004,3,0),"")</f>
        <v/>
      </c>
      <c r="E975" s="59" t="str">
        <f>IF(REFRESH!D975="","",REFRESH!D975)</f>
        <v/>
      </c>
      <c r="F975" s="59" t="str">
        <f>IFERROR(VLOOKUP($AC975,FILL_DATA!$A$4:$X$1004,5,0),"")</f>
        <v/>
      </c>
      <c r="G975" s="58" t="str">
        <f>IFERROR(VLOOKUP($AC975,FILL_DATA!$A$4:$X$1004,6,0),"")</f>
        <v/>
      </c>
      <c r="H975" s="58" t="str">
        <f>IFERROR(VLOOKUP($AC975,FILL_DATA!$A$4:$X$1004,7,0),"")</f>
        <v/>
      </c>
      <c r="I975" s="161" t="str">
        <f>IFERROR(VLOOKUP($AC975,FILL_DATA!$A$4:$X$1004,9,0),"")</f>
        <v/>
      </c>
      <c r="J975" s="58" t="str">
        <f>IFERROR(VLOOKUP($AC975,FILL_DATA!$A$4:$X$1004,10,0),"")</f>
        <v/>
      </c>
      <c r="K975" s="58" t="str">
        <f>IFERROR(VLOOKUP($AC975,FILL_DATA!$A$4:$X$1004,11,0),"")</f>
        <v/>
      </c>
      <c r="L975" s="58" t="str">
        <f>IFERROR(VLOOKUP($AC975,FILL_DATA!$A$4:$X$1004,12,0),"")</f>
        <v/>
      </c>
      <c r="M975" s="58" t="str">
        <f>IFERROR(VLOOKUP($AC975,FILL_DATA!$A$4:$X$1004,13,0),"")</f>
        <v/>
      </c>
      <c r="N975" s="58" t="str">
        <f>IFERROR(VLOOKUP($AC975,FILL_DATA!$A$4:$X$1004,14,0),"")</f>
        <v/>
      </c>
      <c r="O975" s="58" t="str">
        <f>IFERROR(VLOOKUP($AC975,FILL_DATA!$A$4:$X$1004,15,0),"")</f>
        <v/>
      </c>
      <c r="P975" s="58" t="str">
        <f>IFERROR(VLOOKUP($AC975,FILL_DATA!$A$4:$X$1004,16,0),"")</f>
        <v/>
      </c>
      <c r="Q975" s="58" t="str">
        <f>IFERROR(VLOOKUP($AC975,FILL_DATA!$A$4:$X$1004,17,0),"")</f>
        <v/>
      </c>
      <c r="R975" s="58" t="str">
        <f>IFERROR(VLOOKUP($AC975,FILL_DATA!$A$4:$X$1004,18,0),"")</f>
        <v/>
      </c>
      <c r="S975" s="58" t="str">
        <f>IFERROR(VLOOKUP($AC975,FILL_DATA!$A$4:$X$1004,19,0),"")</f>
        <v/>
      </c>
      <c r="T975" s="58" t="str">
        <f>IFERROR(VLOOKUP($AC975,FILL_DATA!$A$4:$X$1004,20,0),"")</f>
        <v/>
      </c>
      <c r="U975" s="58" t="str">
        <f>IFERROR(VLOOKUP($AC975,FILL_DATA!$A$4:$X$1004,21,0),"")</f>
        <v/>
      </c>
      <c r="V975" s="58" t="str">
        <f>IFERROR(VLOOKUP($AC975,FILL_DATA!$A$4:$X$1004,22,0),"")</f>
        <v/>
      </c>
      <c r="W975" s="58" t="str">
        <f>IFERROR(VLOOKUP($AC975,FILL_DATA!$A$4:$X$1004,23,0),"")</f>
        <v/>
      </c>
      <c r="X975" s="59" t="str">
        <f>IFERROR(VLOOKUP($AC975,FILL_DATA!$A$4:$X$1004,24,0),"")</f>
        <v/>
      </c>
      <c r="Y975" s="59" t="str">
        <f>IF(SANCTION!$C$6:$C$1006="","",VLOOKUP(SANCTION!$C$6:$C$1006,Sheet1!$B$3:$C$15,2,0))</f>
        <v/>
      </c>
      <c r="Z975" s="57">
        <f t="shared" si="30"/>
        <v>0</v>
      </c>
      <c r="AE975" s="89">
        <f>IF(SANCTION!$C975&gt;=9,1,0)</f>
        <v>1</v>
      </c>
      <c r="AF975" s="89">
        <f>IFERROR(PRODUCT(SANCTION!$X975,SANCTION!$Y975),"")</f>
        <v>0</v>
      </c>
      <c r="AG975" s="89">
        <f t="shared" si="31"/>
        <v>0</v>
      </c>
    </row>
    <row r="976" spans="1:33" hidden="1">
      <c r="A976" s="89" t="str">
        <f>J976&amp;"_"&amp;COUNTIF($J$6:J976,J976)</f>
        <v>_940</v>
      </c>
      <c r="B976" s="58"/>
      <c r="C976" s="58" t="str">
        <f>IFERROR(VLOOKUP($AC976,FILL_DATA!$A$4:$X$1004,2,0),"")</f>
        <v/>
      </c>
      <c r="D976" s="59" t="str">
        <f>IFERROR(VLOOKUP($AC976,FILL_DATA!$A$4:$X$1004,3,0),"")</f>
        <v/>
      </c>
      <c r="E976" s="59" t="str">
        <f>IF(REFRESH!D976="","",REFRESH!D976)</f>
        <v/>
      </c>
      <c r="F976" s="59" t="str">
        <f>IFERROR(VLOOKUP($AC976,FILL_DATA!$A$4:$X$1004,5,0),"")</f>
        <v/>
      </c>
      <c r="G976" s="58" t="str">
        <f>IFERROR(VLOOKUP($AC976,FILL_DATA!$A$4:$X$1004,6,0),"")</f>
        <v/>
      </c>
      <c r="H976" s="58" t="str">
        <f>IFERROR(VLOOKUP($AC976,FILL_DATA!$A$4:$X$1004,7,0),"")</f>
        <v/>
      </c>
      <c r="I976" s="161" t="str">
        <f>IFERROR(VLOOKUP($AC976,FILL_DATA!$A$4:$X$1004,9,0),"")</f>
        <v/>
      </c>
      <c r="J976" s="58" t="str">
        <f>IFERROR(VLOOKUP($AC976,FILL_DATA!$A$4:$X$1004,10,0),"")</f>
        <v/>
      </c>
      <c r="K976" s="58" t="str">
        <f>IFERROR(VLOOKUP($AC976,FILL_DATA!$A$4:$X$1004,11,0),"")</f>
        <v/>
      </c>
      <c r="L976" s="58" t="str">
        <f>IFERROR(VLOOKUP($AC976,FILL_DATA!$A$4:$X$1004,12,0),"")</f>
        <v/>
      </c>
      <c r="M976" s="58" t="str">
        <f>IFERROR(VLOOKUP($AC976,FILL_DATA!$A$4:$X$1004,13,0),"")</f>
        <v/>
      </c>
      <c r="N976" s="58" t="str">
        <f>IFERROR(VLOOKUP($AC976,FILL_DATA!$A$4:$X$1004,14,0),"")</f>
        <v/>
      </c>
      <c r="O976" s="58" t="str">
        <f>IFERROR(VLOOKUP($AC976,FILL_DATA!$A$4:$X$1004,15,0),"")</f>
        <v/>
      </c>
      <c r="P976" s="58" t="str">
        <f>IFERROR(VLOOKUP($AC976,FILL_DATA!$A$4:$X$1004,16,0),"")</f>
        <v/>
      </c>
      <c r="Q976" s="58" t="str">
        <f>IFERROR(VLOOKUP($AC976,FILL_DATA!$A$4:$X$1004,17,0),"")</f>
        <v/>
      </c>
      <c r="R976" s="58" t="str">
        <f>IFERROR(VLOOKUP($AC976,FILL_DATA!$A$4:$X$1004,18,0),"")</f>
        <v/>
      </c>
      <c r="S976" s="58" t="str">
        <f>IFERROR(VLOOKUP($AC976,FILL_DATA!$A$4:$X$1004,19,0),"")</f>
        <v/>
      </c>
      <c r="T976" s="58" t="str">
        <f>IFERROR(VLOOKUP($AC976,FILL_DATA!$A$4:$X$1004,20,0),"")</f>
        <v/>
      </c>
      <c r="U976" s="58" t="str">
        <f>IFERROR(VLOOKUP($AC976,FILL_DATA!$A$4:$X$1004,21,0),"")</f>
        <v/>
      </c>
      <c r="V976" s="58" t="str">
        <f>IFERROR(VLOOKUP($AC976,FILL_DATA!$A$4:$X$1004,22,0),"")</f>
        <v/>
      </c>
      <c r="W976" s="58" t="str">
        <f>IFERROR(VLOOKUP($AC976,FILL_DATA!$A$4:$X$1004,23,0),"")</f>
        <v/>
      </c>
      <c r="X976" s="59" t="str">
        <f>IFERROR(VLOOKUP($AC976,FILL_DATA!$A$4:$X$1004,24,0),"")</f>
        <v/>
      </c>
      <c r="Y976" s="59" t="str">
        <f>IF(SANCTION!$C$6:$C$1006="","",VLOOKUP(SANCTION!$C$6:$C$1006,Sheet1!$B$3:$C$15,2,0))</f>
        <v/>
      </c>
      <c r="Z976" s="57">
        <f t="shared" si="30"/>
        <v>0</v>
      </c>
      <c r="AE976" s="89">
        <f>IF(SANCTION!$C976&gt;=9,1,0)</f>
        <v>1</v>
      </c>
      <c r="AF976" s="89">
        <f>IFERROR(PRODUCT(SANCTION!$X976,SANCTION!$Y976),"")</f>
        <v>0</v>
      </c>
      <c r="AG976" s="89">
        <f t="shared" si="31"/>
        <v>0</v>
      </c>
    </row>
    <row r="977" spans="1:33" hidden="1">
      <c r="A977" s="89" t="str">
        <f>J977&amp;"_"&amp;COUNTIF($J$6:J977,J977)</f>
        <v>_941</v>
      </c>
      <c r="B977" s="58"/>
      <c r="C977" s="58" t="str">
        <f>IFERROR(VLOOKUP($AC977,FILL_DATA!$A$4:$X$1004,2,0),"")</f>
        <v/>
      </c>
      <c r="D977" s="59" t="str">
        <f>IFERROR(VLOOKUP($AC977,FILL_DATA!$A$4:$X$1004,3,0),"")</f>
        <v/>
      </c>
      <c r="E977" s="59" t="str">
        <f>IF(REFRESH!D977="","",REFRESH!D977)</f>
        <v/>
      </c>
      <c r="F977" s="59" t="str">
        <f>IFERROR(VLOOKUP($AC977,FILL_DATA!$A$4:$X$1004,5,0),"")</f>
        <v/>
      </c>
      <c r="G977" s="58" t="str">
        <f>IFERROR(VLOOKUP($AC977,FILL_DATA!$A$4:$X$1004,6,0),"")</f>
        <v/>
      </c>
      <c r="H977" s="58" t="str">
        <f>IFERROR(VLOOKUP($AC977,FILL_DATA!$A$4:$X$1004,7,0),"")</f>
        <v/>
      </c>
      <c r="I977" s="161" t="str">
        <f>IFERROR(VLOOKUP($AC977,FILL_DATA!$A$4:$X$1004,9,0),"")</f>
        <v/>
      </c>
      <c r="J977" s="58" t="str">
        <f>IFERROR(VLOOKUP($AC977,FILL_DATA!$A$4:$X$1004,10,0),"")</f>
        <v/>
      </c>
      <c r="K977" s="58" t="str">
        <f>IFERROR(VLOOKUP($AC977,FILL_DATA!$A$4:$X$1004,11,0),"")</f>
        <v/>
      </c>
      <c r="L977" s="58" t="str">
        <f>IFERROR(VLOOKUP($AC977,FILL_DATA!$A$4:$X$1004,12,0),"")</f>
        <v/>
      </c>
      <c r="M977" s="58" t="str">
        <f>IFERROR(VLOOKUP($AC977,FILL_DATA!$A$4:$X$1004,13,0),"")</f>
        <v/>
      </c>
      <c r="N977" s="58" t="str">
        <f>IFERROR(VLOOKUP($AC977,FILL_DATA!$A$4:$X$1004,14,0),"")</f>
        <v/>
      </c>
      <c r="O977" s="58" t="str">
        <f>IFERROR(VLOOKUP($AC977,FILL_DATA!$A$4:$X$1004,15,0),"")</f>
        <v/>
      </c>
      <c r="P977" s="58" t="str">
        <f>IFERROR(VLOOKUP($AC977,FILL_DATA!$A$4:$X$1004,16,0),"")</f>
        <v/>
      </c>
      <c r="Q977" s="58" t="str">
        <f>IFERROR(VLOOKUP($AC977,FILL_DATA!$A$4:$X$1004,17,0),"")</f>
        <v/>
      </c>
      <c r="R977" s="58" t="str">
        <f>IFERROR(VLOOKUP($AC977,FILL_DATA!$A$4:$X$1004,18,0),"")</f>
        <v/>
      </c>
      <c r="S977" s="58" t="str">
        <f>IFERROR(VLOOKUP($AC977,FILL_DATA!$A$4:$X$1004,19,0),"")</f>
        <v/>
      </c>
      <c r="T977" s="58" t="str">
        <f>IFERROR(VLOOKUP($AC977,FILL_DATA!$A$4:$X$1004,20,0),"")</f>
        <v/>
      </c>
      <c r="U977" s="58" t="str">
        <f>IFERROR(VLOOKUP($AC977,FILL_DATA!$A$4:$X$1004,21,0),"")</f>
        <v/>
      </c>
      <c r="V977" s="58" t="str">
        <f>IFERROR(VLOOKUP($AC977,FILL_DATA!$A$4:$X$1004,22,0),"")</f>
        <v/>
      </c>
      <c r="W977" s="58" t="str">
        <f>IFERROR(VLOOKUP($AC977,FILL_DATA!$A$4:$X$1004,23,0),"")</f>
        <v/>
      </c>
      <c r="X977" s="59" t="str">
        <f>IFERROR(VLOOKUP($AC977,FILL_DATA!$A$4:$X$1004,24,0),"")</f>
        <v/>
      </c>
      <c r="Y977" s="59" t="str">
        <f>IF(SANCTION!$C$6:$C$1006="","",VLOOKUP(SANCTION!$C$6:$C$1006,Sheet1!$B$3:$C$15,2,0))</f>
        <v/>
      </c>
      <c r="Z977" s="57">
        <f t="shared" si="30"/>
        <v>0</v>
      </c>
      <c r="AE977" s="89">
        <f>IF(SANCTION!$C977&gt;=9,1,0)</f>
        <v>1</v>
      </c>
      <c r="AF977" s="89">
        <f>IFERROR(PRODUCT(SANCTION!$X977,SANCTION!$Y977),"")</f>
        <v>0</v>
      </c>
      <c r="AG977" s="89">
        <f t="shared" si="31"/>
        <v>0</v>
      </c>
    </row>
    <row r="978" spans="1:33" hidden="1">
      <c r="A978" s="89" t="str">
        <f>J978&amp;"_"&amp;COUNTIF($J$6:J978,J978)</f>
        <v>_942</v>
      </c>
      <c r="B978" s="58"/>
      <c r="C978" s="58" t="str">
        <f>IFERROR(VLOOKUP($AC978,FILL_DATA!$A$4:$X$1004,2,0),"")</f>
        <v/>
      </c>
      <c r="D978" s="59" t="str">
        <f>IFERROR(VLOOKUP($AC978,FILL_DATA!$A$4:$X$1004,3,0),"")</f>
        <v/>
      </c>
      <c r="E978" s="59" t="str">
        <f>IF(REFRESH!D978="","",REFRESH!D978)</f>
        <v/>
      </c>
      <c r="F978" s="59" t="str">
        <f>IFERROR(VLOOKUP($AC978,FILL_DATA!$A$4:$X$1004,5,0),"")</f>
        <v/>
      </c>
      <c r="G978" s="58" t="str">
        <f>IFERROR(VLOOKUP($AC978,FILL_DATA!$A$4:$X$1004,6,0),"")</f>
        <v/>
      </c>
      <c r="H978" s="58" t="str">
        <f>IFERROR(VLOOKUP($AC978,FILL_DATA!$A$4:$X$1004,7,0),"")</f>
        <v/>
      </c>
      <c r="I978" s="161" t="str">
        <f>IFERROR(VLOOKUP($AC978,FILL_DATA!$A$4:$X$1004,9,0),"")</f>
        <v/>
      </c>
      <c r="J978" s="58" t="str">
        <f>IFERROR(VLOOKUP($AC978,FILL_DATA!$A$4:$X$1004,10,0),"")</f>
        <v/>
      </c>
      <c r="K978" s="58" t="str">
        <f>IFERROR(VLOOKUP($AC978,FILL_DATA!$A$4:$X$1004,11,0),"")</f>
        <v/>
      </c>
      <c r="L978" s="58" t="str">
        <f>IFERROR(VLOOKUP($AC978,FILL_DATA!$A$4:$X$1004,12,0),"")</f>
        <v/>
      </c>
      <c r="M978" s="58" t="str">
        <f>IFERROR(VLOOKUP($AC978,FILL_DATA!$A$4:$X$1004,13,0),"")</f>
        <v/>
      </c>
      <c r="N978" s="58" t="str">
        <f>IFERROR(VLOOKUP($AC978,FILL_DATA!$A$4:$X$1004,14,0),"")</f>
        <v/>
      </c>
      <c r="O978" s="58" t="str">
        <f>IFERROR(VLOOKUP($AC978,FILL_DATA!$A$4:$X$1004,15,0),"")</f>
        <v/>
      </c>
      <c r="P978" s="58" t="str">
        <f>IFERROR(VLOOKUP($AC978,FILL_DATA!$A$4:$X$1004,16,0),"")</f>
        <v/>
      </c>
      <c r="Q978" s="58" t="str">
        <f>IFERROR(VLOOKUP($AC978,FILL_DATA!$A$4:$X$1004,17,0),"")</f>
        <v/>
      </c>
      <c r="R978" s="58" t="str">
        <f>IFERROR(VLOOKUP($AC978,FILL_DATA!$A$4:$X$1004,18,0),"")</f>
        <v/>
      </c>
      <c r="S978" s="58" t="str">
        <f>IFERROR(VLOOKUP($AC978,FILL_DATA!$A$4:$X$1004,19,0),"")</f>
        <v/>
      </c>
      <c r="T978" s="58" t="str">
        <f>IFERROR(VLOOKUP($AC978,FILL_DATA!$A$4:$X$1004,20,0),"")</f>
        <v/>
      </c>
      <c r="U978" s="58" t="str">
        <f>IFERROR(VLOOKUP($AC978,FILL_DATA!$A$4:$X$1004,21,0),"")</f>
        <v/>
      </c>
      <c r="V978" s="58" t="str">
        <f>IFERROR(VLOOKUP($AC978,FILL_DATA!$A$4:$X$1004,22,0),"")</f>
        <v/>
      </c>
      <c r="W978" s="58" t="str">
        <f>IFERROR(VLOOKUP($AC978,FILL_DATA!$A$4:$X$1004,23,0),"")</f>
        <v/>
      </c>
      <c r="X978" s="59" t="str">
        <f>IFERROR(VLOOKUP($AC978,FILL_DATA!$A$4:$X$1004,24,0),"")</f>
        <v/>
      </c>
      <c r="Y978" s="59" t="str">
        <f>IF(SANCTION!$C$6:$C$1006="","",VLOOKUP(SANCTION!$C$6:$C$1006,Sheet1!$B$3:$C$15,2,0))</f>
        <v/>
      </c>
      <c r="Z978" s="57">
        <f t="shared" si="30"/>
        <v>0</v>
      </c>
      <c r="AE978" s="89">
        <f>IF(SANCTION!$C978&gt;=9,1,0)</f>
        <v>1</v>
      </c>
      <c r="AF978" s="89">
        <f>IFERROR(PRODUCT(SANCTION!$X978,SANCTION!$Y978),"")</f>
        <v>0</v>
      </c>
      <c r="AG978" s="89">
        <f t="shared" si="31"/>
        <v>0</v>
      </c>
    </row>
    <row r="979" spans="1:33" hidden="1">
      <c r="A979" s="89" t="str">
        <f>J979&amp;"_"&amp;COUNTIF($J$6:J979,J979)</f>
        <v>_943</v>
      </c>
      <c r="B979" s="58"/>
      <c r="C979" s="58" t="str">
        <f>IFERROR(VLOOKUP($AC979,FILL_DATA!$A$4:$X$1004,2,0),"")</f>
        <v/>
      </c>
      <c r="D979" s="59" t="str">
        <f>IFERROR(VLOOKUP($AC979,FILL_DATA!$A$4:$X$1004,3,0),"")</f>
        <v/>
      </c>
      <c r="E979" s="59" t="str">
        <f>IF(REFRESH!D979="","",REFRESH!D979)</f>
        <v/>
      </c>
      <c r="F979" s="59" t="str">
        <f>IFERROR(VLOOKUP($AC979,FILL_DATA!$A$4:$X$1004,5,0),"")</f>
        <v/>
      </c>
      <c r="G979" s="58" t="str">
        <f>IFERROR(VLOOKUP($AC979,FILL_DATA!$A$4:$X$1004,6,0),"")</f>
        <v/>
      </c>
      <c r="H979" s="58" t="str">
        <f>IFERROR(VLOOKUP($AC979,FILL_DATA!$A$4:$X$1004,7,0),"")</f>
        <v/>
      </c>
      <c r="I979" s="161" t="str">
        <f>IFERROR(VLOOKUP($AC979,FILL_DATA!$A$4:$X$1004,9,0),"")</f>
        <v/>
      </c>
      <c r="J979" s="58" t="str">
        <f>IFERROR(VLOOKUP($AC979,FILL_DATA!$A$4:$X$1004,10,0),"")</f>
        <v/>
      </c>
      <c r="K979" s="58" t="str">
        <f>IFERROR(VLOOKUP($AC979,FILL_DATA!$A$4:$X$1004,11,0),"")</f>
        <v/>
      </c>
      <c r="L979" s="58" t="str">
        <f>IFERROR(VLOOKUP($AC979,FILL_DATA!$A$4:$X$1004,12,0),"")</f>
        <v/>
      </c>
      <c r="M979" s="58" t="str">
        <f>IFERROR(VLOOKUP($AC979,FILL_DATA!$A$4:$X$1004,13,0),"")</f>
        <v/>
      </c>
      <c r="N979" s="58" t="str">
        <f>IFERROR(VLOOKUP($AC979,FILL_DATA!$A$4:$X$1004,14,0),"")</f>
        <v/>
      </c>
      <c r="O979" s="58" t="str">
        <f>IFERROR(VLOOKUP($AC979,FILL_DATA!$A$4:$X$1004,15,0),"")</f>
        <v/>
      </c>
      <c r="P979" s="58" t="str">
        <f>IFERROR(VLOOKUP($AC979,FILL_DATA!$A$4:$X$1004,16,0),"")</f>
        <v/>
      </c>
      <c r="Q979" s="58" t="str">
        <f>IFERROR(VLOOKUP($AC979,FILL_DATA!$A$4:$X$1004,17,0),"")</f>
        <v/>
      </c>
      <c r="R979" s="58" t="str">
        <f>IFERROR(VLOOKUP($AC979,FILL_DATA!$A$4:$X$1004,18,0),"")</f>
        <v/>
      </c>
      <c r="S979" s="58" t="str">
        <f>IFERROR(VLOOKUP($AC979,FILL_DATA!$A$4:$X$1004,19,0),"")</f>
        <v/>
      </c>
      <c r="T979" s="58" t="str">
        <f>IFERROR(VLOOKUP($AC979,FILL_DATA!$A$4:$X$1004,20,0),"")</f>
        <v/>
      </c>
      <c r="U979" s="58" t="str">
        <f>IFERROR(VLOOKUP($AC979,FILL_DATA!$A$4:$X$1004,21,0),"")</f>
        <v/>
      </c>
      <c r="V979" s="58" t="str">
        <f>IFERROR(VLOOKUP($AC979,FILL_DATA!$A$4:$X$1004,22,0),"")</f>
        <v/>
      </c>
      <c r="W979" s="58" t="str">
        <f>IFERROR(VLOOKUP($AC979,FILL_DATA!$A$4:$X$1004,23,0),"")</f>
        <v/>
      </c>
      <c r="X979" s="59" t="str">
        <f>IFERROR(VLOOKUP($AC979,FILL_DATA!$A$4:$X$1004,24,0),"")</f>
        <v/>
      </c>
      <c r="Y979" s="59" t="str">
        <f>IF(SANCTION!$C$6:$C$1006="","",VLOOKUP(SANCTION!$C$6:$C$1006,Sheet1!$B$3:$C$15,2,0))</f>
        <v/>
      </c>
      <c r="Z979" s="57">
        <f t="shared" si="30"/>
        <v>0</v>
      </c>
      <c r="AE979" s="89">
        <f>IF(SANCTION!$C979&gt;=9,1,0)</f>
        <v>1</v>
      </c>
      <c r="AF979" s="89">
        <f>IFERROR(PRODUCT(SANCTION!$X979,SANCTION!$Y979),"")</f>
        <v>0</v>
      </c>
      <c r="AG979" s="89">
        <f t="shared" si="31"/>
        <v>0</v>
      </c>
    </row>
    <row r="980" spans="1:33" hidden="1">
      <c r="A980" s="89" t="str">
        <f>J980&amp;"_"&amp;COUNTIF($J$6:J980,J980)</f>
        <v>_944</v>
      </c>
      <c r="B980" s="58"/>
      <c r="C980" s="58" t="str">
        <f>IFERROR(VLOOKUP($AC980,FILL_DATA!$A$4:$X$1004,2,0),"")</f>
        <v/>
      </c>
      <c r="D980" s="59" t="str">
        <f>IFERROR(VLOOKUP($AC980,FILL_DATA!$A$4:$X$1004,3,0),"")</f>
        <v/>
      </c>
      <c r="E980" s="59" t="str">
        <f>IF(REFRESH!D980="","",REFRESH!D980)</f>
        <v/>
      </c>
      <c r="F980" s="59" t="str">
        <f>IFERROR(VLOOKUP($AC980,FILL_DATA!$A$4:$X$1004,5,0),"")</f>
        <v/>
      </c>
      <c r="G980" s="58" t="str">
        <f>IFERROR(VLOOKUP($AC980,FILL_DATA!$A$4:$X$1004,6,0),"")</f>
        <v/>
      </c>
      <c r="H980" s="58" t="str">
        <f>IFERROR(VLOOKUP($AC980,FILL_DATA!$A$4:$X$1004,7,0),"")</f>
        <v/>
      </c>
      <c r="I980" s="161" t="str">
        <f>IFERROR(VLOOKUP($AC980,FILL_DATA!$A$4:$X$1004,9,0),"")</f>
        <v/>
      </c>
      <c r="J980" s="58" t="str">
        <f>IFERROR(VLOOKUP($AC980,FILL_DATA!$A$4:$X$1004,10,0),"")</f>
        <v/>
      </c>
      <c r="K980" s="58" t="str">
        <f>IFERROR(VLOOKUP($AC980,FILL_DATA!$A$4:$X$1004,11,0),"")</f>
        <v/>
      </c>
      <c r="L980" s="58" t="str">
        <f>IFERROR(VLOOKUP($AC980,FILL_DATA!$A$4:$X$1004,12,0),"")</f>
        <v/>
      </c>
      <c r="M980" s="58" t="str">
        <f>IFERROR(VLOOKUP($AC980,FILL_DATA!$A$4:$X$1004,13,0),"")</f>
        <v/>
      </c>
      <c r="N980" s="58" t="str">
        <f>IFERROR(VLOOKUP($AC980,FILL_DATA!$A$4:$X$1004,14,0),"")</f>
        <v/>
      </c>
      <c r="O980" s="58" t="str">
        <f>IFERROR(VLOOKUP($AC980,FILL_DATA!$A$4:$X$1004,15,0),"")</f>
        <v/>
      </c>
      <c r="P980" s="58" t="str">
        <f>IFERROR(VLOOKUP($AC980,FILL_DATA!$A$4:$X$1004,16,0),"")</f>
        <v/>
      </c>
      <c r="Q980" s="58" t="str">
        <f>IFERROR(VLOOKUP($AC980,FILL_DATA!$A$4:$X$1004,17,0),"")</f>
        <v/>
      </c>
      <c r="R980" s="58" t="str">
        <f>IFERROR(VLOOKUP($AC980,FILL_DATA!$A$4:$X$1004,18,0),"")</f>
        <v/>
      </c>
      <c r="S980" s="58" t="str">
        <f>IFERROR(VLOOKUP($AC980,FILL_DATA!$A$4:$X$1004,19,0),"")</f>
        <v/>
      </c>
      <c r="T980" s="58" t="str">
        <f>IFERROR(VLOOKUP($AC980,FILL_DATA!$A$4:$X$1004,20,0),"")</f>
        <v/>
      </c>
      <c r="U980" s="58" t="str">
        <f>IFERROR(VLOOKUP($AC980,FILL_DATA!$A$4:$X$1004,21,0),"")</f>
        <v/>
      </c>
      <c r="V980" s="58" t="str">
        <f>IFERROR(VLOOKUP($AC980,FILL_DATA!$A$4:$X$1004,22,0),"")</f>
        <v/>
      </c>
      <c r="W980" s="58" t="str">
        <f>IFERROR(VLOOKUP($AC980,FILL_DATA!$A$4:$X$1004,23,0),"")</f>
        <v/>
      </c>
      <c r="X980" s="59" t="str">
        <f>IFERROR(VLOOKUP($AC980,FILL_DATA!$A$4:$X$1004,24,0),"")</f>
        <v/>
      </c>
      <c r="Y980" s="59" t="str">
        <f>IF(SANCTION!$C$6:$C$1006="","",VLOOKUP(SANCTION!$C$6:$C$1006,Sheet1!$B$3:$C$15,2,0))</f>
        <v/>
      </c>
      <c r="Z980" s="57">
        <f t="shared" si="30"/>
        <v>0</v>
      </c>
      <c r="AE980" s="89">
        <f>IF(SANCTION!$C980&gt;=9,1,0)</f>
        <v>1</v>
      </c>
      <c r="AF980" s="89">
        <f>IFERROR(PRODUCT(SANCTION!$X980,SANCTION!$Y980),"")</f>
        <v>0</v>
      </c>
      <c r="AG980" s="89">
        <f t="shared" si="31"/>
        <v>0</v>
      </c>
    </row>
    <row r="981" spans="1:33" hidden="1">
      <c r="A981" s="89" t="str">
        <f>J981&amp;"_"&amp;COUNTIF($J$6:J981,J981)</f>
        <v>_945</v>
      </c>
      <c r="B981" s="58"/>
      <c r="C981" s="58" t="str">
        <f>IFERROR(VLOOKUP($AC981,FILL_DATA!$A$4:$X$1004,2,0),"")</f>
        <v/>
      </c>
      <c r="D981" s="59" t="str">
        <f>IFERROR(VLOOKUP($AC981,FILL_DATA!$A$4:$X$1004,3,0),"")</f>
        <v/>
      </c>
      <c r="E981" s="59" t="str">
        <f>IF(REFRESH!D981="","",REFRESH!D981)</f>
        <v/>
      </c>
      <c r="F981" s="59" t="str">
        <f>IFERROR(VLOOKUP($AC981,FILL_DATA!$A$4:$X$1004,5,0),"")</f>
        <v/>
      </c>
      <c r="G981" s="58" t="str">
        <f>IFERROR(VLOOKUP($AC981,FILL_DATA!$A$4:$X$1004,6,0),"")</f>
        <v/>
      </c>
      <c r="H981" s="58" t="str">
        <f>IFERROR(VLOOKUP($AC981,FILL_DATA!$A$4:$X$1004,7,0),"")</f>
        <v/>
      </c>
      <c r="I981" s="161" t="str">
        <f>IFERROR(VLOOKUP($AC981,FILL_DATA!$A$4:$X$1004,9,0),"")</f>
        <v/>
      </c>
      <c r="J981" s="58" t="str">
        <f>IFERROR(VLOOKUP($AC981,FILL_DATA!$A$4:$X$1004,10,0),"")</f>
        <v/>
      </c>
      <c r="K981" s="58" t="str">
        <f>IFERROR(VLOOKUP($AC981,FILL_DATA!$A$4:$X$1004,11,0),"")</f>
        <v/>
      </c>
      <c r="L981" s="58" t="str">
        <f>IFERROR(VLOOKUP($AC981,FILL_DATA!$A$4:$X$1004,12,0),"")</f>
        <v/>
      </c>
      <c r="M981" s="58" t="str">
        <f>IFERROR(VLOOKUP($AC981,FILL_DATA!$A$4:$X$1004,13,0),"")</f>
        <v/>
      </c>
      <c r="N981" s="58" t="str">
        <f>IFERROR(VLOOKUP($AC981,FILL_DATA!$A$4:$X$1004,14,0),"")</f>
        <v/>
      </c>
      <c r="O981" s="58" t="str">
        <f>IFERROR(VLOOKUP($AC981,FILL_DATA!$A$4:$X$1004,15,0),"")</f>
        <v/>
      </c>
      <c r="P981" s="58" t="str">
        <f>IFERROR(VLOOKUP($AC981,FILL_DATA!$A$4:$X$1004,16,0),"")</f>
        <v/>
      </c>
      <c r="Q981" s="58" t="str">
        <f>IFERROR(VLOOKUP($AC981,FILL_DATA!$A$4:$X$1004,17,0),"")</f>
        <v/>
      </c>
      <c r="R981" s="58" t="str">
        <f>IFERROR(VLOOKUP($AC981,FILL_DATA!$A$4:$X$1004,18,0),"")</f>
        <v/>
      </c>
      <c r="S981" s="58" t="str">
        <f>IFERROR(VLOOKUP($AC981,FILL_DATA!$A$4:$X$1004,19,0),"")</f>
        <v/>
      </c>
      <c r="T981" s="58" t="str">
        <f>IFERROR(VLOOKUP($AC981,FILL_DATA!$A$4:$X$1004,20,0),"")</f>
        <v/>
      </c>
      <c r="U981" s="58" t="str">
        <f>IFERROR(VLOOKUP($AC981,FILL_DATA!$A$4:$X$1004,21,0),"")</f>
        <v/>
      </c>
      <c r="V981" s="58" t="str">
        <f>IFERROR(VLOOKUP($AC981,FILL_DATA!$A$4:$X$1004,22,0),"")</f>
        <v/>
      </c>
      <c r="W981" s="58" t="str">
        <f>IFERROR(VLOOKUP($AC981,FILL_DATA!$A$4:$X$1004,23,0),"")</f>
        <v/>
      </c>
      <c r="X981" s="59" t="str">
        <f>IFERROR(VLOOKUP($AC981,FILL_DATA!$A$4:$X$1004,24,0),"")</f>
        <v/>
      </c>
      <c r="Y981" s="59" t="str">
        <f>IF(SANCTION!$C$6:$C$1006="","",VLOOKUP(SANCTION!$C$6:$C$1006,Sheet1!$B$3:$C$15,2,0))</f>
        <v/>
      </c>
      <c r="Z981" s="57">
        <f t="shared" si="30"/>
        <v>0</v>
      </c>
      <c r="AE981" s="89">
        <f>IF(SANCTION!$C981&gt;=9,1,0)</f>
        <v>1</v>
      </c>
      <c r="AF981" s="89">
        <f>IFERROR(PRODUCT(SANCTION!$X981,SANCTION!$Y981),"")</f>
        <v>0</v>
      </c>
      <c r="AG981" s="89">
        <f t="shared" si="31"/>
        <v>0</v>
      </c>
    </row>
    <row r="982" spans="1:33" hidden="1">
      <c r="A982" s="89" t="str">
        <f>J982&amp;"_"&amp;COUNTIF($J$6:J982,J982)</f>
        <v>_946</v>
      </c>
      <c r="B982" s="58"/>
      <c r="C982" s="58" t="str">
        <f>IFERROR(VLOOKUP($AC982,FILL_DATA!$A$4:$X$1004,2,0),"")</f>
        <v/>
      </c>
      <c r="D982" s="59" t="str">
        <f>IFERROR(VLOOKUP($AC982,FILL_DATA!$A$4:$X$1004,3,0),"")</f>
        <v/>
      </c>
      <c r="E982" s="59" t="str">
        <f>IF(REFRESH!D982="","",REFRESH!D982)</f>
        <v/>
      </c>
      <c r="F982" s="59" t="str">
        <f>IFERROR(VLOOKUP($AC982,FILL_DATA!$A$4:$X$1004,5,0),"")</f>
        <v/>
      </c>
      <c r="G982" s="58" t="str">
        <f>IFERROR(VLOOKUP($AC982,FILL_DATA!$A$4:$X$1004,6,0),"")</f>
        <v/>
      </c>
      <c r="H982" s="58" t="str">
        <f>IFERROR(VLOOKUP($AC982,FILL_DATA!$A$4:$X$1004,7,0),"")</f>
        <v/>
      </c>
      <c r="I982" s="161" t="str">
        <f>IFERROR(VLOOKUP($AC982,FILL_DATA!$A$4:$X$1004,9,0),"")</f>
        <v/>
      </c>
      <c r="J982" s="58" t="str">
        <f>IFERROR(VLOOKUP($AC982,FILL_DATA!$A$4:$X$1004,10,0),"")</f>
        <v/>
      </c>
      <c r="K982" s="58" t="str">
        <f>IFERROR(VLOOKUP($AC982,FILL_DATA!$A$4:$X$1004,11,0),"")</f>
        <v/>
      </c>
      <c r="L982" s="58" t="str">
        <f>IFERROR(VLOOKUP($AC982,FILL_DATA!$A$4:$X$1004,12,0),"")</f>
        <v/>
      </c>
      <c r="M982" s="58" t="str">
        <f>IFERROR(VLOOKUP($AC982,FILL_DATA!$A$4:$X$1004,13,0),"")</f>
        <v/>
      </c>
      <c r="N982" s="58" t="str">
        <f>IFERROR(VLOOKUP($AC982,FILL_DATA!$A$4:$X$1004,14,0),"")</f>
        <v/>
      </c>
      <c r="O982" s="58" t="str">
        <f>IFERROR(VLOOKUP($AC982,FILL_DATA!$A$4:$X$1004,15,0),"")</f>
        <v/>
      </c>
      <c r="P982" s="58" t="str">
        <f>IFERROR(VLOOKUP($AC982,FILL_DATA!$A$4:$X$1004,16,0),"")</f>
        <v/>
      </c>
      <c r="Q982" s="58" t="str">
        <f>IFERROR(VLOOKUP($AC982,FILL_DATA!$A$4:$X$1004,17,0),"")</f>
        <v/>
      </c>
      <c r="R982" s="58" t="str">
        <f>IFERROR(VLOOKUP($AC982,FILL_DATA!$A$4:$X$1004,18,0),"")</f>
        <v/>
      </c>
      <c r="S982" s="58" t="str">
        <f>IFERROR(VLOOKUP($AC982,FILL_DATA!$A$4:$X$1004,19,0),"")</f>
        <v/>
      </c>
      <c r="T982" s="58" t="str">
        <f>IFERROR(VLOOKUP($AC982,FILL_DATA!$A$4:$X$1004,20,0),"")</f>
        <v/>
      </c>
      <c r="U982" s="58" t="str">
        <f>IFERROR(VLOOKUP($AC982,FILL_DATA!$A$4:$X$1004,21,0),"")</f>
        <v/>
      </c>
      <c r="V982" s="58" t="str">
        <f>IFERROR(VLOOKUP($AC982,FILL_DATA!$A$4:$X$1004,22,0),"")</f>
        <v/>
      </c>
      <c r="W982" s="58" t="str">
        <f>IFERROR(VLOOKUP($AC982,FILL_DATA!$A$4:$X$1004,23,0),"")</f>
        <v/>
      </c>
      <c r="X982" s="59" t="str">
        <f>IFERROR(VLOOKUP($AC982,FILL_DATA!$A$4:$X$1004,24,0),"")</f>
        <v/>
      </c>
      <c r="Y982" s="59" t="str">
        <f>IF(SANCTION!$C$6:$C$1006="","",VLOOKUP(SANCTION!$C$6:$C$1006,Sheet1!$B$3:$C$15,2,0))</f>
        <v/>
      </c>
      <c r="Z982" s="57">
        <f t="shared" si="30"/>
        <v>0</v>
      </c>
      <c r="AE982" s="89">
        <f>IF(SANCTION!$C982&gt;=9,1,0)</f>
        <v>1</v>
      </c>
      <c r="AF982" s="89">
        <f>IFERROR(PRODUCT(SANCTION!$X982,SANCTION!$Y982),"")</f>
        <v>0</v>
      </c>
      <c r="AG982" s="89">
        <f t="shared" si="31"/>
        <v>0</v>
      </c>
    </row>
    <row r="983" spans="1:33" hidden="1">
      <c r="A983" s="89" t="str">
        <f>J983&amp;"_"&amp;COUNTIF($J$6:J983,J983)</f>
        <v>_947</v>
      </c>
      <c r="B983" s="58"/>
      <c r="C983" s="58" t="str">
        <f>IFERROR(VLOOKUP($AC983,FILL_DATA!$A$4:$X$1004,2,0),"")</f>
        <v/>
      </c>
      <c r="D983" s="59" t="str">
        <f>IFERROR(VLOOKUP($AC983,FILL_DATA!$A$4:$X$1004,3,0),"")</f>
        <v/>
      </c>
      <c r="E983" s="59" t="str">
        <f>IF(REFRESH!D983="","",REFRESH!D983)</f>
        <v/>
      </c>
      <c r="F983" s="59" t="str">
        <f>IFERROR(VLOOKUP($AC983,FILL_DATA!$A$4:$X$1004,5,0),"")</f>
        <v/>
      </c>
      <c r="G983" s="58" t="str">
        <f>IFERROR(VLOOKUP($AC983,FILL_DATA!$A$4:$X$1004,6,0),"")</f>
        <v/>
      </c>
      <c r="H983" s="58" t="str">
        <f>IFERROR(VLOOKUP($AC983,FILL_DATA!$A$4:$X$1004,7,0),"")</f>
        <v/>
      </c>
      <c r="I983" s="161" t="str">
        <f>IFERROR(VLOOKUP($AC983,FILL_DATA!$A$4:$X$1004,9,0),"")</f>
        <v/>
      </c>
      <c r="J983" s="58" t="str">
        <f>IFERROR(VLOOKUP($AC983,FILL_DATA!$A$4:$X$1004,10,0),"")</f>
        <v/>
      </c>
      <c r="K983" s="58" t="str">
        <f>IFERROR(VLOOKUP($AC983,FILL_DATA!$A$4:$X$1004,11,0),"")</f>
        <v/>
      </c>
      <c r="L983" s="58" t="str">
        <f>IFERROR(VLOOKUP($AC983,FILL_DATA!$A$4:$X$1004,12,0),"")</f>
        <v/>
      </c>
      <c r="M983" s="58" t="str">
        <f>IFERROR(VLOOKUP($AC983,FILL_DATA!$A$4:$X$1004,13,0),"")</f>
        <v/>
      </c>
      <c r="N983" s="58" t="str">
        <f>IFERROR(VLOOKUP($AC983,FILL_DATA!$A$4:$X$1004,14,0),"")</f>
        <v/>
      </c>
      <c r="O983" s="58" t="str">
        <f>IFERROR(VLOOKUP($AC983,FILL_DATA!$A$4:$X$1004,15,0),"")</f>
        <v/>
      </c>
      <c r="P983" s="58" t="str">
        <f>IFERROR(VLOOKUP($AC983,FILL_DATA!$A$4:$X$1004,16,0),"")</f>
        <v/>
      </c>
      <c r="Q983" s="58" t="str">
        <f>IFERROR(VLOOKUP($AC983,FILL_DATA!$A$4:$X$1004,17,0),"")</f>
        <v/>
      </c>
      <c r="R983" s="58" t="str">
        <f>IFERROR(VLOOKUP($AC983,FILL_DATA!$A$4:$X$1004,18,0),"")</f>
        <v/>
      </c>
      <c r="S983" s="58" t="str">
        <f>IFERROR(VLOOKUP($AC983,FILL_DATA!$A$4:$X$1004,19,0),"")</f>
        <v/>
      </c>
      <c r="T983" s="58" t="str">
        <f>IFERROR(VLOOKUP($AC983,FILL_DATA!$A$4:$X$1004,20,0),"")</f>
        <v/>
      </c>
      <c r="U983" s="58" t="str">
        <f>IFERROR(VLOOKUP($AC983,FILL_DATA!$A$4:$X$1004,21,0),"")</f>
        <v/>
      </c>
      <c r="V983" s="58" t="str">
        <f>IFERROR(VLOOKUP($AC983,FILL_DATA!$A$4:$X$1004,22,0),"")</f>
        <v/>
      </c>
      <c r="W983" s="58" t="str">
        <f>IFERROR(VLOOKUP($AC983,FILL_DATA!$A$4:$X$1004,23,0),"")</f>
        <v/>
      </c>
      <c r="X983" s="59" t="str">
        <f>IFERROR(VLOOKUP($AC983,FILL_DATA!$A$4:$X$1004,24,0),"")</f>
        <v/>
      </c>
      <c r="Y983" s="59" t="str">
        <f>IF(SANCTION!$C$6:$C$1006="","",VLOOKUP(SANCTION!$C$6:$C$1006,Sheet1!$B$3:$C$15,2,0))</f>
        <v/>
      </c>
      <c r="Z983" s="57">
        <f t="shared" si="30"/>
        <v>0</v>
      </c>
      <c r="AE983" s="89">
        <f>IF(SANCTION!$C983&gt;=9,1,0)</f>
        <v>1</v>
      </c>
      <c r="AF983" s="89">
        <f>IFERROR(PRODUCT(SANCTION!$X983,SANCTION!$Y983),"")</f>
        <v>0</v>
      </c>
      <c r="AG983" s="89">
        <f t="shared" si="31"/>
        <v>0</v>
      </c>
    </row>
    <row r="984" spans="1:33" hidden="1">
      <c r="A984" s="89" t="str">
        <f>J984&amp;"_"&amp;COUNTIF($J$6:J984,J984)</f>
        <v>_948</v>
      </c>
      <c r="B984" s="58"/>
      <c r="C984" s="58" t="str">
        <f>IFERROR(VLOOKUP($AC984,FILL_DATA!$A$4:$X$1004,2,0),"")</f>
        <v/>
      </c>
      <c r="D984" s="59" t="str">
        <f>IFERROR(VLOOKUP($AC984,FILL_DATA!$A$4:$X$1004,3,0),"")</f>
        <v/>
      </c>
      <c r="E984" s="59" t="str">
        <f>IF(REFRESH!D984="","",REFRESH!D984)</f>
        <v/>
      </c>
      <c r="F984" s="59" t="str">
        <f>IFERROR(VLOOKUP($AC984,FILL_DATA!$A$4:$X$1004,5,0),"")</f>
        <v/>
      </c>
      <c r="G984" s="58" t="str">
        <f>IFERROR(VLOOKUP($AC984,FILL_DATA!$A$4:$X$1004,6,0),"")</f>
        <v/>
      </c>
      <c r="H984" s="58" t="str">
        <f>IFERROR(VLOOKUP($AC984,FILL_DATA!$A$4:$X$1004,7,0),"")</f>
        <v/>
      </c>
      <c r="I984" s="161" t="str">
        <f>IFERROR(VLOOKUP($AC984,FILL_DATA!$A$4:$X$1004,9,0),"")</f>
        <v/>
      </c>
      <c r="J984" s="58" t="str">
        <f>IFERROR(VLOOKUP($AC984,FILL_DATA!$A$4:$X$1004,10,0),"")</f>
        <v/>
      </c>
      <c r="K984" s="58" t="str">
        <f>IFERROR(VLOOKUP($AC984,FILL_DATA!$A$4:$X$1004,11,0),"")</f>
        <v/>
      </c>
      <c r="L984" s="58" t="str">
        <f>IFERROR(VLOOKUP($AC984,FILL_DATA!$A$4:$X$1004,12,0),"")</f>
        <v/>
      </c>
      <c r="M984" s="58" t="str">
        <f>IFERROR(VLOOKUP($AC984,FILL_DATA!$A$4:$X$1004,13,0),"")</f>
        <v/>
      </c>
      <c r="N984" s="58" t="str">
        <f>IFERROR(VLOOKUP($AC984,FILL_DATA!$A$4:$X$1004,14,0),"")</f>
        <v/>
      </c>
      <c r="O984" s="58" t="str">
        <f>IFERROR(VLOOKUP($AC984,FILL_DATA!$A$4:$X$1004,15,0),"")</f>
        <v/>
      </c>
      <c r="P984" s="58" t="str">
        <f>IFERROR(VLOOKUP($AC984,FILL_DATA!$A$4:$X$1004,16,0),"")</f>
        <v/>
      </c>
      <c r="Q984" s="58" t="str">
        <f>IFERROR(VLOOKUP($AC984,FILL_DATA!$A$4:$X$1004,17,0),"")</f>
        <v/>
      </c>
      <c r="R984" s="58" t="str">
        <f>IFERROR(VLOOKUP($AC984,FILL_DATA!$A$4:$X$1004,18,0),"")</f>
        <v/>
      </c>
      <c r="S984" s="58" t="str">
        <f>IFERROR(VLOOKUP($AC984,FILL_DATA!$A$4:$X$1004,19,0),"")</f>
        <v/>
      </c>
      <c r="T984" s="58" t="str">
        <f>IFERROR(VLOOKUP($AC984,FILL_DATA!$A$4:$X$1004,20,0),"")</f>
        <v/>
      </c>
      <c r="U984" s="58" t="str">
        <f>IFERROR(VLOOKUP($AC984,FILL_DATA!$A$4:$X$1004,21,0),"")</f>
        <v/>
      </c>
      <c r="V984" s="58" t="str">
        <f>IFERROR(VLOOKUP($AC984,FILL_DATA!$A$4:$X$1004,22,0),"")</f>
        <v/>
      </c>
      <c r="W984" s="58" t="str">
        <f>IFERROR(VLOOKUP($AC984,FILL_DATA!$A$4:$X$1004,23,0),"")</f>
        <v/>
      </c>
      <c r="X984" s="59" t="str">
        <f>IFERROR(VLOOKUP($AC984,FILL_DATA!$A$4:$X$1004,24,0),"")</f>
        <v/>
      </c>
      <c r="Y984" s="59" t="str">
        <f>IF(SANCTION!$C$6:$C$1006="","",VLOOKUP(SANCTION!$C$6:$C$1006,Sheet1!$B$3:$C$15,2,0))</f>
        <v/>
      </c>
      <c r="Z984" s="57">
        <f t="shared" si="30"/>
        <v>0</v>
      </c>
      <c r="AE984" s="89">
        <f>IF(SANCTION!$C984&gt;=9,1,0)</f>
        <v>1</v>
      </c>
      <c r="AF984" s="89">
        <f>IFERROR(PRODUCT(SANCTION!$X984,SANCTION!$Y984),"")</f>
        <v>0</v>
      </c>
      <c r="AG984" s="89">
        <f t="shared" si="31"/>
        <v>0</v>
      </c>
    </row>
    <row r="985" spans="1:33" hidden="1">
      <c r="A985" s="89" t="str">
        <f>J985&amp;"_"&amp;COUNTIF($J$6:J985,J985)</f>
        <v>_949</v>
      </c>
      <c r="B985" s="58"/>
      <c r="C985" s="58" t="str">
        <f>IFERROR(VLOOKUP($AC985,FILL_DATA!$A$4:$X$1004,2,0),"")</f>
        <v/>
      </c>
      <c r="D985" s="59" t="str">
        <f>IFERROR(VLOOKUP($AC985,FILL_DATA!$A$4:$X$1004,3,0),"")</f>
        <v/>
      </c>
      <c r="E985" s="59" t="str">
        <f>IF(REFRESH!D985="","",REFRESH!D985)</f>
        <v/>
      </c>
      <c r="F985" s="59" t="str">
        <f>IFERROR(VLOOKUP($AC985,FILL_DATA!$A$4:$X$1004,5,0),"")</f>
        <v/>
      </c>
      <c r="G985" s="58" t="str">
        <f>IFERROR(VLOOKUP($AC985,FILL_DATA!$A$4:$X$1004,6,0),"")</f>
        <v/>
      </c>
      <c r="H985" s="58" t="str">
        <f>IFERROR(VLOOKUP($AC985,FILL_DATA!$A$4:$X$1004,7,0),"")</f>
        <v/>
      </c>
      <c r="I985" s="161" t="str">
        <f>IFERROR(VLOOKUP($AC985,FILL_DATA!$A$4:$X$1004,9,0),"")</f>
        <v/>
      </c>
      <c r="J985" s="58" t="str">
        <f>IFERROR(VLOOKUP($AC985,FILL_DATA!$A$4:$X$1004,10,0),"")</f>
        <v/>
      </c>
      <c r="K985" s="58" t="str">
        <f>IFERROR(VLOOKUP($AC985,FILL_DATA!$A$4:$X$1004,11,0),"")</f>
        <v/>
      </c>
      <c r="L985" s="58" t="str">
        <f>IFERROR(VLOOKUP($AC985,FILL_DATA!$A$4:$X$1004,12,0),"")</f>
        <v/>
      </c>
      <c r="M985" s="58" t="str">
        <f>IFERROR(VLOOKUP($AC985,FILL_DATA!$A$4:$X$1004,13,0),"")</f>
        <v/>
      </c>
      <c r="N985" s="58" t="str">
        <f>IFERROR(VLOOKUP($AC985,FILL_DATA!$A$4:$X$1004,14,0),"")</f>
        <v/>
      </c>
      <c r="O985" s="58" t="str">
        <f>IFERROR(VLOOKUP($AC985,FILL_DATA!$A$4:$X$1004,15,0),"")</f>
        <v/>
      </c>
      <c r="P985" s="58" t="str">
        <f>IFERROR(VLOOKUP($AC985,FILL_DATA!$A$4:$X$1004,16,0),"")</f>
        <v/>
      </c>
      <c r="Q985" s="58" t="str">
        <f>IFERROR(VLOOKUP($AC985,FILL_DATA!$A$4:$X$1004,17,0),"")</f>
        <v/>
      </c>
      <c r="R985" s="58" t="str">
        <f>IFERROR(VLOOKUP($AC985,FILL_DATA!$A$4:$X$1004,18,0),"")</f>
        <v/>
      </c>
      <c r="S985" s="58" t="str">
        <f>IFERROR(VLOOKUP($AC985,FILL_DATA!$A$4:$X$1004,19,0),"")</f>
        <v/>
      </c>
      <c r="T985" s="58" t="str">
        <f>IFERROR(VLOOKUP($AC985,FILL_DATA!$A$4:$X$1004,20,0),"")</f>
        <v/>
      </c>
      <c r="U985" s="58" t="str">
        <f>IFERROR(VLOOKUP($AC985,FILL_DATA!$A$4:$X$1004,21,0),"")</f>
        <v/>
      </c>
      <c r="V985" s="58" t="str">
        <f>IFERROR(VLOOKUP($AC985,FILL_DATA!$A$4:$X$1004,22,0),"")</f>
        <v/>
      </c>
      <c r="W985" s="58" t="str">
        <f>IFERROR(VLOOKUP($AC985,FILL_DATA!$A$4:$X$1004,23,0),"")</f>
        <v/>
      </c>
      <c r="X985" s="59" t="str">
        <f>IFERROR(VLOOKUP($AC985,FILL_DATA!$A$4:$X$1004,24,0),"")</f>
        <v/>
      </c>
      <c r="Y985" s="59" t="str">
        <f>IF(SANCTION!$C$6:$C$1006="","",VLOOKUP(SANCTION!$C$6:$C$1006,Sheet1!$B$3:$C$15,2,0))</f>
        <v/>
      </c>
      <c r="Z985" s="57">
        <f t="shared" si="30"/>
        <v>0</v>
      </c>
      <c r="AE985" s="89">
        <f>IF(SANCTION!$C985&gt;=9,1,0)</f>
        <v>1</v>
      </c>
      <c r="AF985" s="89">
        <f>IFERROR(PRODUCT(SANCTION!$X985,SANCTION!$Y985),"")</f>
        <v>0</v>
      </c>
      <c r="AG985" s="89">
        <f t="shared" si="31"/>
        <v>0</v>
      </c>
    </row>
    <row r="986" spans="1:33" hidden="1">
      <c r="A986" s="89" t="str">
        <f>J986&amp;"_"&amp;COUNTIF($J$6:J986,J986)</f>
        <v>_950</v>
      </c>
      <c r="B986" s="58"/>
      <c r="C986" s="58" t="str">
        <f>IFERROR(VLOOKUP($AC986,FILL_DATA!$A$4:$X$1004,2,0),"")</f>
        <v/>
      </c>
      <c r="D986" s="59" t="str">
        <f>IFERROR(VLOOKUP($AC986,FILL_DATA!$A$4:$X$1004,3,0),"")</f>
        <v/>
      </c>
      <c r="E986" s="59" t="str">
        <f>IF(REFRESH!D986="","",REFRESH!D986)</f>
        <v/>
      </c>
      <c r="F986" s="59" t="str">
        <f>IFERROR(VLOOKUP($AC986,FILL_DATA!$A$4:$X$1004,5,0),"")</f>
        <v/>
      </c>
      <c r="G986" s="58" t="str">
        <f>IFERROR(VLOOKUP($AC986,FILL_DATA!$A$4:$X$1004,6,0),"")</f>
        <v/>
      </c>
      <c r="H986" s="58" t="str">
        <f>IFERROR(VLOOKUP($AC986,FILL_DATA!$A$4:$X$1004,7,0),"")</f>
        <v/>
      </c>
      <c r="I986" s="161" t="str">
        <f>IFERROR(VLOOKUP($AC986,FILL_DATA!$A$4:$X$1004,9,0),"")</f>
        <v/>
      </c>
      <c r="J986" s="58" t="str">
        <f>IFERROR(VLOOKUP($AC986,FILL_DATA!$A$4:$X$1004,10,0),"")</f>
        <v/>
      </c>
      <c r="K986" s="58" t="str">
        <f>IFERROR(VLOOKUP($AC986,FILL_DATA!$A$4:$X$1004,11,0),"")</f>
        <v/>
      </c>
      <c r="L986" s="58" t="str">
        <f>IFERROR(VLOOKUP($AC986,FILL_DATA!$A$4:$X$1004,12,0),"")</f>
        <v/>
      </c>
      <c r="M986" s="58" t="str">
        <f>IFERROR(VLOOKUP($AC986,FILL_DATA!$A$4:$X$1004,13,0),"")</f>
        <v/>
      </c>
      <c r="N986" s="58" t="str">
        <f>IFERROR(VLOOKUP($AC986,FILL_DATA!$A$4:$X$1004,14,0),"")</f>
        <v/>
      </c>
      <c r="O986" s="58" t="str">
        <f>IFERROR(VLOOKUP($AC986,FILL_DATA!$A$4:$X$1004,15,0),"")</f>
        <v/>
      </c>
      <c r="P986" s="58" t="str">
        <f>IFERROR(VLOOKUP($AC986,FILL_DATA!$A$4:$X$1004,16,0),"")</f>
        <v/>
      </c>
      <c r="Q986" s="58" t="str">
        <f>IFERROR(VLOOKUP($AC986,FILL_DATA!$A$4:$X$1004,17,0),"")</f>
        <v/>
      </c>
      <c r="R986" s="58" t="str">
        <f>IFERROR(VLOOKUP($AC986,FILL_DATA!$A$4:$X$1004,18,0),"")</f>
        <v/>
      </c>
      <c r="S986" s="58" t="str">
        <f>IFERROR(VLOOKUP($AC986,FILL_DATA!$A$4:$X$1004,19,0),"")</f>
        <v/>
      </c>
      <c r="T986" s="58" t="str">
        <f>IFERROR(VLOOKUP($AC986,FILL_DATA!$A$4:$X$1004,20,0),"")</f>
        <v/>
      </c>
      <c r="U986" s="58" t="str">
        <f>IFERROR(VLOOKUP($AC986,FILL_DATA!$A$4:$X$1004,21,0),"")</f>
        <v/>
      </c>
      <c r="V986" s="58" t="str">
        <f>IFERROR(VLOOKUP($AC986,FILL_DATA!$A$4:$X$1004,22,0),"")</f>
        <v/>
      </c>
      <c r="W986" s="58" t="str">
        <f>IFERROR(VLOOKUP($AC986,FILL_DATA!$A$4:$X$1004,23,0),"")</f>
        <v/>
      </c>
      <c r="X986" s="59" t="str">
        <f>IFERROR(VLOOKUP($AC986,FILL_DATA!$A$4:$X$1004,24,0),"")</f>
        <v/>
      </c>
      <c r="Y986" s="59" t="str">
        <f>IF(SANCTION!$C$6:$C$1006="","",VLOOKUP(SANCTION!$C$6:$C$1006,Sheet1!$B$3:$C$15,2,0))</f>
        <v/>
      </c>
      <c r="Z986" s="57">
        <f t="shared" si="30"/>
        <v>0</v>
      </c>
      <c r="AE986" s="89">
        <f>IF(SANCTION!$C986&gt;=9,1,0)</f>
        <v>1</v>
      </c>
      <c r="AF986" s="89">
        <f>IFERROR(PRODUCT(SANCTION!$X986,SANCTION!$Y986),"")</f>
        <v>0</v>
      </c>
      <c r="AG986" s="89">
        <f t="shared" si="31"/>
        <v>0</v>
      </c>
    </row>
    <row r="987" spans="1:33" hidden="1">
      <c r="A987" s="89" t="str">
        <f>J987&amp;"_"&amp;COUNTIF($J$6:J987,J987)</f>
        <v>_951</v>
      </c>
      <c r="B987" s="58"/>
      <c r="C987" s="58" t="str">
        <f>IFERROR(VLOOKUP($AC987,FILL_DATA!$A$4:$X$1004,2,0),"")</f>
        <v/>
      </c>
      <c r="D987" s="59" t="str">
        <f>IFERROR(VLOOKUP($AC987,FILL_DATA!$A$4:$X$1004,3,0),"")</f>
        <v/>
      </c>
      <c r="E987" s="59" t="str">
        <f>IF(REFRESH!D987="","",REFRESH!D987)</f>
        <v/>
      </c>
      <c r="F987" s="59" t="str">
        <f>IFERROR(VLOOKUP($AC987,FILL_DATA!$A$4:$X$1004,5,0),"")</f>
        <v/>
      </c>
      <c r="G987" s="58" t="str">
        <f>IFERROR(VLOOKUP($AC987,FILL_DATA!$A$4:$X$1004,6,0),"")</f>
        <v/>
      </c>
      <c r="H987" s="58" t="str">
        <f>IFERROR(VLOOKUP($AC987,FILL_DATA!$A$4:$X$1004,7,0),"")</f>
        <v/>
      </c>
      <c r="I987" s="161" t="str">
        <f>IFERROR(VLOOKUP($AC987,FILL_DATA!$A$4:$X$1004,9,0),"")</f>
        <v/>
      </c>
      <c r="J987" s="58" t="str">
        <f>IFERROR(VLOOKUP($AC987,FILL_DATA!$A$4:$X$1004,10,0),"")</f>
        <v/>
      </c>
      <c r="K987" s="58" t="str">
        <f>IFERROR(VLOOKUP($AC987,FILL_DATA!$A$4:$X$1004,11,0),"")</f>
        <v/>
      </c>
      <c r="L987" s="58" t="str">
        <f>IFERROR(VLOOKUP($AC987,FILL_DATA!$A$4:$X$1004,12,0),"")</f>
        <v/>
      </c>
      <c r="M987" s="58" t="str">
        <f>IFERROR(VLOOKUP($AC987,FILL_DATA!$A$4:$X$1004,13,0),"")</f>
        <v/>
      </c>
      <c r="N987" s="58" t="str">
        <f>IFERROR(VLOOKUP($AC987,FILL_DATA!$A$4:$X$1004,14,0),"")</f>
        <v/>
      </c>
      <c r="O987" s="58" t="str">
        <f>IFERROR(VLOOKUP($AC987,FILL_DATA!$A$4:$X$1004,15,0),"")</f>
        <v/>
      </c>
      <c r="P987" s="58" t="str">
        <f>IFERROR(VLOOKUP($AC987,FILL_DATA!$A$4:$X$1004,16,0),"")</f>
        <v/>
      </c>
      <c r="Q987" s="58" t="str">
        <f>IFERROR(VLOOKUP($AC987,FILL_DATA!$A$4:$X$1004,17,0),"")</f>
        <v/>
      </c>
      <c r="R987" s="58" t="str">
        <f>IFERROR(VLOOKUP($AC987,FILL_DATA!$A$4:$X$1004,18,0),"")</f>
        <v/>
      </c>
      <c r="S987" s="58" t="str">
        <f>IFERROR(VLOOKUP($AC987,FILL_DATA!$A$4:$X$1004,19,0),"")</f>
        <v/>
      </c>
      <c r="T987" s="58" t="str">
        <f>IFERROR(VLOOKUP($AC987,FILL_DATA!$A$4:$X$1004,20,0),"")</f>
        <v/>
      </c>
      <c r="U987" s="58" t="str">
        <f>IFERROR(VLOOKUP($AC987,FILL_DATA!$A$4:$X$1004,21,0),"")</f>
        <v/>
      </c>
      <c r="V987" s="58" t="str">
        <f>IFERROR(VLOOKUP($AC987,FILL_DATA!$A$4:$X$1004,22,0),"")</f>
        <v/>
      </c>
      <c r="W987" s="58" t="str">
        <f>IFERROR(VLOOKUP($AC987,FILL_DATA!$A$4:$X$1004,23,0),"")</f>
        <v/>
      </c>
      <c r="X987" s="59" t="str">
        <f>IFERROR(VLOOKUP($AC987,FILL_DATA!$A$4:$X$1004,24,0),"")</f>
        <v/>
      </c>
      <c r="Y987" s="59" t="str">
        <f>IF(SANCTION!$C$6:$C$1006="","",VLOOKUP(SANCTION!$C$6:$C$1006,Sheet1!$B$3:$C$15,2,0))</f>
        <v/>
      </c>
      <c r="Z987" s="57">
        <f t="shared" si="30"/>
        <v>0</v>
      </c>
      <c r="AE987" s="89">
        <f>IF(SANCTION!$C987&gt;=9,1,0)</f>
        <v>1</v>
      </c>
      <c r="AF987" s="89">
        <f>IFERROR(PRODUCT(SANCTION!$X987,SANCTION!$Y987),"")</f>
        <v>0</v>
      </c>
      <c r="AG987" s="89">
        <f t="shared" si="31"/>
        <v>0</v>
      </c>
    </row>
    <row r="988" spans="1:33" hidden="1">
      <c r="A988" s="89" t="str">
        <f>J988&amp;"_"&amp;COUNTIF($J$6:J988,J988)</f>
        <v>_952</v>
      </c>
      <c r="B988" s="58"/>
      <c r="C988" s="58" t="str">
        <f>IFERROR(VLOOKUP($AC988,FILL_DATA!$A$4:$X$1004,2,0),"")</f>
        <v/>
      </c>
      <c r="D988" s="59" t="str">
        <f>IFERROR(VLOOKUP($AC988,FILL_DATA!$A$4:$X$1004,3,0),"")</f>
        <v/>
      </c>
      <c r="E988" s="59" t="str">
        <f>IF(REFRESH!D988="","",REFRESH!D988)</f>
        <v/>
      </c>
      <c r="F988" s="59" t="str">
        <f>IFERROR(VLOOKUP($AC988,FILL_DATA!$A$4:$X$1004,5,0),"")</f>
        <v/>
      </c>
      <c r="G988" s="58" t="str">
        <f>IFERROR(VLOOKUP($AC988,FILL_DATA!$A$4:$X$1004,6,0),"")</f>
        <v/>
      </c>
      <c r="H988" s="58" t="str">
        <f>IFERROR(VLOOKUP($AC988,FILL_DATA!$A$4:$X$1004,7,0),"")</f>
        <v/>
      </c>
      <c r="I988" s="161" t="str">
        <f>IFERROR(VLOOKUP($AC988,FILL_DATA!$A$4:$X$1004,9,0),"")</f>
        <v/>
      </c>
      <c r="J988" s="58" t="str">
        <f>IFERROR(VLOOKUP($AC988,FILL_DATA!$A$4:$X$1004,10,0),"")</f>
        <v/>
      </c>
      <c r="K988" s="58" t="str">
        <f>IFERROR(VLOOKUP($AC988,FILL_DATA!$A$4:$X$1004,11,0),"")</f>
        <v/>
      </c>
      <c r="L988" s="58" t="str">
        <f>IFERROR(VLOOKUP($AC988,FILL_DATA!$A$4:$X$1004,12,0),"")</f>
        <v/>
      </c>
      <c r="M988" s="58" t="str">
        <f>IFERROR(VLOOKUP($AC988,FILL_DATA!$A$4:$X$1004,13,0),"")</f>
        <v/>
      </c>
      <c r="N988" s="58" t="str">
        <f>IFERROR(VLOOKUP($AC988,FILL_DATA!$A$4:$X$1004,14,0),"")</f>
        <v/>
      </c>
      <c r="O988" s="58" t="str">
        <f>IFERROR(VLOOKUP($AC988,FILL_DATA!$A$4:$X$1004,15,0),"")</f>
        <v/>
      </c>
      <c r="P988" s="58" t="str">
        <f>IFERROR(VLOOKUP($AC988,FILL_DATA!$A$4:$X$1004,16,0),"")</f>
        <v/>
      </c>
      <c r="Q988" s="58" t="str">
        <f>IFERROR(VLOOKUP($AC988,FILL_DATA!$A$4:$X$1004,17,0),"")</f>
        <v/>
      </c>
      <c r="R988" s="58" t="str">
        <f>IFERROR(VLOOKUP($AC988,FILL_DATA!$A$4:$X$1004,18,0),"")</f>
        <v/>
      </c>
      <c r="S988" s="58" t="str">
        <f>IFERROR(VLOOKUP($AC988,FILL_DATA!$A$4:$X$1004,19,0),"")</f>
        <v/>
      </c>
      <c r="T988" s="58" t="str">
        <f>IFERROR(VLOOKUP($AC988,FILL_DATA!$A$4:$X$1004,20,0),"")</f>
        <v/>
      </c>
      <c r="U988" s="58" t="str">
        <f>IFERROR(VLOOKUP($AC988,FILL_DATA!$A$4:$X$1004,21,0),"")</f>
        <v/>
      </c>
      <c r="V988" s="58" t="str">
        <f>IFERROR(VLOOKUP($AC988,FILL_DATA!$A$4:$X$1004,22,0),"")</f>
        <v/>
      </c>
      <c r="W988" s="58" t="str">
        <f>IFERROR(VLOOKUP($AC988,FILL_DATA!$A$4:$X$1004,23,0),"")</f>
        <v/>
      </c>
      <c r="X988" s="59" t="str">
        <f>IFERROR(VLOOKUP($AC988,FILL_DATA!$A$4:$X$1004,24,0),"")</f>
        <v/>
      </c>
      <c r="Y988" s="59" t="str">
        <f>IF(SANCTION!$C$6:$C$1006="","",VLOOKUP(SANCTION!$C$6:$C$1006,Sheet1!$B$3:$C$15,2,0))</f>
        <v/>
      </c>
      <c r="Z988" s="57">
        <f t="shared" si="30"/>
        <v>0</v>
      </c>
      <c r="AE988" s="89">
        <f>IF(SANCTION!$C988&gt;=9,1,0)</f>
        <v>1</v>
      </c>
      <c r="AF988" s="89">
        <f>IFERROR(PRODUCT(SANCTION!$X988,SANCTION!$Y988),"")</f>
        <v>0</v>
      </c>
      <c r="AG988" s="89">
        <f t="shared" si="31"/>
        <v>0</v>
      </c>
    </row>
    <row r="989" spans="1:33" hidden="1">
      <c r="A989" s="89" t="str">
        <f>J989&amp;"_"&amp;COUNTIF($J$6:J989,J989)</f>
        <v>_953</v>
      </c>
      <c r="B989" s="58"/>
      <c r="C989" s="58" t="str">
        <f>IFERROR(VLOOKUP($AC989,FILL_DATA!$A$4:$X$1004,2,0),"")</f>
        <v/>
      </c>
      <c r="D989" s="59" t="str">
        <f>IFERROR(VLOOKUP($AC989,FILL_DATA!$A$4:$X$1004,3,0),"")</f>
        <v/>
      </c>
      <c r="E989" s="59" t="str">
        <f>IF(REFRESH!D989="","",REFRESH!D989)</f>
        <v/>
      </c>
      <c r="F989" s="59" t="str">
        <f>IFERROR(VLOOKUP($AC989,FILL_DATA!$A$4:$X$1004,5,0),"")</f>
        <v/>
      </c>
      <c r="G989" s="58" t="str">
        <f>IFERROR(VLOOKUP($AC989,FILL_DATA!$A$4:$X$1004,6,0),"")</f>
        <v/>
      </c>
      <c r="H989" s="58" t="str">
        <f>IFERROR(VLOOKUP($AC989,FILL_DATA!$A$4:$X$1004,7,0),"")</f>
        <v/>
      </c>
      <c r="I989" s="161" t="str">
        <f>IFERROR(VLOOKUP($AC989,FILL_DATA!$A$4:$X$1004,9,0),"")</f>
        <v/>
      </c>
      <c r="J989" s="58" t="str">
        <f>IFERROR(VLOOKUP($AC989,FILL_DATA!$A$4:$X$1004,10,0),"")</f>
        <v/>
      </c>
      <c r="K989" s="58" t="str">
        <f>IFERROR(VLOOKUP($AC989,FILL_DATA!$A$4:$X$1004,11,0),"")</f>
        <v/>
      </c>
      <c r="L989" s="58" t="str">
        <f>IFERROR(VLOOKUP($AC989,FILL_DATA!$A$4:$X$1004,12,0),"")</f>
        <v/>
      </c>
      <c r="M989" s="58" t="str">
        <f>IFERROR(VLOOKUP($AC989,FILL_DATA!$A$4:$X$1004,13,0),"")</f>
        <v/>
      </c>
      <c r="N989" s="58" t="str">
        <f>IFERROR(VLOOKUP($AC989,FILL_DATA!$A$4:$X$1004,14,0),"")</f>
        <v/>
      </c>
      <c r="O989" s="58" t="str">
        <f>IFERROR(VLOOKUP($AC989,FILL_DATA!$A$4:$X$1004,15,0),"")</f>
        <v/>
      </c>
      <c r="P989" s="58" t="str">
        <f>IFERROR(VLOOKUP($AC989,FILL_DATA!$A$4:$X$1004,16,0),"")</f>
        <v/>
      </c>
      <c r="Q989" s="58" t="str">
        <f>IFERROR(VLOOKUP($AC989,FILL_DATA!$A$4:$X$1004,17,0),"")</f>
        <v/>
      </c>
      <c r="R989" s="58" t="str">
        <f>IFERROR(VLOOKUP($AC989,FILL_DATA!$A$4:$X$1004,18,0),"")</f>
        <v/>
      </c>
      <c r="S989" s="58" t="str">
        <f>IFERROR(VLOOKUP($AC989,FILL_DATA!$A$4:$X$1004,19,0),"")</f>
        <v/>
      </c>
      <c r="T989" s="58" t="str">
        <f>IFERROR(VLOOKUP($AC989,FILL_DATA!$A$4:$X$1004,20,0),"")</f>
        <v/>
      </c>
      <c r="U989" s="58" t="str">
        <f>IFERROR(VLOOKUP($AC989,FILL_DATA!$A$4:$X$1004,21,0),"")</f>
        <v/>
      </c>
      <c r="V989" s="58" t="str">
        <f>IFERROR(VLOOKUP($AC989,FILL_DATA!$A$4:$X$1004,22,0),"")</f>
        <v/>
      </c>
      <c r="W989" s="58" t="str">
        <f>IFERROR(VLOOKUP($AC989,FILL_DATA!$A$4:$X$1004,23,0),"")</f>
        <v/>
      </c>
      <c r="X989" s="59" t="str">
        <f>IFERROR(VLOOKUP($AC989,FILL_DATA!$A$4:$X$1004,24,0),"")</f>
        <v/>
      </c>
      <c r="Y989" s="59" t="str">
        <f>IF(SANCTION!$C$6:$C$1006="","",VLOOKUP(SANCTION!$C$6:$C$1006,Sheet1!$B$3:$C$15,2,0))</f>
        <v/>
      </c>
      <c r="Z989" s="57">
        <f t="shared" si="30"/>
        <v>0</v>
      </c>
      <c r="AE989" s="89">
        <f>IF(SANCTION!$C989&gt;=9,1,0)</f>
        <v>1</v>
      </c>
      <c r="AF989" s="89">
        <f>IFERROR(PRODUCT(SANCTION!$X989,SANCTION!$Y989),"")</f>
        <v>0</v>
      </c>
      <c r="AG989" s="89">
        <f t="shared" si="31"/>
        <v>0</v>
      </c>
    </row>
    <row r="990" spans="1:33" hidden="1">
      <c r="A990" s="89" t="str">
        <f>J990&amp;"_"&amp;COUNTIF($J$6:J990,J990)</f>
        <v>_954</v>
      </c>
      <c r="B990" s="58"/>
      <c r="C990" s="58" t="str">
        <f>IFERROR(VLOOKUP($AC990,FILL_DATA!$A$4:$X$1004,2,0),"")</f>
        <v/>
      </c>
      <c r="D990" s="59" t="str">
        <f>IFERROR(VLOOKUP($AC990,FILL_DATA!$A$4:$X$1004,3,0),"")</f>
        <v/>
      </c>
      <c r="E990" s="59" t="str">
        <f>IF(REFRESH!D990="","",REFRESH!D990)</f>
        <v/>
      </c>
      <c r="F990" s="59" t="str">
        <f>IFERROR(VLOOKUP($AC990,FILL_DATA!$A$4:$X$1004,5,0),"")</f>
        <v/>
      </c>
      <c r="G990" s="58" t="str">
        <f>IFERROR(VLOOKUP($AC990,FILL_DATA!$A$4:$X$1004,6,0),"")</f>
        <v/>
      </c>
      <c r="H990" s="58" t="str">
        <f>IFERROR(VLOOKUP($AC990,FILL_DATA!$A$4:$X$1004,7,0),"")</f>
        <v/>
      </c>
      <c r="I990" s="161" t="str">
        <f>IFERROR(VLOOKUP($AC990,FILL_DATA!$A$4:$X$1004,9,0),"")</f>
        <v/>
      </c>
      <c r="J990" s="58" t="str">
        <f>IFERROR(VLOOKUP($AC990,FILL_DATA!$A$4:$X$1004,10,0),"")</f>
        <v/>
      </c>
      <c r="K990" s="58" t="str">
        <f>IFERROR(VLOOKUP($AC990,FILL_DATA!$A$4:$X$1004,11,0),"")</f>
        <v/>
      </c>
      <c r="L990" s="58" t="str">
        <f>IFERROR(VLOOKUP($AC990,FILL_DATA!$A$4:$X$1004,12,0),"")</f>
        <v/>
      </c>
      <c r="M990" s="58" t="str">
        <f>IFERROR(VLOOKUP($AC990,FILL_DATA!$A$4:$X$1004,13,0),"")</f>
        <v/>
      </c>
      <c r="N990" s="58" t="str">
        <f>IFERROR(VLOOKUP($AC990,FILL_DATA!$A$4:$X$1004,14,0),"")</f>
        <v/>
      </c>
      <c r="O990" s="58" t="str">
        <f>IFERROR(VLOOKUP($AC990,FILL_DATA!$A$4:$X$1004,15,0),"")</f>
        <v/>
      </c>
      <c r="P990" s="58" t="str">
        <f>IFERROR(VLOOKUP($AC990,FILL_DATA!$A$4:$X$1004,16,0),"")</f>
        <v/>
      </c>
      <c r="Q990" s="58" t="str">
        <f>IFERROR(VLOOKUP($AC990,FILL_DATA!$A$4:$X$1004,17,0),"")</f>
        <v/>
      </c>
      <c r="R990" s="58" t="str">
        <f>IFERROR(VLOOKUP($AC990,FILL_DATA!$A$4:$X$1004,18,0),"")</f>
        <v/>
      </c>
      <c r="S990" s="58" t="str">
        <f>IFERROR(VLOOKUP($AC990,FILL_DATA!$A$4:$X$1004,19,0),"")</f>
        <v/>
      </c>
      <c r="T990" s="58" t="str">
        <f>IFERROR(VLOOKUP($AC990,FILL_DATA!$A$4:$X$1004,20,0),"")</f>
        <v/>
      </c>
      <c r="U990" s="58" t="str">
        <f>IFERROR(VLOOKUP($AC990,FILL_DATA!$A$4:$X$1004,21,0),"")</f>
        <v/>
      </c>
      <c r="V990" s="58" t="str">
        <f>IFERROR(VLOOKUP($AC990,FILL_DATA!$A$4:$X$1004,22,0),"")</f>
        <v/>
      </c>
      <c r="W990" s="58" t="str">
        <f>IFERROR(VLOOKUP($AC990,FILL_DATA!$A$4:$X$1004,23,0),"")</f>
        <v/>
      </c>
      <c r="X990" s="59" t="str">
        <f>IFERROR(VLOOKUP($AC990,FILL_DATA!$A$4:$X$1004,24,0),"")</f>
        <v/>
      </c>
      <c r="Y990" s="59" t="str">
        <f>IF(SANCTION!$C$6:$C$1006="","",VLOOKUP(SANCTION!$C$6:$C$1006,Sheet1!$B$3:$C$15,2,0))</f>
        <v/>
      </c>
      <c r="Z990" s="57">
        <f t="shared" si="30"/>
        <v>0</v>
      </c>
      <c r="AE990" s="89">
        <f>IF(SANCTION!$C990&gt;=9,1,0)</f>
        <v>1</v>
      </c>
      <c r="AF990" s="89">
        <f>IFERROR(PRODUCT(SANCTION!$X990,SANCTION!$Y990),"")</f>
        <v>0</v>
      </c>
      <c r="AG990" s="89">
        <f t="shared" si="31"/>
        <v>0</v>
      </c>
    </row>
    <row r="991" spans="1:33" hidden="1">
      <c r="A991" s="89" t="str">
        <f>J991&amp;"_"&amp;COUNTIF($J$6:J991,J991)</f>
        <v>_955</v>
      </c>
      <c r="B991" s="58"/>
      <c r="C991" s="58" t="str">
        <f>IFERROR(VLOOKUP($AC991,FILL_DATA!$A$4:$X$1004,2,0),"")</f>
        <v/>
      </c>
      <c r="D991" s="59" t="str">
        <f>IFERROR(VLOOKUP($AC991,FILL_DATA!$A$4:$X$1004,3,0),"")</f>
        <v/>
      </c>
      <c r="E991" s="59" t="str">
        <f>IF(REFRESH!D991="","",REFRESH!D991)</f>
        <v/>
      </c>
      <c r="F991" s="59" t="str">
        <f>IFERROR(VLOOKUP($AC991,FILL_DATA!$A$4:$X$1004,5,0),"")</f>
        <v/>
      </c>
      <c r="G991" s="58" t="str">
        <f>IFERROR(VLOOKUP($AC991,FILL_DATA!$A$4:$X$1004,6,0),"")</f>
        <v/>
      </c>
      <c r="H991" s="58" t="str">
        <f>IFERROR(VLOOKUP($AC991,FILL_DATA!$A$4:$X$1004,7,0),"")</f>
        <v/>
      </c>
      <c r="I991" s="161" t="str">
        <f>IFERROR(VLOOKUP($AC991,FILL_DATA!$A$4:$X$1004,9,0),"")</f>
        <v/>
      </c>
      <c r="J991" s="58" t="str">
        <f>IFERROR(VLOOKUP($AC991,FILL_DATA!$A$4:$X$1004,10,0),"")</f>
        <v/>
      </c>
      <c r="K991" s="58" t="str">
        <f>IFERROR(VLOOKUP($AC991,FILL_DATA!$A$4:$X$1004,11,0),"")</f>
        <v/>
      </c>
      <c r="L991" s="58" t="str">
        <f>IFERROR(VLOOKUP($AC991,FILL_DATA!$A$4:$X$1004,12,0),"")</f>
        <v/>
      </c>
      <c r="M991" s="58" t="str">
        <f>IFERROR(VLOOKUP($AC991,FILL_DATA!$A$4:$X$1004,13,0),"")</f>
        <v/>
      </c>
      <c r="N991" s="58" t="str">
        <f>IFERROR(VLOOKUP($AC991,FILL_DATA!$A$4:$X$1004,14,0),"")</f>
        <v/>
      </c>
      <c r="O991" s="58" t="str">
        <f>IFERROR(VLOOKUP($AC991,FILL_DATA!$A$4:$X$1004,15,0),"")</f>
        <v/>
      </c>
      <c r="P991" s="58" t="str">
        <f>IFERROR(VLOOKUP($AC991,FILL_DATA!$A$4:$X$1004,16,0),"")</f>
        <v/>
      </c>
      <c r="Q991" s="58" t="str">
        <f>IFERROR(VLOOKUP($AC991,FILL_DATA!$A$4:$X$1004,17,0),"")</f>
        <v/>
      </c>
      <c r="R991" s="58" t="str">
        <f>IFERROR(VLOOKUP($AC991,FILL_DATA!$A$4:$X$1004,18,0),"")</f>
        <v/>
      </c>
      <c r="S991" s="58" t="str">
        <f>IFERROR(VLOOKUP($AC991,FILL_DATA!$A$4:$X$1004,19,0),"")</f>
        <v/>
      </c>
      <c r="T991" s="58" t="str">
        <f>IFERROR(VLOOKUP($AC991,FILL_DATA!$A$4:$X$1004,20,0),"")</f>
        <v/>
      </c>
      <c r="U991" s="58" t="str">
        <f>IFERROR(VLOOKUP($AC991,FILL_DATA!$A$4:$X$1004,21,0),"")</f>
        <v/>
      </c>
      <c r="V991" s="58" t="str">
        <f>IFERROR(VLOOKUP($AC991,FILL_DATA!$A$4:$X$1004,22,0),"")</f>
        <v/>
      </c>
      <c r="W991" s="58" t="str">
        <f>IFERROR(VLOOKUP($AC991,FILL_DATA!$A$4:$X$1004,23,0),"")</f>
        <v/>
      </c>
      <c r="X991" s="59" t="str">
        <f>IFERROR(VLOOKUP($AC991,FILL_DATA!$A$4:$X$1004,24,0),"")</f>
        <v/>
      </c>
      <c r="Y991" s="59" t="str">
        <f>IF(SANCTION!$C$6:$C$1006="","",VLOOKUP(SANCTION!$C$6:$C$1006,Sheet1!$B$3:$C$15,2,0))</f>
        <v/>
      </c>
      <c r="Z991" s="57">
        <f t="shared" si="30"/>
        <v>0</v>
      </c>
      <c r="AE991" s="89">
        <f>IF(SANCTION!$C991&gt;=9,1,0)</f>
        <v>1</v>
      </c>
      <c r="AF991" s="89">
        <f>IFERROR(PRODUCT(SANCTION!$X991,SANCTION!$Y991),"")</f>
        <v>0</v>
      </c>
      <c r="AG991" s="89">
        <f t="shared" si="31"/>
        <v>0</v>
      </c>
    </row>
    <row r="992" spans="1:33" hidden="1">
      <c r="A992" s="89" t="str">
        <f>J992&amp;"_"&amp;COUNTIF($J$6:J992,J992)</f>
        <v>_956</v>
      </c>
      <c r="B992" s="58"/>
      <c r="C992" s="58" t="str">
        <f>IFERROR(VLOOKUP($AC992,FILL_DATA!$A$4:$X$1004,2,0),"")</f>
        <v/>
      </c>
      <c r="D992" s="59" t="str">
        <f>IFERROR(VLOOKUP($AC992,FILL_DATA!$A$4:$X$1004,3,0),"")</f>
        <v/>
      </c>
      <c r="E992" s="59" t="str">
        <f>IF(REFRESH!D992="","",REFRESH!D992)</f>
        <v/>
      </c>
      <c r="F992" s="59" t="str">
        <f>IFERROR(VLOOKUP($AC992,FILL_DATA!$A$4:$X$1004,5,0),"")</f>
        <v/>
      </c>
      <c r="G992" s="58" t="str">
        <f>IFERROR(VLOOKUP($AC992,FILL_DATA!$A$4:$X$1004,6,0),"")</f>
        <v/>
      </c>
      <c r="H992" s="58" t="str">
        <f>IFERROR(VLOOKUP($AC992,FILL_DATA!$A$4:$X$1004,7,0),"")</f>
        <v/>
      </c>
      <c r="I992" s="161" t="str">
        <f>IFERROR(VLOOKUP($AC992,FILL_DATA!$A$4:$X$1004,9,0),"")</f>
        <v/>
      </c>
      <c r="J992" s="58" t="str">
        <f>IFERROR(VLOOKUP($AC992,FILL_DATA!$A$4:$X$1004,10,0),"")</f>
        <v/>
      </c>
      <c r="K992" s="58" t="str">
        <f>IFERROR(VLOOKUP($AC992,FILL_DATA!$A$4:$X$1004,11,0),"")</f>
        <v/>
      </c>
      <c r="L992" s="58" t="str">
        <f>IFERROR(VLOOKUP($AC992,FILL_DATA!$A$4:$X$1004,12,0),"")</f>
        <v/>
      </c>
      <c r="M992" s="58" t="str">
        <f>IFERROR(VLOOKUP($AC992,FILL_DATA!$A$4:$X$1004,13,0),"")</f>
        <v/>
      </c>
      <c r="N992" s="58" t="str">
        <f>IFERROR(VLOOKUP($AC992,FILL_DATA!$A$4:$X$1004,14,0),"")</f>
        <v/>
      </c>
      <c r="O992" s="58" t="str">
        <f>IFERROR(VLOOKUP($AC992,FILL_DATA!$A$4:$X$1004,15,0),"")</f>
        <v/>
      </c>
      <c r="P992" s="58" t="str">
        <f>IFERROR(VLOOKUP($AC992,FILL_DATA!$A$4:$X$1004,16,0),"")</f>
        <v/>
      </c>
      <c r="Q992" s="58" t="str">
        <f>IFERROR(VLOOKUP($AC992,FILL_DATA!$A$4:$X$1004,17,0),"")</f>
        <v/>
      </c>
      <c r="R992" s="58" t="str">
        <f>IFERROR(VLOOKUP($AC992,FILL_DATA!$A$4:$X$1004,18,0),"")</f>
        <v/>
      </c>
      <c r="S992" s="58" t="str">
        <f>IFERROR(VLOOKUP($AC992,FILL_DATA!$A$4:$X$1004,19,0),"")</f>
        <v/>
      </c>
      <c r="T992" s="58" t="str">
        <f>IFERROR(VLOOKUP($AC992,FILL_DATA!$A$4:$X$1004,20,0),"")</f>
        <v/>
      </c>
      <c r="U992" s="58" t="str">
        <f>IFERROR(VLOOKUP($AC992,FILL_DATA!$A$4:$X$1004,21,0),"")</f>
        <v/>
      </c>
      <c r="V992" s="58" t="str">
        <f>IFERROR(VLOOKUP($AC992,FILL_DATA!$A$4:$X$1004,22,0),"")</f>
        <v/>
      </c>
      <c r="W992" s="58" t="str">
        <f>IFERROR(VLOOKUP($AC992,FILL_DATA!$A$4:$X$1004,23,0),"")</f>
        <v/>
      </c>
      <c r="X992" s="59" t="str">
        <f>IFERROR(VLOOKUP($AC992,FILL_DATA!$A$4:$X$1004,24,0),"")</f>
        <v/>
      </c>
      <c r="Y992" s="59" t="str">
        <f>IF(SANCTION!$C$6:$C$1006="","",VLOOKUP(SANCTION!$C$6:$C$1006,Sheet1!$B$3:$C$15,2,0))</f>
        <v/>
      </c>
      <c r="Z992" s="57">
        <f t="shared" si="30"/>
        <v>0</v>
      </c>
      <c r="AE992" s="89">
        <f>IF(SANCTION!$C992&gt;=9,1,0)</f>
        <v>1</v>
      </c>
      <c r="AF992" s="89">
        <f>IFERROR(PRODUCT(SANCTION!$X992,SANCTION!$Y992),"")</f>
        <v>0</v>
      </c>
      <c r="AG992" s="89">
        <f t="shared" si="31"/>
        <v>0</v>
      </c>
    </row>
    <row r="993" spans="1:33" hidden="1">
      <c r="A993" s="89" t="str">
        <f>J993&amp;"_"&amp;COUNTIF($J$6:J993,J993)</f>
        <v>_957</v>
      </c>
      <c r="B993" s="58"/>
      <c r="C993" s="58" t="str">
        <f>IFERROR(VLOOKUP($AC993,FILL_DATA!$A$4:$X$1004,2,0),"")</f>
        <v/>
      </c>
      <c r="D993" s="59" t="str">
        <f>IFERROR(VLOOKUP($AC993,FILL_DATA!$A$4:$X$1004,3,0),"")</f>
        <v/>
      </c>
      <c r="E993" s="59" t="str">
        <f>IF(REFRESH!D993="","",REFRESH!D993)</f>
        <v/>
      </c>
      <c r="F993" s="59" t="str">
        <f>IFERROR(VLOOKUP($AC993,FILL_DATA!$A$4:$X$1004,5,0),"")</f>
        <v/>
      </c>
      <c r="G993" s="58" t="str">
        <f>IFERROR(VLOOKUP($AC993,FILL_DATA!$A$4:$X$1004,6,0),"")</f>
        <v/>
      </c>
      <c r="H993" s="58" t="str">
        <f>IFERROR(VLOOKUP($AC993,FILL_DATA!$A$4:$X$1004,7,0),"")</f>
        <v/>
      </c>
      <c r="I993" s="161" t="str">
        <f>IFERROR(VLOOKUP($AC993,FILL_DATA!$A$4:$X$1004,9,0),"")</f>
        <v/>
      </c>
      <c r="J993" s="58" t="str">
        <f>IFERROR(VLOOKUP($AC993,FILL_DATA!$A$4:$X$1004,10,0),"")</f>
        <v/>
      </c>
      <c r="K993" s="58" t="str">
        <f>IFERROR(VLOOKUP($AC993,FILL_DATA!$A$4:$X$1004,11,0),"")</f>
        <v/>
      </c>
      <c r="L993" s="58" t="str">
        <f>IFERROR(VLOOKUP($AC993,FILL_DATA!$A$4:$X$1004,12,0),"")</f>
        <v/>
      </c>
      <c r="M993" s="58" t="str">
        <f>IFERROR(VLOOKUP($AC993,FILL_DATA!$A$4:$X$1004,13,0),"")</f>
        <v/>
      </c>
      <c r="N993" s="58" t="str">
        <f>IFERROR(VLOOKUP($AC993,FILL_DATA!$A$4:$X$1004,14,0),"")</f>
        <v/>
      </c>
      <c r="O993" s="58" t="str">
        <f>IFERROR(VLOOKUP($AC993,FILL_DATA!$A$4:$X$1004,15,0),"")</f>
        <v/>
      </c>
      <c r="P993" s="58" t="str">
        <f>IFERROR(VLOOKUP($AC993,FILL_DATA!$A$4:$X$1004,16,0),"")</f>
        <v/>
      </c>
      <c r="Q993" s="58" t="str">
        <f>IFERROR(VLOOKUP($AC993,FILL_DATA!$A$4:$X$1004,17,0),"")</f>
        <v/>
      </c>
      <c r="R993" s="58" t="str">
        <f>IFERROR(VLOOKUP($AC993,FILL_DATA!$A$4:$X$1004,18,0),"")</f>
        <v/>
      </c>
      <c r="S993" s="58" t="str">
        <f>IFERROR(VLOOKUP($AC993,FILL_DATA!$A$4:$X$1004,19,0),"")</f>
        <v/>
      </c>
      <c r="T993" s="58" t="str">
        <f>IFERROR(VLOOKUP($AC993,FILL_DATA!$A$4:$X$1004,20,0),"")</f>
        <v/>
      </c>
      <c r="U993" s="58" t="str">
        <f>IFERROR(VLOOKUP($AC993,FILL_DATA!$A$4:$X$1004,21,0),"")</f>
        <v/>
      </c>
      <c r="V993" s="58" t="str">
        <f>IFERROR(VLOOKUP($AC993,FILL_DATA!$A$4:$X$1004,22,0),"")</f>
        <v/>
      </c>
      <c r="W993" s="58" t="str">
        <f>IFERROR(VLOOKUP($AC993,FILL_DATA!$A$4:$X$1004,23,0),"")</f>
        <v/>
      </c>
      <c r="X993" s="59" t="str">
        <f>IFERROR(VLOOKUP($AC993,FILL_DATA!$A$4:$X$1004,24,0),"")</f>
        <v/>
      </c>
      <c r="Y993" s="59" t="str">
        <f>IF(SANCTION!$C$6:$C$1006="","",VLOOKUP(SANCTION!$C$6:$C$1006,Sheet1!$B$3:$C$15,2,0))</f>
        <v/>
      </c>
      <c r="Z993" s="57">
        <f t="shared" si="30"/>
        <v>0</v>
      </c>
      <c r="AE993" s="89">
        <f>IF(SANCTION!$C993&gt;=9,1,0)</f>
        <v>1</v>
      </c>
      <c r="AF993" s="89">
        <f>IFERROR(PRODUCT(SANCTION!$X993,SANCTION!$Y993),"")</f>
        <v>0</v>
      </c>
      <c r="AG993" s="89">
        <f t="shared" si="31"/>
        <v>0</v>
      </c>
    </row>
    <row r="994" spans="1:33" hidden="1">
      <c r="A994" s="89" t="str">
        <f>J994&amp;"_"&amp;COUNTIF($J$6:J994,J994)</f>
        <v>_958</v>
      </c>
      <c r="B994" s="58"/>
      <c r="C994" s="58" t="str">
        <f>IFERROR(VLOOKUP($AC994,FILL_DATA!$A$4:$X$1004,2,0),"")</f>
        <v/>
      </c>
      <c r="D994" s="59" t="str">
        <f>IFERROR(VLOOKUP($AC994,FILL_DATA!$A$4:$X$1004,3,0),"")</f>
        <v/>
      </c>
      <c r="E994" s="59" t="str">
        <f>IF(REFRESH!D994="","",REFRESH!D994)</f>
        <v/>
      </c>
      <c r="F994" s="59" t="str">
        <f>IFERROR(VLOOKUP($AC994,FILL_DATA!$A$4:$X$1004,5,0),"")</f>
        <v/>
      </c>
      <c r="G994" s="58" t="str">
        <f>IFERROR(VLOOKUP($AC994,FILL_DATA!$A$4:$X$1004,6,0),"")</f>
        <v/>
      </c>
      <c r="H994" s="58" t="str">
        <f>IFERROR(VLOOKUP($AC994,FILL_DATA!$A$4:$X$1004,7,0),"")</f>
        <v/>
      </c>
      <c r="I994" s="161" t="str">
        <f>IFERROR(VLOOKUP($AC994,FILL_DATA!$A$4:$X$1004,9,0),"")</f>
        <v/>
      </c>
      <c r="J994" s="58" t="str">
        <f>IFERROR(VLOOKUP($AC994,FILL_DATA!$A$4:$X$1004,10,0),"")</f>
        <v/>
      </c>
      <c r="K994" s="58" t="str">
        <f>IFERROR(VLOOKUP($AC994,FILL_DATA!$A$4:$X$1004,11,0),"")</f>
        <v/>
      </c>
      <c r="L994" s="58" t="str">
        <f>IFERROR(VLOOKUP($AC994,FILL_DATA!$A$4:$X$1004,12,0),"")</f>
        <v/>
      </c>
      <c r="M994" s="58" t="str">
        <f>IFERROR(VLOOKUP($AC994,FILL_DATA!$A$4:$X$1004,13,0),"")</f>
        <v/>
      </c>
      <c r="N994" s="58" t="str">
        <f>IFERROR(VLOOKUP($AC994,FILL_DATA!$A$4:$X$1004,14,0),"")</f>
        <v/>
      </c>
      <c r="O994" s="58" t="str">
        <f>IFERROR(VLOOKUP($AC994,FILL_DATA!$A$4:$X$1004,15,0),"")</f>
        <v/>
      </c>
      <c r="P994" s="58" t="str">
        <f>IFERROR(VLOOKUP($AC994,FILL_DATA!$A$4:$X$1004,16,0),"")</f>
        <v/>
      </c>
      <c r="Q994" s="58" t="str">
        <f>IFERROR(VLOOKUP($AC994,FILL_DATA!$A$4:$X$1004,17,0),"")</f>
        <v/>
      </c>
      <c r="R994" s="58" t="str">
        <f>IFERROR(VLOOKUP($AC994,FILL_DATA!$A$4:$X$1004,18,0),"")</f>
        <v/>
      </c>
      <c r="S994" s="58" t="str">
        <f>IFERROR(VLOOKUP($AC994,FILL_DATA!$A$4:$X$1004,19,0),"")</f>
        <v/>
      </c>
      <c r="T994" s="58" t="str">
        <f>IFERROR(VLOOKUP($AC994,FILL_DATA!$A$4:$X$1004,20,0),"")</f>
        <v/>
      </c>
      <c r="U994" s="58" t="str">
        <f>IFERROR(VLOOKUP($AC994,FILL_DATA!$A$4:$X$1004,21,0),"")</f>
        <v/>
      </c>
      <c r="V994" s="58" t="str">
        <f>IFERROR(VLOOKUP($AC994,FILL_DATA!$A$4:$X$1004,22,0),"")</f>
        <v/>
      </c>
      <c r="W994" s="58" t="str">
        <f>IFERROR(VLOOKUP($AC994,FILL_DATA!$A$4:$X$1004,23,0),"")</f>
        <v/>
      </c>
      <c r="X994" s="59" t="str">
        <f>IFERROR(VLOOKUP($AC994,FILL_DATA!$A$4:$X$1004,24,0),"")</f>
        <v/>
      </c>
      <c r="Y994" s="59" t="str">
        <f>IF(SANCTION!$C$6:$C$1006="","",VLOOKUP(SANCTION!$C$6:$C$1006,Sheet1!$B$3:$C$15,2,0))</f>
        <v/>
      </c>
      <c r="Z994" s="57">
        <f t="shared" si="30"/>
        <v>0</v>
      </c>
      <c r="AE994" s="89">
        <f>IF(SANCTION!$C994&gt;=9,1,0)</f>
        <v>1</v>
      </c>
      <c r="AF994" s="89">
        <f>IFERROR(PRODUCT(SANCTION!$X994,SANCTION!$Y994),"")</f>
        <v>0</v>
      </c>
      <c r="AG994" s="89">
        <f t="shared" si="31"/>
        <v>0</v>
      </c>
    </row>
    <row r="995" spans="1:33" hidden="1">
      <c r="A995" s="89" t="str">
        <f>J995&amp;"_"&amp;COUNTIF($J$6:J995,J995)</f>
        <v>_959</v>
      </c>
      <c r="B995" s="58"/>
      <c r="C995" s="58" t="str">
        <f>IFERROR(VLOOKUP($AC995,FILL_DATA!$A$4:$X$1004,2,0),"")</f>
        <v/>
      </c>
      <c r="D995" s="59" t="str">
        <f>IFERROR(VLOOKUP($AC995,FILL_DATA!$A$4:$X$1004,3,0),"")</f>
        <v/>
      </c>
      <c r="E995" s="59" t="str">
        <f>IF(REFRESH!D995="","",REFRESH!D995)</f>
        <v/>
      </c>
      <c r="F995" s="59" t="str">
        <f>IFERROR(VLOOKUP($AC995,FILL_DATA!$A$4:$X$1004,5,0),"")</f>
        <v/>
      </c>
      <c r="G995" s="58" t="str">
        <f>IFERROR(VLOOKUP($AC995,FILL_DATA!$A$4:$X$1004,6,0),"")</f>
        <v/>
      </c>
      <c r="H995" s="58" t="str">
        <f>IFERROR(VLOOKUP($AC995,FILL_DATA!$A$4:$X$1004,7,0),"")</f>
        <v/>
      </c>
      <c r="I995" s="161" t="str">
        <f>IFERROR(VLOOKUP($AC995,FILL_DATA!$A$4:$X$1004,9,0),"")</f>
        <v/>
      </c>
      <c r="J995" s="58" t="str">
        <f>IFERROR(VLOOKUP($AC995,FILL_DATA!$A$4:$X$1004,10,0),"")</f>
        <v/>
      </c>
      <c r="K995" s="58" t="str">
        <f>IFERROR(VLOOKUP($AC995,FILL_DATA!$A$4:$X$1004,11,0),"")</f>
        <v/>
      </c>
      <c r="L995" s="58" t="str">
        <f>IFERROR(VLOOKUP($AC995,FILL_DATA!$A$4:$X$1004,12,0),"")</f>
        <v/>
      </c>
      <c r="M995" s="58" t="str">
        <f>IFERROR(VLOOKUP($AC995,FILL_DATA!$A$4:$X$1004,13,0),"")</f>
        <v/>
      </c>
      <c r="N995" s="58" t="str">
        <f>IFERROR(VLOOKUP($AC995,FILL_DATA!$A$4:$X$1004,14,0),"")</f>
        <v/>
      </c>
      <c r="O995" s="58" t="str">
        <f>IFERROR(VLOOKUP($AC995,FILL_DATA!$A$4:$X$1004,15,0),"")</f>
        <v/>
      </c>
      <c r="P995" s="58" t="str">
        <f>IFERROR(VLOOKUP($AC995,FILL_DATA!$A$4:$X$1004,16,0),"")</f>
        <v/>
      </c>
      <c r="Q995" s="58" t="str">
        <f>IFERROR(VLOOKUP($AC995,FILL_DATA!$A$4:$X$1004,17,0),"")</f>
        <v/>
      </c>
      <c r="R995" s="58" t="str">
        <f>IFERROR(VLOOKUP($AC995,FILL_DATA!$A$4:$X$1004,18,0),"")</f>
        <v/>
      </c>
      <c r="S995" s="58" t="str">
        <f>IFERROR(VLOOKUP($AC995,FILL_DATA!$A$4:$X$1004,19,0),"")</f>
        <v/>
      </c>
      <c r="T995" s="58" t="str">
        <f>IFERROR(VLOOKUP($AC995,FILL_DATA!$A$4:$X$1004,20,0),"")</f>
        <v/>
      </c>
      <c r="U995" s="58" t="str">
        <f>IFERROR(VLOOKUP($AC995,FILL_DATA!$A$4:$X$1004,21,0),"")</f>
        <v/>
      </c>
      <c r="V995" s="58" t="str">
        <f>IFERROR(VLOOKUP($AC995,FILL_DATA!$A$4:$X$1004,22,0),"")</f>
        <v/>
      </c>
      <c r="W995" s="58" t="str">
        <f>IFERROR(VLOOKUP($AC995,FILL_DATA!$A$4:$X$1004,23,0),"")</f>
        <v/>
      </c>
      <c r="X995" s="59" t="str">
        <f>IFERROR(VLOOKUP($AC995,FILL_DATA!$A$4:$X$1004,24,0),"")</f>
        <v/>
      </c>
      <c r="Y995" s="59" t="str">
        <f>IF(SANCTION!$C$6:$C$1006="","",VLOOKUP(SANCTION!$C$6:$C$1006,Sheet1!$B$3:$C$15,2,0))</f>
        <v/>
      </c>
      <c r="Z995" s="57">
        <f t="shared" si="30"/>
        <v>0</v>
      </c>
      <c r="AE995" s="89">
        <f>IF(SANCTION!$C995&gt;=9,1,0)</f>
        <v>1</v>
      </c>
      <c r="AF995" s="89">
        <f>IFERROR(PRODUCT(SANCTION!$X995,SANCTION!$Y995),"")</f>
        <v>0</v>
      </c>
      <c r="AG995" s="89">
        <f t="shared" si="31"/>
        <v>0</v>
      </c>
    </row>
    <row r="996" spans="1:33" hidden="1">
      <c r="A996" s="89" t="str">
        <f>J996&amp;"_"&amp;COUNTIF($J$6:J996,J996)</f>
        <v>_960</v>
      </c>
      <c r="B996" s="58"/>
      <c r="C996" s="58" t="str">
        <f>IFERROR(VLOOKUP($AC996,FILL_DATA!$A$4:$X$1004,2,0),"")</f>
        <v/>
      </c>
      <c r="D996" s="59" t="str">
        <f>IFERROR(VLOOKUP($AC996,FILL_DATA!$A$4:$X$1004,3,0),"")</f>
        <v/>
      </c>
      <c r="E996" s="59" t="str">
        <f>IF(REFRESH!D996="","",REFRESH!D996)</f>
        <v/>
      </c>
      <c r="F996" s="59" t="str">
        <f>IFERROR(VLOOKUP($AC996,FILL_DATA!$A$4:$X$1004,5,0),"")</f>
        <v/>
      </c>
      <c r="G996" s="58" t="str">
        <f>IFERROR(VLOOKUP($AC996,FILL_DATA!$A$4:$X$1004,6,0),"")</f>
        <v/>
      </c>
      <c r="H996" s="58" t="str">
        <f>IFERROR(VLOOKUP($AC996,FILL_DATA!$A$4:$X$1004,7,0),"")</f>
        <v/>
      </c>
      <c r="I996" s="161" t="str">
        <f>IFERROR(VLOOKUP($AC996,FILL_DATA!$A$4:$X$1004,9,0),"")</f>
        <v/>
      </c>
      <c r="J996" s="58" t="str">
        <f>IFERROR(VLOOKUP($AC996,FILL_DATA!$A$4:$X$1004,10,0),"")</f>
        <v/>
      </c>
      <c r="K996" s="58" t="str">
        <f>IFERROR(VLOOKUP($AC996,FILL_DATA!$A$4:$X$1004,11,0),"")</f>
        <v/>
      </c>
      <c r="L996" s="58" t="str">
        <f>IFERROR(VLOOKUP($AC996,FILL_DATA!$A$4:$X$1004,12,0),"")</f>
        <v/>
      </c>
      <c r="M996" s="58" t="str">
        <f>IFERROR(VLOOKUP($AC996,FILL_DATA!$A$4:$X$1004,13,0),"")</f>
        <v/>
      </c>
      <c r="N996" s="58" t="str">
        <f>IFERROR(VLOOKUP($AC996,FILL_DATA!$A$4:$X$1004,14,0),"")</f>
        <v/>
      </c>
      <c r="O996" s="58" t="str">
        <f>IFERROR(VLOOKUP($AC996,FILL_DATA!$A$4:$X$1004,15,0),"")</f>
        <v/>
      </c>
      <c r="P996" s="58" t="str">
        <f>IFERROR(VLOOKUP($AC996,FILL_DATA!$A$4:$X$1004,16,0),"")</f>
        <v/>
      </c>
      <c r="Q996" s="58" t="str">
        <f>IFERROR(VLOOKUP($AC996,FILL_DATA!$A$4:$X$1004,17,0),"")</f>
        <v/>
      </c>
      <c r="R996" s="58" t="str">
        <f>IFERROR(VLOOKUP($AC996,FILL_DATA!$A$4:$X$1004,18,0),"")</f>
        <v/>
      </c>
      <c r="S996" s="58" t="str">
        <f>IFERROR(VLOOKUP($AC996,FILL_DATA!$A$4:$X$1004,19,0),"")</f>
        <v/>
      </c>
      <c r="T996" s="58" t="str">
        <f>IFERROR(VLOOKUP($AC996,FILL_DATA!$A$4:$X$1004,20,0),"")</f>
        <v/>
      </c>
      <c r="U996" s="58" t="str">
        <f>IFERROR(VLOOKUP($AC996,FILL_DATA!$A$4:$X$1004,21,0),"")</f>
        <v/>
      </c>
      <c r="V996" s="58" t="str">
        <f>IFERROR(VLOOKUP($AC996,FILL_DATA!$A$4:$X$1004,22,0),"")</f>
        <v/>
      </c>
      <c r="W996" s="58" t="str">
        <f>IFERROR(VLOOKUP($AC996,FILL_DATA!$A$4:$X$1004,23,0),"")</f>
        <v/>
      </c>
      <c r="X996" s="59" t="str">
        <f>IFERROR(VLOOKUP($AC996,FILL_DATA!$A$4:$X$1004,24,0),"")</f>
        <v/>
      </c>
      <c r="Y996" s="59" t="str">
        <f>IF(SANCTION!$C$6:$C$1006="","",VLOOKUP(SANCTION!$C$6:$C$1006,Sheet1!$B$3:$C$15,2,0))</f>
        <v/>
      </c>
      <c r="Z996" s="57">
        <f t="shared" si="30"/>
        <v>0</v>
      </c>
      <c r="AE996" s="89">
        <f>IF(SANCTION!$C996&gt;=9,1,0)</f>
        <v>1</v>
      </c>
      <c r="AF996" s="89">
        <f>IFERROR(PRODUCT(SANCTION!$X996,SANCTION!$Y996),"")</f>
        <v>0</v>
      </c>
      <c r="AG996" s="89">
        <f t="shared" si="31"/>
        <v>0</v>
      </c>
    </row>
    <row r="997" spans="1:33" hidden="1">
      <c r="A997" s="89" t="str">
        <f>J997&amp;"_"&amp;COUNTIF($J$6:J997,J997)</f>
        <v>_961</v>
      </c>
      <c r="B997" s="58"/>
      <c r="C997" s="58" t="str">
        <f>IFERROR(VLOOKUP($AC997,FILL_DATA!$A$4:$X$1004,2,0),"")</f>
        <v/>
      </c>
      <c r="D997" s="59" t="str">
        <f>IFERROR(VLOOKUP($AC997,FILL_DATA!$A$4:$X$1004,3,0),"")</f>
        <v/>
      </c>
      <c r="E997" s="59" t="str">
        <f>IF(REFRESH!D997="","",REFRESH!D997)</f>
        <v/>
      </c>
      <c r="F997" s="59" t="str">
        <f>IFERROR(VLOOKUP($AC997,FILL_DATA!$A$4:$X$1004,5,0),"")</f>
        <v/>
      </c>
      <c r="G997" s="58" t="str">
        <f>IFERROR(VLOOKUP($AC997,FILL_DATA!$A$4:$X$1004,6,0),"")</f>
        <v/>
      </c>
      <c r="H997" s="58" t="str">
        <f>IFERROR(VLOOKUP($AC997,FILL_DATA!$A$4:$X$1004,7,0),"")</f>
        <v/>
      </c>
      <c r="I997" s="161" t="str">
        <f>IFERROR(VLOOKUP($AC997,FILL_DATA!$A$4:$X$1004,9,0),"")</f>
        <v/>
      </c>
      <c r="J997" s="58" t="str">
        <f>IFERROR(VLOOKUP($AC997,FILL_DATA!$A$4:$X$1004,10,0),"")</f>
        <v/>
      </c>
      <c r="K997" s="58" t="str">
        <f>IFERROR(VLOOKUP($AC997,FILL_DATA!$A$4:$X$1004,11,0),"")</f>
        <v/>
      </c>
      <c r="L997" s="58" t="str">
        <f>IFERROR(VLOOKUP($AC997,FILL_DATA!$A$4:$X$1004,12,0),"")</f>
        <v/>
      </c>
      <c r="M997" s="58" t="str">
        <f>IFERROR(VLOOKUP($AC997,FILL_DATA!$A$4:$X$1004,13,0),"")</f>
        <v/>
      </c>
      <c r="N997" s="58" t="str">
        <f>IFERROR(VLOOKUP($AC997,FILL_DATA!$A$4:$X$1004,14,0),"")</f>
        <v/>
      </c>
      <c r="O997" s="58" t="str">
        <f>IFERROR(VLOOKUP($AC997,FILL_DATA!$A$4:$X$1004,15,0),"")</f>
        <v/>
      </c>
      <c r="P997" s="58" t="str">
        <f>IFERROR(VLOOKUP($AC997,FILL_DATA!$A$4:$X$1004,16,0),"")</f>
        <v/>
      </c>
      <c r="Q997" s="58" t="str">
        <f>IFERROR(VLOOKUP($AC997,FILL_DATA!$A$4:$X$1004,17,0),"")</f>
        <v/>
      </c>
      <c r="R997" s="58" t="str">
        <f>IFERROR(VLOOKUP($AC997,FILL_DATA!$A$4:$X$1004,18,0),"")</f>
        <v/>
      </c>
      <c r="S997" s="58" t="str">
        <f>IFERROR(VLOOKUP($AC997,FILL_DATA!$A$4:$X$1004,19,0),"")</f>
        <v/>
      </c>
      <c r="T997" s="58" t="str">
        <f>IFERROR(VLOOKUP($AC997,FILL_DATA!$A$4:$X$1004,20,0),"")</f>
        <v/>
      </c>
      <c r="U997" s="58" t="str">
        <f>IFERROR(VLOOKUP($AC997,FILL_DATA!$A$4:$X$1004,21,0),"")</f>
        <v/>
      </c>
      <c r="V997" s="58" t="str">
        <f>IFERROR(VLOOKUP($AC997,FILL_DATA!$A$4:$X$1004,22,0),"")</f>
        <v/>
      </c>
      <c r="W997" s="58" t="str">
        <f>IFERROR(VLOOKUP($AC997,FILL_DATA!$A$4:$X$1004,23,0),"")</f>
        <v/>
      </c>
      <c r="X997" s="59" t="str">
        <f>IFERROR(VLOOKUP($AC997,FILL_DATA!$A$4:$X$1004,24,0),"")</f>
        <v/>
      </c>
      <c r="Y997" s="59" t="str">
        <f>IF(SANCTION!$C$6:$C$1006="","",VLOOKUP(SANCTION!$C$6:$C$1006,Sheet1!$B$3:$C$15,2,0))</f>
        <v/>
      </c>
      <c r="Z997" s="57">
        <f t="shared" si="30"/>
        <v>0</v>
      </c>
      <c r="AE997" s="89">
        <f>IF(SANCTION!$C997&gt;=9,1,0)</f>
        <v>1</v>
      </c>
      <c r="AF997" s="89">
        <f>IFERROR(PRODUCT(SANCTION!$X997,SANCTION!$Y997),"")</f>
        <v>0</v>
      </c>
      <c r="AG997" s="89">
        <f t="shared" si="31"/>
        <v>0</v>
      </c>
    </row>
    <row r="998" spans="1:33" hidden="1">
      <c r="A998" s="89" t="str">
        <f>J998&amp;"_"&amp;COUNTIF($J$6:J998,J998)</f>
        <v>_962</v>
      </c>
      <c r="B998" s="58"/>
      <c r="C998" s="58" t="str">
        <f>IFERROR(VLOOKUP($AC998,FILL_DATA!$A$4:$X$1004,2,0),"")</f>
        <v/>
      </c>
      <c r="D998" s="59" t="str">
        <f>IFERROR(VLOOKUP($AC998,FILL_DATA!$A$4:$X$1004,3,0),"")</f>
        <v/>
      </c>
      <c r="E998" s="59" t="str">
        <f>IF(REFRESH!D998="","",REFRESH!D998)</f>
        <v/>
      </c>
      <c r="F998" s="59" t="str">
        <f>IFERROR(VLOOKUP($AC998,FILL_DATA!$A$4:$X$1004,5,0),"")</f>
        <v/>
      </c>
      <c r="G998" s="58" t="str">
        <f>IFERROR(VLOOKUP($AC998,FILL_DATA!$A$4:$X$1004,6,0),"")</f>
        <v/>
      </c>
      <c r="H998" s="58" t="str">
        <f>IFERROR(VLOOKUP($AC998,FILL_DATA!$A$4:$X$1004,7,0),"")</f>
        <v/>
      </c>
      <c r="I998" s="161" t="str">
        <f>IFERROR(VLOOKUP($AC998,FILL_DATA!$A$4:$X$1004,9,0),"")</f>
        <v/>
      </c>
      <c r="J998" s="58" t="str">
        <f>IFERROR(VLOOKUP($AC998,FILL_DATA!$A$4:$X$1004,10,0),"")</f>
        <v/>
      </c>
      <c r="K998" s="58" t="str">
        <f>IFERROR(VLOOKUP($AC998,FILL_DATA!$A$4:$X$1004,11,0),"")</f>
        <v/>
      </c>
      <c r="L998" s="58" t="str">
        <f>IFERROR(VLOOKUP($AC998,FILL_DATA!$A$4:$X$1004,12,0),"")</f>
        <v/>
      </c>
      <c r="M998" s="58" t="str">
        <f>IFERROR(VLOOKUP($AC998,FILL_DATA!$A$4:$X$1004,13,0),"")</f>
        <v/>
      </c>
      <c r="N998" s="58" t="str">
        <f>IFERROR(VLOOKUP($AC998,FILL_DATA!$A$4:$X$1004,14,0),"")</f>
        <v/>
      </c>
      <c r="O998" s="58" t="str">
        <f>IFERROR(VLOOKUP($AC998,FILL_DATA!$A$4:$X$1004,15,0),"")</f>
        <v/>
      </c>
      <c r="P998" s="58" t="str">
        <f>IFERROR(VLOOKUP($AC998,FILL_DATA!$A$4:$X$1004,16,0),"")</f>
        <v/>
      </c>
      <c r="Q998" s="58" t="str">
        <f>IFERROR(VLOOKUP($AC998,FILL_DATA!$A$4:$X$1004,17,0),"")</f>
        <v/>
      </c>
      <c r="R998" s="58" t="str">
        <f>IFERROR(VLOOKUP($AC998,FILL_DATA!$A$4:$X$1004,18,0),"")</f>
        <v/>
      </c>
      <c r="S998" s="58" t="str">
        <f>IFERROR(VLOOKUP($AC998,FILL_DATA!$A$4:$X$1004,19,0),"")</f>
        <v/>
      </c>
      <c r="T998" s="58" t="str">
        <f>IFERROR(VLOOKUP($AC998,FILL_DATA!$A$4:$X$1004,20,0),"")</f>
        <v/>
      </c>
      <c r="U998" s="58" t="str">
        <f>IFERROR(VLOOKUP($AC998,FILL_DATA!$A$4:$X$1004,21,0),"")</f>
        <v/>
      </c>
      <c r="V998" s="58" t="str">
        <f>IFERROR(VLOOKUP($AC998,FILL_DATA!$A$4:$X$1004,22,0),"")</f>
        <v/>
      </c>
      <c r="W998" s="58" t="str">
        <f>IFERROR(VLOOKUP($AC998,FILL_DATA!$A$4:$X$1004,23,0),"")</f>
        <v/>
      </c>
      <c r="X998" s="59" t="str">
        <f>IFERROR(VLOOKUP($AC998,FILL_DATA!$A$4:$X$1004,24,0),"")</f>
        <v/>
      </c>
      <c r="Y998" s="59" t="str">
        <f>IF(SANCTION!$C$6:$C$1006="","",VLOOKUP(SANCTION!$C$6:$C$1006,Sheet1!$B$3:$C$15,2,0))</f>
        <v/>
      </c>
      <c r="Z998" s="57">
        <f t="shared" si="30"/>
        <v>0</v>
      </c>
      <c r="AE998" s="89">
        <f>IF(SANCTION!$C998&gt;=9,1,0)</f>
        <v>1</v>
      </c>
      <c r="AF998" s="89">
        <f>IFERROR(PRODUCT(SANCTION!$X998,SANCTION!$Y998),"")</f>
        <v>0</v>
      </c>
      <c r="AG998" s="89">
        <f t="shared" si="31"/>
        <v>0</v>
      </c>
    </row>
    <row r="999" spans="1:33" hidden="1">
      <c r="A999" s="89" t="str">
        <f>J999&amp;"_"&amp;COUNTIF($J$6:J999,J999)</f>
        <v>_963</v>
      </c>
      <c r="B999" s="58"/>
      <c r="C999" s="58" t="str">
        <f>IFERROR(VLOOKUP($AC999,FILL_DATA!$A$4:$X$1004,2,0),"")</f>
        <v/>
      </c>
      <c r="D999" s="59" t="str">
        <f>IFERROR(VLOOKUP($AC999,FILL_DATA!$A$4:$X$1004,3,0),"")</f>
        <v/>
      </c>
      <c r="E999" s="59" t="str">
        <f>IF(REFRESH!D999="","",REFRESH!D999)</f>
        <v/>
      </c>
      <c r="F999" s="59" t="str">
        <f>IFERROR(VLOOKUP($AC999,FILL_DATA!$A$4:$X$1004,5,0),"")</f>
        <v/>
      </c>
      <c r="G999" s="58" t="str">
        <f>IFERROR(VLOOKUP($AC999,FILL_DATA!$A$4:$X$1004,6,0),"")</f>
        <v/>
      </c>
      <c r="H999" s="58" t="str">
        <f>IFERROR(VLOOKUP($AC999,FILL_DATA!$A$4:$X$1004,7,0),"")</f>
        <v/>
      </c>
      <c r="I999" s="161" t="str">
        <f>IFERROR(VLOOKUP($AC999,FILL_DATA!$A$4:$X$1004,9,0),"")</f>
        <v/>
      </c>
      <c r="J999" s="58" t="str">
        <f>IFERROR(VLOOKUP($AC999,FILL_DATA!$A$4:$X$1004,10,0),"")</f>
        <v/>
      </c>
      <c r="K999" s="58" t="str">
        <f>IFERROR(VLOOKUP($AC999,FILL_DATA!$A$4:$X$1004,11,0),"")</f>
        <v/>
      </c>
      <c r="L999" s="58" t="str">
        <f>IFERROR(VLOOKUP($AC999,FILL_DATA!$A$4:$X$1004,12,0),"")</f>
        <v/>
      </c>
      <c r="M999" s="58" t="str">
        <f>IFERROR(VLOOKUP($AC999,FILL_DATA!$A$4:$X$1004,13,0),"")</f>
        <v/>
      </c>
      <c r="N999" s="58" t="str">
        <f>IFERROR(VLOOKUP($AC999,FILL_DATA!$A$4:$X$1004,14,0),"")</f>
        <v/>
      </c>
      <c r="O999" s="58" t="str">
        <f>IFERROR(VLOOKUP($AC999,FILL_DATA!$A$4:$X$1004,15,0),"")</f>
        <v/>
      </c>
      <c r="P999" s="58" t="str">
        <f>IFERROR(VLOOKUP($AC999,FILL_DATA!$A$4:$X$1004,16,0),"")</f>
        <v/>
      </c>
      <c r="Q999" s="58" t="str">
        <f>IFERROR(VLOOKUP($AC999,FILL_DATA!$A$4:$X$1004,17,0),"")</f>
        <v/>
      </c>
      <c r="R999" s="58" t="str">
        <f>IFERROR(VLOOKUP($AC999,FILL_DATA!$A$4:$X$1004,18,0),"")</f>
        <v/>
      </c>
      <c r="S999" s="58" t="str">
        <f>IFERROR(VLOOKUP($AC999,FILL_DATA!$A$4:$X$1004,19,0),"")</f>
        <v/>
      </c>
      <c r="T999" s="58" t="str">
        <f>IFERROR(VLOOKUP($AC999,FILL_DATA!$A$4:$X$1004,20,0),"")</f>
        <v/>
      </c>
      <c r="U999" s="58" t="str">
        <f>IFERROR(VLOOKUP($AC999,FILL_DATA!$A$4:$X$1004,21,0),"")</f>
        <v/>
      </c>
      <c r="V999" s="58" t="str">
        <f>IFERROR(VLOOKUP($AC999,FILL_DATA!$A$4:$X$1004,22,0),"")</f>
        <v/>
      </c>
      <c r="W999" s="58" t="str">
        <f>IFERROR(VLOOKUP($AC999,FILL_DATA!$A$4:$X$1004,23,0),"")</f>
        <v/>
      </c>
      <c r="X999" s="59" t="str">
        <f>IFERROR(VLOOKUP($AC999,FILL_DATA!$A$4:$X$1004,24,0),"")</f>
        <v/>
      </c>
      <c r="Y999" s="59" t="str">
        <f>IF(SANCTION!$C$6:$C$1006="","",VLOOKUP(SANCTION!$C$6:$C$1006,Sheet1!$B$3:$C$15,2,0))</f>
        <v/>
      </c>
      <c r="Z999" s="57">
        <f t="shared" si="30"/>
        <v>0</v>
      </c>
      <c r="AE999" s="89">
        <f>IF(SANCTION!$C999&gt;=9,1,0)</f>
        <v>1</v>
      </c>
      <c r="AF999" s="89">
        <f>IFERROR(PRODUCT(SANCTION!$X999,SANCTION!$Y999),"")</f>
        <v>0</v>
      </c>
      <c r="AG999" s="89">
        <f t="shared" si="31"/>
        <v>0</v>
      </c>
    </row>
    <row r="1000" spans="1:33" hidden="1">
      <c r="A1000" s="89" t="str">
        <f>J1000&amp;"_"&amp;COUNTIF($J$6:J1000,J1000)</f>
        <v>_964</v>
      </c>
      <c r="B1000" s="58"/>
      <c r="C1000" s="58" t="str">
        <f>IFERROR(VLOOKUP($AC1000,FILL_DATA!$A$4:$X$1004,2,0),"")</f>
        <v/>
      </c>
      <c r="D1000" s="59" t="str">
        <f>IFERROR(VLOOKUP($AC1000,FILL_DATA!$A$4:$X$1004,3,0),"")</f>
        <v/>
      </c>
      <c r="E1000" s="59" t="str">
        <f>IF(REFRESH!D1000="","",REFRESH!D1000)</f>
        <v/>
      </c>
      <c r="F1000" s="59" t="str">
        <f>IFERROR(VLOOKUP($AC1000,FILL_DATA!$A$4:$X$1004,5,0),"")</f>
        <v/>
      </c>
      <c r="G1000" s="58" t="str">
        <f>IFERROR(VLOOKUP($AC1000,FILL_DATA!$A$4:$X$1004,6,0),"")</f>
        <v/>
      </c>
      <c r="H1000" s="58" t="str">
        <f>IFERROR(VLOOKUP($AC1000,FILL_DATA!$A$4:$X$1004,7,0),"")</f>
        <v/>
      </c>
      <c r="I1000" s="161" t="str">
        <f>IFERROR(VLOOKUP($AC1000,FILL_DATA!$A$4:$X$1004,9,0),"")</f>
        <v/>
      </c>
      <c r="J1000" s="58" t="str">
        <f>IFERROR(VLOOKUP($AC1000,FILL_DATA!$A$4:$X$1004,10,0),"")</f>
        <v/>
      </c>
      <c r="K1000" s="58" t="str">
        <f>IFERROR(VLOOKUP($AC1000,FILL_DATA!$A$4:$X$1004,11,0),"")</f>
        <v/>
      </c>
      <c r="L1000" s="58" t="str">
        <f>IFERROR(VLOOKUP($AC1000,FILL_DATA!$A$4:$X$1004,12,0),"")</f>
        <v/>
      </c>
      <c r="M1000" s="58" t="str">
        <f>IFERROR(VLOOKUP($AC1000,FILL_DATA!$A$4:$X$1004,13,0),"")</f>
        <v/>
      </c>
      <c r="N1000" s="58" t="str">
        <f>IFERROR(VLOOKUP($AC1000,FILL_DATA!$A$4:$X$1004,14,0),"")</f>
        <v/>
      </c>
      <c r="O1000" s="58" t="str">
        <f>IFERROR(VLOOKUP($AC1000,FILL_DATA!$A$4:$X$1004,15,0),"")</f>
        <v/>
      </c>
      <c r="P1000" s="58" t="str">
        <f>IFERROR(VLOOKUP($AC1000,FILL_DATA!$A$4:$X$1004,16,0),"")</f>
        <v/>
      </c>
      <c r="Q1000" s="58" t="str">
        <f>IFERROR(VLOOKUP($AC1000,FILL_DATA!$A$4:$X$1004,17,0),"")</f>
        <v/>
      </c>
      <c r="R1000" s="58" t="str">
        <f>IFERROR(VLOOKUP($AC1000,FILL_DATA!$A$4:$X$1004,18,0),"")</f>
        <v/>
      </c>
      <c r="S1000" s="58" t="str">
        <f>IFERROR(VLOOKUP($AC1000,FILL_DATA!$A$4:$X$1004,19,0),"")</f>
        <v/>
      </c>
      <c r="T1000" s="58" t="str">
        <f>IFERROR(VLOOKUP($AC1000,FILL_DATA!$A$4:$X$1004,20,0),"")</f>
        <v/>
      </c>
      <c r="U1000" s="58" t="str">
        <f>IFERROR(VLOOKUP($AC1000,FILL_DATA!$A$4:$X$1004,21,0),"")</f>
        <v/>
      </c>
      <c r="V1000" s="58" t="str">
        <f>IFERROR(VLOOKUP($AC1000,FILL_DATA!$A$4:$X$1004,22,0),"")</f>
        <v/>
      </c>
      <c r="W1000" s="58" t="str">
        <f>IFERROR(VLOOKUP($AC1000,FILL_DATA!$A$4:$X$1004,23,0),"")</f>
        <v/>
      </c>
      <c r="X1000" s="59" t="str">
        <f>IFERROR(VLOOKUP($AC1000,FILL_DATA!$A$4:$X$1004,24,0),"")</f>
        <v/>
      </c>
      <c r="Y1000" s="59" t="str">
        <f>IF(SANCTION!$C$6:$C$1006="","",VLOOKUP(SANCTION!$C$6:$C$1006,Sheet1!$B$3:$C$15,2,0))</f>
        <v/>
      </c>
      <c r="Z1000" s="57">
        <f t="shared" si="30"/>
        <v>0</v>
      </c>
      <c r="AE1000" s="89">
        <f>IF(SANCTION!$C1000&gt;=9,1,0)</f>
        <v>1</v>
      </c>
      <c r="AF1000" s="89">
        <f>IFERROR(PRODUCT(SANCTION!$X1000,SANCTION!$Y1000),"")</f>
        <v>0</v>
      </c>
      <c r="AG1000" s="89">
        <f t="shared" si="31"/>
        <v>0</v>
      </c>
    </row>
    <row r="1001" spans="1:33" hidden="1">
      <c r="A1001" s="89" t="str">
        <f>J1001&amp;"_"&amp;COUNTIF($J$6:J1001,J1001)</f>
        <v>_965</v>
      </c>
      <c r="B1001" s="58"/>
      <c r="C1001" s="58" t="str">
        <f>IFERROR(VLOOKUP($AC1001,FILL_DATA!$A$4:$X$1004,2,0),"")</f>
        <v/>
      </c>
      <c r="D1001" s="59" t="str">
        <f>IFERROR(VLOOKUP($AC1001,FILL_DATA!$A$4:$X$1004,3,0),"")</f>
        <v/>
      </c>
      <c r="E1001" s="59" t="str">
        <f>IF(REFRESH!D1001="","",REFRESH!D1001)</f>
        <v/>
      </c>
      <c r="F1001" s="59" t="str">
        <f>IFERROR(VLOOKUP($AC1001,FILL_DATA!$A$4:$X$1004,5,0),"")</f>
        <v/>
      </c>
      <c r="G1001" s="58" t="str">
        <f>IFERROR(VLOOKUP($AC1001,FILL_DATA!$A$4:$X$1004,6,0),"")</f>
        <v/>
      </c>
      <c r="H1001" s="58" t="str">
        <f>IFERROR(VLOOKUP($AC1001,FILL_DATA!$A$4:$X$1004,7,0),"")</f>
        <v/>
      </c>
      <c r="I1001" s="161" t="str">
        <f>IFERROR(VLOOKUP($AC1001,FILL_DATA!$A$4:$X$1004,9,0),"")</f>
        <v/>
      </c>
      <c r="J1001" s="58" t="str">
        <f>IFERROR(VLOOKUP($AC1001,FILL_DATA!$A$4:$X$1004,10,0),"")</f>
        <v/>
      </c>
      <c r="K1001" s="58" t="str">
        <f>IFERROR(VLOOKUP($AC1001,FILL_DATA!$A$4:$X$1004,11,0),"")</f>
        <v/>
      </c>
      <c r="L1001" s="58" t="str">
        <f>IFERROR(VLOOKUP($AC1001,FILL_DATA!$A$4:$X$1004,12,0),"")</f>
        <v/>
      </c>
      <c r="M1001" s="58" t="str">
        <f>IFERROR(VLOOKUP($AC1001,FILL_DATA!$A$4:$X$1004,13,0),"")</f>
        <v/>
      </c>
      <c r="N1001" s="58" t="str">
        <f>IFERROR(VLOOKUP($AC1001,FILL_DATA!$A$4:$X$1004,14,0),"")</f>
        <v/>
      </c>
      <c r="O1001" s="58" t="str">
        <f>IFERROR(VLOOKUP($AC1001,FILL_DATA!$A$4:$X$1004,15,0),"")</f>
        <v/>
      </c>
      <c r="P1001" s="58" t="str">
        <f>IFERROR(VLOOKUP($AC1001,FILL_DATA!$A$4:$X$1004,16,0),"")</f>
        <v/>
      </c>
      <c r="Q1001" s="58" t="str">
        <f>IFERROR(VLOOKUP($AC1001,FILL_DATA!$A$4:$X$1004,17,0),"")</f>
        <v/>
      </c>
      <c r="R1001" s="58" t="str">
        <f>IFERROR(VLOOKUP($AC1001,FILL_DATA!$A$4:$X$1004,18,0),"")</f>
        <v/>
      </c>
      <c r="S1001" s="58" t="str">
        <f>IFERROR(VLOOKUP($AC1001,FILL_DATA!$A$4:$X$1004,19,0),"")</f>
        <v/>
      </c>
      <c r="T1001" s="58" t="str">
        <f>IFERROR(VLOOKUP($AC1001,FILL_DATA!$A$4:$X$1004,20,0),"")</f>
        <v/>
      </c>
      <c r="U1001" s="58" t="str">
        <f>IFERROR(VLOOKUP($AC1001,FILL_DATA!$A$4:$X$1004,21,0),"")</f>
        <v/>
      </c>
      <c r="V1001" s="58" t="str">
        <f>IFERROR(VLOOKUP($AC1001,FILL_DATA!$A$4:$X$1004,22,0),"")</f>
        <v/>
      </c>
      <c r="W1001" s="58" t="str">
        <f>IFERROR(VLOOKUP($AC1001,FILL_DATA!$A$4:$X$1004,23,0),"")</f>
        <v/>
      </c>
      <c r="X1001" s="59" t="str">
        <f>IFERROR(VLOOKUP($AC1001,FILL_DATA!$A$4:$X$1004,24,0),"")</f>
        <v/>
      </c>
      <c r="Y1001" s="59" t="str">
        <f>IF(SANCTION!$C$6:$C$1006="","",VLOOKUP(SANCTION!$C$6:$C$1006,Sheet1!$B$3:$C$15,2,0))</f>
        <v/>
      </c>
      <c r="Z1001" s="57">
        <f t="shared" si="30"/>
        <v>0</v>
      </c>
      <c r="AE1001" s="89">
        <f>IF(SANCTION!$C1001&gt;=9,1,0)</f>
        <v>1</v>
      </c>
      <c r="AF1001" s="89">
        <f>IFERROR(PRODUCT(SANCTION!$X1001,SANCTION!$Y1001),"")</f>
        <v>0</v>
      </c>
      <c r="AG1001" s="89">
        <f t="shared" si="31"/>
        <v>0</v>
      </c>
    </row>
    <row r="1002" spans="1:33" hidden="1">
      <c r="A1002" s="89" t="str">
        <f>J1002&amp;"_"&amp;COUNTIF($J$6:J1002,J1002)</f>
        <v>_966</v>
      </c>
      <c r="B1002" s="58"/>
      <c r="C1002" s="58" t="str">
        <f>IFERROR(VLOOKUP($AC1002,FILL_DATA!$A$4:$X$1004,2,0),"")</f>
        <v/>
      </c>
      <c r="D1002" s="59" t="str">
        <f>IFERROR(VLOOKUP($AC1002,FILL_DATA!$A$4:$X$1004,3,0),"")</f>
        <v/>
      </c>
      <c r="E1002" s="59" t="str">
        <f>IF(REFRESH!D1002="","",REFRESH!D1002)</f>
        <v/>
      </c>
      <c r="F1002" s="59" t="str">
        <f>IFERROR(VLOOKUP($AC1002,FILL_DATA!$A$4:$X$1004,5,0),"")</f>
        <v/>
      </c>
      <c r="G1002" s="58" t="str">
        <f>IFERROR(VLOOKUP($AC1002,FILL_DATA!$A$4:$X$1004,6,0),"")</f>
        <v/>
      </c>
      <c r="H1002" s="58" t="str">
        <f>IFERROR(VLOOKUP($AC1002,FILL_DATA!$A$4:$X$1004,7,0),"")</f>
        <v/>
      </c>
      <c r="I1002" s="161" t="str">
        <f>IFERROR(VLOOKUP($AC1002,FILL_DATA!$A$4:$X$1004,9,0),"")</f>
        <v/>
      </c>
      <c r="J1002" s="58" t="str">
        <f>IFERROR(VLOOKUP($AC1002,FILL_DATA!$A$4:$X$1004,10,0),"")</f>
        <v/>
      </c>
      <c r="K1002" s="58" t="str">
        <f>IFERROR(VLOOKUP($AC1002,FILL_DATA!$A$4:$X$1004,11,0),"")</f>
        <v/>
      </c>
      <c r="L1002" s="58" t="str">
        <f>IFERROR(VLOOKUP($AC1002,FILL_DATA!$A$4:$X$1004,12,0),"")</f>
        <v/>
      </c>
      <c r="M1002" s="58" t="str">
        <f>IFERROR(VLOOKUP($AC1002,FILL_DATA!$A$4:$X$1004,13,0),"")</f>
        <v/>
      </c>
      <c r="N1002" s="58" t="str">
        <f>IFERROR(VLOOKUP($AC1002,FILL_DATA!$A$4:$X$1004,14,0),"")</f>
        <v/>
      </c>
      <c r="O1002" s="58" t="str">
        <f>IFERROR(VLOOKUP($AC1002,FILL_DATA!$A$4:$X$1004,15,0),"")</f>
        <v/>
      </c>
      <c r="P1002" s="58" t="str">
        <f>IFERROR(VLOOKUP($AC1002,FILL_DATA!$A$4:$X$1004,16,0),"")</f>
        <v/>
      </c>
      <c r="Q1002" s="58" t="str">
        <f>IFERROR(VLOOKUP($AC1002,FILL_DATA!$A$4:$X$1004,17,0),"")</f>
        <v/>
      </c>
      <c r="R1002" s="58" t="str">
        <f>IFERROR(VLOOKUP($AC1002,FILL_DATA!$A$4:$X$1004,18,0),"")</f>
        <v/>
      </c>
      <c r="S1002" s="58" t="str">
        <f>IFERROR(VLOOKUP($AC1002,FILL_DATA!$A$4:$X$1004,19,0),"")</f>
        <v/>
      </c>
      <c r="T1002" s="58" t="str">
        <f>IFERROR(VLOOKUP($AC1002,FILL_DATA!$A$4:$X$1004,20,0),"")</f>
        <v/>
      </c>
      <c r="U1002" s="58" t="str">
        <f>IFERROR(VLOOKUP($AC1002,FILL_DATA!$A$4:$X$1004,21,0),"")</f>
        <v/>
      </c>
      <c r="V1002" s="58" t="str">
        <f>IFERROR(VLOOKUP($AC1002,FILL_DATA!$A$4:$X$1004,22,0),"")</f>
        <v/>
      </c>
      <c r="W1002" s="58" t="str">
        <f>IFERROR(VLOOKUP($AC1002,FILL_DATA!$A$4:$X$1004,23,0),"")</f>
        <v/>
      </c>
      <c r="X1002" s="59" t="str">
        <f>IFERROR(VLOOKUP($AC1002,FILL_DATA!$A$4:$X$1004,24,0),"")</f>
        <v/>
      </c>
      <c r="Y1002" s="59" t="str">
        <f>IF(SANCTION!$C$6:$C$1006="","",VLOOKUP(SANCTION!$C$6:$C$1006,Sheet1!$B$3:$C$15,2,0))</f>
        <v/>
      </c>
      <c r="Z1002" s="57">
        <f t="shared" si="30"/>
        <v>0</v>
      </c>
      <c r="AE1002" s="89">
        <f>IF(SANCTION!$C1002&gt;=9,1,0)</f>
        <v>1</v>
      </c>
      <c r="AF1002" s="89">
        <f>IFERROR(PRODUCT(SANCTION!$X1002,SANCTION!$Y1002),"")</f>
        <v>0</v>
      </c>
      <c r="AG1002" s="89">
        <f t="shared" si="31"/>
        <v>0</v>
      </c>
    </row>
    <row r="1003" spans="1:33" hidden="1">
      <c r="A1003" s="89" t="str">
        <f>J1003&amp;"_"&amp;COUNTIF($J$6:J1003,J1003)</f>
        <v>_967</v>
      </c>
      <c r="B1003" s="58"/>
      <c r="C1003" s="58" t="str">
        <f>IFERROR(VLOOKUP($AC1003,FILL_DATA!$A$4:$X$1004,2,0),"")</f>
        <v/>
      </c>
      <c r="D1003" s="59" t="str">
        <f>IFERROR(VLOOKUP($AC1003,FILL_DATA!$A$4:$X$1004,3,0),"")</f>
        <v/>
      </c>
      <c r="E1003" s="59" t="str">
        <f>IF(REFRESH!D1003="","",REFRESH!D1003)</f>
        <v/>
      </c>
      <c r="F1003" s="59" t="str">
        <f>IFERROR(VLOOKUP($AC1003,FILL_DATA!$A$4:$X$1004,5,0),"")</f>
        <v/>
      </c>
      <c r="G1003" s="58" t="str">
        <f>IFERROR(VLOOKUP($AC1003,FILL_DATA!$A$4:$X$1004,6,0),"")</f>
        <v/>
      </c>
      <c r="H1003" s="58" t="str">
        <f>IFERROR(VLOOKUP($AC1003,FILL_DATA!$A$4:$X$1004,7,0),"")</f>
        <v/>
      </c>
      <c r="I1003" s="161" t="str">
        <f>IFERROR(VLOOKUP($AC1003,FILL_DATA!$A$4:$X$1004,9,0),"")</f>
        <v/>
      </c>
      <c r="J1003" s="58" t="str">
        <f>IFERROR(VLOOKUP($AC1003,FILL_DATA!$A$4:$X$1004,10,0),"")</f>
        <v/>
      </c>
      <c r="K1003" s="58" t="str">
        <f>IFERROR(VLOOKUP($AC1003,FILL_DATA!$A$4:$X$1004,11,0),"")</f>
        <v/>
      </c>
      <c r="L1003" s="58" t="str">
        <f>IFERROR(VLOOKUP($AC1003,FILL_DATA!$A$4:$X$1004,12,0),"")</f>
        <v/>
      </c>
      <c r="M1003" s="58" t="str">
        <f>IFERROR(VLOOKUP($AC1003,FILL_DATA!$A$4:$X$1004,13,0),"")</f>
        <v/>
      </c>
      <c r="N1003" s="58" t="str">
        <f>IFERROR(VLOOKUP($AC1003,FILL_DATA!$A$4:$X$1004,14,0),"")</f>
        <v/>
      </c>
      <c r="O1003" s="58" t="str">
        <f>IFERROR(VLOOKUP($AC1003,FILL_DATA!$A$4:$X$1004,15,0),"")</f>
        <v/>
      </c>
      <c r="P1003" s="58" t="str">
        <f>IFERROR(VLOOKUP($AC1003,FILL_DATA!$A$4:$X$1004,16,0),"")</f>
        <v/>
      </c>
      <c r="Q1003" s="58" t="str">
        <f>IFERROR(VLOOKUP($AC1003,FILL_DATA!$A$4:$X$1004,17,0),"")</f>
        <v/>
      </c>
      <c r="R1003" s="58" t="str">
        <f>IFERROR(VLOOKUP($AC1003,FILL_DATA!$A$4:$X$1004,18,0),"")</f>
        <v/>
      </c>
      <c r="S1003" s="58" t="str">
        <f>IFERROR(VLOOKUP($AC1003,FILL_DATA!$A$4:$X$1004,19,0),"")</f>
        <v/>
      </c>
      <c r="T1003" s="58" t="str">
        <f>IFERROR(VLOOKUP($AC1003,FILL_DATA!$A$4:$X$1004,20,0),"")</f>
        <v/>
      </c>
      <c r="U1003" s="58" t="str">
        <f>IFERROR(VLOOKUP($AC1003,FILL_DATA!$A$4:$X$1004,21,0),"")</f>
        <v/>
      </c>
      <c r="V1003" s="58" t="str">
        <f>IFERROR(VLOOKUP($AC1003,FILL_DATA!$A$4:$X$1004,22,0),"")</f>
        <v/>
      </c>
      <c r="W1003" s="58" t="str">
        <f>IFERROR(VLOOKUP($AC1003,FILL_DATA!$A$4:$X$1004,23,0),"")</f>
        <v/>
      </c>
      <c r="X1003" s="59" t="str">
        <f>IFERROR(VLOOKUP($AC1003,FILL_DATA!$A$4:$X$1004,24,0),"")</f>
        <v/>
      </c>
      <c r="Y1003" s="59" t="str">
        <f>IF(SANCTION!$C$6:$C$1006="","",VLOOKUP(SANCTION!$C$6:$C$1006,Sheet1!$B$3:$C$15,2,0))</f>
        <v/>
      </c>
      <c r="Z1003" s="57">
        <f t="shared" si="30"/>
        <v>0</v>
      </c>
      <c r="AE1003" s="89">
        <f>IF(SANCTION!$C1003&gt;=9,1,0)</f>
        <v>1</v>
      </c>
      <c r="AF1003" s="89">
        <f>IFERROR(PRODUCT(SANCTION!$X1003,SANCTION!$Y1003),"")</f>
        <v>0</v>
      </c>
      <c r="AG1003" s="89">
        <f t="shared" si="31"/>
        <v>0</v>
      </c>
    </row>
    <row r="1004" spans="1:33" hidden="1">
      <c r="A1004" s="89" t="str">
        <f>J1004&amp;"_"&amp;COUNTIF($J$6:J1004,J1004)</f>
        <v>_968</v>
      </c>
      <c r="B1004" s="58"/>
      <c r="C1004" s="58" t="str">
        <f>IFERROR(VLOOKUP($AC1004,FILL_DATA!$A$4:$X$1004,2,0),"")</f>
        <v/>
      </c>
      <c r="D1004" s="59" t="str">
        <f>IFERROR(VLOOKUP($AC1004,FILL_DATA!$A$4:$X$1004,3,0),"")</f>
        <v/>
      </c>
      <c r="E1004" s="59" t="str">
        <f>IF(REFRESH!D1004="","",REFRESH!D1004)</f>
        <v/>
      </c>
      <c r="F1004" s="59" t="str">
        <f>IFERROR(VLOOKUP($AC1004,FILL_DATA!$A$4:$X$1004,5,0),"")</f>
        <v/>
      </c>
      <c r="G1004" s="58" t="str">
        <f>IFERROR(VLOOKUP($AC1004,FILL_DATA!$A$4:$X$1004,6,0),"")</f>
        <v/>
      </c>
      <c r="H1004" s="58" t="str">
        <f>IFERROR(VLOOKUP($AC1004,FILL_DATA!$A$4:$X$1004,7,0),"")</f>
        <v/>
      </c>
      <c r="I1004" s="161" t="str">
        <f>IFERROR(VLOOKUP($AC1004,FILL_DATA!$A$4:$X$1004,9,0),"")</f>
        <v/>
      </c>
      <c r="J1004" s="58" t="str">
        <f>IFERROR(VLOOKUP($AC1004,FILL_DATA!$A$4:$X$1004,10,0),"")</f>
        <v/>
      </c>
      <c r="K1004" s="58" t="str">
        <f>IFERROR(VLOOKUP($AC1004,FILL_DATA!$A$4:$X$1004,11,0),"")</f>
        <v/>
      </c>
      <c r="L1004" s="58" t="str">
        <f>IFERROR(VLOOKUP($AC1004,FILL_DATA!$A$4:$X$1004,12,0),"")</f>
        <v/>
      </c>
      <c r="M1004" s="58" t="str">
        <f>IFERROR(VLOOKUP($AC1004,FILL_DATA!$A$4:$X$1004,13,0),"")</f>
        <v/>
      </c>
      <c r="N1004" s="58" t="str">
        <f>IFERROR(VLOOKUP($AC1004,FILL_DATA!$A$4:$X$1004,14,0),"")</f>
        <v/>
      </c>
      <c r="O1004" s="58" t="str">
        <f>IFERROR(VLOOKUP($AC1004,FILL_DATA!$A$4:$X$1004,15,0),"")</f>
        <v/>
      </c>
      <c r="P1004" s="58" t="str">
        <f>IFERROR(VLOOKUP($AC1004,FILL_DATA!$A$4:$X$1004,16,0),"")</f>
        <v/>
      </c>
      <c r="Q1004" s="58" t="str">
        <f>IFERROR(VLOOKUP($AC1004,FILL_DATA!$A$4:$X$1004,17,0),"")</f>
        <v/>
      </c>
      <c r="R1004" s="58" t="str">
        <f>IFERROR(VLOOKUP($AC1004,FILL_DATA!$A$4:$X$1004,18,0),"")</f>
        <v/>
      </c>
      <c r="S1004" s="58" t="str">
        <f>IFERROR(VLOOKUP($AC1004,FILL_DATA!$A$4:$X$1004,19,0),"")</f>
        <v/>
      </c>
      <c r="T1004" s="58" t="str">
        <f>IFERROR(VLOOKUP($AC1004,FILL_DATA!$A$4:$X$1004,20,0),"")</f>
        <v/>
      </c>
      <c r="U1004" s="58" t="str">
        <f>IFERROR(VLOOKUP($AC1004,FILL_DATA!$A$4:$X$1004,21,0),"")</f>
        <v/>
      </c>
      <c r="V1004" s="58" t="str">
        <f>IFERROR(VLOOKUP($AC1004,FILL_DATA!$A$4:$X$1004,22,0),"")</f>
        <v/>
      </c>
      <c r="W1004" s="58" t="str">
        <f>IFERROR(VLOOKUP($AC1004,FILL_DATA!$A$4:$X$1004,23,0),"")</f>
        <v/>
      </c>
      <c r="X1004" s="59" t="str">
        <f>IFERROR(VLOOKUP($AC1004,FILL_DATA!$A$4:$X$1004,24,0),"")</f>
        <v/>
      </c>
      <c r="Y1004" s="59" t="str">
        <f>IF(SANCTION!$C$6:$C$1006="","",VLOOKUP(SANCTION!$C$6:$C$1006,Sheet1!$B$3:$C$15,2,0))</f>
        <v/>
      </c>
      <c r="Z1004" s="57">
        <f t="shared" si="30"/>
        <v>0</v>
      </c>
      <c r="AE1004" s="89">
        <f>IF(SANCTION!$C1004&gt;=9,1,0)</f>
        <v>1</v>
      </c>
      <c r="AF1004" s="89">
        <f>IFERROR(PRODUCT(SANCTION!$X1004,SANCTION!$Y1004),"")</f>
        <v>0</v>
      </c>
      <c r="AG1004" s="89">
        <f t="shared" si="31"/>
        <v>0</v>
      </c>
    </row>
    <row r="1005" spans="1:33" hidden="1">
      <c r="A1005" s="89" t="str">
        <f>J1005&amp;"_"&amp;COUNTIF($J$6:J1005,J1005)</f>
        <v>_969</v>
      </c>
      <c r="B1005" s="58"/>
      <c r="C1005" s="58" t="str">
        <f>IFERROR(VLOOKUP($AC1005,FILL_DATA!$A$4:$X$1004,2,0),"")</f>
        <v/>
      </c>
      <c r="D1005" s="59" t="str">
        <f>IFERROR(VLOOKUP($AC1005,FILL_DATA!$A$4:$X$1004,3,0),"")</f>
        <v/>
      </c>
      <c r="E1005" s="59" t="str">
        <f>IF(REFRESH!D1005="","",REFRESH!D1005)</f>
        <v/>
      </c>
      <c r="F1005" s="59" t="str">
        <f>IFERROR(VLOOKUP($AC1005,FILL_DATA!$A$4:$X$1004,5,0),"")</f>
        <v/>
      </c>
      <c r="G1005" s="58" t="str">
        <f>IFERROR(VLOOKUP($AC1005,FILL_DATA!$A$4:$X$1004,6,0),"")</f>
        <v/>
      </c>
      <c r="H1005" s="58" t="str">
        <f>IFERROR(VLOOKUP($AC1005,FILL_DATA!$A$4:$X$1004,7,0),"")</f>
        <v/>
      </c>
      <c r="I1005" s="161" t="str">
        <f>IFERROR(VLOOKUP($AC1005,FILL_DATA!$A$4:$X$1004,9,0),"")</f>
        <v/>
      </c>
      <c r="J1005" s="58" t="str">
        <f>IFERROR(VLOOKUP($AC1005,FILL_DATA!$A$4:$X$1004,10,0),"")</f>
        <v/>
      </c>
      <c r="K1005" s="58" t="str">
        <f>IFERROR(VLOOKUP($AC1005,FILL_DATA!$A$4:$X$1004,11,0),"")</f>
        <v/>
      </c>
      <c r="L1005" s="58" t="str">
        <f>IFERROR(VLOOKUP($AC1005,FILL_DATA!$A$4:$X$1004,12,0),"")</f>
        <v/>
      </c>
      <c r="M1005" s="58" t="str">
        <f>IFERROR(VLOOKUP($AC1005,FILL_DATA!$A$4:$X$1004,13,0),"")</f>
        <v/>
      </c>
      <c r="N1005" s="58" t="str">
        <f>IFERROR(VLOOKUP($AC1005,FILL_DATA!$A$4:$X$1004,14,0),"")</f>
        <v/>
      </c>
      <c r="O1005" s="58" t="str">
        <f>IFERROR(VLOOKUP($AC1005,FILL_DATA!$A$4:$X$1004,15,0),"")</f>
        <v/>
      </c>
      <c r="P1005" s="58" t="str">
        <f>IFERROR(VLOOKUP($AC1005,FILL_DATA!$A$4:$X$1004,16,0),"")</f>
        <v/>
      </c>
      <c r="Q1005" s="58" t="str">
        <f>IFERROR(VLOOKUP($AC1005,FILL_DATA!$A$4:$X$1004,17,0),"")</f>
        <v/>
      </c>
      <c r="R1005" s="58" t="str">
        <f>IFERROR(VLOOKUP($AC1005,FILL_DATA!$A$4:$X$1004,18,0),"")</f>
        <v/>
      </c>
      <c r="S1005" s="58" t="str">
        <f>IFERROR(VLOOKUP($AC1005,FILL_DATA!$A$4:$X$1004,19,0),"")</f>
        <v/>
      </c>
      <c r="T1005" s="58" t="str">
        <f>IFERROR(VLOOKUP($AC1005,FILL_DATA!$A$4:$X$1004,20,0),"")</f>
        <v/>
      </c>
      <c r="U1005" s="58" t="str">
        <f>IFERROR(VLOOKUP($AC1005,FILL_DATA!$A$4:$X$1004,21,0),"")</f>
        <v/>
      </c>
      <c r="V1005" s="58" t="str">
        <f>IFERROR(VLOOKUP($AC1005,FILL_DATA!$A$4:$X$1004,22,0),"")</f>
        <v/>
      </c>
      <c r="W1005" s="58" t="str">
        <f>IFERROR(VLOOKUP($AC1005,FILL_DATA!$A$4:$X$1004,23,0),"")</f>
        <v/>
      </c>
      <c r="X1005" s="59" t="str">
        <f>IFERROR(VLOOKUP($AC1005,FILL_DATA!$A$4:$X$1004,24,0),"")</f>
        <v/>
      </c>
      <c r="Y1005" s="59" t="str">
        <f>IF(SANCTION!$C$6:$C$1006="","",VLOOKUP(SANCTION!$C$6:$C$1006,Sheet1!$B$3:$C$15,2,0))</f>
        <v/>
      </c>
      <c r="Z1005" s="57">
        <f t="shared" si="30"/>
        <v>0</v>
      </c>
      <c r="AE1005" s="89">
        <f>IF(SANCTION!$C1005&gt;=9,1,0)</f>
        <v>1</v>
      </c>
      <c r="AF1005" s="89">
        <f>IFERROR(PRODUCT(SANCTION!$X1005,SANCTION!$Y1005),"")</f>
        <v>0</v>
      </c>
      <c r="AG1005" s="89">
        <f t="shared" si="31"/>
        <v>0</v>
      </c>
    </row>
    <row r="1006" spans="1:33" hidden="1">
      <c r="A1006" s="89" t="str">
        <f>J1006&amp;"_"&amp;COUNTIF($J$6:J1006,J1006)</f>
        <v>_970</v>
      </c>
      <c r="B1006" s="58"/>
      <c r="C1006" s="58" t="str">
        <f>IFERROR(VLOOKUP($AC1006,FILL_DATA!$A$4:$X$1004,2,0),"")</f>
        <v/>
      </c>
      <c r="D1006" s="59" t="str">
        <f>IFERROR(VLOOKUP($AC1006,FILL_DATA!$A$4:$X$1004,3,0),"")</f>
        <v/>
      </c>
      <c r="E1006" s="59" t="str">
        <f>IF(REFRESH!D1006="","",REFRESH!D1006)</f>
        <v/>
      </c>
      <c r="F1006" s="59" t="str">
        <f>IFERROR(VLOOKUP($AC1006,FILL_DATA!$A$4:$X$1004,5,0),"")</f>
        <v/>
      </c>
      <c r="G1006" s="58" t="str">
        <f>IFERROR(VLOOKUP($AC1006,FILL_DATA!$A$4:$X$1004,6,0),"")</f>
        <v/>
      </c>
      <c r="H1006" s="58" t="str">
        <f>IFERROR(VLOOKUP($AC1006,FILL_DATA!$A$4:$X$1004,7,0),"")</f>
        <v/>
      </c>
      <c r="I1006" s="161" t="str">
        <f>IFERROR(VLOOKUP($AC1006,FILL_DATA!$A$4:$X$1004,9,0),"")</f>
        <v/>
      </c>
      <c r="J1006" s="58" t="str">
        <f>IFERROR(VLOOKUP($AC1006,FILL_DATA!$A$4:$X$1004,10,0),"")</f>
        <v/>
      </c>
      <c r="K1006" s="58" t="str">
        <f>IFERROR(VLOOKUP($AC1006,FILL_DATA!$A$4:$X$1004,11,0),"")</f>
        <v/>
      </c>
      <c r="L1006" s="58" t="str">
        <f>IFERROR(VLOOKUP($AC1006,FILL_DATA!$A$4:$X$1004,12,0),"")</f>
        <v/>
      </c>
      <c r="M1006" s="58" t="str">
        <f>IFERROR(VLOOKUP($AC1006,FILL_DATA!$A$4:$X$1004,13,0),"")</f>
        <v/>
      </c>
      <c r="N1006" s="58" t="str">
        <f>IFERROR(VLOOKUP($AC1006,FILL_DATA!$A$4:$X$1004,14,0),"")</f>
        <v/>
      </c>
      <c r="O1006" s="58" t="str">
        <f>IFERROR(VLOOKUP($AC1006,FILL_DATA!$A$4:$X$1004,15,0),"")</f>
        <v/>
      </c>
      <c r="P1006" s="58" t="str">
        <f>IFERROR(VLOOKUP($AC1006,FILL_DATA!$A$4:$X$1004,16,0),"")</f>
        <v/>
      </c>
      <c r="Q1006" s="58" t="str">
        <f>IFERROR(VLOOKUP($AC1006,FILL_DATA!$A$4:$X$1004,17,0),"")</f>
        <v/>
      </c>
      <c r="R1006" s="58" t="str">
        <f>IFERROR(VLOOKUP($AC1006,FILL_DATA!$A$4:$X$1004,18,0),"")</f>
        <v/>
      </c>
      <c r="S1006" s="58" t="str">
        <f>IFERROR(VLOOKUP($AC1006,FILL_DATA!$A$4:$X$1004,19,0),"")</f>
        <v/>
      </c>
      <c r="T1006" s="58" t="str">
        <f>IFERROR(VLOOKUP($AC1006,FILL_DATA!$A$4:$X$1004,20,0),"")</f>
        <v/>
      </c>
      <c r="U1006" s="58" t="str">
        <f>IFERROR(VLOOKUP($AC1006,FILL_DATA!$A$4:$X$1004,21,0),"")</f>
        <v/>
      </c>
      <c r="V1006" s="58" t="str">
        <f>IFERROR(VLOOKUP($AC1006,FILL_DATA!$A$4:$X$1004,22,0),"")</f>
        <v/>
      </c>
      <c r="W1006" s="58" t="str">
        <f>IFERROR(VLOOKUP($AC1006,FILL_DATA!$A$4:$X$1004,23,0),"")</f>
        <v/>
      </c>
      <c r="X1006" s="59" t="str">
        <f>IFERROR(VLOOKUP($AC1006,FILL_DATA!$A$4:$X$1004,24,0),"")</f>
        <v/>
      </c>
      <c r="Y1006" s="59" t="str">
        <f>IF(SANCTION!$C$6:$C$1006="","",VLOOKUP(SANCTION!$C$6:$C$1006,Sheet1!$B$3:$C$15,2,0))</f>
        <v/>
      </c>
      <c r="Z1006" s="57">
        <f t="shared" si="30"/>
        <v>0</v>
      </c>
      <c r="AE1006" s="89">
        <f>IF(SANCTION!$C1006&gt;=9,1,0)</f>
        <v>1</v>
      </c>
      <c r="AF1006" s="89">
        <f>IFERROR(PRODUCT(SANCTION!$X1006,SANCTION!$Y1006),"")</f>
        <v>0</v>
      </c>
      <c r="AG1006" s="89">
        <f t="shared" si="31"/>
        <v>0</v>
      </c>
    </row>
    <row r="1007" spans="1:33" ht="15" thickBot="1">
      <c r="B1007" s="181"/>
      <c r="C1007" s="181"/>
      <c r="D1007" s="181"/>
      <c r="E1007" s="181"/>
      <c r="F1007" s="186"/>
      <c r="G1007" s="186"/>
      <c r="H1007" s="186"/>
      <c r="I1007" s="186"/>
      <c r="J1007" s="186"/>
      <c r="K1007" s="186"/>
      <c r="L1007" s="186"/>
      <c r="M1007" s="186"/>
      <c r="N1007" s="186"/>
      <c r="O1007" s="186"/>
      <c r="P1007" s="186"/>
      <c r="Q1007" s="186"/>
      <c r="R1007" s="186"/>
      <c r="S1007" s="186"/>
      <c r="T1007" s="186"/>
      <c r="U1007" s="186"/>
      <c r="V1007" s="186"/>
      <c r="W1007" s="186"/>
      <c r="X1007" s="186"/>
      <c r="Y1007" s="186"/>
      <c r="Z1007" s="186"/>
    </row>
    <row r="1008" spans="1:33" ht="15" thickBot="1">
      <c r="B1008" s="312"/>
      <c r="C1008" s="313"/>
      <c r="D1008" s="314"/>
      <c r="E1008" s="197"/>
      <c r="F1008" s="197"/>
      <c r="G1008" s="197"/>
      <c r="H1008" s="197"/>
      <c r="I1008" s="197" t="s">
        <v>2</v>
      </c>
      <c r="J1008" s="197"/>
      <c r="K1008" s="197"/>
      <c r="L1008" s="197"/>
      <c r="M1008" s="197"/>
      <c r="N1008" s="197"/>
      <c r="O1008" s="197"/>
      <c r="P1008" s="197"/>
      <c r="Q1008" s="197"/>
      <c r="R1008" s="197"/>
      <c r="S1008" s="197"/>
      <c r="T1008" s="197"/>
      <c r="U1008" s="197"/>
      <c r="V1008" s="197"/>
      <c r="W1008" s="197"/>
      <c r="X1008" s="197"/>
      <c r="Y1008" s="310">
        <f>SUM(Z6:Z1006)</f>
        <v>33825</v>
      </c>
      <c r="Z1008" s="311"/>
    </row>
    <row r="1009" spans="2:26">
      <c r="B1009" s="181"/>
      <c r="C1009" s="181"/>
      <c r="D1009" s="181"/>
      <c r="E1009" s="181"/>
      <c r="F1009" s="186"/>
      <c r="G1009" s="186"/>
      <c r="H1009" s="186"/>
      <c r="I1009" s="186"/>
      <c r="J1009" s="186" t="str">
        <f>[1]!SpellNumber(Y1008)</f>
        <v xml:space="preserve">Rupees ThirtyThree Thousand Eight Hundred TwentyFive Only </v>
      </c>
      <c r="K1009" s="186"/>
      <c r="L1009" s="186"/>
      <c r="M1009" s="186"/>
      <c r="N1009" s="186"/>
      <c r="O1009" s="186"/>
      <c r="P1009" s="186"/>
      <c r="Q1009" s="186"/>
      <c r="R1009" s="186"/>
      <c r="S1009" s="186"/>
      <c r="T1009" s="186"/>
      <c r="U1009" s="186"/>
      <c r="V1009" s="186"/>
      <c r="W1009" s="186"/>
      <c r="X1009" s="186"/>
      <c r="Y1009" s="186"/>
      <c r="Z1009" s="186"/>
    </row>
    <row r="1010" spans="2:26" ht="40" customHeight="1">
      <c r="B1010" s="181"/>
      <c r="C1010" s="181"/>
      <c r="D1010" s="181"/>
      <c r="E1010" s="181"/>
      <c r="F1010" s="186"/>
      <c r="G1010" s="186"/>
      <c r="H1010" s="186"/>
      <c r="I1010" s="186"/>
      <c r="J1010" s="186"/>
      <c r="K1010" s="186"/>
      <c r="L1010" s="186"/>
      <c r="M1010" s="186"/>
      <c r="N1010" s="186"/>
      <c r="O1010" s="186"/>
      <c r="P1010" s="186"/>
      <c r="Q1010" s="186"/>
      <c r="R1010" s="186"/>
      <c r="S1010" s="186"/>
      <c r="T1010" s="186"/>
      <c r="U1010" s="186" t="str">
        <f>MASTER!I5</f>
        <v>अध्यक्ष</v>
      </c>
      <c r="V1010" s="186"/>
      <c r="W1010" s="186"/>
      <c r="X1010" s="186" t="str">
        <f>MASTER!K5</f>
        <v xml:space="preserve">सचिव </v>
      </c>
      <c r="Y1010" s="186"/>
      <c r="Z1010" s="186"/>
    </row>
    <row r="1011" spans="2:26">
      <c r="B1011" s="181"/>
      <c r="C1011" s="181"/>
      <c r="D1011" s="181"/>
      <c r="E1011" s="181"/>
      <c r="F1011" s="186"/>
      <c r="G1011" s="186"/>
      <c r="H1011" s="186"/>
      <c r="I1011" s="186"/>
      <c r="J1011" s="186"/>
      <c r="K1011" s="186"/>
      <c r="L1011" s="186"/>
      <c r="M1011" s="186"/>
      <c r="N1011" s="186"/>
      <c r="O1011" s="186"/>
      <c r="P1011" s="186"/>
      <c r="Q1011" s="186"/>
      <c r="R1011" s="186"/>
      <c r="S1011" s="186"/>
      <c r="T1011" s="186"/>
      <c r="U1011" s="305" t="str">
        <f>MASTER!I6</f>
        <v>एसएमसी/एसडीएमसी</v>
      </c>
      <c r="V1011" s="305"/>
      <c r="W1011" s="305"/>
      <c r="X1011" s="305"/>
      <c r="Y1011" s="186"/>
      <c r="Z1011" s="186"/>
    </row>
    <row r="1012" spans="2:26">
      <c r="B1012" s="181"/>
      <c r="C1012" s="181"/>
      <c r="D1012" s="181"/>
      <c r="E1012" s="181"/>
      <c r="F1012" s="186"/>
      <c r="G1012" s="186"/>
      <c r="H1012" s="186"/>
      <c r="I1012" s="186"/>
      <c r="J1012" s="186"/>
      <c r="K1012" s="186"/>
      <c r="L1012" s="186"/>
      <c r="M1012" s="186"/>
      <c r="N1012" s="186"/>
      <c r="O1012" s="186"/>
      <c r="P1012" s="186"/>
      <c r="Q1012" s="186"/>
      <c r="R1012" s="305" t="str">
        <f>MASTER!C4</f>
        <v xml:space="preserve">राजकीय उच्च माध्यमिक विद्यालय 13डीओएल </v>
      </c>
      <c r="S1012" s="305"/>
      <c r="T1012" s="305"/>
      <c r="U1012" s="305"/>
      <c r="V1012" s="305"/>
      <c r="W1012" s="305"/>
      <c r="X1012" s="305"/>
      <c r="Y1012" s="305"/>
      <c r="Z1012" s="305"/>
    </row>
    <row r="1013" spans="2:26">
      <c r="B1013" s="181"/>
      <c r="C1013" s="181"/>
      <c r="D1013" s="181"/>
      <c r="E1013" s="181"/>
      <c r="F1013" s="186"/>
      <c r="G1013" s="186"/>
      <c r="H1013" s="186"/>
      <c r="I1013" s="186"/>
      <c r="J1013" s="186"/>
      <c r="K1013" s="186"/>
      <c r="L1013" s="186"/>
      <c r="M1013" s="186"/>
      <c r="N1013" s="186"/>
      <c r="O1013" s="186"/>
      <c r="P1013" s="186"/>
      <c r="Q1013" s="186"/>
      <c r="R1013" s="186"/>
      <c r="S1013" s="186"/>
      <c r="T1013" s="186"/>
      <c r="U1013" s="186"/>
      <c r="V1013" s="186"/>
      <c r="W1013" s="186"/>
      <c r="X1013" s="186"/>
      <c r="Y1013" s="186"/>
      <c r="Z1013" s="186"/>
    </row>
    <row r="1014" spans="2:26">
      <c r="F1014" s="92"/>
      <c r="G1014" s="92"/>
      <c r="H1014" s="92"/>
      <c r="I1014" s="92"/>
      <c r="J1014" s="92"/>
      <c r="K1014" s="92"/>
      <c r="L1014" s="92"/>
      <c r="M1014" s="92"/>
      <c r="N1014" s="92"/>
      <c r="O1014" s="92"/>
      <c r="P1014" s="92"/>
      <c r="Q1014" s="92"/>
      <c r="R1014" s="92"/>
      <c r="S1014" s="92"/>
      <c r="T1014" s="92"/>
      <c r="U1014" s="92"/>
      <c r="V1014" s="92"/>
      <c r="W1014" s="92"/>
      <c r="X1014" s="92"/>
      <c r="Y1014" s="92"/>
      <c r="Z1014" s="92"/>
    </row>
    <row r="1015" spans="2:26">
      <c r="F1015" s="92"/>
      <c r="G1015" s="92"/>
      <c r="H1015" s="92"/>
      <c r="I1015" s="92"/>
      <c r="J1015" s="92"/>
      <c r="K1015" s="92"/>
      <c r="L1015" s="92"/>
      <c r="M1015" s="92"/>
      <c r="N1015" s="92"/>
      <c r="O1015" s="92"/>
      <c r="P1015" s="92"/>
      <c r="Q1015" s="92"/>
      <c r="R1015" s="92"/>
      <c r="S1015" s="92"/>
      <c r="T1015" s="92"/>
      <c r="U1015" s="92"/>
      <c r="V1015" s="92"/>
      <c r="W1015" s="92"/>
      <c r="X1015" s="92"/>
      <c r="Y1015" s="92"/>
      <c r="Z1015" s="92"/>
    </row>
    <row r="1016" spans="2:26">
      <c r="F1016" s="92"/>
      <c r="G1016" s="92"/>
      <c r="H1016" s="92"/>
      <c r="I1016" s="92"/>
      <c r="J1016" s="92"/>
      <c r="K1016" s="92"/>
      <c r="L1016" s="92"/>
      <c r="M1016" s="92"/>
      <c r="N1016" s="92"/>
      <c r="O1016" s="92"/>
      <c r="P1016" s="92"/>
      <c r="Q1016" s="92"/>
      <c r="R1016" s="92"/>
      <c r="S1016" s="92"/>
      <c r="T1016" s="92"/>
      <c r="U1016" s="92"/>
      <c r="V1016" s="92"/>
      <c r="W1016" s="92"/>
      <c r="X1016" s="92"/>
      <c r="Y1016" s="92"/>
      <c r="Z1016" s="92"/>
    </row>
    <row r="1017" spans="2:26">
      <c r="F1017" s="92"/>
      <c r="G1017" s="92"/>
      <c r="H1017" s="92"/>
      <c r="I1017" s="92"/>
      <c r="J1017" s="92"/>
      <c r="K1017" s="92"/>
      <c r="L1017" s="92"/>
      <c r="M1017" s="92"/>
      <c r="N1017" s="92"/>
      <c r="O1017" s="92"/>
      <c r="P1017" s="92"/>
      <c r="Q1017" s="92"/>
      <c r="R1017" s="92"/>
      <c r="S1017" s="92"/>
      <c r="T1017" s="92"/>
      <c r="U1017" s="92"/>
      <c r="V1017" s="92"/>
      <c r="W1017" s="92"/>
      <c r="X1017" s="92"/>
      <c r="Y1017" s="92"/>
      <c r="Z1017" s="92"/>
    </row>
    <row r="1018" spans="2:26">
      <c r="F1018" s="92"/>
      <c r="G1018" s="92"/>
      <c r="H1018" s="92"/>
      <c r="I1018" s="92"/>
      <c r="J1018" s="92"/>
      <c r="K1018" s="92"/>
      <c r="L1018" s="92"/>
      <c r="M1018" s="92"/>
      <c r="N1018" s="92"/>
      <c r="O1018" s="92"/>
      <c r="P1018" s="92"/>
      <c r="Q1018" s="92"/>
      <c r="R1018" s="92"/>
      <c r="S1018" s="92"/>
      <c r="T1018" s="92"/>
      <c r="U1018" s="92"/>
      <c r="V1018" s="92"/>
      <c r="W1018" s="92"/>
      <c r="X1018" s="92"/>
      <c r="Y1018" s="92"/>
      <c r="Z1018" s="92"/>
    </row>
    <row r="1019" spans="2:26">
      <c r="F1019" s="92"/>
      <c r="G1019" s="92"/>
      <c r="H1019" s="92"/>
      <c r="I1019" s="92"/>
      <c r="J1019" s="92"/>
      <c r="K1019" s="92"/>
      <c r="L1019" s="92"/>
      <c r="M1019" s="92"/>
      <c r="N1019" s="92"/>
      <c r="O1019" s="92"/>
      <c r="P1019" s="92"/>
      <c r="Q1019" s="92"/>
      <c r="R1019" s="92"/>
      <c r="S1019" s="92"/>
      <c r="T1019" s="92"/>
      <c r="U1019" s="92"/>
      <c r="V1019" s="92"/>
      <c r="W1019" s="92"/>
      <c r="X1019" s="92"/>
      <c r="Y1019" s="92"/>
      <c r="Z1019" s="92"/>
    </row>
    <row r="1020" spans="2:26">
      <c r="F1020" s="92"/>
      <c r="G1020" s="92"/>
      <c r="H1020" s="92"/>
      <c r="I1020" s="92"/>
      <c r="J1020" s="92"/>
      <c r="K1020" s="92"/>
      <c r="L1020" s="92"/>
      <c r="M1020" s="92"/>
      <c r="N1020" s="92"/>
      <c r="O1020" s="92"/>
      <c r="P1020" s="92"/>
      <c r="Q1020" s="92"/>
      <c r="R1020" s="92"/>
      <c r="S1020" s="92"/>
      <c r="T1020" s="92"/>
      <c r="U1020" s="92"/>
      <c r="V1020" s="92"/>
      <c r="W1020" s="92"/>
      <c r="X1020" s="92"/>
      <c r="Y1020" s="92"/>
      <c r="Z1020" s="92"/>
    </row>
    <row r="1021" spans="2:26">
      <c r="F1021" s="92"/>
      <c r="G1021" s="92"/>
      <c r="H1021" s="92"/>
      <c r="I1021" s="92"/>
      <c r="J1021" s="92"/>
      <c r="K1021" s="92"/>
      <c r="L1021" s="92"/>
      <c r="M1021" s="92"/>
      <c r="N1021" s="92"/>
      <c r="O1021" s="92"/>
      <c r="P1021" s="92"/>
      <c r="Q1021" s="92"/>
      <c r="R1021" s="92"/>
      <c r="S1021" s="92"/>
      <c r="T1021" s="92"/>
      <c r="U1021" s="92"/>
      <c r="V1021" s="92"/>
      <c r="W1021" s="92"/>
      <c r="X1021" s="92"/>
      <c r="Y1021" s="92"/>
      <c r="Z1021" s="92"/>
    </row>
    <row r="1022" spans="2:26">
      <c r="F1022" s="92"/>
      <c r="G1022" s="92"/>
      <c r="H1022" s="92"/>
      <c r="I1022" s="92"/>
      <c r="J1022" s="92"/>
      <c r="K1022" s="92"/>
      <c r="L1022" s="92"/>
      <c r="M1022" s="92"/>
      <c r="N1022" s="92"/>
      <c r="O1022" s="92"/>
      <c r="P1022" s="92"/>
      <c r="Q1022" s="92"/>
      <c r="R1022" s="92"/>
      <c r="S1022" s="92"/>
      <c r="T1022" s="92"/>
      <c r="U1022" s="92"/>
      <c r="V1022" s="92"/>
      <c r="W1022" s="92"/>
      <c r="X1022" s="92"/>
      <c r="Y1022" s="92"/>
      <c r="Z1022" s="92"/>
    </row>
    <row r="1023" spans="2:26">
      <c r="F1023" s="92"/>
      <c r="G1023" s="92"/>
      <c r="H1023" s="92"/>
      <c r="I1023" s="92"/>
      <c r="J1023" s="92"/>
      <c r="K1023" s="92"/>
      <c r="L1023" s="92"/>
      <c r="M1023" s="92"/>
      <c r="N1023" s="92"/>
      <c r="O1023" s="92"/>
      <c r="P1023" s="92"/>
      <c r="Q1023" s="92"/>
      <c r="R1023" s="92"/>
      <c r="S1023" s="92"/>
      <c r="T1023" s="92"/>
      <c r="U1023" s="92"/>
      <c r="V1023" s="92"/>
      <c r="W1023" s="92"/>
      <c r="X1023" s="92"/>
      <c r="Y1023" s="92"/>
      <c r="Z1023" s="92"/>
    </row>
    <row r="1024" spans="2:26">
      <c r="F1024" s="92"/>
      <c r="G1024" s="92"/>
      <c r="H1024" s="92"/>
      <c r="I1024" s="92"/>
      <c r="J1024" s="92"/>
      <c r="K1024" s="92"/>
      <c r="L1024" s="92"/>
      <c r="M1024" s="92"/>
      <c r="N1024" s="92"/>
      <c r="O1024" s="92"/>
      <c r="P1024" s="92"/>
      <c r="Q1024" s="92"/>
      <c r="R1024" s="92"/>
      <c r="S1024" s="92"/>
      <c r="T1024" s="92"/>
      <c r="U1024" s="92"/>
      <c r="V1024" s="92"/>
      <c r="W1024" s="92"/>
      <c r="X1024" s="92"/>
      <c r="Y1024" s="92"/>
      <c r="Z1024" s="92"/>
    </row>
    <row r="1025" spans="6:26">
      <c r="F1025" s="92"/>
      <c r="G1025" s="92"/>
      <c r="H1025" s="92"/>
      <c r="I1025" s="92"/>
      <c r="J1025" s="92"/>
      <c r="K1025" s="92"/>
      <c r="L1025" s="92"/>
      <c r="M1025" s="92"/>
      <c r="N1025" s="92"/>
      <c r="O1025" s="92"/>
      <c r="P1025" s="92"/>
      <c r="Q1025" s="92"/>
      <c r="R1025" s="92"/>
      <c r="S1025" s="92"/>
      <c r="T1025" s="92"/>
      <c r="U1025" s="92"/>
      <c r="V1025" s="92"/>
      <c r="W1025" s="92"/>
      <c r="X1025" s="92"/>
      <c r="Y1025" s="92"/>
      <c r="Z1025" s="92"/>
    </row>
    <row r="1026" spans="6:26">
      <c r="F1026" s="92"/>
      <c r="G1026" s="92"/>
      <c r="H1026" s="92"/>
      <c r="I1026" s="92"/>
      <c r="J1026" s="92"/>
      <c r="K1026" s="92"/>
      <c r="L1026" s="92"/>
      <c r="M1026" s="92"/>
      <c r="N1026" s="92"/>
      <c r="O1026" s="92"/>
      <c r="P1026" s="92"/>
      <c r="Q1026" s="92"/>
      <c r="R1026" s="92"/>
      <c r="S1026" s="92"/>
      <c r="T1026" s="92"/>
      <c r="U1026" s="92"/>
      <c r="V1026" s="92"/>
      <c r="W1026" s="92"/>
      <c r="X1026" s="92"/>
      <c r="Y1026" s="92"/>
      <c r="Z1026" s="92"/>
    </row>
    <row r="1027" spans="6:26">
      <c r="F1027" s="92"/>
      <c r="G1027" s="92"/>
      <c r="H1027" s="92"/>
      <c r="I1027" s="92"/>
      <c r="J1027" s="92"/>
      <c r="K1027" s="92"/>
      <c r="L1027" s="92"/>
      <c r="M1027" s="92"/>
      <c r="N1027" s="92"/>
      <c r="O1027" s="92"/>
      <c r="P1027" s="92"/>
      <c r="Q1027" s="92"/>
      <c r="R1027" s="92"/>
      <c r="S1027" s="92"/>
      <c r="T1027" s="92"/>
      <c r="U1027" s="92"/>
      <c r="V1027" s="92"/>
      <c r="W1027" s="92"/>
      <c r="X1027" s="92"/>
      <c r="Y1027" s="92"/>
      <c r="Z1027" s="92"/>
    </row>
    <row r="1028" spans="6:26">
      <c r="F1028" s="92"/>
      <c r="G1028" s="92"/>
      <c r="H1028" s="92"/>
      <c r="I1028" s="92"/>
      <c r="J1028" s="92"/>
      <c r="K1028" s="92"/>
      <c r="L1028" s="92"/>
      <c r="M1028" s="92"/>
      <c r="N1028" s="92"/>
      <c r="O1028" s="92"/>
      <c r="P1028" s="92"/>
      <c r="Q1028" s="92"/>
      <c r="R1028" s="92"/>
      <c r="S1028" s="92"/>
      <c r="T1028" s="92"/>
      <c r="U1028" s="92"/>
      <c r="V1028" s="92"/>
      <c r="W1028" s="92"/>
      <c r="X1028" s="92"/>
      <c r="Y1028" s="92"/>
      <c r="Z1028" s="92"/>
    </row>
    <row r="1029" spans="6:26">
      <c r="F1029" s="92"/>
      <c r="G1029" s="92"/>
      <c r="H1029" s="92"/>
      <c r="I1029" s="92"/>
      <c r="J1029" s="92"/>
      <c r="K1029" s="92"/>
      <c r="L1029" s="92"/>
      <c r="M1029" s="92"/>
      <c r="N1029" s="92"/>
      <c r="O1029" s="92"/>
      <c r="P1029" s="92"/>
      <c r="Q1029" s="92"/>
      <c r="R1029" s="92"/>
      <c r="S1029" s="92"/>
      <c r="T1029" s="92"/>
      <c r="U1029" s="92"/>
      <c r="V1029" s="92"/>
      <c r="W1029" s="92"/>
      <c r="X1029" s="92"/>
      <c r="Y1029" s="92"/>
      <c r="Z1029" s="92"/>
    </row>
    <row r="1030" spans="6:26">
      <c r="F1030" s="92"/>
      <c r="G1030" s="92"/>
      <c r="H1030" s="92"/>
      <c r="I1030" s="92"/>
      <c r="J1030" s="92"/>
      <c r="K1030" s="92"/>
      <c r="L1030" s="92"/>
      <c r="M1030" s="92"/>
      <c r="N1030" s="92"/>
      <c r="O1030" s="92"/>
      <c r="P1030" s="92"/>
      <c r="Q1030" s="92"/>
      <c r="R1030" s="92"/>
      <c r="S1030" s="92"/>
      <c r="T1030" s="92"/>
      <c r="U1030" s="92"/>
      <c r="V1030" s="92"/>
      <c r="W1030" s="92"/>
      <c r="X1030" s="92"/>
      <c r="Y1030" s="92"/>
      <c r="Z1030" s="92"/>
    </row>
    <row r="1031" spans="6:26">
      <c r="F1031" s="92"/>
      <c r="G1031" s="92"/>
      <c r="H1031" s="92"/>
      <c r="I1031" s="92"/>
      <c r="J1031" s="92"/>
      <c r="K1031" s="92"/>
      <c r="L1031" s="92"/>
      <c r="M1031" s="92"/>
      <c r="N1031" s="92"/>
      <c r="O1031" s="92"/>
      <c r="P1031" s="92"/>
      <c r="Q1031" s="92"/>
      <c r="R1031" s="92"/>
      <c r="S1031" s="92"/>
      <c r="T1031" s="92"/>
      <c r="U1031" s="92"/>
      <c r="V1031" s="92"/>
      <c r="W1031" s="92"/>
      <c r="X1031" s="92"/>
      <c r="Y1031" s="92"/>
      <c r="Z1031" s="92"/>
    </row>
    <row r="1032" spans="6:26">
      <c r="F1032" s="92"/>
      <c r="G1032" s="92"/>
      <c r="H1032" s="92"/>
      <c r="I1032" s="92"/>
      <c r="J1032" s="92"/>
      <c r="K1032" s="92"/>
      <c r="L1032" s="92"/>
      <c r="M1032" s="92"/>
      <c r="N1032" s="92"/>
      <c r="O1032" s="92"/>
      <c r="P1032" s="92"/>
      <c r="Q1032" s="92"/>
      <c r="R1032" s="92"/>
      <c r="S1032" s="92"/>
      <c r="T1032" s="92"/>
      <c r="U1032" s="92"/>
      <c r="V1032" s="92"/>
      <c r="W1032" s="92"/>
      <c r="X1032" s="92"/>
      <c r="Y1032" s="92"/>
      <c r="Z1032" s="92"/>
    </row>
    <row r="1033" spans="6:26">
      <c r="F1033" s="92"/>
      <c r="G1033" s="92"/>
      <c r="H1033" s="92"/>
      <c r="I1033" s="92"/>
      <c r="J1033" s="92"/>
      <c r="K1033" s="92"/>
      <c r="L1033" s="92"/>
      <c r="M1033" s="92"/>
      <c r="N1033" s="92"/>
      <c r="O1033" s="92"/>
      <c r="P1033" s="92"/>
      <c r="Q1033" s="92"/>
      <c r="R1033" s="92"/>
      <c r="S1033" s="92"/>
      <c r="T1033" s="92"/>
      <c r="U1033" s="92"/>
      <c r="V1033" s="92"/>
      <c r="W1033" s="92"/>
      <c r="X1033" s="92"/>
      <c r="Y1033" s="92"/>
      <c r="Z1033" s="92"/>
    </row>
    <row r="1034" spans="6:26">
      <c r="F1034" s="92"/>
      <c r="G1034" s="92"/>
      <c r="H1034" s="92"/>
      <c r="I1034" s="92"/>
      <c r="J1034" s="92"/>
      <c r="K1034" s="92"/>
      <c r="L1034" s="92"/>
      <c r="M1034" s="92"/>
      <c r="N1034" s="92"/>
      <c r="O1034" s="92"/>
      <c r="P1034" s="92"/>
      <c r="Q1034" s="92"/>
      <c r="R1034" s="92"/>
      <c r="S1034" s="92"/>
      <c r="T1034" s="92"/>
      <c r="U1034" s="92"/>
      <c r="V1034" s="92"/>
      <c r="W1034" s="92"/>
      <c r="X1034" s="92"/>
      <c r="Y1034" s="92"/>
      <c r="Z1034" s="92"/>
    </row>
    <row r="1035" spans="6:26">
      <c r="F1035" s="92"/>
      <c r="G1035" s="92"/>
      <c r="H1035" s="92"/>
      <c r="I1035" s="92"/>
      <c r="J1035" s="92"/>
      <c r="K1035" s="92"/>
      <c r="L1035" s="92"/>
      <c r="M1035" s="92"/>
      <c r="N1035" s="92"/>
      <c r="O1035" s="92"/>
      <c r="P1035" s="92"/>
      <c r="Q1035" s="92"/>
      <c r="R1035" s="92"/>
      <c r="S1035" s="92"/>
      <c r="T1035" s="92"/>
      <c r="U1035" s="92"/>
      <c r="V1035" s="92"/>
      <c r="W1035" s="92"/>
      <c r="X1035" s="92"/>
      <c r="Y1035" s="92"/>
      <c r="Z1035" s="92"/>
    </row>
    <row r="1036" spans="6:26">
      <c r="F1036" s="92"/>
      <c r="G1036" s="92"/>
      <c r="H1036" s="92"/>
      <c r="I1036" s="92"/>
      <c r="J1036" s="92"/>
      <c r="K1036" s="92"/>
      <c r="L1036" s="92"/>
      <c r="M1036" s="92"/>
      <c r="N1036" s="92"/>
      <c r="O1036" s="92"/>
      <c r="P1036" s="92"/>
      <c r="Q1036" s="92"/>
      <c r="R1036" s="92"/>
      <c r="S1036" s="92"/>
      <c r="T1036" s="92"/>
      <c r="U1036" s="92"/>
      <c r="V1036" s="92"/>
      <c r="W1036" s="92"/>
      <c r="X1036" s="92"/>
      <c r="Y1036" s="92"/>
      <c r="Z1036" s="92"/>
    </row>
    <row r="1037" spans="6:26">
      <c r="F1037" s="92"/>
      <c r="G1037" s="92"/>
      <c r="H1037" s="92"/>
      <c r="I1037" s="92"/>
      <c r="J1037" s="92"/>
      <c r="K1037" s="92"/>
      <c r="L1037" s="92"/>
      <c r="M1037" s="92"/>
      <c r="N1037" s="92"/>
      <c r="O1037" s="92"/>
      <c r="P1037" s="92"/>
      <c r="Q1037" s="92"/>
      <c r="R1037" s="92"/>
      <c r="S1037" s="92"/>
      <c r="T1037" s="92"/>
      <c r="U1037" s="92"/>
      <c r="V1037" s="92"/>
      <c r="W1037" s="92"/>
      <c r="X1037" s="92"/>
      <c r="Y1037" s="92"/>
      <c r="Z1037" s="92"/>
    </row>
    <row r="1038" spans="6:26">
      <c r="F1038" s="92"/>
      <c r="G1038" s="92"/>
      <c r="H1038" s="92"/>
      <c r="I1038" s="92"/>
      <c r="J1038" s="92"/>
      <c r="K1038" s="92"/>
      <c r="L1038" s="92"/>
      <c r="M1038" s="92"/>
      <c r="N1038" s="92"/>
      <c r="O1038" s="92"/>
      <c r="P1038" s="92"/>
      <c r="Q1038" s="92"/>
      <c r="R1038" s="92"/>
      <c r="S1038" s="92"/>
      <c r="T1038" s="92"/>
      <c r="U1038" s="92"/>
      <c r="V1038" s="92"/>
      <c r="W1038" s="92"/>
      <c r="X1038" s="92"/>
      <c r="Y1038" s="92"/>
      <c r="Z1038" s="92"/>
    </row>
    <row r="1039" spans="6:26">
      <c r="F1039" s="92"/>
      <c r="G1039" s="92"/>
      <c r="H1039" s="92"/>
      <c r="I1039" s="92"/>
      <c r="J1039" s="92"/>
      <c r="K1039" s="92"/>
      <c r="L1039" s="92"/>
      <c r="M1039" s="92"/>
      <c r="N1039" s="92"/>
      <c r="O1039" s="92"/>
      <c r="P1039" s="92"/>
      <c r="Q1039" s="92"/>
      <c r="R1039" s="92"/>
      <c r="S1039" s="92"/>
      <c r="T1039" s="92"/>
      <c r="U1039" s="92"/>
      <c r="V1039" s="92"/>
      <c r="W1039" s="92"/>
      <c r="X1039" s="92"/>
      <c r="Y1039" s="92"/>
      <c r="Z1039" s="92"/>
    </row>
    <row r="1040" spans="6:26">
      <c r="F1040" s="92"/>
      <c r="G1040" s="92"/>
      <c r="H1040" s="92"/>
      <c r="I1040" s="92"/>
      <c r="J1040" s="92"/>
      <c r="K1040" s="92"/>
      <c r="L1040" s="92"/>
      <c r="M1040" s="92"/>
      <c r="N1040" s="92"/>
      <c r="O1040" s="92"/>
      <c r="P1040" s="92"/>
      <c r="Q1040" s="92"/>
      <c r="R1040" s="92"/>
      <c r="S1040" s="92"/>
      <c r="T1040" s="92"/>
      <c r="U1040" s="92"/>
      <c r="V1040" s="92"/>
      <c r="W1040" s="92"/>
      <c r="X1040" s="92"/>
      <c r="Y1040" s="92"/>
      <c r="Z1040" s="92"/>
    </row>
    <row r="1041" spans="6:26">
      <c r="F1041" s="92"/>
      <c r="G1041" s="92"/>
      <c r="H1041" s="92"/>
      <c r="I1041" s="92"/>
      <c r="J1041" s="92"/>
      <c r="K1041" s="92"/>
      <c r="L1041" s="92"/>
      <c r="M1041" s="92"/>
      <c r="N1041" s="92"/>
      <c r="O1041" s="92"/>
      <c r="P1041" s="92"/>
      <c r="Q1041" s="92"/>
      <c r="R1041" s="92"/>
      <c r="S1041" s="92"/>
      <c r="T1041" s="92"/>
      <c r="U1041" s="92"/>
      <c r="V1041" s="92"/>
      <c r="W1041" s="92"/>
      <c r="X1041" s="92"/>
      <c r="Y1041" s="92"/>
      <c r="Z1041" s="92"/>
    </row>
    <row r="1042" spans="6:26">
      <c r="F1042" s="92"/>
      <c r="G1042" s="92"/>
      <c r="H1042" s="92"/>
      <c r="I1042" s="92"/>
      <c r="J1042" s="92"/>
      <c r="K1042" s="92"/>
      <c r="L1042" s="92"/>
      <c r="M1042" s="92"/>
      <c r="N1042" s="92"/>
      <c r="O1042" s="92"/>
      <c r="P1042" s="92"/>
      <c r="Q1042" s="92"/>
      <c r="R1042" s="92"/>
      <c r="S1042" s="92"/>
      <c r="T1042" s="92"/>
      <c r="U1042" s="92"/>
      <c r="V1042" s="92"/>
      <c r="W1042" s="92"/>
      <c r="X1042" s="92"/>
      <c r="Y1042" s="92"/>
      <c r="Z1042" s="92"/>
    </row>
    <row r="1043" spans="6:26">
      <c r="F1043" s="92"/>
      <c r="G1043" s="92"/>
      <c r="H1043" s="92"/>
      <c r="I1043" s="92"/>
      <c r="J1043" s="92"/>
      <c r="K1043" s="92"/>
      <c r="L1043" s="92"/>
      <c r="M1043" s="92"/>
      <c r="N1043" s="92"/>
      <c r="O1043" s="92"/>
      <c r="P1043" s="92"/>
      <c r="Q1043" s="92"/>
      <c r="R1043" s="92"/>
      <c r="S1043" s="92"/>
      <c r="T1043" s="92"/>
      <c r="U1043" s="92"/>
      <c r="V1043" s="92"/>
      <c r="W1043" s="92"/>
      <c r="X1043" s="92"/>
      <c r="Y1043" s="92"/>
      <c r="Z1043" s="92"/>
    </row>
    <row r="1044" spans="6:26">
      <c r="F1044" s="92"/>
      <c r="G1044" s="92"/>
      <c r="H1044" s="92"/>
      <c r="I1044" s="92"/>
      <c r="J1044" s="92"/>
      <c r="K1044" s="92"/>
      <c r="L1044" s="92"/>
      <c r="M1044" s="92"/>
      <c r="N1044" s="92"/>
      <c r="O1044" s="92"/>
      <c r="P1044" s="92"/>
      <c r="Q1044" s="92"/>
      <c r="R1044" s="92"/>
      <c r="S1044" s="92"/>
      <c r="T1044" s="92"/>
      <c r="U1044" s="92"/>
      <c r="V1044" s="92"/>
      <c r="W1044" s="92"/>
      <c r="X1044" s="92"/>
      <c r="Y1044" s="92"/>
      <c r="Z1044" s="92"/>
    </row>
    <row r="1045" spans="6:26">
      <c r="F1045" s="92"/>
      <c r="G1045" s="92"/>
      <c r="H1045" s="92"/>
      <c r="I1045" s="92"/>
      <c r="J1045" s="92"/>
      <c r="K1045" s="92"/>
      <c r="L1045" s="92"/>
      <c r="M1045" s="92"/>
      <c r="N1045" s="92"/>
      <c r="O1045" s="92"/>
      <c r="P1045" s="92"/>
      <c r="Q1045" s="92"/>
      <c r="R1045" s="92"/>
      <c r="S1045" s="92"/>
      <c r="T1045" s="92"/>
      <c r="U1045" s="92"/>
      <c r="V1045" s="92"/>
      <c r="W1045" s="92"/>
      <c r="X1045" s="92"/>
      <c r="Y1045" s="92"/>
      <c r="Z1045" s="92"/>
    </row>
    <row r="1046" spans="6:26">
      <c r="F1046" s="92"/>
      <c r="G1046" s="92"/>
      <c r="H1046" s="92"/>
      <c r="I1046" s="92"/>
      <c r="J1046" s="92"/>
      <c r="K1046" s="92"/>
      <c r="L1046" s="92"/>
      <c r="M1046" s="92"/>
      <c r="N1046" s="92"/>
      <c r="O1046" s="92"/>
      <c r="P1046" s="92"/>
      <c r="Q1046" s="92"/>
      <c r="R1046" s="92"/>
      <c r="S1046" s="92"/>
      <c r="T1046" s="92"/>
      <c r="U1046" s="92"/>
      <c r="V1046" s="92"/>
      <c r="W1046" s="92"/>
      <c r="X1046" s="92"/>
      <c r="Y1046" s="92"/>
      <c r="Z1046" s="92"/>
    </row>
    <row r="1047" spans="6:26">
      <c r="F1047" s="92"/>
      <c r="G1047" s="92"/>
      <c r="H1047" s="92"/>
      <c r="I1047" s="92"/>
      <c r="J1047" s="92"/>
      <c r="K1047" s="92"/>
      <c r="L1047" s="92"/>
      <c r="M1047" s="92"/>
      <c r="N1047" s="92"/>
      <c r="O1047" s="92"/>
      <c r="P1047" s="92"/>
      <c r="Q1047" s="92"/>
      <c r="R1047" s="92"/>
      <c r="S1047" s="92"/>
      <c r="T1047" s="92"/>
      <c r="U1047" s="92"/>
      <c r="V1047" s="92"/>
      <c r="W1047" s="92"/>
      <c r="X1047" s="92"/>
      <c r="Y1047" s="92"/>
      <c r="Z1047" s="92"/>
    </row>
    <row r="1048" spans="6:26">
      <c r="F1048" s="92"/>
      <c r="G1048" s="92"/>
      <c r="H1048" s="92"/>
      <c r="I1048" s="92"/>
      <c r="J1048" s="92"/>
      <c r="K1048" s="92"/>
      <c r="L1048" s="92"/>
      <c r="M1048" s="92"/>
      <c r="N1048" s="92"/>
      <c r="O1048" s="92"/>
      <c r="P1048" s="92"/>
      <c r="Q1048" s="92"/>
      <c r="R1048" s="92"/>
      <c r="S1048" s="92"/>
      <c r="T1048" s="92"/>
      <c r="U1048" s="92"/>
      <c r="V1048" s="92"/>
      <c r="W1048" s="92"/>
      <c r="X1048" s="92"/>
      <c r="Y1048" s="92"/>
      <c r="Z1048" s="92"/>
    </row>
    <row r="1049" spans="6:26">
      <c r="F1049" s="92"/>
      <c r="G1049" s="92"/>
      <c r="H1049" s="92"/>
      <c r="I1049" s="92"/>
      <c r="J1049" s="92"/>
      <c r="K1049" s="92"/>
      <c r="L1049" s="92"/>
      <c r="M1049" s="92"/>
      <c r="N1049" s="92"/>
      <c r="O1049" s="92"/>
      <c r="P1049" s="92"/>
      <c r="Q1049" s="92"/>
      <c r="R1049" s="92"/>
      <c r="S1049" s="92"/>
      <c r="T1049" s="92"/>
      <c r="U1049" s="92"/>
      <c r="V1049" s="92"/>
      <c r="W1049" s="92"/>
      <c r="X1049" s="92"/>
      <c r="Y1049" s="92"/>
      <c r="Z1049" s="92"/>
    </row>
    <row r="1050" spans="6:26">
      <c r="F1050" s="92"/>
      <c r="G1050" s="92"/>
      <c r="H1050" s="92"/>
      <c r="I1050" s="92"/>
      <c r="J1050" s="92"/>
      <c r="K1050" s="92"/>
      <c r="L1050" s="92"/>
      <c r="M1050" s="92"/>
      <c r="N1050" s="92"/>
      <c r="O1050" s="92"/>
      <c r="P1050" s="92"/>
      <c r="Q1050" s="92"/>
      <c r="R1050" s="92"/>
      <c r="S1050" s="92"/>
      <c r="T1050" s="92"/>
      <c r="U1050" s="92"/>
      <c r="V1050" s="92"/>
      <c r="W1050" s="92"/>
      <c r="X1050" s="92"/>
      <c r="Y1050" s="92"/>
      <c r="Z1050" s="92"/>
    </row>
    <row r="1051" spans="6:26">
      <c r="F1051" s="92"/>
      <c r="G1051" s="92"/>
      <c r="H1051" s="92"/>
      <c r="I1051" s="92"/>
      <c r="J1051" s="92"/>
      <c r="K1051" s="92"/>
      <c r="L1051" s="92"/>
      <c r="M1051" s="92"/>
      <c r="N1051" s="92"/>
      <c r="O1051" s="92"/>
      <c r="P1051" s="92"/>
      <c r="Q1051" s="92"/>
      <c r="R1051" s="92"/>
      <c r="S1051" s="92"/>
      <c r="T1051" s="92"/>
      <c r="U1051" s="92"/>
      <c r="V1051" s="92"/>
      <c r="W1051" s="92"/>
      <c r="X1051" s="92"/>
      <c r="Y1051" s="92"/>
      <c r="Z1051" s="92"/>
    </row>
    <row r="1052" spans="6:26">
      <c r="F1052" s="92"/>
      <c r="G1052" s="92"/>
      <c r="H1052" s="92"/>
      <c r="I1052" s="92"/>
      <c r="J1052" s="92"/>
      <c r="K1052" s="92"/>
      <c r="L1052" s="92"/>
      <c r="M1052" s="92"/>
      <c r="N1052" s="92"/>
      <c r="O1052" s="92"/>
      <c r="P1052" s="92"/>
      <c r="Q1052" s="92"/>
      <c r="R1052" s="92"/>
      <c r="S1052" s="92"/>
      <c r="T1052" s="92"/>
      <c r="U1052" s="92"/>
      <c r="V1052" s="92"/>
      <c r="W1052" s="92"/>
      <c r="X1052" s="92"/>
      <c r="Y1052" s="92"/>
      <c r="Z1052" s="92"/>
    </row>
    <row r="1053" spans="6:26">
      <c r="F1053" s="92"/>
      <c r="G1053" s="92"/>
      <c r="H1053" s="92"/>
      <c r="I1053" s="92"/>
      <c r="J1053" s="92"/>
      <c r="K1053" s="92"/>
      <c r="L1053" s="92"/>
      <c r="M1053" s="92"/>
      <c r="N1053" s="92"/>
      <c r="O1053" s="92"/>
      <c r="P1053" s="92"/>
      <c r="Q1053" s="92"/>
      <c r="R1053" s="92"/>
      <c r="S1053" s="92"/>
      <c r="T1053" s="92"/>
      <c r="U1053" s="92"/>
      <c r="V1053" s="92"/>
      <c r="W1053" s="92"/>
      <c r="X1053" s="92"/>
      <c r="Y1053" s="92"/>
      <c r="Z1053" s="92"/>
    </row>
    <row r="1054" spans="6:26">
      <c r="F1054" s="92"/>
      <c r="G1054" s="92"/>
      <c r="H1054" s="92"/>
      <c r="I1054" s="92"/>
      <c r="J1054" s="92"/>
      <c r="K1054" s="92"/>
      <c r="L1054" s="92"/>
      <c r="M1054" s="92"/>
      <c r="N1054" s="92"/>
      <c r="O1054" s="92"/>
      <c r="P1054" s="92"/>
      <c r="Q1054" s="92"/>
      <c r="R1054" s="92"/>
      <c r="S1054" s="92"/>
      <c r="T1054" s="92"/>
      <c r="U1054" s="92"/>
      <c r="V1054" s="92"/>
      <c r="W1054" s="92"/>
      <c r="X1054" s="92"/>
      <c r="Y1054" s="92"/>
      <c r="Z1054" s="92"/>
    </row>
    <row r="1055" spans="6:26">
      <c r="F1055" s="92"/>
      <c r="G1055" s="92"/>
      <c r="H1055" s="92"/>
      <c r="I1055" s="92"/>
      <c r="J1055" s="92"/>
      <c r="K1055" s="92"/>
      <c r="L1055" s="92"/>
      <c r="M1055" s="92"/>
      <c r="N1055" s="92"/>
      <c r="O1055" s="92"/>
      <c r="P1055" s="92"/>
      <c r="Q1055" s="92"/>
      <c r="R1055" s="92"/>
      <c r="S1055" s="92"/>
      <c r="T1055" s="92"/>
      <c r="U1055" s="92"/>
      <c r="V1055" s="92"/>
      <c r="W1055" s="92"/>
      <c r="X1055" s="92"/>
      <c r="Y1055" s="92"/>
      <c r="Z1055" s="92"/>
    </row>
    <row r="1056" spans="6:26">
      <c r="F1056" s="92"/>
      <c r="G1056" s="92"/>
      <c r="H1056" s="92"/>
      <c r="I1056" s="92"/>
      <c r="J1056" s="92"/>
      <c r="K1056" s="92"/>
      <c r="L1056" s="92"/>
      <c r="M1056" s="92"/>
      <c r="N1056" s="92"/>
      <c r="O1056" s="92"/>
      <c r="P1056" s="92"/>
      <c r="Q1056" s="92"/>
      <c r="R1056" s="92"/>
      <c r="S1056" s="92"/>
      <c r="T1056" s="92"/>
      <c r="U1056" s="92"/>
      <c r="V1056" s="92"/>
      <c r="W1056" s="92"/>
      <c r="X1056" s="92"/>
      <c r="Y1056" s="92"/>
      <c r="Z1056" s="92"/>
    </row>
    <row r="1057" spans="6:26">
      <c r="F1057" s="92"/>
      <c r="G1057" s="92"/>
      <c r="H1057" s="92"/>
      <c r="I1057" s="92"/>
      <c r="J1057" s="92"/>
      <c r="K1057" s="92"/>
      <c r="L1057" s="92"/>
      <c r="M1057" s="92"/>
      <c r="N1057" s="92"/>
      <c r="O1057" s="92"/>
      <c r="P1057" s="92"/>
      <c r="Q1057" s="92"/>
      <c r="R1057" s="92"/>
      <c r="S1057" s="92"/>
      <c r="T1057" s="92"/>
      <c r="U1057" s="92"/>
      <c r="V1057" s="92"/>
      <c r="W1057" s="92"/>
      <c r="X1057" s="92"/>
      <c r="Y1057" s="92"/>
      <c r="Z1057" s="92"/>
    </row>
    <row r="1058" spans="6:26">
      <c r="F1058" s="92"/>
      <c r="G1058" s="92"/>
      <c r="H1058" s="92"/>
      <c r="I1058" s="92"/>
      <c r="J1058" s="92"/>
      <c r="K1058" s="92"/>
      <c r="L1058" s="92"/>
      <c r="M1058" s="92"/>
      <c r="N1058" s="92"/>
      <c r="O1058" s="92"/>
      <c r="P1058" s="92"/>
      <c r="Q1058" s="92"/>
      <c r="R1058" s="92"/>
      <c r="S1058" s="92"/>
      <c r="T1058" s="92"/>
      <c r="U1058" s="92"/>
      <c r="V1058" s="92"/>
      <c r="W1058" s="92"/>
      <c r="X1058" s="92"/>
      <c r="Y1058" s="92"/>
      <c r="Z1058" s="92"/>
    </row>
    <row r="1059" spans="6:26">
      <c r="F1059" s="92"/>
      <c r="G1059" s="92"/>
      <c r="H1059" s="92"/>
      <c r="I1059" s="92"/>
      <c r="J1059" s="92"/>
      <c r="K1059" s="92"/>
      <c r="L1059" s="92"/>
      <c r="M1059" s="92"/>
      <c r="N1059" s="92"/>
      <c r="O1059" s="92"/>
      <c r="P1059" s="92"/>
      <c r="Q1059" s="92"/>
      <c r="R1059" s="92"/>
      <c r="S1059" s="92"/>
      <c r="T1059" s="92"/>
      <c r="U1059" s="92"/>
      <c r="V1059" s="92"/>
      <c r="W1059" s="92"/>
      <c r="X1059" s="92"/>
      <c r="Y1059" s="92"/>
      <c r="Z1059" s="92"/>
    </row>
    <row r="1060" spans="6:26">
      <c r="F1060" s="92"/>
      <c r="G1060" s="92"/>
      <c r="H1060" s="92"/>
      <c r="I1060" s="92"/>
      <c r="J1060" s="92"/>
      <c r="K1060" s="92"/>
      <c r="L1060" s="92"/>
      <c r="M1060" s="92"/>
      <c r="N1060" s="92"/>
      <c r="O1060" s="92"/>
      <c r="P1060" s="92"/>
      <c r="Q1060" s="92"/>
      <c r="R1060" s="92"/>
      <c r="S1060" s="92"/>
      <c r="T1060" s="92"/>
      <c r="U1060" s="92"/>
      <c r="V1060" s="92"/>
      <c r="W1060" s="92"/>
      <c r="X1060" s="92"/>
      <c r="Y1060" s="92"/>
      <c r="Z1060" s="92"/>
    </row>
    <row r="1061" spans="6:26">
      <c r="F1061" s="92"/>
      <c r="G1061" s="92"/>
      <c r="H1061" s="92"/>
      <c r="I1061" s="92"/>
      <c r="J1061" s="92"/>
      <c r="K1061" s="92"/>
      <c r="L1061" s="92"/>
      <c r="M1061" s="92"/>
      <c r="N1061" s="92"/>
      <c r="O1061" s="92"/>
      <c r="P1061" s="92"/>
      <c r="Q1061" s="92"/>
      <c r="R1061" s="92"/>
      <c r="S1061" s="92"/>
      <c r="T1061" s="92"/>
      <c r="U1061" s="92"/>
      <c r="V1061" s="92"/>
      <c r="W1061" s="92"/>
      <c r="X1061" s="92"/>
      <c r="Y1061" s="92"/>
      <c r="Z1061" s="92"/>
    </row>
    <row r="1062" spans="6:26">
      <c r="F1062" s="92"/>
      <c r="G1062" s="92"/>
      <c r="H1062" s="92"/>
      <c r="I1062" s="92"/>
      <c r="J1062" s="92"/>
      <c r="K1062" s="92"/>
      <c r="L1062" s="92"/>
      <c r="M1062" s="92"/>
      <c r="N1062" s="92"/>
      <c r="O1062" s="92"/>
      <c r="P1062" s="92"/>
      <c r="Q1062" s="92"/>
      <c r="R1062" s="92"/>
      <c r="S1062" s="92"/>
      <c r="T1062" s="92"/>
      <c r="U1062" s="92"/>
      <c r="V1062" s="92"/>
      <c r="W1062" s="92"/>
      <c r="X1062" s="92"/>
      <c r="Y1062" s="92"/>
      <c r="Z1062" s="92"/>
    </row>
    <row r="1063" spans="6:26">
      <c r="F1063" s="92"/>
      <c r="G1063" s="92"/>
      <c r="H1063" s="92"/>
      <c r="I1063" s="92"/>
      <c r="J1063" s="92"/>
      <c r="K1063" s="92"/>
      <c r="L1063" s="92"/>
      <c r="M1063" s="92"/>
      <c r="N1063" s="92"/>
      <c r="O1063" s="92"/>
      <c r="P1063" s="92"/>
      <c r="Q1063" s="92"/>
      <c r="R1063" s="92"/>
      <c r="S1063" s="92"/>
      <c r="T1063" s="92"/>
      <c r="U1063" s="92"/>
      <c r="V1063" s="92"/>
      <c r="W1063" s="92"/>
      <c r="X1063" s="92"/>
      <c r="Y1063" s="92"/>
      <c r="Z1063" s="92"/>
    </row>
    <row r="1064" spans="6:26">
      <c r="F1064" s="92"/>
      <c r="G1064" s="92"/>
      <c r="H1064" s="92"/>
      <c r="I1064" s="92"/>
      <c r="J1064" s="92"/>
      <c r="K1064" s="92"/>
      <c r="L1064" s="92"/>
      <c r="M1064" s="92"/>
      <c r="N1064" s="92"/>
      <c r="O1064" s="92"/>
      <c r="P1064" s="92"/>
      <c r="Q1064" s="92"/>
      <c r="R1064" s="92"/>
      <c r="S1064" s="92"/>
      <c r="T1064" s="92"/>
      <c r="U1064" s="92"/>
      <c r="V1064" s="92"/>
      <c r="W1064" s="92"/>
      <c r="X1064" s="92"/>
      <c r="Y1064" s="92"/>
      <c r="Z1064" s="92"/>
    </row>
    <row r="1065" spans="6:26">
      <c r="F1065" s="92"/>
      <c r="G1065" s="92"/>
      <c r="H1065" s="92"/>
      <c r="I1065" s="92"/>
      <c r="J1065" s="92"/>
      <c r="K1065" s="92"/>
      <c r="L1065" s="92"/>
      <c r="M1065" s="92"/>
      <c r="N1065" s="92"/>
      <c r="O1065" s="92"/>
      <c r="P1065" s="92"/>
      <c r="Q1065" s="92"/>
      <c r="R1065" s="92"/>
      <c r="S1065" s="92"/>
      <c r="T1065" s="92"/>
      <c r="U1065" s="92"/>
      <c r="V1065" s="92"/>
      <c r="W1065" s="92"/>
      <c r="X1065" s="92"/>
      <c r="Y1065" s="92"/>
      <c r="Z1065" s="92"/>
    </row>
    <row r="1066" spans="6:26">
      <c r="F1066" s="92"/>
      <c r="G1066" s="92"/>
      <c r="H1066" s="92"/>
      <c r="I1066" s="92"/>
      <c r="J1066" s="92"/>
      <c r="K1066" s="92"/>
      <c r="L1066" s="92"/>
      <c r="M1066" s="92"/>
      <c r="N1066" s="92"/>
      <c r="O1066" s="92"/>
      <c r="P1066" s="92"/>
      <c r="Q1066" s="92"/>
      <c r="R1066" s="92"/>
      <c r="S1066" s="92"/>
      <c r="T1066" s="92"/>
      <c r="U1066" s="92"/>
      <c r="V1066" s="92"/>
      <c r="W1066" s="92"/>
      <c r="X1066" s="92"/>
      <c r="Y1066" s="92"/>
      <c r="Z1066" s="92"/>
    </row>
    <row r="1067" spans="6:26">
      <c r="F1067" s="92"/>
      <c r="G1067" s="92"/>
      <c r="H1067" s="92"/>
      <c r="I1067" s="92"/>
      <c r="J1067" s="92"/>
      <c r="K1067" s="92"/>
      <c r="L1067" s="92"/>
      <c r="M1067" s="92"/>
      <c r="N1067" s="92"/>
      <c r="O1067" s="92"/>
      <c r="P1067" s="92"/>
      <c r="Q1067" s="92"/>
      <c r="R1067" s="92"/>
      <c r="S1067" s="92"/>
      <c r="T1067" s="92"/>
      <c r="U1067" s="92"/>
      <c r="V1067" s="92"/>
      <c r="W1067" s="92"/>
      <c r="X1067" s="92"/>
      <c r="Y1067" s="92"/>
      <c r="Z1067" s="92"/>
    </row>
    <row r="1068" spans="6:26">
      <c r="F1068" s="92"/>
      <c r="G1068" s="92"/>
      <c r="H1068" s="92"/>
      <c r="I1068" s="92"/>
      <c r="J1068" s="92"/>
      <c r="K1068" s="92"/>
      <c r="L1068" s="92"/>
      <c r="M1068" s="92"/>
      <c r="N1068" s="92"/>
      <c r="O1068" s="92"/>
      <c r="P1068" s="92"/>
      <c r="Q1068" s="92"/>
      <c r="R1068" s="92"/>
      <c r="S1068" s="92"/>
      <c r="T1068" s="92"/>
      <c r="U1068" s="92"/>
      <c r="V1068" s="92"/>
      <c r="W1068" s="92"/>
      <c r="X1068" s="92"/>
      <c r="Y1068" s="92"/>
      <c r="Z1068" s="92"/>
    </row>
    <row r="1069" spans="6:26">
      <c r="F1069" s="92"/>
      <c r="G1069" s="92"/>
      <c r="H1069" s="92"/>
      <c r="I1069" s="92"/>
      <c r="J1069" s="92"/>
      <c r="K1069" s="92"/>
      <c r="L1069" s="92"/>
      <c r="M1069" s="92"/>
      <c r="N1069" s="92"/>
      <c r="O1069" s="92"/>
      <c r="P1069" s="92"/>
      <c r="Q1069" s="92"/>
      <c r="R1069" s="92"/>
      <c r="S1069" s="92"/>
      <c r="T1069" s="92"/>
      <c r="U1069" s="92"/>
      <c r="V1069" s="92"/>
      <c r="W1069" s="92"/>
      <c r="X1069" s="92"/>
      <c r="Y1069" s="92"/>
      <c r="Z1069" s="92"/>
    </row>
    <row r="1070" spans="6:26">
      <c r="F1070" s="92"/>
      <c r="G1070" s="92"/>
      <c r="H1070" s="92"/>
      <c r="I1070" s="92"/>
      <c r="J1070" s="92"/>
      <c r="K1070" s="92"/>
      <c r="L1070" s="92"/>
      <c r="M1070" s="92"/>
      <c r="N1070" s="92"/>
      <c r="O1070" s="92"/>
      <c r="P1070" s="92"/>
      <c r="Q1070" s="92"/>
      <c r="R1070" s="92"/>
      <c r="S1070" s="92"/>
      <c r="T1070" s="92"/>
      <c r="U1070" s="92"/>
      <c r="V1070" s="92"/>
      <c r="W1070" s="92"/>
      <c r="X1070" s="92"/>
      <c r="Y1070" s="92"/>
      <c r="Z1070" s="92"/>
    </row>
    <row r="1071" spans="6:26">
      <c r="F1071" s="92"/>
      <c r="G1071" s="92"/>
      <c r="H1071" s="92"/>
      <c r="I1071" s="92"/>
      <c r="J1071" s="92"/>
      <c r="K1071" s="92"/>
      <c r="L1071" s="92"/>
      <c r="M1071" s="92"/>
      <c r="N1071" s="92"/>
      <c r="O1071" s="92"/>
      <c r="P1071" s="92"/>
      <c r="Q1071" s="92"/>
      <c r="R1071" s="92"/>
      <c r="S1071" s="92"/>
      <c r="T1071" s="92"/>
      <c r="U1071" s="92"/>
      <c r="V1071" s="92"/>
      <c r="W1071" s="92"/>
      <c r="X1071" s="92"/>
      <c r="Y1071" s="92"/>
      <c r="Z1071" s="92"/>
    </row>
    <row r="1072" spans="6:26">
      <c r="F1072" s="92"/>
      <c r="G1072" s="92"/>
      <c r="H1072" s="92"/>
      <c r="I1072" s="92"/>
      <c r="J1072" s="92"/>
      <c r="K1072" s="92"/>
      <c r="L1072" s="92"/>
      <c r="M1072" s="92"/>
      <c r="N1072" s="92"/>
      <c r="O1072" s="92"/>
      <c r="P1072" s="92"/>
      <c r="Q1072" s="92"/>
      <c r="R1072" s="92"/>
      <c r="S1072" s="92"/>
      <c r="T1072" s="92"/>
      <c r="U1072" s="92"/>
      <c r="V1072" s="92"/>
      <c r="W1072" s="92"/>
      <c r="X1072" s="92"/>
      <c r="Y1072" s="92"/>
      <c r="Z1072" s="92"/>
    </row>
    <row r="1073" spans="6:26">
      <c r="F1073" s="92"/>
      <c r="G1073" s="92"/>
      <c r="H1073" s="92"/>
      <c r="I1073" s="92"/>
      <c r="J1073" s="92"/>
      <c r="K1073" s="92"/>
      <c r="L1073" s="92"/>
      <c r="M1073" s="92"/>
      <c r="N1073" s="92"/>
      <c r="O1073" s="92"/>
      <c r="P1073" s="92"/>
      <c r="Q1073" s="92"/>
      <c r="R1073" s="92"/>
      <c r="S1073" s="92"/>
      <c r="T1073" s="92"/>
      <c r="U1073" s="92"/>
      <c r="V1073" s="92"/>
      <c r="W1073" s="92"/>
      <c r="X1073" s="92"/>
      <c r="Y1073" s="92"/>
      <c r="Z1073" s="92"/>
    </row>
    <row r="1074" spans="6:26">
      <c r="F1074" s="92"/>
      <c r="G1074" s="92"/>
      <c r="H1074" s="92"/>
      <c r="I1074" s="92"/>
      <c r="J1074" s="92"/>
      <c r="K1074" s="92"/>
      <c r="L1074" s="92"/>
      <c r="M1074" s="92"/>
      <c r="N1074" s="92"/>
      <c r="O1074" s="92"/>
      <c r="P1074" s="92"/>
      <c r="Q1074" s="92"/>
      <c r="R1074" s="92"/>
      <c r="S1074" s="92"/>
      <c r="T1074" s="92"/>
      <c r="U1074" s="92"/>
      <c r="V1074" s="92"/>
      <c r="W1074" s="92"/>
      <c r="X1074" s="92"/>
      <c r="Y1074" s="92"/>
      <c r="Z1074" s="92"/>
    </row>
    <row r="1075" spans="6:26">
      <c r="F1075" s="92"/>
      <c r="G1075" s="92"/>
      <c r="H1075" s="92"/>
      <c r="I1075" s="92"/>
      <c r="J1075" s="92"/>
      <c r="K1075" s="92"/>
      <c r="L1075" s="92"/>
      <c r="M1075" s="92"/>
      <c r="N1075" s="92"/>
      <c r="O1075" s="92"/>
      <c r="P1075" s="92"/>
      <c r="Q1075" s="92"/>
      <c r="R1075" s="92"/>
      <c r="S1075" s="92"/>
      <c r="T1075" s="92"/>
      <c r="U1075" s="92"/>
      <c r="V1075" s="92"/>
      <c r="W1075" s="92"/>
      <c r="X1075" s="92"/>
      <c r="Y1075" s="92"/>
      <c r="Z1075" s="92"/>
    </row>
    <row r="1076" spans="6:26">
      <c r="F1076" s="92"/>
      <c r="G1076" s="92"/>
      <c r="H1076" s="92"/>
      <c r="I1076" s="92"/>
      <c r="J1076" s="92"/>
      <c r="K1076" s="92"/>
      <c r="L1076" s="92"/>
      <c r="M1076" s="92"/>
      <c r="N1076" s="92"/>
      <c r="O1076" s="92"/>
      <c r="P1076" s="92"/>
      <c r="Q1076" s="92"/>
      <c r="R1076" s="92"/>
      <c r="S1076" s="92"/>
      <c r="T1076" s="92"/>
      <c r="U1076" s="92"/>
      <c r="V1076" s="92"/>
      <c r="W1076" s="92"/>
      <c r="X1076" s="92"/>
      <c r="Y1076" s="92"/>
      <c r="Z1076" s="92"/>
    </row>
    <row r="1077" spans="6:26">
      <c r="F1077" s="92"/>
      <c r="G1077" s="92"/>
      <c r="H1077" s="92"/>
      <c r="I1077" s="92"/>
      <c r="J1077" s="92"/>
      <c r="K1077" s="92"/>
      <c r="L1077" s="92"/>
      <c r="M1077" s="92"/>
      <c r="N1077" s="92"/>
      <c r="O1077" s="92"/>
      <c r="P1077" s="92"/>
      <c r="Q1077" s="92"/>
      <c r="R1077" s="92"/>
      <c r="S1077" s="92"/>
      <c r="T1077" s="92"/>
      <c r="U1077" s="92"/>
      <c r="V1077" s="92"/>
      <c r="W1077" s="92"/>
      <c r="X1077" s="92"/>
      <c r="Y1077" s="92"/>
      <c r="Z1077" s="92"/>
    </row>
    <row r="1078" spans="6:26">
      <c r="F1078" s="92"/>
      <c r="G1078" s="92"/>
      <c r="H1078" s="92"/>
      <c r="I1078" s="92"/>
      <c r="J1078" s="92"/>
      <c r="K1078" s="92"/>
      <c r="L1078" s="92"/>
      <c r="M1078" s="92"/>
      <c r="N1078" s="92"/>
      <c r="O1078" s="92"/>
      <c r="P1078" s="92"/>
      <c r="Q1078" s="92"/>
      <c r="R1078" s="92"/>
      <c r="S1078" s="92"/>
      <c r="T1078" s="92"/>
      <c r="U1078" s="92"/>
      <c r="V1078" s="92"/>
      <c r="W1078" s="92"/>
      <c r="X1078" s="92"/>
      <c r="Y1078" s="92"/>
      <c r="Z1078" s="92"/>
    </row>
    <row r="1079" spans="6:26">
      <c r="F1079" s="92"/>
      <c r="G1079" s="92"/>
      <c r="H1079" s="92"/>
      <c r="I1079" s="92"/>
      <c r="J1079" s="92"/>
      <c r="K1079" s="92"/>
      <c r="L1079" s="92"/>
      <c r="M1079" s="92"/>
      <c r="N1079" s="92"/>
      <c r="O1079" s="92"/>
      <c r="P1079" s="92"/>
      <c r="Q1079" s="92"/>
      <c r="R1079" s="92"/>
      <c r="S1079" s="92"/>
      <c r="T1079" s="92"/>
      <c r="U1079" s="92"/>
      <c r="V1079" s="92"/>
      <c r="W1079" s="92"/>
      <c r="X1079" s="92"/>
      <c r="Y1079" s="92"/>
      <c r="Z1079" s="92"/>
    </row>
    <row r="1080" spans="6:26">
      <c r="F1080" s="92"/>
      <c r="G1080" s="92"/>
      <c r="H1080" s="92"/>
      <c r="I1080" s="92"/>
      <c r="J1080" s="92"/>
      <c r="K1080" s="92"/>
      <c r="L1080" s="92"/>
      <c r="M1080" s="92"/>
      <c r="N1080" s="92"/>
      <c r="O1080" s="92"/>
      <c r="P1080" s="92"/>
      <c r="Q1080" s="92"/>
      <c r="R1080" s="92"/>
      <c r="S1080" s="92"/>
      <c r="T1080" s="92"/>
      <c r="U1080" s="92"/>
      <c r="V1080" s="92"/>
      <c r="W1080" s="92"/>
      <c r="X1080" s="92"/>
      <c r="Y1080" s="92"/>
      <c r="Z1080" s="92"/>
    </row>
    <row r="1081" spans="6:26">
      <c r="F1081" s="92"/>
      <c r="G1081" s="92"/>
      <c r="H1081" s="92"/>
      <c r="I1081" s="92"/>
      <c r="J1081" s="92"/>
      <c r="K1081" s="92"/>
      <c r="L1081" s="92"/>
      <c r="M1081" s="92"/>
      <c r="N1081" s="92"/>
      <c r="O1081" s="92"/>
      <c r="P1081" s="92"/>
      <c r="Q1081" s="92"/>
      <c r="R1081" s="92"/>
      <c r="S1081" s="92"/>
      <c r="T1081" s="92"/>
      <c r="U1081" s="92"/>
      <c r="V1081" s="92"/>
      <c r="W1081" s="92"/>
      <c r="X1081" s="92"/>
      <c r="Y1081" s="92"/>
      <c r="Z1081" s="92"/>
    </row>
    <row r="1082" spans="6:26">
      <c r="F1082" s="92"/>
      <c r="G1082" s="92"/>
      <c r="H1082" s="92"/>
      <c r="I1082" s="92"/>
      <c r="J1082" s="92"/>
      <c r="K1082" s="92"/>
      <c r="L1082" s="92"/>
      <c r="M1082" s="92"/>
      <c r="N1082" s="92"/>
      <c r="O1082" s="92"/>
      <c r="P1082" s="92"/>
      <c r="Q1082" s="92"/>
      <c r="R1082" s="92"/>
      <c r="S1082" s="92"/>
      <c r="T1082" s="92"/>
      <c r="U1082" s="92"/>
      <c r="V1082" s="92"/>
      <c r="W1082" s="92"/>
      <c r="X1082" s="92"/>
      <c r="Y1082" s="92"/>
      <c r="Z1082" s="92"/>
    </row>
    <row r="1083" spans="6:26">
      <c r="F1083" s="92"/>
      <c r="G1083" s="92"/>
      <c r="H1083" s="92"/>
      <c r="I1083" s="92"/>
      <c r="J1083" s="92"/>
      <c r="K1083" s="92"/>
      <c r="L1083" s="92"/>
      <c r="M1083" s="92"/>
      <c r="N1083" s="92"/>
      <c r="O1083" s="92"/>
      <c r="P1083" s="92"/>
      <c r="Q1083" s="92"/>
      <c r="R1083" s="92"/>
      <c r="S1083" s="92"/>
      <c r="T1083" s="92"/>
      <c r="U1083" s="92"/>
      <c r="V1083" s="92"/>
      <c r="W1083" s="92"/>
      <c r="X1083" s="92"/>
      <c r="Y1083" s="92"/>
      <c r="Z1083" s="92"/>
    </row>
    <row r="1084" spans="6:26">
      <c r="F1084" s="92"/>
      <c r="G1084" s="92"/>
      <c r="H1084" s="92"/>
      <c r="I1084" s="92"/>
      <c r="J1084" s="92"/>
      <c r="K1084" s="92"/>
      <c r="L1084" s="92"/>
      <c r="M1084" s="92"/>
      <c r="N1084" s="92"/>
      <c r="O1084" s="92"/>
      <c r="P1084" s="92"/>
      <c r="Q1084" s="92"/>
      <c r="R1084" s="92"/>
      <c r="S1084" s="92"/>
      <c r="T1084" s="92"/>
      <c r="U1084" s="92"/>
      <c r="V1084" s="92"/>
      <c r="W1084" s="92"/>
      <c r="X1084" s="92"/>
      <c r="Y1084" s="92"/>
      <c r="Z1084" s="92"/>
    </row>
    <row r="1085" spans="6:26">
      <c r="F1085" s="92"/>
      <c r="G1085" s="92"/>
      <c r="H1085" s="92"/>
      <c r="I1085" s="92"/>
      <c r="J1085" s="92"/>
      <c r="K1085" s="92"/>
      <c r="L1085" s="92"/>
      <c r="M1085" s="92"/>
      <c r="N1085" s="92"/>
      <c r="O1085" s="92"/>
      <c r="P1085" s="92"/>
      <c r="Q1085" s="92"/>
      <c r="R1085" s="92"/>
      <c r="S1085" s="92"/>
      <c r="T1085" s="92"/>
      <c r="U1085" s="92"/>
      <c r="V1085" s="92"/>
      <c r="W1085" s="92"/>
      <c r="X1085" s="92"/>
      <c r="Y1085" s="92"/>
      <c r="Z1085" s="92"/>
    </row>
    <row r="1086" spans="6:26">
      <c r="F1086" s="92"/>
      <c r="G1086" s="92"/>
      <c r="H1086" s="92"/>
      <c r="I1086" s="92"/>
      <c r="J1086" s="92"/>
      <c r="K1086" s="92"/>
      <c r="L1086" s="92"/>
      <c r="M1086" s="92"/>
      <c r="N1086" s="92"/>
      <c r="O1086" s="92"/>
      <c r="P1086" s="92"/>
      <c r="Q1086" s="92"/>
      <c r="R1086" s="92"/>
      <c r="S1086" s="92"/>
      <c r="T1086" s="92"/>
      <c r="U1086" s="92"/>
      <c r="V1086" s="92"/>
      <c r="W1086" s="92"/>
      <c r="X1086" s="92"/>
      <c r="Y1086" s="92"/>
      <c r="Z1086" s="92"/>
    </row>
    <row r="1087" spans="6:26">
      <c r="F1087" s="92"/>
      <c r="G1087" s="92"/>
      <c r="H1087" s="92"/>
      <c r="I1087" s="92"/>
      <c r="J1087" s="92"/>
      <c r="K1087" s="92"/>
      <c r="L1087" s="92"/>
      <c r="M1087" s="92"/>
      <c r="N1087" s="92"/>
      <c r="O1087" s="92"/>
      <c r="P1087" s="92"/>
      <c r="Q1087" s="92"/>
      <c r="R1087" s="92"/>
      <c r="S1087" s="92"/>
      <c r="T1087" s="92"/>
      <c r="U1087" s="92"/>
      <c r="V1087" s="92"/>
      <c r="W1087" s="92"/>
      <c r="X1087" s="92"/>
      <c r="Y1087" s="92"/>
      <c r="Z1087" s="92"/>
    </row>
    <row r="1088" spans="6:26">
      <c r="F1088" s="92"/>
      <c r="G1088" s="92"/>
      <c r="H1088" s="92"/>
      <c r="I1088" s="92"/>
      <c r="J1088" s="92"/>
      <c r="K1088" s="92"/>
      <c r="L1088" s="92"/>
      <c r="M1088" s="92"/>
      <c r="N1088" s="92"/>
      <c r="O1088" s="92"/>
      <c r="P1088" s="92"/>
      <c r="Q1088" s="92"/>
      <c r="R1088" s="92"/>
      <c r="S1088" s="92"/>
      <c r="T1088" s="92"/>
      <c r="U1088" s="92"/>
      <c r="V1088" s="92"/>
      <c r="W1088" s="92"/>
      <c r="X1088" s="92"/>
      <c r="Y1088" s="92"/>
      <c r="Z1088" s="92"/>
    </row>
    <row r="1089" spans="6:26">
      <c r="F1089" s="92"/>
      <c r="G1089" s="92"/>
      <c r="H1089" s="92"/>
      <c r="I1089" s="92"/>
      <c r="J1089" s="92"/>
      <c r="K1089" s="92"/>
      <c r="L1089" s="92"/>
      <c r="M1089" s="92"/>
      <c r="N1089" s="92"/>
      <c r="O1089" s="92"/>
      <c r="P1089" s="92"/>
      <c r="Q1089" s="92"/>
      <c r="R1089" s="92"/>
      <c r="S1089" s="92"/>
      <c r="T1089" s="92"/>
      <c r="U1089" s="92"/>
      <c r="V1089" s="92"/>
      <c r="W1089" s="92"/>
      <c r="X1089" s="92"/>
      <c r="Y1089" s="92"/>
      <c r="Z1089" s="92"/>
    </row>
    <row r="1090" spans="6:26">
      <c r="F1090" s="92"/>
      <c r="G1090" s="92"/>
      <c r="H1090" s="92"/>
      <c r="I1090" s="92"/>
      <c r="J1090" s="92"/>
      <c r="K1090" s="92"/>
      <c r="L1090" s="92"/>
      <c r="M1090" s="92"/>
      <c r="N1090" s="92"/>
      <c r="O1090" s="92"/>
      <c r="P1090" s="92"/>
      <c r="Q1090" s="92"/>
      <c r="R1090" s="92"/>
      <c r="S1090" s="92"/>
      <c r="T1090" s="92"/>
      <c r="U1090" s="92"/>
      <c r="V1090" s="92"/>
      <c r="W1090" s="92"/>
      <c r="X1090" s="92"/>
      <c r="Y1090" s="92"/>
      <c r="Z1090" s="92"/>
    </row>
    <row r="1091" spans="6:26">
      <c r="F1091" s="92"/>
      <c r="G1091" s="92"/>
      <c r="H1091" s="92"/>
      <c r="I1091" s="92"/>
      <c r="J1091" s="92"/>
      <c r="K1091" s="92"/>
      <c r="L1091" s="92"/>
      <c r="M1091" s="92"/>
      <c r="N1091" s="92"/>
      <c r="O1091" s="92"/>
      <c r="P1091" s="92"/>
      <c r="Q1091" s="92"/>
      <c r="R1091" s="92"/>
      <c r="S1091" s="92"/>
      <c r="T1091" s="92"/>
      <c r="U1091" s="92"/>
      <c r="V1091" s="92"/>
      <c r="W1091" s="92"/>
      <c r="X1091" s="92"/>
      <c r="Y1091" s="92"/>
      <c r="Z1091" s="92"/>
    </row>
    <row r="1092" spans="6:26">
      <c r="F1092" s="92"/>
      <c r="G1092" s="92"/>
      <c r="H1092" s="92"/>
      <c r="I1092" s="92"/>
      <c r="J1092" s="92"/>
      <c r="K1092" s="92"/>
      <c r="L1092" s="92"/>
      <c r="M1092" s="92"/>
      <c r="N1092" s="92"/>
      <c r="O1092" s="92"/>
      <c r="P1092" s="92"/>
      <c r="Q1092" s="92"/>
      <c r="R1092" s="92"/>
      <c r="S1092" s="92"/>
      <c r="T1092" s="92"/>
      <c r="U1092" s="92"/>
      <c r="V1092" s="92"/>
      <c r="W1092" s="92"/>
      <c r="X1092" s="92"/>
      <c r="Y1092" s="92"/>
      <c r="Z1092" s="92"/>
    </row>
    <row r="1093" spans="6:26">
      <c r="F1093" s="92"/>
      <c r="G1093" s="92"/>
      <c r="H1093" s="92"/>
      <c r="I1093" s="92"/>
      <c r="J1093" s="92"/>
      <c r="K1093" s="92"/>
      <c r="L1093" s="92"/>
      <c r="M1093" s="92"/>
      <c r="N1093" s="92"/>
      <c r="O1093" s="92"/>
      <c r="P1093" s="92"/>
      <c r="Q1093" s="92"/>
      <c r="R1093" s="92"/>
      <c r="S1093" s="92"/>
      <c r="T1093" s="92"/>
      <c r="U1093" s="92"/>
      <c r="V1093" s="92"/>
      <c r="W1093" s="92"/>
      <c r="X1093" s="92"/>
      <c r="Y1093" s="92"/>
      <c r="Z1093" s="92"/>
    </row>
    <row r="1094" spans="6:26">
      <c r="F1094" s="92"/>
      <c r="G1094" s="92"/>
      <c r="H1094" s="92"/>
      <c r="I1094" s="92"/>
      <c r="J1094" s="92"/>
      <c r="K1094" s="92"/>
      <c r="L1094" s="92"/>
      <c r="M1094" s="92"/>
      <c r="N1094" s="92"/>
      <c r="O1094" s="92"/>
      <c r="P1094" s="92"/>
      <c r="Q1094" s="92"/>
      <c r="R1094" s="92"/>
      <c r="S1094" s="92"/>
      <c r="T1094" s="92"/>
      <c r="U1094" s="92"/>
      <c r="V1094" s="92"/>
      <c r="W1094" s="92"/>
      <c r="X1094" s="92"/>
      <c r="Y1094" s="92"/>
      <c r="Z1094" s="92"/>
    </row>
    <row r="1095" spans="6:26">
      <c r="F1095" s="92"/>
      <c r="G1095" s="92"/>
      <c r="H1095" s="92"/>
      <c r="I1095" s="92"/>
      <c r="J1095" s="92"/>
      <c r="K1095" s="92"/>
      <c r="L1095" s="92"/>
      <c r="M1095" s="92"/>
      <c r="N1095" s="92"/>
      <c r="O1095" s="92"/>
      <c r="P1095" s="92"/>
      <c r="Q1095" s="92"/>
      <c r="R1095" s="92"/>
      <c r="S1095" s="92"/>
      <c r="T1095" s="92"/>
      <c r="U1095" s="92"/>
      <c r="V1095" s="92"/>
      <c r="W1095" s="92"/>
      <c r="X1095" s="92"/>
      <c r="Y1095" s="92"/>
      <c r="Z1095" s="92"/>
    </row>
    <row r="1096" spans="6:26">
      <c r="F1096" s="92"/>
      <c r="G1096" s="92"/>
      <c r="H1096" s="92"/>
      <c r="I1096" s="92"/>
      <c r="J1096" s="92"/>
      <c r="K1096" s="92"/>
      <c r="L1096" s="92"/>
      <c r="M1096" s="92"/>
      <c r="N1096" s="92"/>
      <c r="O1096" s="92"/>
      <c r="P1096" s="92"/>
      <c r="Q1096" s="92"/>
      <c r="R1096" s="92"/>
      <c r="S1096" s="92"/>
      <c r="T1096" s="92"/>
      <c r="U1096" s="92"/>
      <c r="V1096" s="92"/>
      <c r="W1096" s="92"/>
      <c r="X1096" s="92"/>
      <c r="Y1096" s="92"/>
      <c r="Z1096" s="92"/>
    </row>
    <row r="1097" spans="6:26">
      <c r="F1097" s="92"/>
      <c r="G1097" s="92"/>
      <c r="H1097" s="92"/>
      <c r="I1097" s="92"/>
      <c r="J1097" s="92"/>
      <c r="K1097" s="92"/>
      <c r="L1097" s="92"/>
      <c r="M1097" s="92"/>
      <c r="N1097" s="92"/>
      <c r="O1097" s="92"/>
      <c r="P1097" s="92"/>
      <c r="Q1097" s="92"/>
      <c r="R1097" s="92"/>
      <c r="S1097" s="92"/>
      <c r="T1097" s="92"/>
      <c r="U1097" s="92"/>
      <c r="V1097" s="92"/>
      <c r="W1097" s="92"/>
      <c r="X1097" s="92"/>
      <c r="Y1097" s="92"/>
      <c r="Z1097" s="92"/>
    </row>
    <row r="1098" spans="6:26">
      <c r="F1098" s="92"/>
      <c r="G1098" s="92"/>
      <c r="H1098" s="92"/>
      <c r="I1098" s="92"/>
      <c r="J1098" s="92"/>
      <c r="K1098" s="92"/>
      <c r="L1098" s="92"/>
      <c r="M1098" s="92"/>
      <c r="N1098" s="92"/>
      <c r="O1098" s="92"/>
      <c r="P1098" s="92"/>
      <c r="Q1098" s="92"/>
      <c r="R1098" s="92"/>
      <c r="S1098" s="92"/>
      <c r="T1098" s="92"/>
      <c r="U1098" s="92"/>
      <c r="V1098" s="92"/>
      <c r="W1098" s="92"/>
      <c r="X1098" s="92"/>
      <c r="Y1098" s="92"/>
      <c r="Z1098" s="92"/>
    </row>
    <row r="1099" spans="6:26">
      <c r="F1099" s="92"/>
      <c r="G1099" s="92"/>
      <c r="H1099" s="92"/>
      <c r="I1099" s="92"/>
      <c r="J1099" s="92"/>
      <c r="K1099" s="92"/>
      <c r="L1099" s="92"/>
      <c r="M1099" s="92"/>
      <c r="N1099" s="92"/>
      <c r="O1099" s="92"/>
      <c r="P1099" s="92"/>
      <c r="Q1099" s="92"/>
      <c r="R1099" s="92"/>
      <c r="S1099" s="92"/>
      <c r="T1099" s="92"/>
      <c r="U1099" s="92"/>
      <c r="V1099" s="92"/>
      <c r="W1099" s="92"/>
      <c r="X1099" s="92"/>
      <c r="Y1099" s="92"/>
      <c r="Z1099" s="92"/>
    </row>
    <row r="1100" spans="6:26">
      <c r="F1100" s="92"/>
      <c r="G1100" s="92"/>
      <c r="H1100" s="92"/>
      <c r="I1100" s="92"/>
      <c r="J1100" s="92"/>
      <c r="K1100" s="92"/>
      <c r="L1100" s="92"/>
      <c r="M1100" s="92"/>
      <c r="N1100" s="92"/>
      <c r="O1100" s="92"/>
      <c r="P1100" s="92"/>
      <c r="Q1100" s="92"/>
      <c r="R1100" s="92"/>
      <c r="S1100" s="92"/>
      <c r="T1100" s="92"/>
      <c r="U1100" s="92"/>
      <c r="V1100" s="92"/>
      <c r="W1100" s="92"/>
      <c r="X1100" s="92"/>
      <c r="Y1100" s="92"/>
      <c r="Z1100" s="92"/>
    </row>
    <row r="1101" spans="6:26">
      <c r="F1101" s="92"/>
      <c r="G1101" s="92"/>
      <c r="H1101" s="92"/>
      <c r="I1101" s="92"/>
      <c r="J1101" s="92"/>
      <c r="K1101" s="92"/>
      <c r="L1101" s="92"/>
      <c r="M1101" s="92"/>
      <c r="N1101" s="92"/>
      <c r="O1101" s="92"/>
      <c r="P1101" s="92"/>
      <c r="Q1101" s="92"/>
      <c r="R1101" s="92"/>
      <c r="S1101" s="92"/>
      <c r="T1101" s="92"/>
      <c r="U1101" s="92"/>
      <c r="V1101" s="92"/>
      <c r="W1101" s="92"/>
      <c r="X1101" s="92"/>
      <c r="Y1101" s="92"/>
      <c r="Z1101" s="92"/>
    </row>
    <row r="1102" spans="6:26">
      <c r="F1102" s="92"/>
      <c r="G1102" s="92"/>
      <c r="H1102" s="92"/>
      <c r="I1102" s="92"/>
      <c r="J1102" s="92"/>
      <c r="K1102" s="92"/>
      <c r="L1102" s="92"/>
      <c r="M1102" s="92"/>
      <c r="N1102" s="92"/>
      <c r="O1102" s="92"/>
      <c r="P1102" s="92"/>
      <c r="Q1102" s="92"/>
      <c r="R1102" s="92"/>
      <c r="S1102" s="92"/>
      <c r="T1102" s="92"/>
      <c r="U1102" s="92"/>
      <c r="V1102" s="92"/>
      <c r="W1102" s="92"/>
      <c r="X1102" s="92"/>
      <c r="Y1102" s="92"/>
      <c r="Z1102" s="92"/>
    </row>
    <row r="1103" spans="6:26">
      <c r="F1103" s="92"/>
      <c r="G1103" s="92"/>
      <c r="H1103" s="92"/>
      <c r="I1103" s="92"/>
      <c r="J1103" s="92"/>
      <c r="K1103" s="92"/>
      <c r="L1103" s="92"/>
      <c r="M1103" s="92"/>
      <c r="N1103" s="92"/>
      <c r="O1103" s="92"/>
      <c r="P1103" s="92"/>
      <c r="Q1103" s="92"/>
      <c r="R1103" s="92"/>
      <c r="S1103" s="92"/>
      <c r="T1103" s="92"/>
      <c r="U1103" s="92"/>
      <c r="V1103" s="92"/>
      <c r="W1103" s="92"/>
      <c r="X1103" s="92"/>
      <c r="Y1103" s="92"/>
      <c r="Z1103" s="92"/>
    </row>
    <row r="1104" spans="6:26">
      <c r="F1104" s="92"/>
      <c r="G1104" s="92"/>
      <c r="H1104" s="92"/>
      <c r="I1104" s="92"/>
      <c r="J1104" s="92"/>
      <c r="K1104" s="92"/>
      <c r="L1104" s="92"/>
      <c r="M1104" s="92"/>
      <c r="N1104" s="92"/>
      <c r="O1104" s="92"/>
      <c r="P1104" s="92"/>
      <c r="Q1104" s="92"/>
      <c r="R1104" s="92"/>
      <c r="S1104" s="92"/>
      <c r="T1104" s="92"/>
      <c r="U1104" s="92"/>
      <c r="V1104" s="92"/>
      <c r="W1104" s="92"/>
      <c r="X1104" s="92"/>
      <c r="Y1104" s="92"/>
      <c r="Z1104" s="92"/>
    </row>
    <row r="1105" spans="6:26">
      <c r="F1105" s="92"/>
      <c r="G1105" s="92"/>
      <c r="H1105" s="92"/>
      <c r="I1105" s="92"/>
      <c r="J1105" s="92"/>
      <c r="K1105" s="92"/>
      <c r="L1105" s="92"/>
      <c r="M1105" s="92"/>
      <c r="N1105" s="92"/>
      <c r="O1105" s="92"/>
      <c r="P1105" s="92"/>
      <c r="Q1105" s="92"/>
      <c r="R1105" s="92"/>
      <c r="S1105" s="92"/>
      <c r="T1105" s="92"/>
      <c r="U1105" s="92"/>
      <c r="V1105" s="92"/>
      <c r="W1105" s="92"/>
      <c r="X1105" s="92"/>
      <c r="Y1105" s="92"/>
      <c r="Z1105" s="92"/>
    </row>
    <row r="1106" spans="6:26">
      <c r="F1106" s="92"/>
      <c r="G1106" s="92"/>
      <c r="H1106" s="92"/>
      <c r="I1106" s="92"/>
      <c r="J1106" s="92"/>
      <c r="K1106" s="92"/>
      <c r="L1106" s="92"/>
      <c r="M1106" s="92"/>
      <c r="N1106" s="92"/>
      <c r="O1106" s="92"/>
      <c r="P1106" s="92"/>
      <c r="Q1106" s="92"/>
      <c r="R1106" s="92"/>
      <c r="S1106" s="92"/>
      <c r="T1106" s="92"/>
      <c r="U1106" s="92"/>
      <c r="V1106" s="92"/>
      <c r="W1106" s="92"/>
      <c r="X1106" s="92"/>
      <c r="Y1106" s="92"/>
      <c r="Z1106" s="92"/>
    </row>
    <row r="1107" spans="6:26">
      <c r="F1107" s="92"/>
      <c r="G1107" s="92"/>
      <c r="H1107" s="92"/>
      <c r="I1107" s="92"/>
      <c r="J1107" s="92"/>
      <c r="K1107" s="92"/>
      <c r="L1107" s="92"/>
      <c r="M1107" s="92"/>
      <c r="N1107" s="92"/>
      <c r="O1107" s="92"/>
      <c r="P1107" s="92"/>
      <c r="Q1107" s="92"/>
      <c r="R1107" s="92"/>
      <c r="S1107" s="92"/>
      <c r="T1107" s="92"/>
      <c r="U1107" s="92"/>
      <c r="V1107" s="92"/>
      <c r="W1107" s="92"/>
      <c r="X1107" s="92"/>
      <c r="Y1107" s="92"/>
      <c r="Z1107" s="92"/>
    </row>
    <row r="1108" spans="6:26">
      <c r="F1108" s="92"/>
      <c r="G1108" s="92"/>
      <c r="H1108" s="92"/>
      <c r="I1108" s="92"/>
      <c r="J1108" s="92"/>
      <c r="K1108" s="92"/>
      <c r="L1108" s="92"/>
      <c r="M1108" s="92"/>
      <c r="N1108" s="92"/>
      <c r="O1108" s="92"/>
      <c r="P1108" s="92"/>
      <c r="Q1108" s="92"/>
      <c r="R1108" s="92"/>
      <c r="S1108" s="92"/>
      <c r="T1108" s="92"/>
      <c r="U1108" s="92"/>
      <c r="V1108" s="92"/>
      <c r="W1108" s="92"/>
      <c r="X1108" s="92"/>
      <c r="Y1108" s="92"/>
      <c r="Z1108" s="92"/>
    </row>
    <row r="1109" spans="6:26">
      <c r="F1109" s="92"/>
      <c r="G1109" s="92"/>
      <c r="H1109" s="92"/>
      <c r="I1109" s="92"/>
      <c r="J1109" s="92"/>
      <c r="K1109" s="92"/>
      <c r="L1109" s="92"/>
      <c r="M1109" s="92"/>
      <c r="N1109" s="92"/>
      <c r="O1109" s="92"/>
      <c r="P1109" s="92"/>
      <c r="Q1109" s="92"/>
      <c r="R1109" s="92"/>
      <c r="S1109" s="92"/>
      <c r="T1109" s="92"/>
      <c r="U1109" s="92"/>
      <c r="V1109" s="92"/>
      <c r="W1109" s="92"/>
      <c r="X1109" s="92"/>
      <c r="Y1109" s="92"/>
      <c r="Z1109" s="92"/>
    </row>
    <row r="1110" spans="6:26">
      <c r="F1110" s="92"/>
      <c r="G1110" s="92"/>
      <c r="H1110" s="92"/>
      <c r="I1110" s="92"/>
      <c r="J1110" s="92"/>
      <c r="K1110" s="92"/>
      <c r="L1110" s="92"/>
      <c r="M1110" s="92"/>
      <c r="N1110" s="92"/>
      <c r="O1110" s="92"/>
      <c r="P1110" s="92"/>
      <c r="Q1110" s="92"/>
      <c r="R1110" s="92"/>
      <c r="S1110" s="92"/>
      <c r="T1110" s="92"/>
      <c r="U1110" s="92"/>
      <c r="V1110" s="92"/>
      <c r="W1110" s="92"/>
      <c r="X1110" s="92"/>
      <c r="Y1110" s="92"/>
      <c r="Z1110" s="92"/>
    </row>
    <row r="1111" spans="6:26">
      <c r="F1111" s="92"/>
      <c r="G1111" s="92"/>
      <c r="H1111" s="92"/>
      <c r="I1111" s="92"/>
      <c r="J1111" s="92"/>
      <c r="K1111" s="92"/>
      <c r="L1111" s="92"/>
      <c r="M1111" s="92"/>
      <c r="N1111" s="92"/>
      <c r="O1111" s="92"/>
      <c r="P1111" s="92"/>
      <c r="Q1111" s="92"/>
      <c r="R1111" s="92"/>
      <c r="S1111" s="92"/>
      <c r="T1111" s="92"/>
      <c r="U1111" s="92"/>
      <c r="V1111" s="92"/>
      <c r="W1111" s="92"/>
      <c r="X1111" s="92"/>
      <c r="Y1111" s="92"/>
      <c r="Z1111" s="92"/>
    </row>
    <row r="1112" spans="6:26">
      <c r="F1112" s="92"/>
      <c r="G1112" s="92"/>
      <c r="H1112" s="92"/>
      <c r="I1112" s="92"/>
      <c r="J1112" s="92"/>
      <c r="K1112" s="92"/>
      <c r="L1112" s="92"/>
      <c r="M1112" s="92"/>
      <c r="N1112" s="92"/>
      <c r="O1112" s="92"/>
      <c r="P1112" s="92"/>
      <c r="Q1112" s="92"/>
      <c r="R1112" s="92"/>
      <c r="S1112" s="92"/>
      <c r="T1112" s="92"/>
      <c r="U1112" s="92"/>
      <c r="V1112" s="92"/>
      <c r="W1112" s="92"/>
      <c r="X1112" s="92"/>
      <c r="Y1112" s="92"/>
      <c r="Z1112" s="92"/>
    </row>
    <row r="1113" spans="6:26">
      <c r="F1113" s="92"/>
      <c r="G1113" s="92"/>
      <c r="H1113" s="92"/>
      <c r="I1113" s="92"/>
      <c r="J1113" s="92"/>
      <c r="K1113" s="92"/>
      <c r="L1113" s="92"/>
      <c r="M1113" s="92"/>
      <c r="N1113" s="92"/>
      <c r="O1113" s="92"/>
      <c r="P1113" s="92"/>
      <c r="Q1113" s="92"/>
      <c r="R1113" s="92"/>
      <c r="S1113" s="92"/>
      <c r="T1113" s="92"/>
      <c r="U1113" s="92"/>
      <c r="V1113" s="92"/>
      <c r="W1113" s="92"/>
      <c r="X1113" s="92"/>
      <c r="Y1113" s="92"/>
      <c r="Z1113" s="92"/>
    </row>
    <row r="1114" spans="6:26">
      <c r="F1114" s="92"/>
      <c r="G1114" s="92"/>
      <c r="H1114" s="92"/>
      <c r="I1114" s="92"/>
      <c r="J1114" s="92"/>
      <c r="K1114" s="92"/>
      <c r="L1114" s="92"/>
      <c r="M1114" s="92"/>
      <c r="N1114" s="92"/>
      <c r="O1114" s="92"/>
      <c r="P1114" s="92"/>
      <c r="Q1114" s="92"/>
      <c r="R1114" s="92"/>
      <c r="S1114" s="92"/>
      <c r="T1114" s="92"/>
      <c r="U1114" s="92"/>
      <c r="V1114" s="92"/>
      <c r="W1114" s="92"/>
      <c r="X1114" s="92"/>
      <c r="Y1114" s="92"/>
      <c r="Z1114" s="92"/>
    </row>
    <row r="1115" spans="6:26">
      <c r="F1115" s="92"/>
      <c r="G1115" s="92"/>
      <c r="H1115" s="92"/>
      <c r="I1115" s="92"/>
      <c r="J1115" s="92"/>
      <c r="K1115" s="92"/>
      <c r="L1115" s="92"/>
      <c r="M1115" s="92"/>
      <c r="N1115" s="92"/>
      <c r="O1115" s="92"/>
      <c r="P1115" s="92"/>
      <c r="Q1115" s="92"/>
      <c r="R1115" s="92"/>
      <c r="S1115" s="92"/>
      <c r="T1115" s="92"/>
      <c r="U1115" s="92"/>
      <c r="V1115" s="92"/>
      <c r="W1115" s="92"/>
      <c r="X1115" s="92"/>
      <c r="Y1115" s="92"/>
      <c r="Z1115" s="92"/>
    </row>
    <row r="1116" spans="6:26">
      <c r="F1116" s="92"/>
      <c r="G1116" s="92"/>
      <c r="H1116" s="92"/>
      <c r="I1116" s="92"/>
      <c r="J1116" s="92"/>
      <c r="K1116" s="92"/>
      <c r="L1116" s="92"/>
      <c r="M1116" s="92"/>
      <c r="N1116" s="92"/>
      <c r="O1116" s="92"/>
      <c r="P1116" s="92"/>
      <c r="Q1116" s="92"/>
      <c r="R1116" s="92"/>
      <c r="S1116" s="92"/>
      <c r="T1116" s="92"/>
      <c r="U1116" s="92"/>
      <c r="V1116" s="92"/>
      <c r="W1116" s="92"/>
      <c r="X1116" s="92"/>
      <c r="Y1116" s="92"/>
      <c r="Z1116" s="92"/>
    </row>
    <row r="1117" spans="6:26">
      <c r="F1117" s="92"/>
      <c r="G1117" s="92"/>
      <c r="H1117" s="92"/>
      <c r="I1117" s="92"/>
      <c r="J1117" s="92"/>
      <c r="K1117" s="92"/>
      <c r="L1117" s="92"/>
      <c r="M1117" s="92"/>
      <c r="N1117" s="92"/>
      <c r="O1117" s="92"/>
      <c r="P1117" s="92"/>
      <c r="Q1117" s="92"/>
      <c r="R1117" s="92"/>
      <c r="S1117" s="92"/>
      <c r="T1117" s="92"/>
      <c r="U1117" s="92"/>
      <c r="V1117" s="92"/>
      <c r="W1117" s="92"/>
      <c r="X1117" s="92"/>
      <c r="Y1117" s="92"/>
      <c r="Z1117" s="92"/>
    </row>
    <row r="1118" spans="6:26">
      <c r="F1118" s="92"/>
      <c r="G1118" s="92"/>
      <c r="H1118" s="92"/>
      <c r="I1118" s="92"/>
      <c r="J1118" s="92"/>
      <c r="K1118" s="92"/>
      <c r="L1118" s="92"/>
      <c r="M1118" s="92"/>
      <c r="N1118" s="92"/>
      <c r="O1118" s="92"/>
      <c r="P1118" s="92"/>
      <c r="Q1118" s="92"/>
      <c r="R1118" s="92"/>
      <c r="S1118" s="92"/>
      <c r="T1118" s="92"/>
      <c r="U1118" s="92"/>
      <c r="V1118" s="92"/>
      <c r="W1118" s="92"/>
      <c r="X1118" s="92"/>
      <c r="Y1118" s="92"/>
      <c r="Z1118" s="92"/>
    </row>
    <row r="1119" spans="6:26">
      <c r="F1119" s="92"/>
      <c r="G1119" s="92"/>
      <c r="H1119" s="92"/>
      <c r="I1119" s="92"/>
      <c r="J1119" s="92"/>
      <c r="K1119" s="92"/>
      <c r="L1119" s="92"/>
      <c r="M1119" s="92"/>
      <c r="N1119" s="92"/>
      <c r="O1119" s="92"/>
      <c r="P1119" s="92"/>
      <c r="Q1119" s="92"/>
      <c r="R1119" s="92"/>
      <c r="S1119" s="92"/>
      <c r="T1119" s="92"/>
      <c r="U1119" s="92"/>
      <c r="V1119" s="92"/>
      <c r="W1119" s="92"/>
      <c r="X1119" s="92"/>
      <c r="Y1119" s="92"/>
      <c r="Z1119" s="92"/>
    </row>
    <row r="1120" spans="6:26">
      <c r="F1120" s="92"/>
      <c r="G1120" s="92"/>
      <c r="H1120" s="92"/>
      <c r="I1120" s="92"/>
      <c r="J1120" s="92"/>
      <c r="K1120" s="92"/>
      <c r="L1120" s="92"/>
      <c r="M1120" s="92"/>
      <c r="N1120" s="92"/>
      <c r="O1120" s="92"/>
      <c r="P1120" s="92"/>
      <c r="Q1120" s="92"/>
      <c r="R1120" s="92"/>
      <c r="S1120" s="92"/>
      <c r="T1120" s="92"/>
      <c r="U1120" s="92"/>
      <c r="V1120" s="92"/>
      <c r="W1120" s="92"/>
      <c r="X1120" s="92"/>
      <c r="Y1120" s="92"/>
      <c r="Z1120" s="92"/>
    </row>
    <row r="1121" spans="6:26">
      <c r="F1121" s="92"/>
      <c r="G1121" s="92"/>
      <c r="H1121" s="92"/>
      <c r="I1121" s="92"/>
      <c r="J1121" s="92"/>
      <c r="K1121" s="92"/>
      <c r="L1121" s="92"/>
      <c r="M1121" s="92"/>
      <c r="N1121" s="92"/>
      <c r="O1121" s="92"/>
      <c r="P1121" s="92"/>
      <c r="Q1121" s="92"/>
      <c r="R1121" s="92"/>
      <c r="S1121" s="92"/>
      <c r="T1121" s="92"/>
      <c r="U1121" s="92"/>
      <c r="V1121" s="92"/>
      <c r="W1121" s="92"/>
      <c r="X1121" s="92"/>
      <c r="Y1121" s="92"/>
      <c r="Z1121" s="92"/>
    </row>
    <row r="1122" spans="6:26">
      <c r="F1122" s="92"/>
      <c r="G1122" s="92"/>
      <c r="H1122" s="92"/>
      <c r="I1122" s="92"/>
      <c r="J1122" s="92"/>
      <c r="K1122" s="92"/>
      <c r="L1122" s="92"/>
      <c r="M1122" s="92"/>
      <c r="N1122" s="92"/>
      <c r="O1122" s="92"/>
      <c r="P1122" s="92"/>
      <c r="Q1122" s="92"/>
      <c r="R1122" s="92"/>
      <c r="S1122" s="92"/>
      <c r="T1122" s="92"/>
      <c r="U1122" s="92"/>
      <c r="V1122" s="92"/>
      <c r="W1122" s="92"/>
      <c r="X1122" s="92"/>
      <c r="Y1122" s="92"/>
      <c r="Z1122" s="92"/>
    </row>
    <row r="1123" spans="6:26">
      <c r="F1123" s="92"/>
      <c r="G1123" s="92"/>
      <c r="H1123" s="92"/>
      <c r="I1123" s="92"/>
      <c r="J1123" s="92"/>
      <c r="K1123" s="92"/>
      <c r="L1123" s="92"/>
      <c r="M1123" s="92"/>
      <c r="N1123" s="92"/>
      <c r="O1123" s="92"/>
      <c r="P1123" s="92"/>
      <c r="Q1123" s="92"/>
      <c r="R1123" s="92"/>
      <c r="S1123" s="92"/>
      <c r="T1123" s="92"/>
      <c r="U1123" s="92"/>
      <c r="V1123" s="92"/>
      <c r="W1123" s="92"/>
      <c r="X1123" s="92"/>
      <c r="Y1123" s="92"/>
      <c r="Z1123" s="92"/>
    </row>
    <row r="1124" spans="6:26">
      <c r="F1124" s="92"/>
      <c r="G1124" s="92"/>
      <c r="H1124" s="92"/>
      <c r="I1124" s="92"/>
      <c r="J1124" s="92"/>
      <c r="K1124" s="92"/>
      <c r="L1124" s="92"/>
      <c r="M1124" s="92"/>
      <c r="N1124" s="92"/>
      <c r="O1124" s="92"/>
      <c r="P1124" s="92"/>
      <c r="Q1124" s="92"/>
      <c r="R1124" s="92"/>
      <c r="S1124" s="92"/>
      <c r="T1124" s="92"/>
      <c r="U1124" s="92"/>
      <c r="V1124" s="92"/>
      <c r="W1124" s="92"/>
      <c r="X1124" s="92"/>
      <c r="Y1124" s="92"/>
      <c r="Z1124" s="92"/>
    </row>
    <row r="1125" spans="6:26">
      <c r="F1125" s="92"/>
      <c r="G1125" s="92"/>
      <c r="H1125" s="92"/>
      <c r="I1125" s="92"/>
      <c r="J1125" s="92"/>
      <c r="K1125" s="92"/>
      <c r="L1125" s="92"/>
      <c r="M1125" s="92"/>
      <c r="N1125" s="92"/>
      <c r="O1125" s="92"/>
      <c r="P1125" s="92"/>
      <c r="Q1125" s="92"/>
      <c r="R1125" s="92"/>
      <c r="S1125" s="92"/>
      <c r="T1125" s="92"/>
      <c r="U1125" s="92"/>
      <c r="V1125" s="92"/>
      <c r="W1125" s="92"/>
      <c r="X1125" s="92"/>
      <c r="Y1125" s="92"/>
      <c r="Z1125" s="92"/>
    </row>
    <row r="1126" spans="6:26">
      <c r="F1126" s="92"/>
      <c r="G1126" s="92"/>
      <c r="H1126" s="92"/>
      <c r="I1126" s="92"/>
      <c r="J1126" s="92"/>
      <c r="K1126" s="92"/>
      <c r="L1126" s="92"/>
      <c r="M1126" s="92"/>
      <c r="N1126" s="92"/>
      <c r="O1126" s="92"/>
      <c r="P1126" s="92"/>
      <c r="Q1126" s="92"/>
      <c r="R1126" s="92"/>
      <c r="S1126" s="92"/>
      <c r="T1126" s="92"/>
      <c r="U1126" s="92"/>
      <c r="V1126" s="92"/>
      <c r="W1126" s="92"/>
      <c r="X1126" s="92"/>
      <c r="Y1126" s="92"/>
      <c r="Z1126" s="92"/>
    </row>
    <row r="1127" spans="6:26">
      <c r="F1127" s="92"/>
      <c r="G1127" s="92"/>
      <c r="H1127" s="92"/>
      <c r="I1127" s="92"/>
      <c r="J1127" s="92"/>
      <c r="K1127" s="92"/>
      <c r="L1127" s="92"/>
      <c r="M1127" s="92"/>
      <c r="N1127" s="92"/>
      <c r="O1127" s="92"/>
      <c r="P1127" s="92"/>
      <c r="Q1127" s="92"/>
      <c r="R1127" s="92"/>
      <c r="S1127" s="92"/>
      <c r="T1127" s="92"/>
      <c r="U1127" s="92"/>
      <c r="V1127" s="92"/>
      <c r="W1127" s="92"/>
      <c r="X1127" s="92"/>
      <c r="Y1127" s="92"/>
      <c r="Z1127" s="92"/>
    </row>
    <row r="1128" spans="6:26">
      <c r="F1128" s="92"/>
      <c r="G1128" s="92"/>
      <c r="H1128" s="92"/>
      <c r="I1128" s="92"/>
      <c r="J1128" s="92"/>
      <c r="K1128" s="92"/>
      <c r="L1128" s="92"/>
      <c r="M1128" s="92"/>
      <c r="N1128" s="92"/>
      <c r="O1128" s="92"/>
      <c r="P1128" s="92"/>
      <c r="Q1128" s="92"/>
      <c r="R1128" s="92"/>
      <c r="S1128" s="92"/>
      <c r="T1128" s="92"/>
      <c r="U1128" s="92"/>
      <c r="V1128" s="92"/>
      <c r="W1128" s="92"/>
      <c r="X1128" s="92"/>
      <c r="Y1128" s="92"/>
      <c r="Z1128" s="92"/>
    </row>
    <row r="1129" spans="6:26">
      <c r="F1129" s="92"/>
      <c r="G1129" s="92"/>
      <c r="H1129" s="92"/>
      <c r="I1129" s="92"/>
      <c r="J1129" s="92"/>
      <c r="K1129" s="92"/>
      <c r="L1129" s="92"/>
      <c r="M1129" s="92"/>
      <c r="N1129" s="92"/>
      <c r="O1129" s="92"/>
      <c r="P1129" s="92"/>
      <c r="Q1129" s="92"/>
      <c r="R1129" s="92"/>
      <c r="S1129" s="92"/>
      <c r="T1129" s="92"/>
      <c r="U1129" s="92"/>
      <c r="V1129" s="92"/>
      <c r="W1129" s="92"/>
      <c r="X1129" s="92"/>
      <c r="Y1129" s="92"/>
      <c r="Z1129" s="92"/>
    </row>
    <row r="1130" spans="6:26">
      <c r="F1130" s="92"/>
      <c r="G1130" s="92"/>
      <c r="H1130" s="92"/>
      <c r="I1130" s="92"/>
      <c r="J1130" s="92"/>
      <c r="K1130" s="92"/>
      <c r="L1130" s="92"/>
      <c r="M1130" s="92"/>
      <c r="N1130" s="92"/>
      <c r="O1130" s="92"/>
      <c r="P1130" s="92"/>
      <c r="Q1130" s="92"/>
      <c r="R1130" s="92"/>
      <c r="S1130" s="92"/>
      <c r="T1130" s="92"/>
      <c r="U1130" s="92"/>
      <c r="V1130" s="92"/>
      <c r="W1130" s="92"/>
      <c r="X1130" s="92"/>
      <c r="Y1130" s="92"/>
      <c r="Z1130" s="92"/>
    </row>
    <row r="1131" spans="6:26">
      <c r="F1131" s="92"/>
      <c r="G1131" s="92"/>
      <c r="H1131" s="92"/>
      <c r="I1131" s="92"/>
      <c r="J1131" s="92"/>
      <c r="K1131" s="92"/>
      <c r="L1131" s="92"/>
      <c r="M1131" s="92"/>
      <c r="N1131" s="92"/>
      <c r="O1131" s="92"/>
      <c r="P1131" s="92"/>
      <c r="Q1131" s="92"/>
      <c r="R1131" s="92"/>
      <c r="S1131" s="92"/>
      <c r="T1131" s="92"/>
      <c r="U1131" s="92"/>
      <c r="V1131" s="92"/>
      <c r="W1131" s="92"/>
      <c r="X1131" s="92"/>
      <c r="Y1131" s="92"/>
      <c r="Z1131" s="92"/>
    </row>
    <row r="1132" spans="6:26">
      <c r="F1132" s="92"/>
      <c r="G1132" s="92"/>
      <c r="H1132" s="92"/>
      <c r="I1132" s="92"/>
      <c r="J1132" s="92"/>
      <c r="K1132" s="92"/>
      <c r="L1132" s="92"/>
      <c r="M1132" s="92"/>
      <c r="N1132" s="92"/>
      <c r="O1132" s="92"/>
      <c r="P1132" s="92"/>
      <c r="Q1132" s="92"/>
      <c r="R1132" s="92"/>
      <c r="S1132" s="92"/>
      <c r="T1132" s="92"/>
      <c r="U1132" s="92"/>
      <c r="V1132" s="92"/>
      <c r="W1132" s="92"/>
      <c r="X1132" s="92"/>
      <c r="Y1132" s="92"/>
      <c r="Z1132" s="92"/>
    </row>
    <row r="1133" spans="6:26">
      <c r="F1133" s="92"/>
      <c r="G1133" s="92"/>
      <c r="H1133" s="92"/>
      <c r="I1133" s="92"/>
      <c r="J1133" s="92"/>
      <c r="K1133" s="92"/>
      <c r="L1133" s="92"/>
      <c r="M1133" s="92"/>
      <c r="N1133" s="92"/>
      <c r="O1133" s="92"/>
      <c r="P1133" s="92"/>
      <c r="Q1133" s="92"/>
      <c r="R1133" s="92"/>
      <c r="S1133" s="92"/>
      <c r="T1133" s="92"/>
      <c r="U1133" s="92"/>
      <c r="V1133" s="92"/>
      <c r="W1133" s="92"/>
      <c r="X1133" s="92"/>
      <c r="Y1133" s="92"/>
      <c r="Z1133" s="92"/>
    </row>
    <row r="1134" spans="6:26">
      <c r="F1134" s="92"/>
      <c r="G1134" s="92"/>
      <c r="H1134" s="92"/>
      <c r="I1134" s="92"/>
      <c r="J1134" s="92"/>
      <c r="K1134" s="92"/>
      <c r="L1134" s="92"/>
      <c r="M1134" s="92"/>
      <c r="N1134" s="92"/>
      <c r="O1134" s="92"/>
      <c r="P1134" s="92"/>
      <c r="Q1134" s="92"/>
      <c r="R1134" s="92"/>
      <c r="S1134" s="92"/>
      <c r="T1134" s="92"/>
      <c r="U1134" s="92"/>
      <c r="V1134" s="92"/>
      <c r="W1134" s="92"/>
      <c r="X1134" s="92"/>
      <c r="Y1134" s="92"/>
      <c r="Z1134" s="92"/>
    </row>
    <row r="1135" spans="6:26">
      <c r="F1135" s="92"/>
      <c r="G1135" s="92"/>
      <c r="H1135" s="92"/>
      <c r="I1135" s="92"/>
      <c r="J1135" s="92"/>
      <c r="K1135" s="92"/>
      <c r="L1135" s="92"/>
      <c r="M1135" s="92"/>
      <c r="N1135" s="92"/>
      <c r="O1135" s="92"/>
      <c r="P1135" s="92"/>
      <c r="Q1135" s="92"/>
      <c r="R1135" s="92"/>
      <c r="S1135" s="92"/>
      <c r="T1135" s="92"/>
      <c r="U1135" s="92"/>
      <c r="V1135" s="92"/>
      <c r="W1135" s="92"/>
      <c r="X1135" s="92"/>
      <c r="Y1135" s="92"/>
      <c r="Z1135" s="92"/>
    </row>
    <row r="1136" spans="6:26">
      <c r="F1136" s="92"/>
      <c r="G1136" s="92"/>
      <c r="H1136" s="92"/>
      <c r="I1136" s="92"/>
      <c r="J1136" s="92"/>
      <c r="K1136" s="92"/>
      <c r="L1136" s="92"/>
      <c r="M1136" s="92"/>
      <c r="N1136" s="92"/>
      <c r="O1136" s="92"/>
      <c r="P1136" s="92"/>
      <c r="Q1136" s="92"/>
      <c r="R1136" s="92"/>
      <c r="S1136" s="92"/>
      <c r="T1136" s="92"/>
      <c r="U1136" s="92"/>
      <c r="V1136" s="92"/>
      <c r="W1136" s="92"/>
      <c r="X1136" s="92"/>
      <c r="Y1136" s="92"/>
      <c r="Z1136" s="92"/>
    </row>
    <row r="1137" spans="6:26">
      <c r="F1137" s="92"/>
      <c r="G1137" s="92"/>
      <c r="H1137" s="92"/>
      <c r="I1137" s="92"/>
      <c r="J1137" s="92"/>
      <c r="K1137" s="92"/>
      <c r="L1137" s="92"/>
      <c r="M1137" s="92"/>
      <c r="N1137" s="92"/>
      <c r="O1137" s="92"/>
      <c r="P1137" s="92"/>
      <c r="Q1137" s="92"/>
      <c r="R1137" s="92"/>
      <c r="S1137" s="92"/>
      <c r="T1137" s="92"/>
      <c r="U1137" s="92"/>
      <c r="V1137" s="92"/>
      <c r="W1137" s="92"/>
      <c r="X1137" s="92"/>
      <c r="Y1137" s="92"/>
      <c r="Z1137" s="92"/>
    </row>
    <row r="1138" spans="6:26">
      <c r="F1138" s="92"/>
      <c r="G1138" s="92"/>
      <c r="H1138" s="92"/>
      <c r="I1138" s="92"/>
      <c r="J1138" s="92"/>
      <c r="K1138" s="92"/>
      <c r="L1138" s="92"/>
      <c r="M1138" s="92"/>
      <c r="N1138" s="92"/>
      <c r="O1138" s="92"/>
      <c r="P1138" s="92"/>
      <c r="Q1138" s="92"/>
      <c r="R1138" s="92"/>
      <c r="S1138" s="92"/>
      <c r="T1138" s="92"/>
      <c r="U1138" s="92"/>
      <c r="V1138" s="92"/>
      <c r="W1138" s="92"/>
      <c r="X1138" s="92"/>
      <c r="Y1138" s="92"/>
      <c r="Z1138" s="92"/>
    </row>
    <row r="1139" spans="6:26">
      <c r="F1139" s="92"/>
      <c r="G1139" s="92"/>
      <c r="H1139" s="92"/>
      <c r="I1139" s="92"/>
      <c r="J1139" s="92"/>
      <c r="K1139" s="92"/>
      <c r="L1139" s="92"/>
      <c r="M1139" s="92"/>
      <c r="N1139" s="92"/>
      <c r="O1139" s="92"/>
      <c r="P1139" s="92"/>
      <c r="Q1139" s="92"/>
      <c r="R1139" s="92"/>
      <c r="S1139" s="92"/>
      <c r="T1139" s="92"/>
      <c r="U1139" s="92"/>
      <c r="V1139" s="92"/>
      <c r="W1139" s="92"/>
      <c r="X1139" s="92"/>
      <c r="Y1139" s="92"/>
      <c r="Z1139" s="92"/>
    </row>
    <row r="1140" spans="6:26">
      <c r="F1140" s="92"/>
      <c r="G1140" s="92"/>
      <c r="H1140" s="92"/>
      <c r="I1140" s="92"/>
      <c r="J1140" s="92"/>
      <c r="K1140" s="92"/>
      <c r="L1140" s="92"/>
      <c r="M1140" s="92"/>
      <c r="N1140" s="92"/>
      <c r="O1140" s="92"/>
      <c r="P1140" s="92"/>
      <c r="Q1140" s="92"/>
      <c r="R1140" s="92"/>
      <c r="S1140" s="92"/>
      <c r="T1140" s="92"/>
      <c r="U1140" s="92"/>
      <c r="V1140" s="92"/>
      <c r="W1140" s="92"/>
      <c r="X1140" s="92"/>
      <c r="Y1140" s="92"/>
      <c r="Z1140" s="92"/>
    </row>
    <row r="1141" spans="6:26">
      <c r="F1141" s="92"/>
      <c r="G1141" s="92"/>
      <c r="H1141" s="92"/>
      <c r="I1141" s="92"/>
      <c r="J1141" s="92"/>
      <c r="K1141" s="92"/>
      <c r="L1141" s="92"/>
      <c r="M1141" s="92"/>
      <c r="N1141" s="92"/>
      <c r="O1141" s="92"/>
      <c r="P1141" s="92"/>
      <c r="Q1141" s="92"/>
      <c r="R1141" s="92"/>
      <c r="S1141" s="92"/>
      <c r="T1141" s="92"/>
      <c r="U1141" s="92"/>
      <c r="V1141" s="92"/>
      <c r="W1141" s="92"/>
      <c r="X1141" s="92"/>
      <c r="Y1141" s="92"/>
      <c r="Z1141" s="92"/>
    </row>
    <row r="1142" spans="6:26">
      <c r="F1142" s="92"/>
      <c r="G1142" s="92"/>
      <c r="H1142" s="92"/>
      <c r="I1142" s="92"/>
      <c r="J1142" s="92"/>
      <c r="K1142" s="92"/>
      <c r="L1142" s="92"/>
      <c r="M1142" s="92"/>
      <c r="N1142" s="92"/>
      <c r="O1142" s="92"/>
      <c r="P1142" s="92"/>
      <c r="Q1142" s="92"/>
      <c r="R1142" s="92"/>
      <c r="S1142" s="92"/>
      <c r="T1142" s="92"/>
      <c r="U1142" s="92"/>
      <c r="V1142" s="92"/>
      <c r="W1142" s="92"/>
      <c r="X1142" s="92"/>
      <c r="Y1142" s="92"/>
      <c r="Z1142" s="92"/>
    </row>
    <row r="1143" spans="6:26">
      <c r="F1143" s="92"/>
      <c r="G1143" s="92"/>
      <c r="H1143" s="92"/>
      <c r="I1143" s="92"/>
      <c r="J1143" s="92"/>
      <c r="K1143" s="92"/>
      <c r="L1143" s="92"/>
      <c r="M1143" s="92"/>
      <c r="N1143" s="92"/>
      <c r="O1143" s="92"/>
      <c r="P1143" s="92"/>
      <c r="Q1143" s="92"/>
      <c r="R1143" s="92"/>
      <c r="S1143" s="92"/>
      <c r="T1143" s="92"/>
      <c r="U1143" s="92"/>
      <c r="V1143" s="92"/>
      <c r="W1143" s="92"/>
      <c r="X1143" s="92"/>
      <c r="Y1143" s="92"/>
      <c r="Z1143" s="92"/>
    </row>
    <row r="1144" spans="6:26">
      <c r="F1144" s="92"/>
      <c r="G1144" s="92"/>
      <c r="H1144" s="92"/>
      <c r="I1144" s="92"/>
      <c r="J1144" s="92"/>
      <c r="K1144" s="92"/>
      <c r="L1144" s="92"/>
      <c r="M1144" s="92"/>
      <c r="N1144" s="92"/>
      <c r="O1144" s="92"/>
      <c r="P1144" s="92"/>
      <c r="Q1144" s="92"/>
      <c r="R1144" s="92"/>
      <c r="S1144" s="92"/>
      <c r="T1144" s="92"/>
      <c r="U1144" s="92"/>
      <c r="V1144" s="92"/>
      <c r="W1144" s="92"/>
      <c r="X1144" s="92"/>
      <c r="Y1144" s="92"/>
      <c r="Z1144" s="92"/>
    </row>
    <row r="1145" spans="6:26">
      <c r="F1145" s="92"/>
      <c r="G1145" s="92"/>
      <c r="H1145" s="92"/>
      <c r="I1145" s="92"/>
      <c r="J1145" s="92"/>
      <c r="K1145" s="92"/>
      <c r="L1145" s="92"/>
      <c r="M1145" s="92"/>
      <c r="N1145" s="92"/>
      <c r="O1145" s="92"/>
      <c r="P1145" s="92"/>
      <c r="Q1145" s="92"/>
      <c r="R1145" s="92"/>
      <c r="S1145" s="92"/>
      <c r="T1145" s="92"/>
      <c r="U1145" s="92"/>
      <c r="V1145" s="92"/>
      <c r="W1145" s="92"/>
      <c r="X1145" s="92"/>
      <c r="Y1145" s="92"/>
      <c r="Z1145" s="92"/>
    </row>
    <row r="1146" spans="6:26">
      <c r="F1146" s="92"/>
      <c r="G1146" s="92"/>
      <c r="H1146" s="92"/>
      <c r="I1146" s="92"/>
      <c r="J1146" s="92"/>
      <c r="K1146" s="92"/>
      <c r="L1146" s="92"/>
      <c r="M1146" s="92"/>
      <c r="N1146" s="92"/>
      <c r="O1146" s="92"/>
      <c r="P1146" s="92"/>
      <c r="Q1146" s="92"/>
      <c r="R1146" s="92"/>
      <c r="S1146" s="92"/>
      <c r="T1146" s="92"/>
      <c r="U1146" s="92"/>
      <c r="V1146" s="92"/>
      <c r="W1146" s="92"/>
      <c r="X1146" s="92"/>
      <c r="Y1146" s="92"/>
      <c r="Z1146" s="92"/>
    </row>
    <row r="1147" spans="6:26">
      <c r="F1147" s="92"/>
      <c r="G1147" s="92"/>
      <c r="H1147" s="92"/>
      <c r="I1147" s="92"/>
      <c r="J1147" s="92"/>
      <c r="K1147" s="92"/>
      <c r="L1147" s="92"/>
      <c r="M1147" s="92"/>
      <c r="N1147" s="92"/>
      <c r="O1147" s="92"/>
      <c r="P1147" s="92"/>
      <c r="Q1147" s="92"/>
      <c r="R1147" s="92"/>
      <c r="S1147" s="92"/>
      <c r="T1147" s="92"/>
      <c r="U1147" s="92"/>
      <c r="V1147" s="92"/>
      <c r="W1147" s="92"/>
      <c r="X1147" s="92"/>
      <c r="Y1147" s="92"/>
      <c r="Z1147" s="92"/>
    </row>
    <row r="1148" spans="6:26">
      <c r="F1148" s="92"/>
      <c r="G1148" s="92"/>
      <c r="H1148" s="92"/>
      <c r="I1148" s="92"/>
      <c r="J1148" s="92"/>
      <c r="K1148" s="92"/>
      <c r="L1148" s="92"/>
      <c r="M1148" s="92"/>
      <c r="N1148" s="92"/>
      <c r="O1148" s="92"/>
      <c r="P1148" s="92"/>
      <c r="Q1148" s="92"/>
      <c r="R1148" s="92"/>
      <c r="S1148" s="92"/>
      <c r="T1148" s="92"/>
      <c r="U1148" s="92"/>
      <c r="V1148" s="92"/>
      <c r="W1148" s="92"/>
      <c r="X1148" s="92"/>
      <c r="Y1148" s="92"/>
      <c r="Z1148" s="92"/>
    </row>
    <row r="1149" spans="6:26">
      <c r="F1149" s="92"/>
      <c r="G1149" s="92"/>
      <c r="H1149" s="92"/>
      <c r="I1149" s="92"/>
      <c r="J1149" s="92"/>
      <c r="K1149" s="92"/>
      <c r="L1149" s="92"/>
      <c r="M1149" s="92"/>
      <c r="N1149" s="92"/>
      <c r="O1149" s="92"/>
      <c r="P1149" s="92"/>
      <c r="Q1149" s="92"/>
      <c r="R1149" s="92"/>
      <c r="S1149" s="92"/>
      <c r="T1149" s="92"/>
      <c r="U1149" s="92"/>
      <c r="V1149" s="92"/>
      <c r="W1149" s="92"/>
      <c r="X1149" s="92"/>
      <c r="Y1149" s="92"/>
      <c r="Z1149" s="92"/>
    </row>
    <row r="1150" spans="6:26">
      <c r="F1150" s="92"/>
      <c r="G1150" s="92"/>
      <c r="H1150" s="92"/>
      <c r="I1150" s="92"/>
      <c r="J1150" s="92"/>
      <c r="K1150" s="92"/>
      <c r="L1150" s="92"/>
      <c r="M1150" s="92"/>
      <c r="N1150" s="92"/>
      <c r="O1150" s="92"/>
      <c r="P1150" s="92"/>
      <c r="Q1150" s="92"/>
      <c r="R1150" s="92"/>
      <c r="S1150" s="92"/>
      <c r="T1150" s="92"/>
      <c r="U1150" s="92"/>
      <c r="V1150" s="92"/>
      <c r="W1150" s="92"/>
      <c r="X1150" s="92"/>
      <c r="Y1150" s="92"/>
      <c r="Z1150" s="92"/>
    </row>
    <row r="1151" spans="6:26">
      <c r="F1151" s="92"/>
      <c r="G1151" s="92"/>
      <c r="H1151" s="92"/>
      <c r="I1151" s="92"/>
      <c r="J1151" s="92"/>
      <c r="K1151" s="92"/>
      <c r="L1151" s="92"/>
      <c r="M1151" s="92"/>
      <c r="N1151" s="92"/>
      <c r="O1151" s="92"/>
      <c r="P1151" s="92"/>
      <c r="Q1151" s="92"/>
      <c r="R1151" s="92"/>
      <c r="S1151" s="92"/>
      <c r="T1151" s="92"/>
      <c r="U1151" s="92"/>
      <c r="V1151" s="92"/>
      <c r="W1151" s="92"/>
      <c r="X1151" s="92"/>
      <c r="Y1151" s="92"/>
      <c r="Z1151" s="92"/>
    </row>
    <row r="1152" spans="6:26">
      <c r="F1152" s="92"/>
      <c r="G1152" s="92"/>
      <c r="H1152" s="92"/>
      <c r="I1152" s="92"/>
      <c r="J1152" s="92"/>
      <c r="K1152" s="92"/>
      <c r="L1152" s="92"/>
      <c r="M1152" s="92"/>
      <c r="N1152" s="92"/>
      <c r="O1152" s="92"/>
      <c r="P1152" s="92"/>
      <c r="Q1152" s="92"/>
      <c r="R1152" s="92"/>
      <c r="S1152" s="92"/>
      <c r="T1152" s="92"/>
      <c r="U1152" s="92"/>
      <c r="V1152" s="92"/>
      <c r="W1152" s="92"/>
      <c r="X1152" s="92"/>
      <c r="Y1152" s="92"/>
      <c r="Z1152" s="92"/>
    </row>
    <row r="1153" spans="6:26">
      <c r="F1153" s="92"/>
      <c r="G1153" s="92"/>
      <c r="H1153" s="92"/>
      <c r="I1153" s="92"/>
      <c r="J1153" s="92"/>
      <c r="K1153" s="92"/>
      <c r="L1153" s="92"/>
      <c r="M1153" s="92"/>
      <c r="N1153" s="92"/>
      <c r="O1153" s="92"/>
      <c r="P1153" s="92"/>
      <c r="Q1153" s="92"/>
      <c r="R1153" s="92"/>
      <c r="S1153" s="92"/>
      <c r="T1153" s="92"/>
      <c r="U1153" s="92"/>
      <c r="V1153" s="92"/>
      <c r="W1153" s="92"/>
      <c r="X1153" s="92"/>
      <c r="Y1153" s="92"/>
      <c r="Z1153" s="92"/>
    </row>
    <row r="1154" spans="6:26">
      <c r="F1154" s="92"/>
      <c r="G1154" s="92"/>
      <c r="H1154" s="92"/>
      <c r="I1154" s="92"/>
      <c r="J1154" s="92"/>
      <c r="K1154" s="92"/>
      <c r="L1154" s="92"/>
      <c r="M1154" s="92"/>
      <c r="N1154" s="92"/>
      <c r="O1154" s="92"/>
      <c r="P1154" s="92"/>
      <c r="Q1154" s="92"/>
      <c r="R1154" s="92"/>
      <c r="S1154" s="92"/>
      <c r="T1154" s="92"/>
      <c r="U1154" s="92"/>
      <c r="V1154" s="92"/>
      <c r="W1154" s="92"/>
      <c r="X1154" s="92"/>
      <c r="Y1154" s="92"/>
      <c r="Z1154" s="92"/>
    </row>
    <row r="1155" spans="6:26">
      <c r="F1155" s="92"/>
      <c r="G1155" s="92"/>
      <c r="H1155" s="92"/>
      <c r="I1155" s="92"/>
      <c r="J1155" s="92"/>
      <c r="K1155" s="92"/>
      <c r="L1155" s="92"/>
      <c r="M1155" s="92"/>
      <c r="N1155" s="92"/>
      <c r="O1155" s="92"/>
      <c r="P1155" s="92"/>
      <c r="Q1155" s="92"/>
      <c r="R1155" s="92"/>
      <c r="S1155" s="92"/>
      <c r="T1155" s="92"/>
      <c r="U1155" s="92"/>
      <c r="V1155" s="92"/>
      <c r="W1155" s="92"/>
      <c r="X1155" s="92"/>
      <c r="Y1155" s="92"/>
      <c r="Z1155" s="92"/>
    </row>
    <row r="1156" spans="6:26">
      <c r="F1156" s="92"/>
      <c r="G1156" s="92"/>
      <c r="H1156" s="92"/>
      <c r="I1156" s="92"/>
      <c r="J1156" s="92"/>
      <c r="K1156" s="92"/>
      <c r="L1156" s="92"/>
      <c r="M1156" s="92"/>
      <c r="N1156" s="92"/>
      <c r="O1156" s="92"/>
      <c r="P1156" s="92"/>
      <c r="Q1156" s="92"/>
      <c r="R1156" s="92"/>
      <c r="S1156" s="92"/>
      <c r="T1156" s="92"/>
      <c r="U1156" s="92"/>
      <c r="V1156" s="92"/>
      <c r="W1156" s="92"/>
      <c r="X1156" s="92"/>
      <c r="Y1156" s="92"/>
      <c r="Z1156" s="92"/>
    </row>
    <row r="1157" spans="6:26">
      <c r="F1157" s="92"/>
      <c r="G1157" s="92"/>
      <c r="H1157" s="92"/>
      <c r="I1157" s="92"/>
      <c r="J1157" s="92"/>
      <c r="K1157" s="92"/>
      <c r="L1157" s="92"/>
      <c r="M1157" s="92"/>
      <c r="N1157" s="92"/>
      <c r="O1157" s="92"/>
      <c r="P1157" s="92"/>
      <c r="Q1157" s="92"/>
      <c r="R1157" s="92"/>
      <c r="S1157" s="92"/>
      <c r="T1157" s="92"/>
      <c r="U1157" s="92"/>
      <c r="V1157" s="92"/>
      <c r="W1157" s="92"/>
      <c r="X1157" s="92"/>
      <c r="Y1157" s="92"/>
      <c r="Z1157" s="92"/>
    </row>
    <row r="1158" spans="6:26">
      <c r="F1158" s="92"/>
      <c r="G1158" s="92"/>
      <c r="H1158" s="92"/>
      <c r="I1158" s="92"/>
      <c r="J1158" s="92"/>
      <c r="K1158" s="92"/>
      <c r="L1158" s="92"/>
      <c r="M1158" s="92"/>
      <c r="N1158" s="92"/>
      <c r="O1158" s="92"/>
      <c r="P1158" s="92"/>
      <c r="Q1158" s="92"/>
      <c r="R1158" s="92"/>
      <c r="S1158" s="92"/>
      <c r="T1158" s="92"/>
      <c r="U1158" s="92"/>
      <c r="V1158" s="92"/>
      <c r="W1158" s="92"/>
      <c r="X1158" s="92"/>
      <c r="Y1158" s="92"/>
      <c r="Z1158" s="92"/>
    </row>
    <row r="1159" spans="6:26">
      <c r="F1159" s="92"/>
      <c r="G1159" s="92"/>
      <c r="H1159" s="92"/>
      <c r="I1159" s="92"/>
      <c r="J1159" s="92"/>
      <c r="K1159" s="92"/>
      <c r="L1159" s="92"/>
      <c r="M1159" s="92"/>
      <c r="N1159" s="92"/>
      <c r="O1159" s="92"/>
      <c r="P1159" s="92"/>
      <c r="Q1159" s="92"/>
      <c r="R1159" s="92"/>
      <c r="S1159" s="92"/>
      <c r="T1159" s="92"/>
      <c r="U1159" s="92"/>
      <c r="V1159" s="92"/>
      <c r="W1159" s="92"/>
      <c r="X1159" s="92"/>
      <c r="Y1159" s="92"/>
      <c r="Z1159" s="92"/>
    </row>
    <row r="1160" spans="6:26">
      <c r="F1160" s="92"/>
      <c r="G1160" s="92"/>
      <c r="H1160" s="92"/>
      <c r="I1160" s="92"/>
      <c r="J1160" s="92"/>
      <c r="K1160" s="92"/>
      <c r="L1160" s="92"/>
      <c r="M1160" s="92"/>
      <c r="N1160" s="92"/>
      <c r="O1160" s="92"/>
      <c r="P1160" s="92"/>
      <c r="Q1160" s="92"/>
      <c r="R1160" s="92"/>
      <c r="S1160" s="92"/>
      <c r="T1160" s="92"/>
      <c r="U1160" s="92"/>
      <c r="V1160" s="92"/>
      <c r="W1160" s="92"/>
      <c r="X1160" s="92"/>
      <c r="Y1160" s="92"/>
      <c r="Z1160" s="92"/>
    </row>
    <row r="1161" spans="6:26">
      <c r="F1161" s="92"/>
      <c r="G1161" s="92"/>
      <c r="H1161" s="92"/>
      <c r="I1161" s="92"/>
      <c r="J1161" s="92"/>
      <c r="K1161" s="92"/>
      <c r="L1161" s="92"/>
      <c r="M1161" s="92"/>
      <c r="N1161" s="92"/>
      <c r="O1161" s="92"/>
      <c r="P1161" s="92"/>
      <c r="Q1161" s="92"/>
      <c r="R1161" s="92"/>
      <c r="S1161" s="92"/>
      <c r="T1161" s="92"/>
      <c r="U1161" s="92"/>
      <c r="V1161" s="92"/>
      <c r="W1161" s="92"/>
      <c r="X1161" s="92"/>
      <c r="Y1161" s="92"/>
      <c r="Z1161" s="92"/>
    </row>
    <row r="1162" spans="6:26">
      <c r="F1162" s="92"/>
      <c r="G1162" s="92"/>
      <c r="H1162" s="92"/>
      <c r="I1162" s="92"/>
      <c r="J1162" s="92"/>
      <c r="K1162" s="92"/>
      <c r="L1162" s="92"/>
      <c r="M1162" s="92"/>
      <c r="N1162" s="92"/>
      <c r="O1162" s="92"/>
      <c r="P1162" s="92"/>
      <c r="Q1162" s="92"/>
      <c r="R1162" s="92"/>
      <c r="S1162" s="92"/>
      <c r="T1162" s="92"/>
      <c r="U1162" s="92"/>
      <c r="V1162" s="92"/>
      <c r="W1162" s="92"/>
      <c r="X1162" s="92"/>
      <c r="Y1162" s="92"/>
      <c r="Z1162" s="92"/>
    </row>
    <row r="1163" spans="6:26">
      <c r="F1163" s="92"/>
      <c r="G1163" s="92"/>
      <c r="H1163" s="92"/>
      <c r="I1163" s="92"/>
      <c r="J1163" s="92"/>
      <c r="K1163" s="92"/>
      <c r="L1163" s="92"/>
      <c r="M1163" s="92"/>
      <c r="N1163" s="92"/>
      <c r="O1163" s="92"/>
      <c r="P1163" s="92"/>
      <c r="Q1163" s="92"/>
      <c r="R1163" s="92"/>
      <c r="S1163" s="92"/>
      <c r="T1163" s="92"/>
      <c r="U1163" s="92"/>
      <c r="V1163" s="92"/>
      <c r="W1163" s="92"/>
      <c r="X1163" s="92"/>
      <c r="Y1163" s="92"/>
      <c r="Z1163" s="92"/>
    </row>
    <row r="1164" spans="6:26">
      <c r="F1164" s="92"/>
      <c r="G1164" s="92"/>
      <c r="H1164" s="92"/>
      <c r="I1164" s="92"/>
      <c r="J1164" s="92"/>
      <c r="K1164" s="92"/>
      <c r="L1164" s="92"/>
      <c r="M1164" s="92"/>
      <c r="N1164" s="92"/>
      <c r="O1164" s="92"/>
      <c r="P1164" s="92"/>
      <c r="Q1164" s="92"/>
      <c r="R1164" s="92"/>
      <c r="S1164" s="92"/>
      <c r="T1164" s="92"/>
      <c r="U1164" s="92"/>
      <c r="V1164" s="92"/>
      <c r="W1164" s="92"/>
      <c r="X1164" s="92"/>
      <c r="Y1164" s="92"/>
      <c r="Z1164" s="92"/>
    </row>
    <row r="1165" spans="6:26">
      <c r="F1165" s="92"/>
      <c r="G1165" s="92"/>
      <c r="H1165" s="92"/>
      <c r="I1165" s="92"/>
      <c r="J1165" s="92"/>
      <c r="K1165" s="92"/>
      <c r="L1165" s="92"/>
      <c r="M1165" s="92"/>
      <c r="N1165" s="92"/>
      <c r="O1165" s="92"/>
      <c r="P1165" s="92"/>
      <c r="Q1165" s="92"/>
      <c r="R1165" s="92"/>
      <c r="S1165" s="92"/>
      <c r="T1165" s="92"/>
      <c r="U1165" s="92"/>
      <c r="V1165" s="92"/>
      <c r="W1165" s="92"/>
      <c r="X1165" s="92"/>
      <c r="Y1165" s="92"/>
      <c r="Z1165" s="92"/>
    </row>
    <row r="1166" spans="6:26">
      <c r="F1166" s="92"/>
      <c r="G1166" s="92"/>
      <c r="H1166" s="92"/>
      <c r="I1166" s="92"/>
      <c r="J1166" s="92"/>
      <c r="K1166" s="92"/>
      <c r="L1166" s="92"/>
      <c r="M1166" s="92"/>
      <c r="N1166" s="92"/>
      <c r="O1166" s="92"/>
      <c r="P1166" s="92"/>
      <c r="Q1166" s="92"/>
      <c r="R1166" s="92"/>
      <c r="S1166" s="92"/>
      <c r="T1166" s="92"/>
      <c r="U1166" s="92"/>
      <c r="V1166" s="92"/>
      <c r="W1166" s="92"/>
      <c r="X1166" s="92"/>
      <c r="Y1166" s="92"/>
      <c r="Z1166" s="92"/>
    </row>
    <row r="1167" spans="6:26">
      <c r="F1167" s="92"/>
      <c r="G1167" s="92"/>
      <c r="H1167" s="92"/>
      <c r="I1167" s="92"/>
      <c r="J1167" s="92"/>
      <c r="K1167" s="92"/>
      <c r="L1167" s="92"/>
      <c r="M1167" s="92"/>
      <c r="N1167" s="92"/>
      <c r="O1167" s="92"/>
      <c r="P1167" s="92"/>
      <c r="Q1167" s="92"/>
      <c r="R1167" s="92"/>
      <c r="S1167" s="92"/>
      <c r="T1167" s="92"/>
      <c r="U1167" s="92"/>
      <c r="V1167" s="92"/>
      <c r="W1167" s="92"/>
      <c r="X1167" s="92"/>
      <c r="Y1167" s="92"/>
      <c r="Z1167" s="92"/>
    </row>
    <row r="1168" spans="6:26">
      <c r="F1168" s="92"/>
      <c r="G1168" s="92"/>
      <c r="H1168" s="92"/>
      <c r="I1168" s="92"/>
      <c r="J1168" s="92"/>
      <c r="K1168" s="92"/>
      <c r="L1168" s="92"/>
      <c r="M1168" s="92"/>
      <c r="N1168" s="92"/>
      <c r="O1168" s="92"/>
      <c r="P1168" s="92"/>
      <c r="Q1168" s="92"/>
      <c r="R1168" s="92"/>
      <c r="S1168" s="92"/>
      <c r="T1168" s="92"/>
      <c r="U1168" s="92"/>
      <c r="V1168" s="92"/>
      <c r="W1168" s="92"/>
      <c r="X1168" s="92"/>
      <c r="Y1168" s="92"/>
      <c r="Z1168" s="92"/>
    </row>
    <row r="1169" spans="6:26">
      <c r="F1169" s="92"/>
      <c r="G1169" s="92"/>
      <c r="H1169" s="92"/>
      <c r="I1169" s="92"/>
      <c r="J1169" s="92"/>
      <c r="K1169" s="92"/>
      <c r="L1169" s="92"/>
      <c r="M1169" s="92"/>
      <c r="N1169" s="92"/>
      <c r="O1169" s="92"/>
      <c r="P1169" s="92"/>
      <c r="Q1169" s="92"/>
      <c r="R1169" s="92"/>
      <c r="S1169" s="92"/>
      <c r="T1169" s="92"/>
      <c r="U1169" s="92"/>
      <c r="V1169" s="92"/>
      <c r="W1169" s="92"/>
      <c r="X1169" s="92"/>
      <c r="Y1169" s="92"/>
      <c r="Z1169" s="92"/>
    </row>
    <row r="1170" spans="6:26">
      <c r="F1170" s="92"/>
      <c r="G1170" s="92"/>
      <c r="H1170" s="92"/>
      <c r="I1170" s="92"/>
      <c r="J1170" s="92"/>
      <c r="K1170" s="92"/>
      <c r="L1170" s="92"/>
      <c r="M1170" s="92"/>
      <c r="N1170" s="92"/>
      <c r="O1170" s="92"/>
      <c r="P1170" s="92"/>
      <c r="Q1170" s="92"/>
      <c r="R1170" s="92"/>
      <c r="S1170" s="92"/>
      <c r="T1170" s="92"/>
      <c r="U1170" s="92"/>
      <c r="V1170" s="92"/>
      <c r="W1170" s="92"/>
      <c r="X1170" s="92"/>
      <c r="Y1170" s="92"/>
      <c r="Z1170" s="92"/>
    </row>
    <row r="1171" spans="6:26">
      <c r="F1171" s="92"/>
      <c r="G1171" s="92"/>
      <c r="H1171" s="92"/>
      <c r="I1171" s="92"/>
      <c r="J1171" s="92"/>
      <c r="K1171" s="92"/>
      <c r="L1171" s="92"/>
      <c r="M1171" s="92"/>
      <c r="N1171" s="92"/>
      <c r="O1171" s="92"/>
      <c r="P1171" s="92"/>
      <c r="Q1171" s="92"/>
      <c r="R1171" s="92"/>
      <c r="S1171" s="92"/>
      <c r="T1171" s="92"/>
      <c r="U1171" s="92"/>
      <c r="V1171" s="92"/>
      <c r="W1171" s="92"/>
      <c r="X1171" s="92"/>
      <c r="Y1171" s="92"/>
      <c r="Z1171" s="92"/>
    </row>
    <row r="1172" spans="6:26">
      <c r="F1172" s="92"/>
      <c r="G1172" s="92"/>
      <c r="H1172" s="92"/>
      <c r="I1172" s="92"/>
      <c r="J1172" s="92"/>
      <c r="K1172" s="92"/>
      <c r="L1172" s="92"/>
      <c r="M1172" s="92"/>
      <c r="N1172" s="92"/>
      <c r="O1172" s="92"/>
      <c r="P1172" s="92"/>
      <c r="Q1172" s="92"/>
      <c r="R1172" s="92"/>
      <c r="S1172" s="92"/>
      <c r="T1172" s="92"/>
      <c r="U1172" s="92"/>
      <c r="V1172" s="92"/>
      <c r="W1172" s="92"/>
      <c r="X1172" s="92"/>
      <c r="Y1172" s="92"/>
      <c r="Z1172" s="92"/>
    </row>
    <row r="1173" spans="6:26">
      <c r="F1173" s="92"/>
      <c r="G1173" s="92"/>
      <c r="H1173" s="92"/>
      <c r="I1173" s="92"/>
      <c r="J1173" s="92"/>
      <c r="K1173" s="92"/>
      <c r="L1173" s="92"/>
      <c r="M1173" s="92"/>
      <c r="N1173" s="92"/>
      <c r="O1173" s="92"/>
      <c r="P1173" s="92"/>
      <c r="Q1173" s="92"/>
      <c r="R1173" s="92"/>
      <c r="S1173" s="92"/>
      <c r="T1173" s="92"/>
      <c r="U1173" s="92"/>
      <c r="V1173" s="92"/>
      <c r="W1173" s="92"/>
      <c r="X1173" s="92"/>
      <c r="Y1173" s="92"/>
      <c r="Z1173" s="92"/>
    </row>
    <row r="1174" spans="6:26">
      <c r="F1174" s="92"/>
      <c r="G1174" s="92"/>
      <c r="H1174" s="92"/>
      <c r="I1174" s="92"/>
      <c r="J1174" s="92"/>
      <c r="K1174" s="92"/>
      <c r="L1174" s="92"/>
      <c r="M1174" s="92"/>
      <c r="N1174" s="92"/>
      <c r="O1174" s="92"/>
      <c r="P1174" s="92"/>
      <c r="Q1174" s="92"/>
      <c r="R1174" s="92"/>
      <c r="S1174" s="92"/>
      <c r="T1174" s="92"/>
      <c r="U1174" s="92"/>
      <c r="V1174" s="92"/>
      <c r="W1174" s="92"/>
      <c r="X1174" s="92"/>
      <c r="Y1174" s="92"/>
      <c r="Z1174" s="92"/>
    </row>
    <row r="1175" spans="6:26">
      <c r="F1175" s="92"/>
      <c r="G1175" s="92"/>
      <c r="H1175" s="92"/>
      <c r="I1175" s="92"/>
      <c r="J1175" s="92"/>
      <c r="K1175" s="92"/>
      <c r="L1175" s="92"/>
      <c r="M1175" s="92"/>
      <c r="N1175" s="92"/>
      <c r="O1175" s="92"/>
      <c r="P1175" s="92"/>
      <c r="Q1175" s="92"/>
      <c r="R1175" s="92"/>
      <c r="S1175" s="92"/>
      <c r="T1175" s="92"/>
      <c r="U1175" s="92"/>
      <c r="V1175" s="92"/>
      <c r="W1175" s="92"/>
      <c r="X1175" s="92"/>
      <c r="Y1175" s="92"/>
      <c r="Z1175" s="92"/>
    </row>
    <row r="1176" spans="6:26">
      <c r="F1176" s="92"/>
      <c r="G1176" s="92"/>
      <c r="H1176" s="92"/>
      <c r="I1176" s="92"/>
      <c r="J1176" s="92"/>
      <c r="K1176" s="92"/>
      <c r="L1176" s="92"/>
      <c r="M1176" s="92"/>
      <c r="N1176" s="92"/>
      <c r="O1176" s="92"/>
      <c r="P1176" s="92"/>
      <c r="Q1176" s="92"/>
      <c r="R1176" s="92"/>
      <c r="S1176" s="92"/>
      <c r="T1176" s="92"/>
      <c r="U1176" s="92"/>
      <c r="V1176" s="92"/>
      <c r="W1176" s="92"/>
      <c r="X1176" s="92"/>
      <c r="Y1176" s="92"/>
      <c r="Z1176" s="92"/>
    </row>
    <row r="1177" spans="6:26">
      <c r="F1177" s="92"/>
      <c r="G1177" s="92"/>
      <c r="H1177" s="92"/>
      <c r="I1177" s="92"/>
      <c r="J1177" s="92"/>
      <c r="K1177" s="92"/>
      <c r="L1177" s="92"/>
      <c r="M1177" s="92"/>
      <c r="N1177" s="92"/>
      <c r="O1177" s="92"/>
      <c r="P1177" s="92"/>
      <c r="Q1177" s="92"/>
      <c r="R1177" s="92"/>
      <c r="S1177" s="92"/>
      <c r="T1177" s="92"/>
      <c r="U1177" s="92"/>
      <c r="V1177" s="92"/>
      <c r="W1177" s="92"/>
      <c r="X1177" s="92"/>
      <c r="Y1177" s="92"/>
      <c r="Z1177" s="92"/>
    </row>
    <row r="1178" spans="6:26">
      <c r="F1178" s="92"/>
      <c r="G1178" s="92"/>
      <c r="H1178" s="92"/>
      <c r="I1178" s="92"/>
      <c r="J1178" s="92"/>
      <c r="K1178" s="92"/>
      <c r="L1178" s="92"/>
      <c r="M1178" s="92"/>
      <c r="N1178" s="92"/>
      <c r="O1178" s="92"/>
      <c r="P1178" s="92"/>
      <c r="Q1178" s="92"/>
      <c r="R1178" s="92"/>
      <c r="S1178" s="92"/>
      <c r="T1178" s="92"/>
      <c r="U1178" s="92"/>
      <c r="V1178" s="92"/>
      <c r="W1178" s="92"/>
      <c r="X1178" s="92"/>
      <c r="Y1178" s="92"/>
      <c r="Z1178" s="92"/>
    </row>
    <row r="1179" spans="6:26">
      <c r="F1179" s="92"/>
      <c r="G1179" s="92"/>
      <c r="H1179" s="92"/>
      <c r="I1179" s="92"/>
      <c r="J1179" s="92"/>
      <c r="K1179" s="92"/>
      <c r="L1179" s="92"/>
      <c r="M1179" s="92"/>
      <c r="N1179" s="92"/>
      <c r="O1179" s="92"/>
      <c r="P1179" s="92"/>
      <c r="Q1179" s="92"/>
      <c r="R1179" s="92"/>
      <c r="S1179" s="92"/>
      <c r="T1179" s="92"/>
      <c r="U1179" s="92"/>
      <c r="V1179" s="92"/>
      <c r="W1179" s="92"/>
      <c r="X1179" s="92"/>
      <c r="Y1179" s="92"/>
      <c r="Z1179" s="92"/>
    </row>
    <row r="1180" spans="6:26">
      <c r="F1180" s="92"/>
      <c r="G1180" s="92"/>
      <c r="H1180" s="92"/>
      <c r="I1180" s="92"/>
      <c r="J1180" s="92"/>
      <c r="K1180" s="92"/>
      <c r="L1180" s="92"/>
      <c r="M1180" s="92"/>
      <c r="N1180" s="92"/>
      <c r="O1180" s="92"/>
      <c r="P1180" s="92"/>
      <c r="Q1180" s="92"/>
      <c r="R1180" s="92"/>
      <c r="S1180" s="92"/>
      <c r="T1180" s="92"/>
      <c r="U1180" s="92"/>
      <c r="V1180" s="92"/>
      <c r="W1180" s="92"/>
      <c r="X1180" s="92"/>
      <c r="Y1180" s="92"/>
      <c r="Z1180" s="92"/>
    </row>
    <row r="1181" spans="6:26">
      <c r="F1181" s="92"/>
      <c r="G1181" s="92"/>
      <c r="H1181" s="92"/>
      <c r="I1181" s="92"/>
      <c r="J1181" s="92"/>
      <c r="K1181" s="92"/>
      <c r="L1181" s="92"/>
      <c r="M1181" s="92"/>
      <c r="N1181" s="92"/>
      <c r="O1181" s="92"/>
      <c r="P1181" s="92"/>
      <c r="Q1181" s="92"/>
      <c r="R1181" s="92"/>
      <c r="S1181" s="92"/>
      <c r="T1181" s="92"/>
      <c r="U1181" s="92"/>
      <c r="V1181" s="92"/>
      <c r="W1181" s="92"/>
      <c r="X1181" s="92"/>
      <c r="Y1181" s="92"/>
      <c r="Z1181" s="92"/>
    </row>
    <row r="1182" spans="6:26">
      <c r="F1182" s="92"/>
      <c r="G1182" s="92"/>
      <c r="H1182" s="92"/>
      <c r="I1182" s="92"/>
      <c r="J1182" s="92"/>
      <c r="K1182" s="92"/>
      <c r="L1182" s="92"/>
      <c r="M1182" s="92"/>
      <c r="N1182" s="92"/>
      <c r="O1182" s="92"/>
      <c r="P1182" s="92"/>
      <c r="Q1182" s="92"/>
      <c r="R1182" s="92"/>
      <c r="S1182" s="92"/>
      <c r="T1182" s="92"/>
      <c r="U1182" s="92"/>
      <c r="V1182" s="92"/>
      <c r="W1182" s="92"/>
      <c r="X1182" s="92"/>
      <c r="Y1182" s="92"/>
      <c r="Z1182" s="92"/>
    </row>
    <row r="1183" spans="6:26">
      <c r="F1183" s="92"/>
      <c r="G1183" s="92"/>
      <c r="H1183" s="92"/>
      <c r="I1183" s="92"/>
      <c r="J1183" s="92"/>
      <c r="K1183" s="92"/>
      <c r="L1183" s="92"/>
      <c r="M1183" s="92"/>
      <c r="N1183" s="92"/>
      <c r="O1183" s="92"/>
      <c r="P1183" s="92"/>
      <c r="Q1183" s="92"/>
      <c r="R1183" s="92"/>
      <c r="S1183" s="92"/>
      <c r="T1183" s="92"/>
      <c r="U1183" s="92"/>
      <c r="V1183" s="92"/>
      <c r="W1183" s="92"/>
      <c r="X1183" s="92"/>
      <c r="Y1183" s="92"/>
      <c r="Z1183" s="92"/>
    </row>
    <row r="1184" spans="6:26">
      <c r="F1184" s="92"/>
      <c r="G1184" s="92"/>
      <c r="H1184" s="92"/>
      <c r="I1184" s="92"/>
      <c r="J1184" s="92"/>
      <c r="K1184" s="92"/>
      <c r="L1184" s="92"/>
      <c r="M1184" s="92"/>
      <c r="N1184" s="92"/>
      <c r="O1184" s="92"/>
      <c r="P1184" s="92"/>
      <c r="Q1184" s="92"/>
      <c r="R1184" s="92"/>
      <c r="S1184" s="92"/>
      <c r="T1184" s="92"/>
      <c r="U1184" s="92"/>
      <c r="V1184" s="92"/>
      <c r="W1184" s="92"/>
      <c r="X1184" s="92"/>
      <c r="Y1184" s="92"/>
      <c r="Z1184" s="92"/>
    </row>
    <row r="1185" spans="6:26">
      <c r="F1185" s="92"/>
      <c r="G1185" s="92"/>
      <c r="H1185" s="92"/>
      <c r="I1185" s="92"/>
      <c r="J1185" s="92"/>
      <c r="K1185" s="92"/>
      <c r="L1185" s="92"/>
      <c r="M1185" s="92"/>
      <c r="N1185" s="92"/>
      <c r="O1185" s="92"/>
      <c r="P1185" s="92"/>
      <c r="Q1185" s="92"/>
      <c r="R1185" s="92"/>
      <c r="S1185" s="92"/>
      <c r="T1185" s="92"/>
      <c r="U1185" s="92"/>
      <c r="V1185" s="92"/>
      <c r="W1185" s="92"/>
      <c r="X1185" s="92"/>
      <c r="Y1185" s="92"/>
      <c r="Z1185" s="92"/>
    </row>
    <row r="1186" spans="6:26">
      <c r="F1186" s="92"/>
      <c r="G1186" s="92"/>
      <c r="H1186" s="92"/>
      <c r="I1186" s="92"/>
      <c r="J1186" s="92"/>
      <c r="K1186" s="92"/>
      <c r="L1186" s="92"/>
      <c r="M1186" s="92"/>
      <c r="N1186" s="92"/>
      <c r="O1186" s="92"/>
      <c r="P1186" s="92"/>
      <c r="Q1186" s="92"/>
      <c r="R1186" s="92"/>
      <c r="S1186" s="92"/>
      <c r="T1186" s="92"/>
      <c r="U1186" s="92"/>
      <c r="V1186" s="92"/>
      <c r="W1186" s="92"/>
      <c r="X1186" s="92"/>
      <c r="Y1186" s="92"/>
      <c r="Z1186" s="92"/>
    </row>
    <row r="1187" spans="6:26">
      <c r="F1187" s="92"/>
      <c r="G1187" s="92"/>
      <c r="H1187" s="92"/>
      <c r="I1187" s="92"/>
      <c r="J1187" s="92"/>
      <c r="K1187" s="92"/>
      <c r="L1187" s="92"/>
      <c r="M1187" s="92"/>
      <c r="N1187" s="92"/>
      <c r="O1187" s="92"/>
      <c r="P1187" s="92"/>
      <c r="Q1187" s="92"/>
      <c r="R1187" s="92"/>
      <c r="S1187" s="92"/>
      <c r="T1187" s="92"/>
      <c r="U1187" s="92"/>
      <c r="V1187" s="92"/>
      <c r="W1187" s="92"/>
      <c r="X1187" s="92"/>
      <c r="Y1187" s="92"/>
      <c r="Z1187" s="92"/>
    </row>
    <row r="1188" spans="6:26">
      <c r="F1188" s="92"/>
      <c r="G1188" s="92"/>
      <c r="H1188" s="92"/>
      <c r="I1188" s="92"/>
      <c r="J1188" s="92"/>
      <c r="K1188" s="92"/>
      <c r="L1188" s="92"/>
      <c r="M1188" s="92"/>
      <c r="N1188" s="92"/>
      <c r="O1188" s="92"/>
      <c r="P1188" s="92"/>
      <c r="Q1188" s="92"/>
      <c r="R1188" s="92"/>
      <c r="S1188" s="92"/>
      <c r="T1188" s="92"/>
      <c r="U1188" s="92"/>
      <c r="V1188" s="92"/>
      <c r="W1188" s="92"/>
      <c r="X1188" s="92"/>
      <c r="Y1188" s="92"/>
      <c r="Z1188" s="92"/>
    </row>
    <row r="1189" spans="6:26">
      <c r="F1189" s="92"/>
      <c r="G1189" s="92"/>
      <c r="H1189" s="92"/>
      <c r="I1189" s="92"/>
      <c r="J1189" s="92"/>
      <c r="K1189" s="92"/>
      <c r="L1189" s="92"/>
      <c r="M1189" s="92"/>
      <c r="N1189" s="92"/>
      <c r="O1189" s="92"/>
      <c r="P1189" s="92"/>
      <c r="Q1189" s="92"/>
      <c r="R1189" s="92"/>
      <c r="S1189" s="92"/>
      <c r="T1189" s="92"/>
      <c r="U1189" s="92"/>
      <c r="V1189" s="92"/>
      <c r="W1189" s="92"/>
      <c r="X1189" s="92"/>
      <c r="Y1189" s="92"/>
      <c r="Z1189" s="92"/>
    </row>
    <row r="1190" spans="6:26">
      <c r="F1190" s="92"/>
      <c r="G1190" s="92"/>
      <c r="H1190" s="92"/>
      <c r="I1190" s="92"/>
      <c r="J1190" s="92"/>
      <c r="K1190" s="92"/>
      <c r="L1190" s="92"/>
      <c r="M1190" s="92"/>
      <c r="N1190" s="92"/>
      <c r="O1190" s="92"/>
      <c r="P1190" s="92"/>
      <c r="Q1190" s="92"/>
      <c r="R1190" s="92"/>
      <c r="S1190" s="92"/>
      <c r="T1190" s="92"/>
      <c r="U1190" s="92"/>
      <c r="V1190" s="92"/>
      <c r="W1190" s="92"/>
      <c r="X1190" s="92"/>
      <c r="Y1190" s="92"/>
      <c r="Z1190" s="92"/>
    </row>
    <row r="1191" spans="6:26">
      <c r="F1191" s="92"/>
      <c r="G1191" s="92"/>
      <c r="H1191" s="92"/>
      <c r="I1191" s="92"/>
      <c r="J1191" s="92"/>
      <c r="K1191" s="92"/>
      <c r="L1191" s="92"/>
      <c r="M1191" s="92"/>
      <c r="N1191" s="92"/>
      <c r="O1191" s="92"/>
      <c r="P1191" s="92"/>
      <c r="Q1191" s="92"/>
      <c r="R1191" s="92"/>
      <c r="S1191" s="92"/>
      <c r="T1191" s="92"/>
      <c r="U1191" s="92"/>
      <c r="V1191" s="92"/>
      <c r="W1191" s="92"/>
      <c r="X1191" s="92"/>
      <c r="Y1191" s="92"/>
      <c r="Z1191" s="92"/>
    </row>
    <row r="1192" spans="6:26">
      <c r="F1192" s="92"/>
      <c r="G1192" s="92"/>
      <c r="H1192" s="92"/>
      <c r="I1192" s="92"/>
      <c r="J1192" s="92"/>
      <c r="K1192" s="92"/>
      <c r="L1192" s="92"/>
      <c r="M1192" s="92"/>
      <c r="N1192" s="92"/>
      <c r="O1192" s="92"/>
      <c r="P1192" s="92"/>
      <c r="Q1192" s="92"/>
      <c r="R1192" s="92"/>
      <c r="S1192" s="92"/>
      <c r="T1192" s="92"/>
      <c r="U1192" s="92"/>
      <c r="V1192" s="92"/>
      <c r="W1192" s="92"/>
      <c r="X1192" s="92"/>
      <c r="Y1192" s="92"/>
      <c r="Z1192" s="92"/>
    </row>
    <row r="1193" spans="6:26">
      <c r="F1193" s="92"/>
      <c r="G1193" s="92"/>
      <c r="H1193" s="92"/>
      <c r="I1193" s="92"/>
      <c r="J1193" s="92"/>
      <c r="K1193" s="92"/>
      <c r="L1193" s="92"/>
      <c r="M1193" s="92"/>
      <c r="N1193" s="92"/>
      <c r="O1193" s="92"/>
      <c r="P1193" s="92"/>
      <c r="Q1193" s="92"/>
      <c r="R1193" s="92"/>
      <c r="S1193" s="92"/>
      <c r="T1193" s="92"/>
      <c r="U1193" s="92"/>
      <c r="V1193" s="92"/>
      <c r="W1193" s="92"/>
      <c r="X1193" s="92"/>
      <c r="Y1193" s="92"/>
      <c r="Z1193" s="92"/>
    </row>
    <row r="1194" spans="6:26">
      <c r="F1194" s="92"/>
      <c r="G1194" s="92"/>
      <c r="H1194" s="92"/>
      <c r="I1194" s="92"/>
      <c r="J1194" s="92"/>
      <c r="K1194" s="92"/>
      <c r="L1194" s="92"/>
      <c r="M1194" s="92"/>
      <c r="N1194" s="92"/>
      <c r="O1194" s="92"/>
      <c r="P1194" s="92"/>
      <c r="Q1194" s="92"/>
      <c r="R1194" s="92"/>
      <c r="S1194" s="92"/>
      <c r="T1194" s="92"/>
      <c r="U1194" s="92"/>
      <c r="V1194" s="92"/>
      <c r="W1194" s="92"/>
      <c r="X1194" s="92"/>
      <c r="Y1194" s="92"/>
      <c r="Z1194" s="92"/>
    </row>
    <row r="1195" spans="6:26">
      <c r="F1195" s="92"/>
      <c r="G1195" s="92"/>
      <c r="H1195" s="92"/>
      <c r="I1195" s="92"/>
      <c r="J1195" s="92"/>
      <c r="K1195" s="92"/>
      <c r="L1195" s="92"/>
      <c r="M1195" s="92"/>
      <c r="N1195" s="92"/>
      <c r="O1195" s="92"/>
      <c r="P1195" s="92"/>
      <c r="Q1195" s="92"/>
      <c r="R1195" s="92"/>
      <c r="S1195" s="92"/>
      <c r="T1195" s="92"/>
      <c r="U1195" s="92"/>
      <c r="V1195" s="92"/>
      <c r="W1195" s="92"/>
      <c r="X1195" s="92"/>
      <c r="Y1195" s="92"/>
      <c r="Z1195" s="92"/>
    </row>
    <row r="1196" spans="6:26">
      <c r="F1196" s="92"/>
      <c r="G1196" s="92"/>
      <c r="H1196" s="92"/>
      <c r="I1196" s="92"/>
      <c r="J1196" s="92"/>
      <c r="K1196" s="92"/>
      <c r="L1196" s="92"/>
      <c r="M1196" s="92"/>
      <c r="N1196" s="92"/>
      <c r="O1196" s="92"/>
      <c r="P1196" s="92"/>
      <c r="Q1196" s="92"/>
      <c r="R1196" s="92"/>
      <c r="S1196" s="92"/>
      <c r="T1196" s="92"/>
      <c r="U1196" s="92"/>
      <c r="V1196" s="92"/>
      <c r="W1196" s="92"/>
      <c r="X1196" s="92"/>
      <c r="Y1196" s="92"/>
      <c r="Z1196" s="92"/>
    </row>
    <row r="1197" spans="6:26">
      <c r="F1197" s="92"/>
      <c r="G1197" s="92"/>
      <c r="H1197" s="92"/>
      <c r="I1197" s="92"/>
      <c r="J1197" s="92"/>
      <c r="K1197" s="92"/>
      <c r="L1197" s="92"/>
      <c r="M1197" s="92"/>
      <c r="N1197" s="92"/>
      <c r="O1197" s="92"/>
      <c r="P1197" s="92"/>
      <c r="Q1197" s="92"/>
      <c r="R1197" s="92"/>
      <c r="S1197" s="92"/>
      <c r="T1197" s="92"/>
      <c r="U1197" s="92"/>
      <c r="V1197" s="92"/>
      <c r="W1197" s="92"/>
      <c r="X1197" s="92"/>
      <c r="Y1197" s="92"/>
      <c r="Z1197" s="92"/>
    </row>
    <row r="1198" spans="6:26">
      <c r="F1198" s="92"/>
      <c r="G1198" s="92"/>
      <c r="H1198" s="92"/>
      <c r="I1198" s="92"/>
      <c r="J1198" s="92"/>
      <c r="K1198" s="92"/>
      <c r="L1198" s="92"/>
      <c r="M1198" s="92"/>
      <c r="N1198" s="92"/>
      <c r="O1198" s="92"/>
      <c r="P1198" s="92"/>
      <c r="Q1198" s="92"/>
      <c r="R1198" s="92"/>
      <c r="S1198" s="92"/>
      <c r="T1198" s="92"/>
      <c r="U1198" s="92"/>
      <c r="V1198" s="92"/>
      <c r="W1198" s="92"/>
      <c r="X1198" s="92"/>
      <c r="Y1198" s="92"/>
      <c r="Z1198" s="92"/>
    </row>
    <row r="1199" spans="6:26">
      <c r="F1199" s="92"/>
      <c r="G1199" s="92"/>
      <c r="H1199" s="92"/>
      <c r="I1199" s="92"/>
      <c r="J1199" s="92"/>
      <c r="K1199" s="92"/>
      <c r="L1199" s="92"/>
      <c r="M1199" s="92"/>
      <c r="N1199" s="92"/>
      <c r="O1199" s="92"/>
      <c r="P1199" s="92"/>
      <c r="Q1199" s="92"/>
      <c r="R1199" s="92"/>
      <c r="S1199" s="92"/>
      <c r="T1199" s="92"/>
      <c r="U1199" s="92"/>
      <c r="V1199" s="92"/>
      <c r="W1199" s="92"/>
      <c r="X1199" s="92"/>
      <c r="Y1199" s="92"/>
      <c r="Z1199" s="92"/>
    </row>
    <row r="1200" spans="6:26">
      <c r="F1200" s="92"/>
      <c r="G1200" s="92"/>
      <c r="H1200" s="92"/>
      <c r="I1200" s="92"/>
      <c r="J1200" s="92"/>
      <c r="K1200" s="92"/>
      <c r="L1200" s="92"/>
      <c r="M1200" s="92"/>
      <c r="N1200" s="92"/>
      <c r="O1200" s="92"/>
      <c r="P1200" s="92"/>
      <c r="Q1200" s="92"/>
      <c r="R1200" s="92"/>
      <c r="S1200" s="92"/>
      <c r="T1200" s="92"/>
      <c r="U1200" s="92"/>
      <c r="V1200" s="92"/>
      <c r="W1200" s="92"/>
      <c r="X1200" s="92"/>
      <c r="Y1200" s="92"/>
      <c r="Z1200" s="92"/>
    </row>
    <row r="1201" spans="6:26">
      <c r="F1201" s="92"/>
      <c r="G1201" s="92"/>
      <c r="H1201" s="92"/>
      <c r="I1201" s="92"/>
      <c r="J1201" s="92"/>
      <c r="K1201" s="92"/>
      <c r="L1201" s="92"/>
      <c r="M1201" s="92"/>
      <c r="N1201" s="92"/>
      <c r="O1201" s="92"/>
      <c r="P1201" s="92"/>
      <c r="Q1201" s="92"/>
      <c r="R1201" s="92"/>
      <c r="S1201" s="92"/>
      <c r="T1201" s="92"/>
      <c r="U1201" s="92"/>
      <c r="V1201" s="92"/>
      <c r="W1201" s="92"/>
      <c r="X1201" s="92"/>
      <c r="Y1201" s="92"/>
      <c r="Z1201" s="92"/>
    </row>
    <row r="1202" spans="6:26">
      <c r="F1202" s="92"/>
      <c r="G1202" s="92"/>
      <c r="H1202" s="92"/>
      <c r="I1202" s="92"/>
      <c r="J1202" s="92"/>
      <c r="K1202" s="92"/>
      <c r="L1202" s="92"/>
      <c r="M1202" s="92"/>
      <c r="N1202" s="92"/>
      <c r="O1202" s="92"/>
      <c r="P1202" s="92"/>
      <c r="Q1202" s="92"/>
      <c r="R1202" s="92"/>
      <c r="S1202" s="92"/>
      <c r="T1202" s="92"/>
      <c r="U1202" s="92"/>
      <c r="V1202" s="92"/>
      <c r="W1202" s="92"/>
      <c r="X1202" s="92"/>
      <c r="Y1202" s="92"/>
      <c r="Z1202" s="92"/>
    </row>
    <row r="1203" spans="6:26">
      <c r="F1203" s="92"/>
      <c r="G1203" s="92"/>
      <c r="H1203" s="92"/>
      <c r="I1203" s="92"/>
      <c r="J1203" s="92"/>
      <c r="K1203" s="92"/>
      <c r="L1203" s="92"/>
      <c r="M1203" s="92"/>
      <c r="N1203" s="92"/>
      <c r="O1203" s="92"/>
      <c r="P1203" s="92"/>
      <c r="Q1203" s="92"/>
      <c r="R1203" s="92"/>
      <c r="S1203" s="92"/>
      <c r="T1203" s="92"/>
      <c r="U1203" s="92"/>
      <c r="V1203" s="92"/>
      <c r="W1203" s="92"/>
      <c r="X1203" s="92"/>
      <c r="Y1203" s="92"/>
      <c r="Z1203" s="92"/>
    </row>
    <row r="1204" spans="6:26">
      <c r="F1204" s="92"/>
      <c r="G1204" s="92"/>
      <c r="H1204" s="92"/>
      <c r="I1204" s="92"/>
      <c r="J1204" s="92"/>
      <c r="K1204" s="92"/>
      <c r="L1204" s="92"/>
      <c r="M1204" s="92"/>
      <c r="N1204" s="92"/>
      <c r="O1204" s="92"/>
      <c r="P1204" s="92"/>
      <c r="Q1204" s="92"/>
      <c r="R1204" s="92"/>
      <c r="S1204" s="92"/>
      <c r="T1204" s="92"/>
      <c r="U1204" s="92"/>
      <c r="V1204" s="92"/>
      <c r="W1204" s="92"/>
      <c r="X1204" s="92"/>
      <c r="Y1204" s="92"/>
      <c r="Z1204" s="92"/>
    </row>
    <row r="1205" spans="6:26">
      <c r="F1205" s="92"/>
      <c r="G1205" s="92"/>
      <c r="H1205" s="92"/>
      <c r="I1205" s="92"/>
      <c r="J1205" s="92"/>
      <c r="K1205" s="92"/>
      <c r="L1205" s="92"/>
      <c r="M1205" s="92"/>
      <c r="N1205" s="92"/>
      <c r="O1205" s="92"/>
      <c r="P1205" s="92"/>
      <c r="Q1205" s="92"/>
      <c r="R1205" s="92"/>
      <c r="S1205" s="92"/>
      <c r="T1205" s="92"/>
      <c r="U1205" s="92"/>
      <c r="V1205" s="92"/>
      <c r="W1205" s="92"/>
      <c r="X1205" s="92"/>
      <c r="Y1205" s="92"/>
      <c r="Z1205" s="92"/>
    </row>
    <row r="1206" spans="6:26">
      <c r="F1206" s="92"/>
      <c r="G1206" s="92"/>
      <c r="H1206" s="92"/>
      <c r="I1206" s="92"/>
      <c r="J1206" s="92"/>
      <c r="K1206" s="92"/>
      <c r="L1206" s="92"/>
      <c r="M1206" s="92"/>
      <c r="N1206" s="92"/>
      <c r="O1206" s="92"/>
      <c r="P1206" s="92"/>
      <c r="Q1206" s="92"/>
      <c r="R1206" s="92"/>
      <c r="S1206" s="92"/>
      <c r="T1206" s="92"/>
      <c r="U1206" s="92"/>
      <c r="V1206" s="92"/>
      <c r="W1206" s="92"/>
      <c r="X1206" s="92"/>
      <c r="Y1206" s="92"/>
      <c r="Z1206" s="92"/>
    </row>
    <row r="1207" spans="6:26">
      <c r="F1207" s="92"/>
      <c r="G1207" s="92"/>
      <c r="H1207" s="92"/>
      <c r="I1207" s="92"/>
      <c r="J1207" s="92"/>
      <c r="K1207" s="92"/>
      <c r="L1207" s="92"/>
      <c r="M1207" s="92"/>
      <c r="N1207" s="92"/>
      <c r="O1207" s="92"/>
      <c r="P1207" s="92"/>
      <c r="Q1207" s="92"/>
      <c r="R1207" s="92"/>
      <c r="S1207" s="92"/>
      <c r="T1207" s="92"/>
      <c r="U1207" s="92"/>
      <c r="V1207" s="92"/>
      <c r="W1207" s="92"/>
      <c r="X1207" s="92"/>
      <c r="Y1207" s="92"/>
      <c r="Z1207" s="92"/>
    </row>
    <row r="1208" spans="6:26">
      <c r="F1208" s="92"/>
      <c r="G1208" s="92"/>
      <c r="H1208" s="92"/>
      <c r="I1208" s="92"/>
      <c r="J1208" s="92"/>
      <c r="K1208" s="92"/>
      <c r="L1208" s="92"/>
      <c r="M1208" s="92"/>
      <c r="N1208" s="92"/>
      <c r="O1208" s="92"/>
      <c r="P1208" s="92"/>
      <c r="Q1208" s="92"/>
      <c r="R1208" s="92"/>
      <c r="S1208" s="92"/>
      <c r="T1208" s="92"/>
      <c r="U1208" s="92"/>
      <c r="V1208" s="92"/>
      <c r="W1208" s="92"/>
      <c r="X1208" s="92"/>
      <c r="Y1208" s="92"/>
      <c r="Z1208" s="92"/>
    </row>
    <row r="1209" spans="6:26">
      <c r="F1209" s="92"/>
      <c r="G1209" s="92"/>
      <c r="H1209" s="92"/>
      <c r="I1209" s="92"/>
      <c r="J1209" s="92"/>
      <c r="K1209" s="92"/>
      <c r="L1209" s="92"/>
      <c r="M1209" s="92"/>
      <c r="N1209" s="92"/>
      <c r="O1209" s="92"/>
      <c r="P1209" s="92"/>
      <c r="Q1209" s="92"/>
      <c r="R1209" s="92"/>
      <c r="S1209" s="92"/>
      <c r="T1209" s="92"/>
      <c r="U1209" s="92"/>
      <c r="V1209" s="92"/>
      <c r="W1209" s="92"/>
      <c r="X1209" s="92"/>
      <c r="Y1209" s="92"/>
      <c r="Z1209" s="92"/>
    </row>
    <row r="1210" spans="6:26">
      <c r="F1210" s="92"/>
      <c r="G1210" s="92"/>
      <c r="H1210" s="92"/>
      <c r="I1210" s="92"/>
      <c r="J1210" s="92"/>
      <c r="K1210" s="92"/>
      <c r="L1210" s="92"/>
      <c r="M1210" s="92"/>
      <c r="N1210" s="92"/>
      <c r="O1210" s="92"/>
      <c r="P1210" s="92"/>
      <c r="Q1210" s="92"/>
      <c r="R1210" s="92"/>
      <c r="S1210" s="92"/>
      <c r="T1210" s="92"/>
      <c r="U1210" s="92"/>
      <c r="V1210" s="92"/>
      <c r="W1210" s="92"/>
      <c r="X1210" s="92"/>
      <c r="Y1210" s="92"/>
      <c r="Z1210" s="92"/>
    </row>
    <row r="1211" spans="6:26">
      <c r="F1211" s="92"/>
      <c r="G1211" s="92"/>
      <c r="H1211" s="92"/>
      <c r="I1211" s="92"/>
      <c r="J1211" s="92"/>
      <c r="K1211" s="92"/>
      <c r="L1211" s="92"/>
      <c r="M1211" s="92"/>
      <c r="N1211" s="92"/>
      <c r="O1211" s="92"/>
      <c r="P1211" s="92"/>
      <c r="Q1211" s="92"/>
      <c r="R1211" s="92"/>
      <c r="S1211" s="92"/>
      <c r="T1211" s="92"/>
      <c r="U1211" s="92"/>
      <c r="V1211" s="92"/>
      <c r="W1211" s="92"/>
      <c r="X1211" s="92"/>
      <c r="Y1211" s="92"/>
      <c r="Z1211" s="92"/>
    </row>
    <row r="1212" spans="6:26">
      <c r="F1212" s="92"/>
      <c r="G1212" s="92"/>
      <c r="H1212" s="92"/>
      <c r="I1212" s="92"/>
      <c r="J1212" s="92"/>
      <c r="K1212" s="92"/>
      <c r="L1212" s="92"/>
      <c r="M1212" s="92"/>
      <c r="N1212" s="92"/>
      <c r="O1212" s="92"/>
      <c r="P1212" s="92"/>
      <c r="Q1212" s="92"/>
      <c r="R1212" s="92"/>
      <c r="S1212" s="92"/>
      <c r="T1212" s="92"/>
      <c r="U1212" s="92"/>
      <c r="V1212" s="92"/>
      <c r="W1212" s="92"/>
      <c r="X1212" s="92"/>
      <c r="Y1212" s="92"/>
      <c r="Z1212" s="92"/>
    </row>
    <row r="1213" spans="6:26">
      <c r="F1213" s="92"/>
      <c r="G1213" s="92"/>
      <c r="H1213" s="92"/>
      <c r="I1213" s="92"/>
      <c r="J1213" s="92"/>
      <c r="K1213" s="92"/>
      <c r="L1213" s="92"/>
      <c r="M1213" s="92"/>
      <c r="N1213" s="92"/>
      <c r="O1213" s="92"/>
      <c r="P1213" s="92"/>
      <c r="Q1213" s="92"/>
      <c r="R1213" s="92"/>
      <c r="S1213" s="92"/>
      <c r="T1213" s="92"/>
      <c r="U1213" s="92"/>
      <c r="V1213" s="92"/>
      <c r="W1213" s="92"/>
      <c r="X1213" s="92"/>
      <c r="Y1213" s="92"/>
      <c r="Z1213" s="92"/>
    </row>
    <row r="1214" spans="6:26">
      <c r="F1214" s="92"/>
      <c r="G1214" s="92"/>
      <c r="H1214" s="92"/>
      <c r="I1214" s="92"/>
      <c r="J1214" s="92"/>
      <c r="K1214" s="92"/>
      <c r="L1214" s="92"/>
      <c r="M1214" s="92"/>
      <c r="N1214" s="92"/>
      <c r="O1214" s="92"/>
      <c r="P1214" s="92"/>
      <c r="Q1214" s="92"/>
      <c r="R1214" s="92"/>
      <c r="S1214" s="92"/>
      <c r="T1214" s="92"/>
      <c r="U1214" s="92"/>
      <c r="V1214" s="92"/>
      <c r="W1214" s="92"/>
      <c r="X1214" s="92"/>
      <c r="Y1214" s="92"/>
      <c r="Z1214" s="92"/>
    </row>
    <row r="1215" spans="6:26">
      <c r="F1215" s="92"/>
      <c r="G1215" s="92"/>
      <c r="H1215" s="92"/>
      <c r="I1215" s="92"/>
      <c r="J1215" s="92"/>
      <c r="K1215" s="92"/>
      <c r="L1215" s="92"/>
      <c r="M1215" s="92"/>
      <c r="N1215" s="92"/>
      <c r="O1215" s="92"/>
      <c r="P1215" s="92"/>
      <c r="Q1215" s="92"/>
      <c r="R1215" s="92"/>
      <c r="S1215" s="92"/>
      <c r="T1215" s="92"/>
      <c r="U1215" s="92"/>
      <c r="V1215" s="92"/>
      <c r="W1215" s="92"/>
      <c r="X1215" s="92"/>
      <c r="Y1215" s="92"/>
      <c r="Z1215" s="92"/>
    </row>
    <row r="1216" spans="6:26">
      <c r="F1216" s="92"/>
      <c r="G1216" s="92"/>
      <c r="H1216" s="92"/>
      <c r="I1216" s="92"/>
      <c r="J1216" s="92"/>
      <c r="K1216" s="92"/>
      <c r="L1216" s="92"/>
      <c r="M1216" s="92"/>
      <c r="N1216" s="92"/>
      <c r="O1216" s="92"/>
      <c r="P1216" s="92"/>
      <c r="Q1216" s="92"/>
      <c r="R1216" s="92"/>
      <c r="S1216" s="92"/>
      <c r="T1216" s="92"/>
      <c r="U1216" s="92"/>
      <c r="V1216" s="92"/>
      <c r="W1216" s="92"/>
      <c r="X1216" s="92"/>
      <c r="Y1216" s="92"/>
      <c r="Z1216" s="92"/>
    </row>
    <row r="1217" spans="6:26">
      <c r="F1217" s="92"/>
      <c r="G1217" s="92"/>
      <c r="H1217" s="92"/>
      <c r="I1217" s="92"/>
      <c r="J1217" s="92"/>
      <c r="K1217" s="92"/>
      <c r="L1217" s="92"/>
      <c r="M1217" s="92"/>
      <c r="N1217" s="92"/>
      <c r="O1217" s="92"/>
      <c r="P1217" s="92"/>
      <c r="Q1217" s="92"/>
      <c r="R1217" s="92"/>
      <c r="S1217" s="92"/>
      <c r="T1217" s="92"/>
      <c r="U1217" s="92"/>
      <c r="V1217" s="92"/>
      <c r="W1217" s="92"/>
      <c r="X1217" s="92"/>
      <c r="Y1217" s="92"/>
      <c r="Z1217" s="92"/>
    </row>
    <row r="1218" spans="6:26">
      <c r="F1218" s="92"/>
      <c r="G1218" s="92"/>
      <c r="H1218" s="92"/>
      <c r="I1218" s="92"/>
      <c r="J1218" s="92"/>
      <c r="K1218" s="92"/>
      <c r="L1218" s="92"/>
      <c r="M1218" s="92"/>
      <c r="N1218" s="92"/>
      <c r="O1218" s="92"/>
      <c r="P1218" s="92"/>
      <c r="Q1218" s="92"/>
      <c r="R1218" s="92"/>
      <c r="S1218" s="92"/>
      <c r="T1218" s="92"/>
      <c r="U1218" s="92"/>
      <c r="V1218" s="92"/>
      <c r="W1218" s="92"/>
      <c r="X1218" s="92"/>
      <c r="Y1218" s="92"/>
      <c r="Z1218" s="92"/>
    </row>
    <row r="1219" spans="6:26">
      <c r="F1219" s="92"/>
      <c r="G1219" s="92"/>
      <c r="H1219" s="92"/>
      <c r="I1219" s="92"/>
      <c r="J1219" s="92"/>
      <c r="K1219" s="92"/>
      <c r="L1219" s="92"/>
      <c r="M1219" s="92"/>
      <c r="N1219" s="92"/>
      <c r="O1219" s="92"/>
      <c r="P1219" s="92"/>
      <c r="Q1219" s="92"/>
      <c r="R1219" s="92"/>
      <c r="S1219" s="92"/>
      <c r="T1219" s="92"/>
      <c r="U1219" s="92"/>
      <c r="V1219" s="92"/>
      <c r="W1219" s="92"/>
      <c r="X1219" s="92"/>
      <c r="Y1219" s="92"/>
      <c r="Z1219" s="92"/>
    </row>
    <row r="1220" spans="6:26">
      <c r="F1220" s="92"/>
      <c r="G1220" s="92"/>
      <c r="H1220" s="92"/>
      <c r="I1220" s="92"/>
      <c r="J1220" s="92"/>
      <c r="K1220" s="92"/>
      <c r="L1220" s="92"/>
      <c r="M1220" s="92"/>
      <c r="N1220" s="92"/>
      <c r="O1220" s="92"/>
      <c r="P1220" s="92"/>
      <c r="Q1220" s="92"/>
      <c r="R1220" s="92"/>
      <c r="S1220" s="92"/>
      <c r="T1220" s="92"/>
      <c r="U1220" s="92"/>
      <c r="V1220" s="92"/>
      <c r="W1220" s="92"/>
      <c r="X1220" s="92"/>
      <c r="Y1220" s="92"/>
      <c r="Z1220" s="92"/>
    </row>
    <row r="1221" spans="6:26">
      <c r="F1221" s="92"/>
      <c r="G1221" s="92"/>
      <c r="H1221" s="92"/>
      <c r="I1221" s="92"/>
      <c r="J1221" s="92"/>
      <c r="K1221" s="92"/>
      <c r="L1221" s="92"/>
      <c r="M1221" s="92"/>
      <c r="N1221" s="92"/>
      <c r="O1221" s="92"/>
      <c r="P1221" s="92"/>
      <c r="Q1221" s="92"/>
      <c r="R1221" s="92"/>
      <c r="S1221" s="92"/>
      <c r="T1221" s="92"/>
      <c r="U1221" s="92"/>
      <c r="V1221" s="92"/>
      <c r="W1221" s="92"/>
      <c r="X1221" s="92"/>
      <c r="Y1221" s="92"/>
      <c r="Z1221" s="92"/>
    </row>
    <row r="1222" spans="6:26">
      <c r="F1222" s="92"/>
      <c r="G1222" s="92"/>
      <c r="H1222" s="92"/>
      <c r="I1222" s="92"/>
      <c r="J1222" s="92"/>
      <c r="K1222" s="92"/>
      <c r="L1222" s="92"/>
      <c r="M1222" s="92"/>
      <c r="N1222" s="92"/>
      <c r="O1222" s="92"/>
      <c r="P1222" s="92"/>
      <c r="Q1222" s="92"/>
      <c r="R1222" s="92"/>
      <c r="S1222" s="92"/>
      <c r="T1222" s="92"/>
      <c r="U1222" s="92"/>
      <c r="V1222" s="92"/>
      <c r="W1222" s="92"/>
      <c r="X1222" s="92"/>
      <c r="Y1222" s="92"/>
      <c r="Z1222" s="92"/>
    </row>
    <row r="1223" spans="6:26">
      <c r="F1223" s="92"/>
      <c r="G1223" s="92"/>
      <c r="H1223" s="92"/>
      <c r="I1223" s="92"/>
      <c r="J1223" s="92"/>
      <c r="K1223" s="92"/>
      <c r="L1223" s="92"/>
      <c r="M1223" s="92"/>
      <c r="N1223" s="92"/>
      <c r="O1223" s="92"/>
      <c r="P1223" s="92"/>
      <c r="Q1223" s="92"/>
      <c r="R1223" s="92"/>
      <c r="S1223" s="92"/>
      <c r="T1223" s="92"/>
      <c r="U1223" s="92"/>
      <c r="V1223" s="92"/>
      <c r="W1223" s="92"/>
      <c r="X1223" s="92"/>
      <c r="Y1223" s="92"/>
      <c r="Z1223" s="92"/>
    </row>
    <row r="1224" spans="6:26">
      <c r="F1224" s="92"/>
      <c r="G1224" s="92"/>
      <c r="H1224" s="92"/>
      <c r="I1224" s="92"/>
      <c r="J1224" s="92"/>
      <c r="K1224" s="92"/>
      <c r="L1224" s="92"/>
      <c r="M1224" s="92"/>
      <c r="N1224" s="92"/>
      <c r="O1224" s="92"/>
      <c r="P1224" s="92"/>
      <c r="Q1224" s="92"/>
      <c r="R1224" s="92"/>
      <c r="S1224" s="92"/>
      <c r="T1224" s="92"/>
      <c r="U1224" s="92"/>
      <c r="V1224" s="92"/>
      <c r="W1224" s="92"/>
      <c r="X1224" s="92"/>
      <c r="Y1224" s="92"/>
      <c r="Z1224" s="92"/>
    </row>
    <row r="1225" spans="6:26">
      <c r="F1225" s="92"/>
      <c r="G1225" s="92"/>
      <c r="H1225" s="92"/>
      <c r="I1225" s="92"/>
      <c r="J1225" s="92"/>
      <c r="K1225" s="92"/>
      <c r="L1225" s="92"/>
      <c r="M1225" s="92"/>
      <c r="N1225" s="92"/>
      <c r="O1225" s="92"/>
      <c r="P1225" s="92"/>
      <c r="Q1225" s="92"/>
      <c r="R1225" s="92"/>
      <c r="S1225" s="92"/>
      <c r="T1225" s="92"/>
      <c r="U1225" s="92"/>
      <c r="V1225" s="92"/>
      <c r="W1225" s="92"/>
      <c r="X1225" s="92"/>
      <c r="Y1225" s="92"/>
      <c r="Z1225" s="92"/>
    </row>
  </sheetData>
  <sheetProtection password="CE76" sheet="1" objects="1" scenarios="1" autoFilter="0"/>
  <mergeCells count="7">
    <mergeCell ref="R1012:Z1012"/>
    <mergeCell ref="AB5:AC5"/>
    <mergeCell ref="B1:Z1"/>
    <mergeCell ref="B2:Z2"/>
    <mergeCell ref="U1011:X1011"/>
    <mergeCell ref="Y1008:Z1008"/>
    <mergeCell ref="B1008:D1008"/>
  </mergeCells>
  <pageMargins left="0.70866141732283472" right="0.70866141732283472" top="0.74803149606299213" bottom="0.74803149606299213" header="0.31496062992125984" footer="0.31496062992125984"/>
  <pageSetup paperSize="5" scale="98" orientation="landscape" r:id="rId1"/>
  <ignoredErrors>
    <ignoredError sqref="C6:D6 F6:H11 C7:E11" emptyCellReference="1"/>
    <ignoredError sqref="U1010:U1011 X1010 R1012" unlockedFormula="1"/>
  </ignoredErrors>
  <drawing r:id="rId2"/>
</worksheet>
</file>

<file path=xl/worksheets/sheet9.xml><?xml version="1.0" encoding="utf-8"?>
<worksheet xmlns="http://schemas.openxmlformats.org/spreadsheetml/2006/main" xmlns:r="http://schemas.openxmlformats.org/officeDocument/2006/relationships">
  <sheetPr codeName="Sheet11"/>
  <dimension ref="A3:S19"/>
  <sheetViews>
    <sheetView workbookViewId="0">
      <selection activeCell="L15" sqref="L15"/>
    </sheetView>
  </sheetViews>
  <sheetFormatPr defaultRowHeight="14.5"/>
  <sheetData>
    <row r="3" spans="1:19">
      <c r="A3" s="1"/>
      <c r="B3" s="20" t="s">
        <v>233</v>
      </c>
      <c r="C3" s="18" t="s">
        <v>234</v>
      </c>
      <c r="D3" s="18" t="s">
        <v>235</v>
      </c>
      <c r="E3" s="18" t="s">
        <v>2</v>
      </c>
      <c r="F3" s="21" t="s">
        <v>237</v>
      </c>
      <c r="G3" s="18" t="s">
        <v>242</v>
      </c>
      <c r="H3" s="31" t="s">
        <v>237</v>
      </c>
      <c r="K3" s="19" t="s">
        <v>233</v>
      </c>
      <c r="L3" s="19" t="s">
        <v>234</v>
      </c>
      <c r="M3" s="19" t="s">
        <v>235</v>
      </c>
      <c r="N3" s="19" t="s">
        <v>2</v>
      </c>
      <c r="O3" s="19" t="s">
        <v>237</v>
      </c>
    </row>
    <row r="4" spans="1:19">
      <c r="A4" s="1"/>
      <c r="B4" s="22" t="s">
        <v>87</v>
      </c>
      <c r="C4" s="1">
        <v>6</v>
      </c>
      <c r="D4" s="1">
        <v>7</v>
      </c>
      <c r="E4" s="1">
        <f>SUM(C4:D4)</f>
        <v>13</v>
      </c>
      <c r="F4" s="23">
        <f>Table2[[#This Row],[TOTAL]]/50*100</f>
        <v>26</v>
      </c>
      <c r="G4" s="1"/>
      <c r="H4" t="s">
        <v>241</v>
      </c>
      <c r="K4" s="1" t="s">
        <v>87</v>
      </c>
      <c r="L4" s="1">
        <v>6</v>
      </c>
      <c r="M4" s="1">
        <v>7</v>
      </c>
      <c r="N4" s="1">
        <v>13</v>
      </c>
      <c r="O4" s="1">
        <v>26</v>
      </c>
    </row>
    <row r="5" spans="1:19">
      <c r="A5" s="1"/>
      <c r="B5" s="22" t="s">
        <v>236</v>
      </c>
      <c r="C5" s="1"/>
      <c r="D5" s="1"/>
      <c r="E5" s="1">
        <f>SUM(C5:D5)</f>
        <v>0</v>
      </c>
      <c r="F5" s="23">
        <f>Table2[[#This Row],[TOTAL]]/50*100</f>
        <v>0</v>
      </c>
      <c r="G5" s="1"/>
      <c r="K5" s="1" t="s">
        <v>239</v>
      </c>
      <c r="L5" s="1">
        <v>5</v>
      </c>
      <c r="M5" s="1">
        <v>6</v>
      </c>
      <c r="N5" s="24">
        <v>11</v>
      </c>
      <c r="O5" s="24">
        <v>22</v>
      </c>
    </row>
    <row r="6" spans="1:19">
      <c r="A6" s="1"/>
      <c r="B6" s="22" t="s">
        <v>236</v>
      </c>
      <c r="C6" s="1"/>
      <c r="D6" s="1"/>
      <c r="E6" s="1">
        <f>SUM(C6:D6)</f>
        <v>0</v>
      </c>
      <c r="F6" s="23">
        <f>Table2[[#This Row],[TOTAL]]/50*100</f>
        <v>0</v>
      </c>
      <c r="G6" s="1"/>
      <c r="K6" s="1" t="s">
        <v>96</v>
      </c>
      <c r="L6" s="1">
        <v>4</v>
      </c>
      <c r="M6" s="1">
        <v>8</v>
      </c>
      <c r="N6" s="24">
        <v>12</v>
      </c>
      <c r="O6" s="24">
        <v>24</v>
      </c>
    </row>
    <row r="7" spans="1:19">
      <c r="A7" s="1"/>
      <c r="B7" s="22" t="s">
        <v>238</v>
      </c>
      <c r="C7" s="1">
        <v>4</v>
      </c>
      <c r="D7" s="1">
        <v>5</v>
      </c>
      <c r="E7" s="24">
        <f t="shared" ref="E7:E15" si="0">SUM(C7:D7)</f>
        <v>9</v>
      </c>
      <c r="F7" s="25">
        <f>Table2[[#This Row],[TOTAL]]/50*100</f>
        <v>18</v>
      </c>
      <c r="G7" s="1"/>
      <c r="K7" s="1" t="s">
        <v>240</v>
      </c>
      <c r="L7" s="1">
        <v>5</v>
      </c>
      <c r="M7" s="1">
        <v>7</v>
      </c>
      <c r="N7" s="24">
        <v>12</v>
      </c>
      <c r="O7" s="24">
        <v>24</v>
      </c>
    </row>
    <row r="8" spans="1:19">
      <c r="A8" s="1"/>
      <c r="B8" s="22" t="s">
        <v>239</v>
      </c>
      <c r="C8" s="1">
        <v>5</v>
      </c>
      <c r="D8" s="1">
        <v>6</v>
      </c>
      <c r="E8" s="24">
        <f t="shared" si="0"/>
        <v>11</v>
      </c>
      <c r="F8" s="25">
        <f>Table2[[#This Row],[TOTAL]]/50*100</f>
        <v>22</v>
      </c>
      <c r="G8" s="1"/>
      <c r="K8" s="30" t="s">
        <v>243</v>
      </c>
      <c r="L8" s="32">
        <v>7</v>
      </c>
      <c r="M8" s="32">
        <v>7</v>
      </c>
      <c r="N8" s="33">
        <v>14</v>
      </c>
      <c r="O8" s="34">
        <v>28.000000000000004</v>
      </c>
    </row>
    <row r="9" spans="1:19">
      <c r="A9" s="1"/>
      <c r="B9" s="22" t="s">
        <v>96</v>
      </c>
      <c r="C9" s="1">
        <v>4</v>
      </c>
      <c r="D9" s="1">
        <v>8</v>
      </c>
      <c r="E9" s="24">
        <f t="shared" si="0"/>
        <v>12</v>
      </c>
      <c r="F9" s="25">
        <f>Table2[[#This Row],[TOTAL]]/50*100</f>
        <v>24</v>
      </c>
      <c r="G9" s="1"/>
      <c r="K9" s="26" t="s">
        <v>244</v>
      </c>
      <c r="L9" s="27">
        <v>4</v>
      </c>
      <c r="M9" s="27">
        <v>7</v>
      </c>
      <c r="N9" s="28">
        <v>11</v>
      </c>
      <c r="O9" s="29">
        <v>22</v>
      </c>
    </row>
    <row r="10" spans="1:19">
      <c r="A10" s="1"/>
      <c r="B10" s="26" t="s">
        <v>240</v>
      </c>
      <c r="C10" s="27">
        <v>5</v>
      </c>
      <c r="D10" s="27">
        <v>7</v>
      </c>
      <c r="E10" s="28">
        <f t="shared" si="0"/>
        <v>12</v>
      </c>
      <c r="F10" s="29">
        <f>Table2[[#This Row],[TOTAL]]/50*100</f>
        <v>24</v>
      </c>
      <c r="G10" s="1"/>
      <c r="K10" s="26" t="s">
        <v>245</v>
      </c>
      <c r="L10" s="27">
        <v>8</v>
      </c>
      <c r="M10" s="27">
        <v>8</v>
      </c>
      <c r="N10" s="28">
        <v>16</v>
      </c>
      <c r="O10" s="29">
        <v>32</v>
      </c>
      <c r="Q10" s="19" t="s">
        <v>233</v>
      </c>
      <c r="R10" s="19" t="s">
        <v>234</v>
      </c>
      <c r="S10" s="19" t="s">
        <v>2</v>
      </c>
    </row>
    <row r="11" spans="1:19">
      <c r="B11" s="26" t="s">
        <v>243</v>
      </c>
      <c r="C11" s="27">
        <v>7</v>
      </c>
      <c r="D11" s="27">
        <v>7</v>
      </c>
      <c r="E11" s="28">
        <f t="shared" si="0"/>
        <v>14</v>
      </c>
      <c r="F11" s="29">
        <f>Table2[[#This Row],[TOTAL]]/50*100</f>
        <v>28.000000000000004</v>
      </c>
      <c r="G11" s="27"/>
      <c r="Q11" s="22" t="s">
        <v>87</v>
      </c>
      <c r="R11" s="1">
        <v>6</v>
      </c>
      <c r="S11" s="1">
        <v>13</v>
      </c>
    </row>
    <row r="12" spans="1:19">
      <c r="B12" s="26" t="s">
        <v>244</v>
      </c>
      <c r="C12" s="27">
        <v>4</v>
      </c>
      <c r="D12" s="27">
        <v>7</v>
      </c>
      <c r="E12" s="28">
        <f t="shared" si="0"/>
        <v>11</v>
      </c>
      <c r="F12" s="29">
        <f>Table2[[#This Row],[TOTAL]]/50*100</f>
        <v>22</v>
      </c>
      <c r="G12" s="27"/>
      <c r="Q12" s="22" t="s">
        <v>239</v>
      </c>
      <c r="R12" s="1">
        <v>5</v>
      </c>
      <c r="S12" s="24">
        <v>11</v>
      </c>
    </row>
    <row r="13" spans="1:19">
      <c r="B13" s="26" t="s">
        <v>245</v>
      </c>
      <c r="C13" s="27">
        <v>8</v>
      </c>
      <c r="D13" s="27">
        <v>8</v>
      </c>
      <c r="E13" s="28">
        <f t="shared" si="0"/>
        <v>16</v>
      </c>
      <c r="F13" s="29">
        <f>Table2[[#This Row],[TOTAL]]/50*100</f>
        <v>32</v>
      </c>
      <c r="G13" s="27"/>
      <c r="Q13" s="22" t="s">
        <v>96</v>
      </c>
      <c r="R13" s="1">
        <v>4</v>
      </c>
      <c r="S13" s="24">
        <v>12</v>
      </c>
    </row>
    <row r="14" spans="1:19">
      <c r="B14" s="26" t="s">
        <v>246</v>
      </c>
      <c r="C14" s="27">
        <v>7</v>
      </c>
      <c r="D14" s="27">
        <v>9</v>
      </c>
      <c r="E14" s="28">
        <f t="shared" si="0"/>
        <v>16</v>
      </c>
      <c r="F14" s="29">
        <f>Table2[[#This Row],[TOTAL]]/50*100</f>
        <v>32</v>
      </c>
      <c r="G14" s="27"/>
      <c r="Q14" s="26" t="s">
        <v>240</v>
      </c>
      <c r="R14" s="27">
        <v>5</v>
      </c>
      <c r="S14" s="28">
        <v>12</v>
      </c>
    </row>
    <row r="15" spans="1:19">
      <c r="B15" s="26" t="s">
        <v>89</v>
      </c>
      <c r="C15" s="27">
        <v>9</v>
      </c>
      <c r="D15" s="27">
        <v>9</v>
      </c>
      <c r="E15" s="28">
        <f t="shared" si="0"/>
        <v>18</v>
      </c>
      <c r="F15" s="29">
        <f>Table2[[#This Row],[TOTAL]]/50*100</f>
        <v>36</v>
      </c>
      <c r="G15" s="27"/>
      <c r="Q15" s="26" t="s">
        <v>243</v>
      </c>
      <c r="R15" s="27">
        <v>7</v>
      </c>
      <c r="S15" s="28">
        <v>14</v>
      </c>
    </row>
    <row r="16" spans="1:19">
      <c r="Q16" s="26" t="s">
        <v>244</v>
      </c>
      <c r="R16" s="27">
        <v>4</v>
      </c>
      <c r="S16" s="28">
        <v>11</v>
      </c>
    </row>
    <row r="17" spans="17:19">
      <c r="Q17" s="26" t="s">
        <v>245</v>
      </c>
      <c r="R17" s="27">
        <v>8</v>
      </c>
      <c r="S17" s="28">
        <v>16</v>
      </c>
    </row>
    <row r="18" spans="17:19">
      <c r="Q18" s="26" t="s">
        <v>246</v>
      </c>
      <c r="R18" s="27">
        <v>7</v>
      </c>
      <c r="S18" s="28">
        <v>16</v>
      </c>
    </row>
    <row r="19" spans="17:19">
      <c r="Q19" s="26" t="s">
        <v>89</v>
      </c>
      <c r="R19" s="27">
        <v>9</v>
      </c>
      <c r="S19" s="28">
        <v>18</v>
      </c>
    </row>
  </sheetData>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Sheet1</vt:lpstr>
      <vt:lpstr>INSTRUCTION</vt:lpstr>
      <vt:lpstr>MASTER</vt:lpstr>
      <vt:lpstr>SD</vt:lpstr>
      <vt:lpstr>STU_DATA</vt:lpstr>
      <vt:lpstr>FILL_DATA</vt:lpstr>
      <vt:lpstr>REFRESH</vt:lpstr>
      <vt:lpstr>SANCTION</vt:lpstr>
      <vt:lpstr>Sheet2</vt:lpstr>
      <vt:lpstr>BANK LETTER</vt:lpstr>
      <vt:lpstr>प्रपत्र-1</vt:lpstr>
      <vt:lpstr>प्रपत्र-2(क)</vt:lpstr>
      <vt:lpstr>प्रपत्र-2(ख)</vt:lpstr>
      <vt:lpstr>प्रपत्र-3</vt:lpstr>
      <vt:lpstr>UC</vt:lpstr>
      <vt:lpstr>ENROLMENT</vt:lpstr>
      <vt:lpstr>BANK_CRITERIA</vt:lpstr>
      <vt:lpstr>BANK_LETTER</vt:lpstr>
      <vt:lpstr>CALCULATION</vt:lpstr>
      <vt:lpstr>'BANK LETTER'!Criteria</vt:lpstr>
      <vt:lpstr>DATAILS</vt:lpstr>
      <vt:lpstr>SANCTION!details</vt:lpstr>
      <vt:lpstr>details</vt:lpstr>
      <vt:lpstr>DETAILS_EXT</vt:lpstr>
      <vt:lpstr>'BANK LETTER'!Extract</vt:lpstr>
      <vt:lpstr>REFRESH!Extract</vt:lpstr>
      <vt:lpstr>SANCTION!Extract</vt:lpstr>
      <vt:lpstr>Sheet2!Extract</vt:lpstr>
      <vt:lpstr>FILL_DATA</vt:lpstr>
      <vt:lpstr>HELPER</vt:lpstr>
      <vt:lpstr>'BANK LETTER'!Print_Area</vt:lpstr>
      <vt:lpstr>SANCTION!Print_Area</vt:lpstr>
      <vt:lpstr>'प्रपत्र-2(ख)'!Print_Area</vt:lpstr>
      <vt:lpstr>SANCTION!Print_Titles</vt:lpstr>
      <vt:lpstr>'प्रपत्र-2(क)'!Print_Titles</vt:lpstr>
      <vt:lpstr>SANCTION</vt:lpstr>
      <vt:lpstr>STU_DATA</vt:lpstr>
      <vt:lpstr>STUDENT_DATA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2020-08-29T08:37:53Z</cp:lastPrinted>
  <dcterms:created xsi:type="dcterms:W3CDTF">2020-08-08T12:18:23Z</dcterms:created>
  <dcterms:modified xsi:type="dcterms:W3CDTF">2020-09-30T12:46:10Z</dcterms:modified>
</cp:coreProperties>
</file>