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E4B" lockStructure="1"/>
  <bookViews>
    <workbookView xWindow="-110" yWindow="-110" windowWidth="19420" windowHeight="10420" activeTab="1"/>
  </bookViews>
  <sheets>
    <sheet name="INTRO" sheetId="5" r:id="rId1"/>
    <sheet name="Data Entry" sheetId="3" r:id="rId2"/>
    <sheet name="TA inner" sheetId="1" r:id="rId3"/>
    <sheet name="TA outer" sheetId="7" r:id="rId4"/>
    <sheet name="master" sheetId="2" state="hidden" r:id="rId5"/>
    <sheet name="लघु यात्रा बिल(1) " sheetId="4" r:id="rId6"/>
    <sheet name="लघु यात्रा बिल  (2)" sheetId="8" r:id="rId7"/>
    <sheet name="लघु यात्रा बिल  (3)" sheetId="9" r:id="rId8"/>
    <sheet name="लघु यात्रा बिल  (4)" sheetId="10" r:id="rId9"/>
  </sheets>
  <externalReferences>
    <externalReference r:id="rId10"/>
  </externalReferences>
  <definedNames>
    <definedName name="category">master!$A$8:$A$12</definedName>
    <definedName name="_xlnm.Print_Area" localSheetId="2">'TA inner'!$B$2:$Y$30</definedName>
    <definedName name="_xlnm.Print_Area" localSheetId="3">'TA outer'!$B$2:$W$28</definedName>
    <definedName name="_xlnm.Print_Area" localSheetId="6">'लघु यात्रा बिल  (2)'!$B$2:$I$36</definedName>
    <definedName name="_xlnm.Print_Area" localSheetId="7">'लघु यात्रा बिल  (3)'!$B$2:$I$36</definedName>
    <definedName name="_xlnm.Print_Area" localSheetId="8">'लघु यात्रा बिल  (4)'!$B$2:$I$36</definedName>
    <definedName name="_xlnm.Print_Area" localSheetId="5">'लघु यात्रा बिल(1) '!$B$2:$I$36</definedName>
    <definedName name="ta_master">master!$A$8:$Q$12</definedName>
  </definedNames>
  <calcPr calcId="145621"/>
</workbook>
</file>

<file path=xl/calcChain.xml><?xml version="1.0" encoding="utf-8"?>
<calcChain xmlns="http://schemas.openxmlformats.org/spreadsheetml/2006/main">
  <c r="C18" i="3" l="1"/>
  <c r="C14" i="3"/>
  <c r="E24" i="2"/>
  <c r="E25" i="2"/>
  <c r="E26" i="2"/>
  <c r="E27" i="2"/>
  <c r="O11" i="1"/>
  <c r="O12" i="1"/>
  <c r="O13" i="1"/>
  <c r="O15" i="1"/>
  <c r="O16" i="1"/>
  <c r="O17" i="1"/>
  <c r="O18" i="1"/>
  <c r="C19" i="2"/>
  <c r="C20" i="2"/>
  <c r="C21" i="2"/>
  <c r="C22" i="2"/>
  <c r="C24" i="2"/>
  <c r="C26" i="2"/>
  <c r="C27" i="2"/>
  <c r="J27" i="2" s="1"/>
  <c r="K27" i="2" s="1"/>
  <c r="C18" i="2"/>
  <c r="B20" i="2"/>
  <c r="B22" i="2"/>
  <c r="B24" i="2"/>
  <c r="B25" i="2"/>
  <c r="B26" i="2"/>
  <c r="B27" i="2"/>
  <c r="B18" i="2"/>
  <c r="Q21" i="2"/>
  <c r="Q20" i="2"/>
  <c r="Q19" i="2"/>
  <c r="G19" i="2" s="1"/>
  <c r="P27" i="2"/>
  <c r="P26" i="2"/>
  <c r="P25" i="2"/>
  <c r="P24" i="2"/>
  <c r="P23" i="2"/>
  <c r="P22" i="2"/>
  <c r="P21" i="2"/>
  <c r="P20" i="2"/>
  <c r="P19" i="2"/>
  <c r="P18" i="2"/>
  <c r="Q27" i="2"/>
  <c r="G27" i="2" s="1"/>
  <c r="Q26" i="2"/>
  <c r="Q25" i="2"/>
  <c r="Q24" i="2"/>
  <c r="Q23" i="2"/>
  <c r="Q22" i="2"/>
  <c r="Q18" i="2"/>
  <c r="F27" i="2"/>
  <c r="F25" i="2"/>
  <c r="E21" i="2" l="1"/>
  <c r="K8" i="10"/>
  <c r="H8" i="10"/>
  <c r="I8" i="10"/>
  <c r="K9" i="10"/>
  <c r="H9" i="10"/>
  <c r="I9" i="10" s="1"/>
  <c r="H10" i="10"/>
  <c r="I10" i="10"/>
  <c r="H11" i="10"/>
  <c r="I11" i="10"/>
  <c r="H12" i="10"/>
  <c r="I12" i="10"/>
  <c r="H13" i="10"/>
  <c r="I13" i="10"/>
  <c r="H14" i="10"/>
  <c r="I14" i="10"/>
  <c r="H15" i="10"/>
  <c r="I15" i="10"/>
  <c r="H16" i="10"/>
  <c r="I16" i="10"/>
  <c r="H17" i="10"/>
  <c r="I17" i="10"/>
  <c r="H18" i="10"/>
  <c r="I18" i="10"/>
  <c r="H19" i="10"/>
  <c r="I19" i="10"/>
  <c r="H20" i="10"/>
  <c r="I20" i="10"/>
  <c r="H21" i="10"/>
  <c r="I21" i="10"/>
  <c r="H22" i="10"/>
  <c r="I22" i="10"/>
  <c r="H23" i="10"/>
  <c r="I23" i="10"/>
  <c r="H24" i="10"/>
  <c r="I24" i="10"/>
  <c r="H25" i="10"/>
  <c r="I25" i="10"/>
  <c r="H26" i="10"/>
  <c r="I26" i="10"/>
  <c r="H27" i="10"/>
  <c r="I27" i="10"/>
  <c r="H28" i="10"/>
  <c r="I28" i="10"/>
  <c r="H29" i="10"/>
  <c r="I29" i="10"/>
  <c r="G30" i="10"/>
  <c r="K29" i="10"/>
  <c r="K28" i="10"/>
  <c r="K27" i="10"/>
  <c r="K26" i="10"/>
  <c r="K25" i="10"/>
  <c r="K24" i="10"/>
  <c r="K23" i="10"/>
  <c r="K22" i="10"/>
  <c r="K21" i="10"/>
  <c r="K20" i="10"/>
  <c r="K19" i="10"/>
  <c r="K18" i="10"/>
  <c r="K17" i="10"/>
  <c r="K16" i="10"/>
  <c r="K15" i="10"/>
  <c r="K14" i="10"/>
  <c r="K13" i="10"/>
  <c r="K12" i="10"/>
  <c r="K11" i="10"/>
  <c r="K10" i="10"/>
  <c r="C5" i="10"/>
  <c r="C4" i="10"/>
  <c r="K8" i="9"/>
  <c r="H8" i="9"/>
  <c r="I8" i="9"/>
  <c r="C9" i="9"/>
  <c r="D9" i="9"/>
  <c r="K9" i="9"/>
  <c r="H9" i="9"/>
  <c r="I9" i="9"/>
  <c r="H10" i="9"/>
  <c r="I10" i="9"/>
  <c r="H11" i="9"/>
  <c r="I11" i="9"/>
  <c r="H12" i="9"/>
  <c r="I12" i="9"/>
  <c r="H13" i="9"/>
  <c r="I13" i="9"/>
  <c r="H14" i="9"/>
  <c r="I14" i="9"/>
  <c r="H15" i="9"/>
  <c r="I15" i="9"/>
  <c r="H16" i="9"/>
  <c r="I16" i="9"/>
  <c r="H17" i="9"/>
  <c r="I17" i="9"/>
  <c r="H18" i="9"/>
  <c r="I18" i="9"/>
  <c r="H19" i="9"/>
  <c r="I19" i="9"/>
  <c r="H20" i="9"/>
  <c r="I20" i="9"/>
  <c r="H21" i="9"/>
  <c r="I21" i="9"/>
  <c r="H22" i="9"/>
  <c r="I22" i="9"/>
  <c r="H23" i="9"/>
  <c r="I23" i="9"/>
  <c r="H24" i="9"/>
  <c r="I24" i="9"/>
  <c r="H25" i="9"/>
  <c r="I25" i="9"/>
  <c r="H26" i="9"/>
  <c r="I26" i="9"/>
  <c r="H27" i="9"/>
  <c r="I27" i="9"/>
  <c r="H28" i="9"/>
  <c r="I28" i="9"/>
  <c r="H30" i="9" s="1"/>
  <c r="H29" i="9"/>
  <c r="I29" i="9"/>
  <c r="G30" i="9"/>
  <c r="K29" i="9"/>
  <c r="K28" i="9"/>
  <c r="K27" i="9"/>
  <c r="K26" i="9"/>
  <c r="K25" i="9"/>
  <c r="K24" i="9"/>
  <c r="K23" i="9"/>
  <c r="K22" i="9"/>
  <c r="K21" i="9"/>
  <c r="K20" i="9"/>
  <c r="K19" i="9"/>
  <c r="K18" i="9"/>
  <c r="K17" i="9"/>
  <c r="K16" i="9"/>
  <c r="K15" i="9"/>
  <c r="K14" i="9"/>
  <c r="K13" i="9"/>
  <c r="K12" i="9"/>
  <c r="K11" i="9"/>
  <c r="K10" i="9"/>
  <c r="C5" i="9"/>
  <c r="C4" i="9"/>
  <c r="C3" i="9"/>
  <c r="K8" i="8"/>
  <c r="H8" i="8"/>
  <c r="I8" i="8"/>
  <c r="C9" i="8"/>
  <c r="D9" i="8"/>
  <c r="K9" i="8"/>
  <c r="H9" i="8"/>
  <c r="I9" i="8"/>
  <c r="H10" i="8"/>
  <c r="I10" i="8"/>
  <c r="H11" i="8"/>
  <c r="I11" i="8"/>
  <c r="H12" i="8"/>
  <c r="I12" i="8"/>
  <c r="H13" i="8"/>
  <c r="I13" i="8"/>
  <c r="H14" i="8"/>
  <c r="I14" i="8"/>
  <c r="H15" i="8"/>
  <c r="I15" i="8"/>
  <c r="H16" i="8"/>
  <c r="I16" i="8"/>
  <c r="H17" i="8"/>
  <c r="I17" i="8"/>
  <c r="H18" i="8"/>
  <c r="I18" i="8"/>
  <c r="H19" i="8"/>
  <c r="I19" i="8"/>
  <c r="H20" i="8"/>
  <c r="I20" i="8"/>
  <c r="H21" i="8"/>
  <c r="I21" i="8"/>
  <c r="H22" i="8"/>
  <c r="I22" i="8"/>
  <c r="H23" i="8"/>
  <c r="I23" i="8"/>
  <c r="H24" i="8"/>
  <c r="I24" i="8"/>
  <c r="H25" i="8"/>
  <c r="I25" i="8"/>
  <c r="H26" i="8"/>
  <c r="I26" i="8"/>
  <c r="H27" i="8"/>
  <c r="I27" i="8"/>
  <c r="H28" i="8"/>
  <c r="I28" i="8"/>
  <c r="H30" i="8" s="1"/>
  <c r="H29" i="8"/>
  <c r="I29" i="8"/>
  <c r="G30" i="8"/>
  <c r="K29" i="8"/>
  <c r="K28" i="8"/>
  <c r="K27" i="8"/>
  <c r="K26" i="8"/>
  <c r="K25" i="8"/>
  <c r="K24" i="8"/>
  <c r="K23" i="8"/>
  <c r="K22" i="8"/>
  <c r="K21" i="8"/>
  <c r="K20" i="8"/>
  <c r="K19" i="8"/>
  <c r="K18" i="8"/>
  <c r="K17" i="8"/>
  <c r="K16" i="8"/>
  <c r="K15" i="8"/>
  <c r="K14" i="8"/>
  <c r="K13" i="8"/>
  <c r="K12" i="8"/>
  <c r="K11" i="8"/>
  <c r="K10" i="8"/>
  <c r="C5" i="8"/>
  <c r="C4" i="8"/>
  <c r="C3" i="8"/>
  <c r="G30" i="4"/>
  <c r="F7" i="7"/>
  <c r="E7" i="7"/>
  <c r="X11" i="1"/>
  <c r="X13" i="1"/>
  <c r="X15" i="1"/>
  <c r="X17" i="1"/>
  <c r="X9" i="1"/>
  <c r="T27" i="2"/>
  <c r="U27" i="2" s="1"/>
  <c r="W27" i="2" s="1"/>
  <c r="V18" i="1" s="1"/>
  <c r="S27" i="2"/>
  <c r="V27" i="2"/>
  <c r="T25" i="2"/>
  <c r="U25" i="2" s="1"/>
  <c r="W25" i="2" s="1"/>
  <c r="V16" i="1" s="1"/>
  <c r="S25" i="2"/>
  <c r="V25" i="2"/>
  <c r="T23" i="2"/>
  <c r="U23" i="2" s="1"/>
  <c r="W23" i="2" s="1"/>
  <c r="V14" i="1" s="1"/>
  <c r="S23" i="2"/>
  <c r="V23" i="2"/>
  <c r="S21" i="2"/>
  <c r="V21" i="2"/>
  <c r="S19" i="2"/>
  <c r="V19" i="2"/>
  <c r="I21" i="2"/>
  <c r="T21" i="2" s="1"/>
  <c r="U21" i="2" s="1"/>
  <c r="W21" i="2" s="1"/>
  <c r="V12" i="1" s="1"/>
  <c r="L4" i="1"/>
  <c r="K16" i="2"/>
  <c r="I23" i="2"/>
  <c r="I25" i="2"/>
  <c r="I27" i="2"/>
  <c r="I19" i="2"/>
  <c r="T19" i="2" s="1"/>
  <c r="D9" i="4"/>
  <c r="C9" i="4"/>
  <c r="K9" i="4"/>
  <c r="H9" i="4"/>
  <c r="I9" i="4"/>
  <c r="H10" i="4"/>
  <c r="I10" i="4"/>
  <c r="H11" i="4"/>
  <c r="I11" i="4"/>
  <c r="H12" i="4"/>
  <c r="I12" i="4"/>
  <c r="H13" i="4"/>
  <c r="I13" i="4"/>
  <c r="H14" i="4"/>
  <c r="I14" i="4"/>
  <c r="H15" i="4"/>
  <c r="I15" i="4"/>
  <c r="H16" i="4"/>
  <c r="I16" i="4"/>
  <c r="H17" i="4"/>
  <c r="I17" i="4"/>
  <c r="H18" i="4"/>
  <c r="I18" i="4"/>
  <c r="H19" i="4"/>
  <c r="I19" i="4"/>
  <c r="H20" i="4"/>
  <c r="I20" i="4"/>
  <c r="H21" i="4"/>
  <c r="I21" i="4"/>
  <c r="H22" i="4"/>
  <c r="I22" i="4"/>
  <c r="H23" i="4"/>
  <c r="I23" i="4"/>
  <c r="H24" i="4"/>
  <c r="I24" i="4"/>
  <c r="H25" i="4"/>
  <c r="I25" i="4"/>
  <c r="H26" i="4"/>
  <c r="I26" i="4"/>
  <c r="H27" i="4"/>
  <c r="I27" i="4"/>
  <c r="K8" i="4"/>
  <c r="H8" i="4"/>
  <c r="I8" i="4"/>
  <c r="H30" i="4" s="1"/>
  <c r="H28" i="4"/>
  <c r="I28" i="4"/>
  <c r="H29" i="4"/>
  <c r="I29" i="4"/>
  <c r="R15" i="2"/>
  <c r="Q16" i="2"/>
  <c r="K10" i="4"/>
  <c r="K11" i="4"/>
  <c r="K12" i="4"/>
  <c r="K13" i="4"/>
  <c r="K14" i="4"/>
  <c r="K15" i="4"/>
  <c r="K16" i="4"/>
  <c r="K17" i="4"/>
  <c r="K18" i="4"/>
  <c r="K19" i="4"/>
  <c r="K20" i="4"/>
  <c r="K21" i="4"/>
  <c r="K22" i="4"/>
  <c r="K23" i="4"/>
  <c r="K24" i="4"/>
  <c r="K25" i="4"/>
  <c r="K26" i="4"/>
  <c r="K27" i="4"/>
  <c r="K28" i="4"/>
  <c r="K29" i="4"/>
  <c r="D10" i="1"/>
  <c r="D11" i="1"/>
  <c r="D12" i="1"/>
  <c r="D13" i="1"/>
  <c r="D14" i="1"/>
  <c r="D15" i="1"/>
  <c r="D16" i="1"/>
  <c r="D17" i="1"/>
  <c r="D18" i="1"/>
  <c r="D9" i="1"/>
  <c r="H10" i="1"/>
  <c r="H11" i="1"/>
  <c r="H12" i="1"/>
  <c r="H13" i="1"/>
  <c r="H14" i="1"/>
  <c r="H15" i="1"/>
  <c r="H16" i="1"/>
  <c r="H17" i="1"/>
  <c r="H18" i="1"/>
  <c r="H9" i="1"/>
  <c r="G10" i="1"/>
  <c r="G11" i="1"/>
  <c r="G12" i="1"/>
  <c r="G13" i="1"/>
  <c r="G14" i="1"/>
  <c r="G15" i="1"/>
  <c r="G16" i="1"/>
  <c r="G17" i="1"/>
  <c r="G18" i="1"/>
  <c r="G9" i="1"/>
  <c r="R18" i="2"/>
  <c r="D18" i="2"/>
  <c r="E18" i="2" s="1"/>
  <c r="N9" i="1" s="1"/>
  <c r="F18" i="2"/>
  <c r="G18" i="2"/>
  <c r="R19" i="2"/>
  <c r="D19" i="2"/>
  <c r="E19" i="2" s="1"/>
  <c r="B19" i="2"/>
  <c r="J19" i="2" s="1"/>
  <c r="K19" i="2" s="1"/>
  <c r="T10" i="1" s="1"/>
  <c r="F14" i="3"/>
  <c r="R20" i="2"/>
  <c r="D20" i="2"/>
  <c r="E20" i="2" s="1"/>
  <c r="F20" i="2"/>
  <c r="T11" i="1"/>
  <c r="U11" i="1"/>
  <c r="R21" i="2"/>
  <c r="D21" i="2"/>
  <c r="C16" i="3"/>
  <c r="B21" i="2" s="1"/>
  <c r="J21" i="2" s="1"/>
  <c r="K21" i="2" s="1"/>
  <c r="L21" i="2" s="1"/>
  <c r="F16" i="3"/>
  <c r="F12" i="1" s="1"/>
  <c r="R22" i="2"/>
  <c r="D22" i="2"/>
  <c r="F22" i="2"/>
  <c r="G22" i="2"/>
  <c r="T13" i="1"/>
  <c r="U13" i="1"/>
  <c r="R23" i="2"/>
  <c r="D23" i="2"/>
  <c r="E23" i="2" s="1"/>
  <c r="B14" i="1"/>
  <c r="O14" i="1" s="1"/>
  <c r="F18" i="3"/>
  <c r="C23" i="2" s="1"/>
  <c r="R24" i="2"/>
  <c r="N15" i="1" s="1"/>
  <c r="D24" i="2"/>
  <c r="F24" i="2"/>
  <c r="G24" i="2"/>
  <c r="T15" i="1"/>
  <c r="U15" i="1"/>
  <c r="R25" i="2"/>
  <c r="D25" i="2"/>
  <c r="N16" i="1"/>
  <c r="C20" i="3"/>
  <c r="C25" i="2"/>
  <c r="J25" i="2" s="1"/>
  <c r="R26" i="2"/>
  <c r="N17" i="1" s="1"/>
  <c r="D26" i="2"/>
  <c r="F26" i="2"/>
  <c r="G26" i="2"/>
  <c r="T17" i="1"/>
  <c r="U17" i="1"/>
  <c r="R27" i="2"/>
  <c r="D27" i="2"/>
  <c r="N18" i="1"/>
  <c r="T18" i="1"/>
  <c r="S18" i="1"/>
  <c r="C22" i="3"/>
  <c r="H27" i="2"/>
  <c r="K18" i="1" s="1"/>
  <c r="L17" i="1"/>
  <c r="M17" i="1"/>
  <c r="L18" i="1"/>
  <c r="M18" i="1"/>
  <c r="J17" i="1"/>
  <c r="J18" i="1"/>
  <c r="F17" i="1"/>
  <c r="F18" i="1"/>
  <c r="C17" i="1"/>
  <c r="C18" i="1"/>
  <c r="B17" i="1"/>
  <c r="B18" i="1"/>
  <c r="K30" i="1"/>
  <c r="G28" i="1"/>
  <c r="K28" i="1" s="1"/>
  <c r="R16" i="2"/>
  <c r="C10" i="1"/>
  <c r="C11" i="1"/>
  <c r="C12" i="1"/>
  <c r="C13" i="1"/>
  <c r="C14" i="1"/>
  <c r="C15" i="1"/>
  <c r="C16" i="1"/>
  <c r="C9" i="1"/>
  <c r="M10" i="1"/>
  <c r="M11" i="1"/>
  <c r="M12" i="1"/>
  <c r="M13" i="1"/>
  <c r="M14" i="1"/>
  <c r="M15" i="1"/>
  <c r="M16" i="1"/>
  <c r="M9" i="1"/>
  <c r="J10" i="1"/>
  <c r="J11" i="1"/>
  <c r="J12" i="1"/>
  <c r="J13" i="1"/>
  <c r="J14" i="1"/>
  <c r="J15" i="1"/>
  <c r="J16" i="1"/>
  <c r="J9" i="1"/>
  <c r="F10" i="1"/>
  <c r="F11" i="1"/>
  <c r="F13" i="1"/>
  <c r="F15" i="1"/>
  <c r="F9" i="1"/>
  <c r="O9" i="1" s="1"/>
  <c r="B10" i="1"/>
  <c r="O10" i="1" s="1"/>
  <c r="B11" i="1"/>
  <c r="B13" i="1"/>
  <c r="B15" i="1"/>
  <c r="B9" i="1"/>
  <c r="L10" i="1"/>
  <c r="L11" i="1"/>
  <c r="L12" i="1"/>
  <c r="L13" i="1"/>
  <c r="L14" i="1"/>
  <c r="L15" i="1"/>
  <c r="L16" i="1"/>
  <c r="L9" i="1"/>
  <c r="Q3" i="1"/>
  <c r="X4" i="1"/>
  <c r="X3" i="1"/>
  <c r="R4" i="1"/>
  <c r="Q5" i="1"/>
  <c r="N4" i="1"/>
  <c r="H5" i="1"/>
  <c r="C5" i="1"/>
  <c r="C4" i="1"/>
  <c r="C3" i="1"/>
  <c r="O19" i="2"/>
  <c r="O20" i="2"/>
  <c r="O21" i="2"/>
  <c r="O22" i="2"/>
  <c r="O23" i="2"/>
  <c r="O24" i="2"/>
  <c r="O25" i="2"/>
  <c r="O26" i="2"/>
  <c r="O27" i="2"/>
  <c r="O18" i="2"/>
  <c r="L27" i="2"/>
  <c r="U9" i="1"/>
  <c r="AC15" i="1"/>
  <c r="F31" i="4"/>
  <c r="F31" i="8"/>
  <c r="F31" i="9"/>
  <c r="N14" i="1" l="1"/>
  <c r="E22" i="2"/>
  <c r="N13" i="1" s="1"/>
  <c r="N11" i="1"/>
  <c r="N10" i="1"/>
  <c r="U19" i="2"/>
  <c r="W19" i="2" s="1"/>
  <c r="V10" i="1" s="1"/>
  <c r="L19" i="2"/>
  <c r="H18" i="2"/>
  <c r="K9" i="1" s="1"/>
  <c r="W9" i="1" s="1"/>
  <c r="F19" i="2"/>
  <c r="H19" i="2" s="1"/>
  <c r="K10" i="1" s="1"/>
  <c r="S10" i="1"/>
  <c r="U10" i="1" s="1"/>
  <c r="B23" i="2"/>
  <c r="J23" i="2" s="1"/>
  <c r="F23" i="2"/>
  <c r="K25" i="2"/>
  <c r="T16" i="1" s="1"/>
  <c r="S16" i="1"/>
  <c r="L25" i="2"/>
  <c r="G25" i="2"/>
  <c r="H25" i="2" s="1"/>
  <c r="K16" i="1" s="1"/>
  <c r="F14" i="1"/>
  <c r="G23" i="2"/>
  <c r="H22" i="2"/>
  <c r="K13" i="1" s="1"/>
  <c r="T12" i="1"/>
  <c r="S12" i="1"/>
  <c r="U16" i="1"/>
  <c r="U18" i="1"/>
  <c r="W18" i="1"/>
  <c r="H26" i="2"/>
  <c r="K17" i="1" s="1"/>
  <c r="W17" i="1" s="1"/>
  <c r="F21" i="2"/>
  <c r="G21" i="2"/>
  <c r="N12" i="1"/>
  <c r="G20" i="2"/>
  <c r="H20" i="2" s="1"/>
  <c r="K11" i="1" s="1"/>
  <c r="W11" i="1" s="1"/>
  <c r="B12" i="1"/>
  <c r="H24" i="2"/>
  <c r="K15" i="1" s="1"/>
  <c r="W15" i="1" s="1"/>
  <c r="B16" i="1"/>
  <c r="F16" i="1"/>
  <c r="H30" i="10"/>
  <c r="F31" i="10"/>
  <c r="W16" i="1" l="1"/>
  <c r="U12" i="1"/>
  <c r="W10" i="1"/>
  <c r="N19" i="1"/>
  <c r="W13" i="1"/>
  <c r="S14" i="1"/>
  <c r="K23" i="2"/>
  <c r="T14" i="1" s="1"/>
  <c r="H23" i="2"/>
  <c r="K14" i="1" s="1"/>
  <c r="H21" i="2"/>
  <c r="K12" i="1" s="1"/>
  <c r="W12" i="1" l="1"/>
  <c r="U14" i="1"/>
  <c r="W14" i="1" s="1"/>
  <c r="L23" i="2"/>
  <c r="K19" i="1"/>
  <c r="W19" i="1" l="1"/>
  <c r="U19" i="1"/>
  <c r="R20" i="1"/>
  <c r="W28" i="1" l="1"/>
  <c r="Y28" i="1" s="1"/>
</calcChain>
</file>

<file path=xl/comments1.xml><?xml version="1.0" encoding="utf-8"?>
<comments xmlns="http://schemas.openxmlformats.org/spreadsheetml/2006/main">
  <authors>
    <author>User</author>
    <author>Author</author>
  </authors>
  <commentList>
    <comment ref="I9" authorId="0">
      <text>
        <r>
          <rPr>
            <b/>
            <sz val="9"/>
            <color indexed="81"/>
            <rFont val="Tahoma"/>
            <family val="2"/>
          </rPr>
          <t>User:</t>
        </r>
        <r>
          <rPr>
            <sz val="9"/>
            <color indexed="81"/>
            <rFont val="Tahoma"/>
            <family val="2"/>
          </rPr>
          <t xml:space="preserve">
यात्रा का प्रकार ड्रॉपडाउन से चुने</t>
        </r>
      </text>
    </comment>
    <comment ref="T10" authorId="0">
      <text>
        <r>
          <rPr>
            <b/>
            <sz val="9"/>
            <color indexed="81"/>
            <rFont val="Tahoma"/>
            <family val="2"/>
          </rPr>
          <t>User:</t>
        </r>
        <r>
          <rPr>
            <sz val="9"/>
            <color indexed="81"/>
            <rFont val="Tahoma"/>
            <family val="2"/>
          </rPr>
          <t xml:space="preserve">
विश्राम भत्ता की गणना के लिए मुख्यालय से अनुपस्थिति 6 घंटे से तक 0 एवं 6 घंटे से अधिक से 12 घंटे तक 70%(0.7) और 12 घंटे से अधिक के लिए पूरे दिन की गणना के लिए अंकित करे ।</t>
        </r>
      </text>
    </comment>
    <comment ref="L11" authorId="0">
      <text>
        <r>
          <rPr>
            <b/>
            <sz val="9"/>
            <color indexed="81"/>
            <rFont val="Tahoma"/>
            <family val="2"/>
          </rPr>
          <t>User:</t>
        </r>
        <r>
          <rPr>
            <sz val="9"/>
            <color indexed="81"/>
            <rFont val="Tahoma"/>
            <family val="2"/>
          </rPr>
          <t xml:space="preserve">
यदि निजी वाहन से यात्रा की है तो किराया दर ऑटोमैटिक गणना होगी अतः सेल को खाली छोड़े अगर राशि मे बदलाव चाहते है तो राशि लिखे
बस,रेल,वायुयान से यात्रा करने पर किराया लिखे।
</t>
        </r>
      </text>
    </comment>
    <comment ref="E13" authorId="1">
      <text>
        <r>
          <rPr>
            <b/>
            <sz val="9"/>
            <color indexed="81"/>
            <rFont val="Tahoma"/>
            <family val="2"/>
          </rPr>
          <t>Author:</t>
        </r>
        <r>
          <rPr>
            <sz val="9"/>
            <color indexed="81"/>
            <rFont val="Tahoma"/>
            <family val="2"/>
          </rPr>
          <t xml:space="preserve">
Time Format 24 hours में भरें</t>
        </r>
      </text>
    </comment>
  </commentList>
</comments>
</file>

<file path=xl/comments2.xml><?xml version="1.0" encoding="utf-8"?>
<comments xmlns="http://schemas.openxmlformats.org/spreadsheetml/2006/main">
  <authors>
    <author>User</author>
  </authors>
  <commentList>
    <comment ref="F6" authorId="0">
      <text>
        <r>
          <rPr>
            <b/>
            <sz val="9"/>
            <color indexed="81"/>
            <rFont val="Tahoma"/>
            <family val="2"/>
          </rPr>
          <t>User:</t>
        </r>
        <r>
          <rPr>
            <sz val="9"/>
            <color indexed="81"/>
            <rFont val="Tahoma"/>
            <family val="2"/>
          </rPr>
          <t xml:space="preserve">
वाहन का प्रकार ड्रॉपडाउन से चुने</t>
        </r>
      </text>
    </comment>
  </commentList>
</comments>
</file>

<file path=xl/sharedStrings.xml><?xml version="1.0" encoding="utf-8"?>
<sst xmlns="http://schemas.openxmlformats.org/spreadsheetml/2006/main" count="508" uniqueCount="270">
  <si>
    <t>;k=k HkRrk fcy</t>
  </si>
  <si>
    <t>uke</t>
  </si>
  <si>
    <t>in</t>
  </si>
  <si>
    <t xml:space="preserve">Js.kh   </t>
  </si>
  <si>
    <t>ekg</t>
  </si>
  <si>
    <t>ekpZ</t>
  </si>
  <si>
    <t>o"kZ</t>
  </si>
  <si>
    <t>ftyk</t>
  </si>
  <si>
    <t>eq[;ky;</t>
  </si>
  <si>
    <t>;k=k ,oa foJke dk fooj.k</t>
  </si>
  <si>
    <t>;k=k dk izdkj</t>
  </si>
  <si>
    <t>ok;q ;ku] jsy] cl] ;k=k ds fy, ehy HkRrk</t>
  </si>
  <si>
    <t>foJke dk HkRrk</t>
  </si>
  <si>
    <t>;k=k dk iz;kstu o vkns'k Øekad</t>
  </si>
  <si>
    <t>izLFkku</t>
  </si>
  <si>
    <t>vkxeu</t>
  </si>
  <si>
    <t>nwjh  fd-eh-</t>
  </si>
  <si>
    <t>fdjk;k</t>
  </si>
  <si>
    <t>LFkku</t>
  </si>
  <si>
    <t>fnukad</t>
  </si>
  <si>
    <t>le;</t>
  </si>
  <si>
    <t>jkf'k</t>
  </si>
  <si>
    <t>fnu</t>
  </si>
  <si>
    <t>nj</t>
  </si>
  <si>
    <t>;ksx</t>
  </si>
  <si>
    <t xml:space="preserve">jkf'k 'kCnksa esa #i;s    </t>
  </si>
  <si>
    <t>ek=</t>
  </si>
  <si>
    <t>gLrk{kj dkfeZd</t>
  </si>
  <si>
    <t>1- oS;fDrd lkeku dk</t>
  </si>
  <si>
    <t>fdyksehVj ds fy,</t>
  </si>
  <si>
    <t>dh nj ls</t>
  </si>
  <si>
    <t>#</t>
  </si>
  <si>
    <t>2- okgu</t>
  </si>
  <si>
    <t>3- ,d eq'r vuqnku</t>
  </si>
  <si>
    <t xml:space="preserve">बस </t>
  </si>
  <si>
    <t xml:space="preserve">रेल </t>
  </si>
  <si>
    <t>वायुयान</t>
  </si>
  <si>
    <t>प्रातः</t>
  </si>
  <si>
    <t>सायं</t>
  </si>
  <si>
    <t>ljdkjh deZpkjh }kjk izek.k i=</t>
  </si>
  <si>
    <t>2-  izekf.kr fd;k tkrk gs fd jfookjksa ;k vU; vodk'k ds fnuksa ] ftuds fy, eSus foJke HkRrs dk nkok fd;k gS] eSa okLrfod #i ls f'kfoj esa FkkA</t>
  </si>
  <si>
    <t>1-  izekf.kr fd;k tkrk gSs fd mDr ;k=k eSus oLrqr% dh gS rFkk iwoZ esa eSus bl fcy dk Hkqxrku izkIr ugha fd;k gSA</t>
  </si>
  <si>
    <t>Js.kh fVdV la[;k</t>
  </si>
  <si>
    <t>rkaxk @ VSDlh pktZ</t>
  </si>
  <si>
    <t>&amp; LFkkukUrj.k ij ;k=k HkRrk nkoksa ds fy, tksfM+, &amp;</t>
  </si>
  <si>
    <t>&amp; ?kVkb, &amp;</t>
  </si>
  <si>
    <t>3-   izekf.kr fd;k tkrk gSa fd eq&gt;s jktdh; ;k LFkkuh; fudk; dh vksj ls dksbZ fu%'kqYd lokjh ugh nh xbZ gSaA</t>
  </si>
  <si>
    <t>4-   izekf.kr fd;k tkrk gSa fd bl fcy esa nkokd`r jkf'k jktLFkku ;k=k HkÙkk fu;e &amp;1971 ds izko/kkuksa ds vuqlkj gSaA</t>
  </si>
  <si>
    <t xml:space="preserve"> 'kq) jkf'k] tks Hkqxrku ;ksX; gSA</t>
  </si>
  <si>
    <t>2- vkgjfr fd;k gks fcy la[;k o fnukad</t>
  </si>
  <si>
    <t>izfr gLrk{kj fu;U=.k vf/kdkjh</t>
  </si>
  <si>
    <t xml:space="preserve">inLFkkiu </t>
  </si>
  <si>
    <t>osru :i;s ¼fo'ks"k osru dks NksM+ dj½ csfld</t>
  </si>
  <si>
    <t>cSad [kkrk la[;k &amp;</t>
  </si>
  <si>
    <t>osrueku</t>
  </si>
  <si>
    <t>lkroka osrueku</t>
  </si>
  <si>
    <t xml:space="preserve">सरकारी वाहन </t>
  </si>
  <si>
    <t>Remark</t>
  </si>
  <si>
    <t>xarO; 'kgj dks lysDV djsa</t>
  </si>
  <si>
    <t>dqy ;ksx</t>
  </si>
  <si>
    <t>okLrfod vU; O;; @ LVs vekmaV</t>
  </si>
  <si>
    <t xml:space="preserve">1- ;k=k HkRrk vfxze ] ;fn  vkgjfr fd;k gks </t>
  </si>
  <si>
    <t>Js.kh</t>
  </si>
  <si>
    <t>nSfud HkRrk</t>
  </si>
  <si>
    <t>lM+d ;k=k</t>
  </si>
  <si>
    <t>LFkkukUrj.k</t>
  </si>
  <si>
    <t>,deq’r jkf’k</t>
  </si>
  <si>
    <t>yxst HkkM+k izfr fd-eh-</t>
  </si>
  <si>
    <t>t;iqj</t>
  </si>
  <si>
    <t>Loa; dh dkj ls</t>
  </si>
  <si>
    <t>LdwVj@ eksVj lkbZdy@ eksisM</t>
  </si>
  <si>
    <t>fjD’kk@rkaxk@vkVks fjD’kk t;iqj</t>
  </si>
  <si>
    <t>vU; LFkku</t>
  </si>
  <si>
    <t>A</t>
  </si>
  <si>
    <t>dksbZ Hkh Vªsu dksbZ Hkh ,lh Dykl</t>
  </si>
  <si>
    <t>,lh MhyDl@lseh MhyDl vij Dykl</t>
  </si>
  <si>
    <t>B</t>
  </si>
  <si>
    <t>dqlhZ;ku ,lh ,lh&amp;kkk</t>
  </si>
  <si>
    <t>C</t>
  </si>
  <si>
    <t>f}rh; Lyhij</t>
  </si>
  <si>
    <t>,lh MhyDl@lseh fMyDl vij Dykl</t>
  </si>
  <si>
    <t>,lh fMyDl@lseh fMyDl vij Dykl</t>
  </si>
  <si>
    <t>uksV % 15$ fd0eh0 ij gh fojke HkRrk ns; gksxkA 6 ?k.Vs rd fojke HkRrk ‘kwU; jgsxkA 6 ls 12 ?k.Vs rd 50 izfr’kr rFkk 12 ?k.Vs ls vf/kd ;k=k ij gh iw.kZ fojke HkRrk ns; gksxkA</t>
  </si>
  <si>
    <t xml:space="preserve"> क</t>
  </si>
  <si>
    <t>ख</t>
  </si>
  <si>
    <t>ग</t>
  </si>
  <si>
    <t>घ</t>
  </si>
  <si>
    <t>ड़</t>
  </si>
  <si>
    <t>95000 ,oa vf/kd</t>
  </si>
  <si>
    <t>49000&amp;95000</t>
  </si>
  <si>
    <t>39000&amp;49000</t>
  </si>
  <si>
    <t>26000&amp;39000</t>
  </si>
  <si>
    <t>0&amp;26000</t>
  </si>
  <si>
    <t>वेतनमान 2017 में ewy osru</t>
  </si>
  <si>
    <t xml:space="preserve">jsy ls ;k=k </t>
  </si>
  <si>
    <t>lM+d ;k=k HkRrk</t>
  </si>
  <si>
    <t>Lo;a ds okgu ls fof’k"V nj ¼izfr fd-eh-½</t>
  </si>
  <si>
    <t>M;wVh LFkku ls jsYos LVs'ku]cl LVS.M] gokbZ vMMk rd</t>
  </si>
  <si>
    <t>vU; okgu tSls fjD'kk]rkaxk]eksVj fjD'kk</t>
  </si>
  <si>
    <t>iSny</t>
  </si>
  <si>
    <t>leLr jkT;@dsUnz'kkflr izns'kksa dh  jkt/kkfu;ksa esa nSfud HkRrk</t>
  </si>
  <si>
    <t>vU; leLr LFkkuksa ij nSfud HkRrk</t>
  </si>
  <si>
    <t>cksfMZax ,oa ykftx</t>
  </si>
  <si>
    <t>uohu ;k=k HkRrk ,oa nSfud HkRrs dh lkj.kh izHkkoh fnuakd 06-12-2017 7oka osru izkjfEHkd njsa</t>
  </si>
  <si>
    <t>M;wVh LFkku</t>
  </si>
  <si>
    <t>dksVk@ tks/kiqj@ chdkusj@ mn;iqj</t>
  </si>
  <si>
    <t>xarO; LFkku</t>
  </si>
  <si>
    <t>rkaxk HkRrk</t>
  </si>
  <si>
    <t>M;wVh</t>
  </si>
  <si>
    <t>xarO;</t>
  </si>
  <si>
    <t>tks/kiqj]vtesj] dksVk]chdkusj]mn;iqj</t>
  </si>
  <si>
    <t>foJke HkRrk</t>
  </si>
  <si>
    <t>dksM</t>
  </si>
  <si>
    <t>राज्य/UT की राजधानी -"A"</t>
  </si>
  <si>
    <t>अन्य स्थान -"B"</t>
  </si>
  <si>
    <t>13 Mhvks,y</t>
  </si>
  <si>
    <t>स्वयं का वाहन(कार)</t>
  </si>
  <si>
    <t>स्वयं का वाहन(मोटर साइकिल ,स्कूटर,मोपेड़ )</t>
  </si>
  <si>
    <t xml:space="preserve">रिक्शा तांगा,मोटर रिक्शा </t>
  </si>
  <si>
    <t xml:space="preserve">साइकिल/पैदल </t>
  </si>
  <si>
    <t>x</t>
  </si>
  <si>
    <t>y</t>
  </si>
  <si>
    <t>z</t>
  </si>
  <si>
    <t>nwjh</t>
  </si>
  <si>
    <t>;k=k izdkj</t>
  </si>
  <si>
    <t>राज्य/UT की राजधानी</t>
  </si>
  <si>
    <t xml:space="preserve">अन्य स्थान </t>
  </si>
  <si>
    <t>iz/kkukpk;Z</t>
  </si>
  <si>
    <t>01234567891011</t>
  </si>
  <si>
    <t xml:space="preserve">jktdh; mPp ek/;fed fo|ky; 13Mhvks,y Jhxaxkuxj </t>
  </si>
  <si>
    <t>Jhxaxkuxj</t>
  </si>
  <si>
    <t>SN</t>
  </si>
  <si>
    <t>13Mhvks,y</t>
  </si>
  <si>
    <t>?kM+lkuk</t>
  </si>
  <si>
    <t>LFkkukUrj.k ;k=k HkRrk</t>
  </si>
  <si>
    <t>yxst HkkM+k nj</t>
  </si>
  <si>
    <t>y?kq ;k=k fcy</t>
  </si>
  <si>
    <t>dk;kZy;</t>
  </si>
  <si>
    <t>fcy dk en</t>
  </si>
  <si>
    <t>LFkkuksa dk fooj.k ftuds e/; LFkkuh; y?kq ;k=k dh xbZ</t>
  </si>
  <si>
    <t>;k=k dk iz;kstu</t>
  </si>
  <si>
    <t>Lo;a dk okgu dk izdkj</t>
  </si>
  <si>
    <t>yxHkx nwjh fdeh esa</t>
  </si>
  <si>
    <t>nj jkf'k izfr fdeh</t>
  </si>
  <si>
    <t>कार</t>
  </si>
  <si>
    <t xml:space="preserve">मोटर साइकिल ,स्कूटर,मोपेड़ </t>
  </si>
  <si>
    <t>izekf.kr fd;k tkrk gS fd eSus</t>
  </si>
  <si>
    <t>}kjk</t>
  </si>
  <si>
    <t xml:space="preserve">fdeh ;k=k </t>
  </si>
  <si>
    <t>dkfeZd ds gLrk{kj</t>
  </si>
  <si>
    <t>tSlk dh mYysf[kr gS M;wVh LFkku ls dk;kZy; ds dk;Z ls okLro esa dh gSA</t>
  </si>
  <si>
    <t xml:space="preserve">यदि स्थानांतरण पर यात्रा भत्ता बिल बनाया जा रहा है तो "YES" अन्यथा "NO" का चयन करें </t>
  </si>
  <si>
    <t>6Mhvks,y</t>
  </si>
  <si>
    <t xml:space="preserve"> 'kkyk lEcyu</t>
  </si>
  <si>
    <t>ewy osru</t>
  </si>
  <si>
    <t>fu;U=.k vf/kdkjh }kjk izekf.kr</t>
  </si>
  <si>
    <t>inuke ,oa eksgj</t>
  </si>
  <si>
    <t>cksfMZax ,oa ykWftax</t>
  </si>
  <si>
    <t>Automatic</t>
  </si>
  <si>
    <t>xarO; LFkku dksM</t>
  </si>
  <si>
    <t xml:space="preserve">okLrfod vU; O;; </t>
  </si>
  <si>
    <t>vU; okLrfod O;;</t>
  </si>
  <si>
    <t xml:space="preserve">HOW TO USE   </t>
  </si>
  <si>
    <t xml:space="preserve">   1. Install Krutidev 010 Hindi font in your computer for view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</si>
  <si>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</si>
  <si>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</si>
  <si>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</si>
  <si>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</si>
  <si>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1. Data Sheet :-</t>
  </si>
  <si>
    <t xml:space="preserve">4 outer </t>
  </si>
  <si>
    <t>यह AUTOGENERATED है और प्रिंट लेना है।</t>
  </si>
  <si>
    <t>outer शीट का प्रिंट TA Bill के पीछे लेना है ।</t>
  </si>
  <si>
    <t>इस शीट में कार्मिक के नाम ,पद ,मुख्यालय ,श्रेणी ,मूल वेतन इत्यादि के यात्राओं की  व दिनांक   की एंट्री करनी है। यदि स्थानातरण पर यात्रा भत्ता बिल बनाना है तो row 8 मे YES का चयन करें।यात्रा प्रारम्भ समाप्ती के समय की एंट्री 24 hours फ़ारमैट मे करे जो स्वतः ही 12 hours फ़ारमैट मे बदल जाएगी।</t>
  </si>
  <si>
    <t>ड्यूटी और गंतव्य स्थान के लिए कोड -जयपुर=A, जोधपुर , अजमेर ,कोटा,बीकानेर,उदयपुर =B, अन्य स्थान =C का चयन करें।</t>
  </si>
  <si>
    <t>विश्राम भत्ता और बोर्डिंग लॉजिंग के लिए  राज्य की राजधानी =A,अन्य स्थान =B कोड का चयन करें।</t>
  </si>
  <si>
    <t>बोर्डिंग लॉजिंग दर की गणना Automatic के लिए सेल V12 मे Automatic का चयन या mannual दर भरने के लिए Mannual ड्रॉपडाउन से चयन करें।</t>
  </si>
  <si>
    <t>अन्य कोई वास्तविक व्यय देय हो तो W कॉलम मे भरे ।</t>
  </si>
  <si>
    <t xml:space="preserve">यदि सार्वजनिक परिवहन के साधन से यात्रा की है तो वास्तविक किराया भरे ।यदि स्वयं के वाहन से यात्रा की है तो यात्रा के प्रकार कॉलम मे ड्रॉपडाउन से यात्रा प्रकार का चयन करें नियमानुसार देय किराया कार्मिक की श्रेणी व वाहन के प्रकार के अनुसार स्वतः गणना होगी। </t>
  </si>
  <si>
    <t>fofu;kstu</t>
  </si>
  <si>
    <t>dk;kZy; v/;{k }kjk izek.k i=</t>
  </si>
  <si>
    <t>GA 95</t>
  </si>
  <si>
    <t>jktLFkku ljdkj</t>
  </si>
  <si>
    <t xml:space="preserve">1- o"kZ </t>
  </si>
  <si>
    <t xml:space="preserve">ds fy, </t>
  </si>
  <si>
    <t>1- fooj.k izkIr fd;kA</t>
  </si>
  <si>
    <t xml:space="preserve">  fofu;kstu</t>
  </si>
  <si>
    <t xml:space="preserve">2- izekf.kr fd;k tkrk gS fd bl fcy esa  </t>
  </si>
  <si>
    <t>fcyuEcj</t>
  </si>
  <si>
    <t>_______</t>
  </si>
  <si>
    <t>ckmpj la[;k</t>
  </si>
  <si>
    <t>______</t>
  </si>
  <si>
    <t xml:space="preserve">2- bl fcydh jkf'k dks  </t>
  </si>
  <si>
    <t xml:space="preserve">  'kkfey  dh xbZ  jkf'k  bl fnukad ls iwoZ </t>
  </si>
  <si>
    <t>Hkqqxrku dh frfFk</t>
  </si>
  <si>
    <t xml:space="preserve">  'kkfey djrs gq, O;;</t>
  </si>
  <si>
    <t>------</t>
  </si>
  <si>
    <t xml:space="preserve">  vkgfjr ugha dh xbZ gSA</t>
  </si>
  <si>
    <t>;k=k HkRrk fcy cukus gsrq vuqns'k</t>
  </si>
  <si>
    <t>3- 'ks"k</t>
  </si>
  <si>
    <t>dk;kZy;k/;{k</t>
  </si>
  <si>
    <t>1- bl izi= dk mi;ksx lHkh deZpkfj;ks ds¼jktif=r rFkk vjktif=r½ds ekeyks es fd;k tkosxkA</t>
  </si>
  <si>
    <t xml:space="preserve">2- fofHkUu izdkj dh ;k=kvks ¼;Fkk&amp;jsy`cl ok;q;ku }kjk bR;kfn ½,oeafoJeks dks i`Fkd ls </t>
  </si>
  <si>
    <t>izfr gLrk{kj</t>
  </si>
  <si>
    <t xml:space="preserve">  fn[kyk;k tkuk pkfg, dk;ZLFky ls ,;j iksVZ @jsYosLVs'ku@cl LVs.M rd i~gq¡pus ;k </t>
  </si>
  <si>
    <t>#i;s</t>
  </si>
  <si>
    <t>¼'kCnksa esa½</t>
  </si>
  <si>
    <t>-------------------------------------------------------------------------------------------------------------</t>
  </si>
  <si>
    <t xml:space="preserve">  blds foijhr ;k=k ds fy, HkRrk ,d gh iafDr es fn[yk;k tkuk pkfg,A</t>
  </si>
  <si>
    <t xml:space="preserve">ds fy; ikfjr fd;k x;kA </t>
  </si>
  <si>
    <t xml:space="preserve">3- lk{; nsus gsrq dh xbZ ;k=k ds ekeys es ml U;k;ky; ;k izkf/kdkjh +}kjk fn;k x;k mifLFkfr </t>
  </si>
  <si>
    <t xml:space="preserve">  izek.k i=  layXu djuk pkfg, ftlus ljdkjh deZpkjh dks cqyk;k gSA</t>
  </si>
  <si>
    <t>____________</t>
  </si>
  <si>
    <t>laf{kIr oxhZdj.k</t>
  </si>
  <si>
    <t>fu;a=.k vf/kdkjh</t>
  </si>
  <si>
    <t xml:space="preserve">4- izFke Jsa.kh ds jsYos fVfdV dh la[;k dk mYys[k dhft;sA cl }kjk ;k=k ds ekeys es ;g </t>
  </si>
  <si>
    <t>dks"kkxkj dk;kZy; ds mi;ksx gsrq</t>
  </si>
  <si>
    <t xml:space="preserve">  vafdr dhft, ;g ;k=k lk/kkj.k @Mkd@Mh&amp;yDl@lseh Mh&amp;yDlcl }kjk dh xbZ gSA</t>
  </si>
  <si>
    <t>cSad@dks"kkxkj</t>
  </si>
  <si>
    <t>5- vH;qfDr ds dkWye es fuEu dk mYys[k dhft,s%&amp;</t>
  </si>
  <si>
    <t>d`Ik;k</t>
  </si>
  <si>
    <t xml:space="preserve">¼'kCnkas easa½ </t>
  </si>
  <si>
    <t>-------------------------------------------</t>
  </si>
  <si>
    <t>dk Hkqxrku djsaA</t>
  </si>
  <si>
    <t>1- LFkkukUrj.k ij ;k=k HkRrk ds ekeys es ifjokj ds lnL;ks dk uke ]lEcU/k ],oa vk;qA</t>
  </si>
  <si>
    <t>2- ;fn foJke ds nkSjku fu%'kqYd vkokl ,oa Hkkstu iznku fd;k x;k gks rks og rF;A</t>
  </si>
  <si>
    <t xml:space="preserve">3- vU; dksbZ rF; ;k lwpuk ftldk jktLFkku ;k=k HkRRkk fu;eks rFkk fu;e7¼4½ds vUrZxr </t>
  </si>
  <si>
    <t>dks"kkxkj vf/kdkjh</t>
  </si>
  <si>
    <t xml:space="preserve">  nkos ij egRoiw.kZ izHkko iM+rk gkSA</t>
  </si>
  <si>
    <t xml:space="preserve">   egRoiw.kZ izHkko iMrk gks !</t>
  </si>
  <si>
    <t>tk¡p dh</t>
  </si>
  <si>
    <t>ys[kk 'kh"kZd</t>
  </si>
  <si>
    <t>egkys[kkiky dk;kZy; ds mi;ksx ds gsrq</t>
  </si>
  <si>
    <t>ys[kkdkj</t>
  </si>
  <si>
    <t xml:space="preserve">ftyk </t>
  </si>
  <si>
    <t xml:space="preserve"> #i;s</t>
  </si>
  <si>
    <t>-----------------------------------------------------------------------------------------</t>
  </si>
  <si>
    <t>izzzkIrdrkZ dh jlhn</t>
  </si>
  <si>
    <t>i`"Bkadu</t>
  </si>
  <si>
    <t xml:space="preserve">   cSad@ukWu cSad dks"kkxkj ds fy,</t>
  </si>
  <si>
    <t>ds fy, Lohd`rA</t>
  </si>
  <si>
    <t xml:space="preserve">fnukad </t>
  </si>
  <si>
    <t xml:space="preserve">d`i;k Jh </t>
  </si>
  <si>
    <t>----------------------------------</t>
  </si>
  <si>
    <t>------------------------------------------------------------------------------------------</t>
  </si>
  <si>
    <t xml:space="preserve">dks Hkqxrku izkIr   </t>
  </si>
  <si>
    <t>dks  ftuds uewuss ds gLrk{kj uhps izekf.kr fd;s gS]  Hkqxrku djsaA</t>
  </si>
  <si>
    <t xml:space="preserve"> fnukad </t>
  </si>
  <si>
    <t>ds fy, vkifRr dh xbZA</t>
  </si>
  <si>
    <t xml:space="preserve">fd;kA </t>
  </si>
  <si>
    <t xml:space="preserve"> 'kCnksa esa</t>
  </si>
  <si>
    <t>-----------------------------------------------</t>
  </si>
  <si>
    <t xml:space="preserve"> vkifRr dk dkj.k</t>
  </si>
  <si>
    <t>----------------------------------------------------------------------</t>
  </si>
  <si>
    <t>dk Hkqxrku fd;k x;kA</t>
  </si>
  <si>
    <t>------------------------------------------------------------------------------------------------------------</t>
  </si>
  <si>
    <t>gLrk{kj</t>
  </si>
  <si>
    <t>cSad dh eksgj</t>
  </si>
  <si>
    <t>izcU/kd@dks"kk/;{k</t>
  </si>
  <si>
    <t xml:space="preserve">  vads{kd</t>
  </si>
  <si>
    <t>v/kh{kd</t>
  </si>
  <si>
    <t>jktif=r vf/kdkjh</t>
  </si>
  <si>
    <t>2.TA inner SHEET</t>
  </si>
  <si>
    <t xml:space="preserve">3 लघु यात्रा बिल </t>
  </si>
  <si>
    <t>राज्य कार्मिकों के यात्रा भत्ता बिल बनाने   बाबत इस UTILITY का प्रयोग किया जा सकता है । कार्मिक द्वारा कार्यालय कार्य से की गई लघु यात्राओं का यात्रा भत्ता बिल और स्थानांतरण यात्रा भत्ता बिल बनाने   बाबत इस UTILITY का प्रयोग किया जा सकता है  किसी प्रकार की तकनीकी कमी पाए जाने पर नीचे दिये गए EMAIL द्वारा अवगत कराने का श्रम करावे।(PLEASE USE LATEST VERSION OF THAT IS  OFFICE 2010 AND ABOVE FOR BEST RESULT)</t>
  </si>
  <si>
    <t xml:space="preserve">TA BILL EXCEL UTILITY  </t>
  </si>
  <si>
    <t>विश्राम भत्ता की गणना के लिए मुख्यालय से अनुपस्थिति 6 घंटे से तक 0 एवं 6 घंटे से अधिक से 12 घंटे तक 70%(0.7) और 12 घंटे से अधिक के लिए पूरे दिन की गणना के लिए अंकित करे ।</t>
  </si>
  <si>
    <t>YES</t>
  </si>
  <si>
    <t>इस शीट में कार्मिक द्वारा कार्यालय कार्य से की गई लघु यात्राओं  की एंट्री करनी है। CRC GRANT में देय TA ग्रांट के तहत यात्रा भत्ता बिल इन शीट से बनाया जा सकता है ।सुविधा हेतु चार शीट दी गई है।</t>
  </si>
  <si>
    <t xml:space="preserve">galjkt tks'kh </t>
  </si>
  <si>
    <t>lwjrx&lt;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</si>
</sst>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09]\ #,##0.00"/>
    <numFmt numFmtId="165" formatCode="_ [$₹-4009]\ * #,##0.00_ ;_ [$₹-4009]\ * \-#,##0.00_ ;_ [$₹-4009]\ * &quot;-&quot;??_ ;_ @_ "/>
    <numFmt numFmtId="166" formatCode="_ [$₹-439]* #,##0.00_ ;_ [$₹-439]* \-#,##0.00_ ;_ [$₹-439]* &quot;-&quot;??_ ;_ @_ "/>
  </numFmts>
  <fonts count="60">
    <font>
      <sz val="11"/>
      <color theme="1"/>
      <name val="Calibri"/>
      <family val="2"/>
      <scheme val="minor"/>
    </font>
    <font>
      <b/>
      <sz val="11"/>
      <color theme="1"/>
      <name val="Calibri"/>
      <family val="2"/>
      <scheme val="minor"/>
    </font>
    <font>
      <b/>
      <sz val="16"/>
      <color theme="1"/>
      <name val="Kruti Dev 010"/>
    </font>
    <font>
      <sz val="12"/>
      <color theme="1"/>
      <name val="DevLys 010"/>
    </font>
    <font>
      <sz val="12"/>
      <color theme="1"/>
      <name val="Calibri"/>
      <family val="2"/>
      <scheme val="minor"/>
    </font>
    <font>
      <sz val="12"/>
      <color theme="1"/>
      <name val="Kruti Dev 010"/>
    </font>
    <font>
      <sz val="11"/>
      <color theme="1"/>
      <name val="Kruti Dev 010"/>
    </font>
    <font>
      <sz val="11"/>
      <name val="Calibri"/>
      <family val="2"/>
      <scheme val="minor"/>
    </font>
    <font>
      <b/>
      <sz val="12"/>
      <name val="Calibri"/>
      <family val="2"/>
      <scheme val="minor"/>
    </font>
    <font>
      <sz val="12"/>
      <color rgb="FFFF0000"/>
      <name val="Kruti Dev 010"/>
    </font>
    <font>
      <sz val="10"/>
      <color theme="1"/>
      <name val="Calibri"/>
      <family val="2"/>
      <scheme val="minor"/>
    </font>
    <font>
      <b/>
      <sz val="10"/>
      <color theme="1"/>
      <name val="Calibri"/>
      <family val="2"/>
      <scheme val="minor"/>
    </font>
    <font>
      <b/>
      <sz val="12"/>
      <color theme="1"/>
      <name val="Kruti Dev 010"/>
    </font>
    <font>
      <sz val="14"/>
      <color theme="1"/>
      <name val="Kruti Dev 010"/>
    </font>
    <font>
      <sz val="12"/>
      <name val="Kruti Dev 010"/>
    </font>
    <font>
      <b/>
      <sz val="12"/>
      <color theme="1"/>
      <name val="Calibri"/>
      <family val="2"/>
      <scheme val="minor"/>
    </font>
    <font>
      <b/>
      <sz val="14"/>
      <color theme="1"/>
      <name val="Kruti Dev 010"/>
    </font>
    <font>
      <b/>
      <sz val="14"/>
      <name val="Kruti Dev 010"/>
    </font>
    <font>
      <b/>
      <sz val="12"/>
      <name val="Kruti Dev 010"/>
    </font>
    <font>
      <b/>
      <sz val="14"/>
      <color theme="1"/>
      <name val="Calibri"/>
      <family val="2"/>
      <scheme val="minor"/>
    </font>
    <font>
      <sz val="13"/>
      <color theme="1"/>
      <name val="Kruti Dev 010"/>
    </font>
    <font>
      <sz val="14"/>
      <color rgb="FF0000FF"/>
      <name val="DevLys 010"/>
    </font>
    <font>
      <sz val="10"/>
      <color theme="1"/>
      <name val="DevLys 010"/>
    </font>
    <font>
      <sz val="14"/>
      <color theme="1"/>
      <name val="DevLys 010"/>
    </font>
    <font>
      <sz val="12"/>
      <color theme="1"/>
      <name val="DevLys 010"/>
    </font>
    <font>
      <sz val="8"/>
      <name val="Calibri"/>
      <family val="2"/>
      <scheme val="minor"/>
    </font>
    <font>
      <sz val="9"/>
      <color theme="1"/>
      <name val="Kruti Dev 010"/>
    </font>
    <font>
      <sz val="14"/>
      <color rgb="FF0000FF"/>
      <name val="Times New Roman"/>
      <family val="1"/>
    </font>
    <font>
      <sz val="11"/>
      <color theme="1"/>
      <name val="Times New Roman"/>
      <family val="1"/>
    </font>
    <font>
      <sz val="12"/>
      <color theme="1"/>
      <name val="Times New Roman"/>
      <family val="1"/>
    </font>
    <font>
      <sz val="9"/>
      <color theme="1"/>
      <name val="Calibri"/>
      <family val="2"/>
      <scheme val="minor"/>
    </font>
    <font>
      <sz val="8"/>
      <color theme="1"/>
      <name val="कल"/>
    </font>
    <font>
      <sz val="8"/>
      <color theme="1"/>
      <name val="Calibri"/>
      <family val="2"/>
      <scheme val="minor"/>
    </font>
    <font>
      <sz val="8"/>
      <color rgb="FF0000FF"/>
      <name val="Times New Roman"/>
      <family val="1"/>
    </font>
    <font>
      <sz val="12"/>
      <color rgb="FF0000FF"/>
      <name val="DevLys 010"/>
    </font>
    <font>
      <sz val="14"/>
      <color rgb="FFFF0000"/>
      <name val="DevLys 010"/>
    </font>
    <font>
      <sz val="14"/>
      <color rgb="FF0000FF"/>
      <name val="Calibri"/>
      <family val="2"/>
      <scheme val="minor"/>
    </font>
    <font>
      <sz val="12"/>
      <color rgb="FF0000FF"/>
      <name val="Calibri"/>
      <family val="2"/>
      <scheme val="minor"/>
    </font>
    <font>
      <sz val="11"/>
      <color theme="1"/>
      <name val="Cambria"/>
      <family val="1"/>
      <scheme val="major"/>
    </font>
    <font>
      <sz val="9"/>
      <color indexed="81"/>
      <name val="Tahoma"/>
      <family val="2"/>
    </font>
    <font>
      <b/>
      <sz val="9"/>
      <color indexed="81"/>
      <name val="Tahoma"/>
      <family val="2"/>
    </font>
    <font>
      <sz val="11"/>
      <color theme="1"/>
      <name val="DevLys 010"/>
    </font>
    <font>
      <sz val="16"/>
      <color theme="1"/>
      <name val="Century"/>
      <family val="1"/>
    </font>
    <font>
      <b/>
      <u val="double"/>
      <sz val="18"/>
      <color theme="0"/>
      <name val="DevLys 010"/>
    </font>
    <font>
      <b/>
      <sz val="11"/>
      <color theme="1"/>
      <name val="Cambria"/>
      <family val="1"/>
      <scheme val="major"/>
    </font>
    <font>
      <sz val="11"/>
      <color rgb="FFFF0000"/>
      <name val="Kruti Dev 010"/>
    </font>
    <font>
      <sz val="14"/>
      <color theme="1"/>
      <name val="Calibri"/>
      <family val="2"/>
      <scheme val="minor"/>
    </font>
    <font>
      <b/>
      <sz val="22"/>
      <name val="Times New Roman"/>
      <family val="1"/>
    </font>
    <font>
      <b/>
      <sz val="14"/>
      <name val="Times New Roman"/>
      <family val="1"/>
    </font>
    <font>
      <sz val="11"/>
      <color theme="1"/>
      <name val="Arial"/>
      <family val="2"/>
    </font>
    <font>
      <sz val="16"/>
      <color rgb="FFFF0000"/>
      <name val="Calibri"/>
      <family val="2"/>
      <scheme val="minor"/>
    </font>
    <font>
      <sz val="10"/>
      <color theme="1"/>
      <name val="Arial"/>
      <family val="2"/>
    </font>
    <font>
      <sz val="10"/>
      <color theme="0"/>
      <name val="Arial"/>
      <family val="2"/>
    </font>
    <font>
      <sz val="11"/>
      <color theme="0"/>
      <name val="Arial"/>
      <family val="2"/>
    </font>
    <font>
      <b/>
      <sz val="11"/>
      <color theme="1"/>
      <name val="Kruti Dev 010"/>
    </font>
    <font>
      <b/>
      <sz val="11"/>
      <name val="Kruti Dev 010"/>
    </font>
    <font>
      <b/>
      <sz val="22"/>
      <color theme="1"/>
      <name val="Kruti Dev 010"/>
    </font>
    <font>
      <sz val="12"/>
      <color theme="1"/>
      <name val="Cambria"/>
      <family val="1"/>
      <scheme val="major"/>
    </font>
    <font>
      <b/>
      <sz val="11"/>
      <color theme="1"/>
      <name val="Times New Roman"/>
      <family val="1"/>
    </font>
    <font>
      <sz val="11"/>
      <color rgb="FF0000FF"/>
      <name val="DevLys 010"/>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99"/>
        <bgColor indexed="64"/>
      </patternFill>
    </fill>
    <fill>
      <gradientFill type="path" left="0.5" right="0.5" top="0.5" bottom="0.5">
        <stop position="0">
          <color theme="0"/>
        </stop>
        <stop position="1">
          <color rgb="FFFF0000"/>
        </stop>
      </gradientFill>
    </fill>
    <fill>
      <gradientFill type="path">
        <stop position="0">
          <color theme="0"/>
        </stop>
        <stop position="1">
          <color rgb="FFFF0000"/>
        </stop>
      </gradientFill>
    </fill>
    <fill>
      <gradientFill type="path">
        <stop position="0">
          <color theme="0"/>
        </stop>
        <stop position="1">
          <color rgb="FFFFFF00"/>
        </stop>
      </gradientFill>
    </fill>
    <fill>
      <gradientFill type="path">
        <stop position="0">
          <color theme="0"/>
        </stop>
        <stop position="1">
          <color rgb="FF7030A0"/>
        </stop>
      </gradientFill>
    </fill>
    <fill>
      <gradientFill type="path">
        <stop position="0">
          <color theme="0"/>
        </stop>
        <stop position="1">
          <color theme="9" tint="0.59999389629810485"/>
        </stop>
      </gradientFill>
    </fill>
    <fill>
      <patternFill patternType="solid">
        <fgColor rgb="FF99FFCC"/>
        <bgColor indexed="64"/>
      </patternFill>
    </fill>
    <fill>
      <patternFill patternType="solid">
        <fgColor rgb="FFFFFFCC"/>
        <bgColor indexed="64"/>
      </patternFill>
    </fill>
    <fill>
      <patternFill patternType="solid">
        <fgColor theme="9" tint="0.59999389629810485"/>
        <bgColor indexed="64"/>
      </patternFill>
    </fill>
    <fill>
      <gradientFill type="path" left="0.5" right="0.5" top="0.5" bottom="0.5">
        <stop position="0">
          <color theme="0"/>
        </stop>
        <stop position="1">
          <color rgb="FFFFFF00"/>
        </stop>
      </gradientFill>
    </fill>
    <fill>
      <patternFill patternType="solid">
        <fgColor rgb="FF00FF99"/>
        <bgColor indexed="64"/>
      </patternFill>
    </fill>
    <fill>
      <patternFill patternType="solid">
        <fgColor theme="1"/>
        <bgColor indexed="64"/>
      </patternFill>
    </fill>
    <fill>
      <patternFill patternType="solid">
        <fgColor rgb="FFFFCCCC"/>
        <bgColor indexed="64"/>
      </patternFill>
    </fill>
  </fills>
  <borders count="102">
    <border>
      <left/>
      <right/>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bottom/>
      <diagonal/>
    </border>
    <border>
      <left/>
      <right style="thin">
        <color rgb="FF7030A0"/>
      </right>
      <top/>
      <bottom/>
      <diagonal/>
    </border>
    <border>
      <left/>
      <right style="thin">
        <color rgb="FF7030A0"/>
      </right>
      <top style="double">
        <color rgb="FF7030A0"/>
      </top>
      <bottom style="thin">
        <color rgb="FF7030A0"/>
      </bottom>
      <diagonal/>
    </border>
    <border>
      <left style="thin">
        <color rgb="FF7030A0"/>
      </left>
      <right/>
      <top style="double">
        <color rgb="FF7030A0"/>
      </top>
      <bottom style="thin">
        <color rgb="FF7030A0"/>
      </bottom>
      <diagonal/>
    </border>
    <border>
      <left style="double">
        <color rgb="FF7030A0"/>
      </left>
      <right style="thin">
        <color rgb="FF7030A0"/>
      </right>
      <top style="thin">
        <color rgb="FF7030A0"/>
      </top>
      <bottom style="thin">
        <color rgb="FF7030A0"/>
      </bottom>
      <diagonal/>
    </border>
    <border>
      <left/>
      <right style="double">
        <color rgb="FF7030A0"/>
      </right>
      <top style="thin">
        <color rgb="FF7030A0"/>
      </top>
      <bottom style="thin">
        <color rgb="FF7030A0"/>
      </bottom>
      <diagonal/>
    </border>
    <border>
      <left style="thin">
        <color rgb="FF7030A0"/>
      </left>
      <right style="double">
        <color rgb="FF7030A0"/>
      </right>
      <top style="thin">
        <color rgb="FF7030A0"/>
      </top>
      <bottom style="thin">
        <color rgb="FF7030A0"/>
      </bottom>
      <diagonal/>
    </border>
    <border>
      <left style="double">
        <color rgb="FF7030A0"/>
      </left>
      <right style="thin">
        <color rgb="FF7030A0"/>
      </right>
      <top style="thin">
        <color rgb="FF7030A0"/>
      </top>
      <bottom style="double">
        <color rgb="FF7030A0"/>
      </bottom>
      <diagonal/>
    </border>
    <border>
      <left style="thin">
        <color rgb="FF7030A0"/>
      </left>
      <right style="thin">
        <color rgb="FF7030A0"/>
      </right>
      <top style="thin">
        <color rgb="FF7030A0"/>
      </top>
      <bottom style="double">
        <color rgb="FF7030A0"/>
      </bottom>
      <diagonal/>
    </border>
    <border>
      <left style="thin">
        <color rgb="FF7030A0"/>
      </left>
      <right/>
      <top style="thin">
        <color rgb="FF7030A0"/>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double">
        <color rgb="FF7030A0"/>
      </right>
      <top style="thin">
        <color rgb="FF7030A0"/>
      </top>
      <bottom style="double">
        <color rgb="FF7030A0"/>
      </bottom>
      <diagonal/>
    </border>
    <border>
      <left style="double">
        <color rgb="FF7030A0"/>
      </left>
      <right/>
      <top style="double">
        <color rgb="FF7030A0"/>
      </top>
      <bottom style="thin">
        <color rgb="FF7030A0"/>
      </bottom>
      <diagonal/>
    </border>
    <border>
      <left/>
      <right/>
      <top style="double">
        <color rgb="FF7030A0"/>
      </top>
      <bottom style="thin">
        <color rgb="FF7030A0"/>
      </bottom>
      <diagonal/>
    </border>
    <border>
      <left/>
      <right style="thin">
        <color rgb="FF7030A0"/>
      </right>
      <top style="double">
        <color rgb="FF7030A0"/>
      </top>
      <bottom/>
      <diagonal/>
    </border>
    <border>
      <left style="thin">
        <color rgb="FF7030A0"/>
      </left>
      <right/>
      <top style="double">
        <color rgb="FF7030A0"/>
      </top>
      <bottom/>
      <diagonal/>
    </border>
    <border>
      <left/>
      <right/>
      <top style="double">
        <color rgb="FF7030A0"/>
      </top>
      <bottom/>
      <diagonal/>
    </border>
    <border>
      <left/>
      <right style="double">
        <color rgb="FF7030A0"/>
      </right>
      <top style="double">
        <color rgb="FF7030A0"/>
      </top>
      <bottom/>
      <diagonal/>
    </border>
    <border>
      <left style="double">
        <color rgb="FF7030A0"/>
      </left>
      <right style="thin">
        <color rgb="FF7030A0"/>
      </right>
      <top style="thin">
        <color rgb="FF7030A0"/>
      </top>
      <bottom/>
      <diagonal/>
    </border>
    <border>
      <left style="double">
        <color rgb="FF7030A0"/>
      </left>
      <right/>
      <top style="thin">
        <color rgb="FF7030A0"/>
      </top>
      <bottom/>
      <diagonal/>
    </border>
    <border>
      <left/>
      <right style="double">
        <color rgb="FF7030A0"/>
      </right>
      <top/>
      <bottom/>
      <diagonal/>
    </border>
    <border>
      <left style="double">
        <color rgb="FF7030A0"/>
      </left>
      <right/>
      <top style="thin">
        <color rgb="FF7030A0"/>
      </top>
      <bottom style="double">
        <color rgb="FF7030A0"/>
      </bottom>
      <diagonal/>
    </border>
    <border>
      <left style="thin">
        <color rgb="FF7030A0"/>
      </left>
      <right style="thin">
        <color rgb="FF7030A0"/>
      </right>
      <top/>
      <bottom style="double">
        <color rgb="FF7030A0"/>
      </bottom>
      <diagonal/>
    </border>
    <border>
      <left style="thin">
        <color rgb="FF7030A0"/>
      </left>
      <right/>
      <top/>
      <bottom style="double">
        <color rgb="FF7030A0"/>
      </bottom>
      <diagonal/>
    </border>
    <border>
      <left/>
      <right/>
      <top/>
      <bottom style="double">
        <color rgb="FF7030A0"/>
      </bottom>
      <diagonal/>
    </border>
    <border>
      <left/>
      <right style="double">
        <color rgb="FF7030A0"/>
      </right>
      <top/>
      <bottom style="double">
        <color rgb="FF7030A0"/>
      </bottom>
      <diagonal/>
    </border>
    <border>
      <left style="double">
        <color rgb="FF7030A0"/>
      </left>
      <right style="thin">
        <color rgb="FF7030A0"/>
      </right>
      <top/>
      <bottom style="thin">
        <color rgb="FF7030A0"/>
      </bottom>
      <diagonal/>
    </border>
    <border>
      <left style="thin">
        <color rgb="FF7030A0"/>
      </left>
      <right style="double">
        <color rgb="FF7030A0"/>
      </right>
      <top/>
      <bottom style="thin">
        <color rgb="FF7030A0"/>
      </bottom>
      <diagonal/>
    </border>
    <border>
      <left/>
      <right style="double">
        <color rgb="FF7030A0"/>
      </right>
      <top style="thin">
        <color rgb="FF7030A0"/>
      </top>
      <bottom style="double">
        <color rgb="FF7030A0"/>
      </bottom>
      <diagonal/>
    </border>
    <border>
      <left style="medium">
        <color rgb="FFE9E9E9"/>
      </left>
      <right/>
      <top style="medium">
        <color rgb="FFE9E9E9"/>
      </top>
      <bottom style="medium">
        <color rgb="FFE9E9E9"/>
      </bottom>
      <diagonal/>
    </border>
    <border>
      <left/>
      <right/>
      <top style="medium">
        <color rgb="FFE9E9E9"/>
      </top>
      <bottom style="medium">
        <color rgb="FFE9E9E9"/>
      </bottom>
      <diagonal/>
    </border>
    <border>
      <left/>
      <right style="medium">
        <color rgb="FFE9E9E9"/>
      </right>
      <top style="medium">
        <color rgb="FFE9E9E9"/>
      </top>
      <bottom style="medium">
        <color rgb="FFE9E9E9"/>
      </bottom>
      <diagonal/>
    </border>
    <border>
      <left style="medium">
        <color rgb="FFE9E9E9"/>
      </left>
      <right/>
      <top style="medium">
        <color rgb="FFE9E9E9"/>
      </top>
      <bottom/>
      <diagonal/>
    </border>
    <border>
      <left/>
      <right/>
      <top style="medium">
        <color rgb="FFE9E9E9"/>
      </top>
      <bottom/>
      <diagonal/>
    </border>
    <border>
      <left/>
      <right style="medium">
        <color rgb="FFE9E9E9"/>
      </right>
      <top style="medium">
        <color rgb="FFE9E9E9"/>
      </top>
      <bottom/>
      <diagonal/>
    </border>
    <border>
      <left style="medium">
        <color rgb="FFE9E9E9"/>
      </left>
      <right/>
      <top/>
      <bottom/>
      <diagonal/>
    </border>
    <border>
      <left/>
      <right style="medium">
        <color rgb="FFE9E9E9"/>
      </right>
      <top/>
      <bottom/>
      <diagonal/>
    </border>
    <border>
      <left style="medium">
        <color rgb="FFE9E9E9"/>
      </left>
      <right/>
      <top/>
      <bottom style="medium">
        <color rgb="FFE9E9E9"/>
      </bottom>
      <diagonal/>
    </border>
    <border>
      <left/>
      <right/>
      <top/>
      <bottom style="medium">
        <color rgb="FFE9E9E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theme="7"/>
      </left>
      <right style="double">
        <color theme="7"/>
      </right>
      <top style="double">
        <color theme="7"/>
      </top>
      <bottom style="double">
        <color theme="7"/>
      </bottom>
      <diagonal/>
    </border>
    <border>
      <left style="double">
        <color theme="7"/>
      </left>
      <right style="double">
        <color theme="7"/>
      </right>
      <top style="double">
        <color theme="7"/>
      </top>
      <bottom/>
      <diagonal/>
    </border>
    <border>
      <left style="double">
        <color theme="7"/>
      </left>
      <right style="double">
        <color theme="7"/>
      </right>
      <top/>
      <bottom/>
      <diagonal/>
    </border>
    <border>
      <left style="double">
        <color theme="7"/>
      </left>
      <right style="double">
        <color theme="7"/>
      </right>
      <top/>
      <bottom style="double">
        <color theme="7"/>
      </bottom>
      <diagonal/>
    </border>
    <border>
      <left style="double">
        <color theme="7"/>
      </left>
      <right/>
      <top style="double">
        <color theme="7"/>
      </top>
      <bottom style="double">
        <color theme="7"/>
      </bottom>
      <diagonal/>
    </border>
    <border>
      <left/>
      <right/>
      <top style="double">
        <color theme="7"/>
      </top>
      <bottom style="double">
        <color theme="7"/>
      </bottom>
      <diagonal/>
    </border>
    <border>
      <left/>
      <right style="double">
        <color theme="7"/>
      </right>
      <top style="double">
        <color theme="7"/>
      </top>
      <bottom style="double">
        <color theme="7"/>
      </bottom>
      <diagonal/>
    </border>
    <border>
      <left/>
      <right style="double">
        <color rgb="FF7030A0"/>
      </right>
      <top/>
      <bottom style="thin">
        <color rgb="FF7030A0"/>
      </bottom>
      <diagonal/>
    </border>
    <border>
      <left style="double">
        <color rgb="FF7030A0"/>
      </left>
      <right style="double">
        <color rgb="FF7030A0"/>
      </right>
      <top style="double">
        <color rgb="FF7030A0"/>
      </top>
      <bottom style="double">
        <color rgb="FF7030A0"/>
      </bottom>
      <diagonal/>
    </border>
    <border>
      <left style="double">
        <color rgb="FF7030A0"/>
      </left>
      <right/>
      <top style="double">
        <color rgb="FF7030A0"/>
      </top>
      <bottom/>
      <diagonal/>
    </border>
    <border>
      <left style="double">
        <color rgb="FF7030A0"/>
      </left>
      <right/>
      <top/>
      <bottom/>
      <diagonal/>
    </border>
    <border>
      <left style="double">
        <color rgb="FF7030A0"/>
      </left>
      <right/>
      <top/>
      <bottom style="double">
        <color rgb="FF7030A0"/>
      </bottom>
      <diagonal/>
    </border>
    <border>
      <left/>
      <right/>
      <top style="thin">
        <color indexed="64"/>
      </top>
      <bottom/>
      <diagonal/>
    </border>
    <border>
      <left style="double">
        <color theme="7"/>
      </left>
      <right/>
      <top style="double">
        <color theme="7"/>
      </top>
      <bottom/>
      <diagonal/>
    </border>
    <border>
      <left/>
      <right style="double">
        <color theme="7"/>
      </right>
      <top style="double">
        <color theme="7"/>
      </top>
      <bottom/>
      <diagonal/>
    </border>
    <border>
      <left style="double">
        <color theme="7"/>
      </left>
      <right/>
      <top/>
      <bottom style="double">
        <color theme="7"/>
      </bottom>
      <diagonal/>
    </border>
    <border>
      <left/>
      <right style="double">
        <color theme="7"/>
      </right>
      <top/>
      <bottom style="double">
        <color theme="7"/>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00B050"/>
      </left>
      <right style="thin">
        <color rgb="FF00B050"/>
      </right>
      <top style="thin">
        <color rgb="FF00B050"/>
      </top>
      <bottom style="thin">
        <color rgb="FF00B050"/>
      </bottom>
      <diagonal/>
    </border>
    <border>
      <left style="double">
        <color theme="7"/>
      </left>
      <right style="thin">
        <color theme="7"/>
      </right>
      <top style="double">
        <color theme="7"/>
      </top>
      <bottom style="double">
        <color theme="7"/>
      </bottom>
      <diagonal/>
    </border>
    <border>
      <left style="thin">
        <color theme="7"/>
      </left>
      <right style="thin">
        <color rgb="FF7030A0"/>
      </right>
      <top style="thin">
        <color rgb="FF7030A0"/>
      </top>
      <bottom style="thin">
        <color rgb="FF7030A0"/>
      </bottom>
      <diagonal/>
    </border>
    <border>
      <left style="double">
        <color theme="7"/>
      </left>
      <right style="thin">
        <color theme="7"/>
      </right>
      <top style="thin">
        <color theme="7"/>
      </top>
      <bottom style="thin">
        <color theme="7"/>
      </bottom>
      <diagonal/>
    </border>
    <border>
      <left style="double">
        <color theme="7"/>
      </left>
      <right style="thin">
        <color theme="7"/>
      </right>
      <top style="double">
        <color theme="7"/>
      </top>
      <bottom/>
      <diagonal/>
    </border>
    <border>
      <left style="double">
        <color theme="7"/>
      </left>
      <right style="thin">
        <color theme="7"/>
      </right>
      <top style="thin">
        <color theme="7"/>
      </top>
      <bottom style="double">
        <color theme="7"/>
      </bottom>
      <diagonal/>
    </border>
    <border>
      <left style="double">
        <color theme="7"/>
      </left>
      <right style="thin">
        <color theme="7"/>
      </right>
      <top style="thin">
        <color theme="7"/>
      </top>
      <bottom/>
      <diagonal/>
    </border>
    <border>
      <left style="double">
        <color rgb="FF7030A0"/>
      </left>
      <right style="thin">
        <color rgb="FF7030A0"/>
      </right>
      <top style="thin">
        <color rgb="FF7030A0"/>
      </top>
      <bottom style="thin">
        <color theme="7"/>
      </bottom>
      <diagonal/>
    </border>
    <border>
      <left style="double">
        <color theme="7"/>
      </left>
      <right style="thin">
        <color theme="7"/>
      </right>
      <top/>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n">
        <color theme="7"/>
      </left>
      <right/>
      <top/>
      <bottom/>
      <diagonal/>
    </border>
    <border>
      <left/>
      <right style="thin">
        <color theme="7"/>
      </right>
      <top/>
      <bottom/>
      <diagonal/>
    </border>
    <border>
      <left style="thin">
        <color theme="7"/>
      </left>
      <right/>
      <top style="thin">
        <color theme="7"/>
      </top>
      <bottom/>
      <diagonal/>
    </border>
    <border>
      <left/>
      <right style="thin">
        <color theme="7"/>
      </right>
      <top style="thin">
        <color theme="7"/>
      </top>
      <bottom/>
      <diagonal/>
    </border>
    <border>
      <left/>
      <right/>
      <top style="thin">
        <color theme="7"/>
      </top>
      <bottom style="thin">
        <color theme="7"/>
      </bottom>
      <diagonal/>
    </border>
  </borders>
  <cellStyleXfs count="1">
    <xf numFmtId="0" fontId="0" fillId="0" borderId="0"/>
  </cellStyleXfs>
  <cellXfs count="427">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1" xfId="0" applyNumberFormat="1" applyFont="1" applyFill="1" applyBorder="1" applyAlignment="1" applyProtection="1">
      <alignment horizontal="center" vertical="center" wrapText="1"/>
    </xf>
    <xf numFmtId="1" fontId="0" fillId="0" borderId="1" xfId="0" applyNumberFormat="1" applyFont="1" applyFill="1" applyBorder="1" applyAlignment="1" applyProtection="1">
      <alignment horizontal="center" vertical="center" wrapText="1"/>
      <protection locked="0"/>
    </xf>
    <xf numFmtId="12" fontId="0" fillId="0" borderId="1" xfId="0" applyNumberFormat="1" applyFont="1" applyFill="1" applyBorder="1" applyAlignment="1" applyProtection="1">
      <alignment horizontal="center" vertical="center" wrapText="1"/>
    </xf>
    <xf numFmtId="1" fontId="0"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2" fontId="4"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3" fillId="0" borderId="17"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vertical="center" wrapText="1"/>
      <protection locked="0"/>
    </xf>
    <xf numFmtId="0" fontId="13" fillId="0" borderId="25" xfId="0" applyNumberFormat="1" applyFont="1" applyFill="1" applyBorder="1" applyAlignment="1" applyProtection="1">
      <alignment horizontal="center" vertical="center" wrapText="1"/>
    </xf>
    <xf numFmtId="0" fontId="5" fillId="0" borderId="24"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0" fontId="24" fillId="0" borderId="53" xfId="0" applyFont="1" applyBorder="1" applyAlignment="1">
      <alignment horizontal="center" vertical="center" wrapText="1"/>
    </xf>
    <xf numFmtId="0" fontId="3" fillId="0" borderId="5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3" xfId="0" applyFont="1" applyBorder="1" applyAlignment="1">
      <alignment horizontal="center" vertical="center" textRotation="90" wrapText="1"/>
    </xf>
    <xf numFmtId="0" fontId="21" fillId="0" borderId="44" xfId="0" applyFont="1" applyBorder="1" applyAlignment="1">
      <alignment vertical="center" wrapText="1"/>
    </xf>
    <xf numFmtId="0" fontId="22" fillId="0" borderId="52" xfId="0" applyFont="1" applyBorder="1" applyAlignment="1">
      <alignment vertical="center" wrapText="1"/>
    </xf>
    <xf numFmtId="0" fontId="24" fillId="0" borderId="53" xfId="0" applyFont="1" applyBorder="1" applyAlignment="1">
      <alignment horizontal="center" vertical="center" wrapText="1"/>
    </xf>
    <xf numFmtId="0" fontId="0" fillId="0" borderId="0" xfId="0" applyAlignment="1">
      <alignment horizontal="center"/>
    </xf>
    <xf numFmtId="0" fontId="28" fillId="0" borderId="0" xfId="0" applyFont="1"/>
    <xf numFmtId="0" fontId="28" fillId="0" borderId="0" xfId="0" applyFont="1" applyAlignment="1">
      <alignment horizontal="center"/>
    </xf>
    <xf numFmtId="0" fontId="22" fillId="0" borderId="51" xfId="0" applyFont="1" applyBorder="1" applyAlignment="1">
      <alignment vertical="center" wrapText="1"/>
    </xf>
    <xf numFmtId="0" fontId="22" fillId="0" borderId="52" xfId="0" applyFont="1" applyBorder="1" applyAlignment="1">
      <alignment vertical="center" wrapText="1"/>
    </xf>
    <xf numFmtId="0" fontId="0" fillId="0" borderId="53" xfId="0" applyBorder="1"/>
    <xf numFmtId="0" fontId="27" fillId="0" borderId="45" xfId="0" applyFont="1" applyBorder="1" applyAlignment="1">
      <alignment vertical="center" wrapText="1"/>
    </xf>
    <xf numFmtId="0" fontId="22" fillId="0" borderId="49"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center" vertical="center" wrapText="1"/>
    </xf>
    <xf numFmtId="0" fontId="21" fillId="0" borderId="53" xfId="0" applyFont="1" applyBorder="1" applyAlignment="1">
      <alignment vertical="center" wrapText="1"/>
    </xf>
    <xf numFmtId="0" fontId="21" fillId="0" borderId="53" xfId="0" applyFont="1" applyBorder="1" applyAlignment="1">
      <alignment horizontal="center" vertical="center" wrapText="1"/>
    </xf>
    <xf numFmtId="0" fontId="21" fillId="0" borderId="53" xfId="0" applyFont="1" applyFill="1" applyBorder="1" applyAlignment="1">
      <alignment horizontal="center" vertical="center" wrapText="1"/>
    </xf>
    <xf numFmtId="0" fontId="27" fillId="0" borderId="53" xfId="0" applyFont="1" applyBorder="1" applyAlignment="1">
      <alignment vertical="center" wrapText="1"/>
    </xf>
    <xf numFmtId="0" fontId="0" fillId="0" borderId="53" xfId="0" applyBorder="1" applyAlignment="1">
      <alignment horizontal="center"/>
    </xf>
    <xf numFmtId="0" fontId="27" fillId="0" borderId="53" xfId="0" applyFont="1" applyBorder="1" applyAlignment="1">
      <alignment horizontal="center" vertical="center" wrapText="1"/>
    </xf>
    <xf numFmtId="0" fontId="28" fillId="0" borderId="53" xfId="0" applyFont="1" applyBorder="1" applyAlignment="1">
      <alignment horizontal="center"/>
    </xf>
    <xf numFmtId="0" fontId="28" fillId="0" borderId="53" xfId="0" applyFont="1" applyBorder="1"/>
    <xf numFmtId="0" fontId="31" fillId="0" borderId="0" xfId="0" applyNumberFormat="1" applyFont="1" applyFill="1" applyBorder="1" applyAlignment="1" applyProtection="1">
      <alignment horizontal="center" vertical="center" wrapText="1"/>
    </xf>
    <xf numFmtId="0" fontId="27" fillId="0" borderId="43" xfId="0" applyFont="1" applyBorder="1" applyAlignment="1">
      <alignment vertical="center" wrapText="1"/>
    </xf>
    <xf numFmtId="0" fontId="33" fillId="0" borderId="53" xfId="0" applyFont="1" applyBorder="1" applyAlignment="1">
      <alignment horizontal="center" vertical="center" wrapText="1"/>
    </xf>
    <xf numFmtId="0" fontId="0" fillId="3" borderId="53" xfId="0" applyFill="1" applyBorder="1" applyAlignment="1">
      <alignment horizontal="center"/>
    </xf>
    <xf numFmtId="0" fontId="13"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13" fillId="0" borderId="40" xfId="0" applyNumberFormat="1" applyFont="1" applyFill="1" applyBorder="1" applyAlignment="1" applyProtection="1">
      <alignment horizontal="center" vertical="center" wrapText="1"/>
    </xf>
    <xf numFmtId="0" fontId="21" fillId="0" borderId="57" xfId="0" applyFont="1" applyBorder="1" applyAlignment="1">
      <alignment vertical="center" wrapText="1"/>
    </xf>
    <xf numFmtId="0" fontId="34" fillId="0" borderId="57" xfId="0" applyFont="1" applyBorder="1" applyAlignment="1">
      <alignment vertical="center" wrapText="1"/>
    </xf>
    <xf numFmtId="0" fontId="35" fillId="3" borderId="53" xfId="0" applyFont="1" applyFill="1" applyBorder="1" applyAlignment="1">
      <alignment horizontal="center" vertical="center" wrapText="1"/>
    </xf>
    <xf numFmtId="0" fontId="36" fillId="0" borderId="53" xfId="0" applyFont="1" applyBorder="1" applyAlignment="1">
      <alignment vertical="center" wrapText="1"/>
    </xf>
    <xf numFmtId="0" fontId="37" fillId="0" borderId="53" xfId="0" applyFont="1" applyBorder="1" applyAlignment="1">
      <alignment horizontal="center" vertical="center" wrapText="1"/>
    </xf>
    <xf numFmtId="0" fontId="22" fillId="3" borderId="52" xfId="0" applyFont="1" applyFill="1" applyBorder="1" applyAlignment="1">
      <alignment vertical="center" wrapText="1"/>
    </xf>
    <xf numFmtId="0" fontId="16" fillId="0" borderId="0" xfId="0" applyNumberFormat="1" applyFont="1" applyFill="1" applyBorder="1" applyAlignment="1" applyProtection="1">
      <alignment vertical="center" wrapText="1"/>
    </xf>
    <xf numFmtId="0" fontId="0" fillId="2" borderId="0" xfId="0" applyFill="1"/>
    <xf numFmtId="49" fontId="0" fillId="0" borderId="0" xfId="0" applyNumberFormat="1"/>
    <xf numFmtId="0" fontId="30" fillId="3" borderId="57" xfId="0" applyFont="1" applyFill="1" applyBorder="1" applyAlignment="1">
      <alignment vertical="center" wrapText="1"/>
    </xf>
    <xf numFmtId="0" fontId="30" fillId="3" borderId="60" xfId="0" applyFont="1" applyFill="1" applyBorder="1" applyAlignment="1">
      <alignment vertical="center"/>
    </xf>
    <xf numFmtId="0" fontId="21" fillId="0" borderId="56" xfId="0" applyFont="1" applyBorder="1" applyAlignment="1">
      <alignment vertical="center" wrapText="1"/>
    </xf>
    <xf numFmtId="0" fontId="10" fillId="4" borderId="61" xfId="0" applyFont="1" applyFill="1" applyBorder="1" applyAlignment="1">
      <alignment vertical="center" wrapText="1"/>
    </xf>
    <xf numFmtId="0" fontId="21" fillId="4" borderId="61" xfId="0" applyFont="1" applyFill="1" applyBorder="1" applyAlignment="1">
      <alignment vertical="center" wrapText="1"/>
    </xf>
    <xf numFmtId="0" fontId="13" fillId="0" borderId="61" xfId="0" applyNumberFormat="1" applyFont="1" applyFill="1" applyBorder="1" applyAlignment="1" applyProtection="1">
      <alignment horizontal="center" vertical="center" wrapText="1"/>
      <protection locked="0"/>
    </xf>
    <xf numFmtId="0" fontId="16" fillId="0" borderId="61" xfId="0" applyNumberFormat="1" applyFont="1" applyFill="1" applyBorder="1" applyAlignment="1" applyProtection="1">
      <alignment horizontal="center" vertical="center" wrapText="1"/>
      <protection locked="0"/>
    </xf>
    <xf numFmtId="0" fontId="13" fillId="2" borderId="61" xfId="0" applyNumberFormat="1" applyFont="1" applyFill="1" applyBorder="1" applyAlignment="1" applyProtection="1">
      <alignment horizontal="center" vertical="center" wrapText="1"/>
    </xf>
    <xf numFmtId="0" fontId="4" fillId="2" borderId="0" xfId="0" applyFont="1" applyFill="1"/>
    <xf numFmtId="0" fontId="4" fillId="2" borderId="0" xfId="0" applyFont="1" applyFill="1" applyAlignment="1">
      <alignment horizontal="center"/>
    </xf>
    <xf numFmtId="0" fontId="3" fillId="2" borderId="0" xfId="0" applyFont="1" applyFill="1" applyBorder="1"/>
    <xf numFmtId="0" fontId="3" fillId="2" borderId="0" xfId="0" applyFont="1" applyFill="1"/>
    <xf numFmtId="0" fontId="5" fillId="2" borderId="0" xfId="0" applyFont="1" applyFill="1"/>
    <xf numFmtId="0" fontId="5" fillId="2" borderId="0" xfId="0" applyFont="1" applyFill="1" applyAlignment="1">
      <alignment horizontal="center"/>
    </xf>
    <xf numFmtId="0" fontId="13" fillId="0" borderId="12" xfId="0" applyNumberFormat="1" applyFont="1" applyFill="1" applyBorder="1" applyAlignment="1" applyProtection="1">
      <alignment horizontal="center" vertical="center" wrapText="1"/>
      <protection locked="0"/>
    </xf>
    <xf numFmtId="0" fontId="5" fillId="0" borderId="31" xfId="0" applyNumberFormat="1" applyFont="1" applyFill="1" applyBorder="1" applyAlignment="1" applyProtection="1">
      <alignment horizontal="center" vertical="center" wrapText="1"/>
    </xf>
    <xf numFmtId="0" fontId="5" fillId="0" borderId="34" xfId="0" applyNumberFormat="1" applyFont="1" applyFill="1" applyBorder="1" applyAlignment="1" applyProtection="1">
      <alignment horizontal="center" vertical="center" wrapText="1"/>
    </xf>
    <xf numFmtId="0" fontId="9" fillId="0" borderId="38" xfId="0" applyNumberFormat="1" applyFont="1" applyFill="1" applyBorder="1" applyAlignment="1" applyProtection="1">
      <alignment vertical="center" wrapText="1"/>
    </xf>
    <xf numFmtId="0" fontId="5" fillId="0" borderId="39" xfId="0" applyNumberFormat="1" applyFont="1" applyFill="1" applyBorder="1" applyAlignment="1" applyProtection="1">
      <alignment horizontal="center" vertical="center" wrapText="1"/>
    </xf>
    <xf numFmtId="0" fontId="13" fillId="6" borderId="64" xfId="0" applyNumberFormat="1" applyFont="1" applyFill="1" applyBorder="1" applyAlignment="1" applyProtection="1">
      <alignment horizontal="center" vertical="center" wrapText="1"/>
    </xf>
    <xf numFmtId="0" fontId="41" fillId="0" borderId="0" xfId="0" applyFont="1"/>
    <xf numFmtId="0" fontId="23" fillId="0" borderId="0" xfId="0" applyFont="1"/>
    <xf numFmtId="0" fontId="0" fillId="3" borderId="0" xfId="0" applyFill="1"/>
    <xf numFmtId="0" fontId="13" fillId="2" borderId="62" xfId="0" applyNumberFormat="1" applyFont="1" applyFill="1" applyBorder="1" applyAlignment="1" applyProtection="1">
      <alignment horizontal="center" vertical="center" wrapText="1"/>
    </xf>
    <xf numFmtId="0" fontId="23" fillId="5" borderId="53" xfId="0" applyFont="1" applyFill="1" applyBorder="1"/>
    <xf numFmtId="0" fontId="23" fillId="5" borderId="53" xfId="0" applyFont="1" applyFill="1" applyBorder="1" applyAlignment="1">
      <alignment horizontal="center"/>
    </xf>
    <xf numFmtId="0" fontId="23" fillId="11" borderId="53" xfId="0" applyFont="1" applyFill="1" applyBorder="1" applyAlignment="1">
      <alignment horizontal="center" vertical="center"/>
    </xf>
    <xf numFmtId="0" fontId="13" fillId="6" borderId="63" xfId="0" applyNumberFormat="1" applyFont="1" applyFill="1" applyBorder="1" applyAlignment="1" applyProtection="1">
      <alignment horizontal="center" vertical="center" wrapText="1"/>
    </xf>
    <xf numFmtId="0" fontId="10" fillId="4" borderId="65" xfId="0" applyFont="1" applyFill="1" applyBorder="1" applyAlignment="1">
      <alignment vertical="center" wrapText="1"/>
    </xf>
    <xf numFmtId="0" fontId="21" fillId="0" borderId="78" xfId="0" applyFont="1" applyFill="1" applyBorder="1" applyAlignment="1">
      <alignment vertical="center" wrapText="1"/>
    </xf>
    <xf numFmtId="0" fontId="45" fillId="6" borderId="61" xfId="0" applyNumberFormat="1" applyFont="1" applyFill="1" applyBorder="1" applyAlignment="1" applyProtection="1">
      <alignment horizontal="center" vertical="center" wrapText="1"/>
    </xf>
    <xf numFmtId="0" fontId="13" fillId="6" borderId="53" xfId="0" applyNumberFormat="1" applyFont="1" applyFill="1" applyBorder="1" applyAlignment="1" applyProtection="1">
      <alignment horizontal="center" vertical="center" wrapText="1"/>
    </xf>
    <xf numFmtId="0" fontId="10" fillId="3" borderId="53" xfId="0" applyFont="1" applyFill="1" applyBorder="1" applyAlignment="1">
      <alignment vertical="center"/>
    </xf>
    <xf numFmtId="0" fontId="10" fillId="3" borderId="61" xfId="0" applyFont="1" applyFill="1" applyBorder="1" applyAlignment="1" applyProtection="1">
      <alignment vertical="center"/>
      <protection locked="0"/>
    </xf>
    <xf numFmtId="0" fontId="18" fillId="0" borderId="61" xfId="0" applyNumberFormat="1" applyFont="1" applyFill="1" applyBorder="1" applyAlignment="1" applyProtection="1">
      <alignment horizontal="center" vertical="center" wrapText="1"/>
      <protection locked="0"/>
    </xf>
    <xf numFmtId="0" fontId="18" fillId="0" borderId="61" xfId="0" applyNumberFormat="1" applyFont="1" applyFill="1" applyBorder="1" applyAlignment="1" applyProtection="1">
      <alignment vertical="center" wrapText="1"/>
      <protection locked="0"/>
    </xf>
    <xf numFmtId="0" fontId="2" fillId="0" borderId="61"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0" borderId="61" xfId="0" applyFont="1" applyBorder="1" applyAlignment="1" applyProtection="1">
      <alignment horizontal="center" vertical="center"/>
      <protection locked="0"/>
    </xf>
    <xf numFmtId="14" fontId="0" fillId="0" borderId="61" xfId="0" applyNumberFormat="1" applyBorder="1" applyAlignment="1" applyProtection="1">
      <alignment horizontal="center" vertical="center"/>
      <protection locked="0"/>
    </xf>
    <xf numFmtId="18" fontId="30" fillId="0" borderId="61" xfId="0" applyNumberFormat="1" applyFont="1" applyBorder="1" applyAlignment="1" applyProtection="1">
      <alignment horizontal="center" vertical="center"/>
      <protection locked="0"/>
    </xf>
    <xf numFmtId="0" fontId="32" fillId="0" borderId="61"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2" borderId="0" xfId="0" applyFill="1" applyProtection="1"/>
    <xf numFmtId="0" fontId="0" fillId="6" borderId="61" xfId="0" applyFill="1" applyBorder="1" applyAlignment="1" applyProtection="1">
      <alignment vertical="center"/>
    </xf>
    <xf numFmtId="0" fontId="30" fillId="6" borderId="61" xfId="0" applyFont="1" applyFill="1" applyBorder="1" applyAlignment="1" applyProtection="1">
      <alignment vertical="center" wrapText="1"/>
    </xf>
    <xf numFmtId="0" fontId="30" fillId="6" borderId="61" xfId="0" applyFont="1" applyFill="1" applyBorder="1" applyAlignment="1" applyProtection="1">
      <alignment vertical="center"/>
    </xf>
    <xf numFmtId="0" fontId="16" fillId="0" borderId="1" xfId="0" applyNumberFormat="1" applyFont="1" applyFill="1" applyBorder="1" applyAlignment="1" applyProtection="1">
      <alignment horizontal="center" vertical="center" wrapText="1"/>
      <protection hidden="1"/>
    </xf>
    <xf numFmtId="0" fontId="1" fillId="0" borderId="1" xfId="0" applyNumberFormat="1" applyFont="1" applyFill="1" applyBorder="1" applyAlignment="1" applyProtection="1">
      <alignment horizontal="center" vertical="center" wrapText="1"/>
      <protection hidden="1"/>
    </xf>
    <xf numFmtId="0" fontId="5" fillId="0" borderId="1" xfId="0" applyNumberFormat="1" applyFont="1" applyFill="1" applyBorder="1" applyAlignment="1" applyProtection="1">
      <alignment horizontal="center" vertical="center" wrapText="1"/>
      <protection hidden="1"/>
    </xf>
    <xf numFmtId="1" fontId="11" fillId="0" borderId="1" xfId="0" applyNumberFormat="1" applyFont="1" applyBorder="1" applyAlignment="1" applyProtection="1">
      <alignment horizontal="center" vertical="center" wrapText="1"/>
      <protection hidden="1"/>
    </xf>
    <xf numFmtId="0" fontId="0" fillId="0" borderId="1" xfId="0" applyNumberFormat="1" applyFont="1" applyFill="1" applyBorder="1" applyAlignment="1" applyProtection="1">
      <alignment horizontal="center" vertical="center" wrapText="1"/>
      <protection hidden="1"/>
    </xf>
    <xf numFmtId="1" fontId="0" fillId="0" borderId="1" xfId="0" applyNumberFormat="1" applyFont="1" applyFill="1" applyBorder="1" applyAlignment="1" applyProtection="1">
      <alignment horizontal="center" vertical="center" wrapText="1"/>
      <protection hidden="1"/>
    </xf>
    <xf numFmtId="12" fontId="0" fillId="0" borderId="1" xfId="0" applyNumberFormat="1" applyFont="1" applyFill="1" applyBorder="1" applyAlignment="1" applyProtection="1">
      <alignment horizontal="center" vertical="center" wrapText="1"/>
      <protection hidden="1"/>
    </xf>
    <xf numFmtId="0" fontId="4" fillId="0" borderId="0" xfId="0" applyFont="1" applyProtection="1">
      <protection hidden="1"/>
    </xf>
    <xf numFmtId="1" fontId="7" fillId="0" borderId="1" xfId="0" applyNumberFormat="1" applyFont="1" applyFill="1" applyBorder="1" applyAlignment="1" applyProtection="1">
      <alignment horizontal="center" vertical="center" wrapText="1"/>
      <protection hidden="1"/>
    </xf>
    <xf numFmtId="1" fontId="4" fillId="0" borderId="1" xfId="0" applyNumberFormat="1" applyFont="1" applyFill="1" applyBorder="1" applyAlignment="1" applyProtection="1">
      <alignment horizontal="center" vertical="center" wrapText="1"/>
      <protection hidden="1"/>
    </xf>
    <xf numFmtId="1" fontId="4" fillId="0" borderId="1" xfId="0" applyNumberFormat="1" applyFont="1" applyFill="1" applyBorder="1" applyAlignment="1" applyProtection="1">
      <alignment horizontal="right" vertical="center" wrapText="1"/>
      <protection hidden="1"/>
    </xf>
    <xf numFmtId="1" fontId="0" fillId="0" borderId="1" xfId="0" applyNumberFormat="1" applyFont="1" applyFill="1" applyBorder="1" applyAlignment="1" applyProtection="1">
      <alignment horizontal="right" vertical="center" wrapText="1"/>
      <protection hidden="1"/>
    </xf>
    <xf numFmtId="1" fontId="7" fillId="0" borderId="1" xfId="0" applyNumberFormat="1" applyFont="1" applyFill="1" applyBorder="1" applyAlignment="1" applyProtection="1">
      <alignment horizontal="right" vertical="center" wrapText="1"/>
      <protection hidden="1"/>
    </xf>
    <xf numFmtId="1" fontId="8" fillId="2" borderId="1" xfId="0" applyNumberFormat="1" applyFont="1" applyFill="1" applyBorder="1" applyAlignment="1" applyProtection="1">
      <alignment horizontal="right" vertical="center" wrapText="1"/>
      <protection hidden="1"/>
    </xf>
    <xf numFmtId="164" fontId="4" fillId="0" borderId="5" xfId="0" applyNumberFormat="1" applyFont="1" applyFill="1" applyBorder="1" applyAlignment="1" applyProtection="1">
      <alignment horizontal="center" vertical="center" wrapText="1"/>
      <protection hidden="1"/>
    </xf>
    <xf numFmtId="0" fontId="19" fillId="0" borderId="18" xfId="0" applyNumberFormat="1" applyFont="1" applyFill="1" applyBorder="1" applyAlignment="1" applyProtection="1">
      <alignment horizontal="left" vertical="center" wrapText="1"/>
      <protection hidden="1"/>
    </xf>
    <xf numFmtId="14" fontId="0" fillId="0" borderId="53" xfId="0" applyNumberForma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3" xfId="0" quotePrefix="1" applyFont="1" applyBorder="1" applyAlignment="1" applyProtection="1">
      <alignment horizontal="center" vertical="center"/>
      <protection locked="0"/>
    </xf>
    <xf numFmtId="0" fontId="32" fillId="0" borderId="53" xfId="0" applyFont="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0" fontId="3" fillId="2" borderId="0" xfId="0" applyFont="1" applyFill="1" applyProtection="1">
      <protection locked="0"/>
    </xf>
    <xf numFmtId="166" fontId="0" fillId="5" borderId="53" xfId="0" applyNumberFormat="1" applyFill="1" applyBorder="1" applyProtection="1">
      <protection hidden="1"/>
    </xf>
    <xf numFmtId="0" fontId="0" fillId="0" borderId="0" xfId="0" applyProtection="1">
      <protection hidden="1"/>
    </xf>
    <xf numFmtId="0" fontId="3" fillId="0" borderId="53" xfId="0" applyFont="1" applyBorder="1" applyAlignment="1" applyProtection="1">
      <alignment horizontal="center" vertical="center"/>
      <protection locked="0" hidden="1"/>
    </xf>
    <xf numFmtId="0" fontId="49" fillId="14" borderId="0" xfId="0" applyFont="1" applyFill="1" applyAlignment="1" applyProtection="1">
      <alignment vertical="top" wrapText="1"/>
      <protection hidden="1"/>
    </xf>
    <xf numFmtId="0" fontId="51" fillId="16" borderId="56" xfId="0" applyFont="1" applyFill="1" applyBorder="1" applyAlignment="1" applyProtection="1">
      <alignment vertical="center"/>
      <protection hidden="1"/>
    </xf>
    <xf numFmtId="0" fontId="49" fillId="0" borderId="78" xfId="0" applyFont="1" applyBorder="1" applyAlignment="1" applyProtection="1">
      <alignment wrapText="1"/>
      <protection hidden="1"/>
    </xf>
    <xf numFmtId="0" fontId="51" fillId="16" borderId="53" xfId="0" applyFont="1" applyFill="1" applyBorder="1" applyAlignment="1" applyProtection="1">
      <alignment vertical="center"/>
      <protection hidden="1"/>
    </xf>
    <xf numFmtId="0" fontId="51" fillId="0" borderId="57" xfId="0" applyFont="1" applyBorder="1" applyAlignment="1" applyProtection="1">
      <alignment vertical="top" wrapText="1"/>
      <protection hidden="1"/>
    </xf>
    <xf numFmtId="0" fontId="52" fillId="17" borderId="0" xfId="0" applyFont="1" applyFill="1" applyAlignment="1" applyProtection="1">
      <alignment horizontal="center" vertical="top"/>
      <protection hidden="1"/>
    </xf>
    <xf numFmtId="0" fontId="53" fillId="17" borderId="73" xfId="0" applyFont="1" applyFill="1" applyBorder="1" applyAlignment="1" applyProtection="1">
      <alignment vertical="top" wrapText="1"/>
      <protection hidden="1"/>
    </xf>
    <xf numFmtId="0" fontId="7" fillId="17" borderId="0" xfId="0" applyFont="1" applyFill="1"/>
    <xf numFmtId="0" fontId="7" fillId="18" borderId="0" xfId="0" applyFont="1" applyFill="1"/>
    <xf numFmtId="0" fontId="6" fillId="2" borderId="86" xfId="0" quotePrefix="1" applyFont="1" applyFill="1" applyBorder="1" applyAlignment="1" applyProtection="1">
      <alignment horizontal="right" vertical="center" wrapText="1"/>
      <protection locked="0"/>
    </xf>
    <xf numFmtId="0" fontId="45" fillId="0" borderId="86" xfId="0" applyFont="1" applyBorder="1" applyAlignment="1">
      <alignment vertical="center" wrapText="1"/>
    </xf>
    <xf numFmtId="0" fontId="6" fillId="0" borderId="86" xfId="0" applyFont="1" applyBorder="1" applyAlignment="1">
      <alignment vertical="center" wrapText="1"/>
    </xf>
    <xf numFmtId="0" fontId="0" fillId="2" borderId="86" xfId="0" applyFill="1" applyBorder="1" applyAlignment="1" applyProtection="1">
      <alignment horizontal="center" vertical="center" wrapText="1"/>
      <protection locked="0"/>
    </xf>
    <xf numFmtId="0" fontId="6" fillId="0" borderId="86" xfId="0" applyFont="1" applyBorder="1" applyAlignment="1">
      <alignment horizontal="left" vertical="center" wrapText="1"/>
    </xf>
    <xf numFmtId="0" fontId="0" fillId="2" borderId="86" xfId="0" quotePrefix="1" applyFill="1" applyBorder="1" applyAlignment="1" applyProtection="1">
      <alignment horizontal="center" vertical="center" wrapText="1"/>
      <protection locked="0"/>
    </xf>
    <xf numFmtId="0" fontId="0" fillId="2" borderId="86" xfId="0" quotePrefix="1" applyFill="1" applyBorder="1" applyAlignment="1" applyProtection="1">
      <alignment vertical="center" wrapText="1"/>
      <protection locked="0"/>
    </xf>
    <xf numFmtId="0" fontId="6" fillId="0" borderId="86" xfId="0" applyFont="1" applyBorder="1" applyAlignment="1">
      <alignment horizontal="center" vertical="center" wrapText="1"/>
    </xf>
    <xf numFmtId="0" fontId="0" fillId="2" borderId="86" xfId="0" applyFill="1" applyBorder="1" applyAlignment="1" applyProtection="1">
      <alignment vertical="center" wrapText="1"/>
      <protection locked="0"/>
    </xf>
    <xf numFmtId="0" fontId="5" fillId="0" borderId="86" xfId="0" applyFont="1" applyBorder="1" applyAlignment="1">
      <alignment vertical="center" wrapText="1"/>
    </xf>
    <xf numFmtId="0" fontId="6" fillId="0" borderId="86" xfId="0" quotePrefix="1" applyFont="1" applyBorder="1" applyAlignment="1">
      <alignment horizontal="left" vertical="center" wrapText="1"/>
    </xf>
    <xf numFmtId="0" fontId="0" fillId="0" borderId="54" xfId="0"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2" fillId="0" borderId="54" xfId="0" applyFont="1" applyBorder="1" applyAlignment="1" applyProtection="1">
      <alignment horizontal="center" vertical="center" wrapText="1"/>
      <protection locked="0"/>
    </xf>
    <xf numFmtId="166" fontId="0" fillId="5" borderId="54" xfId="0" applyNumberFormat="1" applyFill="1" applyBorder="1" applyProtection="1">
      <protection hidden="1"/>
    </xf>
    <xf numFmtId="0" fontId="0" fillId="0" borderId="86" xfId="0" applyBorder="1" applyProtection="1">
      <protection locked="0"/>
    </xf>
    <xf numFmtId="14" fontId="0" fillId="0" borderId="4" xfId="0" applyNumberFormat="1" applyFont="1" applyFill="1" applyBorder="1" applyAlignment="1" applyProtection="1">
      <alignment horizontal="center" vertical="center" wrapText="1"/>
      <protection hidden="1"/>
    </xf>
    <xf numFmtId="0" fontId="5" fillId="0" borderId="87" xfId="0" applyNumberFormat="1" applyFont="1" applyFill="1" applyBorder="1" applyAlignment="1" applyProtection="1">
      <alignment horizontal="center" vertical="center" wrapText="1"/>
      <protection hidden="1"/>
    </xf>
    <xf numFmtId="0" fontId="5" fillId="0" borderId="90" xfId="0" applyNumberFormat="1" applyFont="1" applyFill="1" applyBorder="1" applyAlignment="1" applyProtection="1">
      <alignment horizontal="center" vertical="center" wrapText="1"/>
      <protection hidden="1"/>
    </xf>
    <xf numFmtId="0" fontId="5" fillId="0" borderId="89" xfId="0" applyNumberFormat="1" applyFont="1" applyFill="1" applyBorder="1" applyAlignment="1" applyProtection="1">
      <alignment horizontal="center" vertical="center" wrapText="1"/>
      <protection hidden="1"/>
    </xf>
    <xf numFmtId="0" fontId="5" fillId="0" borderId="91" xfId="0" applyNumberFormat="1" applyFont="1" applyFill="1" applyBorder="1" applyAlignment="1" applyProtection="1">
      <alignment horizontal="center" vertical="center" wrapText="1"/>
      <protection hidden="1"/>
    </xf>
    <xf numFmtId="0" fontId="5" fillId="0" borderId="92" xfId="0" applyNumberFormat="1" applyFont="1" applyFill="1" applyBorder="1" applyAlignment="1" applyProtection="1">
      <alignment horizontal="center" vertical="center" wrapText="1"/>
      <protection hidden="1"/>
    </xf>
    <xf numFmtId="0" fontId="5" fillId="0" borderId="94" xfId="0" applyNumberFormat="1" applyFont="1" applyFill="1" applyBorder="1" applyAlignment="1" applyProtection="1">
      <alignment horizontal="center" vertical="center" wrapText="1"/>
      <protection hidden="1"/>
    </xf>
    <xf numFmtId="0" fontId="13" fillId="0" borderId="93" xfId="0" applyNumberFormat="1" applyFont="1" applyFill="1" applyBorder="1" applyAlignment="1" applyProtection="1">
      <alignment horizontal="center" vertical="center" wrapText="1"/>
    </xf>
    <xf numFmtId="14" fontId="0" fillId="0" borderId="2" xfId="0" applyNumberFormat="1" applyFont="1" applyFill="1" applyBorder="1" applyAlignment="1" applyProtection="1">
      <alignment horizontal="center" vertical="center" wrapText="1"/>
      <protection hidden="1"/>
    </xf>
    <xf numFmtId="0" fontId="32" fillId="0" borderId="4" xfId="0" applyNumberFormat="1" applyFont="1" applyFill="1" applyBorder="1" applyAlignment="1" applyProtection="1">
      <alignment horizontal="center" vertical="center" wrapText="1"/>
      <protection hidden="1"/>
    </xf>
    <xf numFmtId="0" fontId="32" fillId="0" borderId="88" xfId="0" applyNumberFormat="1" applyFont="1" applyFill="1" applyBorder="1" applyAlignment="1" applyProtection="1">
      <alignment horizontal="center" vertical="center" wrapText="1"/>
      <protection hidden="1"/>
    </xf>
    <xf numFmtId="0" fontId="23" fillId="0" borderId="0" xfId="0" applyFont="1" applyBorder="1" applyAlignment="1" applyProtection="1">
      <alignment horizontal="center" vertical="center"/>
      <protection locked="0"/>
    </xf>
    <xf numFmtId="0" fontId="0" fillId="0" borderId="0" xfId="0" applyBorder="1" applyProtection="1">
      <protection locked="0"/>
    </xf>
    <xf numFmtId="165" fontId="0" fillId="5" borderId="0" xfId="0" applyNumberFormat="1" applyFill="1" applyBorder="1" applyAlignment="1" applyProtection="1">
      <alignment horizontal="center"/>
      <protection hidden="1"/>
    </xf>
    <xf numFmtId="0" fontId="57" fillId="0" borderId="0"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34" fillId="0" borderId="53" xfId="0" applyFont="1" applyBorder="1" applyAlignment="1">
      <alignment vertical="center" wrapText="1"/>
    </xf>
    <xf numFmtId="0" fontId="59" fillId="0" borderId="53" xfId="0" applyFont="1" applyBorder="1" applyAlignment="1">
      <alignment vertical="center" wrapText="1"/>
    </xf>
    <xf numFmtId="0" fontId="13" fillId="2" borderId="61" xfId="0" applyFont="1" applyFill="1" applyBorder="1" applyAlignment="1" applyProtection="1">
      <alignment horizontal="center" vertical="center"/>
      <protection locked="0" hidden="1"/>
    </xf>
    <xf numFmtId="0" fontId="0" fillId="0" borderId="53" xfId="0" applyBorder="1" applyAlignment="1" applyProtection="1">
      <alignment horizontal="center"/>
      <protection locked="0"/>
    </xf>
    <xf numFmtId="0" fontId="0" fillId="5" borderId="53" xfId="0" applyFill="1" applyBorder="1" applyAlignment="1" applyProtection="1">
      <alignment horizontal="center"/>
      <protection hidden="1"/>
    </xf>
    <xf numFmtId="0" fontId="0" fillId="0" borderId="54" xfId="0" applyBorder="1" applyAlignment="1" applyProtection="1">
      <alignment horizontal="center"/>
      <protection locked="0"/>
    </xf>
    <xf numFmtId="0" fontId="0" fillId="5" borderId="54" xfId="0" applyFill="1" applyBorder="1" applyAlignment="1" applyProtection="1">
      <alignment horizontal="center"/>
      <protection hidden="1"/>
    </xf>
    <xf numFmtId="0" fontId="0" fillId="5" borderId="53" xfId="0" applyFill="1" applyBorder="1" applyAlignment="1" applyProtection="1">
      <alignment horizontal="center" vertical="center"/>
      <protection hidden="1"/>
    </xf>
    <xf numFmtId="0" fontId="0" fillId="5" borderId="54" xfId="0" applyFill="1" applyBorder="1" applyAlignment="1" applyProtection="1">
      <alignment horizontal="center" vertical="center"/>
      <protection hidden="1"/>
    </xf>
    <xf numFmtId="0" fontId="0" fillId="12" borderId="0" xfId="0" applyFill="1" applyAlignment="1">
      <alignment horizontal="center"/>
    </xf>
    <xf numFmtId="0" fontId="47" fillId="7" borderId="82" xfId="0" applyFont="1" applyFill="1" applyBorder="1" applyAlignment="1" applyProtection="1">
      <alignment horizontal="center" vertical="center"/>
      <protection hidden="1"/>
    </xf>
    <xf numFmtId="0" fontId="47" fillId="7" borderId="83" xfId="0" applyFont="1" applyFill="1" applyBorder="1" applyAlignment="1" applyProtection="1">
      <alignment horizontal="center" vertical="center"/>
      <protection hidden="1"/>
    </xf>
    <xf numFmtId="0" fontId="48" fillId="13" borderId="0" xfId="0" applyFont="1" applyFill="1" applyAlignment="1" applyProtection="1">
      <alignment horizontal="center"/>
      <protection hidden="1"/>
    </xf>
    <xf numFmtId="0" fontId="50" fillId="15" borderId="84" xfId="0" applyFont="1" applyFill="1" applyBorder="1" applyAlignment="1">
      <alignment horizontal="center" vertical="center"/>
    </xf>
    <xf numFmtId="0" fontId="0" fillId="15" borderId="85" xfId="0" applyFill="1" applyBorder="1" applyAlignment="1">
      <alignment horizontal="center" vertical="center"/>
    </xf>
    <xf numFmtId="0" fontId="7" fillId="18" borderId="0" xfId="0" applyFont="1" applyFill="1" applyAlignment="1">
      <alignment horizontal="center"/>
    </xf>
    <xf numFmtId="0" fontId="0" fillId="0" borderId="62" xfId="0" applyNumberFormat="1" applyBorder="1" applyAlignment="1" applyProtection="1">
      <alignment horizontal="center" vertical="center"/>
      <protection locked="0"/>
    </xf>
    <xf numFmtId="0" fontId="0" fillId="0" borderId="64" xfId="0" applyNumberFormat="1" applyBorder="1" applyAlignment="1" applyProtection="1">
      <alignment horizontal="center" vertical="center"/>
      <protection locked="0"/>
    </xf>
    <xf numFmtId="0" fontId="18" fillId="0" borderId="62" xfId="0" applyNumberFormat="1" applyFont="1" applyFill="1" applyBorder="1" applyAlignment="1" applyProtection="1">
      <alignment horizontal="center" vertical="center" wrapText="1"/>
      <protection locked="0"/>
    </xf>
    <xf numFmtId="0" fontId="18" fillId="0" borderId="64" xfId="0" applyNumberFormat="1" applyFont="1" applyFill="1" applyBorder="1" applyAlignment="1" applyProtection="1">
      <alignment horizontal="center" vertical="center" wrapText="1"/>
      <protection locked="0"/>
    </xf>
    <xf numFmtId="0" fontId="13" fillId="2" borderId="65" xfId="0" applyNumberFormat="1" applyFont="1" applyFill="1" applyBorder="1" applyAlignment="1" applyProtection="1">
      <alignment horizontal="center" vertical="center" wrapText="1"/>
    </xf>
    <xf numFmtId="0" fontId="13" fillId="2" borderId="66" xfId="0" applyNumberFormat="1" applyFont="1" applyFill="1" applyBorder="1" applyAlignment="1" applyProtection="1">
      <alignment horizontal="center" vertical="center" wrapText="1"/>
    </xf>
    <xf numFmtId="0" fontId="13" fillId="2" borderId="67" xfId="0" applyNumberFormat="1" applyFont="1" applyFill="1" applyBorder="1" applyAlignment="1" applyProtection="1">
      <alignment horizontal="center" vertical="center" wrapText="1"/>
    </xf>
    <xf numFmtId="0" fontId="0" fillId="0" borderId="61" xfId="0" applyBorder="1" applyAlignment="1" applyProtection="1">
      <alignment horizontal="center" vertical="center"/>
      <protection locked="0"/>
    </xf>
    <xf numFmtId="0" fontId="0" fillId="2" borderId="0" xfId="0" applyFill="1" applyBorder="1" applyAlignment="1" applyProtection="1">
      <alignment horizontal="center"/>
      <protection locked="0"/>
    </xf>
    <xf numFmtId="0" fontId="26" fillId="6" borderId="61" xfId="0" applyNumberFormat="1" applyFont="1" applyFill="1" applyBorder="1" applyAlignment="1" applyProtection="1">
      <alignment horizontal="center" vertical="center" wrapText="1"/>
    </xf>
    <xf numFmtId="0" fontId="5" fillId="6" borderId="61" xfId="0" applyNumberFormat="1" applyFont="1" applyFill="1" applyBorder="1" applyAlignment="1" applyProtection="1">
      <alignment horizontal="center" vertical="center" wrapText="1"/>
    </xf>
    <xf numFmtId="0" fontId="14" fillId="6" borderId="62" xfId="0" applyNumberFormat="1" applyFont="1" applyFill="1" applyBorder="1" applyAlignment="1" applyProtection="1">
      <alignment horizontal="center" vertical="center" wrapText="1"/>
    </xf>
    <xf numFmtId="0" fontId="14" fillId="6" borderId="63" xfId="0" applyNumberFormat="1" applyFont="1" applyFill="1" applyBorder="1" applyAlignment="1" applyProtection="1">
      <alignment horizontal="center" vertical="center" wrapText="1"/>
    </xf>
    <xf numFmtId="0" fontId="14" fillId="6" borderId="64" xfId="0" applyNumberFormat="1" applyFont="1" applyFill="1" applyBorder="1" applyAlignment="1" applyProtection="1">
      <alignment horizontal="center" vertical="center" wrapText="1"/>
    </xf>
    <xf numFmtId="0" fontId="0" fillId="0" borderId="61" xfId="0" applyNumberFormat="1" applyBorder="1" applyAlignment="1" applyProtection="1">
      <alignment horizontal="center" vertical="center"/>
      <protection locked="0"/>
    </xf>
    <xf numFmtId="0" fontId="13" fillId="6" borderId="61" xfId="0" applyNumberFormat="1" applyFont="1" applyFill="1" applyBorder="1" applyAlignment="1" applyProtection="1">
      <alignment horizontal="center" vertical="center" wrapText="1"/>
    </xf>
    <xf numFmtId="0" fontId="13" fillId="6" borderId="74" xfId="0" applyNumberFormat="1" applyFont="1" applyFill="1" applyBorder="1" applyAlignment="1" applyProtection="1">
      <alignment horizontal="center" vertical="center" wrapText="1"/>
    </xf>
    <xf numFmtId="0" fontId="13" fillId="6" borderId="75" xfId="0" applyNumberFormat="1" applyFont="1" applyFill="1" applyBorder="1" applyAlignment="1" applyProtection="1">
      <alignment horizontal="center" vertical="center" wrapText="1"/>
    </xf>
    <xf numFmtId="0" fontId="13" fillId="6" borderId="76" xfId="0" applyNumberFormat="1" applyFont="1" applyFill="1" applyBorder="1" applyAlignment="1" applyProtection="1">
      <alignment horizontal="center" vertical="center" wrapText="1"/>
    </xf>
    <xf numFmtId="0" fontId="13" fillId="6" borderId="77" xfId="0" applyNumberFormat="1" applyFont="1" applyFill="1" applyBorder="1" applyAlignment="1" applyProtection="1">
      <alignment horizontal="center" vertical="center" wrapText="1"/>
    </xf>
    <xf numFmtId="0" fontId="18" fillId="0" borderId="61" xfId="0" applyNumberFormat="1" applyFont="1" applyFill="1" applyBorder="1" applyAlignment="1" applyProtection="1">
      <alignment horizontal="center" vertical="center" wrapText="1"/>
      <protection locked="0"/>
    </xf>
    <xf numFmtId="0" fontId="13" fillId="2" borderId="61" xfId="0" applyNumberFormat="1" applyFont="1" applyFill="1" applyBorder="1" applyAlignment="1" applyProtection="1">
      <alignment horizontal="center" vertical="center" wrapText="1"/>
    </xf>
    <xf numFmtId="0" fontId="12" fillId="0" borderId="61" xfId="0" applyNumberFormat="1" applyFont="1" applyFill="1" applyBorder="1" applyAlignment="1" applyProtection="1">
      <alignment horizontal="center" vertical="center" wrapText="1"/>
      <protection locked="0"/>
    </xf>
    <xf numFmtId="0" fontId="1" fillId="0" borderId="61" xfId="0" applyNumberFormat="1" applyFont="1" applyFill="1" applyBorder="1" applyAlignment="1" applyProtection="1">
      <alignment horizontal="center" vertical="center" wrapText="1"/>
      <protection locked="0"/>
    </xf>
    <xf numFmtId="0" fontId="44" fillId="8" borderId="53" xfId="0" applyFont="1" applyFill="1" applyBorder="1" applyAlignment="1" applyProtection="1">
      <alignment horizontal="center"/>
      <protection locked="0"/>
    </xf>
    <xf numFmtId="0" fontId="0" fillId="9" borderId="53" xfId="0" applyFill="1" applyBorder="1" applyAlignment="1" applyProtection="1">
      <alignment horizontal="center"/>
    </xf>
    <xf numFmtId="0" fontId="13" fillId="6" borderId="64" xfId="0" applyNumberFormat="1" applyFont="1" applyFill="1" applyBorder="1" applyAlignment="1" applyProtection="1">
      <alignment horizontal="center" vertical="center" wrapText="1"/>
    </xf>
    <xf numFmtId="0" fontId="13" fillId="0" borderId="61" xfId="0" applyNumberFormat="1" applyFont="1" applyFill="1" applyBorder="1" applyAlignment="1" applyProtection="1">
      <alignment horizontal="center" vertical="center" wrapText="1"/>
      <protection locked="0"/>
    </xf>
    <xf numFmtId="0" fontId="13" fillId="0" borderId="62" xfId="0" applyNumberFormat="1" applyFont="1" applyFill="1" applyBorder="1" applyAlignment="1" applyProtection="1">
      <alignment horizontal="center" vertical="center" wrapText="1"/>
      <protection locked="0"/>
    </xf>
    <xf numFmtId="0" fontId="13" fillId="2" borderId="62" xfId="0" applyNumberFormat="1" applyFont="1" applyFill="1" applyBorder="1" applyAlignment="1" applyProtection="1">
      <alignment horizontal="center" vertical="center" wrapText="1"/>
    </xf>
    <xf numFmtId="0" fontId="0" fillId="0" borderId="0" xfId="0" applyAlignment="1">
      <alignment horizontal="center"/>
    </xf>
    <xf numFmtId="0" fontId="13" fillId="6" borderId="62" xfId="0" applyNumberFormat="1" applyFont="1" applyFill="1" applyBorder="1" applyAlignment="1" applyProtection="1">
      <alignment horizontal="center" vertical="center" wrapText="1"/>
    </xf>
    <xf numFmtId="0" fontId="6" fillId="6" borderId="61" xfId="0" applyNumberFormat="1" applyFont="1" applyFill="1" applyBorder="1" applyAlignment="1" applyProtection="1">
      <alignment horizontal="center" vertical="center" wrapText="1"/>
    </xf>
    <xf numFmtId="0" fontId="16" fillId="0" borderId="62" xfId="0" applyNumberFormat="1" applyFont="1" applyFill="1" applyBorder="1" applyAlignment="1" applyProtection="1">
      <alignment horizontal="center" vertical="center" wrapText="1"/>
      <protection locked="0"/>
    </xf>
    <xf numFmtId="49" fontId="29" fillId="0" borderId="61" xfId="0" applyNumberFormat="1" applyFont="1" applyFill="1" applyBorder="1" applyAlignment="1" applyProtection="1">
      <alignment horizontal="center" vertical="center" wrapText="1"/>
      <protection locked="0"/>
    </xf>
    <xf numFmtId="0" fontId="0" fillId="6" borderId="61" xfId="0" applyFill="1" applyBorder="1" applyAlignment="1" applyProtection="1">
      <alignment horizontal="center"/>
    </xf>
    <xf numFmtId="0" fontId="5" fillId="6" borderId="64" xfId="0" applyNumberFormat="1" applyFont="1" applyFill="1" applyBorder="1" applyAlignment="1" applyProtection="1">
      <alignment horizontal="center" vertical="center" wrapText="1"/>
    </xf>
    <xf numFmtId="0" fontId="29" fillId="0" borderId="61"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16" fillId="0" borderId="21" xfId="0" applyNumberFormat="1" applyFont="1" applyFill="1" applyBorder="1" applyAlignment="1" applyProtection="1">
      <alignment horizontal="center" vertical="center" wrapText="1"/>
      <protection hidden="1"/>
    </xf>
    <xf numFmtId="18" fontId="38" fillId="0" borderId="2" xfId="0" applyNumberFormat="1" applyFont="1" applyFill="1" applyBorder="1" applyAlignment="1" applyProtection="1">
      <alignment horizontal="center" vertical="center" wrapText="1"/>
      <protection hidden="1"/>
    </xf>
    <xf numFmtId="18" fontId="38" fillId="0" borderId="4" xfId="0" applyNumberFormat="1" applyFont="1" applyFill="1" applyBorder="1" applyAlignment="1" applyProtection="1">
      <alignment horizontal="center" vertical="center" wrapText="1"/>
      <protection hidden="1"/>
    </xf>
    <xf numFmtId="0" fontId="2" fillId="0" borderId="69"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left" vertical="center" wrapText="1"/>
      <protection hidden="1"/>
    </xf>
    <xf numFmtId="0" fontId="16" fillId="0" borderId="1" xfId="0" applyNumberFormat="1" applyFont="1" applyFill="1" applyBorder="1" applyAlignment="1" applyProtection="1">
      <alignment horizontal="left" vertical="center" wrapText="1"/>
      <protection hidden="1"/>
    </xf>
    <xf numFmtId="0" fontId="12" fillId="0" borderId="1" xfId="0" applyNumberFormat="1" applyFont="1" applyFill="1" applyBorder="1" applyAlignment="1" applyProtection="1">
      <alignment horizontal="center" vertical="center" wrapText="1"/>
      <protection hidden="1"/>
    </xf>
    <xf numFmtId="0" fontId="5" fillId="0" borderId="1"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49" fontId="15" fillId="0" borderId="9" xfId="0" applyNumberFormat="1" applyFont="1" applyFill="1" applyBorder="1" applyAlignment="1" applyProtection="1">
      <alignment horizontal="center" vertical="center" wrapText="1"/>
      <protection hidden="1"/>
    </xf>
    <xf numFmtId="0" fontId="15" fillId="0" borderId="9" xfId="0" applyNumberFormat="1" applyFont="1" applyFill="1" applyBorder="1" applyAlignment="1" applyProtection="1">
      <alignment horizontal="center" vertical="center" wrapText="1"/>
      <protection hidden="1"/>
    </xf>
    <xf numFmtId="0" fontId="18" fillId="0" borderId="10" xfId="0" applyNumberFormat="1" applyFont="1" applyFill="1" applyBorder="1" applyAlignment="1" applyProtection="1">
      <alignment horizontal="center" vertical="center" wrapText="1"/>
      <protection hidden="1"/>
    </xf>
    <xf numFmtId="0" fontId="18" fillId="0" borderId="68" xfId="0" applyNumberFormat="1" applyFont="1" applyFill="1" applyBorder="1" applyAlignment="1" applyProtection="1">
      <alignment horizontal="center" vertical="center" wrapText="1"/>
      <protection hidden="1"/>
    </xf>
    <xf numFmtId="0" fontId="4" fillId="2" borderId="57" xfId="0" applyFont="1" applyFill="1" applyBorder="1" applyAlignment="1">
      <alignment horizontal="center" vertical="center"/>
    </xf>
    <xf numFmtId="0" fontId="16" fillId="0" borderId="22" xfId="0" applyNumberFormat="1" applyFont="1" applyFill="1" applyBorder="1" applyAlignment="1" applyProtection="1">
      <alignment horizontal="left" vertical="center" wrapText="1"/>
      <protection hidden="1"/>
    </xf>
    <xf numFmtId="0" fontId="16" fillId="0" borderId="23" xfId="0" applyNumberFormat="1" applyFont="1" applyFill="1" applyBorder="1" applyAlignment="1" applyProtection="1">
      <alignment horizontal="left" vertical="center" wrapText="1"/>
      <protection hidden="1"/>
    </xf>
    <xf numFmtId="0" fontId="13" fillId="0" borderId="22" xfId="0" applyNumberFormat="1" applyFont="1" applyFill="1" applyBorder="1" applyAlignment="1" applyProtection="1">
      <alignment horizontal="center" vertical="center" wrapText="1"/>
      <protection locked="0"/>
    </xf>
    <xf numFmtId="0" fontId="13" fillId="0" borderId="23" xfId="0" applyNumberFormat="1" applyFont="1" applyFill="1" applyBorder="1" applyAlignment="1" applyProtection="1">
      <alignment horizontal="center" vertical="center" wrapText="1"/>
      <protection locked="0"/>
    </xf>
    <xf numFmtId="0" fontId="13" fillId="0" borderId="24" xfId="0" applyNumberFormat="1" applyFont="1" applyFill="1" applyBorder="1" applyAlignment="1" applyProtection="1">
      <alignment horizontal="center" vertical="center" wrapText="1"/>
      <protection locked="0"/>
    </xf>
    <xf numFmtId="0" fontId="16" fillId="0" borderId="42" xfId="0" applyNumberFormat="1" applyFont="1" applyFill="1" applyBorder="1" applyAlignment="1" applyProtection="1">
      <alignment horizontal="left" vertical="center" wrapText="1"/>
      <protection hidden="1"/>
    </xf>
    <xf numFmtId="0" fontId="15" fillId="0" borderId="2" xfId="0" applyNumberFormat="1" applyFont="1" applyFill="1" applyBorder="1" applyAlignment="1" applyProtection="1">
      <alignment horizontal="center" vertical="center" wrapText="1"/>
      <protection hidden="1"/>
    </xf>
    <xf numFmtId="0" fontId="15" fillId="0" borderId="18" xfId="0" applyNumberFormat="1" applyFont="1" applyFill="1" applyBorder="1" applyAlignment="1" applyProtection="1">
      <alignment horizontal="center" vertical="center" wrapText="1"/>
      <protection hidden="1"/>
    </xf>
    <xf numFmtId="0" fontId="13" fillId="0" borderId="1"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17" xfId="0" applyNumberFormat="1" applyFont="1" applyFill="1" applyBorder="1" applyAlignment="1" applyProtection="1">
      <alignment horizontal="center" vertical="center" wrapText="1"/>
    </xf>
    <xf numFmtId="0" fontId="13" fillId="0" borderId="40"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protection hidden="1"/>
    </xf>
    <xf numFmtId="0" fontId="5" fillId="0" borderId="19" xfId="0" applyNumberFormat="1" applyFont="1" applyFill="1" applyBorder="1" applyAlignment="1" applyProtection="1">
      <alignment horizontal="center" vertical="center" wrapText="1"/>
      <protection locked="0"/>
    </xf>
    <xf numFmtId="0" fontId="4" fillId="0" borderId="41"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13" fillId="0" borderId="29" xfId="0" applyNumberFormat="1" applyFont="1" applyFill="1" applyBorder="1" applyAlignment="1" applyProtection="1">
      <alignment horizontal="center" vertical="center" wrapText="1"/>
    </xf>
    <xf numFmtId="0" fontId="13" fillId="0" borderId="30" xfId="0" applyNumberFormat="1" applyFont="1" applyFill="1" applyBorder="1" applyAlignment="1" applyProtection="1">
      <alignment horizontal="center" vertical="center" wrapText="1"/>
    </xf>
    <xf numFmtId="0" fontId="13" fillId="0" borderId="28"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1" fontId="10" fillId="0" borderId="2" xfId="0" applyNumberFormat="1" applyFont="1" applyFill="1" applyBorder="1" applyAlignment="1" applyProtection="1">
      <alignment horizontal="center" vertical="center" wrapText="1"/>
      <protection hidden="1"/>
    </xf>
    <xf numFmtId="1" fontId="10" fillId="0" borderId="3" xfId="0" applyNumberFormat="1" applyFont="1" applyFill="1" applyBorder="1" applyAlignment="1" applyProtection="1">
      <alignment horizontal="center" vertical="center" wrapText="1"/>
      <protection hidden="1"/>
    </xf>
    <xf numFmtId="1" fontId="10" fillId="0" borderId="4" xfId="0" applyNumberFormat="1" applyFont="1" applyFill="1" applyBorder="1" applyAlignment="1" applyProtection="1">
      <alignment horizontal="center" vertical="center" wrapText="1"/>
      <protection hidden="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5" fillId="0" borderId="40" xfId="0" applyNumberFormat="1" applyFont="1" applyFill="1" applyBorder="1" applyAlignment="1" applyProtection="1">
      <alignment horizontal="center" vertical="center" wrapText="1"/>
    </xf>
    <xf numFmtId="18" fontId="30" fillId="0" borderId="95" xfId="0" applyNumberFormat="1" applyFont="1" applyBorder="1" applyAlignment="1" applyProtection="1">
      <alignment horizontal="center" vertical="center"/>
      <protection hidden="1"/>
    </xf>
    <xf numFmtId="18" fontId="30" fillId="0" borderId="96" xfId="0" applyNumberFormat="1" applyFont="1" applyBorder="1" applyAlignment="1" applyProtection="1">
      <alignment horizontal="center" vertical="center"/>
      <protection hidden="1"/>
    </xf>
    <xf numFmtId="0" fontId="4" fillId="5" borderId="22" xfId="0" applyNumberFormat="1" applyFont="1" applyFill="1" applyBorder="1" applyAlignment="1" applyProtection="1">
      <alignment horizontal="center" vertical="center" wrapText="1"/>
      <protection locked="0"/>
    </xf>
    <xf numFmtId="0" fontId="4" fillId="5" borderId="23" xfId="0" applyNumberFormat="1" applyFont="1" applyFill="1" applyBorder="1" applyAlignment="1" applyProtection="1">
      <alignment horizontal="center" vertical="center" wrapText="1"/>
      <protection locked="0"/>
    </xf>
    <xf numFmtId="0" fontId="4" fillId="5" borderId="2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wrapText="1"/>
      <protection locked="0"/>
    </xf>
    <xf numFmtId="0" fontId="12" fillId="0" borderId="0" xfId="0" applyNumberFormat="1" applyFont="1" applyFill="1" applyBorder="1" applyAlignment="1" applyProtection="1">
      <alignment horizontal="center" wrapText="1"/>
      <protection locked="0"/>
    </xf>
    <xf numFmtId="0" fontId="12" fillId="0" borderId="34" xfId="0" applyNumberFormat="1" applyFont="1" applyFill="1" applyBorder="1" applyAlignment="1" applyProtection="1">
      <alignment horizontal="center" wrapText="1"/>
      <protection locked="0"/>
    </xf>
    <xf numFmtId="0" fontId="12" fillId="0" borderId="37" xfId="0" applyNumberFormat="1" applyFont="1" applyFill="1" applyBorder="1" applyAlignment="1" applyProtection="1">
      <alignment horizontal="center" wrapText="1"/>
      <protection locked="0"/>
    </xf>
    <xf numFmtId="0" fontId="12" fillId="0" borderId="38" xfId="0" applyNumberFormat="1" applyFont="1" applyFill="1" applyBorder="1" applyAlignment="1" applyProtection="1">
      <alignment horizontal="center" wrapText="1"/>
      <protection locked="0"/>
    </xf>
    <xf numFmtId="0" fontId="12" fillId="0" borderId="39" xfId="0" applyNumberFormat="1" applyFont="1" applyFill="1" applyBorder="1" applyAlignment="1" applyProtection="1">
      <alignment horizontal="center" wrapText="1"/>
      <protection locked="0"/>
    </xf>
    <xf numFmtId="0" fontId="13" fillId="0" borderId="26" xfId="0" applyNumberFormat="1" applyFont="1" applyFill="1" applyBorder="1" applyAlignment="1" applyProtection="1">
      <alignment horizontal="center" vertical="center" wrapText="1"/>
    </xf>
    <xf numFmtId="0" fontId="13" fillId="0" borderId="27"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6" xfId="0" applyNumberFormat="1" applyFont="1" applyFill="1" applyBorder="1" applyAlignment="1" applyProtection="1">
      <alignment horizontal="center" vertical="center" wrapText="1"/>
    </xf>
    <xf numFmtId="0" fontId="14" fillId="0" borderId="29" xfId="0" applyNumberFormat="1" applyFont="1" applyFill="1" applyBorder="1" applyAlignment="1" applyProtection="1">
      <alignment horizontal="center" vertical="center" wrapText="1"/>
    </xf>
    <xf numFmtId="0" fontId="14" fillId="0" borderId="30" xfId="0" applyNumberFormat="1" applyFont="1" applyFill="1" applyBorder="1" applyAlignment="1" applyProtection="1">
      <alignment horizontal="center" vertical="center" wrapText="1"/>
    </xf>
    <xf numFmtId="0" fontId="14" fillId="0" borderId="31" xfId="0" applyNumberFormat="1" applyFont="1" applyFill="1" applyBorder="1" applyAlignment="1" applyProtection="1">
      <alignment horizontal="center" vertical="center" wrapText="1"/>
    </xf>
    <xf numFmtId="0" fontId="13" fillId="0" borderId="35" xfId="0" applyNumberFormat="1" applyFont="1" applyFill="1" applyBorder="1" applyAlignment="1" applyProtection="1">
      <alignment horizontal="left" vertical="center" wrapText="1"/>
    </xf>
    <xf numFmtId="0" fontId="13" fillId="0" borderId="23" xfId="0" applyNumberFormat="1" applyFont="1" applyFill="1" applyBorder="1" applyAlignment="1" applyProtection="1">
      <alignment horizontal="left" vertical="center" wrapText="1"/>
    </xf>
    <xf numFmtId="0" fontId="5" fillId="0" borderId="23" xfId="0" applyNumberFormat="1" applyFont="1" applyFill="1" applyBorder="1" applyAlignment="1" applyProtection="1">
      <alignment horizontal="center" vertical="center" wrapText="1"/>
    </xf>
    <xf numFmtId="0" fontId="5" fillId="0" borderId="24" xfId="0" applyNumberFormat="1" applyFont="1" applyFill="1" applyBorder="1" applyAlignment="1" applyProtection="1">
      <alignment horizontal="center" vertical="center" wrapText="1"/>
    </xf>
    <xf numFmtId="0" fontId="20" fillId="0" borderId="36"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center" vertical="center" wrapText="1"/>
      <protection hidden="1"/>
    </xf>
    <xf numFmtId="0" fontId="4" fillId="0" borderId="3" xfId="0" applyNumberFormat="1" applyFont="1" applyFill="1" applyBorder="1" applyAlignment="1" applyProtection="1">
      <alignment horizontal="center" vertical="center" wrapText="1"/>
      <protection hidden="1"/>
    </xf>
    <xf numFmtId="0" fontId="4" fillId="0" borderId="4" xfId="0" applyNumberFormat="1" applyFont="1" applyFill="1" applyBorder="1" applyAlignment="1" applyProtection="1">
      <alignment horizontal="center" vertical="center" wrapText="1"/>
      <protection hidden="1"/>
    </xf>
    <xf numFmtId="0" fontId="4" fillId="5" borderId="2" xfId="0" applyNumberFormat="1" applyFont="1" applyFill="1" applyBorder="1" applyAlignment="1" applyProtection="1">
      <alignment horizontal="center" vertical="center" wrapText="1"/>
      <protection locked="0"/>
    </xf>
    <xf numFmtId="0" fontId="4" fillId="5" borderId="3" xfId="0" applyNumberFormat="1" applyFont="1" applyFill="1" applyBorder="1" applyAlignment="1" applyProtection="1">
      <alignment horizontal="center" vertical="center" wrapText="1"/>
      <protection locked="0"/>
    </xf>
    <xf numFmtId="0" fontId="4" fillId="5" borderId="4" xfId="0" applyNumberFormat="1" applyFont="1" applyFill="1" applyBorder="1" applyAlignment="1" applyProtection="1">
      <alignment horizontal="center" vertical="center" wrapText="1"/>
      <protection locked="0"/>
    </xf>
    <xf numFmtId="0" fontId="4" fillId="0" borderId="22" xfId="0" applyNumberFormat="1" applyFont="1" applyFill="1" applyBorder="1" applyAlignment="1" applyProtection="1">
      <alignment horizontal="center" vertical="center" wrapText="1"/>
      <protection hidden="1"/>
    </xf>
    <xf numFmtId="0" fontId="4" fillId="0" borderId="23" xfId="0" applyNumberFormat="1" applyFont="1" applyFill="1" applyBorder="1" applyAlignment="1" applyProtection="1">
      <alignment horizontal="center" vertical="center" wrapText="1"/>
      <protection hidden="1"/>
    </xf>
    <xf numFmtId="0" fontId="4" fillId="0" borderId="24" xfId="0" applyNumberFormat="1" applyFont="1" applyFill="1" applyBorder="1" applyAlignment="1" applyProtection="1">
      <alignment horizontal="center" vertical="center" wrapText="1"/>
      <protection hidden="1"/>
    </xf>
    <xf numFmtId="0" fontId="13" fillId="0" borderId="33"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4" fillId="5" borderId="10" xfId="0" applyNumberFormat="1" applyFont="1" applyFill="1" applyBorder="1" applyAlignment="1" applyProtection="1">
      <alignment horizontal="center" vertical="center" wrapText="1"/>
    </xf>
    <xf numFmtId="0" fontId="4" fillId="5" borderId="11" xfId="0" applyNumberFormat="1" applyFont="1" applyFill="1" applyBorder="1" applyAlignment="1" applyProtection="1">
      <alignment horizontal="center" vertical="center" wrapText="1"/>
    </xf>
    <xf numFmtId="0" fontId="4" fillId="5" borderId="12" xfId="0" applyNumberFormat="1" applyFont="1" applyFill="1" applyBorder="1" applyAlignment="1" applyProtection="1">
      <alignment horizontal="center" vertical="center" wrapText="1"/>
    </xf>
    <xf numFmtId="0" fontId="13" fillId="0" borderId="3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4" fillId="5" borderId="5"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right" vertical="center" wrapText="1"/>
      <protection hidden="1"/>
    </xf>
    <xf numFmtId="0" fontId="15" fillId="0" borderId="3" xfId="0" applyNumberFormat="1" applyFont="1" applyFill="1" applyBorder="1" applyAlignment="1" applyProtection="1">
      <alignment horizontal="right" vertical="center" wrapText="1"/>
      <protection hidden="1"/>
    </xf>
    <xf numFmtId="0" fontId="13" fillId="0" borderId="71" xfId="0" applyFont="1" applyBorder="1" applyAlignment="1">
      <alignment horizontal="left"/>
    </xf>
    <xf numFmtId="0" fontId="13" fillId="0" borderId="0" xfId="0" applyFont="1" applyBorder="1" applyAlignment="1">
      <alignment horizontal="left"/>
    </xf>
    <xf numFmtId="0" fontId="58" fillId="0" borderId="21" xfId="0" applyNumberFormat="1" applyFont="1" applyFill="1" applyBorder="1" applyAlignment="1" applyProtection="1">
      <alignment horizontal="center" vertical="center" wrapText="1"/>
      <protection hidden="1"/>
    </xf>
    <xf numFmtId="0" fontId="12" fillId="0" borderId="38" xfId="0" applyNumberFormat="1" applyFont="1" applyFill="1" applyBorder="1" applyAlignment="1" applyProtection="1">
      <alignment horizontal="center" vertical="center" wrapText="1"/>
    </xf>
    <xf numFmtId="0" fontId="4" fillId="5" borderId="6" xfId="0" applyNumberFormat="1" applyFont="1" applyFill="1" applyBorder="1" applyAlignment="1" applyProtection="1">
      <alignment horizontal="center" vertical="center" wrapText="1"/>
      <protection locked="0"/>
    </xf>
    <xf numFmtId="0" fontId="4" fillId="5" borderId="7" xfId="0" applyNumberFormat="1" applyFont="1" applyFill="1" applyBorder="1" applyAlignment="1" applyProtection="1">
      <alignment horizontal="center" vertical="center" wrapText="1"/>
      <protection locked="0"/>
    </xf>
    <xf numFmtId="0" fontId="4" fillId="5" borderId="8" xfId="0" applyNumberFormat="1" applyFont="1" applyFill="1" applyBorder="1" applyAlignment="1" applyProtection="1">
      <alignment horizontal="center" vertical="center" wrapText="1"/>
      <protection locked="0"/>
    </xf>
    <xf numFmtId="0" fontId="13" fillId="0" borderId="71"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5" fillId="0" borderId="72" xfId="0" applyNumberFormat="1" applyFont="1" applyFill="1" applyBorder="1" applyAlignment="1" applyProtection="1">
      <alignment horizontal="center" vertical="center" wrapText="1"/>
    </xf>
    <xf numFmtId="0" fontId="5" fillId="0" borderId="38" xfId="0" applyNumberFormat="1" applyFont="1" applyFill="1" applyBorder="1" applyAlignment="1" applyProtection="1">
      <alignment horizontal="center" vertical="center" wrapText="1"/>
    </xf>
    <xf numFmtId="0" fontId="5" fillId="0" borderId="20"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3" fillId="0" borderId="22" xfId="0" applyNumberFormat="1" applyFont="1" applyFill="1" applyBorder="1" applyAlignment="1" applyProtection="1">
      <alignment horizontal="right" vertical="center" wrapText="1"/>
    </xf>
    <xf numFmtId="0" fontId="13" fillId="0" borderId="23" xfId="0" applyNumberFormat="1" applyFont="1" applyFill="1" applyBorder="1" applyAlignment="1" applyProtection="1">
      <alignment horizontal="right" vertical="center" wrapText="1"/>
    </xf>
    <xf numFmtId="0" fontId="13" fillId="0" borderId="24" xfId="0" applyNumberFormat="1" applyFont="1" applyFill="1" applyBorder="1" applyAlignment="1" applyProtection="1">
      <alignment horizontal="right" vertical="center" wrapText="1"/>
    </xf>
    <xf numFmtId="0" fontId="12" fillId="0" borderId="70" xfId="0" applyNumberFormat="1" applyFont="1" applyFill="1" applyBorder="1" applyAlignment="1" applyProtection="1">
      <alignment horizontal="center" vertical="center" wrapText="1"/>
    </xf>
    <xf numFmtId="0" fontId="12" fillId="0" borderId="30"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left" vertical="center" wrapText="1"/>
    </xf>
    <xf numFmtId="0" fontId="13" fillId="0" borderId="10"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left" vertical="center" wrapText="1"/>
    </xf>
    <xf numFmtId="0" fontId="9" fillId="0" borderId="30" xfId="0" applyNumberFormat="1" applyFont="1" applyFill="1" applyBorder="1" applyAlignment="1" applyProtection="1">
      <alignment horizontal="center" vertical="center" wrapText="1"/>
    </xf>
    <xf numFmtId="18" fontId="30" fillId="0" borderId="97" xfId="0" applyNumberFormat="1" applyFont="1" applyBorder="1" applyAlignment="1" applyProtection="1">
      <alignment horizontal="center" vertical="center"/>
      <protection hidden="1"/>
    </xf>
    <xf numFmtId="18" fontId="30" fillId="0" borderId="98" xfId="0" applyNumberFormat="1" applyFont="1" applyBorder="1" applyAlignment="1" applyProtection="1">
      <alignment horizontal="center" vertical="center"/>
      <protection hidden="1"/>
    </xf>
    <xf numFmtId="18" fontId="30" fillId="0" borderId="99" xfId="0" applyNumberFormat="1" applyFont="1" applyBorder="1" applyAlignment="1" applyProtection="1">
      <alignment horizontal="center" vertical="center"/>
      <protection hidden="1"/>
    </xf>
    <xf numFmtId="18" fontId="30" fillId="0" borderId="100" xfId="0" applyNumberFormat="1" applyFont="1" applyBorder="1" applyAlignment="1" applyProtection="1">
      <alignment horizontal="center" vertical="center"/>
      <protection hidden="1"/>
    </xf>
    <xf numFmtId="18" fontId="30" fillId="0" borderId="101" xfId="0" applyNumberFormat="1" applyFont="1" applyBorder="1" applyAlignment="1" applyProtection="1">
      <alignment horizontal="center" vertical="center"/>
      <protection hidden="1"/>
    </xf>
    <xf numFmtId="0" fontId="0" fillId="0" borderId="86" xfId="0" applyBorder="1" applyAlignment="1">
      <alignment horizontal="center" vertical="center" wrapText="1"/>
    </xf>
    <xf numFmtId="0" fontId="6" fillId="0" borderId="86" xfId="0" applyFont="1" applyBorder="1" applyAlignment="1">
      <alignment horizontal="center" vertical="center" wrapText="1"/>
    </xf>
    <xf numFmtId="0" fontId="6" fillId="0" borderId="86" xfId="0" applyFont="1" applyBorder="1" applyAlignment="1">
      <alignment horizontal="left" vertical="center" wrapText="1"/>
    </xf>
    <xf numFmtId="0" fontId="6" fillId="2" borderId="86" xfId="0" quotePrefix="1" applyFont="1" applyFill="1" applyBorder="1" applyAlignment="1" applyProtection="1">
      <alignment horizontal="left" wrapText="1"/>
      <protection locked="0"/>
    </xf>
    <xf numFmtId="0" fontId="12" fillId="0" borderId="86" xfId="0" applyFont="1" applyBorder="1" applyAlignment="1">
      <alignment horizontal="center" vertical="center" wrapText="1"/>
    </xf>
    <xf numFmtId="0" fontId="16" fillId="0" borderId="86" xfId="0" applyFont="1" applyBorder="1" applyAlignment="1">
      <alignment horizontal="center" vertical="center" wrapText="1"/>
    </xf>
    <xf numFmtId="0" fontId="6" fillId="2" borderId="86" xfId="0" quotePrefix="1" applyFont="1" applyFill="1" applyBorder="1" applyAlignment="1" applyProtection="1">
      <alignment horizontal="center" wrapText="1"/>
      <protection locked="0"/>
    </xf>
    <xf numFmtId="0" fontId="54" fillId="0" borderId="86" xfId="0" applyFont="1" applyBorder="1" applyAlignment="1">
      <alignment horizontal="left" vertical="center" wrapText="1"/>
    </xf>
    <xf numFmtId="0" fontId="0" fillId="2" borderId="86" xfId="0" applyFill="1" applyBorder="1" applyAlignment="1" applyProtection="1">
      <alignment horizontal="center" vertical="center" wrapText="1"/>
      <protection locked="0"/>
    </xf>
    <xf numFmtId="0" fontId="55" fillId="0" borderId="86" xfId="0" applyFont="1" applyBorder="1" applyAlignment="1">
      <alignment horizontal="center" vertical="center" wrapText="1"/>
    </xf>
    <xf numFmtId="0" fontId="54" fillId="0" borderId="86" xfId="0" applyFont="1" applyBorder="1" applyAlignment="1">
      <alignment horizontal="center" vertical="center" wrapText="1"/>
    </xf>
    <xf numFmtId="49" fontId="6" fillId="2" borderId="86" xfId="0" applyNumberFormat="1" applyFont="1" applyFill="1" applyBorder="1" applyAlignment="1" applyProtection="1">
      <alignment horizontal="center" vertical="center" wrapText="1"/>
      <protection locked="0"/>
    </xf>
    <xf numFmtId="49" fontId="6" fillId="0" borderId="86" xfId="0" applyNumberFormat="1" applyFont="1" applyBorder="1" applyAlignment="1">
      <alignment horizontal="left" vertical="center" wrapText="1"/>
    </xf>
    <xf numFmtId="49" fontId="6" fillId="2" borderId="86" xfId="0" applyNumberFormat="1" applyFont="1" applyFill="1" applyBorder="1" applyAlignment="1" applyProtection="1">
      <alignment horizontal="center" wrapText="1"/>
      <protection locked="0"/>
    </xf>
    <xf numFmtId="0" fontId="6" fillId="0" borderId="86" xfId="0" applyFont="1" applyBorder="1" applyAlignment="1">
      <alignment horizontal="right" vertical="center" wrapText="1"/>
    </xf>
    <xf numFmtId="0" fontId="56" fillId="0" borderId="86" xfId="0" applyFont="1" applyBorder="1" applyAlignment="1">
      <alignment horizontal="center" vertical="center" wrapText="1"/>
    </xf>
    <xf numFmtId="0" fontId="2" fillId="0" borderId="86" xfId="0" applyFont="1" applyBorder="1" applyAlignment="1">
      <alignment horizontal="center" vertical="center" wrapText="1"/>
    </xf>
    <xf numFmtId="0" fontId="6" fillId="0" borderId="86" xfId="0" quotePrefix="1" applyFont="1" applyBorder="1" applyAlignment="1">
      <alignment horizontal="left" vertical="center" wrapText="1"/>
    </xf>
    <xf numFmtId="0" fontId="0" fillId="0" borderId="86" xfId="0" applyBorder="1" applyAlignment="1">
      <alignment horizontal="left" vertical="center" wrapText="1"/>
    </xf>
    <xf numFmtId="0" fontId="6" fillId="6" borderId="60" xfId="0" applyNumberFormat="1" applyFont="1" applyFill="1" applyBorder="1" applyAlignment="1" applyProtection="1">
      <alignment horizontal="center" vertical="center" wrapText="1"/>
    </xf>
    <xf numFmtId="0" fontId="6" fillId="6" borderId="73" xfId="0" applyNumberFormat="1" applyFont="1" applyFill="1" applyBorder="1" applyAlignment="1" applyProtection="1">
      <alignment horizontal="center" vertical="center" wrapText="1"/>
    </xf>
    <xf numFmtId="0" fontId="6" fillId="6" borderId="79" xfId="0" applyNumberFormat="1" applyFont="1" applyFill="1" applyBorder="1" applyAlignment="1" applyProtection="1">
      <alignment horizontal="center" vertical="center" wrapText="1"/>
    </xf>
    <xf numFmtId="0" fontId="6" fillId="6" borderId="80" xfId="0" applyNumberFormat="1" applyFont="1" applyFill="1" applyBorder="1" applyAlignment="1" applyProtection="1">
      <alignment horizontal="center" vertical="center" wrapText="1"/>
    </xf>
    <xf numFmtId="0" fontId="6" fillId="6" borderId="0" xfId="0" applyNumberFormat="1" applyFont="1" applyFill="1" applyBorder="1" applyAlignment="1" applyProtection="1">
      <alignment horizontal="center" vertical="center" wrapText="1"/>
    </xf>
    <xf numFmtId="0" fontId="6" fillId="6" borderId="81" xfId="0" applyNumberFormat="1" applyFont="1" applyFill="1" applyBorder="1" applyAlignment="1" applyProtection="1">
      <alignment horizontal="center" vertical="center" wrapText="1"/>
    </xf>
    <xf numFmtId="0" fontId="23" fillId="0" borderId="80" xfId="0" applyFont="1" applyBorder="1" applyAlignment="1">
      <alignment horizontal="center" wrapText="1"/>
    </xf>
    <xf numFmtId="0" fontId="46" fillId="0" borderId="80" xfId="0" applyFont="1" applyBorder="1" applyAlignment="1">
      <alignment horizontal="center" wrapText="1"/>
    </xf>
    <xf numFmtId="0" fontId="13" fillId="6" borderId="54" xfId="0" applyNumberFormat="1" applyFont="1" applyFill="1" applyBorder="1" applyAlignment="1" applyProtection="1">
      <alignment horizontal="center" vertical="center" wrapText="1"/>
    </xf>
    <xf numFmtId="0" fontId="13" fillId="6" borderId="56" xfId="0" applyNumberFormat="1" applyFont="1" applyFill="1" applyBorder="1" applyAlignment="1" applyProtection="1">
      <alignment horizontal="center" vertical="center" wrapText="1"/>
    </xf>
    <xf numFmtId="0" fontId="23" fillId="3" borderId="46" xfId="0" applyFont="1" applyFill="1" applyBorder="1" applyAlignment="1">
      <alignment horizontal="center" vertical="center" wrapText="1"/>
    </xf>
    <xf numFmtId="0" fontId="23" fillId="3" borderId="47" xfId="0" applyFont="1" applyFill="1" applyBorder="1" applyAlignment="1">
      <alignment horizontal="center" vertical="center" wrapText="1"/>
    </xf>
    <xf numFmtId="0" fontId="23" fillId="3" borderId="48" xfId="0" applyFont="1" applyFill="1" applyBorder="1" applyAlignment="1">
      <alignment horizontal="center" vertical="center" wrapText="1"/>
    </xf>
    <xf numFmtId="0" fontId="24" fillId="0" borderId="53"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9" xfId="0" applyFont="1" applyBorder="1" applyAlignment="1">
      <alignment horizontal="center" vertical="center" wrapText="1"/>
    </xf>
    <xf numFmtId="0" fontId="22" fillId="4" borderId="61" xfId="0" applyFont="1" applyFill="1" applyBorder="1" applyAlignment="1">
      <alignment horizontal="center" vertical="center" wrapText="1"/>
    </xf>
    <xf numFmtId="0" fontId="22" fillId="4" borderId="65" xfId="0" applyFont="1" applyFill="1" applyBorder="1" applyAlignment="1">
      <alignment horizontal="center" vertical="center" wrapText="1"/>
    </xf>
    <xf numFmtId="0" fontId="21" fillId="0" borderId="49" xfId="0" applyFont="1" applyBorder="1" applyAlignment="1">
      <alignment vertical="center" wrapText="1"/>
    </xf>
    <xf numFmtId="0" fontId="21" fillId="0" borderId="0" xfId="0" applyFont="1" applyBorder="1" applyAlignment="1">
      <alignment vertical="center" wrapText="1"/>
    </xf>
    <xf numFmtId="0" fontId="21" fillId="0" borderId="50" xfId="0" applyFont="1" applyBorder="1" applyAlignment="1">
      <alignment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3" xfId="0" applyFont="1" applyBorder="1" applyAlignment="1">
      <alignment horizontal="center" vertical="center" textRotation="90" wrapText="1"/>
    </xf>
    <xf numFmtId="0" fontId="21" fillId="0" borderId="0"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53" xfId="0" applyFont="1" applyBorder="1" applyAlignment="1">
      <alignment horizontal="center" vertical="center" wrapText="1"/>
    </xf>
    <xf numFmtId="0" fontId="3" fillId="0" borderId="0" xfId="0" applyFont="1" applyBorder="1" applyAlignment="1">
      <alignment horizontal="right"/>
    </xf>
    <xf numFmtId="0" fontId="42" fillId="0" borderId="57" xfId="0" applyFont="1" applyBorder="1" applyAlignment="1" applyProtection="1">
      <alignment horizontal="center"/>
      <protection locked="0"/>
    </xf>
    <xf numFmtId="0" fontId="42" fillId="0" borderId="59" xfId="0" applyFont="1" applyBorder="1" applyAlignment="1" applyProtection="1">
      <alignment horizontal="center"/>
      <protection locked="0"/>
    </xf>
    <xf numFmtId="0" fontId="23" fillId="0" borderId="86" xfId="0" applyFont="1" applyBorder="1" applyAlignment="1" applyProtection="1">
      <alignment horizontal="center" vertical="center"/>
      <protection locked="0"/>
    </xf>
    <xf numFmtId="165" fontId="0" fillId="5" borderId="86" xfId="0" applyNumberFormat="1" applyFill="1" applyBorder="1" applyAlignment="1" applyProtection="1">
      <alignment horizontal="center"/>
      <protection hidden="1"/>
    </xf>
    <xf numFmtId="0" fontId="23" fillId="11" borderId="53" xfId="0" applyFont="1" applyFill="1" applyBorder="1" applyAlignment="1">
      <alignment horizontal="center" vertical="center"/>
    </xf>
    <xf numFmtId="0" fontId="43" fillId="10" borderId="53" xfId="0" applyFont="1" applyFill="1" applyBorder="1" applyAlignment="1">
      <alignment horizontal="center" vertical="center"/>
    </xf>
    <xf numFmtId="0" fontId="23" fillId="0" borderId="57" xfId="0" applyFont="1" applyBorder="1" applyAlignment="1" applyProtection="1">
      <alignment horizontal="left"/>
      <protection locked="0" hidden="1"/>
    </xf>
    <xf numFmtId="0" fontId="23" fillId="0" borderId="58" xfId="0" applyFont="1" applyBorder="1" applyAlignment="1" applyProtection="1">
      <alignment horizontal="left"/>
      <protection locked="0" hidden="1"/>
    </xf>
    <xf numFmtId="0" fontId="23" fillId="0" borderId="53" xfId="0" applyFont="1" applyBorder="1" applyAlignment="1" applyProtection="1">
      <alignment horizontal="left"/>
      <protection locked="0" hidden="1"/>
    </xf>
    <xf numFmtId="0" fontId="23" fillId="11" borderId="53" xfId="0" applyFont="1" applyFill="1" applyBorder="1" applyAlignment="1">
      <alignment horizontal="center" vertical="center" wrapText="1"/>
    </xf>
    <xf numFmtId="0" fontId="23" fillId="5" borderId="57" xfId="0" applyFont="1" applyFill="1" applyBorder="1" applyAlignment="1">
      <alignment horizontal="center"/>
    </xf>
    <xf numFmtId="0" fontId="23" fillId="5" borderId="59" xfId="0" applyFont="1" applyFill="1" applyBorder="1" applyAlignment="1">
      <alignment horizontal="center"/>
    </xf>
    <xf numFmtId="0" fontId="23" fillId="0" borderId="59" xfId="0" applyFont="1" applyBorder="1" applyAlignment="1" applyProtection="1">
      <alignment horizontal="left"/>
      <protection locked="0" hidden="1"/>
    </xf>
    <xf numFmtId="0" fontId="0" fillId="0" borderId="57" xfId="0" applyBorder="1" applyAlignment="1" applyProtection="1">
      <alignment horizontal="center"/>
      <protection locked="0"/>
    </xf>
    <xf numFmtId="0" fontId="0" fillId="0" borderId="59" xfId="0" applyBorder="1" applyAlignment="1" applyProtection="1">
      <alignment horizontal="center"/>
      <protection locked="0"/>
    </xf>
    <xf numFmtId="0" fontId="23" fillId="0" borderId="53" xfId="0" applyFont="1" applyBorder="1" applyAlignment="1" applyProtection="1">
      <alignment horizontal="center" vertical="center"/>
      <protection locked="0"/>
    </xf>
  </cellXfs>
  <cellStyles count="1">
    <cellStyle name="Normal" xfId="0" builtinId="0"/>
  </cellStyles>
  <dxfs count="4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rgb="FF9C0006"/>
      </font>
      <fill>
        <patternFill>
          <bgColor rgb="FFFFC7CE"/>
        </patternFill>
      </fill>
    </dxf>
    <dxf>
      <font>
        <b/>
        <i val="0"/>
        <color rgb="FFFF0000"/>
      </font>
      <fill>
        <patternFill>
          <bgColor theme="0"/>
        </patternFill>
      </fill>
    </dxf>
    <dxf>
      <font>
        <condense val="0"/>
        <extend val="0"/>
        <color rgb="FF9C0006"/>
      </font>
      <fill>
        <patternFill>
          <bgColor rgb="FFFFC7CE"/>
        </patternFill>
      </fill>
    </dxf>
    <dxf>
      <font>
        <color theme="0"/>
      </font>
      <fill>
        <patternFill>
          <bgColor theme="0"/>
        </patternFill>
      </fill>
    </dxf>
    <dxf>
      <font>
        <color theme="0" tint="-4.9989318521683403E-2"/>
      </font>
    </dxf>
    <dxf>
      <font>
        <color theme="0"/>
      </font>
    </dxf>
    <dxf>
      <font>
        <color theme="0"/>
      </font>
    </dxf>
    <dxf>
      <fill>
        <patternFill>
          <bgColor theme="1" tint="0.499984740745262"/>
        </patternFill>
      </fill>
    </dxf>
    <dxf>
      <fill>
        <patternFill>
          <bgColor theme="1" tint="0.499984740745262"/>
        </patternFill>
      </fill>
    </dxf>
    <dxf>
      <font>
        <color theme="0"/>
      </font>
    </dxf>
    <dxf>
      <font>
        <color theme="0"/>
      </font>
    </dxf>
    <dxf>
      <font>
        <color theme="0"/>
      </font>
    </dxf>
    <dxf>
      <fill>
        <patternFill patternType="solid">
          <fgColor auto="1"/>
          <bgColor theme="0" tint="-0.49998474074526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EDC3A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INTRO!A1"/><Relationship Id="rId1" Type="http://schemas.openxmlformats.org/officeDocument/2006/relationships/hyperlink" Target="#'TA inner'!A1"/></Relationships>
</file>

<file path=xl/drawings/_rels/drawing3.xml.rels><?xml version="1.0" encoding="UTF-8" standalone="yes"?>
<Relationships xmlns="http://schemas.openxmlformats.org/package/2006/relationships"><Relationship Id="rId2" Type="http://schemas.openxmlformats.org/officeDocument/2006/relationships/hyperlink" Target="#'Data Entry'!A1"/><Relationship Id="rId1" Type="http://schemas.openxmlformats.org/officeDocument/2006/relationships/hyperlink" Target="#'TA outer'!A1"/></Relationships>
</file>

<file path=xl/drawings/_rels/drawing4.xml.rels><?xml version="1.0" encoding="UTF-8" standalone="yes"?>
<Relationships xmlns="http://schemas.openxmlformats.org/package/2006/relationships"><Relationship Id="rId2" Type="http://schemas.openxmlformats.org/officeDocument/2006/relationships/hyperlink" Target="#'TA inner'!A1"/><Relationship Id="rId1" Type="http://schemas.openxmlformats.org/officeDocument/2006/relationships/hyperlink" Target="#'&#2354;&#2328;&#2369; &#2351;&#2366;&#2340;&#2381;&#2352;&#2366; &#2348;&#2367;&#2354;(1) '!A1"/></Relationships>
</file>

<file path=xl/drawings/_rels/drawing5.xml.rels><?xml version="1.0" encoding="UTF-8" standalone="yes"?>
<Relationships xmlns="http://schemas.openxmlformats.org/package/2006/relationships"><Relationship Id="rId1" Type="http://schemas.openxmlformats.org/officeDocument/2006/relationships/hyperlink" Target="https://www.rajteachers.in/all-in-one-fixation-with-arrear_calculation_excel-utility-by-hr-joshi_02-01-2021/" TargetMode="External"/></Relationships>
</file>

<file path=xl/drawings/_rels/drawing6.xml.rels><?xml version="1.0" encoding="UTF-8" standalone="yes"?>
<Relationships xmlns="http://schemas.openxmlformats.org/package/2006/relationships"><Relationship Id="rId2" Type="http://schemas.openxmlformats.org/officeDocument/2006/relationships/hyperlink" Target="#'&#2354;&#2328;&#2369; &#2351;&#2366;&#2340;&#2381;&#2352;&#2366; &#2348;&#2367;&#2354;  (2)'!A1"/><Relationship Id="rId1" Type="http://schemas.openxmlformats.org/officeDocument/2006/relationships/hyperlink" Target="#'TA outer'!A1"/></Relationships>
</file>

<file path=xl/drawings/_rels/drawing7.xml.rels><?xml version="1.0" encoding="UTF-8" standalone="yes"?>
<Relationships xmlns="http://schemas.openxmlformats.org/package/2006/relationships"><Relationship Id="rId2" Type="http://schemas.openxmlformats.org/officeDocument/2006/relationships/hyperlink" Target="#'&#2354;&#2328;&#2369; &#2351;&#2366;&#2340;&#2381;&#2352;&#2366; &#2348;&#2367;&#2354;  (3)'!A1"/><Relationship Id="rId1" Type="http://schemas.openxmlformats.org/officeDocument/2006/relationships/hyperlink" Target="#'&#2354;&#2328;&#2369; &#2351;&#2366;&#2340;&#2381;&#2352;&#2366; &#2348;&#2367;&#2354;(1) '!A1"/></Relationships>
</file>

<file path=xl/drawings/_rels/drawing8.xml.rels><?xml version="1.0" encoding="UTF-8" standalone="yes"?>
<Relationships xmlns="http://schemas.openxmlformats.org/package/2006/relationships"><Relationship Id="rId2" Type="http://schemas.openxmlformats.org/officeDocument/2006/relationships/hyperlink" Target="#'&#2354;&#2328;&#2369; &#2351;&#2366;&#2340;&#2381;&#2352;&#2366; &#2348;&#2367;&#2354;  (4)'!A1"/><Relationship Id="rId1" Type="http://schemas.openxmlformats.org/officeDocument/2006/relationships/hyperlink" Target="#'&#2354;&#2328;&#2369; &#2351;&#2366;&#2340;&#2381;&#2352;&#2366; &#2348;&#2367;&#2354;  (2)'!A1"/></Relationships>
</file>

<file path=xl/drawings/_rels/drawing9.xml.rels><?xml version="1.0" encoding="UTF-8" standalone="yes"?>
<Relationships xmlns="http://schemas.openxmlformats.org/package/2006/relationships"><Relationship Id="rId1"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21</xdr:row>
      <xdr:rowOff>127000</xdr:rowOff>
    </xdr:from>
    <xdr:to>
      <xdr:col>4</xdr:col>
      <xdr:colOff>82550</xdr:colOff>
      <xdr:row>23</xdr:row>
      <xdr:rowOff>76200</xdr:rowOff>
    </xdr:to>
    <xdr:sp macro="" textlink="">
      <xdr:nvSpPr>
        <xdr:cNvPr id="10" name="AutoShape 4" descr="Image result for whatsapp logo image">
          <a:extLst>
            <a:ext uri="{FF2B5EF4-FFF2-40B4-BE49-F238E27FC236}">
              <a16:creationId xmlns:a16="http://schemas.microsoft.com/office/drawing/2014/main" xmlns="" id="{9D0C7702-45AA-4674-9493-4D22897A4517}"/>
            </a:ext>
          </a:extLst>
        </xdr:cNvPr>
        <xdr:cNvSpPr>
          <a:spLocks noChangeAspect="1" noChangeArrowheads="1"/>
        </xdr:cNvSpPr>
      </xdr:nvSpPr>
      <xdr:spPr bwMode="auto">
        <a:xfrm>
          <a:off x="11652250" y="31813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127000</xdr:rowOff>
    </xdr:from>
    <xdr:to>
      <xdr:col>4</xdr:col>
      <xdr:colOff>82550</xdr:colOff>
      <xdr:row>23</xdr:row>
      <xdr:rowOff>76200</xdr:rowOff>
    </xdr:to>
    <xdr:sp macro="" textlink="">
      <xdr:nvSpPr>
        <xdr:cNvPr id="11" name="AutoShape 4" descr="Image result for whatsapp logo image">
          <a:extLst>
            <a:ext uri="{FF2B5EF4-FFF2-40B4-BE49-F238E27FC236}">
              <a16:creationId xmlns:a16="http://schemas.microsoft.com/office/drawing/2014/main" xmlns="" id="{00BE454E-DAF3-4817-AF2C-085F1CB19FDC}"/>
            </a:ext>
          </a:extLst>
        </xdr:cNvPr>
        <xdr:cNvSpPr>
          <a:spLocks noChangeAspect="1" noChangeArrowheads="1"/>
        </xdr:cNvSpPr>
      </xdr:nvSpPr>
      <xdr:spPr bwMode="auto">
        <a:xfrm>
          <a:off x="11652250" y="31813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20</xdr:row>
      <xdr:rowOff>63500</xdr:rowOff>
    </xdr:from>
    <xdr:to>
      <xdr:col>2</xdr:col>
      <xdr:colOff>2514600</xdr:colOff>
      <xdr:row>24</xdr:row>
      <xdr:rowOff>76200</xdr:rowOff>
    </xdr:to>
    <xdr:pic>
      <xdr:nvPicPr>
        <xdr:cNvPr id="12" name="Picture 11">
          <a:hlinkClick xmlns:r="http://schemas.openxmlformats.org/officeDocument/2006/relationships" r:id="rId1"/>
          <a:extLst>
            <a:ext uri="{FF2B5EF4-FFF2-40B4-BE49-F238E27FC236}">
              <a16:creationId xmlns:a16="http://schemas.microsoft.com/office/drawing/2014/main" xmlns="" id="{A9972457-B94C-4D06-A70D-D129FD1768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1250" y="29337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3" name="Right Arrow 18">
          <a:hlinkClick xmlns:r="http://schemas.openxmlformats.org/officeDocument/2006/relationships" r:id="rId3"/>
          <a:extLst>
            <a:ext uri="{FF2B5EF4-FFF2-40B4-BE49-F238E27FC236}">
              <a16:creationId xmlns:a16="http://schemas.microsoft.com/office/drawing/2014/main" xmlns="" id="{930B2081-9905-462A-99BE-452BBCEB30E1}"/>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18</xdr:row>
      <xdr:rowOff>158750</xdr:rowOff>
    </xdr:from>
    <xdr:to>
      <xdr:col>2</xdr:col>
      <xdr:colOff>7321550</xdr:colOff>
      <xdr:row>20</xdr:row>
      <xdr:rowOff>44450</xdr:rowOff>
    </xdr:to>
    <xdr:sp macro="" textlink="">
      <xdr:nvSpPr>
        <xdr:cNvPr id="14" name="Rounded Rectangle 9">
          <a:extLst>
            <a:ext uri="{FF2B5EF4-FFF2-40B4-BE49-F238E27FC236}">
              <a16:creationId xmlns:a16="http://schemas.microsoft.com/office/drawing/2014/main" xmlns="" id="{2E54B051-E8EA-4A63-A99B-7FC0F3D1C3D2}"/>
            </a:ext>
          </a:extLst>
        </xdr:cNvPr>
        <xdr:cNvSpPr/>
      </xdr:nvSpPr>
      <xdr:spPr>
        <a:xfrm>
          <a:off x="7550150" y="26606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20</xdr:row>
      <xdr:rowOff>57150</xdr:rowOff>
    </xdr:from>
    <xdr:to>
      <xdr:col>2</xdr:col>
      <xdr:colOff>7550150</xdr:colOff>
      <xdr:row>25</xdr:row>
      <xdr:rowOff>19050</xdr:rowOff>
    </xdr:to>
    <xdr:sp macro="" textlink="">
      <xdr:nvSpPr>
        <xdr:cNvPr id="15" name="Rounded Rectangle 11">
          <a:extLst>
            <a:ext uri="{FF2B5EF4-FFF2-40B4-BE49-F238E27FC236}">
              <a16:creationId xmlns:a16="http://schemas.microsoft.com/office/drawing/2014/main" xmlns="" id="{99FEF973-7B7D-4E83-B740-88C889C87A76}"/>
            </a:ext>
          </a:extLst>
        </xdr:cNvPr>
        <xdr:cNvSpPr/>
      </xdr:nvSpPr>
      <xdr:spPr>
        <a:xfrm>
          <a:off x="7334250" y="29273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18</xdr:row>
      <xdr:rowOff>38100</xdr:rowOff>
    </xdr:from>
    <xdr:to>
      <xdr:col>2</xdr:col>
      <xdr:colOff>9220200</xdr:colOff>
      <xdr:row>25</xdr:row>
      <xdr:rowOff>19050</xdr:rowOff>
    </xdr:to>
    <xdr:sp macro="" textlink="">
      <xdr:nvSpPr>
        <xdr:cNvPr id="16" name="Frame 15">
          <a:extLst>
            <a:ext uri="{FF2B5EF4-FFF2-40B4-BE49-F238E27FC236}">
              <a16:creationId xmlns:a16="http://schemas.microsoft.com/office/drawing/2014/main" xmlns="" id="{CADB91D8-E7A7-4751-8EA3-2005DF92A1A6}"/>
            </a:ext>
          </a:extLst>
        </xdr:cNvPr>
        <xdr:cNvSpPr/>
      </xdr:nvSpPr>
      <xdr:spPr>
        <a:xfrm>
          <a:off x="9734550" y="2540000"/>
          <a:ext cx="1346200" cy="127000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18</xdr:row>
      <xdr:rowOff>177800</xdr:rowOff>
    </xdr:from>
    <xdr:to>
      <xdr:col>2</xdr:col>
      <xdr:colOff>9059268</xdr:colOff>
      <xdr:row>24</xdr:row>
      <xdr:rowOff>203200</xdr:rowOff>
    </xdr:to>
    <xdr:pic>
      <xdr:nvPicPr>
        <xdr:cNvPr id="17" name="Picture 16">
          <a:extLst>
            <a:ext uri="{FF2B5EF4-FFF2-40B4-BE49-F238E27FC236}">
              <a16:creationId xmlns:a16="http://schemas.microsoft.com/office/drawing/2014/main" xmlns="" id="{E6BDAE91-4B16-47B0-859D-1644C383F8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600" y="26797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189279</xdr:colOff>
      <xdr:row>1</xdr:row>
      <xdr:rowOff>67163</xdr:rowOff>
    </xdr:from>
    <xdr:to>
      <xdr:col>18</xdr:col>
      <xdr:colOff>30528</xdr:colOff>
      <xdr:row>3</xdr:row>
      <xdr:rowOff>79375</xdr:rowOff>
    </xdr:to>
    <xdr:sp macro="" textlink="">
      <xdr:nvSpPr>
        <xdr:cNvPr id="3" name="Ribbon: Tilted Down 2">
          <a:extLst>
            <a:ext uri="{FF2B5EF4-FFF2-40B4-BE49-F238E27FC236}">
              <a16:creationId xmlns:a16="http://schemas.microsoft.com/office/drawing/2014/main" xmlns="" id="{0E469D2C-7DCC-4FBF-93F5-46E67DEDA225}"/>
            </a:ext>
          </a:extLst>
        </xdr:cNvPr>
        <xdr:cNvSpPr/>
      </xdr:nvSpPr>
      <xdr:spPr>
        <a:xfrm>
          <a:off x="1923317" y="250336"/>
          <a:ext cx="7949711" cy="378558"/>
        </a:xfrm>
        <a:prstGeom prst="ribbon">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400" b="1" cap="none" spc="0">
              <a:ln w="0"/>
              <a:solidFill>
                <a:schemeClr val="tx1"/>
              </a:solidFill>
              <a:effectLst>
                <a:outerShdw blurRad="38100" dist="19050" dir="2700000" algn="tl" rotWithShape="0">
                  <a:schemeClr val="dk1">
                    <a:alpha val="40000"/>
                  </a:schemeClr>
                </a:outerShdw>
              </a:effectLst>
              <a:latin typeface="+mj-lt"/>
            </a:rPr>
            <a:t>DATA</a:t>
          </a:r>
          <a:r>
            <a:rPr lang="en-GB" sz="1400" b="1" cap="none" spc="0" baseline="0">
              <a:ln w="0"/>
              <a:solidFill>
                <a:schemeClr val="tx1"/>
              </a:solidFill>
              <a:effectLst>
                <a:outerShdw blurRad="38100" dist="19050" dir="2700000" algn="tl" rotWithShape="0">
                  <a:schemeClr val="dk1">
                    <a:alpha val="40000"/>
                  </a:schemeClr>
                </a:outerShdw>
              </a:effectLst>
              <a:latin typeface="+mj-lt"/>
            </a:rPr>
            <a:t> ENTRY</a:t>
          </a:r>
          <a:endParaRPr lang="en-GB" sz="1400" b="1" cap="none" spc="0">
            <a:ln w="0"/>
            <a:solidFill>
              <a:schemeClr val="tx1"/>
            </a:solidFill>
            <a:effectLst>
              <a:outerShdw blurRad="38100" dist="19050" dir="2700000" algn="tl" rotWithShape="0">
                <a:schemeClr val="dk1">
                  <a:alpha val="40000"/>
                </a:schemeClr>
              </a:outerShdw>
            </a:effectLst>
            <a:latin typeface="+mj-lt"/>
          </a:endParaRPr>
        </a:p>
      </xdr:txBody>
    </xdr:sp>
    <xdr:clientData/>
  </xdr:twoCellAnchor>
  <xdr:twoCellAnchor>
    <xdr:from>
      <xdr:col>3</xdr:col>
      <xdr:colOff>246946</xdr:colOff>
      <xdr:row>9</xdr:row>
      <xdr:rowOff>35278</xdr:rowOff>
    </xdr:from>
    <xdr:to>
      <xdr:col>5</xdr:col>
      <xdr:colOff>1008944</xdr:colOff>
      <xdr:row>9</xdr:row>
      <xdr:rowOff>239889</xdr:rowOff>
    </xdr:to>
    <xdr:sp macro="" textlink="">
      <xdr:nvSpPr>
        <xdr:cNvPr id="4" name="Rectangle: Rounded Corners 3">
          <a:extLst>
            <a:ext uri="{FF2B5EF4-FFF2-40B4-BE49-F238E27FC236}">
              <a16:creationId xmlns:a16="http://schemas.microsoft.com/office/drawing/2014/main" xmlns="" id="{EDC84500-EBD0-4EF2-B8E2-EE7A031C57EB}"/>
            </a:ext>
          </a:extLst>
        </xdr:cNvPr>
        <xdr:cNvSpPr/>
      </xdr:nvSpPr>
      <xdr:spPr>
        <a:xfrm>
          <a:off x="1975557" y="1912056"/>
          <a:ext cx="2067276" cy="204611"/>
        </a:xfrm>
        <a:prstGeom prst="roundRect">
          <a:avLst>
            <a:gd name="adj" fmla="val 0"/>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hi-IN" sz="1000">
              <a:latin typeface="+mj-lt"/>
            </a:rPr>
            <a:t>TIME FORMAT 24</a:t>
          </a:r>
          <a:r>
            <a:rPr lang="hi-IN" sz="1000" baseline="0">
              <a:latin typeface="+mj-lt"/>
            </a:rPr>
            <a:t> HOURS में भरें</a:t>
          </a:r>
          <a:endParaRPr lang="en-GB" sz="1000">
            <a:latin typeface="+mj-lt"/>
          </a:endParaRPr>
        </a:p>
      </xdr:txBody>
    </xdr:sp>
    <xdr:clientData/>
  </xdr:twoCellAnchor>
  <xdr:twoCellAnchor>
    <xdr:from>
      <xdr:col>1</xdr:col>
      <xdr:colOff>56445</xdr:colOff>
      <xdr:row>1</xdr:row>
      <xdr:rowOff>7054</xdr:rowOff>
    </xdr:from>
    <xdr:to>
      <xdr:col>2</xdr:col>
      <xdr:colOff>608895</xdr:colOff>
      <xdr:row>3</xdr:row>
      <xdr:rowOff>68438</xdr:rowOff>
    </xdr:to>
    <xdr:sp macro="" textlink="">
      <xdr:nvSpPr>
        <xdr:cNvPr id="5" name="Right Arrow 18">
          <a:hlinkClick xmlns:r="http://schemas.openxmlformats.org/officeDocument/2006/relationships" r:id="rId1"/>
          <a:extLst>
            <a:ext uri="{FF2B5EF4-FFF2-40B4-BE49-F238E27FC236}">
              <a16:creationId xmlns:a16="http://schemas.microsoft.com/office/drawing/2014/main" xmlns="" id="{B2AE4586-7600-4192-A647-7EBBBE92FD8B}"/>
            </a:ext>
          </a:extLst>
        </xdr:cNvPr>
        <xdr:cNvSpPr/>
      </xdr:nvSpPr>
      <xdr:spPr>
        <a:xfrm>
          <a:off x="218723" y="190498"/>
          <a:ext cx="742950" cy="428273"/>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19</xdr:col>
      <xdr:colOff>98778</xdr:colOff>
      <xdr:row>1</xdr:row>
      <xdr:rowOff>1</xdr:rowOff>
    </xdr:from>
    <xdr:to>
      <xdr:col>20</xdr:col>
      <xdr:colOff>262467</xdr:colOff>
      <xdr:row>3</xdr:row>
      <xdr:rowOff>101601</xdr:rowOff>
    </xdr:to>
    <xdr:sp macro="" textlink="">
      <xdr:nvSpPr>
        <xdr:cNvPr id="6" name="Right Arrow 18">
          <a:hlinkClick xmlns:r="http://schemas.openxmlformats.org/officeDocument/2006/relationships" r:id="rId2"/>
          <a:extLst>
            <a:ext uri="{FF2B5EF4-FFF2-40B4-BE49-F238E27FC236}">
              <a16:creationId xmlns:a16="http://schemas.microsoft.com/office/drawing/2014/main" xmlns="" id="{017A032A-FC9F-4537-92E0-E6F3EA08C3A9}"/>
            </a:ext>
          </a:extLst>
        </xdr:cNvPr>
        <xdr:cNvSpPr/>
      </xdr:nvSpPr>
      <xdr:spPr>
        <a:xfrm flipH="1">
          <a:off x="10738556" y="183445"/>
          <a:ext cx="685800" cy="468489"/>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angal" panose="02040503050203030202" pitchFamily="18" charset="0"/>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146050</xdr:colOff>
      <xdr:row>1</xdr:row>
      <xdr:rowOff>31750</xdr:rowOff>
    </xdr:from>
    <xdr:to>
      <xdr:col>28</xdr:col>
      <xdr:colOff>266700</xdr:colOff>
      <xdr:row>3</xdr:row>
      <xdr:rowOff>114300</xdr:rowOff>
    </xdr:to>
    <xdr:sp macro="" textlink="">
      <xdr:nvSpPr>
        <xdr:cNvPr id="3" name="Right Arrow 18">
          <a:hlinkClick xmlns:r="http://schemas.openxmlformats.org/officeDocument/2006/relationships" r:id="rId1"/>
          <a:extLst>
            <a:ext uri="{FF2B5EF4-FFF2-40B4-BE49-F238E27FC236}">
              <a16:creationId xmlns:a16="http://schemas.microsoft.com/office/drawing/2014/main" xmlns="" id="{37802B82-98A1-4285-8494-E6A1AEA78FDC}"/>
            </a:ext>
          </a:extLst>
        </xdr:cNvPr>
        <xdr:cNvSpPr/>
      </xdr:nvSpPr>
      <xdr:spPr>
        <a:xfrm>
          <a:off x="12560300" y="23495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26</xdr:col>
      <xdr:colOff>120650</xdr:colOff>
      <xdr:row>4</xdr:row>
      <xdr:rowOff>95250</xdr:rowOff>
    </xdr:from>
    <xdr:to>
      <xdr:col>28</xdr:col>
      <xdr:colOff>184150</xdr:colOff>
      <xdr:row>5</xdr:row>
      <xdr:rowOff>196850</xdr:rowOff>
    </xdr:to>
    <xdr:sp macro="" textlink="">
      <xdr:nvSpPr>
        <xdr:cNvPr id="5" name="Right Arrow 18">
          <a:hlinkClick xmlns:r="http://schemas.openxmlformats.org/officeDocument/2006/relationships" r:id="rId2"/>
          <a:extLst>
            <a:ext uri="{FF2B5EF4-FFF2-40B4-BE49-F238E27FC236}">
              <a16:creationId xmlns:a16="http://schemas.microsoft.com/office/drawing/2014/main" xmlns="" id="{A160FAF1-DB70-482D-A23E-E028CFFDAC7F}"/>
            </a:ext>
          </a:extLst>
        </xdr:cNvPr>
        <xdr:cNvSpPr/>
      </xdr:nvSpPr>
      <xdr:spPr>
        <a:xfrm flipH="1">
          <a:off x="12534900" y="1060450"/>
          <a:ext cx="685800" cy="3556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angal" panose="02040503050203030202" pitchFamily="18" charset="0"/>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1</xdr:row>
      <xdr:rowOff>0</xdr:rowOff>
    </xdr:from>
    <xdr:to>
      <xdr:col>25</xdr:col>
      <xdr:colOff>133350</xdr:colOff>
      <xdr:row>3</xdr:row>
      <xdr:rowOff>25400</xdr:rowOff>
    </xdr:to>
    <xdr:sp macro="" textlink="">
      <xdr:nvSpPr>
        <xdr:cNvPr id="3" name="Right Arrow 18">
          <a:hlinkClick xmlns:r="http://schemas.openxmlformats.org/officeDocument/2006/relationships" r:id="rId1"/>
          <a:extLst>
            <a:ext uri="{FF2B5EF4-FFF2-40B4-BE49-F238E27FC236}">
              <a16:creationId xmlns:a16="http://schemas.microsoft.com/office/drawing/2014/main" xmlns="" id="{B0BAF274-0CAF-4A78-8C46-BC08FF68832B}"/>
            </a:ext>
          </a:extLst>
        </xdr:cNvPr>
        <xdr:cNvSpPr/>
      </xdr:nvSpPr>
      <xdr:spPr>
        <a:xfrm>
          <a:off x="10674350" y="15875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24</xdr:col>
      <xdr:colOff>0</xdr:colOff>
      <xdr:row>4</xdr:row>
      <xdr:rowOff>0</xdr:rowOff>
    </xdr:from>
    <xdr:to>
      <xdr:col>25</xdr:col>
      <xdr:colOff>76200</xdr:colOff>
      <xdr:row>4</xdr:row>
      <xdr:rowOff>355600</xdr:rowOff>
    </xdr:to>
    <xdr:sp macro="" textlink="">
      <xdr:nvSpPr>
        <xdr:cNvPr id="5" name="Right Arrow 18">
          <a:hlinkClick xmlns:r="http://schemas.openxmlformats.org/officeDocument/2006/relationships" r:id="rId2"/>
          <a:extLst>
            <a:ext uri="{FF2B5EF4-FFF2-40B4-BE49-F238E27FC236}">
              <a16:creationId xmlns:a16="http://schemas.microsoft.com/office/drawing/2014/main" xmlns="" id="{6069EB5B-98D7-4CED-97BE-DEA9973C474B}"/>
            </a:ext>
          </a:extLst>
        </xdr:cNvPr>
        <xdr:cNvSpPr/>
      </xdr:nvSpPr>
      <xdr:spPr>
        <a:xfrm flipH="1">
          <a:off x="10674350" y="1079500"/>
          <a:ext cx="685800" cy="3556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angal" panose="02040503050203030202" pitchFamily="18" charset="0"/>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304800</xdr:colOff>
      <xdr:row>19</xdr:row>
      <xdr:rowOff>69850</xdr:rowOff>
    </xdr:to>
    <xdr:sp macro="" textlink="">
      <xdr:nvSpPr>
        <xdr:cNvPr id="2049" name="AutoShape 1">
          <a:hlinkClick xmlns:r="http://schemas.openxmlformats.org/officeDocument/2006/relationships" r:id="rId1"/>
          <a:extLst>
            <a:ext uri="{FF2B5EF4-FFF2-40B4-BE49-F238E27FC236}">
              <a16:creationId xmlns:a16="http://schemas.microsoft.com/office/drawing/2014/main" xmlns="" id="{0BE0AB6E-CE94-41AB-9C1A-7F2A2B57355C}"/>
            </a:ext>
          </a:extLst>
        </xdr:cNvPr>
        <xdr:cNvSpPr>
          <a:spLocks noChangeAspect="1" noChangeArrowheads="1"/>
        </xdr:cNvSpPr>
      </xdr:nvSpPr>
      <xdr:spPr bwMode="auto">
        <a:xfrm>
          <a:off x="0" y="3112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19</xdr:row>
      <xdr:rowOff>69850</xdr:rowOff>
    </xdr:to>
    <xdr:sp macro="" textlink="">
      <xdr:nvSpPr>
        <xdr:cNvPr id="2050" name="AutoShape 2">
          <a:hlinkClick xmlns:r="http://schemas.openxmlformats.org/officeDocument/2006/relationships" r:id="rId1"/>
          <a:extLst>
            <a:ext uri="{FF2B5EF4-FFF2-40B4-BE49-F238E27FC236}">
              <a16:creationId xmlns:a16="http://schemas.microsoft.com/office/drawing/2014/main" xmlns="" id="{7D730448-1B97-438D-B33D-99BC6126010D}"/>
            </a:ext>
          </a:extLst>
        </xdr:cNvPr>
        <xdr:cNvSpPr>
          <a:spLocks noChangeAspect="1" noChangeArrowheads="1"/>
        </xdr:cNvSpPr>
      </xdr:nvSpPr>
      <xdr:spPr bwMode="auto">
        <a:xfrm>
          <a:off x="0" y="4879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0</xdr:rowOff>
    </xdr:from>
    <xdr:ext cx="304800" cy="304800"/>
    <xdr:sp macro="" textlink="">
      <xdr:nvSpPr>
        <xdr:cNvPr id="4" name="AutoShape 1">
          <a:hlinkClick xmlns:r="http://schemas.openxmlformats.org/officeDocument/2006/relationships" r:id="rId1"/>
          <a:extLst>
            <a:ext uri="{FF2B5EF4-FFF2-40B4-BE49-F238E27FC236}">
              <a16:creationId xmlns:a16="http://schemas.microsoft.com/office/drawing/2014/main" xmlns="" id="{FB5E9F38-A2FA-41A0-9F13-A457ADC0E468}"/>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xdr:row>
      <xdr:rowOff>0</xdr:rowOff>
    </xdr:from>
    <xdr:ext cx="304800" cy="304800"/>
    <xdr:sp macro="" textlink="">
      <xdr:nvSpPr>
        <xdr:cNvPr id="5" name="AutoShape 2">
          <a:hlinkClick xmlns:r="http://schemas.openxmlformats.org/officeDocument/2006/relationships" r:id="rId1"/>
          <a:extLst>
            <a:ext uri="{FF2B5EF4-FFF2-40B4-BE49-F238E27FC236}">
              <a16:creationId xmlns:a16="http://schemas.microsoft.com/office/drawing/2014/main" xmlns="" id="{887E916D-BA48-4DA9-9F76-C5E099798F04}"/>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xdr:row>
      <xdr:rowOff>0</xdr:rowOff>
    </xdr:from>
    <xdr:ext cx="304800" cy="304800"/>
    <xdr:sp macro="" textlink="">
      <xdr:nvSpPr>
        <xdr:cNvPr id="6" name="AutoShape 1">
          <a:hlinkClick xmlns:r="http://schemas.openxmlformats.org/officeDocument/2006/relationships" r:id="rId1"/>
          <a:extLst>
            <a:ext uri="{FF2B5EF4-FFF2-40B4-BE49-F238E27FC236}">
              <a16:creationId xmlns:a16="http://schemas.microsoft.com/office/drawing/2014/main" xmlns="" id="{1A171588-2E51-4F89-B688-27A3D55B046E}"/>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xdr:row>
      <xdr:rowOff>0</xdr:rowOff>
    </xdr:from>
    <xdr:ext cx="304800" cy="304800"/>
    <xdr:sp macro="" textlink="">
      <xdr:nvSpPr>
        <xdr:cNvPr id="7" name="AutoShape 2">
          <a:hlinkClick xmlns:r="http://schemas.openxmlformats.org/officeDocument/2006/relationships" r:id="rId1"/>
          <a:extLst>
            <a:ext uri="{FF2B5EF4-FFF2-40B4-BE49-F238E27FC236}">
              <a16:creationId xmlns:a16="http://schemas.microsoft.com/office/drawing/2014/main" xmlns="" id="{81E3DB10-EA39-45AF-99B3-08A6ED5C3FF9}"/>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8" name="AutoShape 1">
          <a:hlinkClick xmlns:r="http://schemas.openxmlformats.org/officeDocument/2006/relationships" r:id="rId1"/>
          <a:extLst>
            <a:ext uri="{FF2B5EF4-FFF2-40B4-BE49-F238E27FC236}">
              <a16:creationId xmlns:a16="http://schemas.microsoft.com/office/drawing/2014/main" xmlns="" id="{9B88BCBB-14C2-4385-B329-3F7913B74621}"/>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9" name="AutoShape 2">
          <a:hlinkClick xmlns:r="http://schemas.openxmlformats.org/officeDocument/2006/relationships" r:id="rId1"/>
          <a:extLst>
            <a:ext uri="{FF2B5EF4-FFF2-40B4-BE49-F238E27FC236}">
              <a16:creationId xmlns:a16="http://schemas.microsoft.com/office/drawing/2014/main" xmlns="" id="{A1AD7C7F-DF7C-4E5B-AC86-F8A0AD882B7D}"/>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10" name="AutoShape 1">
          <a:hlinkClick xmlns:r="http://schemas.openxmlformats.org/officeDocument/2006/relationships" r:id="rId1"/>
          <a:extLst>
            <a:ext uri="{FF2B5EF4-FFF2-40B4-BE49-F238E27FC236}">
              <a16:creationId xmlns:a16="http://schemas.microsoft.com/office/drawing/2014/main" xmlns="" id="{F3626976-3145-49DC-A52E-73220EDD3E7D}"/>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11" name="AutoShape 2">
          <a:hlinkClick xmlns:r="http://schemas.openxmlformats.org/officeDocument/2006/relationships" r:id="rId1"/>
          <a:extLst>
            <a:ext uri="{FF2B5EF4-FFF2-40B4-BE49-F238E27FC236}">
              <a16:creationId xmlns:a16="http://schemas.microsoft.com/office/drawing/2014/main" xmlns="" id="{B5D438AE-9A61-4C48-9245-7123F69AE981}"/>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12" name="AutoShape 1">
          <a:hlinkClick xmlns:r="http://schemas.openxmlformats.org/officeDocument/2006/relationships" r:id="rId1"/>
          <a:extLst>
            <a:ext uri="{FF2B5EF4-FFF2-40B4-BE49-F238E27FC236}">
              <a16:creationId xmlns:a16="http://schemas.microsoft.com/office/drawing/2014/main" xmlns="" id="{893F470A-7777-4FCD-9477-B8398E1B61A9}"/>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13" name="AutoShape 2">
          <a:hlinkClick xmlns:r="http://schemas.openxmlformats.org/officeDocument/2006/relationships" r:id="rId1"/>
          <a:extLst>
            <a:ext uri="{FF2B5EF4-FFF2-40B4-BE49-F238E27FC236}">
              <a16:creationId xmlns:a16="http://schemas.microsoft.com/office/drawing/2014/main" xmlns="" id="{DEAB6357-54E8-40AA-BB22-53BE75D2DFCD}"/>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14" name="AutoShape 1">
          <a:hlinkClick xmlns:r="http://schemas.openxmlformats.org/officeDocument/2006/relationships" r:id="rId1"/>
          <a:extLst>
            <a:ext uri="{FF2B5EF4-FFF2-40B4-BE49-F238E27FC236}">
              <a16:creationId xmlns:a16="http://schemas.microsoft.com/office/drawing/2014/main" xmlns="" id="{BFC8A817-6D93-48EF-997C-A4D3C1A7B35D}"/>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15" name="AutoShape 2">
          <a:hlinkClick xmlns:r="http://schemas.openxmlformats.org/officeDocument/2006/relationships" r:id="rId1"/>
          <a:extLst>
            <a:ext uri="{FF2B5EF4-FFF2-40B4-BE49-F238E27FC236}">
              <a16:creationId xmlns:a16="http://schemas.microsoft.com/office/drawing/2014/main" xmlns="" id="{A372388A-D7BA-43D6-B48A-372E853F518E}"/>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16" name="AutoShape 1">
          <a:hlinkClick xmlns:r="http://schemas.openxmlformats.org/officeDocument/2006/relationships" r:id="rId1"/>
          <a:extLst>
            <a:ext uri="{FF2B5EF4-FFF2-40B4-BE49-F238E27FC236}">
              <a16:creationId xmlns:a16="http://schemas.microsoft.com/office/drawing/2014/main" xmlns="" id="{B0187E79-4CD7-465E-AC88-8E76B85044F2}"/>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17" name="AutoShape 2">
          <a:hlinkClick xmlns:r="http://schemas.openxmlformats.org/officeDocument/2006/relationships" r:id="rId1"/>
          <a:extLst>
            <a:ext uri="{FF2B5EF4-FFF2-40B4-BE49-F238E27FC236}">
              <a16:creationId xmlns:a16="http://schemas.microsoft.com/office/drawing/2014/main" xmlns="" id="{B6A31748-59C8-4F20-8506-9BEA70F46577}"/>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8" name="AutoShape 1">
          <a:hlinkClick xmlns:r="http://schemas.openxmlformats.org/officeDocument/2006/relationships" r:id="rId1"/>
          <a:extLst>
            <a:ext uri="{FF2B5EF4-FFF2-40B4-BE49-F238E27FC236}">
              <a16:creationId xmlns:a16="http://schemas.microsoft.com/office/drawing/2014/main" xmlns="" id="{87FE009C-C199-41E9-80E6-AF4E67EA603B}"/>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9" name="AutoShape 2">
          <a:hlinkClick xmlns:r="http://schemas.openxmlformats.org/officeDocument/2006/relationships" r:id="rId1"/>
          <a:extLst>
            <a:ext uri="{FF2B5EF4-FFF2-40B4-BE49-F238E27FC236}">
              <a16:creationId xmlns:a16="http://schemas.microsoft.com/office/drawing/2014/main" xmlns="" id="{C02BF07B-293D-48C9-8601-4D253AE3D933}"/>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0" name="AutoShape 1">
          <a:hlinkClick xmlns:r="http://schemas.openxmlformats.org/officeDocument/2006/relationships" r:id="rId1"/>
          <a:extLst>
            <a:ext uri="{FF2B5EF4-FFF2-40B4-BE49-F238E27FC236}">
              <a16:creationId xmlns:a16="http://schemas.microsoft.com/office/drawing/2014/main" xmlns="" id="{429DAB69-B8CE-4F66-9B37-76C268365064}"/>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1" name="AutoShape 2">
          <a:hlinkClick xmlns:r="http://schemas.openxmlformats.org/officeDocument/2006/relationships" r:id="rId1"/>
          <a:extLst>
            <a:ext uri="{FF2B5EF4-FFF2-40B4-BE49-F238E27FC236}">
              <a16:creationId xmlns:a16="http://schemas.microsoft.com/office/drawing/2014/main" xmlns="" id="{4DDD3776-BD2D-459F-B183-30EB6B79CB2D}"/>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2" name="AutoShape 1">
          <a:hlinkClick xmlns:r="http://schemas.openxmlformats.org/officeDocument/2006/relationships" r:id="rId1"/>
          <a:extLst>
            <a:ext uri="{FF2B5EF4-FFF2-40B4-BE49-F238E27FC236}">
              <a16:creationId xmlns:a16="http://schemas.microsoft.com/office/drawing/2014/main" xmlns="" id="{741BC901-9663-4CD0-A6B7-F618211E579C}"/>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23" name="AutoShape 2">
          <a:hlinkClick xmlns:r="http://schemas.openxmlformats.org/officeDocument/2006/relationships" r:id="rId1"/>
          <a:extLst>
            <a:ext uri="{FF2B5EF4-FFF2-40B4-BE49-F238E27FC236}">
              <a16:creationId xmlns:a16="http://schemas.microsoft.com/office/drawing/2014/main" xmlns="" id="{6F4577FA-450C-49F1-B72D-E12BB6393C57}"/>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24" name="AutoShape 1">
          <a:hlinkClick xmlns:r="http://schemas.openxmlformats.org/officeDocument/2006/relationships" r:id="rId1"/>
          <a:extLst>
            <a:ext uri="{FF2B5EF4-FFF2-40B4-BE49-F238E27FC236}">
              <a16:creationId xmlns:a16="http://schemas.microsoft.com/office/drawing/2014/main" xmlns="" id="{759F9F95-3312-474C-A946-DF9CFF5D96A6}"/>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25" name="AutoShape 2">
          <a:hlinkClick xmlns:r="http://schemas.openxmlformats.org/officeDocument/2006/relationships" r:id="rId1"/>
          <a:extLst>
            <a:ext uri="{FF2B5EF4-FFF2-40B4-BE49-F238E27FC236}">
              <a16:creationId xmlns:a16="http://schemas.microsoft.com/office/drawing/2014/main" xmlns="" id="{2EF0CD02-DB52-4712-AD7B-0F210CB1A143}"/>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26" name="AutoShape 1">
          <a:hlinkClick xmlns:r="http://schemas.openxmlformats.org/officeDocument/2006/relationships" r:id="rId1"/>
          <a:extLst>
            <a:ext uri="{FF2B5EF4-FFF2-40B4-BE49-F238E27FC236}">
              <a16:creationId xmlns:a16="http://schemas.microsoft.com/office/drawing/2014/main" xmlns="" id="{9330E7D7-AF8D-4606-8964-53D1759031CC}"/>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27" name="AutoShape 2">
          <a:hlinkClick xmlns:r="http://schemas.openxmlformats.org/officeDocument/2006/relationships" r:id="rId1"/>
          <a:extLst>
            <a:ext uri="{FF2B5EF4-FFF2-40B4-BE49-F238E27FC236}">
              <a16:creationId xmlns:a16="http://schemas.microsoft.com/office/drawing/2014/main" xmlns="" id="{1504F61D-366A-4004-B183-32665005FCD5}"/>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28" name="AutoShape 1">
          <a:hlinkClick xmlns:r="http://schemas.openxmlformats.org/officeDocument/2006/relationships" r:id="rId1"/>
          <a:extLst>
            <a:ext uri="{FF2B5EF4-FFF2-40B4-BE49-F238E27FC236}">
              <a16:creationId xmlns:a16="http://schemas.microsoft.com/office/drawing/2014/main" xmlns="" id="{E48AAB20-8ABB-4139-A69E-FA9BA4F19053}"/>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29" name="AutoShape 2">
          <a:hlinkClick xmlns:r="http://schemas.openxmlformats.org/officeDocument/2006/relationships" r:id="rId1"/>
          <a:extLst>
            <a:ext uri="{FF2B5EF4-FFF2-40B4-BE49-F238E27FC236}">
              <a16:creationId xmlns:a16="http://schemas.microsoft.com/office/drawing/2014/main" xmlns="" id="{509D89ED-40FC-4B76-9C3D-02124DBA7558}"/>
            </a:ext>
          </a:extLst>
        </xdr:cNvPr>
        <xdr:cNvSpPr>
          <a:spLocks noChangeAspect="1" noChangeArrowheads="1"/>
        </xdr:cNvSpPr>
      </xdr:nvSpPr>
      <xdr:spPr bwMode="auto">
        <a:xfrm>
          <a:off x="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30" name="AutoShape 1">
          <a:hlinkClick xmlns:r="http://schemas.openxmlformats.org/officeDocument/2006/relationships" r:id="rId1"/>
          <a:extLst>
            <a:ext uri="{FF2B5EF4-FFF2-40B4-BE49-F238E27FC236}">
              <a16:creationId xmlns:a16="http://schemas.microsoft.com/office/drawing/2014/main" xmlns="" id="{77EDA3A1-B6E3-4F34-BC8C-E5C93D3C7CA7}"/>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31" name="AutoShape 2">
          <a:hlinkClick xmlns:r="http://schemas.openxmlformats.org/officeDocument/2006/relationships" r:id="rId1"/>
          <a:extLst>
            <a:ext uri="{FF2B5EF4-FFF2-40B4-BE49-F238E27FC236}">
              <a16:creationId xmlns:a16="http://schemas.microsoft.com/office/drawing/2014/main" xmlns="" id="{8058BE7E-82DB-465F-BD27-4E3F0CD4FB83}"/>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32" name="AutoShape 1">
          <a:hlinkClick xmlns:r="http://schemas.openxmlformats.org/officeDocument/2006/relationships" r:id="rId1"/>
          <a:extLst>
            <a:ext uri="{FF2B5EF4-FFF2-40B4-BE49-F238E27FC236}">
              <a16:creationId xmlns:a16="http://schemas.microsoft.com/office/drawing/2014/main" xmlns="" id="{9FB21C13-3356-408D-A65A-7860C3FB1BEC}"/>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33" name="AutoShape 2">
          <a:hlinkClick xmlns:r="http://schemas.openxmlformats.org/officeDocument/2006/relationships" r:id="rId1"/>
          <a:extLst>
            <a:ext uri="{FF2B5EF4-FFF2-40B4-BE49-F238E27FC236}">
              <a16:creationId xmlns:a16="http://schemas.microsoft.com/office/drawing/2014/main" xmlns="" id="{D90097E2-34BC-432D-987F-4A29D3A5A3A3}"/>
            </a:ext>
          </a:extLst>
        </xdr:cNvPr>
        <xdr:cNvSpPr>
          <a:spLocks noChangeAspect="1" noChangeArrowheads="1"/>
        </xdr:cNvSpPr>
      </xdr:nvSpPr>
      <xdr:spPr bwMode="auto">
        <a:xfrm>
          <a:off x="0" y="927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11</xdr:col>
      <xdr:colOff>336550</xdr:colOff>
      <xdr:row>3</xdr:row>
      <xdr:rowOff>152400</xdr:rowOff>
    </xdr:from>
    <xdr:to>
      <xdr:col>12</xdr:col>
      <xdr:colOff>412750</xdr:colOff>
      <xdr:row>5</xdr:row>
      <xdr:rowOff>88900</xdr:rowOff>
    </xdr:to>
    <xdr:sp macro="" textlink="">
      <xdr:nvSpPr>
        <xdr:cNvPr id="3" name="Right Arrow 18">
          <a:hlinkClick xmlns:r="http://schemas.openxmlformats.org/officeDocument/2006/relationships" r:id="rId1"/>
          <a:extLst>
            <a:ext uri="{FF2B5EF4-FFF2-40B4-BE49-F238E27FC236}">
              <a16:creationId xmlns:a16="http://schemas.microsoft.com/office/drawing/2014/main" xmlns="" id="{786AEEB5-926F-4826-9AB6-5F6DFE0C7DF7}"/>
            </a:ext>
          </a:extLst>
        </xdr:cNvPr>
        <xdr:cNvSpPr/>
      </xdr:nvSpPr>
      <xdr:spPr>
        <a:xfrm flipH="1">
          <a:off x="6978650" y="882650"/>
          <a:ext cx="685800" cy="3556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n-cs"/>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twoCellAnchor>
    <xdr:from>
      <xdr:col>11</xdr:col>
      <xdr:colOff>361950</xdr:colOff>
      <xdr:row>1</xdr:row>
      <xdr:rowOff>31750</xdr:rowOff>
    </xdr:from>
    <xdr:to>
      <xdr:col>12</xdr:col>
      <xdr:colOff>495300</xdr:colOff>
      <xdr:row>2</xdr:row>
      <xdr:rowOff>196850</xdr:rowOff>
    </xdr:to>
    <xdr:sp macro="" textlink="">
      <xdr:nvSpPr>
        <xdr:cNvPr id="5" name="Right Arrow 18">
          <a:hlinkClick xmlns:r="http://schemas.openxmlformats.org/officeDocument/2006/relationships" r:id="rId2"/>
          <a:extLst>
            <a:ext uri="{FF2B5EF4-FFF2-40B4-BE49-F238E27FC236}">
              <a16:creationId xmlns:a16="http://schemas.microsoft.com/office/drawing/2014/main" xmlns="" id="{B0BAF274-0CAF-4A78-8C46-BC08FF68832B}"/>
            </a:ext>
          </a:extLst>
        </xdr:cNvPr>
        <xdr:cNvSpPr/>
      </xdr:nvSpPr>
      <xdr:spPr>
        <a:xfrm>
          <a:off x="7004050" y="215900"/>
          <a:ext cx="742950" cy="4572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13</xdr:col>
      <xdr:colOff>0</xdr:colOff>
      <xdr:row>6</xdr:row>
      <xdr:rowOff>0</xdr:rowOff>
    </xdr:from>
    <xdr:to>
      <xdr:col>16</xdr:col>
      <xdr:colOff>476250</xdr:colOff>
      <xdr:row>11</xdr:row>
      <xdr:rowOff>57150</xdr:rowOff>
    </xdr:to>
    <xdr:sp macro="" textlink="">
      <xdr:nvSpPr>
        <xdr:cNvPr id="4" name="Bevel 3"/>
        <xdr:cNvSpPr/>
      </xdr:nvSpPr>
      <xdr:spPr>
        <a:xfrm>
          <a:off x="7861300" y="1752600"/>
          <a:ext cx="2305050" cy="1301750"/>
        </a:xfrm>
        <a:prstGeom prst="bevel">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hi-IN" sz="1100"/>
            <a:t>CRC ग्रांट मे  देय  TA ग्रांट  के</a:t>
          </a:r>
          <a:r>
            <a:rPr lang="hi-IN" sz="1100" baseline="0"/>
            <a:t> तहत </a:t>
          </a:r>
          <a:r>
            <a:rPr lang="hi-IN" sz="1100"/>
            <a:t>कार्मिक लघु यात्राओं  का यात्रा भत्ता बिल इसके द्वारा बनाया जा सकता है।</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349250</xdr:colOff>
      <xdr:row>3</xdr:row>
      <xdr:rowOff>57150</xdr:rowOff>
    </xdr:from>
    <xdr:to>
      <xdr:col>12</xdr:col>
      <xdr:colOff>425450</xdr:colOff>
      <xdr:row>4</xdr:row>
      <xdr:rowOff>196850</xdr:rowOff>
    </xdr:to>
    <xdr:sp macro="" textlink="">
      <xdr:nvSpPr>
        <xdr:cNvPr id="2" name="Right Arrow 18">
          <a:hlinkClick xmlns:r="http://schemas.openxmlformats.org/officeDocument/2006/relationships" r:id="rId1"/>
          <a:extLst>
            <a:ext uri="{FF2B5EF4-FFF2-40B4-BE49-F238E27FC236}">
              <a16:creationId xmlns:a16="http://schemas.microsoft.com/office/drawing/2014/main" xmlns="" id="{786AEEB5-926F-4826-9AB6-5F6DFE0C7DF7}"/>
            </a:ext>
          </a:extLst>
        </xdr:cNvPr>
        <xdr:cNvSpPr/>
      </xdr:nvSpPr>
      <xdr:spPr>
        <a:xfrm flipH="1">
          <a:off x="6991350" y="787400"/>
          <a:ext cx="685800" cy="3556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n-cs"/>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twoCellAnchor>
    <xdr:from>
      <xdr:col>11</xdr:col>
      <xdr:colOff>463550</xdr:colOff>
      <xdr:row>0</xdr:row>
      <xdr:rowOff>0</xdr:rowOff>
    </xdr:from>
    <xdr:to>
      <xdr:col>12</xdr:col>
      <xdr:colOff>596900</xdr:colOff>
      <xdr:row>1</xdr:row>
      <xdr:rowOff>273050</xdr:rowOff>
    </xdr:to>
    <xdr:sp macro="" textlink="">
      <xdr:nvSpPr>
        <xdr:cNvPr id="4" name="Right Arrow 18">
          <a:hlinkClick xmlns:r="http://schemas.openxmlformats.org/officeDocument/2006/relationships" r:id="rId2"/>
          <a:extLst>
            <a:ext uri="{FF2B5EF4-FFF2-40B4-BE49-F238E27FC236}">
              <a16:creationId xmlns:a16="http://schemas.microsoft.com/office/drawing/2014/main" xmlns="" id="{B0BAF274-0CAF-4A78-8C46-BC08FF68832B}"/>
            </a:ext>
          </a:extLst>
        </xdr:cNvPr>
        <xdr:cNvSpPr/>
      </xdr:nvSpPr>
      <xdr:spPr>
        <a:xfrm>
          <a:off x="7105650" y="0"/>
          <a:ext cx="742950" cy="4572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11</xdr:col>
      <xdr:colOff>476250</xdr:colOff>
      <xdr:row>5</xdr:row>
      <xdr:rowOff>241300</xdr:rowOff>
    </xdr:from>
    <xdr:to>
      <xdr:col>15</xdr:col>
      <xdr:colOff>342900</xdr:colOff>
      <xdr:row>9</xdr:row>
      <xdr:rowOff>203200</xdr:rowOff>
    </xdr:to>
    <xdr:sp macro="" textlink="">
      <xdr:nvSpPr>
        <xdr:cNvPr id="3" name="Bevel 2"/>
        <xdr:cNvSpPr/>
      </xdr:nvSpPr>
      <xdr:spPr>
        <a:xfrm>
          <a:off x="7118350" y="1390650"/>
          <a:ext cx="2305050" cy="1301750"/>
        </a:xfrm>
        <a:prstGeom prst="bevel">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hi-IN" sz="1100"/>
            <a:t>CRC ग्रांट मे  देय  TA ग्रांट  के</a:t>
          </a:r>
          <a:r>
            <a:rPr lang="hi-IN" sz="1100" baseline="0"/>
            <a:t> तहत </a:t>
          </a:r>
          <a:r>
            <a:rPr lang="hi-IN" sz="1100"/>
            <a:t>कार्मिक लघु यात्राओं  का यात्रा भत्ता बिल इसके द्वारा बनाया जा सकता है।</a:t>
          </a:r>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431800</xdr:colOff>
      <xdr:row>3</xdr:row>
      <xdr:rowOff>63500</xdr:rowOff>
    </xdr:from>
    <xdr:to>
      <xdr:col>12</xdr:col>
      <xdr:colOff>508000</xdr:colOff>
      <xdr:row>5</xdr:row>
      <xdr:rowOff>0</xdr:rowOff>
    </xdr:to>
    <xdr:sp macro="" textlink="">
      <xdr:nvSpPr>
        <xdr:cNvPr id="2" name="Right Arrow 18">
          <a:hlinkClick xmlns:r="http://schemas.openxmlformats.org/officeDocument/2006/relationships" r:id="rId1"/>
          <a:extLst>
            <a:ext uri="{FF2B5EF4-FFF2-40B4-BE49-F238E27FC236}">
              <a16:creationId xmlns:a16="http://schemas.microsoft.com/office/drawing/2014/main" xmlns="" id="{786AEEB5-926F-4826-9AB6-5F6DFE0C7DF7}"/>
            </a:ext>
          </a:extLst>
        </xdr:cNvPr>
        <xdr:cNvSpPr/>
      </xdr:nvSpPr>
      <xdr:spPr>
        <a:xfrm flipH="1">
          <a:off x="7073900" y="793750"/>
          <a:ext cx="685800" cy="3556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n-cs"/>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twoCellAnchor>
    <xdr:from>
      <xdr:col>11</xdr:col>
      <xdr:colOff>431800</xdr:colOff>
      <xdr:row>0</xdr:row>
      <xdr:rowOff>158750</xdr:rowOff>
    </xdr:from>
    <xdr:to>
      <xdr:col>12</xdr:col>
      <xdr:colOff>565150</xdr:colOff>
      <xdr:row>2</xdr:row>
      <xdr:rowOff>139700</xdr:rowOff>
    </xdr:to>
    <xdr:sp macro="" textlink="">
      <xdr:nvSpPr>
        <xdr:cNvPr id="4" name="Right Arrow 18">
          <a:hlinkClick xmlns:r="http://schemas.openxmlformats.org/officeDocument/2006/relationships" r:id="rId2"/>
          <a:extLst>
            <a:ext uri="{FF2B5EF4-FFF2-40B4-BE49-F238E27FC236}">
              <a16:creationId xmlns:a16="http://schemas.microsoft.com/office/drawing/2014/main" xmlns="" id="{B0BAF274-0CAF-4A78-8C46-BC08FF68832B}"/>
            </a:ext>
          </a:extLst>
        </xdr:cNvPr>
        <xdr:cNvSpPr/>
      </xdr:nvSpPr>
      <xdr:spPr>
        <a:xfrm>
          <a:off x="7073900" y="158750"/>
          <a:ext cx="742950" cy="4572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rPr>
            <a:t>NEXT</a:t>
          </a:r>
        </a:p>
      </xdr:txBody>
    </xdr:sp>
    <xdr:clientData/>
  </xdr:twoCellAnchor>
  <xdr:twoCellAnchor>
    <xdr:from>
      <xdr:col>12</xdr:col>
      <xdr:colOff>400050</xdr:colOff>
      <xdr:row>5</xdr:row>
      <xdr:rowOff>260350</xdr:rowOff>
    </xdr:from>
    <xdr:to>
      <xdr:col>16</xdr:col>
      <xdr:colOff>266700</xdr:colOff>
      <xdr:row>9</xdr:row>
      <xdr:rowOff>222250</xdr:rowOff>
    </xdr:to>
    <xdr:sp macro="" textlink="">
      <xdr:nvSpPr>
        <xdr:cNvPr id="5" name="Bevel 4"/>
        <xdr:cNvSpPr/>
      </xdr:nvSpPr>
      <xdr:spPr>
        <a:xfrm>
          <a:off x="7651750" y="1409700"/>
          <a:ext cx="2305050" cy="1301750"/>
        </a:xfrm>
        <a:prstGeom prst="bevel">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hi-IN" sz="1100"/>
            <a:t>CRC ग्रांट मे  देय  TA ग्रांट  के</a:t>
          </a:r>
          <a:r>
            <a:rPr lang="hi-IN" sz="1100" baseline="0"/>
            <a:t> तहत </a:t>
          </a:r>
          <a:r>
            <a:rPr lang="hi-IN" sz="1100"/>
            <a:t>कार्मिक लघु यात्राओं  का यात्रा भत्ता बिल इसके द्वारा बनाया जा सकता है।</a:t>
          </a:r>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406400</xdr:colOff>
      <xdr:row>1</xdr:row>
      <xdr:rowOff>184150</xdr:rowOff>
    </xdr:from>
    <xdr:to>
      <xdr:col>12</xdr:col>
      <xdr:colOff>482600</xdr:colOff>
      <xdr:row>2</xdr:row>
      <xdr:rowOff>247650</xdr:rowOff>
    </xdr:to>
    <xdr:sp macro="" textlink="">
      <xdr:nvSpPr>
        <xdr:cNvPr id="2" name="Right Arrow 18">
          <a:hlinkClick xmlns:r="http://schemas.openxmlformats.org/officeDocument/2006/relationships" r:id="rId1"/>
          <a:extLst>
            <a:ext uri="{FF2B5EF4-FFF2-40B4-BE49-F238E27FC236}">
              <a16:creationId xmlns:a16="http://schemas.microsoft.com/office/drawing/2014/main" xmlns="" id="{786AEEB5-926F-4826-9AB6-5F6DFE0C7DF7}"/>
            </a:ext>
          </a:extLst>
        </xdr:cNvPr>
        <xdr:cNvSpPr/>
      </xdr:nvSpPr>
      <xdr:spPr>
        <a:xfrm flipH="1">
          <a:off x="7048500" y="368300"/>
          <a:ext cx="685800" cy="3556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4F81BD">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100" b="1" i="0" u="none" strike="noStrike" kern="0" cap="none" spc="0" normalizeH="0" baseline="0" noProof="0">
              <a:ln>
                <a:noFill/>
              </a:ln>
              <a:solidFill>
                <a:sysClr val="window" lastClr="FFFFFF"/>
              </a:solidFill>
              <a:effectLst/>
              <a:uLnTx/>
              <a:uFillTx/>
              <a:latin typeface="Cambria" panose="020F0302020204030204"/>
              <a:ea typeface="+mn-ea"/>
              <a:cs typeface="+mn-cs"/>
            </a:rPr>
            <a:t>Back</a:t>
          </a:r>
          <a:endParaRPr kumimoji="0" lang="en-GB" sz="1100" b="1" i="0" u="none" strike="noStrike" kern="0" cap="none" spc="0" normalizeH="0" baseline="0" noProof="0">
            <a:ln>
              <a:noFill/>
            </a:ln>
            <a:solidFill>
              <a:sysClr val="window" lastClr="FFFFFF"/>
            </a:solidFill>
            <a:effectLst/>
            <a:uLnTx/>
            <a:uFillTx/>
            <a:latin typeface="Cambria" panose="020F0302020204030204"/>
            <a:ea typeface="+mn-ea"/>
            <a:cs typeface="+mn-cs"/>
          </a:endParaRPr>
        </a:p>
      </xdr:txBody>
    </xdr:sp>
    <xdr:clientData/>
  </xdr:twoCellAnchor>
  <xdr:twoCellAnchor>
    <xdr:from>
      <xdr:col>13</xdr:col>
      <xdr:colOff>0</xdr:colOff>
      <xdr:row>5</xdr:row>
      <xdr:rowOff>0</xdr:rowOff>
    </xdr:from>
    <xdr:to>
      <xdr:col>16</xdr:col>
      <xdr:colOff>467285</xdr:colOff>
      <xdr:row>8</xdr:row>
      <xdr:rowOff>211045</xdr:rowOff>
    </xdr:to>
    <xdr:sp macro="" textlink="">
      <xdr:nvSpPr>
        <xdr:cNvPr id="3" name="Bevel 2"/>
        <xdr:cNvSpPr/>
      </xdr:nvSpPr>
      <xdr:spPr>
        <a:xfrm>
          <a:off x="7866529" y="1150471"/>
          <a:ext cx="2305050" cy="1301750"/>
        </a:xfrm>
        <a:prstGeom prst="bevel">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hi-IN" sz="1100"/>
            <a:t>CRC ग्रांट मे  देय  TA ग्रांट  के</a:t>
          </a:r>
          <a:r>
            <a:rPr lang="hi-IN" sz="1100" baseline="0"/>
            <a:t> तहत </a:t>
          </a:r>
          <a:r>
            <a:rPr lang="hi-IN" sz="1100"/>
            <a:t>कार्मिक लघु यात्राओं  का यात्रा भत्ता बिल इसके द्वारा बनाया जा सकता है।</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AddIns/SpellNumb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27"/>
  <sheetViews>
    <sheetView topLeftCell="B10" workbookViewId="0">
      <selection activeCell="C12" sqref="C12"/>
    </sheetView>
  </sheetViews>
  <sheetFormatPr defaultRowHeight="14.5"/>
  <cols>
    <col min="1" max="1" width="3.1796875" customWidth="1"/>
    <col min="2" max="2" width="23.453125" customWidth="1"/>
    <col min="3" max="3" width="140.1796875" customWidth="1"/>
    <col min="4" max="4" width="3.1796875" customWidth="1"/>
  </cols>
  <sheetData>
    <row r="1" spans="1:4" ht="15" thickBot="1">
      <c r="A1" s="188"/>
      <c r="B1" s="188"/>
      <c r="C1" s="188"/>
      <c r="D1" s="188"/>
    </row>
    <row r="2" spans="1:4" ht="28" thickTop="1">
      <c r="A2" s="188"/>
      <c r="B2" s="189" t="s">
        <v>264</v>
      </c>
      <c r="C2" s="190"/>
      <c r="D2" s="188"/>
    </row>
    <row r="3" spans="1:4" ht="17.5">
      <c r="A3" s="188"/>
      <c r="B3" s="191" t="s">
        <v>162</v>
      </c>
      <c r="C3" s="191"/>
      <c r="D3" s="188"/>
    </row>
    <row r="4" spans="1:4" ht="42.5" thickBot="1">
      <c r="A4" s="188"/>
      <c r="C4" s="137" t="s">
        <v>263</v>
      </c>
      <c r="D4" s="188"/>
    </row>
    <row r="5" spans="1:4" ht="22" thickTop="1" thickBot="1">
      <c r="A5" s="188"/>
      <c r="B5" s="192" t="s">
        <v>163</v>
      </c>
      <c r="C5" s="193"/>
      <c r="D5" s="188"/>
    </row>
    <row r="6" spans="1:4" ht="29" thickTop="1">
      <c r="A6" s="188"/>
      <c r="B6" s="138" t="s">
        <v>168</v>
      </c>
      <c r="C6" s="139" t="s">
        <v>172</v>
      </c>
      <c r="D6" s="188"/>
    </row>
    <row r="7" spans="1:4" ht="28.5">
      <c r="A7" s="188"/>
      <c r="B7" s="138">
        <v>1</v>
      </c>
      <c r="C7" s="139" t="s">
        <v>177</v>
      </c>
      <c r="D7" s="188"/>
    </row>
    <row r="8" spans="1:4">
      <c r="A8" s="188"/>
      <c r="B8" s="138">
        <v>2</v>
      </c>
      <c r="C8" s="139" t="s">
        <v>173</v>
      </c>
      <c r="D8" s="188"/>
    </row>
    <row r="9" spans="1:4">
      <c r="A9" s="188"/>
      <c r="B9" s="138">
        <v>3</v>
      </c>
      <c r="C9" s="139" t="s">
        <v>174</v>
      </c>
      <c r="D9" s="188"/>
    </row>
    <row r="10" spans="1:4">
      <c r="A10" s="188"/>
      <c r="B10" s="138">
        <v>4</v>
      </c>
      <c r="C10" s="139" t="s">
        <v>175</v>
      </c>
      <c r="D10" s="188"/>
    </row>
    <row r="11" spans="1:4">
      <c r="A11" s="188"/>
      <c r="B11" s="138">
        <v>5</v>
      </c>
      <c r="C11" s="139" t="s">
        <v>176</v>
      </c>
      <c r="D11" s="188"/>
    </row>
    <row r="12" spans="1:4" ht="28.5">
      <c r="A12" s="188"/>
      <c r="B12" s="138">
        <v>6</v>
      </c>
      <c r="C12" s="139" t="s">
        <v>265</v>
      </c>
      <c r="D12" s="188"/>
    </row>
    <row r="13" spans="1:4">
      <c r="A13" s="188"/>
      <c r="B13" s="138"/>
      <c r="C13" s="139"/>
      <c r="D13" s="188"/>
    </row>
    <row r="14" spans="1:4">
      <c r="A14" s="188"/>
      <c r="B14" s="140" t="s">
        <v>261</v>
      </c>
      <c r="C14" s="141" t="s">
        <v>170</v>
      </c>
      <c r="D14" s="188"/>
    </row>
    <row r="15" spans="1:4">
      <c r="A15" s="188"/>
      <c r="B15" s="140" t="s">
        <v>169</v>
      </c>
      <c r="C15" s="141" t="s">
        <v>171</v>
      </c>
      <c r="D15" s="188"/>
    </row>
    <row r="16" spans="1:4" ht="25">
      <c r="A16" s="188"/>
      <c r="B16" s="140" t="s">
        <v>262</v>
      </c>
      <c r="C16" s="141" t="s">
        <v>267</v>
      </c>
      <c r="D16" s="188"/>
    </row>
    <row r="17" spans="1:4">
      <c r="A17" s="188"/>
      <c r="B17" s="140"/>
      <c r="C17" s="141"/>
      <c r="D17" s="188"/>
    </row>
    <row r="18" spans="1:4" ht="28">
      <c r="A18" s="188"/>
      <c r="B18" s="142" t="s">
        <v>164</v>
      </c>
      <c r="C18" s="143" t="s">
        <v>165</v>
      </c>
      <c r="D18" s="188"/>
    </row>
    <row r="19" spans="1:4">
      <c r="A19" s="188"/>
      <c r="B19" s="144"/>
      <c r="C19" s="145"/>
      <c r="D19" s="188"/>
    </row>
    <row r="20" spans="1:4">
      <c r="A20" s="188"/>
      <c r="B20" s="144"/>
      <c r="C20" s="145" t="s">
        <v>166</v>
      </c>
      <c r="D20" s="188"/>
    </row>
    <row r="21" spans="1:4">
      <c r="A21" s="188"/>
      <c r="B21" s="144"/>
      <c r="C21" s="194"/>
      <c r="D21" s="188"/>
    </row>
    <row r="22" spans="1:4">
      <c r="A22" s="188"/>
      <c r="B22" s="144"/>
      <c r="C22" s="194"/>
      <c r="D22" s="188"/>
    </row>
    <row r="23" spans="1:4">
      <c r="A23" s="188"/>
      <c r="B23" s="144"/>
      <c r="C23" s="194"/>
      <c r="D23" s="188"/>
    </row>
    <row r="24" spans="1:4">
      <c r="A24" s="188"/>
      <c r="B24" s="144"/>
      <c r="C24" s="194"/>
      <c r="D24" s="188"/>
    </row>
    <row r="25" spans="1:4" ht="26.5" customHeight="1">
      <c r="A25" s="188"/>
      <c r="B25" s="144"/>
      <c r="C25" s="194"/>
      <c r="D25" s="188"/>
    </row>
    <row r="26" spans="1:4" ht="14" customHeight="1">
      <c r="A26" s="188"/>
      <c r="B26" s="145"/>
      <c r="C26" s="145" t="s">
        <v>167</v>
      </c>
      <c r="D26" s="188"/>
    </row>
    <row r="27" spans="1:4">
      <c r="A27" s="188"/>
      <c r="B27" s="188"/>
      <c r="C27" s="188"/>
      <c r="D27" s="188"/>
    </row>
  </sheetData>
  <sheetProtection formatColumns="0" formatRows="0"/>
  <mergeCells count="8">
    <mergeCell ref="A1:A26"/>
    <mergeCell ref="B1:D1"/>
    <mergeCell ref="B2:C2"/>
    <mergeCell ref="D2:D27"/>
    <mergeCell ref="B3:C3"/>
    <mergeCell ref="B5:C5"/>
    <mergeCell ref="C21:C25"/>
    <mergeCell ref="A27:C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24"/>
  <sheetViews>
    <sheetView showGridLines="0" tabSelected="1" topLeftCell="A7" zoomScale="90" zoomScaleNormal="90" workbookViewId="0">
      <selection activeCell="W13" sqref="W13:W14"/>
    </sheetView>
  </sheetViews>
  <sheetFormatPr defaultRowHeight="14.5"/>
  <cols>
    <col min="1" max="1" width="2.36328125" customWidth="1"/>
    <col min="2" max="2" width="2.7265625" customWidth="1"/>
    <col min="3" max="3" width="19.7265625" customWidth="1"/>
    <col min="4" max="4" width="11.26953125" customWidth="1"/>
    <col min="5" max="5" width="7.36328125" customWidth="1"/>
    <col min="6" max="6" width="18.7265625" customWidth="1"/>
    <col min="7" max="7" width="10.90625" customWidth="1"/>
    <col min="8" max="8" width="7.1796875" bestFit="1" customWidth="1"/>
    <col min="9" max="9" width="13.36328125" customWidth="1"/>
    <col min="10" max="12" width="6" customWidth="1"/>
    <col min="13" max="13" width="5.7265625" customWidth="1"/>
    <col min="14" max="14" width="6.54296875" customWidth="1"/>
    <col min="15" max="15" width="2.54296875" customWidth="1"/>
    <col min="16" max="16" width="5.7265625" customWidth="1"/>
    <col min="17" max="17" width="6" customWidth="1"/>
    <col min="18" max="18" width="2.54296875" customWidth="1"/>
    <col min="19" max="19" width="11.81640625" customWidth="1"/>
    <col min="20" max="21" width="7.453125" customWidth="1"/>
    <col min="22" max="22" width="8.54296875" customWidth="1"/>
    <col min="23" max="23" width="7.453125" customWidth="1"/>
    <col min="24" max="24" width="18.36328125" customWidth="1"/>
    <col min="25" max="25" width="4.6328125" customWidth="1"/>
    <col min="26" max="27" width="5.6328125" customWidth="1"/>
    <col min="28" max="28" width="6.7265625" customWidth="1"/>
    <col min="29" max="29" width="9.08984375" customWidth="1"/>
    <col min="30" max="30" width="13.6328125" customWidth="1"/>
    <col min="31" max="31" width="9" customWidth="1"/>
    <col min="33" max="35" width="8.7265625" hidden="1" customWidth="1"/>
  </cols>
  <sheetData>
    <row r="1" spans="1:35">
      <c r="A1" s="63"/>
      <c r="B1" s="63"/>
      <c r="C1" s="63"/>
      <c r="D1" s="63"/>
      <c r="E1" s="63"/>
      <c r="F1" s="63"/>
      <c r="G1" s="63"/>
      <c r="H1" s="63"/>
      <c r="I1" s="63"/>
      <c r="J1" s="63"/>
      <c r="K1" s="63"/>
      <c r="L1" s="63"/>
      <c r="M1" s="63"/>
      <c r="N1" s="63"/>
      <c r="O1" s="63"/>
      <c r="P1" s="63"/>
      <c r="Q1" s="63"/>
      <c r="R1" s="63"/>
      <c r="S1" s="63"/>
      <c r="T1" s="63"/>
      <c r="U1" s="63"/>
      <c r="V1" s="63"/>
      <c r="W1" s="63"/>
      <c r="X1" s="63"/>
      <c r="Y1" s="63"/>
    </row>
    <row r="2" spans="1:35">
      <c r="A2" s="63"/>
      <c r="Y2" s="63"/>
    </row>
    <row r="3" spans="1:35">
      <c r="A3" s="63"/>
      <c r="Y3" s="63"/>
    </row>
    <row r="4" spans="1:35" ht="15" thickBot="1">
      <c r="A4" s="63"/>
      <c r="Y4" s="63"/>
    </row>
    <row r="5" spans="1:35" ht="19" customHeight="1" thickTop="1" thickBot="1">
      <c r="A5" s="63"/>
      <c r="B5" s="199" t="s">
        <v>1</v>
      </c>
      <c r="C5" s="201"/>
      <c r="D5" s="222" t="s">
        <v>268</v>
      </c>
      <c r="E5" s="222"/>
      <c r="F5" s="222"/>
      <c r="G5" s="216" t="s">
        <v>53</v>
      </c>
      <c r="H5" s="216"/>
      <c r="I5" s="229" t="s">
        <v>128</v>
      </c>
      <c r="J5" s="229"/>
      <c r="K5" s="229"/>
      <c r="L5" s="229"/>
      <c r="M5" s="216" t="s">
        <v>54</v>
      </c>
      <c r="N5" s="216"/>
      <c r="O5" s="216"/>
      <c r="P5" s="215" t="s">
        <v>55</v>
      </c>
      <c r="Q5" s="215"/>
      <c r="R5" s="215"/>
      <c r="S5" s="215"/>
      <c r="T5" s="215"/>
      <c r="U5" s="99"/>
      <c r="V5" s="99"/>
      <c r="W5" s="99"/>
      <c r="X5" s="100"/>
      <c r="Y5" s="63"/>
    </row>
    <row r="6" spans="1:35" ht="19" customHeight="1" thickTop="1" thickBot="1">
      <c r="A6" s="63"/>
      <c r="B6" s="199" t="s">
        <v>2</v>
      </c>
      <c r="C6" s="201" t="s">
        <v>2</v>
      </c>
      <c r="D6" s="222" t="s">
        <v>127</v>
      </c>
      <c r="E6" s="222"/>
      <c r="F6" s="222"/>
      <c r="G6" s="72" t="s">
        <v>3</v>
      </c>
      <c r="H6" s="71" t="s">
        <v>84</v>
      </c>
      <c r="I6" s="70" t="s">
        <v>4</v>
      </c>
      <c r="J6" s="217" t="s">
        <v>5</v>
      </c>
      <c r="K6" s="217"/>
      <c r="L6" s="217"/>
      <c r="M6" s="72" t="s">
        <v>6</v>
      </c>
      <c r="N6" s="218">
        <v>2021</v>
      </c>
      <c r="O6" s="218"/>
      <c r="P6" s="199" t="s">
        <v>52</v>
      </c>
      <c r="Q6" s="200"/>
      <c r="R6" s="200"/>
      <c r="S6" s="200"/>
      <c r="T6" s="200"/>
      <c r="U6" s="200"/>
      <c r="V6" s="200"/>
      <c r="W6" s="201"/>
      <c r="X6" s="101">
        <v>78000</v>
      </c>
      <c r="Y6" s="63"/>
    </row>
    <row r="7" spans="1:35" ht="18.5" customHeight="1" thickTop="1" thickBot="1">
      <c r="A7" s="63"/>
      <c r="B7" s="199" t="s">
        <v>7</v>
      </c>
      <c r="C7" s="201" t="s">
        <v>7</v>
      </c>
      <c r="D7" s="223" t="s">
        <v>130</v>
      </c>
      <c r="E7" s="223"/>
      <c r="F7" s="223"/>
      <c r="G7" s="88" t="s">
        <v>8</v>
      </c>
      <c r="H7" s="228" t="s">
        <v>115</v>
      </c>
      <c r="I7" s="228"/>
      <c r="J7" s="228"/>
      <c r="K7" s="228"/>
      <c r="L7" s="224" t="s">
        <v>51</v>
      </c>
      <c r="M7" s="216"/>
      <c r="N7" s="222" t="s">
        <v>129</v>
      </c>
      <c r="O7" s="222"/>
      <c r="P7" s="222"/>
      <c r="Q7" s="222"/>
      <c r="R7" s="222"/>
      <c r="S7" s="222"/>
      <c r="T7" s="222"/>
      <c r="U7" s="222"/>
      <c r="V7" s="222"/>
      <c r="W7" s="222"/>
      <c r="X7" s="222"/>
      <c r="Y7" s="63"/>
      <c r="Z7" s="62"/>
      <c r="AA7" s="62"/>
      <c r="AB7" s="62"/>
      <c r="AC7" s="62"/>
      <c r="AD7" s="62"/>
      <c r="AE7" s="62"/>
    </row>
    <row r="8" spans="1:35" ht="15.5" thickTop="1" thickBot="1">
      <c r="A8" s="63"/>
      <c r="B8" s="102"/>
      <c r="C8" s="108"/>
      <c r="D8" s="220" t="s">
        <v>151</v>
      </c>
      <c r="E8" s="220"/>
      <c r="F8" s="220"/>
      <c r="G8" s="220"/>
      <c r="H8" s="220"/>
      <c r="I8" s="220"/>
      <c r="J8" s="220"/>
      <c r="K8" s="219" t="s">
        <v>266</v>
      </c>
      <c r="L8" s="219"/>
      <c r="M8" s="203"/>
      <c r="N8" s="203"/>
      <c r="O8" s="203"/>
      <c r="P8" s="203"/>
      <c r="Q8" s="203"/>
      <c r="R8" s="203"/>
      <c r="S8" s="102"/>
      <c r="T8" s="102"/>
      <c r="U8" s="102"/>
      <c r="V8" s="102"/>
      <c r="W8" s="102"/>
      <c r="X8" s="102"/>
      <c r="Y8" s="63"/>
      <c r="AG8" s="49" t="s">
        <v>34</v>
      </c>
      <c r="AH8">
        <v>1</v>
      </c>
      <c r="AI8" t="s">
        <v>120</v>
      </c>
    </row>
    <row r="9" spans="1:35" ht="18" customHeight="1" thickTop="1" thickBot="1">
      <c r="A9" s="63"/>
      <c r="B9" s="210" t="s">
        <v>9</v>
      </c>
      <c r="C9" s="210"/>
      <c r="D9" s="221"/>
      <c r="E9" s="221"/>
      <c r="F9" s="221"/>
      <c r="G9" s="221"/>
      <c r="H9" s="221"/>
      <c r="I9" s="221" t="s">
        <v>10</v>
      </c>
      <c r="J9" s="231" t="s">
        <v>11</v>
      </c>
      <c r="K9" s="231"/>
      <c r="L9" s="231"/>
      <c r="M9" s="210" t="s">
        <v>104</v>
      </c>
      <c r="N9" s="210"/>
      <c r="O9" s="210"/>
      <c r="P9" s="210" t="s">
        <v>106</v>
      </c>
      <c r="Q9" s="210"/>
      <c r="R9" s="210"/>
      <c r="S9" s="210" t="s">
        <v>111</v>
      </c>
      <c r="T9" s="210"/>
      <c r="U9" s="211" t="s">
        <v>157</v>
      </c>
      <c r="V9" s="212"/>
      <c r="W9" s="206" t="s">
        <v>160</v>
      </c>
      <c r="X9" s="206" t="s">
        <v>13</v>
      </c>
      <c r="Y9" s="63"/>
      <c r="AG9" s="49" t="s">
        <v>35</v>
      </c>
      <c r="AH9">
        <v>2</v>
      </c>
      <c r="AI9" t="s">
        <v>120</v>
      </c>
    </row>
    <row r="10" spans="1:35" ht="22.5" customHeight="1" thickTop="1" thickBot="1">
      <c r="A10" s="63"/>
      <c r="B10" s="210" t="s">
        <v>14</v>
      </c>
      <c r="C10" s="210"/>
      <c r="D10" s="210"/>
      <c r="E10" s="210"/>
      <c r="F10" s="210" t="s">
        <v>15</v>
      </c>
      <c r="G10" s="210"/>
      <c r="H10" s="210"/>
      <c r="I10" s="210"/>
      <c r="J10" s="205"/>
      <c r="K10" s="205"/>
      <c r="L10" s="205"/>
      <c r="M10" s="227" t="s">
        <v>68</v>
      </c>
      <c r="N10" s="227"/>
      <c r="O10" s="109" t="s">
        <v>73</v>
      </c>
      <c r="P10" s="227" t="s">
        <v>68</v>
      </c>
      <c r="Q10" s="227"/>
      <c r="R10" s="109" t="s">
        <v>73</v>
      </c>
      <c r="S10" s="95" t="s">
        <v>159</v>
      </c>
      <c r="T10" s="210" t="s">
        <v>22</v>
      </c>
      <c r="U10" s="213"/>
      <c r="V10" s="214"/>
      <c r="W10" s="207"/>
      <c r="X10" s="207"/>
      <c r="Y10" s="63"/>
      <c r="AG10" s="49" t="s">
        <v>36</v>
      </c>
      <c r="AH10">
        <v>3</v>
      </c>
      <c r="AI10" t="s">
        <v>120</v>
      </c>
    </row>
    <row r="11" spans="1:35" ht="26.5" customHeight="1" thickTop="1" thickBot="1">
      <c r="A11" s="63"/>
      <c r="B11" s="230" t="s">
        <v>131</v>
      </c>
      <c r="C11" s="226" t="s">
        <v>18</v>
      </c>
      <c r="D11" s="226" t="s">
        <v>19</v>
      </c>
      <c r="E11" s="226" t="s">
        <v>20</v>
      </c>
      <c r="F11" s="226" t="s">
        <v>18</v>
      </c>
      <c r="G11" s="226" t="s">
        <v>19</v>
      </c>
      <c r="H11" s="226" t="s">
        <v>20</v>
      </c>
      <c r="I11" s="210"/>
      <c r="J11" s="205" t="s">
        <v>42</v>
      </c>
      <c r="K11" s="205" t="s">
        <v>16</v>
      </c>
      <c r="L11" s="205" t="s">
        <v>17</v>
      </c>
      <c r="M11" s="204" t="s">
        <v>110</v>
      </c>
      <c r="N11" s="204"/>
      <c r="O11" s="109" t="s">
        <v>76</v>
      </c>
      <c r="P11" s="204" t="s">
        <v>110</v>
      </c>
      <c r="Q11" s="204"/>
      <c r="R11" s="109" t="s">
        <v>76</v>
      </c>
      <c r="S11" s="110" t="s">
        <v>113</v>
      </c>
      <c r="T11" s="210"/>
      <c r="U11" s="92" t="s">
        <v>22</v>
      </c>
      <c r="V11" s="92" t="s">
        <v>23</v>
      </c>
      <c r="W11" s="207"/>
      <c r="X11" s="207"/>
      <c r="Y11" s="63"/>
      <c r="AG11" s="49" t="s">
        <v>116</v>
      </c>
      <c r="AH11">
        <v>4</v>
      </c>
      <c r="AI11" t="s">
        <v>121</v>
      </c>
    </row>
    <row r="12" spans="1:35" ht="18.5" customHeight="1" thickTop="1" thickBot="1">
      <c r="A12" s="63"/>
      <c r="B12" s="230"/>
      <c r="C12" s="221"/>
      <c r="D12" s="221"/>
      <c r="E12" s="221"/>
      <c r="F12" s="221"/>
      <c r="G12" s="221"/>
      <c r="H12" s="221"/>
      <c r="I12" s="210"/>
      <c r="J12" s="205"/>
      <c r="K12" s="205"/>
      <c r="L12" s="205"/>
      <c r="M12" s="205" t="s">
        <v>72</v>
      </c>
      <c r="N12" s="205"/>
      <c r="O12" s="109" t="s">
        <v>78</v>
      </c>
      <c r="P12" s="205" t="s">
        <v>72</v>
      </c>
      <c r="Q12" s="205"/>
      <c r="R12" s="109" t="s">
        <v>78</v>
      </c>
      <c r="S12" s="111" t="s">
        <v>114</v>
      </c>
      <c r="T12" s="210"/>
      <c r="U12" s="84"/>
      <c r="V12" s="98" t="s">
        <v>158</v>
      </c>
      <c r="W12" s="208"/>
      <c r="X12" s="208"/>
      <c r="Y12" s="63"/>
      <c r="AG12" s="49" t="s">
        <v>117</v>
      </c>
      <c r="AH12">
        <v>5</v>
      </c>
      <c r="AI12" t="s">
        <v>121</v>
      </c>
    </row>
    <row r="13" spans="1:35" ht="31" thickTop="1" thickBot="1">
      <c r="A13" s="63"/>
      <c r="B13" s="202">
        <v>1</v>
      </c>
      <c r="C13" s="103" t="s">
        <v>132</v>
      </c>
      <c r="D13" s="104">
        <v>44116</v>
      </c>
      <c r="E13" s="105">
        <v>0.375</v>
      </c>
      <c r="F13" s="103" t="s">
        <v>133</v>
      </c>
      <c r="G13" s="104">
        <v>44116</v>
      </c>
      <c r="H13" s="105">
        <v>0.41666666666666669</v>
      </c>
      <c r="I13" s="106" t="s">
        <v>34</v>
      </c>
      <c r="J13" s="107">
        <v>1</v>
      </c>
      <c r="K13" s="107">
        <v>45</v>
      </c>
      <c r="L13" s="107">
        <v>45</v>
      </c>
      <c r="M13" s="232" t="s">
        <v>78</v>
      </c>
      <c r="N13" s="232"/>
      <c r="O13" s="232"/>
      <c r="P13" s="232" t="s">
        <v>78</v>
      </c>
      <c r="Q13" s="232"/>
      <c r="R13" s="232"/>
      <c r="S13" s="233" t="s">
        <v>76</v>
      </c>
      <c r="T13" s="209">
        <v>1.7</v>
      </c>
      <c r="U13" s="195"/>
      <c r="V13" s="195"/>
      <c r="W13" s="197"/>
      <c r="X13" s="197"/>
      <c r="Y13" s="63"/>
      <c r="Z13" s="64"/>
      <c r="AG13" s="49" t="s">
        <v>118</v>
      </c>
      <c r="AH13">
        <v>6</v>
      </c>
      <c r="AI13" t="s">
        <v>121</v>
      </c>
    </row>
    <row r="14" spans="1:35" ht="30" customHeight="1" thickTop="1" thickBot="1">
      <c r="A14" s="63"/>
      <c r="B14" s="202"/>
      <c r="C14" s="181" t="str">
        <f>IF(F13="","",F13)</f>
        <v>?kM+lkuk</v>
      </c>
      <c r="D14" s="104">
        <v>44117</v>
      </c>
      <c r="E14" s="105">
        <v>0.41666666666666669</v>
      </c>
      <c r="F14" s="181" t="str">
        <f>C13</f>
        <v>13Mhvks,y</v>
      </c>
      <c r="G14" s="104">
        <v>44116</v>
      </c>
      <c r="H14" s="105">
        <v>0.45833333333333331</v>
      </c>
      <c r="I14" s="106" t="s">
        <v>35</v>
      </c>
      <c r="J14" s="107">
        <v>1</v>
      </c>
      <c r="K14" s="107">
        <v>45</v>
      </c>
      <c r="L14" s="107">
        <v>45</v>
      </c>
      <c r="M14" s="232"/>
      <c r="N14" s="232"/>
      <c r="O14" s="232"/>
      <c r="P14" s="232"/>
      <c r="Q14" s="232"/>
      <c r="R14" s="232"/>
      <c r="S14" s="233"/>
      <c r="T14" s="209"/>
      <c r="U14" s="196"/>
      <c r="V14" s="196"/>
      <c r="W14" s="198"/>
      <c r="X14" s="198"/>
      <c r="Y14" s="63"/>
      <c r="AG14" s="49" t="s">
        <v>119</v>
      </c>
      <c r="AH14">
        <v>7</v>
      </c>
      <c r="AI14" t="s">
        <v>121</v>
      </c>
    </row>
    <row r="15" spans="1:35" ht="19" thickTop="1" thickBot="1">
      <c r="A15" s="63"/>
      <c r="B15" s="202">
        <v>2</v>
      </c>
      <c r="C15" s="103" t="s">
        <v>132</v>
      </c>
      <c r="D15" s="104">
        <v>44116</v>
      </c>
      <c r="E15" s="105">
        <v>0.25</v>
      </c>
      <c r="F15" s="103" t="s">
        <v>269</v>
      </c>
      <c r="G15" s="104">
        <v>44116</v>
      </c>
      <c r="H15" s="105">
        <v>0.41666666666666669</v>
      </c>
      <c r="I15" s="106" t="s">
        <v>34</v>
      </c>
      <c r="J15" s="107">
        <v>1</v>
      </c>
      <c r="K15" s="107">
        <v>150</v>
      </c>
      <c r="L15" s="107">
        <v>150</v>
      </c>
      <c r="M15" s="232" t="s">
        <v>78</v>
      </c>
      <c r="N15" s="232"/>
      <c r="O15" s="232"/>
      <c r="P15" s="232" t="s">
        <v>78</v>
      </c>
      <c r="Q15" s="232"/>
      <c r="R15" s="232"/>
      <c r="S15" s="233" t="s">
        <v>76</v>
      </c>
      <c r="T15" s="202">
        <v>1.7</v>
      </c>
      <c r="U15" s="195"/>
      <c r="V15" s="195"/>
      <c r="W15" s="197"/>
      <c r="X15" s="197"/>
      <c r="Y15" s="63"/>
      <c r="AG15" s="49" t="s">
        <v>56</v>
      </c>
      <c r="AH15">
        <v>8</v>
      </c>
      <c r="AI15" t="s">
        <v>122</v>
      </c>
    </row>
    <row r="16" spans="1:35" ht="19" thickTop="1" thickBot="1">
      <c r="A16" s="63"/>
      <c r="B16" s="202"/>
      <c r="C16" s="181" t="str">
        <f t="shared" ref="C16" si="0">IF(F15="","",F15)</f>
        <v>lwjrx&lt;</v>
      </c>
      <c r="D16" s="104">
        <v>44116</v>
      </c>
      <c r="E16" s="105">
        <v>0.75</v>
      </c>
      <c r="F16" s="181" t="str">
        <f t="shared" ref="F16" si="1">C15</f>
        <v>13Mhvks,y</v>
      </c>
      <c r="G16" s="104">
        <v>44116</v>
      </c>
      <c r="H16" s="105">
        <v>0.91666666666666663</v>
      </c>
      <c r="I16" s="106" t="s">
        <v>34</v>
      </c>
      <c r="J16" s="178">
        <v>1</v>
      </c>
      <c r="K16" s="178">
        <v>100</v>
      </c>
      <c r="L16" s="178">
        <v>150</v>
      </c>
      <c r="M16" s="232"/>
      <c r="N16" s="232"/>
      <c r="O16" s="232"/>
      <c r="P16" s="232"/>
      <c r="Q16" s="232"/>
      <c r="R16" s="232"/>
      <c r="S16" s="233"/>
      <c r="T16" s="202"/>
      <c r="U16" s="196"/>
      <c r="V16" s="196"/>
      <c r="W16" s="198"/>
      <c r="X16" s="198"/>
      <c r="Y16" s="63"/>
    </row>
    <row r="17" spans="1:33" ht="19" thickTop="1" thickBot="1">
      <c r="A17" s="63"/>
      <c r="B17" s="202">
        <v>3</v>
      </c>
      <c r="C17" s="103" t="s">
        <v>132</v>
      </c>
      <c r="D17" s="104">
        <v>44180</v>
      </c>
      <c r="E17" s="105">
        <v>0.41666666666666669</v>
      </c>
      <c r="F17" s="103" t="s">
        <v>133</v>
      </c>
      <c r="G17" s="104">
        <v>44180</v>
      </c>
      <c r="H17" s="105">
        <v>11</v>
      </c>
      <c r="I17" s="106" t="s">
        <v>116</v>
      </c>
      <c r="J17" s="107">
        <v>1</v>
      </c>
      <c r="K17" s="107">
        <v>45</v>
      </c>
      <c r="L17" s="107"/>
      <c r="M17" s="232" t="s">
        <v>78</v>
      </c>
      <c r="N17" s="232"/>
      <c r="O17" s="232"/>
      <c r="P17" s="232" t="s">
        <v>78</v>
      </c>
      <c r="Q17" s="232"/>
      <c r="R17" s="232"/>
      <c r="S17" s="233" t="s">
        <v>76</v>
      </c>
      <c r="T17" s="202">
        <v>3</v>
      </c>
      <c r="U17" s="195"/>
      <c r="V17" s="195"/>
      <c r="W17" s="197"/>
      <c r="X17" s="197"/>
      <c r="Y17" s="63"/>
      <c r="AG17" s="49"/>
    </row>
    <row r="18" spans="1:33" ht="19" thickTop="1" thickBot="1">
      <c r="A18" s="63"/>
      <c r="B18" s="202"/>
      <c r="C18" s="181" t="str">
        <f t="shared" ref="C18" si="2">IF(F17="","",F17)</f>
        <v>?kM+lkuk</v>
      </c>
      <c r="D18" s="104">
        <v>44180</v>
      </c>
      <c r="E18" s="105">
        <v>0.75</v>
      </c>
      <c r="F18" s="181" t="str">
        <f t="shared" ref="F18" si="3">C17</f>
        <v>13Mhvks,y</v>
      </c>
      <c r="G18" s="104">
        <v>44180</v>
      </c>
      <c r="H18" s="105">
        <v>0.83333333333333337</v>
      </c>
      <c r="I18" s="106" t="s">
        <v>116</v>
      </c>
      <c r="J18" s="107">
        <v>1</v>
      </c>
      <c r="K18" s="107">
        <v>45</v>
      </c>
      <c r="L18" s="107"/>
      <c r="M18" s="232"/>
      <c r="N18" s="232"/>
      <c r="O18" s="232"/>
      <c r="P18" s="232"/>
      <c r="Q18" s="232"/>
      <c r="R18" s="232"/>
      <c r="S18" s="233"/>
      <c r="T18" s="202"/>
      <c r="U18" s="196"/>
      <c r="V18" s="196"/>
      <c r="W18" s="198"/>
      <c r="X18" s="198"/>
      <c r="Y18" s="63"/>
    </row>
    <row r="19" spans="1:33" ht="19" thickTop="1" thickBot="1">
      <c r="A19" s="63"/>
      <c r="B19" s="202">
        <v>4</v>
      </c>
      <c r="C19" s="103"/>
      <c r="D19" s="107"/>
      <c r="E19" s="105"/>
      <c r="F19" s="103"/>
      <c r="G19" s="107"/>
      <c r="H19" s="105"/>
      <c r="I19" s="106"/>
      <c r="J19" s="107"/>
      <c r="K19" s="107"/>
      <c r="L19" s="107"/>
      <c r="M19" s="232" t="s">
        <v>76</v>
      </c>
      <c r="N19" s="232"/>
      <c r="O19" s="232"/>
      <c r="P19" s="232" t="s">
        <v>78</v>
      </c>
      <c r="Q19" s="232"/>
      <c r="R19" s="232"/>
      <c r="S19" s="233" t="s">
        <v>76</v>
      </c>
      <c r="T19" s="202">
        <v>3</v>
      </c>
      <c r="U19" s="195"/>
      <c r="V19" s="195"/>
      <c r="W19" s="197"/>
      <c r="X19" s="197"/>
      <c r="Y19" s="63"/>
    </row>
    <row r="20" spans="1:33" ht="19" thickTop="1" thickBot="1">
      <c r="A20" s="63"/>
      <c r="B20" s="202"/>
      <c r="C20" s="181" t="str">
        <f t="shared" ref="C20" si="4">IF(F19="","",F19)</f>
        <v/>
      </c>
      <c r="D20" s="107"/>
      <c r="E20" s="105"/>
      <c r="F20" s="181"/>
      <c r="G20" s="107"/>
      <c r="H20" s="105"/>
      <c r="I20" s="106"/>
      <c r="J20" s="107"/>
      <c r="K20" s="107"/>
      <c r="L20" s="107"/>
      <c r="M20" s="232"/>
      <c r="N20" s="232"/>
      <c r="O20" s="232"/>
      <c r="P20" s="232"/>
      <c r="Q20" s="232"/>
      <c r="R20" s="232"/>
      <c r="S20" s="233"/>
      <c r="T20" s="202"/>
      <c r="U20" s="196"/>
      <c r="V20" s="196"/>
      <c r="W20" s="198"/>
      <c r="X20" s="198"/>
      <c r="Y20" s="63"/>
    </row>
    <row r="21" spans="1:33" ht="19" thickTop="1" thickBot="1">
      <c r="A21" s="63"/>
      <c r="B21" s="202">
        <v>5</v>
      </c>
      <c r="C21" s="103"/>
      <c r="D21" s="107"/>
      <c r="E21" s="105"/>
      <c r="F21" s="103"/>
      <c r="G21" s="107"/>
      <c r="H21" s="105"/>
      <c r="I21" s="106"/>
      <c r="J21" s="107"/>
      <c r="K21" s="107"/>
      <c r="L21" s="107"/>
      <c r="M21" s="232" t="s">
        <v>78</v>
      </c>
      <c r="N21" s="232"/>
      <c r="O21" s="232"/>
      <c r="P21" s="232" t="s">
        <v>73</v>
      </c>
      <c r="Q21" s="232"/>
      <c r="R21" s="232"/>
      <c r="S21" s="233" t="s">
        <v>73</v>
      </c>
      <c r="T21" s="202">
        <v>5</v>
      </c>
      <c r="U21" s="195"/>
      <c r="V21" s="195"/>
      <c r="W21" s="197"/>
      <c r="X21" s="197"/>
      <c r="Y21" s="63"/>
    </row>
    <row r="22" spans="1:33" ht="19" thickTop="1" thickBot="1">
      <c r="A22" s="63"/>
      <c r="B22" s="202"/>
      <c r="C22" s="181" t="str">
        <f t="shared" ref="C22" si="5">IF(F21="","",F21)</f>
        <v/>
      </c>
      <c r="D22" s="107"/>
      <c r="E22" s="105"/>
      <c r="F22" s="181"/>
      <c r="G22" s="107"/>
      <c r="H22" s="105"/>
      <c r="I22" s="106"/>
      <c r="J22" s="107"/>
      <c r="K22" s="107"/>
      <c r="L22" s="107"/>
      <c r="M22" s="232"/>
      <c r="N22" s="232"/>
      <c r="O22" s="232"/>
      <c r="P22" s="232"/>
      <c r="Q22" s="232"/>
      <c r="R22" s="232"/>
      <c r="S22" s="233"/>
      <c r="T22" s="202"/>
      <c r="U22" s="196"/>
      <c r="V22" s="196"/>
      <c r="W22" s="198"/>
      <c r="X22" s="198"/>
      <c r="Y22" s="63"/>
    </row>
    <row r="23" spans="1:33" ht="15" thickTop="1">
      <c r="A23" s="63"/>
      <c r="M23" s="225"/>
      <c r="N23" s="225"/>
      <c r="O23" s="225"/>
      <c r="Y23" s="63"/>
    </row>
    <row r="24" spans="1:33">
      <c r="A24" s="63"/>
      <c r="B24" s="63"/>
      <c r="C24" s="63"/>
      <c r="D24" s="63"/>
      <c r="E24" s="63"/>
      <c r="F24" s="63"/>
      <c r="G24" s="63"/>
      <c r="H24" s="63"/>
      <c r="I24" s="63"/>
      <c r="J24" s="63"/>
      <c r="K24" s="63"/>
      <c r="L24" s="63"/>
      <c r="M24" s="63"/>
      <c r="N24" s="63"/>
      <c r="O24" s="63"/>
      <c r="P24" s="63"/>
      <c r="Q24" s="63"/>
      <c r="R24" s="63"/>
      <c r="S24" s="63"/>
      <c r="T24" s="63"/>
      <c r="U24" s="63"/>
      <c r="V24" s="63"/>
      <c r="W24" s="63"/>
      <c r="X24" s="63"/>
      <c r="Y24" s="63"/>
    </row>
  </sheetData>
  <sheetProtection password="CE4B" sheet="1" objects="1" scenarios="1" formatColumns="0" formatRows="0"/>
  <mergeCells count="93">
    <mergeCell ref="P9:R9"/>
    <mergeCell ref="P10:Q10"/>
    <mergeCell ref="P21:R22"/>
    <mergeCell ref="S13:S14"/>
    <mergeCell ref="S15:S16"/>
    <mergeCell ref="S17:S18"/>
    <mergeCell ref="S19:S20"/>
    <mergeCell ref="S21:S22"/>
    <mergeCell ref="P13:R14"/>
    <mergeCell ref="P15:R16"/>
    <mergeCell ref="P17:R18"/>
    <mergeCell ref="P19:R20"/>
    <mergeCell ref="B17:B18"/>
    <mergeCell ref="B19:B20"/>
    <mergeCell ref="B21:B22"/>
    <mergeCell ref="M13:O14"/>
    <mergeCell ref="M15:O16"/>
    <mergeCell ref="M17:O18"/>
    <mergeCell ref="M19:O20"/>
    <mergeCell ref="M21:O22"/>
    <mergeCell ref="H7:K7"/>
    <mergeCell ref="G5:H5"/>
    <mergeCell ref="I5:L5"/>
    <mergeCell ref="B13:B14"/>
    <mergeCell ref="B15:B16"/>
    <mergeCell ref="B11:B12"/>
    <mergeCell ref="J11:J12"/>
    <mergeCell ref="K11:K12"/>
    <mergeCell ref="L11:L12"/>
    <mergeCell ref="J9:L10"/>
    <mergeCell ref="M23:O23"/>
    <mergeCell ref="C11:C12"/>
    <mergeCell ref="D11:D12"/>
    <mergeCell ref="E11:E12"/>
    <mergeCell ref="F11:F12"/>
    <mergeCell ref="G11:G12"/>
    <mergeCell ref="H11:H12"/>
    <mergeCell ref="I9:I12"/>
    <mergeCell ref="F10:H10"/>
    <mergeCell ref="M10:N10"/>
    <mergeCell ref="M11:N11"/>
    <mergeCell ref="M12:N12"/>
    <mergeCell ref="M9:O9"/>
    <mergeCell ref="P5:T5"/>
    <mergeCell ref="M5:O5"/>
    <mergeCell ref="J6:L6"/>
    <mergeCell ref="N6:O6"/>
    <mergeCell ref="B10:E10"/>
    <mergeCell ref="K8:L8"/>
    <mergeCell ref="D8:J8"/>
    <mergeCell ref="B5:C5"/>
    <mergeCell ref="B6:C6"/>
    <mergeCell ref="B7:C7"/>
    <mergeCell ref="B9:H9"/>
    <mergeCell ref="D5:F5"/>
    <mergeCell ref="D6:F6"/>
    <mergeCell ref="D7:F7"/>
    <mergeCell ref="L7:M7"/>
    <mergeCell ref="N7:X7"/>
    <mergeCell ref="W9:W12"/>
    <mergeCell ref="X9:X12"/>
    <mergeCell ref="W13:W14"/>
    <mergeCell ref="X13:X14"/>
    <mergeCell ref="T13:T14"/>
    <mergeCell ref="S9:T9"/>
    <mergeCell ref="U9:V10"/>
    <mergeCell ref="T10:T12"/>
    <mergeCell ref="W21:W22"/>
    <mergeCell ref="X21:X22"/>
    <mergeCell ref="P6:W6"/>
    <mergeCell ref="W15:W16"/>
    <mergeCell ref="X15:X16"/>
    <mergeCell ref="W17:W18"/>
    <mergeCell ref="X17:X18"/>
    <mergeCell ref="W19:W20"/>
    <mergeCell ref="X19:X20"/>
    <mergeCell ref="T15:T16"/>
    <mergeCell ref="T17:T18"/>
    <mergeCell ref="T19:T20"/>
    <mergeCell ref="T21:T22"/>
    <mergeCell ref="M8:R8"/>
    <mergeCell ref="P11:Q11"/>
    <mergeCell ref="P12:Q12"/>
    <mergeCell ref="V19:V20"/>
    <mergeCell ref="V21:V22"/>
    <mergeCell ref="U13:U14"/>
    <mergeCell ref="U15:U16"/>
    <mergeCell ref="U17:U18"/>
    <mergeCell ref="U19:U20"/>
    <mergeCell ref="U21:U22"/>
    <mergeCell ref="V13:V14"/>
    <mergeCell ref="V15:V16"/>
    <mergeCell ref="V17:V18"/>
  </mergeCells>
  <conditionalFormatting sqref="M11:M12 J11 AG8:AG11 AG17 AG13:AG15 I9:J9 B9:B10 X5:X6 F10:H10 C11:H11 D5:D7">
    <cfRule type="expression" dxfId="45" priority="62">
      <formula>ISERROR(B5)</formula>
    </cfRule>
  </conditionalFormatting>
  <conditionalFormatting sqref="M10:M11">
    <cfRule type="expression" dxfId="44" priority="60">
      <formula>ISERROR(M10)</formula>
    </cfRule>
  </conditionalFormatting>
  <conditionalFormatting sqref="M9">
    <cfRule type="expression" dxfId="43" priority="54">
      <formula>ISERROR(M9)</formula>
    </cfRule>
  </conditionalFormatting>
  <conditionalFormatting sqref="P9">
    <cfRule type="expression" dxfId="42" priority="53">
      <formula>ISERROR(P9)</formula>
    </cfRule>
  </conditionalFormatting>
  <conditionalFormatting sqref="G7:H7 N7">
    <cfRule type="expression" dxfId="41" priority="51">
      <formula>ISERROR(G7)</formula>
    </cfRule>
  </conditionalFormatting>
  <conditionalFormatting sqref="P11:P12">
    <cfRule type="expression" dxfId="40" priority="50">
      <formula>ISERROR(P11)</formula>
    </cfRule>
  </conditionalFormatting>
  <conditionalFormatting sqref="P10:P11">
    <cfRule type="expression" dxfId="39" priority="49">
      <formula>ISERROR(P10)</formula>
    </cfRule>
  </conditionalFormatting>
  <conditionalFormatting sqref="S10">
    <cfRule type="expression" dxfId="38" priority="48">
      <formula>ISERROR(S10)</formula>
    </cfRule>
  </conditionalFormatting>
  <conditionalFormatting sqref="T10">
    <cfRule type="expression" dxfId="37" priority="47">
      <formula>ISERROR(T10)</formula>
    </cfRule>
  </conditionalFormatting>
  <conditionalFormatting sqref="S9">
    <cfRule type="expression" dxfId="36" priority="46">
      <formula>ISERROR(S9)</formula>
    </cfRule>
  </conditionalFormatting>
  <conditionalFormatting sqref="K11:L11">
    <cfRule type="expression" dxfId="35" priority="45">
      <formula>ISERROR(K11)</formula>
    </cfRule>
  </conditionalFormatting>
  <conditionalFormatting sqref="AG12">
    <cfRule type="expression" dxfId="34" priority="42">
      <formula>ISERROR(AG12)</formula>
    </cfRule>
  </conditionalFormatting>
  <conditionalFormatting sqref="G5">
    <cfRule type="expression" dxfId="33" priority="12">
      <formula>ISERROR(G5)</formula>
    </cfRule>
  </conditionalFormatting>
  <conditionalFormatting sqref="I5">
    <cfRule type="expression" dxfId="32" priority="16">
      <formula>ISERROR(I5)</formula>
    </cfRule>
  </conditionalFormatting>
  <conditionalFormatting sqref="L7">
    <cfRule type="expression" dxfId="31" priority="15">
      <formula>ISERROR(L7)</formula>
    </cfRule>
  </conditionalFormatting>
  <conditionalFormatting sqref="G6">
    <cfRule type="expression" dxfId="30" priority="14">
      <formula>ISERROR(G6)</formula>
    </cfRule>
  </conditionalFormatting>
  <conditionalFormatting sqref="H6">
    <cfRule type="expression" dxfId="29" priority="13">
      <formula>ISERROR(H6)</formula>
    </cfRule>
  </conditionalFormatting>
  <conditionalFormatting sqref="M5">
    <cfRule type="expression" dxfId="28" priority="11">
      <formula>ISERROR(M5)</formula>
    </cfRule>
  </conditionalFormatting>
  <conditionalFormatting sqref="P5">
    <cfRule type="expression" dxfId="27" priority="10">
      <formula>ISERROR(P5)</formula>
    </cfRule>
  </conditionalFormatting>
  <conditionalFormatting sqref="I6:J6">
    <cfRule type="expression" dxfId="26" priority="9">
      <formula>ISERROR(I6)</formula>
    </cfRule>
  </conditionalFormatting>
  <conditionalFormatting sqref="M6:N6">
    <cfRule type="expression" dxfId="25" priority="8">
      <formula>ISERROR(M6)</formula>
    </cfRule>
  </conditionalFormatting>
  <conditionalFormatting sqref="P6">
    <cfRule type="expression" dxfId="24" priority="7">
      <formula>ISERROR(P6)</formula>
    </cfRule>
  </conditionalFormatting>
  <conditionalFormatting sqref="X9 X13 X15 X17 X19 X21">
    <cfRule type="expression" dxfId="23" priority="6">
      <formula>ISERROR(X9)</formula>
    </cfRule>
  </conditionalFormatting>
  <conditionalFormatting sqref="U9">
    <cfRule type="expression" dxfId="22" priority="5">
      <formula>ISERROR(U9)</formula>
    </cfRule>
  </conditionalFormatting>
  <conditionalFormatting sqref="V13:V22">
    <cfRule type="expression" dxfId="21" priority="4">
      <formula>$V$12="Automatic"</formula>
    </cfRule>
  </conditionalFormatting>
  <conditionalFormatting sqref="B5">
    <cfRule type="expression" dxfId="20" priority="3">
      <formula>ISERROR(B5)</formula>
    </cfRule>
  </conditionalFormatting>
  <conditionalFormatting sqref="B7">
    <cfRule type="expression" dxfId="19" priority="1">
      <formula>ISERROR(B7)</formula>
    </cfRule>
  </conditionalFormatting>
  <conditionalFormatting sqref="B6">
    <cfRule type="expression" dxfId="18" priority="2">
      <formula>ISERROR(B6)</formula>
    </cfRule>
  </conditionalFormatting>
  <dataValidations count="6">
    <dataValidation type="list" allowBlank="1" showInputMessage="1" showErrorMessage="1" sqref="M13:R22">
      <formula1>"A,B,C"</formula1>
    </dataValidation>
    <dataValidation type="list" allowBlank="1" showInputMessage="1" showErrorMessage="1" sqref="S13:S22">
      <formula1>"A,B"</formula1>
    </dataValidation>
    <dataValidation type="list" allowBlank="1" showInputMessage="1" showErrorMessage="1" sqref="I13:I22">
      <formula1>$AG$8:$AG$15</formula1>
    </dataValidation>
    <dataValidation type="list" allowBlank="1" showInputMessage="1" showErrorMessage="1" sqref="H6">
      <formula1>category</formula1>
    </dataValidation>
    <dataValidation type="list" allowBlank="1" showInputMessage="1" showErrorMessage="1" sqref="K8:L8">
      <formula1>"YES,NO"</formula1>
    </dataValidation>
    <dataValidation type="list" allowBlank="1" showInputMessage="1" showErrorMessage="1" sqref="V12">
      <formula1>"Automatic,Mannual"</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8" id="{1F265180-B3FA-4478-BBE6-C81B9CE43CAD}">
            <xm:f>master!$Q18="z"</xm:f>
            <x14:dxf>
              <fill>
                <patternFill>
                  <bgColor theme="1" tint="0.499984740745262"/>
                </patternFill>
              </fill>
            </x14:dxf>
          </x14:cfRule>
          <x14:cfRule type="expression" priority="19" id="{88B6723A-D657-4F51-8FDD-0CCD8C1F575F}">
            <xm:f>master!$Q18="y"</xm:f>
            <x14:dxf>
              <fill>
                <patternFill>
                  <bgColor theme="1" tint="0.499984740745262"/>
                </patternFill>
              </fill>
            </x14:dxf>
          </x14:cfRule>
          <xm:sqref>L13:L22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C46"/>
  <sheetViews>
    <sheetView showGridLines="0" zoomScale="90" zoomScaleNormal="90" zoomScaleSheetLayoutView="100" workbookViewId="0">
      <selection activeCell="X24" sqref="X24"/>
    </sheetView>
  </sheetViews>
  <sheetFormatPr defaultColWidth="8.90625" defaultRowHeight="15.5"/>
  <cols>
    <col min="1" max="1" width="2.36328125" style="2" customWidth="1"/>
    <col min="2" max="2" width="9.36328125" style="2" customWidth="1"/>
    <col min="3" max="3" width="11.26953125" style="2" customWidth="1"/>
    <col min="4" max="4" width="5.54296875" style="2" customWidth="1"/>
    <col min="5" max="5" width="5.7265625" style="2" customWidth="1"/>
    <col min="6" max="6" width="9.7265625" style="2" customWidth="1"/>
    <col min="7" max="7" width="10.90625" style="2" customWidth="1"/>
    <col min="8" max="8" width="5.26953125" style="2" customWidth="1"/>
    <col min="9" max="9" width="6" style="2" customWidth="1"/>
    <col min="10" max="10" width="12.1796875" style="2" customWidth="1"/>
    <col min="11" max="11" width="6.453125" style="6" customWidth="1"/>
    <col min="12" max="12" width="5.36328125" style="2" customWidth="1"/>
    <col min="13" max="13" width="5.7265625" style="2" customWidth="1"/>
    <col min="14" max="14" width="6" style="2" customWidth="1"/>
    <col min="15" max="15" width="4.7265625" style="2" customWidth="1"/>
    <col min="16" max="16" width="0.36328125" style="2" customWidth="1"/>
    <col min="17" max="17" width="5.26953125" style="2" customWidth="1"/>
    <col min="18" max="18" width="5.36328125" style="2" customWidth="1"/>
    <col min="19" max="19" width="7.1796875" style="2" customWidth="1"/>
    <col min="20" max="21" width="5.6328125" style="2" customWidth="1"/>
    <col min="22" max="22" width="6.7265625" style="2" customWidth="1"/>
    <col min="23" max="23" width="9.08984375" style="2" customWidth="1"/>
    <col min="24" max="24" width="13.6328125" style="6" customWidth="1"/>
    <col min="25" max="25" width="9" style="6" customWidth="1"/>
    <col min="26" max="26" width="3.1796875" style="2" customWidth="1"/>
    <col min="27" max="27" width="8.90625" style="2"/>
    <col min="28" max="28" width="19.7265625" style="2" hidden="1" customWidth="1"/>
    <col min="29" max="16384" width="8.90625" style="2"/>
  </cols>
  <sheetData>
    <row r="1" spans="1:29" ht="16" thickBot="1">
      <c r="A1" s="73"/>
      <c r="B1" s="73"/>
      <c r="C1" s="73"/>
      <c r="D1" s="73"/>
      <c r="E1" s="73"/>
      <c r="F1" s="73"/>
      <c r="G1" s="73"/>
      <c r="H1" s="73"/>
      <c r="I1" s="73"/>
      <c r="J1" s="73"/>
      <c r="K1" s="74"/>
      <c r="L1" s="73"/>
      <c r="M1" s="73"/>
      <c r="N1" s="73"/>
      <c r="O1" s="73"/>
      <c r="P1" s="73"/>
      <c r="Q1" s="73"/>
      <c r="R1" s="73"/>
      <c r="S1" s="73"/>
      <c r="T1" s="73"/>
      <c r="U1" s="73"/>
      <c r="V1" s="73"/>
      <c r="W1" s="73"/>
      <c r="X1" s="74"/>
      <c r="Y1" s="74"/>
      <c r="Z1" s="73"/>
    </row>
    <row r="2" spans="1:29" ht="20.149999999999999" customHeight="1" thickTop="1" thickBot="1">
      <c r="A2" s="73"/>
      <c r="B2" s="237" t="s">
        <v>0</v>
      </c>
      <c r="C2" s="237"/>
      <c r="D2" s="237"/>
      <c r="E2" s="237"/>
      <c r="F2" s="237"/>
      <c r="G2" s="237"/>
      <c r="H2" s="237"/>
      <c r="I2" s="237"/>
      <c r="J2" s="237"/>
      <c r="K2" s="237"/>
      <c r="L2" s="237"/>
      <c r="M2" s="237"/>
      <c r="N2" s="237"/>
      <c r="O2" s="237"/>
      <c r="P2" s="237"/>
      <c r="Q2" s="237"/>
      <c r="R2" s="237"/>
      <c r="S2" s="237"/>
      <c r="T2" s="237"/>
      <c r="U2" s="237"/>
      <c r="V2" s="237"/>
      <c r="W2" s="237"/>
      <c r="X2" s="237"/>
      <c r="Y2" s="237"/>
      <c r="Z2" s="75"/>
    </row>
    <row r="3" spans="1:29" ht="20.149999999999999" customHeight="1" thickTop="1">
      <c r="A3" s="73"/>
      <c r="B3" s="55" t="s">
        <v>1</v>
      </c>
      <c r="C3" s="238" t="str">
        <f>'Data Entry'!D5</f>
        <v xml:space="preserve">galjkt tks'kh </v>
      </c>
      <c r="D3" s="238"/>
      <c r="E3" s="238"/>
      <c r="F3" s="238"/>
      <c r="G3" s="238"/>
      <c r="H3" s="238"/>
      <c r="I3" s="238"/>
      <c r="J3" s="238"/>
      <c r="K3" s="238"/>
      <c r="L3" s="238"/>
      <c r="M3" s="242" t="s">
        <v>53</v>
      </c>
      <c r="N3" s="242"/>
      <c r="O3" s="242"/>
      <c r="P3" s="242"/>
      <c r="Q3" s="243" t="str">
        <f>'Data Entry'!I5</f>
        <v>01234567891011</v>
      </c>
      <c r="R3" s="244"/>
      <c r="S3" s="244"/>
      <c r="T3" s="244"/>
      <c r="U3" s="244"/>
      <c r="V3" s="244"/>
      <c r="W3" s="79" t="s">
        <v>54</v>
      </c>
      <c r="X3" s="245" t="str">
        <f>'Data Entry'!P5</f>
        <v>lkroka osrueku</v>
      </c>
      <c r="Y3" s="246"/>
      <c r="Z3" s="76"/>
    </row>
    <row r="4" spans="1:29" ht="20.149999999999999" customHeight="1">
      <c r="A4" s="73"/>
      <c r="B4" s="18" t="s">
        <v>2</v>
      </c>
      <c r="C4" s="239" t="str">
        <f>'Data Entry'!D6</f>
        <v>iz/kkukpk;Z</v>
      </c>
      <c r="D4" s="239"/>
      <c r="E4" s="239"/>
      <c r="F4" s="239"/>
      <c r="G4" s="239"/>
      <c r="H4" s="239"/>
      <c r="I4" s="239"/>
      <c r="J4" s="239"/>
      <c r="K4" s="13" t="s">
        <v>3</v>
      </c>
      <c r="L4" s="112" t="str">
        <f>'Data Entry'!H6</f>
        <v>ख</v>
      </c>
      <c r="M4" s="13" t="s">
        <v>4</v>
      </c>
      <c r="N4" s="240" t="str">
        <f>'Data Entry'!J6</f>
        <v>ekpZ</v>
      </c>
      <c r="O4" s="240"/>
      <c r="P4" s="240"/>
      <c r="Q4" s="13" t="s">
        <v>6</v>
      </c>
      <c r="R4" s="113">
        <f>'Data Entry'!N6</f>
        <v>2021</v>
      </c>
      <c r="S4" s="241" t="s">
        <v>52</v>
      </c>
      <c r="T4" s="241"/>
      <c r="U4" s="241"/>
      <c r="V4" s="241"/>
      <c r="W4" s="241"/>
      <c r="X4" s="254">
        <f>'Data Entry'!X6</f>
        <v>78000</v>
      </c>
      <c r="Y4" s="255"/>
      <c r="Z4" s="76"/>
      <c r="AB4" s="2" t="s">
        <v>37</v>
      </c>
    </row>
    <row r="5" spans="1:29" ht="20.149999999999999" customHeight="1" thickBot="1">
      <c r="A5" s="73"/>
      <c r="B5" s="22" t="s">
        <v>7</v>
      </c>
      <c r="C5" s="234" t="str">
        <f>'Data Entry'!D7</f>
        <v>Jhxaxkuxj</v>
      </c>
      <c r="D5" s="234"/>
      <c r="E5" s="234"/>
      <c r="F5" s="234"/>
      <c r="G5" s="23" t="s">
        <v>8</v>
      </c>
      <c r="H5" s="248" t="str">
        <f>'Data Entry'!H7</f>
        <v>13 Mhvks,y</v>
      </c>
      <c r="I5" s="249"/>
      <c r="J5" s="249"/>
      <c r="K5" s="249"/>
      <c r="L5" s="249"/>
      <c r="M5" s="250" t="s">
        <v>51</v>
      </c>
      <c r="N5" s="251"/>
      <c r="O5" s="251"/>
      <c r="P5" s="252"/>
      <c r="Q5" s="248" t="str">
        <f>'Data Entry'!N7</f>
        <v xml:space="preserve">jktdh; mPp ek/;fed fo|ky; 13Mhvks,y Jhxaxkuxj </v>
      </c>
      <c r="R5" s="249"/>
      <c r="S5" s="249"/>
      <c r="T5" s="249"/>
      <c r="U5" s="249"/>
      <c r="V5" s="249"/>
      <c r="W5" s="249"/>
      <c r="X5" s="249"/>
      <c r="Y5" s="253"/>
      <c r="Z5" s="76"/>
      <c r="AB5" s="2" t="s">
        <v>38</v>
      </c>
    </row>
    <row r="6" spans="1:29" ht="29" customHeight="1" thickTop="1">
      <c r="A6" s="73"/>
      <c r="B6" s="259" t="s">
        <v>9</v>
      </c>
      <c r="C6" s="242"/>
      <c r="D6" s="242"/>
      <c r="E6" s="242"/>
      <c r="F6" s="242"/>
      <c r="G6" s="242"/>
      <c r="H6" s="242"/>
      <c r="I6" s="242"/>
      <c r="J6" s="260" t="s">
        <v>10</v>
      </c>
      <c r="K6" s="260" t="s">
        <v>43</v>
      </c>
      <c r="L6" s="261" t="s">
        <v>11</v>
      </c>
      <c r="M6" s="262"/>
      <c r="N6" s="263"/>
      <c r="O6" s="270" t="s">
        <v>58</v>
      </c>
      <c r="P6" s="271"/>
      <c r="Q6" s="271"/>
      <c r="R6" s="272"/>
      <c r="S6" s="242" t="s">
        <v>12</v>
      </c>
      <c r="T6" s="242"/>
      <c r="U6" s="242"/>
      <c r="V6" s="268" t="s">
        <v>60</v>
      </c>
      <c r="W6" s="242" t="s">
        <v>59</v>
      </c>
      <c r="X6" s="260" t="s">
        <v>13</v>
      </c>
      <c r="Y6" s="266" t="s">
        <v>57</v>
      </c>
      <c r="Z6" s="76"/>
    </row>
    <row r="7" spans="1:29" ht="19.5" customHeight="1">
      <c r="A7" s="73"/>
      <c r="B7" s="258" t="s">
        <v>14</v>
      </c>
      <c r="C7" s="256"/>
      <c r="D7" s="256"/>
      <c r="E7" s="256"/>
      <c r="F7" s="256" t="s">
        <v>15</v>
      </c>
      <c r="G7" s="256"/>
      <c r="H7" s="256"/>
      <c r="I7" s="256"/>
      <c r="J7" s="241"/>
      <c r="K7" s="241"/>
      <c r="L7" s="241" t="s">
        <v>42</v>
      </c>
      <c r="M7" s="241" t="s">
        <v>16</v>
      </c>
      <c r="N7" s="241" t="s">
        <v>17</v>
      </c>
      <c r="O7" s="273"/>
      <c r="P7" s="274"/>
      <c r="Q7" s="274"/>
      <c r="R7" s="275"/>
      <c r="S7" s="256"/>
      <c r="T7" s="256"/>
      <c r="U7" s="256"/>
      <c r="V7" s="269"/>
      <c r="W7" s="256"/>
      <c r="X7" s="241"/>
      <c r="Y7" s="267"/>
      <c r="Z7" s="76"/>
    </row>
    <row r="8" spans="1:29" ht="24.75" customHeight="1">
      <c r="A8" s="73"/>
      <c r="B8" s="169" t="s">
        <v>18</v>
      </c>
      <c r="C8" s="13" t="s">
        <v>19</v>
      </c>
      <c r="D8" s="256" t="s">
        <v>20</v>
      </c>
      <c r="E8" s="256"/>
      <c r="F8" s="13" t="s">
        <v>18</v>
      </c>
      <c r="G8" s="13" t="s">
        <v>19</v>
      </c>
      <c r="H8" s="257" t="s">
        <v>20</v>
      </c>
      <c r="I8" s="257"/>
      <c r="J8" s="241"/>
      <c r="K8" s="241"/>
      <c r="L8" s="241"/>
      <c r="M8" s="241"/>
      <c r="N8" s="241"/>
      <c r="O8" s="276"/>
      <c r="P8" s="277"/>
      <c r="Q8" s="277"/>
      <c r="R8" s="278"/>
      <c r="S8" s="7" t="s">
        <v>22</v>
      </c>
      <c r="T8" s="7" t="s">
        <v>23</v>
      </c>
      <c r="U8" s="7" t="s">
        <v>21</v>
      </c>
      <c r="V8" s="269"/>
      <c r="W8" s="256"/>
      <c r="X8" s="241"/>
      <c r="Y8" s="267"/>
      <c r="Z8" s="76"/>
    </row>
    <row r="9" spans="1:29" ht="28" customHeight="1">
      <c r="A9" s="247">
        <v>1</v>
      </c>
      <c r="B9" s="168" t="str">
        <f>IF('Data Entry'!C13="","",'Data Entry'!C13)</f>
        <v>13Mhvks,y</v>
      </c>
      <c r="C9" s="162">
        <f>IF('Data Entry'!D13="","",'Data Entry'!D13)</f>
        <v>44116</v>
      </c>
      <c r="D9" s="235">
        <f>IF('Data Entry'!E13="","",'Data Entry'!E13)</f>
        <v>0.375</v>
      </c>
      <c r="E9" s="236"/>
      <c r="F9" s="114" t="str">
        <f>IF('Data Entry'!F13="","",'Data Entry'!F13)</f>
        <v>?kM+lkuk</v>
      </c>
      <c r="G9" s="170">
        <f>IF('Data Entry'!G13="","",'Data Entry'!G13)</f>
        <v>44116</v>
      </c>
      <c r="H9" s="286">
        <f>IF('Data Entry'!H13="","",'Data Entry'!H13)</f>
        <v>0.41666666666666669</v>
      </c>
      <c r="I9" s="287"/>
      <c r="J9" s="171" t="str">
        <f>IF('Data Entry'!I13="","",'Data Entry'!I13)</f>
        <v xml:space="preserve">बस </v>
      </c>
      <c r="K9" s="120">
        <f>master!H18</f>
        <v>120</v>
      </c>
      <c r="L9" s="115">
        <f>IF('Data Entry'!J13="","",'Data Entry'!J13)</f>
        <v>1</v>
      </c>
      <c r="M9" s="115">
        <f>IF('Data Entry'!K13="","",'Data Entry'!K13)</f>
        <v>45</v>
      </c>
      <c r="N9" s="117">
        <f>master!E18</f>
        <v>45</v>
      </c>
      <c r="O9" s="279" t="str">
        <f>IF(F9="","",IF('Data Entry'!S13="A",master!$O$15,master!$O$16))</f>
        <v xml:space="preserve">अन्य स्थान </v>
      </c>
      <c r="P9" s="280"/>
      <c r="Q9" s="280"/>
      <c r="R9" s="281"/>
      <c r="S9" s="9"/>
      <c r="T9" s="10"/>
      <c r="U9" s="123">
        <f>S9*T9</f>
        <v>0</v>
      </c>
      <c r="V9" s="8"/>
      <c r="W9" s="124">
        <f>SUM(K9,N9,U9,V9)</f>
        <v>165</v>
      </c>
      <c r="X9" s="264" t="str">
        <f>IF('Data Entry'!X13="","",'Data Entry'!X13)</f>
        <v/>
      </c>
      <c r="Y9" s="265"/>
      <c r="Z9" s="76"/>
    </row>
    <row r="10" spans="1:29" ht="28" customHeight="1">
      <c r="A10" s="247"/>
      <c r="B10" s="165" t="str">
        <f>IF('Data Entry'!C14="","",'Data Entry'!C14)</f>
        <v>?kM+lkuk</v>
      </c>
      <c r="C10" s="162">
        <f>IF('Data Entry'!D14="","",'Data Entry'!D14)</f>
        <v>44117</v>
      </c>
      <c r="D10" s="235">
        <f>IF('Data Entry'!E14="","",'Data Entry'!E14)</f>
        <v>0.41666666666666669</v>
      </c>
      <c r="E10" s="236"/>
      <c r="F10" s="114" t="str">
        <f>IF('Data Entry'!F14="","",'Data Entry'!F14)</f>
        <v>13Mhvks,y</v>
      </c>
      <c r="G10" s="170">
        <f>IF('Data Entry'!G14="","",'Data Entry'!G14)</f>
        <v>44116</v>
      </c>
      <c r="H10" s="355">
        <f>IF('Data Entry'!H14="","",'Data Entry'!H14)</f>
        <v>0.45833333333333331</v>
      </c>
      <c r="I10" s="356"/>
      <c r="J10" s="171" t="str">
        <f>IF('Data Entry'!I14="","",'Data Entry'!I14)</f>
        <v xml:space="preserve">रेल </v>
      </c>
      <c r="K10" s="120">
        <f>master!H19</f>
        <v>120</v>
      </c>
      <c r="L10" s="115">
        <f>IF('Data Entry'!J14="","",'Data Entry'!J14)</f>
        <v>1</v>
      </c>
      <c r="M10" s="115">
        <f>IF('Data Entry'!K14="","",'Data Entry'!K14)</f>
        <v>45</v>
      </c>
      <c r="N10" s="117">
        <f>master!E19</f>
        <v>45</v>
      </c>
      <c r="O10" s="279" t="str">
        <f>IF(B10="","",IF('Data Entry'!S14="A",master!$O$15,master!$O$16))</f>
        <v xml:space="preserve">अन्य स्थान </v>
      </c>
      <c r="P10" s="280"/>
      <c r="Q10" s="280"/>
      <c r="R10" s="281"/>
      <c r="S10" s="116">
        <f>master!J19</f>
        <v>1.7</v>
      </c>
      <c r="T10" s="117">
        <f>master!K19</f>
        <v>500</v>
      </c>
      <c r="U10" s="123">
        <f t="shared" ref="U10:U16" si="0">S10*T10</f>
        <v>850</v>
      </c>
      <c r="V10" s="117">
        <f>master!W19</f>
        <v>0</v>
      </c>
      <c r="W10" s="124">
        <f t="shared" ref="W10:W16" si="1">SUM(K10,N10,U10,V10)</f>
        <v>1015</v>
      </c>
      <c r="X10" s="264"/>
      <c r="Y10" s="265"/>
      <c r="Z10" s="76"/>
    </row>
    <row r="11" spans="1:29" ht="28" customHeight="1">
      <c r="A11" s="247">
        <v>2</v>
      </c>
      <c r="B11" s="165" t="str">
        <f>IF('Data Entry'!C15="","",'Data Entry'!C15)</f>
        <v>13Mhvks,y</v>
      </c>
      <c r="C11" s="162">
        <f>IF('Data Entry'!D15="","",'Data Entry'!D15)</f>
        <v>44116</v>
      </c>
      <c r="D11" s="235">
        <f>IF('Data Entry'!E15="","",'Data Entry'!E15)</f>
        <v>0.25</v>
      </c>
      <c r="E11" s="236"/>
      <c r="F11" s="114" t="str">
        <f>IF('Data Entry'!F15="","",'Data Entry'!F15)</f>
        <v>lwjrx&lt;</v>
      </c>
      <c r="G11" s="170">
        <f>IF('Data Entry'!G15="","",'Data Entry'!G15)</f>
        <v>44116</v>
      </c>
      <c r="H11" s="357">
        <f>IF('Data Entry'!H15="","",'Data Entry'!H15)</f>
        <v>0.41666666666666669</v>
      </c>
      <c r="I11" s="358"/>
      <c r="J11" s="171" t="str">
        <f>IF('Data Entry'!I15="","",'Data Entry'!I15)</f>
        <v xml:space="preserve">बस </v>
      </c>
      <c r="K11" s="120">
        <f>master!H20</f>
        <v>120</v>
      </c>
      <c r="L11" s="115">
        <f>IF('Data Entry'!J15="","",'Data Entry'!J15)</f>
        <v>1</v>
      </c>
      <c r="M11" s="115">
        <f>IF('Data Entry'!K15="","",'Data Entry'!K15)</f>
        <v>150</v>
      </c>
      <c r="N11" s="117">
        <f>master!E20</f>
        <v>150</v>
      </c>
      <c r="O11" s="279" t="str">
        <f>IF(F11="","",IF('Data Entry'!S15="A",master!$O$15,master!$O$16))</f>
        <v xml:space="preserve">अन्य स्थान </v>
      </c>
      <c r="P11" s="280"/>
      <c r="Q11" s="280"/>
      <c r="R11" s="281"/>
      <c r="S11" s="9"/>
      <c r="T11" s="117">
        <f>master!K20</f>
        <v>0</v>
      </c>
      <c r="U11" s="123">
        <f t="shared" si="0"/>
        <v>0</v>
      </c>
      <c r="V11" s="8"/>
      <c r="W11" s="124">
        <f t="shared" si="1"/>
        <v>270</v>
      </c>
      <c r="X11" s="264" t="str">
        <f>IF('Data Entry'!X15="","",'Data Entry'!X15)</f>
        <v/>
      </c>
      <c r="Y11" s="265"/>
      <c r="Z11" s="76"/>
    </row>
    <row r="12" spans="1:29" ht="28" customHeight="1" thickBot="1">
      <c r="A12" s="247"/>
      <c r="B12" s="166" t="str">
        <f>IF('Data Entry'!C16="","",'Data Entry'!C16)</f>
        <v>lwjrx&lt;</v>
      </c>
      <c r="C12" s="162">
        <f>IF('Data Entry'!D16="","",'Data Entry'!D16)</f>
        <v>44116</v>
      </c>
      <c r="D12" s="235">
        <f>IF('Data Entry'!E16="","",'Data Entry'!E16)</f>
        <v>0.75</v>
      </c>
      <c r="E12" s="236"/>
      <c r="F12" s="114" t="str">
        <f>IF('Data Entry'!F16="","",'Data Entry'!F16)</f>
        <v>13Mhvks,y</v>
      </c>
      <c r="G12" s="170">
        <f>IF('Data Entry'!G16="","",'Data Entry'!G16)</f>
        <v>44116</v>
      </c>
      <c r="H12" s="286">
        <f>IF('Data Entry'!H16="","",'Data Entry'!H16)</f>
        <v>0.91666666666666663</v>
      </c>
      <c r="I12" s="287"/>
      <c r="J12" s="171" t="str">
        <f>IF('Data Entry'!I16="","",'Data Entry'!I16)</f>
        <v xml:space="preserve">बस </v>
      </c>
      <c r="K12" s="120">
        <f>master!H21</f>
        <v>120</v>
      </c>
      <c r="L12" s="115">
        <f>IF('Data Entry'!J16="","",'Data Entry'!J16)</f>
        <v>1</v>
      </c>
      <c r="M12" s="115">
        <f>IF('Data Entry'!K16="","",'Data Entry'!K16)</f>
        <v>100</v>
      </c>
      <c r="N12" s="117">
        <f>master!E21</f>
        <v>150</v>
      </c>
      <c r="O12" s="279" t="str">
        <f>IF(B12="","",IF('Data Entry'!S16="A",master!$O$15,master!$O$16))</f>
        <v xml:space="preserve">अन्य स्थान </v>
      </c>
      <c r="P12" s="280"/>
      <c r="Q12" s="280"/>
      <c r="R12" s="281"/>
      <c r="S12" s="116">
        <f>master!J21</f>
        <v>1.7</v>
      </c>
      <c r="T12" s="117">
        <f>master!K21</f>
        <v>500</v>
      </c>
      <c r="U12" s="123">
        <f t="shared" si="0"/>
        <v>850</v>
      </c>
      <c r="V12" s="117">
        <f>master!W21</f>
        <v>0</v>
      </c>
      <c r="W12" s="124">
        <f t="shared" si="1"/>
        <v>1120</v>
      </c>
      <c r="X12" s="264"/>
      <c r="Y12" s="265"/>
      <c r="Z12" s="76"/>
    </row>
    <row r="13" spans="1:29" ht="28" customHeight="1" thickTop="1" thickBot="1">
      <c r="A13" s="247">
        <v>3</v>
      </c>
      <c r="B13" s="163" t="str">
        <f>IF('Data Entry'!C17="","",'Data Entry'!C17)</f>
        <v>13Mhvks,y</v>
      </c>
      <c r="C13" s="162">
        <f>IF('Data Entry'!D17="","",'Data Entry'!D17)</f>
        <v>44180</v>
      </c>
      <c r="D13" s="235">
        <f>IF('Data Entry'!E17="","",'Data Entry'!E17)</f>
        <v>0.41666666666666669</v>
      </c>
      <c r="E13" s="236"/>
      <c r="F13" s="114" t="str">
        <f>IF('Data Entry'!F17="","",'Data Entry'!F17)</f>
        <v>?kM+lkuk</v>
      </c>
      <c r="G13" s="170">
        <f>IF('Data Entry'!G17="","",'Data Entry'!G17)</f>
        <v>44180</v>
      </c>
      <c r="H13" s="355">
        <f>IF('Data Entry'!H17="","",'Data Entry'!H17)</f>
        <v>11</v>
      </c>
      <c r="I13" s="356"/>
      <c r="J13" s="171" t="str">
        <f>IF('Data Entry'!I17="","",'Data Entry'!I17)</f>
        <v>स्वयं का वाहन(कार)</v>
      </c>
      <c r="K13" s="120">
        <f>master!H22</f>
        <v>0</v>
      </c>
      <c r="L13" s="115">
        <f>IF('Data Entry'!J17="","",'Data Entry'!J17)</f>
        <v>1</v>
      </c>
      <c r="M13" s="115">
        <f>IF('Data Entry'!K17="","",'Data Entry'!K17)</f>
        <v>45</v>
      </c>
      <c r="N13" s="117">
        <f>master!E22</f>
        <v>405</v>
      </c>
      <c r="O13" s="279" t="str">
        <f>IF(F13="","",IF('Data Entry'!S17="A",master!$O$15,master!$O$16))</f>
        <v xml:space="preserve">अन्य स्थान </v>
      </c>
      <c r="P13" s="280"/>
      <c r="Q13" s="280"/>
      <c r="R13" s="281"/>
      <c r="S13" s="9"/>
      <c r="T13" s="117">
        <f>master!K22</f>
        <v>0</v>
      </c>
      <c r="U13" s="123">
        <f t="shared" si="0"/>
        <v>0</v>
      </c>
      <c r="V13" s="8"/>
      <c r="W13" s="124">
        <f t="shared" si="1"/>
        <v>405</v>
      </c>
      <c r="X13" s="264" t="str">
        <f>IF('Data Entry'!X17="","",'Data Entry'!X17)</f>
        <v/>
      </c>
      <c r="Y13" s="265"/>
      <c r="Z13" s="76"/>
    </row>
    <row r="14" spans="1:29" ht="28" customHeight="1" thickTop="1">
      <c r="A14" s="247"/>
      <c r="B14" s="164" t="str">
        <f>IF('Data Entry'!C18="","",'Data Entry'!C18)</f>
        <v>?kM+lkuk</v>
      </c>
      <c r="C14" s="162">
        <f>IF('Data Entry'!D18="","",'Data Entry'!D18)</f>
        <v>44180</v>
      </c>
      <c r="D14" s="235">
        <f>IF('Data Entry'!E18="","",'Data Entry'!E18)</f>
        <v>0.75</v>
      </c>
      <c r="E14" s="236"/>
      <c r="F14" s="114" t="str">
        <f>IF('Data Entry'!F18="","",'Data Entry'!F18)</f>
        <v>13Mhvks,y</v>
      </c>
      <c r="G14" s="170">
        <f>IF('Data Entry'!G18="","",'Data Entry'!G18)</f>
        <v>44180</v>
      </c>
      <c r="H14" s="357">
        <f>IF('Data Entry'!H18="","",'Data Entry'!H18)</f>
        <v>0.83333333333333337</v>
      </c>
      <c r="I14" s="358"/>
      <c r="J14" s="171" t="str">
        <f>IF('Data Entry'!I18="","",'Data Entry'!I18)</f>
        <v>स्वयं का वाहन(कार)</v>
      </c>
      <c r="K14" s="120">
        <f>master!H23</f>
        <v>0</v>
      </c>
      <c r="L14" s="115">
        <f>IF('Data Entry'!J18="","",'Data Entry'!J18)</f>
        <v>1</v>
      </c>
      <c r="M14" s="115">
        <f>IF('Data Entry'!K18="","",'Data Entry'!K18)</f>
        <v>45</v>
      </c>
      <c r="N14" s="117">
        <f>master!E23</f>
        <v>405</v>
      </c>
      <c r="O14" s="279" t="str">
        <f>IF(B14="","",IF('Data Entry'!S18="A",master!$O$15,master!$O$16))</f>
        <v xml:space="preserve">अन्य स्थान </v>
      </c>
      <c r="P14" s="280"/>
      <c r="Q14" s="280"/>
      <c r="R14" s="281"/>
      <c r="S14" s="116">
        <f>master!J23</f>
        <v>3</v>
      </c>
      <c r="T14" s="117">
        <f>master!K23</f>
        <v>500</v>
      </c>
      <c r="U14" s="123">
        <f t="shared" si="0"/>
        <v>1500</v>
      </c>
      <c r="V14" s="117">
        <f>master!W23</f>
        <v>0</v>
      </c>
      <c r="W14" s="124">
        <f t="shared" si="1"/>
        <v>1905</v>
      </c>
      <c r="X14" s="264"/>
      <c r="Y14" s="265"/>
      <c r="Z14" s="76"/>
    </row>
    <row r="15" spans="1:29" ht="28" customHeight="1">
      <c r="A15" s="247">
        <v>4</v>
      </c>
      <c r="B15" s="167" t="str">
        <f>IF('Data Entry'!C19="","",'Data Entry'!C19)</f>
        <v/>
      </c>
      <c r="C15" s="162" t="str">
        <f>IF('Data Entry'!D19="","",'Data Entry'!D19)</f>
        <v/>
      </c>
      <c r="D15" s="235" t="str">
        <f>IF('Data Entry'!E19="","",'Data Entry'!E19)</f>
        <v/>
      </c>
      <c r="E15" s="236"/>
      <c r="F15" s="114" t="str">
        <f>IF('Data Entry'!F19="","",'Data Entry'!F19)</f>
        <v/>
      </c>
      <c r="G15" s="170" t="str">
        <f>IF('Data Entry'!G19="","",'Data Entry'!G19)</f>
        <v/>
      </c>
      <c r="H15" s="286" t="str">
        <f>IF('Data Entry'!H19="","",'Data Entry'!H19)</f>
        <v/>
      </c>
      <c r="I15" s="287"/>
      <c r="J15" s="171" t="str">
        <f>IF('Data Entry'!I19="","",'Data Entry'!I19)</f>
        <v/>
      </c>
      <c r="K15" s="120">
        <f>master!H24</f>
        <v>0</v>
      </c>
      <c r="L15" s="115" t="str">
        <f>IF('Data Entry'!J19="","",'Data Entry'!J19)</f>
        <v/>
      </c>
      <c r="M15" s="115" t="str">
        <f>IF('Data Entry'!K19="","",'Data Entry'!K19)</f>
        <v/>
      </c>
      <c r="N15" s="117">
        <f>master!E24</f>
        <v>0</v>
      </c>
      <c r="O15" s="279" t="str">
        <f>IF(F15="","",IF('Data Entry'!S19="A",master!$O$15,master!$O$16))</f>
        <v/>
      </c>
      <c r="P15" s="280"/>
      <c r="Q15" s="280"/>
      <c r="R15" s="281"/>
      <c r="S15" s="9"/>
      <c r="T15" s="117">
        <f>master!K24</f>
        <v>0</v>
      </c>
      <c r="U15" s="123">
        <f t="shared" si="0"/>
        <v>0</v>
      </c>
      <c r="V15" s="8"/>
      <c r="W15" s="124">
        <f t="shared" si="1"/>
        <v>0</v>
      </c>
      <c r="X15" s="264" t="str">
        <f>IF('Data Entry'!X19="","",'Data Entry'!X19)</f>
        <v/>
      </c>
      <c r="Y15" s="265"/>
      <c r="Z15" s="76"/>
      <c r="AC15" s="119" t="str">
        <f>IF(J15="vuqcaf/kr okgu","---","")</f>
        <v/>
      </c>
    </row>
    <row r="16" spans="1:29" ht="28" customHeight="1">
      <c r="A16" s="247"/>
      <c r="B16" s="165" t="str">
        <f>IF('Data Entry'!C20="","",'Data Entry'!C20)</f>
        <v/>
      </c>
      <c r="C16" s="162" t="str">
        <f>IF('Data Entry'!D20="","",'Data Entry'!D20)</f>
        <v/>
      </c>
      <c r="D16" s="235" t="str">
        <f>IF('Data Entry'!E20="","",'Data Entry'!E20)</f>
        <v/>
      </c>
      <c r="E16" s="236"/>
      <c r="F16" s="114" t="str">
        <f>IF('Data Entry'!F20="","",'Data Entry'!F20)</f>
        <v/>
      </c>
      <c r="G16" s="170" t="str">
        <f>IF('Data Entry'!G20="","",'Data Entry'!G20)</f>
        <v/>
      </c>
      <c r="H16" s="286" t="str">
        <f>IF('Data Entry'!H20="","",'Data Entry'!H20)</f>
        <v/>
      </c>
      <c r="I16" s="359"/>
      <c r="J16" s="172" t="str">
        <f>IF('Data Entry'!I20="","",'Data Entry'!I20)</f>
        <v/>
      </c>
      <c r="K16" s="120">
        <f>master!H25</f>
        <v>0</v>
      </c>
      <c r="L16" s="115" t="str">
        <f>IF('Data Entry'!J20="","",'Data Entry'!J20)</f>
        <v/>
      </c>
      <c r="M16" s="115" t="str">
        <f>IF('Data Entry'!K20="","",'Data Entry'!K20)</f>
        <v/>
      </c>
      <c r="N16" s="117">
        <f>master!E25</f>
        <v>0</v>
      </c>
      <c r="O16" s="279" t="str">
        <f>IF(B16="","",IF('Data Entry'!S20="A",master!$O$15,master!$O$16))</f>
        <v/>
      </c>
      <c r="P16" s="280"/>
      <c r="Q16" s="280"/>
      <c r="R16" s="281"/>
      <c r="S16" s="116">
        <f>master!J25</f>
        <v>0</v>
      </c>
      <c r="T16" s="117">
        <f>master!K25</f>
        <v>0</v>
      </c>
      <c r="U16" s="123">
        <f t="shared" si="0"/>
        <v>0</v>
      </c>
      <c r="V16" s="117">
        <f>master!W25</f>
        <v>0</v>
      </c>
      <c r="W16" s="124">
        <f t="shared" si="1"/>
        <v>0</v>
      </c>
      <c r="X16" s="264"/>
      <c r="Y16" s="265"/>
      <c r="Z16" s="76"/>
    </row>
    <row r="17" spans="1:26" ht="28" customHeight="1">
      <c r="A17" s="247">
        <v>5</v>
      </c>
      <c r="B17" s="165" t="str">
        <f>IF('Data Entry'!C21="","",'Data Entry'!C21)</f>
        <v/>
      </c>
      <c r="C17" s="162" t="str">
        <f>IF('Data Entry'!D21="","",'Data Entry'!D21)</f>
        <v/>
      </c>
      <c r="D17" s="235" t="str">
        <f>IF('Data Entry'!E21="","",'Data Entry'!E21)</f>
        <v/>
      </c>
      <c r="E17" s="236"/>
      <c r="F17" s="114" t="str">
        <f>IF('Data Entry'!F21="","",'Data Entry'!F21)</f>
        <v/>
      </c>
      <c r="G17" s="170" t="str">
        <f>IF('Data Entry'!G21="","",'Data Entry'!G21)</f>
        <v/>
      </c>
      <c r="H17" s="357" t="str">
        <f>IF('Data Entry'!H21="","",'Data Entry'!H21)</f>
        <v/>
      </c>
      <c r="I17" s="358"/>
      <c r="J17" s="171" t="str">
        <f>IF('Data Entry'!I21="","",'Data Entry'!I21)</f>
        <v/>
      </c>
      <c r="K17" s="120">
        <f>master!H26</f>
        <v>0</v>
      </c>
      <c r="L17" s="115" t="str">
        <f>IF('Data Entry'!J21="","",'Data Entry'!J21)</f>
        <v/>
      </c>
      <c r="M17" s="115" t="str">
        <f>IF('Data Entry'!K21="","",'Data Entry'!K21)</f>
        <v/>
      </c>
      <c r="N17" s="117">
        <f>master!E26</f>
        <v>0</v>
      </c>
      <c r="O17" s="279" t="str">
        <f>IF(F17="","",IF('Data Entry'!S21="A",master!$O$15,master!$O$16))</f>
        <v/>
      </c>
      <c r="P17" s="280"/>
      <c r="Q17" s="280"/>
      <c r="R17" s="281"/>
      <c r="S17" s="9"/>
      <c r="T17" s="117">
        <f>master!K26</f>
        <v>0</v>
      </c>
      <c r="U17" s="123">
        <f t="shared" ref="U17:U18" si="2">S17*T17</f>
        <v>0</v>
      </c>
      <c r="V17" s="8"/>
      <c r="W17" s="124">
        <f t="shared" ref="W17:W18" si="3">SUM(K17,N17,U17,V17)</f>
        <v>0</v>
      </c>
      <c r="X17" s="264" t="str">
        <f>IF('Data Entry'!X21="","",'Data Entry'!X21)</f>
        <v/>
      </c>
      <c r="Y17" s="265"/>
      <c r="Z17" s="76"/>
    </row>
    <row r="18" spans="1:26" ht="28" customHeight="1">
      <c r="A18" s="247"/>
      <c r="B18" s="165" t="str">
        <f>IF('Data Entry'!C22="","",'Data Entry'!C22)</f>
        <v/>
      </c>
      <c r="C18" s="162" t="str">
        <f>IF('Data Entry'!D22="","",'Data Entry'!D22)</f>
        <v/>
      </c>
      <c r="D18" s="235" t="str">
        <f>IF('Data Entry'!E22="","",'Data Entry'!E22)</f>
        <v/>
      </c>
      <c r="E18" s="236"/>
      <c r="F18" s="114" t="str">
        <f>IF('Data Entry'!F22="","",'Data Entry'!F22)</f>
        <v/>
      </c>
      <c r="G18" s="170" t="str">
        <f>IF('Data Entry'!G22="","",'Data Entry'!G22)</f>
        <v/>
      </c>
      <c r="H18" s="286" t="str">
        <f>IF('Data Entry'!H22="","",'Data Entry'!H22)</f>
        <v/>
      </c>
      <c r="I18" s="287"/>
      <c r="J18" s="171" t="str">
        <f>IF('Data Entry'!I22="","",'Data Entry'!I22)</f>
        <v/>
      </c>
      <c r="K18" s="120">
        <f>master!H27</f>
        <v>0</v>
      </c>
      <c r="L18" s="115" t="str">
        <f>IF('Data Entry'!J22="","",'Data Entry'!J22)</f>
        <v/>
      </c>
      <c r="M18" s="115" t="str">
        <f>IF('Data Entry'!K22="","",'Data Entry'!K22)</f>
        <v/>
      </c>
      <c r="N18" s="117">
        <f>master!E27</f>
        <v>0</v>
      </c>
      <c r="O18" s="279" t="str">
        <f>IF(B18="","",IF('Data Entry'!S22="A",master!$O$15,master!$O$16))</f>
        <v/>
      </c>
      <c r="P18" s="280"/>
      <c r="Q18" s="280"/>
      <c r="R18" s="281"/>
      <c r="S18" s="118">
        <f>master!J27</f>
        <v>0</v>
      </c>
      <c r="T18" s="117">
        <f>master!K27</f>
        <v>0</v>
      </c>
      <c r="U18" s="123">
        <f t="shared" si="2"/>
        <v>0</v>
      </c>
      <c r="V18" s="117">
        <f>master!W27</f>
        <v>0</v>
      </c>
      <c r="W18" s="124">
        <f t="shared" si="3"/>
        <v>0</v>
      </c>
      <c r="X18" s="264"/>
      <c r="Y18" s="265"/>
      <c r="Z18" s="76"/>
    </row>
    <row r="19" spans="1:26" ht="21.75" customHeight="1">
      <c r="A19" s="73"/>
      <c r="B19" s="285" t="s">
        <v>24</v>
      </c>
      <c r="C19" s="241"/>
      <c r="D19" s="241"/>
      <c r="E19" s="241"/>
      <c r="F19" s="241"/>
      <c r="G19" s="241"/>
      <c r="H19" s="260"/>
      <c r="I19" s="260"/>
      <c r="J19" s="241"/>
      <c r="K19" s="121">
        <f>SUM(K9:K18)</f>
        <v>480</v>
      </c>
      <c r="L19" s="7"/>
      <c r="M19" s="7"/>
      <c r="N19" s="122">
        <f>SUM(N9:N18)</f>
        <v>1200</v>
      </c>
      <c r="O19" s="282"/>
      <c r="P19" s="283"/>
      <c r="Q19" s="283"/>
      <c r="R19" s="284"/>
      <c r="S19" s="12"/>
      <c r="T19" s="7"/>
      <c r="U19" s="122">
        <f>SUM(U9:U18)</f>
        <v>3200</v>
      </c>
      <c r="V19" s="7"/>
      <c r="W19" s="125">
        <f>ROUND(SUM(W9:W18),0)</f>
        <v>4880</v>
      </c>
      <c r="X19" s="11"/>
      <c r="Y19" s="19"/>
      <c r="Z19" s="76"/>
    </row>
    <row r="20" spans="1:26" ht="18" customHeight="1" thickBot="1">
      <c r="A20" s="73"/>
      <c r="B20" s="342"/>
      <c r="C20" s="343"/>
      <c r="D20" s="343"/>
      <c r="E20" s="343"/>
      <c r="F20" s="343"/>
      <c r="G20" s="343"/>
      <c r="H20" s="343"/>
      <c r="I20" s="343"/>
      <c r="J20" s="343"/>
      <c r="K20" s="343"/>
      <c r="L20" s="343"/>
      <c r="M20" s="343"/>
      <c r="N20" s="344" t="s">
        <v>25</v>
      </c>
      <c r="O20" s="345"/>
      <c r="P20" s="345"/>
      <c r="Q20" s="346"/>
      <c r="R20" s="332" t="str">
        <f>[1]!SpellNumber(W19)</f>
        <v xml:space="preserve">Rupees Four Thousand Eight Hundred Eighty Only </v>
      </c>
      <c r="S20" s="332"/>
      <c r="T20" s="332"/>
      <c r="U20" s="332"/>
      <c r="V20" s="332"/>
      <c r="W20" s="332"/>
      <c r="X20" s="332"/>
      <c r="Y20" s="20" t="s">
        <v>26</v>
      </c>
      <c r="Z20" s="76"/>
    </row>
    <row r="21" spans="1:26" ht="20.25" customHeight="1" thickTop="1">
      <c r="A21" s="73"/>
      <c r="B21" s="347" t="s">
        <v>39</v>
      </c>
      <c r="C21" s="348"/>
      <c r="D21" s="348"/>
      <c r="E21" s="348"/>
      <c r="F21" s="348"/>
      <c r="G21" s="348"/>
      <c r="H21" s="348"/>
      <c r="I21" s="348"/>
      <c r="J21" s="348"/>
      <c r="K21" s="348"/>
      <c r="L21" s="348"/>
      <c r="M21" s="348"/>
      <c r="N21" s="348"/>
      <c r="O21" s="348"/>
      <c r="P21" s="348"/>
      <c r="Q21" s="348"/>
      <c r="R21" s="348"/>
      <c r="S21" s="348"/>
      <c r="T21" s="348"/>
      <c r="U21" s="348"/>
      <c r="V21" s="354"/>
      <c r="W21" s="354"/>
      <c r="X21" s="354"/>
      <c r="Y21" s="80"/>
      <c r="Z21" s="75"/>
    </row>
    <row r="22" spans="1:26" ht="13.5" customHeight="1">
      <c r="A22" s="73"/>
      <c r="B22" s="337" t="s">
        <v>41</v>
      </c>
      <c r="C22" s="338"/>
      <c r="D22" s="338"/>
      <c r="E22" s="338"/>
      <c r="F22" s="338"/>
      <c r="G22" s="338"/>
      <c r="H22" s="338"/>
      <c r="I22" s="338"/>
      <c r="J22" s="338"/>
      <c r="K22" s="338"/>
      <c r="L22" s="338"/>
      <c r="M22" s="338"/>
      <c r="N22" s="338"/>
      <c r="O22" s="338"/>
      <c r="P22" s="338"/>
      <c r="Q22" s="338"/>
      <c r="R22" s="338"/>
      <c r="S22" s="338"/>
      <c r="T22" s="338"/>
      <c r="U22" s="338"/>
      <c r="V22" s="339"/>
      <c r="W22" s="339"/>
      <c r="X22" s="339"/>
      <c r="Y22" s="81"/>
      <c r="Z22" s="75"/>
    </row>
    <row r="23" spans="1:26" ht="13.5" customHeight="1">
      <c r="A23" s="73"/>
      <c r="B23" s="337" t="s">
        <v>40</v>
      </c>
      <c r="C23" s="338"/>
      <c r="D23" s="338"/>
      <c r="E23" s="338"/>
      <c r="F23" s="338"/>
      <c r="G23" s="338"/>
      <c r="H23" s="338"/>
      <c r="I23" s="338"/>
      <c r="J23" s="338"/>
      <c r="K23" s="338"/>
      <c r="L23" s="338"/>
      <c r="M23" s="338"/>
      <c r="N23" s="338"/>
      <c r="O23" s="338"/>
      <c r="P23" s="338"/>
      <c r="Q23" s="338"/>
      <c r="R23" s="338"/>
      <c r="S23" s="338"/>
      <c r="T23" s="338"/>
      <c r="U23" s="338"/>
      <c r="V23" s="339"/>
      <c r="W23" s="339"/>
      <c r="X23" s="339"/>
      <c r="Y23" s="81"/>
      <c r="Z23" s="75"/>
    </row>
    <row r="24" spans="1:26" ht="13.5" customHeight="1">
      <c r="A24" s="73"/>
      <c r="B24" s="330" t="s">
        <v>46</v>
      </c>
      <c r="C24" s="331"/>
      <c r="D24" s="331"/>
      <c r="E24" s="331"/>
      <c r="F24" s="331"/>
      <c r="G24" s="331"/>
      <c r="H24" s="331"/>
      <c r="I24" s="331"/>
      <c r="J24" s="331"/>
      <c r="K24" s="331"/>
      <c r="L24" s="331"/>
      <c r="M24" s="331"/>
      <c r="N24" s="331"/>
      <c r="O24" s="331"/>
      <c r="P24" s="331"/>
      <c r="Q24" s="331"/>
      <c r="R24" s="331"/>
      <c r="S24" s="331"/>
      <c r="T24" s="53"/>
      <c r="U24" s="53"/>
      <c r="V24" s="54"/>
      <c r="W24" s="54"/>
      <c r="X24" s="54"/>
      <c r="Y24" s="81"/>
      <c r="Z24" s="76"/>
    </row>
    <row r="25" spans="1:26" ht="13.5" customHeight="1">
      <c r="A25" s="73"/>
      <c r="B25" s="330" t="s">
        <v>47</v>
      </c>
      <c r="C25" s="331"/>
      <c r="D25" s="331"/>
      <c r="E25" s="331"/>
      <c r="F25" s="331"/>
      <c r="G25" s="331"/>
      <c r="H25" s="331"/>
      <c r="I25" s="331"/>
      <c r="J25" s="331"/>
      <c r="K25" s="331"/>
      <c r="L25" s="331"/>
      <c r="M25" s="331"/>
      <c r="N25" s="331"/>
      <c r="O25" s="331"/>
      <c r="P25" s="331"/>
      <c r="Q25" s="331"/>
      <c r="R25" s="331"/>
      <c r="S25" s="331"/>
      <c r="T25" s="53"/>
      <c r="U25" s="53"/>
      <c r="V25" s="54"/>
      <c r="W25" s="54"/>
      <c r="X25" s="54"/>
      <c r="Y25" s="81"/>
      <c r="Z25" s="76"/>
    </row>
    <row r="26" spans="1:26" ht="11" customHeight="1" thickBot="1">
      <c r="A26" s="73"/>
      <c r="B26" s="340"/>
      <c r="C26" s="341"/>
      <c r="D26" s="341"/>
      <c r="E26" s="341"/>
      <c r="F26" s="341"/>
      <c r="G26" s="341"/>
      <c r="H26" s="341"/>
      <c r="I26" s="341"/>
      <c r="J26" s="341"/>
      <c r="K26" s="341"/>
      <c r="L26" s="341"/>
      <c r="M26" s="341"/>
      <c r="N26" s="341"/>
      <c r="O26" s="341"/>
      <c r="P26" s="341"/>
      <c r="Q26" s="341"/>
      <c r="R26" s="333" t="s">
        <v>27</v>
      </c>
      <c r="S26" s="333"/>
      <c r="T26" s="333"/>
      <c r="U26" s="333"/>
      <c r="V26" s="333"/>
      <c r="W26" s="82"/>
      <c r="X26" s="82"/>
      <c r="Y26" s="83"/>
      <c r="Z26" s="75"/>
    </row>
    <row r="27" spans="1:26" ht="14.5" customHeight="1" thickTop="1">
      <c r="A27" s="73"/>
      <c r="B27" s="297" t="s">
        <v>44</v>
      </c>
      <c r="C27" s="298"/>
      <c r="D27" s="298"/>
      <c r="E27" s="298"/>
      <c r="F27" s="298"/>
      <c r="G27" s="298"/>
      <c r="H27" s="298"/>
      <c r="I27" s="298"/>
      <c r="J27" s="298"/>
      <c r="K27" s="298"/>
      <c r="L27" s="298"/>
      <c r="M27" s="299"/>
      <c r="N27" s="300" t="s">
        <v>45</v>
      </c>
      <c r="O27" s="298"/>
      <c r="P27" s="298"/>
      <c r="Q27" s="298"/>
      <c r="R27" s="298"/>
      <c r="S27" s="298"/>
      <c r="T27" s="298"/>
      <c r="U27" s="298"/>
      <c r="V27" s="272"/>
      <c r="W27" s="301" t="s">
        <v>48</v>
      </c>
      <c r="X27" s="302"/>
      <c r="Y27" s="303"/>
      <c r="Z27" s="76"/>
    </row>
    <row r="28" spans="1:26" ht="28.5" customHeight="1">
      <c r="A28" s="73"/>
      <c r="B28" s="325" t="s">
        <v>28</v>
      </c>
      <c r="C28" s="326"/>
      <c r="D28" s="327">
        <v>100</v>
      </c>
      <c r="E28" s="327"/>
      <c r="F28" s="17" t="s">
        <v>29</v>
      </c>
      <c r="G28" s="126">
        <f>master!Q16</f>
        <v>30</v>
      </c>
      <c r="H28" s="257" t="s">
        <v>30</v>
      </c>
      <c r="I28" s="257"/>
      <c r="J28" s="7" t="s">
        <v>31</v>
      </c>
      <c r="K28" s="309">
        <f>D28*G28</f>
        <v>3000</v>
      </c>
      <c r="L28" s="310"/>
      <c r="M28" s="311"/>
      <c r="N28" s="349" t="s">
        <v>61</v>
      </c>
      <c r="O28" s="319"/>
      <c r="P28" s="319"/>
      <c r="Q28" s="319"/>
      <c r="R28" s="350"/>
      <c r="S28" s="334"/>
      <c r="T28" s="335"/>
      <c r="U28" s="336"/>
      <c r="V28" s="15" t="s">
        <v>31</v>
      </c>
      <c r="W28" s="328">
        <f>IFERROR(SUM(K28+K29+K30+W19)-S28,"")</f>
        <v>15880</v>
      </c>
      <c r="X28" s="329"/>
      <c r="Y28" s="127" t="str">
        <f>IF(W28="","",IF(W28=0,"","/- Rs."))</f>
        <v>/- Rs.</v>
      </c>
      <c r="Z28" s="76"/>
    </row>
    <row r="29" spans="1:26" ht="15" customHeight="1">
      <c r="A29" s="73"/>
      <c r="B29" s="318" t="s">
        <v>32</v>
      </c>
      <c r="C29" s="319"/>
      <c r="D29" s="320"/>
      <c r="E29" s="320"/>
      <c r="F29" s="320"/>
      <c r="G29" s="320"/>
      <c r="H29" s="320"/>
      <c r="I29" s="321"/>
      <c r="J29" s="14" t="s">
        <v>31</v>
      </c>
      <c r="K29" s="312"/>
      <c r="L29" s="313"/>
      <c r="M29" s="314"/>
      <c r="N29" s="351"/>
      <c r="O29" s="352"/>
      <c r="P29" s="352"/>
      <c r="Q29" s="352"/>
      <c r="R29" s="353"/>
      <c r="S29" s="322"/>
      <c r="T29" s="323"/>
      <c r="U29" s="324"/>
      <c r="V29" s="16"/>
      <c r="W29" s="291" t="s">
        <v>50</v>
      </c>
      <c r="X29" s="292"/>
      <c r="Y29" s="293"/>
      <c r="Z29" s="76"/>
    </row>
    <row r="30" spans="1:26" ht="27.5" customHeight="1" thickBot="1">
      <c r="A30" s="73"/>
      <c r="B30" s="304" t="s">
        <v>33</v>
      </c>
      <c r="C30" s="305"/>
      <c r="D30" s="306"/>
      <c r="E30" s="306"/>
      <c r="F30" s="306"/>
      <c r="G30" s="306"/>
      <c r="H30" s="306"/>
      <c r="I30" s="307"/>
      <c r="J30" s="21" t="s">
        <v>31</v>
      </c>
      <c r="K30" s="315">
        <f>master!R15</f>
        <v>8000</v>
      </c>
      <c r="L30" s="316"/>
      <c r="M30" s="317"/>
      <c r="N30" s="308" t="s">
        <v>49</v>
      </c>
      <c r="O30" s="308"/>
      <c r="P30" s="308"/>
      <c r="Q30" s="308"/>
      <c r="R30" s="308"/>
      <c r="S30" s="288"/>
      <c r="T30" s="289"/>
      <c r="U30" s="289"/>
      <c r="V30" s="290"/>
      <c r="W30" s="294"/>
      <c r="X30" s="295"/>
      <c r="Y30" s="296"/>
      <c r="Z30" s="76"/>
    </row>
    <row r="31" spans="1:26" ht="16" thickTop="1">
      <c r="A31" s="73"/>
      <c r="B31" s="77"/>
      <c r="C31" s="77"/>
      <c r="D31" s="77"/>
      <c r="E31" s="77"/>
      <c r="F31" s="77"/>
      <c r="G31" s="77"/>
      <c r="H31" s="77"/>
      <c r="I31" s="77"/>
      <c r="J31" s="77"/>
      <c r="K31" s="78"/>
      <c r="L31" s="77"/>
      <c r="M31" s="77"/>
      <c r="N31" s="77"/>
      <c r="O31" s="77"/>
      <c r="P31" s="77"/>
      <c r="Q31" s="77"/>
      <c r="R31" s="77"/>
      <c r="S31" s="77"/>
      <c r="T31" s="77"/>
      <c r="U31" s="77"/>
      <c r="V31" s="77"/>
      <c r="W31" s="77"/>
      <c r="X31" s="78"/>
      <c r="Y31" s="78"/>
      <c r="Z31" s="76"/>
    </row>
    <row r="32" spans="1:26">
      <c r="B32" s="1"/>
      <c r="C32" s="1"/>
      <c r="D32" s="1"/>
      <c r="E32" s="1"/>
      <c r="F32" s="1"/>
      <c r="G32" s="1"/>
      <c r="H32" s="1"/>
      <c r="I32" s="1"/>
      <c r="J32" s="1"/>
      <c r="K32" s="5"/>
      <c r="L32" s="1"/>
      <c r="M32" s="1"/>
      <c r="N32" s="1"/>
      <c r="O32" s="1"/>
      <c r="P32" s="1"/>
      <c r="Q32" s="1"/>
      <c r="R32" s="1"/>
      <c r="S32" s="1"/>
      <c r="T32" s="1"/>
      <c r="U32" s="1"/>
      <c r="V32" s="1"/>
      <c r="W32" s="1"/>
      <c r="X32" s="5"/>
      <c r="Y32" s="5"/>
      <c r="Z32" s="1"/>
    </row>
    <row r="33" spans="2:26">
      <c r="B33" s="1"/>
      <c r="C33" s="1"/>
      <c r="D33" s="1"/>
      <c r="E33" s="1"/>
      <c r="F33" s="1"/>
      <c r="G33" s="1"/>
      <c r="H33" s="1"/>
      <c r="I33" s="1"/>
      <c r="J33" s="1"/>
      <c r="K33" s="5"/>
      <c r="L33" s="1"/>
      <c r="M33" s="1"/>
      <c r="N33" s="1"/>
      <c r="O33" s="1"/>
      <c r="P33" s="1"/>
      <c r="Q33" s="1"/>
      <c r="R33" s="1"/>
      <c r="S33" s="1"/>
      <c r="T33" s="1"/>
      <c r="U33" s="1"/>
      <c r="V33" s="1"/>
      <c r="W33" s="1"/>
      <c r="X33" s="5"/>
      <c r="Y33" s="5"/>
      <c r="Z33" s="1"/>
    </row>
    <row r="34" spans="2:26">
      <c r="B34" s="1"/>
      <c r="C34" s="1"/>
      <c r="D34" s="1"/>
      <c r="E34" s="1"/>
      <c r="F34" s="1"/>
      <c r="G34" s="1"/>
      <c r="H34" s="1"/>
      <c r="I34" s="1"/>
      <c r="J34" s="1"/>
      <c r="K34" s="5"/>
      <c r="L34" s="1"/>
      <c r="M34" s="1"/>
      <c r="N34" s="1"/>
      <c r="O34" s="1"/>
      <c r="P34" s="1"/>
      <c r="Q34" s="1"/>
      <c r="R34" s="1"/>
      <c r="S34" s="1"/>
      <c r="T34" s="1"/>
      <c r="U34" s="1"/>
      <c r="V34" s="1"/>
      <c r="W34" s="1"/>
      <c r="X34" s="5"/>
      <c r="Y34" s="5"/>
      <c r="Z34" s="1"/>
    </row>
    <row r="35" spans="2:26">
      <c r="B35" s="3"/>
      <c r="C35" s="3"/>
      <c r="D35" s="3"/>
      <c r="E35" s="3"/>
      <c r="F35" s="3"/>
      <c r="G35" s="3"/>
      <c r="H35" s="3"/>
      <c r="I35" s="3"/>
      <c r="J35" s="3"/>
      <c r="K35" s="4"/>
      <c r="L35" s="3"/>
      <c r="M35" s="3"/>
      <c r="N35" s="3"/>
      <c r="O35" s="3"/>
      <c r="P35" s="3"/>
      <c r="Q35" s="3"/>
      <c r="R35" s="3"/>
      <c r="S35" s="3"/>
      <c r="T35" s="3"/>
      <c r="U35" s="3"/>
      <c r="V35" s="3"/>
      <c r="W35" s="3"/>
      <c r="X35" s="4"/>
      <c r="Y35" s="4"/>
      <c r="Z35" s="1"/>
    </row>
    <row r="36" spans="2:26">
      <c r="B36" s="1"/>
      <c r="C36" s="1"/>
      <c r="D36" s="1"/>
      <c r="E36" s="1"/>
      <c r="F36" s="1"/>
      <c r="G36" s="1"/>
      <c r="H36" s="1"/>
      <c r="I36" s="1"/>
      <c r="J36" s="1"/>
      <c r="K36" s="5"/>
      <c r="L36" s="1"/>
      <c r="M36" s="1"/>
      <c r="N36" s="1"/>
      <c r="O36" s="1"/>
      <c r="P36" s="1"/>
      <c r="Q36" s="1"/>
      <c r="R36" s="1"/>
      <c r="S36" s="1"/>
      <c r="T36" s="1"/>
      <c r="U36" s="1"/>
      <c r="V36" s="1"/>
      <c r="W36" s="1"/>
      <c r="X36" s="5"/>
      <c r="Y36" s="5"/>
      <c r="Z36" s="1"/>
    </row>
    <row r="37" spans="2:26">
      <c r="B37" s="1"/>
      <c r="C37" s="1"/>
      <c r="D37" s="1"/>
      <c r="E37" s="1"/>
      <c r="F37" s="1"/>
      <c r="G37" s="1"/>
      <c r="H37" s="1"/>
      <c r="I37" s="1"/>
      <c r="J37" s="1"/>
      <c r="K37" s="5"/>
      <c r="L37" s="1"/>
      <c r="M37" s="1"/>
      <c r="N37" s="1"/>
      <c r="O37" s="1"/>
      <c r="P37" s="1"/>
      <c r="Q37" s="1"/>
      <c r="R37" s="1"/>
      <c r="S37" s="1"/>
      <c r="T37" s="1"/>
      <c r="U37" s="1"/>
      <c r="V37" s="1"/>
      <c r="W37" s="1"/>
      <c r="X37" s="5"/>
      <c r="Y37" s="5"/>
      <c r="Z37" s="1"/>
    </row>
    <row r="38" spans="2:26">
      <c r="B38" s="1"/>
      <c r="C38" s="1"/>
      <c r="D38" s="1"/>
      <c r="E38" s="1"/>
      <c r="F38" s="1"/>
      <c r="G38" s="1"/>
      <c r="H38" s="1"/>
      <c r="I38" s="1"/>
      <c r="J38" s="1"/>
      <c r="K38" s="5"/>
      <c r="L38" s="1"/>
      <c r="M38" s="1"/>
      <c r="N38" s="1"/>
      <c r="O38" s="1"/>
      <c r="P38" s="1"/>
      <c r="Q38" s="1"/>
      <c r="R38" s="1"/>
      <c r="S38" s="1"/>
      <c r="T38" s="1"/>
      <c r="U38" s="1"/>
      <c r="V38" s="1"/>
      <c r="W38" s="1"/>
      <c r="X38" s="5"/>
      <c r="Y38" s="5"/>
      <c r="Z38" s="1"/>
    </row>
    <row r="39" spans="2:26">
      <c r="B39" s="1"/>
      <c r="C39" s="1"/>
      <c r="D39" s="1"/>
      <c r="E39" s="1"/>
      <c r="F39" s="1"/>
      <c r="G39" s="1"/>
      <c r="H39" s="1"/>
      <c r="I39" s="1"/>
      <c r="J39" s="1"/>
      <c r="K39" s="5"/>
      <c r="L39" s="1"/>
      <c r="M39" s="1"/>
      <c r="N39" s="1"/>
      <c r="O39" s="1"/>
      <c r="P39" s="1"/>
      <c r="Q39" s="1"/>
      <c r="R39" s="1"/>
      <c r="S39" s="1"/>
      <c r="T39" s="1"/>
      <c r="U39" s="1"/>
      <c r="V39" s="1"/>
      <c r="W39" s="1"/>
      <c r="X39" s="5"/>
      <c r="Y39" s="5"/>
      <c r="Z39" s="1"/>
    </row>
    <row r="40" spans="2:26">
      <c r="B40" s="1"/>
      <c r="C40" s="1"/>
      <c r="D40" s="1"/>
      <c r="E40" s="1"/>
      <c r="F40" s="1"/>
      <c r="G40" s="1"/>
      <c r="H40" s="1"/>
      <c r="I40" s="1"/>
      <c r="J40" s="1"/>
      <c r="K40" s="5"/>
      <c r="L40" s="1"/>
      <c r="M40" s="1"/>
      <c r="N40" s="1"/>
      <c r="O40" s="1"/>
      <c r="P40" s="1"/>
      <c r="Q40" s="1"/>
      <c r="R40" s="1"/>
      <c r="S40" s="1"/>
      <c r="T40" s="1"/>
      <c r="U40" s="1"/>
      <c r="V40" s="1"/>
      <c r="W40" s="1"/>
      <c r="X40" s="5"/>
      <c r="Y40" s="5"/>
      <c r="Z40" s="1"/>
    </row>
    <row r="41" spans="2:26">
      <c r="B41" s="1"/>
      <c r="C41" s="1"/>
      <c r="D41" s="1"/>
      <c r="E41" s="1"/>
      <c r="F41" s="1"/>
      <c r="G41" s="1"/>
      <c r="H41" s="1"/>
      <c r="I41" s="1"/>
      <c r="J41" s="1"/>
      <c r="K41" s="5"/>
      <c r="L41" s="1"/>
      <c r="M41" s="1"/>
      <c r="N41" s="1"/>
      <c r="O41" s="1"/>
      <c r="P41" s="1"/>
      <c r="Q41" s="1"/>
      <c r="R41" s="1"/>
      <c r="S41" s="1"/>
      <c r="T41" s="1"/>
      <c r="U41" s="1"/>
      <c r="V41" s="1"/>
      <c r="W41" s="1"/>
      <c r="X41" s="5"/>
      <c r="Y41" s="5"/>
      <c r="Z41" s="1"/>
    </row>
    <row r="42" spans="2:26">
      <c r="B42" s="1"/>
      <c r="C42" s="1"/>
      <c r="D42" s="1"/>
      <c r="E42" s="1"/>
      <c r="F42" s="1"/>
      <c r="G42" s="1"/>
      <c r="H42" s="1"/>
      <c r="I42" s="1"/>
      <c r="J42" s="1"/>
      <c r="K42" s="5"/>
      <c r="L42" s="1"/>
      <c r="M42" s="1"/>
      <c r="N42" s="1"/>
      <c r="O42" s="1"/>
      <c r="P42" s="1"/>
      <c r="Q42" s="1"/>
      <c r="R42" s="1"/>
      <c r="S42" s="1"/>
      <c r="T42" s="1"/>
      <c r="U42" s="1"/>
      <c r="V42" s="1"/>
      <c r="W42" s="1"/>
      <c r="X42" s="5"/>
      <c r="Y42" s="5"/>
      <c r="Z42" s="1"/>
    </row>
    <row r="43" spans="2:26">
      <c r="B43" s="1"/>
      <c r="C43" s="1"/>
      <c r="D43" s="1"/>
      <c r="E43" s="1"/>
      <c r="F43" s="1"/>
      <c r="G43" s="1"/>
      <c r="H43" s="1"/>
      <c r="I43" s="1"/>
      <c r="J43" s="1"/>
      <c r="K43" s="5"/>
      <c r="L43" s="1"/>
      <c r="M43" s="1"/>
      <c r="N43" s="1"/>
      <c r="O43" s="1"/>
      <c r="P43" s="1"/>
      <c r="Q43" s="1"/>
      <c r="R43" s="1"/>
      <c r="S43" s="1"/>
      <c r="T43" s="1"/>
      <c r="U43" s="1"/>
      <c r="V43" s="1"/>
      <c r="W43" s="1"/>
      <c r="X43" s="5"/>
      <c r="Y43" s="5"/>
      <c r="Z43" s="1"/>
    </row>
    <row r="44" spans="2:26">
      <c r="B44" s="1"/>
      <c r="C44" s="1"/>
      <c r="D44" s="1"/>
      <c r="E44" s="1"/>
      <c r="F44" s="1"/>
      <c r="G44" s="1"/>
      <c r="H44" s="1"/>
      <c r="I44" s="1"/>
      <c r="J44" s="1"/>
      <c r="K44" s="5"/>
      <c r="L44" s="1"/>
      <c r="M44" s="1"/>
      <c r="N44" s="1"/>
      <c r="O44" s="1"/>
      <c r="P44" s="1"/>
      <c r="Q44" s="1"/>
      <c r="R44" s="1"/>
      <c r="S44" s="1"/>
      <c r="T44" s="1"/>
      <c r="U44" s="1"/>
      <c r="V44" s="1"/>
      <c r="W44" s="1"/>
      <c r="X44" s="5"/>
      <c r="Y44" s="5"/>
      <c r="Z44" s="1"/>
    </row>
    <row r="45" spans="2:26">
      <c r="B45" s="1"/>
      <c r="C45" s="1"/>
      <c r="D45" s="1"/>
      <c r="E45" s="1"/>
      <c r="F45" s="1"/>
      <c r="G45" s="1"/>
      <c r="H45" s="1"/>
      <c r="I45" s="1"/>
      <c r="J45" s="1"/>
      <c r="K45" s="5"/>
      <c r="L45" s="1"/>
      <c r="M45" s="1"/>
      <c r="N45" s="1"/>
      <c r="O45" s="1"/>
      <c r="P45" s="1"/>
      <c r="Q45" s="1"/>
      <c r="R45" s="1"/>
      <c r="S45" s="1"/>
      <c r="T45" s="1"/>
      <c r="U45" s="1"/>
      <c r="V45" s="1"/>
      <c r="W45" s="1"/>
      <c r="X45" s="5"/>
      <c r="Y45" s="5"/>
      <c r="Z45" s="1"/>
    </row>
    <row r="46" spans="2:26">
      <c r="B46" s="1"/>
      <c r="C46" s="1"/>
      <c r="D46" s="1"/>
      <c r="E46" s="1"/>
      <c r="F46" s="1"/>
      <c r="G46" s="1"/>
      <c r="H46" s="1"/>
      <c r="I46" s="1"/>
      <c r="J46" s="1"/>
      <c r="K46" s="5"/>
      <c r="L46" s="1"/>
      <c r="M46" s="1"/>
      <c r="N46" s="1"/>
      <c r="O46" s="1"/>
      <c r="P46" s="1"/>
      <c r="Q46" s="1"/>
      <c r="R46" s="1"/>
      <c r="S46" s="1"/>
      <c r="T46" s="1"/>
      <c r="U46" s="1"/>
      <c r="V46" s="1"/>
      <c r="W46" s="1"/>
      <c r="X46" s="5"/>
      <c r="Y46" s="5"/>
      <c r="Z46" s="1"/>
    </row>
  </sheetData>
  <sheetProtection password="CE4B" sheet="1" objects="1" scenarios="1" formatColumns="0" formatRows="0"/>
  <mergeCells count="110">
    <mergeCell ref="A17:A18"/>
    <mergeCell ref="H9:I9"/>
    <mergeCell ref="H10:I10"/>
    <mergeCell ref="H11:I11"/>
    <mergeCell ref="H12:I12"/>
    <mergeCell ref="H13:I13"/>
    <mergeCell ref="H14:I14"/>
    <mergeCell ref="H15:I15"/>
    <mergeCell ref="H16:I16"/>
    <mergeCell ref="H17:I17"/>
    <mergeCell ref="A11:A12"/>
    <mergeCell ref="A13:A14"/>
    <mergeCell ref="A15:A16"/>
    <mergeCell ref="B24:S24"/>
    <mergeCell ref="B25:S25"/>
    <mergeCell ref="R20:X20"/>
    <mergeCell ref="R26:V26"/>
    <mergeCell ref="H28:I28"/>
    <mergeCell ref="S28:U28"/>
    <mergeCell ref="B23:U23"/>
    <mergeCell ref="V23:X23"/>
    <mergeCell ref="B26:Q26"/>
    <mergeCell ref="B20:M20"/>
    <mergeCell ref="N20:Q20"/>
    <mergeCell ref="B21:U21"/>
    <mergeCell ref="N28:R29"/>
    <mergeCell ref="V21:X21"/>
    <mergeCell ref="B22:U22"/>
    <mergeCell ref="V22:X22"/>
    <mergeCell ref="S30:V30"/>
    <mergeCell ref="W29:Y30"/>
    <mergeCell ref="B27:M27"/>
    <mergeCell ref="N27:V27"/>
    <mergeCell ref="W27:Y27"/>
    <mergeCell ref="B30:C30"/>
    <mergeCell ref="D30:I30"/>
    <mergeCell ref="N30:R30"/>
    <mergeCell ref="K28:M28"/>
    <mergeCell ref="K29:M29"/>
    <mergeCell ref="K30:M30"/>
    <mergeCell ref="B29:C29"/>
    <mergeCell ref="D29:I29"/>
    <mergeCell ref="S29:U29"/>
    <mergeCell ref="B28:C28"/>
    <mergeCell ref="D28:E28"/>
    <mergeCell ref="W28:X28"/>
    <mergeCell ref="Y15:Y16"/>
    <mergeCell ref="X17:X18"/>
    <mergeCell ref="Y17:Y18"/>
    <mergeCell ref="O18:R18"/>
    <mergeCell ref="O19:R19"/>
    <mergeCell ref="B19:J19"/>
    <mergeCell ref="X11:X12"/>
    <mergeCell ref="Y11:Y12"/>
    <mergeCell ref="X13:X14"/>
    <mergeCell ref="Y13:Y14"/>
    <mergeCell ref="O11:R11"/>
    <mergeCell ref="O12:R12"/>
    <mergeCell ref="O13:R13"/>
    <mergeCell ref="O14:R14"/>
    <mergeCell ref="O15:R15"/>
    <mergeCell ref="O16:R16"/>
    <mergeCell ref="O17:R17"/>
    <mergeCell ref="X15:X16"/>
    <mergeCell ref="D17:E17"/>
    <mergeCell ref="D18:E18"/>
    <mergeCell ref="H18:I18"/>
    <mergeCell ref="X9:X10"/>
    <mergeCell ref="Y9:Y10"/>
    <mergeCell ref="X6:X8"/>
    <mergeCell ref="Y6:Y8"/>
    <mergeCell ref="S6:U7"/>
    <mergeCell ref="V6:V8"/>
    <mergeCell ref="W6:W8"/>
    <mergeCell ref="O6:R8"/>
    <mergeCell ref="O9:R9"/>
    <mergeCell ref="O10:R10"/>
    <mergeCell ref="B2:Y2"/>
    <mergeCell ref="C3:L3"/>
    <mergeCell ref="C4:J4"/>
    <mergeCell ref="N4:P4"/>
    <mergeCell ref="S4:W4"/>
    <mergeCell ref="M3:P3"/>
    <mergeCell ref="Q3:V3"/>
    <mergeCell ref="X3:Y3"/>
    <mergeCell ref="A9:A10"/>
    <mergeCell ref="H5:L5"/>
    <mergeCell ref="M5:P5"/>
    <mergeCell ref="Q5:Y5"/>
    <mergeCell ref="X4:Y4"/>
    <mergeCell ref="D8:E8"/>
    <mergeCell ref="H8:I8"/>
    <mergeCell ref="B7:E7"/>
    <mergeCell ref="F7:I7"/>
    <mergeCell ref="L7:L8"/>
    <mergeCell ref="M7:M8"/>
    <mergeCell ref="N7:N8"/>
    <mergeCell ref="B6:I6"/>
    <mergeCell ref="J6:J8"/>
    <mergeCell ref="K6:K8"/>
    <mergeCell ref="L6:N6"/>
    <mergeCell ref="C5:F5"/>
    <mergeCell ref="D9:E9"/>
    <mergeCell ref="D10:E10"/>
    <mergeCell ref="D11:E11"/>
    <mergeCell ref="D12:E12"/>
    <mergeCell ref="D13:E13"/>
    <mergeCell ref="D14:E14"/>
    <mergeCell ref="D15:E15"/>
    <mergeCell ref="D16:E16"/>
  </mergeCells>
  <conditionalFormatting sqref="S30 Y11 Y13 Y15 L4:N4 L6:L7 M7:N7 Y19:Y26 W21:X26 B26:B30 I6:K6 B19:O19 K29:M30 R4:X4 T21:V25 S28:W29 C28:K30 Y28 C26:R26 S21:S23 B20:R23 B2:H6 I2:K4 M5 R2:V2 L2:M3 N2:P2 W2:Y3 Q2:Q5 N28 N30 B7:J8 Y17 S6:Y9 J9:K18 F9:G18 B9:D18 N9:O18 S10:X19">
    <cfRule type="expression" dxfId="15" priority="77">
      <formula>ISERROR(B2)</formula>
    </cfRule>
  </conditionalFormatting>
  <conditionalFormatting sqref="S19:W19 K19:O19 W9:W18">
    <cfRule type="cellIs" dxfId="14" priority="69" operator="equal">
      <formula>0</formula>
    </cfRule>
  </conditionalFormatting>
  <conditionalFormatting sqref="U9:U18">
    <cfRule type="cellIs" dxfId="13" priority="45" operator="equal">
      <formula>0</formula>
    </cfRule>
  </conditionalFormatting>
  <conditionalFormatting sqref="X19">
    <cfRule type="cellIs" dxfId="12" priority="3" operator="equal">
      <formula>0</formula>
    </cfRule>
    <cfRule type="cellIs" dxfId="11" priority="4" operator="greaterThan">
      <formula>0</formula>
    </cfRule>
    <cfRule type="cellIs" dxfId="10" priority="5" operator="greaterThan">
      <formula>0</formula>
    </cfRule>
  </conditionalFormatting>
  <conditionalFormatting sqref="W19">
    <cfRule type="cellIs" dxfId="9" priority="2" operator="greaterThan">
      <formula>0</formula>
    </cfRule>
  </conditionalFormatting>
  <dataValidations count="1">
    <dataValidation type="list" allowBlank="1" showInputMessage="1" showErrorMessage="1" sqref="L4">
      <formula1>category</formula1>
    </dataValidation>
  </dataValidations>
  <pageMargins left="0.45" right="0.2" top="0.5" bottom="0.5" header="0.3" footer="0.3"/>
  <pageSetup paperSize="9" scale="8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9"/>
  <sheetViews>
    <sheetView showGridLines="0" workbookViewId="0"/>
  </sheetViews>
  <sheetFormatPr defaultRowHeight="14.5"/>
  <cols>
    <col min="1" max="1" width="1.90625" customWidth="1"/>
    <col min="2" max="2" width="6.1796875" customWidth="1"/>
    <col min="3" max="3" width="8.26953125" customWidth="1"/>
    <col min="4" max="4" width="7.1796875" customWidth="1"/>
    <col min="5" max="6" width="8.26953125" customWidth="1"/>
    <col min="7" max="7" width="6.1796875" customWidth="1"/>
    <col min="8" max="10" width="8.26953125" customWidth="1"/>
    <col min="11" max="11" width="1.7265625" customWidth="1"/>
    <col min="12" max="12" width="2.453125" customWidth="1"/>
    <col min="13" max="13" width="2.81640625" customWidth="1"/>
    <col min="14" max="14" width="1.7265625" customWidth="1"/>
    <col min="15" max="15" width="5.81640625" customWidth="1"/>
    <col min="16" max="22" width="8.26953125" customWidth="1"/>
    <col min="23" max="23" width="7.26953125" customWidth="1"/>
    <col min="24" max="24" width="2" customWidth="1"/>
  </cols>
  <sheetData>
    <row r="1" spans="1:24" ht="12.5" customHeight="1">
      <c r="A1" s="87"/>
      <c r="B1" s="87"/>
      <c r="C1" s="87"/>
      <c r="D1" s="87"/>
      <c r="E1" s="87"/>
      <c r="F1" s="87"/>
      <c r="G1" s="87"/>
      <c r="H1" s="87"/>
      <c r="I1" s="87"/>
      <c r="J1" s="87"/>
      <c r="K1" s="87"/>
      <c r="L1" s="87"/>
      <c r="M1" s="87"/>
      <c r="N1" s="87"/>
      <c r="O1" s="87"/>
      <c r="P1" s="87"/>
      <c r="Q1" s="87"/>
      <c r="R1" s="87"/>
      <c r="S1" s="87"/>
      <c r="T1" s="87"/>
      <c r="U1" s="87"/>
      <c r="V1" s="87"/>
      <c r="W1" s="87"/>
      <c r="X1" s="87"/>
    </row>
    <row r="2" spans="1:24" ht="24" customHeight="1">
      <c r="A2" s="87"/>
      <c r="B2" s="376" t="s">
        <v>178</v>
      </c>
      <c r="C2" s="376"/>
      <c r="D2" s="376"/>
      <c r="E2" s="376"/>
      <c r="F2" s="376"/>
      <c r="G2" s="365" t="s">
        <v>179</v>
      </c>
      <c r="H2" s="365"/>
      <c r="I2" s="365"/>
      <c r="J2" s="365"/>
      <c r="K2" s="370"/>
      <c r="L2" s="361"/>
      <c r="M2" s="361"/>
      <c r="N2" s="361"/>
      <c r="O2" s="378" t="s">
        <v>180</v>
      </c>
      <c r="P2" s="378"/>
      <c r="Q2" s="375" t="s">
        <v>181</v>
      </c>
      <c r="R2" s="375"/>
      <c r="S2" s="375"/>
      <c r="T2" s="375"/>
      <c r="U2" s="361"/>
      <c r="V2" s="361"/>
      <c r="W2" s="361"/>
      <c r="X2" s="87"/>
    </row>
    <row r="3" spans="1:24" ht="20.5">
      <c r="A3" s="87"/>
      <c r="B3" s="148" t="s">
        <v>182</v>
      </c>
      <c r="C3" s="149"/>
      <c r="D3" s="148" t="s">
        <v>183</v>
      </c>
      <c r="E3" s="361"/>
      <c r="F3" s="361"/>
      <c r="G3" s="362" t="s">
        <v>184</v>
      </c>
      <c r="H3" s="362"/>
      <c r="I3" s="362"/>
      <c r="J3" s="362"/>
      <c r="K3" s="370"/>
      <c r="L3" s="361"/>
      <c r="M3" s="361"/>
      <c r="N3" s="361"/>
      <c r="O3" s="361"/>
      <c r="P3" s="361"/>
      <c r="Q3" s="376" t="s">
        <v>0</v>
      </c>
      <c r="R3" s="376"/>
      <c r="S3" s="376"/>
      <c r="T3" s="376"/>
      <c r="U3" s="361"/>
      <c r="V3" s="361"/>
      <c r="W3" s="361"/>
      <c r="X3" s="87"/>
    </row>
    <row r="4" spans="1:24" ht="28">
      <c r="A4" s="87"/>
      <c r="B4" s="362" t="s">
        <v>185</v>
      </c>
      <c r="C4" s="362"/>
      <c r="D4" s="362"/>
      <c r="E4" s="361"/>
      <c r="F4" s="361"/>
      <c r="G4" s="362" t="s">
        <v>186</v>
      </c>
      <c r="H4" s="362"/>
      <c r="I4" s="362"/>
      <c r="J4" s="362"/>
      <c r="K4" s="370"/>
      <c r="L4" s="361"/>
      <c r="M4" s="361"/>
      <c r="N4" s="361"/>
      <c r="O4" s="150" t="s">
        <v>187</v>
      </c>
      <c r="P4" s="151" t="s">
        <v>188</v>
      </c>
      <c r="Q4" s="361"/>
      <c r="R4" s="361"/>
      <c r="S4" s="361"/>
      <c r="T4" s="361"/>
      <c r="U4" s="362" t="s">
        <v>189</v>
      </c>
      <c r="V4" s="362"/>
      <c r="W4" s="152" t="s">
        <v>190</v>
      </c>
      <c r="X4" s="87"/>
    </row>
    <row r="5" spans="1:24" ht="29">
      <c r="A5" s="87"/>
      <c r="B5" s="362" t="s">
        <v>191</v>
      </c>
      <c r="C5" s="362"/>
      <c r="D5" s="362"/>
      <c r="E5" s="361"/>
      <c r="F5" s="361"/>
      <c r="G5" s="377" t="s">
        <v>192</v>
      </c>
      <c r="H5" s="362"/>
      <c r="I5" s="362"/>
      <c r="J5" s="362"/>
      <c r="K5" s="370"/>
      <c r="L5" s="361"/>
      <c r="M5" s="361"/>
      <c r="N5" s="361"/>
      <c r="O5" s="150" t="s">
        <v>19</v>
      </c>
      <c r="P5" s="151" t="s">
        <v>188</v>
      </c>
      <c r="Q5" s="361"/>
      <c r="R5" s="361"/>
      <c r="S5" s="361"/>
      <c r="T5" s="361"/>
      <c r="U5" s="362" t="s">
        <v>193</v>
      </c>
      <c r="V5" s="362"/>
      <c r="W5" s="152" t="s">
        <v>188</v>
      </c>
      <c r="X5" s="87"/>
    </row>
    <row r="6" spans="1:24" ht="18">
      <c r="A6" s="87"/>
      <c r="B6" s="362" t="s">
        <v>194</v>
      </c>
      <c r="C6" s="362"/>
      <c r="D6" s="362"/>
      <c r="E6" s="146" t="s">
        <v>195</v>
      </c>
      <c r="F6" s="146" t="s">
        <v>195</v>
      </c>
      <c r="G6" s="362" t="s">
        <v>196</v>
      </c>
      <c r="H6" s="362"/>
      <c r="I6" s="362"/>
      <c r="J6" s="362"/>
      <c r="K6" s="370"/>
      <c r="L6" s="361"/>
      <c r="M6" s="361"/>
      <c r="N6" s="361"/>
      <c r="O6" s="361"/>
      <c r="P6" s="361"/>
      <c r="Q6" s="365" t="s">
        <v>197</v>
      </c>
      <c r="R6" s="365"/>
      <c r="S6" s="365"/>
      <c r="T6" s="365"/>
      <c r="U6" s="153"/>
      <c r="V6" s="153"/>
      <c r="W6" s="148"/>
      <c r="X6" s="87"/>
    </row>
    <row r="7" spans="1:24" ht="15.5">
      <c r="A7" s="87"/>
      <c r="B7" s="362" t="s">
        <v>198</v>
      </c>
      <c r="C7" s="362"/>
      <c r="D7" s="362"/>
      <c r="E7" s="147" t="str">
        <f>IF(OR(E3=0,E5=0),"",E3-E5)</f>
        <v/>
      </c>
      <c r="F7" s="147" t="str">
        <f>IF(OR(F3=0,F5=0),"",F3-F5)</f>
        <v/>
      </c>
      <c r="G7" s="374"/>
      <c r="H7" s="374"/>
      <c r="I7" s="364" t="s">
        <v>199</v>
      </c>
      <c r="J7" s="364"/>
      <c r="K7" s="370"/>
      <c r="L7" s="361"/>
      <c r="M7" s="361"/>
      <c r="N7" s="361"/>
      <c r="O7" s="362" t="s">
        <v>200</v>
      </c>
      <c r="P7" s="362"/>
      <c r="Q7" s="362"/>
      <c r="R7" s="362"/>
      <c r="S7" s="362"/>
      <c r="T7" s="362"/>
      <c r="U7" s="362"/>
      <c r="V7" s="362"/>
      <c r="W7" s="362"/>
      <c r="X7" s="87"/>
    </row>
    <row r="8" spans="1:24">
      <c r="A8" s="87"/>
      <c r="B8" s="361"/>
      <c r="C8" s="361"/>
      <c r="D8" s="361"/>
      <c r="E8" s="361"/>
      <c r="F8" s="153"/>
      <c r="G8" s="361"/>
      <c r="H8" s="361"/>
      <c r="I8" s="361"/>
      <c r="J8" s="361"/>
      <c r="K8" s="370"/>
      <c r="L8" s="361"/>
      <c r="M8" s="361"/>
      <c r="N8" s="361"/>
      <c r="O8" s="362" t="s">
        <v>201</v>
      </c>
      <c r="P8" s="362"/>
      <c r="Q8" s="362"/>
      <c r="R8" s="362"/>
      <c r="S8" s="362"/>
      <c r="T8" s="362"/>
      <c r="U8" s="362"/>
      <c r="V8" s="362"/>
      <c r="W8" s="362"/>
      <c r="X8" s="87"/>
    </row>
    <row r="9" spans="1:24" ht="18">
      <c r="A9" s="87"/>
      <c r="B9" s="365" t="s">
        <v>202</v>
      </c>
      <c r="C9" s="365"/>
      <c r="D9" s="365"/>
      <c r="E9" s="365"/>
      <c r="F9" s="365"/>
      <c r="G9" s="365"/>
      <c r="H9" s="365"/>
      <c r="I9" s="365"/>
      <c r="J9" s="365"/>
      <c r="K9" s="370"/>
      <c r="L9" s="361"/>
      <c r="M9" s="361"/>
      <c r="N9" s="361"/>
      <c r="O9" s="362" t="s">
        <v>203</v>
      </c>
      <c r="P9" s="362"/>
      <c r="Q9" s="362"/>
      <c r="R9" s="362"/>
      <c r="S9" s="362"/>
      <c r="T9" s="362"/>
      <c r="U9" s="362"/>
      <c r="V9" s="362"/>
      <c r="W9" s="362"/>
      <c r="X9" s="87"/>
    </row>
    <row r="10" spans="1:24" ht="15">
      <c r="A10" s="87"/>
      <c r="B10" s="148" t="s">
        <v>204</v>
      </c>
      <c r="C10" s="154" t="s">
        <v>188</v>
      </c>
      <c r="D10" s="148" t="s">
        <v>205</v>
      </c>
      <c r="E10" s="373" t="s">
        <v>206</v>
      </c>
      <c r="F10" s="373"/>
      <c r="G10" s="373"/>
      <c r="H10" s="373"/>
      <c r="I10" s="373"/>
      <c r="J10" s="373"/>
      <c r="K10" s="370"/>
      <c r="L10" s="361"/>
      <c r="M10" s="361"/>
      <c r="N10" s="361"/>
      <c r="O10" s="362" t="s">
        <v>207</v>
      </c>
      <c r="P10" s="362"/>
      <c r="Q10" s="362"/>
      <c r="R10" s="362"/>
      <c r="S10" s="362"/>
      <c r="T10" s="362"/>
      <c r="U10" s="362"/>
      <c r="V10" s="362"/>
      <c r="W10" s="362"/>
      <c r="X10" s="87"/>
    </row>
    <row r="11" spans="1:24">
      <c r="A11" s="87"/>
      <c r="B11" s="372" t="s">
        <v>208</v>
      </c>
      <c r="C11" s="372"/>
      <c r="D11" s="372"/>
      <c r="E11" s="372"/>
      <c r="F11" s="372"/>
      <c r="G11" s="372"/>
      <c r="H11" s="372"/>
      <c r="I11" s="372"/>
      <c r="J11" s="372"/>
      <c r="K11" s="370"/>
      <c r="L11" s="361"/>
      <c r="M11" s="361"/>
      <c r="N11" s="361"/>
      <c r="O11" s="362" t="s">
        <v>209</v>
      </c>
      <c r="P11" s="362"/>
      <c r="Q11" s="362"/>
      <c r="R11" s="362"/>
      <c r="S11" s="362"/>
      <c r="T11" s="362"/>
      <c r="U11" s="362"/>
      <c r="V11" s="362"/>
      <c r="W11" s="362"/>
      <c r="X11" s="87"/>
    </row>
    <row r="12" spans="1:24">
      <c r="A12" s="87"/>
      <c r="B12" s="360"/>
      <c r="C12" s="360"/>
      <c r="D12" s="360"/>
      <c r="E12" s="360"/>
      <c r="F12" s="360"/>
      <c r="G12" s="360"/>
      <c r="H12" s="360"/>
      <c r="I12" s="360"/>
      <c r="J12" s="360"/>
      <c r="K12" s="370"/>
      <c r="L12" s="361"/>
      <c r="M12" s="361"/>
      <c r="N12" s="361"/>
      <c r="O12" s="362" t="s">
        <v>210</v>
      </c>
      <c r="P12" s="362"/>
      <c r="Q12" s="362"/>
      <c r="R12" s="362"/>
      <c r="S12" s="362"/>
      <c r="T12" s="362"/>
      <c r="U12" s="362"/>
      <c r="V12" s="362"/>
      <c r="W12" s="362"/>
      <c r="X12" s="87"/>
    </row>
    <row r="13" spans="1:24" ht="15.5">
      <c r="A13" s="87"/>
      <c r="B13" s="155" t="s">
        <v>19</v>
      </c>
      <c r="C13" s="368" t="s">
        <v>211</v>
      </c>
      <c r="D13" s="368"/>
      <c r="E13" s="364" t="s">
        <v>212</v>
      </c>
      <c r="F13" s="364"/>
      <c r="G13" s="364"/>
      <c r="H13" s="364" t="s">
        <v>213</v>
      </c>
      <c r="I13" s="364"/>
      <c r="J13" s="364"/>
      <c r="K13" s="370"/>
      <c r="L13" s="361"/>
      <c r="M13" s="361"/>
      <c r="N13" s="361"/>
      <c r="O13" s="362" t="s">
        <v>214</v>
      </c>
      <c r="P13" s="362"/>
      <c r="Q13" s="362"/>
      <c r="R13" s="362"/>
      <c r="S13" s="362"/>
      <c r="T13" s="362"/>
      <c r="U13" s="362"/>
      <c r="V13" s="362"/>
      <c r="W13" s="362"/>
      <c r="X13" s="87"/>
    </row>
    <row r="14" spans="1:24">
      <c r="A14" s="87"/>
      <c r="B14" s="370" t="s">
        <v>215</v>
      </c>
      <c r="C14" s="370"/>
      <c r="D14" s="370"/>
      <c r="E14" s="370"/>
      <c r="F14" s="370"/>
      <c r="G14" s="370"/>
      <c r="H14" s="370"/>
      <c r="I14" s="370"/>
      <c r="J14" s="370"/>
      <c r="K14" s="370"/>
      <c r="L14" s="361"/>
      <c r="M14" s="361"/>
      <c r="N14" s="361"/>
      <c r="O14" s="362" t="s">
        <v>216</v>
      </c>
      <c r="P14" s="362"/>
      <c r="Q14" s="362"/>
      <c r="R14" s="362"/>
      <c r="S14" s="362"/>
      <c r="T14" s="362"/>
      <c r="U14" s="362"/>
      <c r="V14" s="362"/>
      <c r="W14" s="362"/>
      <c r="X14" s="87"/>
    </row>
    <row r="15" spans="1:24">
      <c r="A15" s="87"/>
      <c r="B15" s="362" t="s">
        <v>217</v>
      </c>
      <c r="C15" s="362"/>
      <c r="D15" s="362"/>
      <c r="E15" s="362"/>
      <c r="F15" s="362"/>
      <c r="G15" s="362"/>
      <c r="H15" s="362"/>
      <c r="I15" s="362"/>
      <c r="J15" s="362"/>
      <c r="K15" s="370"/>
      <c r="L15" s="361"/>
      <c r="M15" s="361"/>
      <c r="N15" s="361"/>
      <c r="O15" s="362" t="s">
        <v>218</v>
      </c>
      <c r="P15" s="362"/>
      <c r="Q15" s="362"/>
      <c r="R15" s="362"/>
      <c r="S15" s="362"/>
      <c r="T15" s="362"/>
      <c r="U15" s="362"/>
      <c r="V15" s="362"/>
      <c r="W15" s="362"/>
      <c r="X15" s="87"/>
    </row>
    <row r="16" spans="1:24" ht="29">
      <c r="A16" s="87"/>
      <c r="B16" s="148" t="s">
        <v>219</v>
      </c>
      <c r="C16" s="148" t="s">
        <v>204</v>
      </c>
      <c r="D16" s="154" t="s">
        <v>188</v>
      </c>
      <c r="E16" s="148" t="s">
        <v>220</v>
      </c>
      <c r="F16" s="371" t="s">
        <v>221</v>
      </c>
      <c r="G16" s="371"/>
      <c r="H16" s="371"/>
      <c r="I16" s="362" t="s">
        <v>222</v>
      </c>
      <c r="J16" s="362"/>
      <c r="K16" s="370"/>
      <c r="L16" s="361"/>
      <c r="M16" s="361"/>
      <c r="N16" s="361"/>
      <c r="O16" s="362" t="s">
        <v>223</v>
      </c>
      <c r="P16" s="362"/>
      <c r="Q16" s="362"/>
      <c r="R16" s="362"/>
      <c r="S16" s="362"/>
      <c r="T16" s="362"/>
      <c r="U16" s="362"/>
      <c r="V16" s="362"/>
      <c r="W16" s="362"/>
      <c r="X16" s="87"/>
    </row>
    <row r="17" spans="1:24">
      <c r="A17" s="87"/>
      <c r="B17" s="360"/>
      <c r="C17" s="360"/>
      <c r="D17" s="360"/>
      <c r="E17" s="360"/>
      <c r="F17" s="360"/>
      <c r="G17" s="360"/>
      <c r="H17" s="360"/>
      <c r="I17" s="360"/>
      <c r="J17" s="360"/>
      <c r="K17" s="370"/>
      <c r="L17" s="361"/>
      <c r="M17" s="361"/>
      <c r="N17" s="361"/>
      <c r="O17" s="362" t="s">
        <v>224</v>
      </c>
      <c r="P17" s="362"/>
      <c r="Q17" s="362"/>
      <c r="R17" s="362"/>
      <c r="S17" s="362"/>
      <c r="T17" s="362"/>
      <c r="U17" s="362"/>
      <c r="V17" s="362"/>
      <c r="W17" s="362"/>
      <c r="X17" s="87"/>
    </row>
    <row r="18" spans="1:24">
      <c r="A18" s="87"/>
      <c r="B18" s="360"/>
      <c r="C18" s="360"/>
      <c r="D18" s="360"/>
      <c r="E18" s="360"/>
      <c r="F18" s="360"/>
      <c r="G18" s="360"/>
      <c r="H18" s="360"/>
      <c r="I18" s="360"/>
      <c r="J18" s="360"/>
      <c r="K18" s="370"/>
      <c r="L18" s="361"/>
      <c r="M18" s="361"/>
      <c r="N18" s="361"/>
      <c r="O18" s="362" t="s">
        <v>225</v>
      </c>
      <c r="P18" s="362"/>
      <c r="Q18" s="362"/>
      <c r="R18" s="362"/>
      <c r="S18" s="362"/>
      <c r="T18" s="362"/>
      <c r="U18" s="362"/>
      <c r="V18" s="362"/>
      <c r="W18" s="362"/>
      <c r="X18" s="87"/>
    </row>
    <row r="19" spans="1:24" ht="15.5">
      <c r="A19" s="87"/>
      <c r="B19" s="361"/>
      <c r="C19" s="361"/>
      <c r="D19" s="361"/>
      <c r="E19" s="361"/>
      <c r="F19" s="361"/>
      <c r="G19" s="361"/>
      <c r="H19" s="364" t="s">
        <v>226</v>
      </c>
      <c r="I19" s="364"/>
      <c r="J19" s="364"/>
      <c r="K19" s="370"/>
      <c r="L19" s="361"/>
      <c r="M19" s="361"/>
      <c r="N19" s="361"/>
      <c r="O19" s="362" t="s">
        <v>227</v>
      </c>
      <c r="P19" s="362" t="s">
        <v>228</v>
      </c>
      <c r="Q19" s="362"/>
      <c r="R19" s="362"/>
      <c r="S19" s="362"/>
      <c r="T19" s="362"/>
      <c r="U19" s="362"/>
      <c r="V19" s="362"/>
      <c r="W19" s="362"/>
      <c r="X19" s="87"/>
    </row>
    <row r="20" spans="1:24" ht="18">
      <c r="A20" s="87"/>
      <c r="B20" s="367" t="s">
        <v>229</v>
      </c>
      <c r="C20" s="367"/>
      <c r="D20" s="367"/>
      <c r="E20" s="367"/>
      <c r="F20" s="367"/>
      <c r="G20" s="367"/>
      <c r="H20" s="153" t="s">
        <v>19</v>
      </c>
      <c r="I20" s="368" t="s">
        <v>188</v>
      </c>
      <c r="J20" s="368"/>
      <c r="K20" s="370"/>
      <c r="L20" s="361"/>
      <c r="M20" s="361"/>
      <c r="N20" s="361"/>
      <c r="O20" s="365" t="s">
        <v>230</v>
      </c>
      <c r="P20" s="365"/>
      <c r="Q20" s="365"/>
      <c r="R20" s="365" t="s">
        <v>231</v>
      </c>
      <c r="S20" s="365"/>
      <c r="T20" s="365"/>
      <c r="U20" s="365"/>
      <c r="V20" s="365"/>
      <c r="W20" s="365"/>
      <c r="X20" s="87"/>
    </row>
    <row r="21" spans="1:24">
      <c r="A21" s="87"/>
      <c r="B21" s="367" t="s">
        <v>232</v>
      </c>
      <c r="C21" s="367"/>
      <c r="D21" s="367"/>
      <c r="E21" s="367"/>
      <c r="F21" s="367"/>
      <c r="G21" s="153" t="s">
        <v>233</v>
      </c>
      <c r="H21" s="368" t="s">
        <v>188</v>
      </c>
      <c r="I21" s="368"/>
      <c r="J21" s="368"/>
      <c r="K21" s="370"/>
      <c r="L21" s="361"/>
      <c r="M21" s="361"/>
      <c r="N21" s="361"/>
      <c r="O21" s="361"/>
      <c r="P21" s="361"/>
      <c r="Q21" s="361"/>
      <c r="R21" s="361"/>
      <c r="S21" s="361"/>
      <c r="T21" s="361"/>
      <c r="U21" s="361"/>
      <c r="V21" s="361"/>
      <c r="W21" s="361"/>
      <c r="X21" s="87"/>
    </row>
    <row r="22" spans="1:24" ht="15">
      <c r="A22" s="87"/>
      <c r="B22" s="360"/>
      <c r="C22" s="360"/>
      <c r="D22" s="360"/>
      <c r="E22" s="360"/>
      <c r="F22" s="360"/>
      <c r="G22" s="360"/>
      <c r="H22" s="360"/>
      <c r="I22" s="360"/>
      <c r="J22" s="360"/>
      <c r="K22" s="370"/>
      <c r="L22" s="361"/>
      <c r="M22" s="361"/>
      <c r="N22" s="361"/>
      <c r="O22" s="361"/>
      <c r="P22" s="361"/>
      <c r="Q22" s="361"/>
      <c r="R22" s="150" t="s">
        <v>234</v>
      </c>
      <c r="S22" s="363" t="s">
        <v>235</v>
      </c>
      <c r="T22" s="363"/>
      <c r="U22" s="363"/>
      <c r="V22" s="363"/>
      <c r="W22" s="363"/>
      <c r="X22" s="87"/>
    </row>
    <row r="23" spans="1:24">
      <c r="A23" s="87"/>
      <c r="B23" s="369" t="s">
        <v>236</v>
      </c>
      <c r="C23" s="369"/>
      <c r="D23" s="369" t="s">
        <v>237</v>
      </c>
      <c r="E23" s="369"/>
      <c r="F23" s="369"/>
      <c r="G23" s="369" t="s">
        <v>238</v>
      </c>
      <c r="H23" s="369"/>
      <c r="I23" s="369"/>
      <c r="J23" s="369"/>
      <c r="K23" s="370"/>
      <c r="L23" s="361"/>
      <c r="M23" s="361"/>
      <c r="N23" s="361"/>
      <c r="O23" s="361"/>
      <c r="P23" s="361"/>
      <c r="Q23" s="361"/>
      <c r="R23" s="362" t="s">
        <v>239</v>
      </c>
      <c r="S23" s="362"/>
      <c r="T23" s="362"/>
      <c r="U23" s="362"/>
      <c r="V23" s="362"/>
      <c r="W23" s="362"/>
      <c r="X23" s="87"/>
    </row>
    <row r="24" spans="1:24" ht="15">
      <c r="A24" s="87"/>
      <c r="B24" s="148" t="s">
        <v>240</v>
      </c>
      <c r="C24" s="154" t="s">
        <v>188</v>
      </c>
      <c r="D24" s="148" t="s">
        <v>241</v>
      </c>
      <c r="E24" s="366" t="s">
        <v>242</v>
      </c>
      <c r="F24" s="366"/>
      <c r="G24" s="360"/>
      <c r="H24" s="360"/>
      <c r="I24" s="360"/>
      <c r="J24" s="360"/>
      <c r="K24" s="370"/>
      <c r="L24" s="361"/>
      <c r="M24" s="361"/>
      <c r="N24" s="361"/>
      <c r="O24" s="361"/>
      <c r="P24" s="361"/>
      <c r="Q24" s="361"/>
      <c r="R24" s="150" t="s">
        <v>234</v>
      </c>
      <c r="S24" s="363" t="s">
        <v>243</v>
      </c>
      <c r="T24" s="363"/>
      <c r="U24" s="363"/>
      <c r="V24" s="363"/>
      <c r="W24" s="363"/>
      <c r="X24" s="87"/>
    </row>
    <row r="25" spans="1:24">
      <c r="A25" s="87"/>
      <c r="B25" s="362" t="s">
        <v>244</v>
      </c>
      <c r="C25" s="362"/>
      <c r="D25" s="361" t="s">
        <v>245</v>
      </c>
      <c r="E25" s="361"/>
      <c r="F25" s="361"/>
      <c r="G25" s="150" t="s">
        <v>246</v>
      </c>
      <c r="H25" s="154" t="s">
        <v>188</v>
      </c>
      <c r="I25" s="148" t="s">
        <v>204</v>
      </c>
      <c r="J25" s="154" t="s">
        <v>188</v>
      </c>
      <c r="K25" s="370"/>
      <c r="L25" s="361"/>
      <c r="M25" s="361"/>
      <c r="N25" s="361"/>
      <c r="O25" s="361"/>
      <c r="P25" s="361"/>
      <c r="Q25" s="361"/>
      <c r="R25" s="362" t="s">
        <v>247</v>
      </c>
      <c r="S25" s="362"/>
      <c r="T25" s="362"/>
      <c r="U25" s="362"/>
      <c r="V25" s="362"/>
      <c r="W25" s="362"/>
      <c r="X25" s="87"/>
    </row>
    <row r="26" spans="1:24" ht="28.5">
      <c r="A26" s="87"/>
      <c r="B26" s="362" t="s">
        <v>248</v>
      </c>
      <c r="C26" s="362"/>
      <c r="D26" s="361"/>
      <c r="E26" s="361"/>
      <c r="F26" s="361"/>
      <c r="G26" s="156" t="s">
        <v>249</v>
      </c>
      <c r="H26" s="366" t="s">
        <v>250</v>
      </c>
      <c r="I26" s="366"/>
      <c r="J26" s="366"/>
      <c r="K26" s="370"/>
      <c r="L26" s="361"/>
      <c r="M26" s="361"/>
      <c r="N26" s="361"/>
      <c r="O26" s="361"/>
      <c r="P26" s="361"/>
      <c r="Q26" s="361"/>
      <c r="R26" s="362" t="s">
        <v>251</v>
      </c>
      <c r="S26" s="362"/>
      <c r="T26" s="363" t="s">
        <v>252</v>
      </c>
      <c r="U26" s="363"/>
      <c r="V26" s="363"/>
      <c r="W26" s="363"/>
      <c r="X26" s="87"/>
    </row>
    <row r="27" spans="1:24" ht="15">
      <c r="A27" s="87"/>
      <c r="B27" s="360"/>
      <c r="C27" s="360"/>
      <c r="D27" s="361"/>
      <c r="E27" s="361"/>
      <c r="F27" s="361"/>
      <c r="G27" s="362" t="s">
        <v>253</v>
      </c>
      <c r="H27" s="362"/>
      <c r="I27" s="362"/>
      <c r="J27" s="362"/>
      <c r="K27" s="370"/>
      <c r="L27" s="361"/>
      <c r="M27" s="361"/>
      <c r="N27" s="361"/>
      <c r="O27" s="361"/>
      <c r="P27" s="361"/>
      <c r="Q27" s="361"/>
      <c r="R27" s="363" t="s">
        <v>254</v>
      </c>
      <c r="S27" s="363"/>
      <c r="T27" s="363"/>
      <c r="U27" s="363"/>
      <c r="V27" s="363"/>
      <c r="W27" s="363"/>
      <c r="X27" s="87"/>
    </row>
    <row r="28" spans="1:24" ht="42" customHeight="1">
      <c r="A28" s="87"/>
      <c r="B28" s="364" t="s">
        <v>255</v>
      </c>
      <c r="C28" s="364"/>
      <c r="D28" s="364" t="s">
        <v>255</v>
      </c>
      <c r="E28" s="364"/>
      <c r="F28" s="364"/>
      <c r="G28" s="364" t="s">
        <v>256</v>
      </c>
      <c r="H28" s="364"/>
      <c r="I28" s="364" t="s">
        <v>257</v>
      </c>
      <c r="J28" s="364"/>
      <c r="K28" s="370"/>
      <c r="L28" s="361"/>
      <c r="M28" s="361"/>
      <c r="N28" s="361"/>
      <c r="O28" s="365" t="s">
        <v>258</v>
      </c>
      <c r="P28" s="365"/>
      <c r="Q28" s="365"/>
      <c r="R28" s="365" t="s">
        <v>259</v>
      </c>
      <c r="S28" s="365"/>
      <c r="T28" s="365"/>
      <c r="U28" s="365" t="s">
        <v>260</v>
      </c>
      <c r="V28" s="365"/>
      <c r="W28" s="365"/>
      <c r="X28" s="87"/>
    </row>
    <row r="29" spans="1:24">
      <c r="A29" s="87"/>
      <c r="B29" s="87"/>
      <c r="C29" s="87"/>
      <c r="D29" s="87"/>
      <c r="E29" s="87"/>
      <c r="F29" s="87"/>
      <c r="G29" s="87"/>
      <c r="H29" s="87"/>
      <c r="I29" s="87"/>
      <c r="J29" s="87"/>
      <c r="K29" s="87"/>
      <c r="L29" s="87"/>
      <c r="M29" s="87"/>
      <c r="N29" s="87"/>
      <c r="O29" s="87"/>
      <c r="P29" s="87"/>
      <c r="Q29" s="87"/>
      <c r="R29" s="87"/>
      <c r="S29" s="87"/>
      <c r="T29" s="87"/>
      <c r="U29" s="87"/>
      <c r="V29" s="87"/>
      <c r="W29" s="87"/>
      <c r="X29" s="87"/>
    </row>
  </sheetData>
  <sheetProtection password="CE4B" sheet="1" objects="1" scenarios="1" formatCells="0" formatColumns="0" formatRows="0"/>
  <mergeCells count="95">
    <mergeCell ref="B6:D6"/>
    <mergeCell ref="G6:J6"/>
    <mergeCell ref="Q5:T5"/>
    <mergeCell ref="U5:V5"/>
    <mergeCell ref="K2:K28"/>
    <mergeCell ref="L2:L28"/>
    <mergeCell ref="M2:M28"/>
    <mergeCell ref="N2:N28"/>
    <mergeCell ref="O2:P2"/>
    <mergeCell ref="O6:P6"/>
    <mergeCell ref="Q6:T6"/>
    <mergeCell ref="U28:W28"/>
    <mergeCell ref="G2:J2"/>
    <mergeCell ref="G3:J3"/>
    <mergeCell ref="O3:P3"/>
    <mergeCell ref="B2:F2"/>
    <mergeCell ref="Q2:T2"/>
    <mergeCell ref="U2:W2"/>
    <mergeCell ref="Q3:T3"/>
    <mergeCell ref="U3:W3"/>
    <mergeCell ref="B4:D4"/>
    <mergeCell ref="G4:J4"/>
    <mergeCell ref="Q4:T4"/>
    <mergeCell ref="U4:V4"/>
    <mergeCell ref="E3:E5"/>
    <mergeCell ref="F3:F5"/>
    <mergeCell ref="B5:D5"/>
    <mergeCell ref="G5:J5"/>
    <mergeCell ref="B7:D7"/>
    <mergeCell ref="G7:H7"/>
    <mergeCell ref="I7:J7"/>
    <mergeCell ref="O7:W7"/>
    <mergeCell ref="B8:E8"/>
    <mergeCell ref="G8:J8"/>
    <mergeCell ref="O8:W8"/>
    <mergeCell ref="B9:J9"/>
    <mergeCell ref="O9:W9"/>
    <mergeCell ref="C13:D13"/>
    <mergeCell ref="E13:G13"/>
    <mergeCell ref="H13:J13"/>
    <mergeCell ref="O13:W13"/>
    <mergeCell ref="B11:J11"/>
    <mergeCell ref="O11:W11"/>
    <mergeCell ref="B12:J12"/>
    <mergeCell ref="O12:W12"/>
    <mergeCell ref="E10:J10"/>
    <mergeCell ref="O10:W10"/>
    <mergeCell ref="B14:J14"/>
    <mergeCell ref="O14:W14"/>
    <mergeCell ref="B20:G20"/>
    <mergeCell ref="I20:J20"/>
    <mergeCell ref="O20:Q20"/>
    <mergeCell ref="R20:W20"/>
    <mergeCell ref="B15:J15"/>
    <mergeCell ref="O15:W15"/>
    <mergeCell ref="F16:H16"/>
    <mergeCell ref="I16:J16"/>
    <mergeCell ref="O16:W16"/>
    <mergeCell ref="B17:J17"/>
    <mergeCell ref="O17:W17"/>
    <mergeCell ref="B18:J18"/>
    <mergeCell ref="O18:W18"/>
    <mergeCell ref="B19:G19"/>
    <mergeCell ref="H19:J19"/>
    <mergeCell ref="O19:W19"/>
    <mergeCell ref="B21:F21"/>
    <mergeCell ref="H21:J21"/>
    <mergeCell ref="O21:Q27"/>
    <mergeCell ref="R21:W21"/>
    <mergeCell ref="B22:J22"/>
    <mergeCell ref="S22:W22"/>
    <mergeCell ref="B23:C23"/>
    <mergeCell ref="D23:F23"/>
    <mergeCell ref="G23:J23"/>
    <mergeCell ref="R23:W23"/>
    <mergeCell ref="E24:F24"/>
    <mergeCell ref="G24:J24"/>
    <mergeCell ref="S24:W24"/>
    <mergeCell ref="B25:C25"/>
    <mergeCell ref="D25:F26"/>
    <mergeCell ref="R25:W25"/>
    <mergeCell ref="B26:C26"/>
    <mergeCell ref="H26:J26"/>
    <mergeCell ref="R26:S26"/>
    <mergeCell ref="T26:W26"/>
    <mergeCell ref="B27:C27"/>
    <mergeCell ref="D27:F27"/>
    <mergeCell ref="G27:J27"/>
    <mergeCell ref="R27:W27"/>
    <mergeCell ref="B28:C28"/>
    <mergeCell ref="D28:F28"/>
    <mergeCell ref="G28:H28"/>
    <mergeCell ref="I28:J28"/>
    <mergeCell ref="O28:Q28"/>
    <mergeCell ref="R28:T28"/>
  </mergeCells>
  <pageMargins left="0.25" right="0.25" top="0.75" bottom="0.7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6"/>
  <sheetViews>
    <sheetView topLeftCell="B16" workbookViewId="0">
      <selection activeCell="H29" sqref="H29"/>
    </sheetView>
  </sheetViews>
  <sheetFormatPr defaultRowHeight="14.5"/>
  <cols>
    <col min="2" max="2" width="11" customWidth="1"/>
    <col min="9" max="9" width="11.26953125" style="31" bestFit="1" customWidth="1"/>
    <col min="10" max="10" width="7.1796875" style="31" customWidth="1"/>
    <col min="15" max="15" width="19.81640625" customWidth="1"/>
  </cols>
  <sheetData>
    <row r="2" spans="1:23" ht="15" thickBot="1"/>
    <row r="3" spans="1:23" ht="18">
      <c r="A3" s="389" t="s">
        <v>103</v>
      </c>
      <c r="B3" s="390"/>
      <c r="C3" s="390"/>
      <c r="D3" s="390"/>
      <c r="E3" s="390"/>
      <c r="F3" s="390"/>
      <c r="G3" s="390"/>
      <c r="H3" s="390"/>
      <c r="I3" s="390"/>
      <c r="J3" s="390"/>
      <c r="K3" s="390"/>
      <c r="L3" s="390"/>
      <c r="M3" s="390"/>
      <c r="N3" s="390"/>
      <c r="O3" s="390"/>
      <c r="P3" s="390"/>
      <c r="Q3" s="391"/>
    </row>
    <row r="4" spans="1:23" ht="15.5" customHeight="1">
      <c r="A4" s="392" t="s">
        <v>62</v>
      </c>
      <c r="B4" s="400" t="s">
        <v>93</v>
      </c>
      <c r="C4" s="392" t="s">
        <v>94</v>
      </c>
      <c r="D4" s="392" t="s">
        <v>64</v>
      </c>
      <c r="E4" s="403" t="s">
        <v>95</v>
      </c>
      <c r="F4" s="404"/>
      <c r="G4" s="404"/>
      <c r="H4" s="405"/>
      <c r="I4" s="403" t="s">
        <v>95</v>
      </c>
      <c r="J4" s="404"/>
      <c r="K4" s="405"/>
      <c r="L4" s="392" t="s">
        <v>63</v>
      </c>
      <c r="M4" s="392"/>
      <c r="N4" s="403" t="s">
        <v>102</v>
      </c>
      <c r="O4" s="404"/>
      <c r="P4" s="392" t="s">
        <v>65</v>
      </c>
      <c r="Q4" s="392"/>
    </row>
    <row r="5" spans="1:23" ht="70" customHeight="1">
      <c r="A5" s="392"/>
      <c r="B5" s="401"/>
      <c r="C5" s="392"/>
      <c r="D5" s="392"/>
      <c r="E5" s="403" t="s">
        <v>96</v>
      </c>
      <c r="F5" s="404"/>
      <c r="G5" s="404"/>
      <c r="H5" s="405"/>
      <c r="I5" s="403" t="s">
        <v>97</v>
      </c>
      <c r="J5" s="404"/>
      <c r="K5" s="405"/>
      <c r="L5" s="406" t="s">
        <v>100</v>
      </c>
      <c r="M5" s="406" t="s">
        <v>101</v>
      </c>
      <c r="N5" s="406" t="s">
        <v>100</v>
      </c>
      <c r="O5" s="406" t="s">
        <v>101</v>
      </c>
      <c r="P5" s="392" t="s">
        <v>66</v>
      </c>
      <c r="Q5" s="392" t="s">
        <v>67</v>
      </c>
    </row>
    <row r="6" spans="1:23" ht="93">
      <c r="A6" s="392"/>
      <c r="B6" s="402"/>
      <c r="C6" s="392"/>
      <c r="D6" s="392"/>
      <c r="E6" s="24" t="s">
        <v>69</v>
      </c>
      <c r="F6" s="24" t="s">
        <v>70</v>
      </c>
      <c r="G6" s="24" t="s">
        <v>98</v>
      </c>
      <c r="H6" s="24" t="s">
        <v>99</v>
      </c>
      <c r="I6" s="30" t="s">
        <v>71</v>
      </c>
      <c r="J6" s="25" t="s">
        <v>105</v>
      </c>
      <c r="K6" s="24" t="s">
        <v>72</v>
      </c>
      <c r="L6" s="406"/>
      <c r="M6" s="406"/>
      <c r="N6" s="406"/>
      <c r="O6" s="406"/>
      <c r="P6" s="392"/>
      <c r="Q6" s="392"/>
    </row>
    <row r="7" spans="1:23" ht="15.5">
      <c r="A7" s="24">
        <v>1</v>
      </c>
      <c r="B7" s="26">
        <v>2</v>
      </c>
      <c r="C7" s="24">
        <v>3</v>
      </c>
      <c r="D7" s="24">
        <v>4</v>
      </c>
      <c r="E7" s="24">
        <v>5</v>
      </c>
      <c r="F7" s="24">
        <v>6</v>
      </c>
      <c r="G7" s="24">
        <v>7</v>
      </c>
      <c r="H7" s="24">
        <v>8</v>
      </c>
      <c r="I7" s="30">
        <v>9</v>
      </c>
      <c r="J7" s="30">
        <v>10</v>
      </c>
      <c r="K7" s="24">
        <v>11</v>
      </c>
      <c r="L7" s="27">
        <v>12</v>
      </c>
      <c r="M7" s="27">
        <v>13</v>
      </c>
      <c r="N7" s="27">
        <v>14</v>
      </c>
      <c r="O7" s="27">
        <v>15</v>
      </c>
      <c r="P7" s="24">
        <v>16</v>
      </c>
      <c r="Q7" s="24">
        <v>17</v>
      </c>
    </row>
    <row r="8" spans="1:23" ht="77.5">
      <c r="A8" s="24" t="s">
        <v>83</v>
      </c>
      <c r="B8" s="24" t="s">
        <v>88</v>
      </c>
      <c r="C8" s="24" t="s">
        <v>74</v>
      </c>
      <c r="D8" s="24" t="s">
        <v>75</v>
      </c>
      <c r="E8" s="24">
        <v>9</v>
      </c>
      <c r="F8" s="24">
        <v>3</v>
      </c>
      <c r="G8" s="24">
        <v>6</v>
      </c>
      <c r="H8" s="24"/>
      <c r="I8" s="30">
        <v>150</v>
      </c>
      <c r="J8" s="30">
        <v>100</v>
      </c>
      <c r="K8" s="24">
        <v>60</v>
      </c>
      <c r="L8" s="24">
        <v>800</v>
      </c>
      <c r="M8" s="24">
        <v>600</v>
      </c>
      <c r="N8" s="24">
        <v>3000</v>
      </c>
      <c r="O8" s="24">
        <v>2000</v>
      </c>
      <c r="P8" s="24">
        <v>10000</v>
      </c>
      <c r="Q8" s="24">
        <v>30</v>
      </c>
    </row>
    <row r="9" spans="1:23" ht="77.5">
      <c r="A9" s="24" t="s">
        <v>84</v>
      </c>
      <c r="B9" s="24" t="s">
        <v>89</v>
      </c>
      <c r="C9" s="24" t="s">
        <v>77</v>
      </c>
      <c r="D9" s="24" t="s">
        <v>75</v>
      </c>
      <c r="E9" s="24">
        <v>9</v>
      </c>
      <c r="F9" s="24">
        <v>3</v>
      </c>
      <c r="G9" s="24">
        <v>6</v>
      </c>
      <c r="H9" s="24"/>
      <c r="I9" s="30">
        <v>150</v>
      </c>
      <c r="J9" s="30">
        <v>100</v>
      </c>
      <c r="K9" s="24">
        <v>60</v>
      </c>
      <c r="L9" s="24">
        <v>700</v>
      </c>
      <c r="M9" s="24">
        <v>500</v>
      </c>
      <c r="N9" s="24">
        <v>2500</v>
      </c>
      <c r="O9" s="24">
        <v>1800</v>
      </c>
      <c r="P9" s="24">
        <v>8000</v>
      </c>
      <c r="Q9" s="24">
        <v>30</v>
      </c>
    </row>
    <row r="10" spans="1:23" ht="77.5">
      <c r="A10" s="24" t="s">
        <v>85</v>
      </c>
      <c r="B10" s="24" t="s">
        <v>90</v>
      </c>
      <c r="C10" s="24" t="s">
        <v>79</v>
      </c>
      <c r="D10" s="24" t="s">
        <v>80</v>
      </c>
      <c r="E10" s="25"/>
      <c r="F10" s="24">
        <v>3</v>
      </c>
      <c r="G10" s="24">
        <v>6</v>
      </c>
      <c r="H10" s="24">
        <v>2</v>
      </c>
      <c r="I10" s="30">
        <v>150</v>
      </c>
      <c r="J10" s="30">
        <v>100</v>
      </c>
      <c r="K10" s="24">
        <v>60</v>
      </c>
      <c r="L10" s="24">
        <v>600</v>
      </c>
      <c r="M10" s="24">
        <v>400</v>
      </c>
      <c r="N10" s="24">
        <v>2000</v>
      </c>
      <c r="O10" s="24">
        <v>1500</v>
      </c>
      <c r="P10" s="24">
        <v>6000</v>
      </c>
      <c r="Q10" s="24">
        <v>18</v>
      </c>
    </row>
    <row r="11" spans="1:23" ht="77.5">
      <c r="A11" s="24" t="s">
        <v>86</v>
      </c>
      <c r="B11" s="24" t="s">
        <v>91</v>
      </c>
      <c r="C11" s="24" t="s">
        <v>79</v>
      </c>
      <c r="D11" s="24" t="s">
        <v>75</v>
      </c>
      <c r="E11" s="25"/>
      <c r="F11" s="24">
        <v>3</v>
      </c>
      <c r="G11" s="24">
        <v>6</v>
      </c>
      <c r="H11" s="24">
        <v>2</v>
      </c>
      <c r="I11" s="30">
        <v>150</v>
      </c>
      <c r="J11" s="30">
        <v>100</v>
      </c>
      <c r="K11" s="24">
        <v>60</v>
      </c>
      <c r="L11" s="24">
        <v>550</v>
      </c>
      <c r="M11" s="24">
        <v>350</v>
      </c>
      <c r="N11" s="24">
        <v>1500</v>
      </c>
      <c r="O11" s="24">
        <v>1000</v>
      </c>
      <c r="P11" s="24">
        <v>5000</v>
      </c>
      <c r="Q11" s="24">
        <v>14</v>
      </c>
    </row>
    <row r="12" spans="1:23" ht="77.5">
      <c r="A12" s="24" t="s">
        <v>87</v>
      </c>
      <c r="B12" s="24" t="s">
        <v>92</v>
      </c>
      <c r="C12" s="24" t="s">
        <v>79</v>
      </c>
      <c r="D12" s="24" t="s">
        <v>81</v>
      </c>
      <c r="E12" s="25"/>
      <c r="F12" s="24">
        <v>3</v>
      </c>
      <c r="G12" s="24">
        <v>6</v>
      </c>
      <c r="H12" s="24">
        <v>2</v>
      </c>
      <c r="I12" s="30">
        <v>150</v>
      </c>
      <c r="J12" s="30">
        <v>100</v>
      </c>
      <c r="K12" s="24">
        <v>60</v>
      </c>
      <c r="L12" s="24">
        <v>350</v>
      </c>
      <c r="M12" s="24">
        <v>250</v>
      </c>
      <c r="N12" s="24">
        <v>1000</v>
      </c>
      <c r="O12" s="24">
        <v>700</v>
      </c>
      <c r="P12" s="24">
        <v>3500</v>
      </c>
      <c r="Q12" s="24">
        <v>12</v>
      </c>
    </row>
    <row r="13" spans="1:23" ht="35" customHeight="1" thickBot="1">
      <c r="A13" s="397" t="s">
        <v>82</v>
      </c>
      <c r="B13" s="398"/>
      <c r="C13" s="398"/>
      <c r="D13" s="398"/>
      <c r="E13" s="398"/>
      <c r="F13" s="398"/>
      <c r="G13" s="398"/>
      <c r="H13" s="398"/>
      <c r="I13" s="398"/>
      <c r="J13" s="398"/>
      <c r="K13" s="398"/>
      <c r="L13" s="398"/>
      <c r="M13" s="398"/>
      <c r="N13" s="398"/>
      <c r="O13" s="398"/>
      <c r="P13" s="398"/>
      <c r="Q13" s="399"/>
    </row>
    <row r="14" spans="1:23" ht="15.5" customHeight="1" thickTop="1" thickBot="1">
      <c r="A14" s="34"/>
      <c r="B14" s="35"/>
      <c r="C14" s="35"/>
      <c r="D14" s="35"/>
      <c r="E14" s="35"/>
      <c r="F14" s="35"/>
      <c r="G14" s="35"/>
      <c r="H14" s="35"/>
      <c r="I14" s="35"/>
      <c r="J14" s="35"/>
      <c r="K14" s="35"/>
      <c r="L14" s="35"/>
      <c r="M14" s="35"/>
      <c r="N14" s="35"/>
      <c r="O14" s="61"/>
      <c r="P14" s="395" t="s">
        <v>134</v>
      </c>
      <c r="Q14" s="395"/>
      <c r="R14" s="396"/>
      <c r="S14" s="379" t="s">
        <v>157</v>
      </c>
      <c r="T14" s="380"/>
      <c r="U14" s="381"/>
      <c r="V14" s="385" t="s">
        <v>161</v>
      </c>
      <c r="W14" s="385" t="s">
        <v>24</v>
      </c>
    </row>
    <row r="15" spans="1:23" ht="15.5" thickTop="1" thickBot="1">
      <c r="A15" s="38"/>
      <c r="B15" s="39"/>
      <c r="C15" s="39"/>
      <c r="D15" s="39"/>
      <c r="E15" s="39"/>
      <c r="F15" s="39"/>
      <c r="G15" s="39"/>
      <c r="H15" s="39"/>
      <c r="I15" s="40"/>
      <c r="J15" s="40"/>
      <c r="K15" s="39"/>
      <c r="L15" s="39"/>
      <c r="M15" s="29"/>
      <c r="N15" s="29"/>
      <c r="O15" s="65" t="s">
        <v>125</v>
      </c>
      <c r="P15" s="395" t="s">
        <v>66</v>
      </c>
      <c r="Q15" s="395"/>
      <c r="R15" s="93">
        <f>IF('Data Entry'!K8="YES",VLOOKUP($K$16,ta_master,16,0),"")</f>
        <v>8000</v>
      </c>
      <c r="S15" s="382"/>
      <c r="T15" s="383"/>
      <c r="U15" s="384"/>
      <c r="V15" s="386"/>
      <c r="W15" s="386"/>
    </row>
    <row r="16" spans="1:23" ht="36.5" customHeight="1" thickTop="1" thickBot="1">
      <c r="A16" s="41"/>
      <c r="B16" s="56"/>
      <c r="C16" s="57"/>
      <c r="D16" s="393" t="s">
        <v>17</v>
      </c>
      <c r="E16" s="394"/>
      <c r="F16" s="409" t="s">
        <v>107</v>
      </c>
      <c r="G16" s="409"/>
      <c r="H16" s="409"/>
      <c r="I16" s="42" t="s">
        <v>111</v>
      </c>
      <c r="J16" s="42" t="s">
        <v>62</v>
      </c>
      <c r="K16" s="58" t="str">
        <f>'TA inner'!L4</f>
        <v>ख</v>
      </c>
      <c r="L16" s="41"/>
      <c r="M16" s="28"/>
      <c r="N16" s="28"/>
      <c r="O16" s="66" t="s">
        <v>126</v>
      </c>
      <c r="P16" s="69" t="s">
        <v>135</v>
      </c>
      <c r="Q16" s="68">
        <f>IF('Data Entry'!K8="YES",VLOOKUP($K$16,ta_master,17,0),"")</f>
        <v>30</v>
      </c>
      <c r="R16" s="93">
        <f>D18*Q16</f>
        <v>1350</v>
      </c>
      <c r="S16" s="387" t="s">
        <v>22</v>
      </c>
      <c r="T16" s="96" t="s">
        <v>23</v>
      </c>
      <c r="U16" s="387" t="s">
        <v>21</v>
      </c>
      <c r="V16" s="386"/>
      <c r="W16" s="386"/>
    </row>
    <row r="17" spans="1:23" ht="36.5" customHeight="1" thickBot="1">
      <c r="A17" s="41"/>
      <c r="B17" s="41" t="s">
        <v>14</v>
      </c>
      <c r="C17" s="41" t="s">
        <v>15</v>
      </c>
      <c r="D17" s="41" t="s">
        <v>123</v>
      </c>
      <c r="E17" s="41" t="s">
        <v>17</v>
      </c>
      <c r="F17" s="42" t="s">
        <v>108</v>
      </c>
      <c r="G17" s="42" t="s">
        <v>109</v>
      </c>
      <c r="H17" s="42" t="s">
        <v>24</v>
      </c>
      <c r="I17" s="43" t="s">
        <v>112</v>
      </c>
      <c r="J17" s="42" t="s">
        <v>22</v>
      </c>
      <c r="K17" s="41" t="s">
        <v>23</v>
      </c>
      <c r="L17" s="41" t="s">
        <v>21</v>
      </c>
      <c r="M17" s="28"/>
      <c r="N17" s="28"/>
      <c r="O17" s="41" t="s">
        <v>124</v>
      </c>
      <c r="P17" s="67" t="s">
        <v>112</v>
      </c>
      <c r="Q17" s="67" t="s">
        <v>112</v>
      </c>
      <c r="R17" s="94" t="s">
        <v>23</v>
      </c>
      <c r="S17" s="388"/>
      <c r="T17" s="97" t="s">
        <v>158</v>
      </c>
      <c r="U17" s="388"/>
      <c r="V17" s="386"/>
      <c r="W17" s="386"/>
    </row>
    <row r="18" spans="1:23" ht="19" thickBot="1">
      <c r="A18" s="409">
        <v>1</v>
      </c>
      <c r="B18" s="179" t="str">
        <f>IF(OR('Data Entry'!C13="",'Data Entry'!D13="",'Data Entry'!E13=""),"",'Data Entry'!C13)</f>
        <v>13Mhvks,y</v>
      </c>
      <c r="C18" s="180" t="str">
        <f>IF(OR('Data Entry'!F13="",'Data Entry'!G13="",'Data Entry'!H13=""),"",'Data Entry'!F13)</f>
        <v>?kM+lkuk</v>
      </c>
      <c r="D18" s="60">
        <f>'Data Entry'!K13</f>
        <v>45</v>
      </c>
      <c r="E18" s="59">
        <f>IFERROR(ROUND(IF(Q18="z",0,IF('Data Entry'!L13="",master!D18*master!R18,'Data Entry'!L13)),0),"")</f>
        <v>45</v>
      </c>
      <c r="F18" s="44">
        <f>IF('Data Entry'!C13="",0,IF(AND('Data Entry'!$M13="A",Q18="x"),150,IF(AND('Data Entry'!$M13="B",Q18="x"),100,IF(AND('Data Entry'!M13="C",Q18="x"),60,0))))</f>
        <v>60</v>
      </c>
      <c r="G18" s="44">
        <f>IF('Data Entry'!F13="",0,IF(AND('Data Entry'!$P13="A",Q18="x"),150,IF(AND('Data Entry'!$P13="B",Q18="x"),100,IF(AND('Data Entry'!P13="C",Q18="x"),60,0))))</f>
        <v>60</v>
      </c>
      <c r="H18" s="44">
        <f>SUM(F18:G18)</f>
        <v>120</v>
      </c>
      <c r="I18" s="45"/>
      <c r="J18" s="45"/>
      <c r="K18" s="36"/>
      <c r="L18" s="44"/>
      <c r="M18" s="37"/>
      <c r="N18" s="50"/>
      <c r="O18" s="51" t="str">
        <f>'Data Entry'!I13</f>
        <v xml:space="preserve">बस </v>
      </c>
      <c r="P18" s="52">
        <f>IFERROR(VLOOKUP('Data Entry'!$I13,'Data Entry'!$AG$8:$AH$15,2,0),"")</f>
        <v>1</v>
      </c>
      <c r="Q18" s="52" t="str">
        <f>IFERROR(VLOOKUP('Data Entry'!$I13,'Data Entry'!$AG$8:$AI$15,3,0),"")</f>
        <v>x</v>
      </c>
      <c r="R18" s="48">
        <f t="shared" ref="R18:R27" si="0">IF($P18=4,VLOOKUP($K$16,ta_master,5,0),IF($P18=5,VLOOKUP($K$16,ta_master,6,0),IF($P18=6,VLOOKUP($K$16,ta_master,7,0),IF($P18=7,VLOOKUP($K$16,ta_master,8,0),0))))</f>
        <v>0</v>
      </c>
      <c r="S18" s="32"/>
      <c r="T18" s="32"/>
    </row>
    <row r="19" spans="1:23" ht="18.5">
      <c r="A19" s="409"/>
      <c r="B19" s="179" t="str">
        <f>IF(OR('Data Entry'!C14="",'Data Entry'!D14="",'Data Entry'!E14=""),"",'Data Entry'!C14)</f>
        <v>?kM+lkuk</v>
      </c>
      <c r="C19" s="180" t="str">
        <f>IF(OR('Data Entry'!F14="",'Data Entry'!G14="",'Data Entry'!H14=""),"",'Data Entry'!F14)</f>
        <v>13Mhvks,y</v>
      </c>
      <c r="D19" s="60">
        <f>'Data Entry'!K14</f>
        <v>45</v>
      </c>
      <c r="E19" s="59">
        <f>IFERROR(ROUND(IF(Q19="z",0,IF('Data Entry'!L14="",master!D19*master!R19,'Data Entry'!L14)),0),"")</f>
        <v>45</v>
      </c>
      <c r="F19" s="44">
        <f>IF('Data Entry'!C14="",0,IF(AND('Data Entry'!$M13="A",Q19="x"),150,IF(AND('Data Entry'!$M13="B",Q19="x"),100,IF(AND('Data Entry'!M13="C",Q19="x"),60,0))))</f>
        <v>60</v>
      </c>
      <c r="G19" s="44">
        <f>IF('Data Entry'!F14="",0,IF(AND('Data Entry'!$P13="A",Q19="x"),150,IF(AND('Data Entry'!$P13="B",Q19="x"),100,IF(AND('Data Entry'!P13="C",Q19="x"),60,0))))</f>
        <v>60</v>
      </c>
      <c r="H19" s="44">
        <f>SUM(F19:G19)</f>
        <v>120</v>
      </c>
      <c r="I19" s="46" t="str">
        <f>'Data Entry'!S13</f>
        <v>B</v>
      </c>
      <c r="J19" s="47">
        <f>IF(OR(B18="",B19="",C19="",'Data Entry'!T13&lt;0.7),0,'Data Entry'!T13)</f>
        <v>1.7</v>
      </c>
      <c r="K19" s="44">
        <f>IF(J19&gt;0,IF(I19="A",VLOOKUP($K$16,ta_master,12,0),IF(I19="B",(VLOOKUP($K$16,ta_master,13,0)),0)),0)</f>
        <v>500</v>
      </c>
      <c r="L19" s="48">
        <f>J19*K19</f>
        <v>850</v>
      </c>
      <c r="M19" s="32"/>
      <c r="N19" s="32"/>
      <c r="O19" s="51" t="str">
        <f>'Data Entry'!I14</f>
        <v xml:space="preserve">रेल </v>
      </c>
      <c r="P19" s="52">
        <f>IFERROR(VLOOKUP('Data Entry'!$I14,'Data Entry'!$AG$8:$AH$15,2,0),"")</f>
        <v>2</v>
      </c>
      <c r="Q19" s="52" t="str">
        <f>IFERROR(VLOOKUP('Data Entry'!$I14,'Data Entry'!$AG$8:$AI$15,3,0),"")</f>
        <v>x</v>
      </c>
      <c r="R19" s="48">
        <f t="shared" si="0"/>
        <v>0</v>
      </c>
      <c r="S19" s="32">
        <f>'Data Entry'!U13</f>
        <v>0</v>
      </c>
      <c r="T19" s="32">
        <f>IF('Data Entry'!$V$12=master!$T$17,IF(I19="A",VLOOKUP(master!$K$16,ta_master,14,0),VLOOKUP(master!$K$16,ta_master,15,0)),'Data Entry'!V13)</f>
        <v>1800</v>
      </c>
      <c r="U19">
        <f>ROUND(S19*T19,0)</f>
        <v>0</v>
      </c>
      <c r="V19">
        <f>'Data Entry'!W13</f>
        <v>0</v>
      </c>
      <c r="W19">
        <f>U19+V19</f>
        <v>0</v>
      </c>
    </row>
    <row r="20" spans="1:23" ht="18.5">
      <c r="A20" s="409">
        <v>2</v>
      </c>
      <c r="B20" s="179" t="str">
        <f>IF(OR('Data Entry'!C15="",'Data Entry'!D15="",'Data Entry'!E15=""),"",'Data Entry'!C15)</f>
        <v>13Mhvks,y</v>
      </c>
      <c r="C20" s="180" t="str">
        <f>IF(OR('Data Entry'!F15="",'Data Entry'!G15="",'Data Entry'!H15=""),"",'Data Entry'!F15)</f>
        <v>lwjrx&lt;</v>
      </c>
      <c r="D20" s="60">
        <f>'Data Entry'!K15</f>
        <v>150</v>
      </c>
      <c r="E20" s="59">
        <f>IFERROR(ROUND(IF(Q20="z",0,IF('Data Entry'!L15="",master!D20*master!R20,'Data Entry'!L15)),0),"")</f>
        <v>150</v>
      </c>
      <c r="F20" s="44">
        <f>IF('Data Entry'!C15="",0,IF(AND('Data Entry'!$M15="A",Q20="x"),150,IF(AND('Data Entry'!$M15="B",Q20="x"),100,IF(AND('Data Entry'!M15="C",Q20="x"),60,0))))</f>
        <v>60</v>
      </c>
      <c r="G20" s="44">
        <f>IF('Data Entry'!F15="",0,IF(AND('Data Entry'!$P15="A",Q20="x"),150,IF(AND('Data Entry'!$P15="B",Q20="x"),100,IF(AND('Data Entry'!P15="C",Q20="x"),60,0))))</f>
        <v>60</v>
      </c>
      <c r="H20" s="44">
        <f>SUM(F20:G20)</f>
        <v>120</v>
      </c>
      <c r="I20" s="45"/>
      <c r="J20" s="45"/>
      <c r="K20" s="36"/>
      <c r="L20" s="44"/>
      <c r="M20" s="32"/>
      <c r="N20" s="32"/>
      <c r="O20" s="51" t="str">
        <f>'Data Entry'!I15</f>
        <v xml:space="preserve">बस </v>
      </c>
      <c r="P20" s="52">
        <f>IFERROR(VLOOKUP('Data Entry'!$I15,'Data Entry'!$AG$8:$AH$15,2,0),"")</f>
        <v>1</v>
      </c>
      <c r="Q20" s="52" t="str">
        <f>IFERROR(VLOOKUP('Data Entry'!$I15,'Data Entry'!$AG$8:$AI$15,3,0),"")</f>
        <v>x</v>
      </c>
      <c r="R20" s="48">
        <f t="shared" si="0"/>
        <v>0</v>
      </c>
      <c r="S20" s="32"/>
      <c r="T20" s="32"/>
    </row>
    <row r="21" spans="1:23" ht="18.5">
      <c r="A21" s="409"/>
      <c r="B21" s="179" t="str">
        <f>IF(OR('Data Entry'!C16="",'Data Entry'!D16="",'Data Entry'!E16=""),"",'Data Entry'!C16)</f>
        <v>lwjrx&lt;</v>
      </c>
      <c r="C21" s="180" t="str">
        <f>IF(OR('Data Entry'!F16="",'Data Entry'!G16="",'Data Entry'!H16=""),"",'Data Entry'!F16)</f>
        <v>13Mhvks,y</v>
      </c>
      <c r="D21" s="60">
        <f>'Data Entry'!K16</f>
        <v>100</v>
      </c>
      <c r="E21" s="59">
        <f>IFERROR(ROUND(IF(Q21="z",0,IF('Data Entry'!L16="",master!D21*master!R21,'Data Entry'!L16)),0),"")</f>
        <v>150</v>
      </c>
      <c r="F21" s="44">
        <f>IF('Data Entry'!C16="",0,IF(AND('Data Entry'!$M15="A",Q21="x"),150,IF(AND('Data Entry'!$M15="B",Q21="x"),100,IF(AND('Data Entry'!M15="C",Q21="x"),60,0))))</f>
        <v>60</v>
      </c>
      <c r="G21" s="44">
        <f>IF('Data Entry'!F16="",0,IF(AND('Data Entry'!$P15="A",Q21="x"),150,IF(AND('Data Entry'!$P15="B",Q21="x"),100,IF(AND('Data Entry'!P15="C",Q21="x"),60,0))))</f>
        <v>60</v>
      </c>
      <c r="H21" s="44">
        <f>SUM(F21:G21)</f>
        <v>120</v>
      </c>
      <c r="I21" s="46" t="str">
        <f>'Data Entry'!S15</f>
        <v>B</v>
      </c>
      <c r="J21" s="47">
        <f>IF(OR(B20="",B21="",C21="",'Data Entry'!T15&lt;0.7),0,'Data Entry'!T15)</f>
        <v>1.7</v>
      </c>
      <c r="K21" s="44">
        <f>IF(J21&gt;0,IF(I21="A",VLOOKUP($K$16,ta_master,12,0),IF(I21="B",(VLOOKUP($K$16,ta_master,13,0)),0)),0)</f>
        <v>500</v>
      </c>
      <c r="L21" s="48">
        <f t="shared" ref="L21" si="1">J21*K21</f>
        <v>850</v>
      </c>
      <c r="M21" s="32"/>
      <c r="N21" s="32"/>
      <c r="O21" s="51" t="str">
        <f>'Data Entry'!I16</f>
        <v xml:space="preserve">बस </v>
      </c>
      <c r="P21" s="52">
        <f>IFERROR(VLOOKUP('Data Entry'!$I16,'Data Entry'!$AG$8:$AH$15,2,0),"")</f>
        <v>1</v>
      </c>
      <c r="Q21" s="52" t="str">
        <f>IFERROR(VLOOKUP('Data Entry'!$I16,'Data Entry'!$AG$8:$AI$15,3,0),"")</f>
        <v>x</v>
      </c>
      <c r="R21" s="48">
        <f t="shared" si="0"/>
        <v>0</v>
      </c>
      <c r="S21" s="32">
        <f>'Data Entry'!U15</f>
        <v>0</v>
      </c>
      <c r="T21" s="32">
        <f>IF('Data Entry'!$V$12=master!$T$17,IF(I21="A",VLOOKUP(master!$K$16,ta_master,14,0),VLOOKUP(master!$K$16,ta_master,15,0)),'Data Entry'!V15)</f>
        <v>1800</v>
      </c>
      <c r="U21">
        <f t="shared" ref="U21" si="2">ROUND(S21*T21,0)</f>
        <v>0</v>
      </c>
      <c r="V21">
        <f>'Data Entry'!W15</f>
        <v>0</v>
      </c>
      <c r="W21">
        <f t="shared" ref="W21" si="3">U21+V21</f>
        <v>0</v>
      </c>
    </row>
    <row r="22" spans="1:23" ht="18.5">
      <c r="A22" s="409">
        <v>3</v>
      </c>
      <c r="B22" s="179" t="str">
        <f>IF(OR('Data Entry'!C17="",'Data Entry'!D17="",'Data Entry'!E17=""),"",'Data Entry'!C17)</f>
        <v>13Mhvks,y</v>
      </c>
      <c r="C22" s="180" t="str">
        <f>IF(OR('Data Entry'!F17="",'Data Entry'!G17="",'Data Entry'!H17=""),"",'Data Entry'!F17)</f>
        <v>?kM+lkuk</v>
      </c>
      <c r="D22" s="60">
        <f>'Data Entry'!K17</f>
        <v>45</v>
      </c>
      <c r="E22" s="59">
        <f>IFERROR(ROUND(IF(Q22="z",0,IF('Data Entry'!L17="",master!D22*master!R22,'Data Entry'!L17)),0),"")</f>
        <v>405</v>
      </c>
      <c r="F22" s="44">
        <f>IF('Data Entry'!C17="",0,IF(AND('Data Entry'!$M17="A",Q22="x"),150,IF(AND('Data Entry'!$M17="B",Q22="x"),100,IF(AND('Data Entry'!M17="C",Q22="x"),60,0))))</f>
        <v>0</v>
      </c>
      <c r="G22" s="44">
        <f>IF('Data Entry'!F17="",0,IF(AND('Data Entry'!$P17="A",Q22="x"),150,IF(AND('Data Entry'!$P17="B",Q22="x"),100,IF(AND('Data Entry'!P17="C",Q22="x"),60,0))))</f>
        <v>0</v>
      </c>
      <c r="H22" s="44">
        <f t="shared" ref="H22:H27" si="4">SUM(F22:G22)</f>
        <v>0</v>
      </c>
      <c r="I22" s="45"/>
      <c r="J22" s="45"/>
      <c r="K22" s="36"/>
      <c r="L22" s="44"/>
      <c r="M22" s="32"/>
      <c r="N22" s="32"/>
      <c r="O22" s="51" t="str">
        <f>'Data Entry'!I17</f>
        <v>स्वयं का वाहन(कार)</v>
      </c>
      <c r="P22" s="52">
        <f>IFERROR(VLOOKUP('Data Entry'!$I17,'Data Entry'!$AG$8:$AH$15,2,0),"")</f>
        <v>4</v>
      </c>
      <c r="Q22" s="52" t="str">
        <f>IFERROR(VLOOKUP('Data Entry'!$I17,'Data Entry'!$AG$8:$AI$15,3,0),"")</f>
        <v>y</v>
      </c>
      <c r="R22" s="48">
        <f t="shared" si="0"/>
        <v>9</v>
      </c>
      <c r="S22" s="32"/>
      <c r="T22" s="32"/>
    </row>
    <row r="23" spans="1:23" ht="18.5">
      <c r="A23" s="409"/>
      <c r="B23" s="179" t="str">
        <f>IF(OR('Data Entry'!C18="",'Data Entry'!D18="",'Data Entry'!E18=""),"",'Data Entry'!C18)</f>
        <v>?kM+lkuk</v>
      </c>
      <c r="C23" s="180" t="str">
        <f>IF(OR('Data Entry'!F18="",'Data Entry'!G18="",'Data Entry'!H18=""),"",'Data Entry'!F18)</f>
        <v>13Mhvks,y</v>
      </c>
      <c r="D23" s="60">
        <f>'Data Entry'!K18</f>
        <v>45</v>
      </c>
      <c r="E23" s="59">
        <f>IFERROR(ROUND(IF(Q23="z",0,IF('Data Entry'!L18="",master!D23*master!R23,'Data Entry'!L18)),0),"")</f>
        <v>405</v>
      </c>
      <c r="F23" s="44">
        <f>IF('Data Entry'!C18="",0,IF(AND('Data Entry'!$M17="A",Q23="x"),150,IF(AND('Data Entry'!$M17="B",Q23="x"),100,IF(AND('Data Entry'!M17="C",Q23="x"),60,0))))</f>
        <v>0</v>
      </c>
      <c r="G23" s="44">
        <f>IF('Data Entry'!F18="",0,IF(AND('Data Entry'!$P17="A",Q23="x"),150,IF(AND('Data Entry'!$P17="B",Q23="x"),100,IF(AND('Data Entry'!P17="C",Q23="x"),60,0))))</f>
        <v>0</v>
      </c>
      <c r="H23" s="44">
        <f t="shared" si="4"/>
        <v>0</v>
      </c>
      <c r="I23" s="46" t="str">
        <f>'Data Entry'!S17</f>
        <v>B</v>
      </c>
      <c r="J23" s="47">
        <f>IF(OR(B22="",B23="",C23="",'Data Entry'!T17&lt;0.7),0,'Data Entry'!T17)</f>
        <v>3</v>
      </c>
      <c r="K23" s="44">
        <f>IF(J23&gt;0,IF(I23="A",VLOOKUP($K$16,ta_master,12,0),IF(I23="B",(VLOOKUP($K$16,ta_master,13,0)),0)),0)</f>
        <v>500</v>
      </c>
      <c r="L23" s="48">
        <f t="shared" ref="L23" si="5">J23*K23</f>
        <v>1500</v>
      </c>
      <c r="M23" s="32"/>
      <c r="N23" s="32"/>
      <c r="O23" s="51" t="str">
        <f>'Data Entry'!I18</f>
        <v>स्वयं का वाहन(कार)</v>
      </c>
      <c r="P23" s="52">
        <f>IFERROR(VLOOKUP('Data Entry'!$I18,'Data Entry'!$AG$8:$AH$15,2,0),"")</f>
        <v>4</v>
      </c>
      <c r="Q23" s="52" t="str">
        <f>IFERROR(VLOOKUP('Data Entry'!$I18,'Data Entry'!$AG$8:$AI$15,3,0),"")</f>
        <v>y</v>
      </c>
      <c r="R23" s="48">
        <f t="shared" si="0"/>
        <v>9</v>
      </c>
      <c r="S23" s="32">
        <f>'Data Entry'!U17</f>
        <v>0</v>
      </c>
      <c r="T23" s="32">
        <f>IF('Data Entry'!$V$12=master!$T$17,IF(I23="A",VLOOKUP(master!$K$16,ta_master,14,0),VLOOKUP(master!$K$16,ta_master,15,0)),'Data Entry'!V17)</f>
        <v>1800</v>
      </c>
      <c r="U23">
        <f t="shared" ref="U23" si="6">ROUND(S23*T23,0)</f>
        <v>0</v>
      </c>
      <c r="V23">
        <f>'Data Entry'!W17</f>
        <v>0</v>
      </c>
      <c r="W23">
        <f t="shared" ref="W23" si="7">U23+V23</f>
        <v>0</v>
      </c>
    </row>
    <row r="24" spans="1:23" ht="18.5">
      <c r="A24" s="409">
        <v>4</v>
      </c>
      <c r="B24" s="179" t="str">
        <f>IF(OR('Data Entry'!C19="",'Data Entry'!D19="",'Data Entry'!E19=""),"",'Data Entry'!C19)</f>
        <v/>
      </c>
      <c r="C24" s="180" t="str">
        <f>IF(OR('Data Entry'!F19="",'Data Entry'!G19="",'Data Entry'!H19=""),"",'Data Entry'!F19)</f>
        <v/>
      </c>
      <c r="D24" s="60">
        <f>'Data Entry'!K19</f>
        <v>0</v>
      </c>
      <c r="E24" s="59">
        <f>IFERROR(ROUND(IF(Q24="z",0,IF('Data Entry'!L19="",master!D24*master!R24,'Data Entry'!L19)),0),"")</f>
        <v>0</v>
      </c>
      <c r="F24" s="44">
        <f>IF('Data Entry'!C19="",0,IF(AND('Data Entry'!$M19="A",Q24="x"),150,IF(AND('Data Entry'!$M19="B",Q24="x"),100,IF(AND('Data Entry'!M19="C",Q24="x"),60,0))))</f>
        <v>0</v>
      </c>
      <c r="G24" s="44">
        <f>IF('Data Entry'!F19="",0,IF(AND('Data Entry'!$P19="A",Q24="x"),150,IF(AND('Data Entry'!$P19="B",Q24="x"),100,IF(AND('Data Entry'!P19="C",Q24="x"),60,0))))</f>
        <v>0</v>
      </c>
      <c r="H24" s="44">
        <f t="shared" si="4"/>
        <v>0</v>
      </c>
      <c r="I24" s="45"/>
      <c r="J24" s="45"/>
      <c r="K24" s="36"/>
      <c r="L24" s="44"/>
      <c r="M24" s="32"/>
      <c r="N24" s="32"/>
      <c r="O24" s="51">
        <f>'Data Entry'!I19</f>
        <v>0</v>
      </c>
      <c r="P24" s="52" t="str">
        <f>IFERROR(VLOOKUP('Data Entry'!$I19,'Data Entry'!$AG$8:$AH$15,2,0),"")</f>
        <v/>
      </c>
      <c r="Q24" s="52" t="str">
        <f>IFERROR(VLOOKUP('Data Entry'!$I19,'Data Entry'!$AG$8:$AI$15,3,0),"")</f>
        <v/>
      </c>
      <c r="R24" s="48">
        <f t="shared" si="0"/>
        <v>0</v>
      </c>
      <c r="S24" s="32"/>
      <c r="T24" s="32"/>
    </row>
    <row r="25" spans="1:23" ht="18.5">
      <c r="A25" s="409"/>
      <c r="B25" s="179" t="str">
        <f>IF(OR('Data Entry'!C20="",'Data Entry'!D20="",'Data Entry'!E20=""),"",'Data Entry'!C20)</f>
        <v/>
      </c>
      <c r="C25" s="180" t="str">
        <f>IF(OR('Data Entry'!F20="",'Data Entry'!G20="",'Data Entry'!H20=""),"",'Data Entry'!F20)</f>
        <v/>
      </c>
      <c r="D25" s="60">
        <f>'Data Entry'!K20</f>
        <v>0</v>
      </c>
      <c r="E25" s="59">
        <f>IFERROR(ROUND(IF(Q25="z",0,IF('Data Entry'!L20="",master!D25*master!R25,'Data Entry'!L20)),0),"")</f>
        <v>0</v>
      </c>
      <c r="F25" s="44">
        <f>IF('Data Entry'!C20="",0,IF(AND('Data Entry'!$M19="A",Q25="x"),150,IF(AND('Data Entry'!$M19="B",Q25="x"),100,IF(AND('Data Entry'!M19="C",Q25="x"),60,0))))</f>
        <v>0</v>
      </c>
      <c r="G25" s="44">
        <f>IF('Data Entry'!F20="",0,IF(AND('Data Entry'!$P19="A",Q25="x"),150,IF(AND('Data Entry'!$P19="B",Q25="x"),100,IF(AND('Data Entry'!P19="C",Q25="x"),60,0))))</f>
        <v>0</v>
      </c>
      <c r="H25" s="44">
        <f t="shared" si="4"/>
        <v>0</v>
      </c>
      <c r="I25" s="46" t="str">
        <f>'Data Entry'!S19</f>
        <v>B</v>
      </c>
      <c r="J25" s="47">
        <f>IF(OR(B24="",B25="",C25="",'Data Entry'!T19&lt;0.7),0,'Data Entry'!T19)</f>
        <v>0</v>
      </c>
      <c r="K25" s="44">
        <f>IF(J25&gt;0,IF(I25="A",VLOOKUP($K$16,ta_master,12,0),IF(I25="B",(VLOOKUP($K$16,ta_master,13,0)),0)),0)</f>
        <v>0</v>
      </c>
      <c r="L25" s="48">
        <f t="shared" ref="L25" si="8">J25*K25</f>
        <v>0</v>
      </c>
      <c r="M25" s="32"/>
      <c r="N25" s="32"/>
      <c r="O25" s="51">
        <f>'Data Entry'!I20</f>
        <v>0</v>
      </c>
      <c r="P25" s="52" t="str">
        <f>IFERROR(VLOOKUP('Data Entry'!$I20,'Data Entry'!$AG$8:$AH$15,2,0),"")</f>
        <v/>
      </c>
      <c r="Q25" s="52" t="str">
        <f>IFERROR(VLOOKUP('Data Entry'!$I20,'Data Entry'!$AG$8:$AI$15,3,0),"")</f>
        <v/>
      </c>
      <c r="R25" s="48">
        <f t="shared" si="0"/>
        <v>0</v>
      </c>
      <c r="S25" s="32">
        <f>'Data Entry'!U19</f>
        <v>0</v>
      </c>
      <c r="T25" s="32">
        <f>IF('Data Entry'!$V$12=master!$T$17,IF(I25="A",VLOOKUP(master!$K$16,ta_master,14,0),VLOOKUP(master!$K$16,ta_master,15,0)),'Data Entry'!V19)</f>
        <v>1800</v>
      </c>
      <c r="U25">
        <f t="shared" ref="U25" si="9">ROUND(S25*T25,0)</f>
        <v>0</v>
      </c>
      <c r="V25">
        <f>'Data Entry'!W19</f>
        <v>0</v>
      </c>
      <c r="W25">
        <f t="shared" ref="W25" si="10">U25+V25</f>
        <v>0</v>
      </c>
    </row>
    <row r="26" spans="1:23" ht="18.5">
      <c r="A26" s="409">
        <v>5</v>
      </c>
      <c r="B26" s="179" t="str">
        <f>IF(OR('Data Entry'!C21="",'Data Entry'!D21="",'Data Entry'!E21=""),"",'Data Entry'!C21)</f>
        <v/>
      </c>
      <c r="C26" s="180" t="str">
        <f>IF(OR('Data Entry'!F21="",'Data Entry'!G21="",'Data Entry'!H21=""),"",'Data Entry'!F21)</f>
        <v/>
      </c>
      <c r="D26" s="60">
        <f>'Data Entry'!K21</f>
        <v>0</v>
      </c>
      <c r="E26" s="59">
        <f>IFERROR(ROUND(IF(Q26="z",0,IF('Data Entry'!L21="",master!D26*master!R26,'Data Entry'!L21)),0),"")</f>
        <v>0</v>
      </c>
      <c r="F26" s="44">
        <f>IF('Data Entry'!C21="",0,IF(AND('Data Entry'!$M21="A",Q26="x"),150,IF(AND('Data Entry'!$M21="B",Q26="x"),100,IF(AND('Data Entry'!M21="C",Q26="x"),60,0))))</f>
        <v>0</v>
      </c>
      <c r="G26" s="44">
        <f>IF('Data Entry'!F21="",0,IF(AND('Data Entry'!$P21="A",Q26="x"),150,IF(AND('Data Entry'!$P21="B",Q26="x"),100,IF(AND('Data Entry'!P21="C",Q26="x"),60,0))))</f>
        <v>0</v>
      </c>
      <c r="H26" s="44">
        <f t="shared" si="4"/>
        <v>0</v>
      </c>
      <c r="I26" s="45"/>
      <c r="J26" s="45"/>
      <c r="K26" s="36"/>
      <c r="L26" s="44"/>
      <c r="M26" s="32"/>
      <c r="N26" s="32"/>
      <c r="O26" s="51">
        <f>'Data Entry'!I21</f>
        <v>0</v>
      </c>
      <c r="P26" s="52" t="str">
        <f>IFERROR(VLOOKUP('Data Entry'!$I21,'Data Entry'!$AG$8:$AH$15,2,0),"")</f>
        <v/>
      </c>
      <c r="Q26" s="52" t="str">
        <f>IFERROR(VLOOKUP('Data Entry'!$I21,'Data Entry'!$AG$8:$AI$15,3,0),"")</f>
        <v/>
      </c>
      <c r="R26" s="48">
        <f t="shared" si="0"/>
        <v>0</v>
      </c>
      <c r="S26" s="32"/>
      <c r="T26" s="32"/>
    </row>
    <row r="27" spans="1:23" ht="18.5">
      <c r="A27" s="409"/>
      <c r="B27" s="179" t="str">
        <f>IF(OR('Data Entry'!C22="",'Data Entry'!D22="",'Data Entry'!E22=""),"",'Data Entry'!C22)</f>
        <v/>
      </c>
      <c r="C27" s="180" t="str">
        <f>IF(OR('Data Entry'!F22="",'Data Entry'!G22="",'Data Entry'!H22=""),"",'Data Entry'!F22)</f>
        <v/>
      </c>
      <c r="D27" s="60">
        <f>'Data Entry'!K22</f>
        <v>0</v>
      </c>
      <c r="E27" s="59">
        <f>IFERROR(ROUND(IF(Q27="z",0,IF('Data Entry'!L22="",master!D27*master!R27,'Data Entry'!L22)),0),"")</f>
        <v>0</v>
      </c>
      <c r="F27" s="44">
        <f>IF('Data Entry'!C22="",0,IF(AND('Data Entry'!$M21="A",Q27="x"),150,IF(AND('Data Entry'!$M21="B",Q27="x"),100,IF(AND('Data Entry'!M21="C",Q27="x"),60,0))))</f>
        <v>0</v>
      </c>
      <c r="G27" s="44">
        <f>IF('Data Entry'!F22="",0,IF(AND('Data Entry'!$P21="A",Q27="x"),150,IF(AND('Data Entry'!$P21="B",Q27="x"),100,IF(AND('Data Entry'!P21="C",Q27="x"),60,0))))</f>
        <v>0</v>
      </c>
      <c r="H27" s="44">
        <f t="shared" si="4"/>
        <v>0</v>
      </c>
      <c r="I27" s="46" t="str">
        <f>'Data Entry'!S21</f>
        <v>A</v>
      </c>
      <c r="J27" s="47">
        <f>IF(OR(B26="",B27="",C27="",'Data Entry'!T21&lt;0.7),0,'Data Entry'!T21)</f>
        <v>0</v>
      </c>
      <c r="K27" s="44">
        <f>IF(J27&gt;0,IF(I27="A",VLOOKUP($K$16,ta_master,12,0),IF(I27="B",(VLOOKUP($K$16,ta_master,13,0)),0)),0)</f>
        <v>0</v>
      </c>
      <c r="L27" s="48">
        <f t="shared" ref="L27" si="11">J27*K27</f>
        <v>0</v>
      </c>
      <c r="M27" s="32"/>
      <c r="N27" s="32"/>
      <c r="O27" s="51">
        <f>'Data Entry'!I22</f>
        <v>0</v>
      </c>
      <c r="P27" s="52" t="str">
        <f>IFERROR(VLOOKUP('Data Entry'!$I22,'Data Entry'!$AG$8:$AH$15,2,0),"")</f>
        <v/>
      </c>
      <c r="Q27" s="52" t="str">
        <f>IFERROR(VLOOKUP('Data Entry'!$I22,'Data Entry'!$AG$8:$AI$15,3,0),"")</f>
        <v/>
      </c>
      <c r="R27" s="48">
        <f t="shared" si="0"/>
        <v>0</v>
      </c>
      <c r="S27" s="32">
        <f>'Data Entry'!U21</f>
        <v>0</v>
      </c>
      <c r="T27" s="32">
        <f>IF('Data Entry'!$V$12=master!$T$17,IF(I27="A",VLOOKUP(master!$K$16,ta_master,14,0),VLOOKUP(master!$K$16,ta_master,15,0)),'Data Entry'!V21)</f>
        <v>2500</v>
      </c>
      <c r="U27">
        <f t="shared" ref="U27" si="12">ROUND(S27*T27,0)</f>
        <v>0</v>
      </c>
      <c r="V27">
        <f>'Data Entry'!W21</f>
        <v>0</v>
      </c>
      <c r="W27">
        <f t="shared" ref="W27" si="13">U27+V27</f>
        <v>0</v>
      </c>
    </row>
    <row r="28" spans="1:23" ht="18">
      <c r="A28" s="407">
        <v>6</v>
      </c>
      <c r="D28" s="60"/>
      <c r="E28" s="41"/>
      <c r="F28" s="32"/>
      <c r="G28" s="32"/>
      <c r="H28" s="32"/>
      <c r="I28" s="33"/>
      <c r="J28" s="33"/>
      <c r="K28" s="32"/>
      <c r="L28" s="32"/>
      <c r="M28" s="32"/>
      <c r="N28" s="32"/>
      <c r="O28" s="32"/>
      <c r="P28" s="32"/>
      <c r="Q28" s="32"/>
      <c r="R28" s="32"/>
      <c r="S28" s="32"/>
      <c r="T28" s="32"/>
    </row>
    <row r="29" spans="1:23" ht="18.5" thickBot="1">
      <c r="A29" s="407"/>
      <c r="D29" s="60"/>
      <c r="E29" s="41"/>
      <c r="F29" s="32"/>
      <c r="G29" s="32"/>
      <c r="H29" s="32"/>
      <c r="I29" s="33"/>
      <c r="J29" s="33"/>
      <c r="K29" s="32"/>
      <c r="L29" s="32"/>
      <c r="M29" s="32"/>
      <c r="N29" s="32"/>
      <c r="O29" s="32"/>
      <c r="P29" s="32"/>
      <c r="Q29" s="32"/>
      <c r="R29" s="32"/>
      <c r="S29" s="32"/>
      <c r="T29" s="32"/>
    </row>
    <row r="30" spans="1:23" ht="18">
      <c r="A30" s="408">
        <v>7</v>
      </c>
      <c r="D30" s="60"/>
      <c r="E30" s="41"/>
      <c r="F30" s="32"/>
      <c r="G30" s="32"/>
      <c r="H30" s="32"/>
      <c r="I30" s="33"/>
      <c r="J30" s="33"/>
      <c r="K30" s="32"/>
      <c r="L30" s="32"/>
      <c r="M30" s="32"/>
      <c r="N30" s="32"/>
      <c r="O30" s="32"/>
      <c r="P30" s="32"/>
      <c r="Q30" s="32"/>
      <c r="R30" s="32"/>
      <c r="S30" s="32"/>
      <c r="T30" s="32"/>
    </row>
    <row r="31" spans="1:23" ht="18">
      <c r="A31" s="407"/>
      <c r="D31" s="60"/>
      <c r="E31" s="41"/>
      <c r="F31" s="32"/>
      <c r="G31" s="32"/>
      <c r="H31" s="32"/>
      <c r="I31" s="33"/>
      <c r="J31" s="33"/>
      <c r="K31" s="32"/>
      <c r="L31" s="32"/>
      <c r="M31" s="32"/>
      <c r="N31" s="32"/>
      <c r="O31" s="32"/>
      <c r="P31" s="32"/>
      <c r="Q31" s="32"/>
      <c r="R31" s="32"/>
      <c r="S31" s="32"/>
      <c r="T31" s="32"/>
    </row>
    <row r="32" spans="1:23">
      <c r="F32" s="32"/>
      <c r="G32" s="32"/>
      <c r="H32" s="32"/>
      <c r="I32" s="33"/>
      <c r="J32" s="33"/>
      <c r="K32" s="32"/>
      <c r="L32" s="32"/>
      <c r="M32" s="32"/>
      <c r="N32" s="32"/>
      <c r="O32" s="32"/>
      <c r="P32" s="32"/>
      <c r="Q32" s="32"/>
      <c r="R32" s="32"/>
      <c r="S32" s="32"/>
      <c r="T32" s="32"/>
    </row>
    <row r="33" spans="6:20">
      <c r="F33" s="32"/>
      <c r="G33" s="32"/>
      <c r="H33" s="32"/>
      <c r="I33" s="33"/>
      <c r="J33" s="33"/>
      <c r="K33" s="32"/>
      <c r="L33" s="32"/>
      <c r="M33" s="32"/>
      <c r="N33" s="32"/>
      <c r="O33" s="32"/>
      <c r="P33" s="32"/>
      <c r="Q33" s="32"/>
      <c r="R33" s="32"/>
      <c r="S33" s="32"/>
      <c r="T33" s="32"/>
    </row>
    <row r="34" spans="6:20">
      <c r="F34" s="32"/>
      <c r="G34" s="32"/>
      <c r="H34" s="32"/>
      <c r="I34" s="33"/>
      <c r="J34" s="33"/>
      <c r="K34" s="32"/>
      <c r="L34" s="32"/>
      <c r="M34" s="32"/>
      <c r="N34" s="32"/>
      <c r="O34" s="32"/>
      <c r="P34" s="32"/>
      <c r="Q34" s="32"/>
      <c r="R34" s="32"/>
      <c r="S34" s="32"/>
      <c r="T34" s="32"/>
    </row>
    <row r="35" spans="6:20">
      <c r="F35" s="32"/>
      <c r="G35" s="32"/>
      <c r="H35" s="32"/>
      <c r="I35" s="33"/>
      <c r="J35" s="33"/>
      <c r="K35" s="32"/>
      <c r="L35" s="32"/>
      <c r="M35" s="32"/>
      <c r="N35" s="32"/>
      <c r="O35" s="32"/>
      <c r="P35" s="32"/>
      <c r="Q35" s="32"/>
      <c r="R35" s="32"/>
      <c r="S35" s="32"/>
      <c r="T35" s="32"/>
    </row>
    <row r="36" spans="6:20">
      <c r="F36" s="32"/>
      <c r="G36" s="32"/>
      <c r="H36" s="32"/>
      <c r="I36" s="33"/>
      <c r="J36" s="33"/>
      <c r="K36" s="32"/>
      <c r="L36" s="32"/>
      <c r="M36" s="32"/>
      <c r="N36" s="32"/>
      <c r="O36" s="32"/>
      <c r="P36" s="32"/>
      <c r="Q36" s="32"/>
      <c r="R36" s="32"/>
      <c r="S36" s="32"/>
      <c r="T36" s="32"/>
    </row>
  </sheetData>
  <mergeCells count="35">
    <mergeCell ref="A28:A29"/>
    <mergeCell ref="A30:A31"/>
    <mergeCell ref="F16:H16"/>
    <mergeCell ref="A18:A19"/>
    <mergeCell ref="A20:A21"/>
    <mergeCell ref="A22:A23"/>
    <mergeCell ref="A24:A25"/>
    <mergeCell ref="A26:A27"/>
    <mergeCell ref="P5:P6"/>
    <mergeCell ref="Q5:Q6"/>
    <mergeCell ref="L4:M4"/>
    <mergeCell ref="N4:O4"/>
    <mergeCell ref="N5:N6"/>
    <mergeCell ref="O5:O6"/>
    <mergeCell ref="A3:Q3"/>
    <mergeCell ref="A4:A6"/>
    <mergeCell ref="D16:E16"/>
    <mergeCell ref="P14:R14"/>
    <mergeCell ref="P15:Q15"/>
    <mergeCell ref="A13:Q13"/>
    <mergeCell ref="B4:B6"/>
    <mergeCell ref="I5:K5"/>
    <mergeCell ref="E5:H5"/>
    <mergeCell ref="L5:L6"/>
    <mergeCell ref="M5:M6"/>
    <mergeCell ref="C4:C6"/>
    <mergeCell ref="D4:D6"/>
    <mergeCell ref="I4:K4"/>
    <mergeCell ref="E4:H4"/>
    <mergeCell ref="P4:Q4"/>
    <mergeCell ref="S14:U15"/>
    <mergeCell ref="V14:V17"/>
    <mergeCell ref="S16:S17"/>
    <mergeCell ref="U16:U17"/>
    <mergeCell ref="W14:W17"/>
  </mergeCells>
  <phoneticPr fontId="25" type="noConversion"/>
  <conditionalFormatting sqref="S14">
    <cfRule type="expression" dxfId="8" priority="1">
      <formula>ISERROR(S14)</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1"/>
  <sheetViews>
    <sheetView showGridLines="0" zoomScaleNormal="100" workbookViewId="0">
      <selection activeCell="I13" sqref="I13"/>
    </sheetView>
  </sheetViews>
  <sheetFormatPr defaultRowHeight="14.5"/>
  <cols>
    <col min="1" max="1" width="2.36328125" customWidth="1"/>
    <col min="2" max="2" width="10.90625" customWidth="1"/>
    <col min="3" max="3" width="12.90625" customWidth="1"/>
    <col min="4" max="4" width="13.453125" customWidth="1"/>
    <col min="5" max="5" width="15.54296875" customWidth="1"/>
    <col min="6" max="6" width="13" customWidth="1"/>
    <col min="7" max="8" width="7.6328125" customWidth="1"/>
    <col min="10" max="10" width="2.90625" customWidth="1"/>
    <col min="11" max="11" width="8.7265625" hidden="1" customWidth="1"/>
    <col min="21" max="22" width="0" hidden="1" customWidth="1"/>
  </cols>
  <sheetData>
    <row r="1" spans="1:22">
      <c r="A1" s="87"/>
      <c r="B1" s="87"/>
      <c r="C1" s="87"/>
      <c r="D1" s="87"/>
      <c r="E1" s="87"/>
      <c r="F1" s="87"/>
      <c r="G1" s="87"/>
      <c r="H1" s="87"/>
      <c r="I1" s="87"/>
      <c r="J1" s="87"/>
    </row>
    <row r="2" spans="1:22" ht="23">
      <c r="A2" s="87"/>
      <c r="B2" s="416" t="s">
        <v>136</v>
      </c>
      <c r="C2" s="416"/>
      <c r="D2" s="416"/>
      <c r="E2" s="416"/>
      <c r="F2" s="416"/>
      <c r="G2" s="416"/>
      <c r="H2" s="416"/>
      <c r="I2" s="416"/>
      <c r="J2" s="87"/>
      <c r="K2" s="86"/>
      <c r="L2" s="86"/>
      <c r="M2" s="86"/>
      <c r="N2" s="86"/>
    </row>
    <row r="3" spans="1:22" ht="20">
      <c r="A3" s="87"/>
      <c r="B3" s="89" t="s">
        <v>1</v>
      </c>
      <c r="C3" s="417"/>
      <c r="D3" s="423"/>
      <c r="E3" s="90" t="s">
        <v>62</v>
      </c>
      <c r="F3" s="411" t="s">
        <v>84</v>
      </c>
      <c r="G3" s="412"/>
      <c r="H3" s="421" t="s">
        <v>138</v>
      </c>
      <c r="I3" s="422"/>
      <c r="J3" s="87"/>
      <c r="K3" s="86"/>
      <c r="L3" s="86"/>
      <c r="M3" s="86"/>
      <c r="N3" s="86"/>
    </row>
    <row r="4" spans="1:22" ht="17" customHeight="1">
      <c r="A4" s="87"/>
      <c r="B4" s="89" t="s">
        <v>2</v>
      </c>
      <c r="C4" s="417"/>
      <c r="D4" s="418"/>
      <c r="E4" s="90" t="s">
        <v>154</v>
      </c>
      <c r="F4" s="424">
        <v>75700</v>
      </c>
      <c r="G4" s="425"/>
      <c r="H4" s="426"/>
      <c r="I4" s="426"/>
      <c r="J4" s="87"/>
      <c r="K4" s="86"/>
      <c r="L4" s="86"/>
      <c r="M4" s="86"/>
      <c r="N4" s="86"/>
    </row>
    <row r="5" spans="1:22" ht="16" customHeight="1">
      <c r="A5" s="87"/>
      <c r="B5" s="89" t="s">
        <v>137</v>
      </c>
      <c r="C5" s="419"/>
      <c r="D5" s="419"/>
      <c r="E5" s="419"/>
      <c r="F5" s="419"/>
      <c r="G5" s="419"/>
      <c r="H5" s="426"/>
      <c r="I5" s="426"/>
      <c r="J5" s="87"/>
      <c r="K5" s="86"/>
      <c r="L5" s="86"/>
      <c r="M5" s="86"/>
      <c r="N5" s="86"/>
    </row>
    <row r="6" spans="1:22" ht="47.5" customHeight="1">
      <c r="A6" s="87"/>
      <c r="B6" s="415" t="s">
        <v>19</v>
      </c>
      <c r="C6" s="420" t="s">
        <v>139</v>
      </c>
      <c r="D6" s="420"/>
      <c r="E6" s="420" t="s">
        <v>140</v>
      </c>
      <c r="F6" s="420" t="s">
        <v>141</v>
      </c>
      <c r="G6" s="420" t="s">
        <v>142</v>
      </c>
      <c r="H6" s="420" t="s">
        <v>143</v>
      </c>
      <c r="I6" s="415" t="s">
        <v>21</v>
      </c>
      <c r="J6" s="87"/>
      <c r="K6" s="86"/>
      <c r="L6" s="86"/>
      <c r="M6" s="86"/>
      <c r="N6" s="86"/>
    </row>
    <row r="7" spans="1:22" ht="18">
      <c r="A7" s="87"/>
      <c r="B7" s="415"/>
      <c r="C7" s="91" t="s">
        <v>14</v>
      </c>
      <c r="D7" s="91" t="s">
        <v>15</v>
      </c>
      <c r="E7" s="420"/>
      <c r="F7" s="420"/>
      <c r="G7" s="420"/>
      <c r="H7" s="420"/>
      <c r="I7" s="415"/>
      <c r="J7" s="87"/>
      <c r="K7" s="86"/>
      <c r="L7" s="86"/>
      <c r="M7" s="86"/>
      <c r="N7" s="86"/>
      <c r="U7" s="49" t="s">
        <v>144</v>
      </c>
      <c r="V7">
        <v>1</v>
      </c>
    </row>
    <row r="8" spans="1:22" ht="20" customHeight="1">
      <c r="A8" s="87"/>
      <c r="B8" s="128">
        <v>43579</v>
      </c>
      <c r="C8" s="129" t="s">
        <v>132</v>
      </c>
      <c r="D8" s="129" t="s">
        <v>152</v>
      </c>
      <c r="E8" s="130" t="s">
        <v>153</v>
      </c>
      <c r="F8" s="131" t="s">
        <v>145</v>
      </c>
      <c r="G8" s="182">
        <v>8</v>
      </c>
      <c r="H8" s="183">
        <f t="shared" ref="H8:H29" si="0">IF(OR(B8="",C8="",D8=""),"",IF($F$3="","श्रेणी चुने ",IF(K8=1,VLOOKUP($F$3,ta_master,5,0),IF(K8=2,VLOOKUP($F$3,ta_master,6,0),IF(K8=3,VLOOKUP($F$3,ta_master,7,0),IF(K8=4,VLOOKUP($F$3,ta_master,8,0),"वाहन प्रकार चुनें"))))))</f>
        <v>3</v>
      </c>
      <c r="I8" s="134">
        <f>IFERROR(G8*H8,"")</f>
        <v>24</v>
      </c>
      <c r="J8" s="87"/>
      <c r="K8" s="135">
        <f>IF(F8="","",VLOOKUP(F8,$U$7:$V$10,2,0))</f>
        <v>2</v>
      </c>
      <c r="U8" s="49" t="s">
        <v>145</v>
      </c>
      <c r="V8">
        <v>2</v>
      </c>
    </row>
    <row r="9" spans="1:22" ht="20" customHeight="1">
      <c r="A9" s="87"/>
      <c r="B9" s="128">
        <v>43579</v>
      </c>
      <c r="C9" s="136" t="str">
        <f>D8</f>
        <v>6Mhvks,y</v>
      </c>
      <c r="D9" s="136" t="str">
        <f>C8</f>
        <v>13Mhvks,y</v>
      </c>
      <c r="E9" s="130" t="s">
        <v>153</v>
      </c>
      <c r="F9" s="131" t="s">
        <v>144</v>
      </c>
      <c r="G9" s="182">
        <v>8</v>
      </c>
      <c r="H9" s="183">
        <f t="shared" si="0"/>
        <v>9</v>
      </c>
      <c r="I9" s="134">
        <f t="shared" ref="I9:I29" si="1">IFERROR(G9*H9,"")</f>
        <v>72</v>
      </c>
      <c r="J9" s="87"/>
      <c r="K9" s="135">
        <f t="shared" ref="K9:K29" si="2">IF(F9="","",VLOOKUP(F9,$U$7:$V$10,2,0))</f>
        <v>1</v>
      </c>
      <c r="U9" s="49" t="s">
        <v>118</v>
      </c>
      <c r="V9">
        <v>3</v>
      </c>
    </row>
    <row r="10" spans="1:22" ht="20" customHeight="1">
      <c r="A10" s="87"/>
      <c r="B10" s="132"/>
      <c r="C10" s="129"/>
      <c r="D10" s="129"/>
      <c r="E10" s="129"/>
      <c r="F10" s="131"/>
      <c r="G10" s="182"/>
      <c r="H10" s="183" t="str">
        <f t="shared" si="0"/>
        <v/>
      </c>
      <c r="I10" s="134" t="str">
        <f t="shared" si="1"/>
        <v/>
      </c>
      <c r="J10" s="87"/>
      <c r="K10" s="135" t="str">
        <f t="shared" si="2"/>
        <v/>
      </c>
      <c r="U10" s="49" t="s">
        <v>119</v>
      </c>
      <c r="V10">
        <v>4</v>
      </c>
    </row>
    <row r="11" spans="1:22" ht="20" customHeight="1">
      <c r="A11" s="87"/>
      <c r="B11" s="132"/>
      <c r="C11" s="129"/>
      <c r="D11" s="129"/>
      <c r="E11" s="129"/>
      <c r="F11" s="131"/>
      <c r="G11" s="182"/>
      <c r="H11" s="183" t="str">
        <f t="shared" si="0"/>
        <v/>
      </c>
      <c r="I11" s="134" t="str">
        <f t="shared" si="1"/>
        <v/>
      </c>
      <c r="J11" s="87"/>
      <c r="K11" s="135" t="str">
        <f t="shared" si="2"/>
        <v/>
      </c>
    </row>
    <row r="12" spans="1:22" ht="20" customHeight="1">
      <c r="A12" s="87"/>
      <c r="B12" s="132"/>
      <c r="C12" s="129"/>
      <c r="D12" s="129"/>
      <c r="E12" s="129"/>
      <c r="F12" s="131"/>
      <c r="G12" s="182"/>
      <c r="H12" s="183" t="str">
        <f t="shared" si="0"/>
        <v/>
      </c>
      <c r="I12" s="134" t="str">
        <f t="shared" si="1"/>
        <v/>
      </c>
      <c r="J12" s="87"/>
      <c r="K12" s="135" t="str">
        <f t="shared" si="2"/>
        <v/>
      </c>
    </row>
    <row r="13" spans="1:22" ht="20" customHeight="1">
      <c r="A13" s="87"/>
      <c r="B13" s="132"/>
      <c r="C13" s="129"/>
      <c r="D13" s="129"/>
      <c r="E13" s="129"/>
      <c r="F13" s="131"/>
      <c r="G13" s="182"/>
      <c r="H13" s="183" t="str">
        <f t="shared" si="0"/>
        <v/>
      </c>
      <c r="I13" s="134" t="str">
        <f t="shared" si="1"/>
        <v/>
      </c>
      <c r="J13" s="87"/>
      <c r="K13" s="135" t="str">
        <f t="shared" si="2"/>
        <v/>
      </c>
    </row>
    <row r="14" spans="1:22" ht="20" customHeight="1">
      <c r="A14" s="87"/>
      <c r="B14" s="132"/>
      <c r="C14" s="129"/>
      <c r="D14" s="129"/>
      <c r="E14" s="129"/>
      <c r="F14" s="131"/>
      <c r="G14" s="182"/>
      <c r="H14" s="183" t="str">
        <f t="shared" si="0"/>
        <v/>
      </c>
      <c r="I14" s="134" t="str">
        <f t="shared" si="1"/>
        <v/>
      </c>
      <c r="J14" s="87"/>
      <c r="K14" s="135" t="str">
        <f t="shared" si="2"/>
        <v/>
      </c>
    </row>
    <row r="15" spans="1:22" ht="20" customHeight="1">
      <c r="A15" s="87"/>
      <c r="B15" s="132"/>
      <c r="C15" s="129"/>
      <c r="D15" s="129"/>
      <c r="E15" s="129"/>
      <c r="F15" s="131"/>
      <c r="G15" s="182"/>
      <c r="H15" s="183" t="str">
        <f t="shared" si="0"/>
        <v/>
      </c>
      <c r="I15" s="134" t="str">
        <f t="shared" si="1"/>
        <v/>
      </c>
      <c r="J15" s="87"/>
      <c r="K15" s="135" t="str">
        <f t="shared" si="2"/>
        <v/>
      </c>
    </row>
    <row r="16" spans="1:22" ht="20" customHeight="1">
      <c r="A16" s="87"/>
      <c r="B16" s="132"/>
      <c r="C16" s="129"/>
      <c r="D16" s="129"/>
      <c r="E16" s="129"/>
      <c r="F16" s="131"/>
      <c r="G16" s="182"/>
      <c r="H16" s="183" t="str">
        <f t="shared" si="0"/>
        <v/>
      </c>
      <c r="I16" s="134" t="str">
        <f t="shared" si="1"/>
        <v/>
      </c>
      <c r="J16" s="87"/>
      <c r="K16" s="135" t="str">
        <f t="shared" si="2"/>
        <v/>
      </c>
    </row>
    <row r="17" spans="1:11" ht="20" customHeight="1">
      <c r="A17" s="87"/>
      <c r="B17" s="132"/>
      <c r="C17" s="129"/>
      <c r="D17" s="129"/>
      <c r="E17" s="129"/>
      <c r="F17" s="131"/>
      <c r="G17" s="182"/>
      <c r="H17" s="183" t="str">
        <f t="shared" si="0"/>
        <v/>
      </c>
      <c r="I17" s="134" t="str">
        <f t="shared" si="1"/>
        <v/>
      </c>
      <c r="J17" s="87"/>
      <c r="K17" s="135" t="str">
        <f t="shared" si="2"/>
        <v/>
      </c>
    </row>
    <row r="18" spans="1:11" ht="20" customHeight="1">
      <c r="A18" s="87"/>
      <c r="B18" s="132"/>
      <c r="C18" s="129"/>
      <c r="D18" s="129"/>
      <c r="E18" s="129"/>
      <c r="F18" s="131"/>
      <c r="G18" s="182"/>
      <c r="H18" s="183" t="str">
        <f t="shared" si="0"/>
        <v/>
      </c>
      <c r="I18" s="134" t="str">
        <f t="shared" si="1"/>
        <v/>
      </c>
      <c r="J18" s="87"/>
      <c r="K18" s="135" t="str">
        <f t="shared" si="2"/>
        <v/>
      </c>
    </row>
    <row r="19" spans="1:11" ht="20" customHeight="1">
      <c r="A19" s="87"/>
      <c r="B19" s="132"/>
      <c r="C19" s="129"/>
      <c r="D19" s="129"/>
      <c r="E19" s="129"/>
      <c r="F19" s="131"/>
      <c r="G19" s="182"/>
      <c r="H19" s="183" t="str">
        <f t="shared" si="0"/>
        <v/>
      </c>
      <c r="I19" s="134" t="str">
        <f t="shared" si="1"/>
        <v/>
      </c>
      <c r="J19" s="87"/>
      <c r="K19" s="135" t="str">
        <f t="shared" si="2"/>
        <v/>
      </c>
    </row>
    <row r="20" spans="1:11" ht="20" customHeight="1">
      <c r="A20" s="87"/>
      <c r="B20" s="132"/>
      <c r="C20" s="129"/>
      <c r="D20" s="129"/>
      <c r="E20" s="129"/>
      <c r="F20" s="131"/>
      <c r="G20" s="182"/>
      <c r="H20" s="183" t="str">
        <f t="shared" si="0"/>
        <v/>
      </c>
      <c r="I20" s="134" t="str">
        <f t="shared" si="1"/>
        <v/>
      </c>
      <c r="J20" s="87"/>
      <c r="K20" s="135" t="str">
        <f t="shared" si="2"/>
        <v/>
      </c>
    </row>
    <row r="21" spans="1:11" ht="20" customHeight="1">
      <c r="A21" s="87"/>
      <c r="B21" s="132"/>
      <c r="C21" s="129"/>
      <c r="D21" s="129"/>
      <c r="E21" s="129"/>
      <c r="F21" s="131"/>
      <c r="G21" s="182"/>
      <c r="H21" s="183" t="str">
        <f t="shared" si="0"/>
        <v/>
      </c>
      <c r="I21" s="134" t="str">
        <f t="shared" si="1"/>
        <v/>
      </c>
      <c r="J21" s="87"/>
      <c r="K21" s="135" t="str">
        <f t="shared" si="2"/>
        <v/>
      </c>
    </row>
    <row r="22" spans="1:11" ht="20" customHeight="1">
      <c r="A22" s="87"/>
      <c r="B22" s="132"/>
      <c r="C22" s="129"/>
      <c r="D22" s="129"/>
      <c r="E22" s="129"/>
      <c r="F22" s="131"/>
      <c r="G22" s="182"/>
      <c r="H22" s="183" t="str">
        <f t="shared" si="0"/>
        <v/>
      </c>
      <c r="I22" s="134" t="str">
        <f t="shared" si="1"/>
        <v/>
      </c>
      <c r="J22" s="87"/>
      <c r="K22" s="135" t="str">
        <f t="shared" si="2"/>
        <v/>
      </c>
    </row>
    <row r="23" spans="1:11" ht="20" customHeight="1">
      <c r="A23" s="87"/>
      <c r="B23" s="132"/>
      <c r="C23" s="129"/>
      <c r="D23" s="129"/>
      <c r="E23" s="129"/>
      <c r="F23" s="131"/>
      <c r="G23" s="182"/>
      <c r="H23" s="183" t="str">
        <f t="shared" si="0"/>
        <v/>
      </c>
      <c r="I23" s="134" t="str">
        <f t="shared" si="1"/>
        <v/>
      </c>
      <c r="J23" s="87"/>
      <c r="K23" s="135" t="str">
        <f t="shared" si="2"/>
        <v/>
      </c>
    </row>
    <row r="24" spans="1:11" ht="20" customHeight="1">
      <c r="A24" s="87"/>
      <c r="B24" s="132"/>
      <c r="C24" s="129"/>
      <c r="D24" s="129"/>
      <c r="E24" s="129"/>
      <c r="F24" s="131"/>
      <c r="G24" s="182"/>
      <c r="H24" s="183" t="str">
        <f t="shared" si="0"/>
        <v/>
      </c>
      <c r="I24" s="134" t="str">
        <f t="shared" si="1"/>
        <v/>
      </c>
      <c r="J24" s="87"/>
      <c r="K24" s="135" t="str">
        <f t="shared" si="2"/>
        <v/>
      </c>
    </row>
    <row r="25" spans="1:11" ht="20" customHeight="1">
      <c r="A25" s="87"/>
      <c r="B25" s="132"/>
      <c r="C25" s="129"/>
      <c r="D25" s="129"/>
      <c r="E25" s="129"/>
      <c r="F25" s="131"/>
      <c r="G25" s="182"/>
      <c r="H25" s="183" t="str">
        <f t="shared" si="0"/>
        <v/>
      </c>
      <c r="I25" s="134" t="str">
        <f t="shared" si="1"/>
        <v/>
      </c>
      <c r="J25" s="87"/>
      <c r="K25" s="135" t="str">
        <f t="shared" si="2"/>
        <v/>
      </c>
    </row>
    <row r="26" spans="1:11" ht="20" customHeight="1">
      <c r="A26" s="87"/>
      <c r="B26" s="132"/>
      <c r="C26" s="129"/>
      <c r="D26" s="129"/>
      <c r="E26" s="129"/>
      <c r="F26" s="131"/>
      <c r="G26" s="182"/>
      <c r="H26" s="183" t="str">
        <f t="shared" si="0"/>
        <v/>
      </c>
      <c r="I26" s="134" t="str">
        <f t="shared" si="1"/>
        <v/>
      </c>
      <c r="J26" s="87"/>
      <c r="K26" s="135" t="str">
        <f t="shared" si="2"/>
        <v/>
      </c>
    </row>
    <row r="27" spans="1:11" ht="20" customHeight="1">
      <c r="A27" s="87"/>
      <c r="B27" s="132"/>
      <c r="C27" s="129"/>
      <c r="D27" s="129"/>
      <c r="E27" s="129"/>
      <c r="F27" s="131"/>
      <c r="G27" s="182"/>
      <c r="H27" s="183" t="str">
        <f t="shared" si="0"/>
        <v/>
      </c>
      <c r="I27" s="134" t="str">
        <f t="shared" si="1"/>
        <v/>
      </c>
      <c r="J27" s="87"/>
      <c r="K27" s="135" t="str">
        <f t="shared" si="2"/>
        <v/>
      </c>
    </row>
    <row r="28" spans="1:11" ht="20" customHeight="1">
      <c r="A28" s="87"/>
      <c r="B28" s="132"/>
      <c r="C28" s="129"/>
      <c r="D28" s="129"/>
      <c r="E28" s="129"/>
      <c r="F28" s="131"/>
      <c r="G28" s="182">
        <v>4</v>
      </c>
      <c r="H28" s="183" t="str">
        <f t="shared" si="0"/>
        <v/>
      </c>
      <c r="I28" s="134" t="str">
        <f t="shared" si="1"/>
        <v/>
      </c>
      <c r="J28" s="87"/>
      <c r="K28" s="135" t="str">
        <f t="shared" si="2"/>
        <v/>
      </c>
    </row>
    <row r="29" spans="1:11" ht="20" customHeight="1">
      <c r="A29" s="87"/>
      <c r="B29" s="157"/>
      <c r="C29" s="158"/>
      <c r="D29" s="158"/>
      <c r="E29" s="158"/>
      <c r="F29" s="159"/>
      <c r="G29" s="184"/>
      <c r="H29" s="185" t="str">
        <f t="shared" si="0"/>
        <v/>
      </c>
      <c r="I29" s="160" t="str">
        <f t="shared" si="1"/>
        <v/>
      </c>
      <c r="J29" s="87"/>
      <c r="K29" s="135" t="str">
        <f t="shared" si="2"/>
        <v/>
      </c>
    </row>
    <row r="30" spans="1:11" ht="20" customHeight="1">
      <c r="A30" s="87"/>
      <c r="B30" s="413" t="s">
        <v>24</v>
      </c>
      <c r="C30" s="413"/>
      <c r="D30" s="413"/>
      <c r="E30" s="413"/>
      <c r="F30" s="413"/>
      <c r="G30" s="161" t="str">
        <f>SUM(G8:G29)&amp;" Km"</f>
        <v>20 Km</v>
      </c>
      <c r="H30" s="414">
        <f>ROUND(SUM(I8:I29),0)</f>
        <v>96</v>
      </c>
      <c r="I30" s="414"/>
      <c r="J30" s="87"/>
      <c r="K30" s="135"/>
    </row>
    <row r="31" spans="1:11" ht="14.5" customHeight="1">
      <c r="A31" s="87"/>
      <c r="B31" s="173"/>
      <c r="C31" s="173"/>
      <c r="D31" s="173"/>
      <c r="E31" s="176"/>
      <c r="F31" s="177" t="str">
        <f>[1]!SpellNumber(H30)</f>
        <v xml:space="preserve">Rupees NinetySix Only </v>
      </c>
      <c r="G31" s="174"/>
      <c r="H31" s="175"/>
      <c r="I31" s="175"/>
      <c r="J31" s="87"/>
      <c r="K31" s="135"/>
    </row>
    <row r="32" spans="1:11" ht="15.5">
      <c r="A32" s="87"/>
      <c r="B32" s="410" t="s">
        <v>146</v>
      </c>
      <c r="C32" s="410"/>
      <c r="D32" s="410"/>
      <c r="E32" s="133"/>
      <c r="F32" s="5" t="s">
        <v>147</v>
      </c>
      <c r="G32" s="133"/>
      <c r="H32" s="1" t="s">
        <v>148</v>
      </c>
      <c r="I32" s="1"/>
      <c r="J32" s="87"/>
      <c r="K32" s="135"/>
    </row>
    <row r="33" spans="1:11" ht="15.5">
      <c r="A33" s="87"/>
      <c r="B33" s="1" t="s">
        <v>150</v>
      </c>
      <c r="C33" s="1"/>
      <c r="D33" s="1"/>
      <c r="E33" s="1"/>
      <c r="F33" s="1"/>
      <c r="G33" s="1"/>
      <c r="H33" s="1"/>
      <c r="I33" s="1"/>
      <c r="J33" s="87"/>
      <c r="K33" s="135"/>
    </row>
    <row r="34" spans="1:11" ht="13" customHeight="1">
      <c r="A34" s="87"/>
      <c r="B34" s="85"/>
      <c r="C34" s="85"/>
      <c r="D34" s="85"/>
      <c r="E34" s="85"/>
      <c r="F34" s="85"/>
      <c r="G34" s="1" t="s">
        <v>149</v>
      </c>
      <c r="H34" s="85"/>
      <c r="I34" s="85"/>
      <c r="J34" s="87"/>
      <c r="K34" s="135"/>
    </row>
    <row r="35" spans="1:11">
      <c r="A35" s="87"/>
      <c r="B35" s="85"/>
      <c r="C35" s="85" t="s">
        <v>155</v>
      </c>
      <c r="D35" s="85"/>
      <c r="E35" s="85"/>
      <c r="F35" s="85"/>
      <c r="I35" s="85"/>
      <c r="J35" s="87"/>
      <c r="K35" s="135"/>
    </row>
    <row r="36" spans="1:11">
      <c r="A36" s="87"/>
      <c r="B36" s="85"/>
      <c r="C36" s="85"/>
      <c r="D36" s="85"/>
      <c r="E36" s="85" t="s">
        <v>156</v>
      </c>
      <c r="F36" s="85"/>
      <c r="G36" s="85"/>
      <c r="H36" s="85"/>
      <c r="I36" s="85"/>
      <c r="J36" s="87"/>
      <c r="K36" s="135"/>
    </row>
    <row r="37" spans="1:11">
      <c r="A37" s="87"/>
      <c r="B37" s="87"/>
      <c r="C37" s="87"/>
      <c r="D37" s="87"/>
      <c r="E37" s="87"/>
      <c r="F37" s="87"/>
      <c r="G37" s="87"/>
      <c r="H37" s="87"/>
      <c r="I37" s="87"/>
      <c r="J37" s="87"/>
      <c r="K37" s="135"/>
    </row>
    <row r="38" spans="1:11">
      <c r="K38" s="135"/>
    </row>
    <row r="39" spans="1:11">
      <c r="G39" s="225"/>
      <c r="H39" s="225"/>
      <c r="K39" s="135"/>
    </row>
    <row r="40" spans="1:11">
      <c r="K40" s="135"/>
    </row>
    <row r="41" spans="1:11">
      <c r="K41" s="135"/>
    </row>
    <row r="42" spans="1:11">
      <c r="K42" s="135"/>
    </row>
    <row r="43" spans="1:11">
      <c r="K43" s="135"/>
    </row>
    <row r="44" spans="1:11">
      <c r="K44" s="135"/>
    </row>
    <row r="45" spans="1:11">
      <c r="K45" s="135"/>
    </row>
    <row r="46" spans="1:11">
      <c r="K46" s="135"/>
    </row>
    <row r="47" spans="1:11">
      <c r="K47" s="135"/>
    </row>
    <row r="48" spans="1:11">
      <c r="K48" s="135"/>
    </row>
    <row r="49" spans="11:11">
      <c r="K49" s="135"/>
    </row>
    <row r="50" spans="11:11">
      <c r="K50" s="135"/>
    </row>
    <row r="51" spans="11:11">
      <c r="K51" s="135"/>
    </row>
  </sheetData>
  <sheetProtection password="CE4B" sheet="1" objects="1" scenarios="1" formatCells="0" formatColumns="0" formatRows="0" insertColumns="0" insertRows="0"/>
  <mergeCells count="19">
    <mergeCell ref="B2:I2"/>
    <mergeCell ref="C4:D4"/>
    <mergeCell ref="C5:G5"/>
    <mergeCell ref="C6:D6"/>
    <mergeCell ref="E6:E7"/>
    <mergeCell ref="F6:F7"/>
    <mergeCell ref="G6:G7"/>
    <mergeCell ref="H6:H7"/>
    <mergeCell ref="I6:I7"/>
    <mergeCell ref="H3:I3"/>
    <mergeCell ref="C3:D3"/>
    <mergeCell ref="F4:G4"/>
    <mergeCell ref="H4:I5"/>
    <mergeCell ref="G39:H39"/>
    <mergeCell ref="B32:D32"/>
    <mergeCell ref="F3:G3"/>
    <mergeCell ref="B30:F30"/>
    <mergeCell ref="H30:I30"/>
    <mergeCell ref="B6:B7"/>
  </mergeCells>
  <conditionalFormatting sqref="U7 U9:U10">
    <cfRule type="expression" dxfId="7" priority="2">
      <formula>ISERROR(U7)</formula>
    </cfRule>
  </conditionalFormatting>
  <conditionalFormatting sqref="U8">
    <cfRule type="expression" dxfId="6" priority="1">
      <formula>ISERROR(U8)</formula>
    </cfRule>
  </conditionalFormatting>
  <dataValidations count="2">
    <dataValidation type="list" allowBlank="1" showInputMessage="1" showErrorMessage="1" sqref="F8:F29">
      <formula1>$U$7:$U$10</formula1>
    </dataValidation>
    <dataValidation type="list" allowBlank="1" showInputMessage="1" showErrorMessage="1" sqref="F3">
      <formula1>category</formula1>
    </dataValidation>
  </dataValidations>
  <pageMargins left="0.7" right="0.7" top="0.75" bottom="0.75" header="0.3" footer="0.3"/>
  <pageSetup scale="9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1"/>
  <sheetViews>
    <sheetView showGridLines="0" topLeftCell="A26" zoomScaleNormal="100" workbookViewId="0">
      <selection activeCell="N38" sqref="N38"/>
    </sheetView>
  </sheetViews>
  <sheetFormatPr defaultRowHeight="14.5"/>
  <cols>
    <col min="1" max="1" width="2.36328125" customWidth="1"/>
    <col min="2" max="2" width="10.90625" customWidth="1"/>
    <col min="3" max="3" width="12.90625" customWidth="1"/>
    <col min="4" max="4" width="13.453125" customWidth="1"/>
    <col min="5" max="5" width="15.54296875" customWidth="1"/>
    <col min="6" max="6" width="13" customWidth="1"/>
    <col min="7" max="8" width="7.6328125" customWidth="1"/>
    <col min="10" max="10" width="2.90625" customWidth="1"/>
    <col min="11" max="11" width="8.7265625" hidden="1" customWidth="1"/>
    <col min="21" max="22" width="0" hidden="1" customWidth="1"/>
  </cols>
  <sheetData>
    <row r="1" spans="1:22">
      <c r="A1" s="87"/>
      <c r="B1" s="87"/>
      <c r="C1" s="87"/>
      <c r="D1" s="87"/>
      <c r="E1" s="87"/>
      <c r="F1" s="87"/>
      <c r="G1" s="87"/>
      <c r="H1" s="87"/>
      <c r="I1" s="87"/>
      <c r="J1" s="87"/>
    </row>
    <row r="2" spans="1:22" ht="23">
      <c r="A2" s="87"/>
      <c r="B2" s="416" t="s">
        <v>136</v>
      </c>
      <c r="C2" s="416"/>
      <c r="D2" s="416"/>
      <c r="E2" s="416"/>
      <c r="F2" s="416"/>
      <c r="G2" s="416"/>
      <c r="H2" s="416"/>
      <c r="I2" s="416"/>
      <c r="J2" s="87"/>
      <c r="K2" s="86"/>
      <c r="L2" s="86"/>
      <c r="M2" s="86"/>
      <c r="N2" s="86"/>
    </row>
    <row r="3" spans="1:22" ht="20">
      <c r="A3" s="87"/>
      <c r="B3" s="89" t="s">
        <v>1</v>
      </c>
      <c r="C3" s="417" t="str">
        <f>'Data Entry'!D5</f>
        <v xml:space="preserve">galjkt tks'kh </v>
      </c>
      <c r="D3" s="423"/>
      <c r="E3" s="90" t="s">
        <v>62</v>
      </c>
      <c r="F3" s="411" t="s">
        <v>84</v>
      </c>
      <c r="G3" s="412"/>
      <c r="H3" s="421" t="s">
        <v>138</v>
      </c>
      <c r="I3" s="422"/>
      <c r="J3" s="87"/>
      <c r="K3" s="86"/>
      <c r="L3" s="86"/>
      <c r="M3" s="86"/>
      <c r="N3" s="86"/>
    </row>
    <row r="4" spans="1:22" ht="17" customHeight="1">
      <c r="A4" s="87"/>
      <c r="B4" s="89" t="s">
        <v>2</v>
      </c>
      <c r="C4" s="417" t="str">
        <f>'Data Entry'!D6</f>
        <v>iz/kkukpk;Z</v>
      </c>
      <c r="D4" s="418"/>
      <c r="E4" s="90" t="s">
        <v>154</v>
      </c>
      <c r="F4" s="424">
        <v>75700</v>
      </c>
      <c r="G4" s="425"/>
      <c r="H4" s="426"/>
      <c r="I4" s="426"/>
      <c r="J4" s="87"/>
      <c r="K4" s="86"/>
      <c r="L4" s="86"/>
      <c r="M4" s="86"/>
      <c r="N4" s="86"/>
    </row>
    <row r="5" spans="1:22" ht="16" customHeight="1">
      <c r="A5" s="87"/>
      <c r="B5" s="89" t="s">
        <v>137</v>
      </c>
      <c r="C5" s="419" t="str">
        <f>'Data Entry'!N7</f>
        <v xml:space="preserve">jktdh; mPp ek/;fed fo|ky; 13Mhvks,y Jhxaxkuxj </v>
      </c>
      <c r="D5" s="419"/>
      <c r="E5" s="419"/>
      <c r="F5" s="419"/>
      <c r="G5" s="419"/>
      <c r="H5" s="426"/>
      <c r="I5" s="426"/>
      <c r="J5" s="87"/>
      <c r="K5" s="86"/>
      <c r="L5" s="86"/>
      <c r="M5" s="86"/>
      <c r="N5" s="86"/>
    </row>
    <row r="6" spans="1:22" ht="47.5" customHeight="1">
      <c r="A6" s="87"/>
      <c r="B6" s="415" t="s">
        <v>19</v>
      </c>
      <c r="C6" s="420" t="s">
        <v>139</v>
      </c>
      <c r="D6" s="420"/>
      <c r="E6" s="420" t="s">
        <v>140</v>
      </c>
      <c r="F6" s="420" t="s">
        <v>141</v>
      </c>
      <c r="G6" s="420" t="s">
        <v>142</v>
      </c>
      <c r="H6" s="420" t="s">
        <v>143</v>
      </c>
      <c r="I6" s="415" t="s">
        <v>21</v>
      </c>
      <c r="J6" s="87"/>
      <c r="K6" s="86"/>
      <c r="L6" s="86"/>
      <c r="M6" s="86"/>
      <c r="N6" s="86"/>
    </row>
    <row r="7" spans="1:22" ht="18">
      <c r="A7" s="87"/>
      <c r="B7" s="415"/>
      <c r="C7" s="91" t="s">
        <v>14</v>
      </c>
      <c r="D7" s="91" t="s">
        <v>15</v>
      </c>
      <c r="E7" s="420"/>
      <c r="F7" s="420"/>
      <c r="G7" s="420"/>
      <c r="H7" s="420"/>
      <c r="I7" s="415"/>
      <c r="J7" s="87"/>
      <c r="K7" s="86"/>
      <c r="L7" s="86"/>
      <c r="M7" s="86"/>
      <c r="N7" s="86"/>
      <c r="U7" s="49" t="s">
        <v>144</v>
      </c>
      <c r="V7">
        <v>1</v>
      </c>
    </row>
    <row r="8" spans="1:22" ht="20" customHeight="1">
      <c r="A8" s="87"/>
      <c r="B8" s="128">
        <v>43579</v>
      </c>
      <c r="C8" s="129" t="s">
        <v>132</v>
      </c>
      <c r="D8" s="129" t="s">
        <v>152</v>
      </c>
      <c r="E8" s="130" t="s">
        <v>153</v>
      </c>
      <c r="F8" s="131" t="s">
        <v>145</v>
      </c>
      <c r="G8" s="132">
        <v>8</v>
      </c>
      <c r="H8" s="186">
        <f t="shared" ref="H8:H29" si="0">IF(OR(B8="",C8="",D8=""),"",IF($F$3="","श्रेणी चुने ",IF(K8=1,VLOOKUP($F$3,ta_master,5,0),IF(K8=2,VLOOKUP($F$3,ta_master,6,0),IF(K8=3,VLOOKUP($F$3,ta_master,7,0),IF(K8=4,VLOOKUP($F$3,ta_master,8,0),"वाहन प्रकार चुनें"))))))</f>
        <v>3</v>
      </c>
      <c r="I8" s="134">
        <f>IFERROR(G8*H8,"")</f>
        <v>24</v>
      </c>
      <c r="J8" s="87"/>
      <c r="K8" s="135">
        <f>IF(F8="","",VLOOKUP(F8,$U$7:$V$10,2,0))</f>
        <v>2</v>
      </c>
      <c r="U8" s="49" t="s">
        <v>145</v>
      </c>
      <c r="V8">
        <v>2</v>
      </c>
    </row>
    <row r="9" spans="1:22" ht="20" customHeight="1">
      <c r="A9" s="87"/>
      <c r="B9" s="128">
        <v>43579</v>
      </c>
      <c r="C9" s="136" t="str">
        <f>D8</f>
        <v>6Mhvks,y</v>
      </c>
      <c r="D9" s="136" t="str">
        <f>C8</f>
        <v>13Mhvks,y</v>
      </c>
      <c r="E9" s="130" t="s">
        <v>153</v>
      </c>
      <c r="F9" s="131" t="s">
        <v>144</v>
      </c>
      <c r="G9" s="132">
        <v>8</v>
      </c>
      <c r="H9" s="186">
        <f t="shared" si="0"/>
        <v>9</v>
      </c>
      <c r="I9" s="134">
        <f t="shared" ref="I9:I29" si="1">IFERROR(G9*H9,"")</f>
        <v>72</v>
      </c>
      <c r="J9" s="87"/>
      <c r="K9" s="135">
        <f t="shared" ref="K9:K29" si="2">IF(F9="","",VLOOKUP(F9,$U$7:$V$10,2,0))</f>
        <v>1</v>
      </c>
      <c r="U9" s="49" t="s">
        <v>118</v>
      </c>
      <c r="V9">
        <v>3</v>
      </c>
    </row>
    <row r="10" spans="1:22" ht="20" customHeight="1">
      <c r="A10" s="87"/>
      <c r="B10" s="132"/>
      <c r="C10" s="129"/>
      <c r="D10" s="129"/>
      <c r="E10" s="129"/>
      <c r="F10" s="131"/>
      <c r="G10" s="132"/>
      <c r="H10" s="186" t="str">
        <f t="shared" si="0"/>
        <v/>
      </c>
      <c r="I10" s="134" t="str">
        <f t="shared" si="1"/>
        <v/>
      </c>
      <c r="J10" s="87"/>
      <c r="K10" s="135" t="str">
        <f t="shared" si="2"/>
        <v/>
      </c>
      <c r="U10" s="49" t="s">
        <v>119</v>
      </c>
      <c r="V10">
        <v>4</v>
      </c>
    </row>
    <row r="11" spans="1:22" ht="20" customHeight="1">
      <c r="A11" s="87"/>
      <c r="B11" s="132"/>
      <c r="C11" s="129"/>
      <c r="D11" s="129"/>
      <c r="E11" s="129"/>
      <c r="F11" s="131"/>
      <c r="G11" s="132"/>
      <c r="H11" s="186" t="str">
        <f t="shared" si="0"/>
        <v/>
      </c>
      <c r="I11" s="134" t="str">
        <f t="shared" si="1"/>
        <v/>
      </c>
      <c r="J11" s="87"/>
      <c r="K11" s="135" t="str">
        <f t="shared" si="2"/>
        <v/>
      </c>
    </row>
    <row r="12" spans="1:22" ht="20" customHeight="1">
      <c r="A12" s="87"/>
      <c r="B12" s="132"/>
      <c r="C12" s="129"/>
      <c r="D12" s="129"/>
      <c r="E12" s="129"/>
      <c r="F12" s="131"/>
      <c r="G12" s="132"/>
      <c r="H12" s="186" t="str">
        <f t="shared" si="0"/>
        <v/>
      </c>
      <c r="I12" s="134" t="str">
        <f t="shared" si="1"/>
        <v/>
      </c>
      <c r="J12" s="87"/>
      <c r="K12" s="135" t="str">
        <f t="shared" si="2"/>
        <v/>
      </c>
    </row>
    <row r="13" spans="1:22" ht="20" customHeight="1">
      <c r="A13" s="87"/>
      <c r="B13" s="132"/>
      <c r="C13" s="129"/>
      <c r="D13" s="129"/>
      <c r="E13" s="129"/>
      <c r="F13" s="131"/>
      <c r="G13" s="132"/>
      <c r="H13" s="186" t="str">
        <f t="shared" si="0"/>
        <v/>
      </c>
      <c r="I13" s="134" t="str">
        <f t="shared" si="1"/>
        <v/>
      </c>
      <c r="J13" s="87"/>
      <c r="K13" s="135" t="str">
        <f t="shared" si="2"/>
        <v/>
      </c>
    </row>
    <row r="14" spans="1:22" ht="20" customHeight="1">
      <c r="A14" s="87"/>
      <c r="B14" s="132"/>
      <c r="C14" s="129"/>
      <c r="D14" s="129"/>
      <c r="E14" s="129"/>
      <c r="F14" s="131"/>
      <c r="G14" s="132"/>
      <c r="H14" s="186" t="str">
        <f t="shared" si="0"/>
        <v/>
      </c>
      <c r="I14" s="134" t="str">
        <f t="shared" si="1"/>
        <v/>
      </c>
      <c r="J14" s="87"/>
      <c r="K14" s="135" t="str">
        <f t="shared" si="2"/>
        <v/>
      </c>
    </row>
    <row r="15" spans="1:22" ht="20" customHeight="1">
      <c r="A15" s="87"/>
      <c r="B15" s="132"/>
      <c r="C15" s="129"/>
      <c r="D15" s="129"/>
      <c r="E15" s="129"/>
      <c r="F15" s="131"/>
      <c r="G15" s="132"/>
      <c r="H15" s="186" t="str">
        <f t="shared" si="0"/>
        <v/>
      </c>
      <c r="I15" s="134" t="str">
        <f t="shared" si="1"/>
        <v/>
      </c>
      <c r="J15" s="87"/>
      <c r="K15" s="135" t="str">
        <f t="shared" si="2"/>
        <v/>
      </c>
    </row>
    <row r="16" spans="1:22" ht="20" customHeight="1">
      <c r="A16" s="87"/>
      <c r="B16" s="132"/>
      <c r="C16" s="129"/>
      <c r="D16" s="129"/>
      <c r="E16" s="129"/>
      <c r="F16" s="131"/>
      <c r="G16" s="132"/>
      <c r="H16" s="186" t="str">
        <f t="shared" si="0"/>
        <v/>
      </c>
      <c r="I16" s="134" t="str">
        <f t="shared" si="1"/>
        <v/>
      </c>
      <c r="J16" s="87"/>
      <c r="K16" s="135" t="str">
        <f t="shared" si="2"/>
        <v/>
      </c>
    </row>
    <row r="17" spans="1:11" ht="20" customHeight="1">
      <c r="A17" s="87"/>
      <c r="B17" s="132"/>
      <c r="C17" s="129"/>
      <c r="D17" s="129"/>
      <c r="E17" s="129"/>
      <c r="F17" s="131"/>
      <c r="G17" s="132"/>
      <c r="H17" s="186" t="str">
        <f t="shared" si="0"/>
        <v/>
      </c>
      <c r="I17" s="134" t="str">
        <f t="shared" si="1"/>
        <v/>
      </c>
      <c r="J17" s="87"/>
      <c r="K17" s="135" t="str">
        <f t="shared" si="2"/>
        <v/>
      </c>
    </row>
    <row r="18" spans="1:11" ht="20" customHeight="1">
      <c r="A18" s="87"/>
      <c r="B18" s="132"/>
      <c r="C18" s="129"/>
      <c r="D18" s="129"/>
      <c r="E18" s="129"/>
      <c r="F18" s="131"/>
      <c r="G18" s="132"/>
      <c r="H18" s="186" t="str">
        <f t="shared" si="0"/>
        <v/>
      </c>
      <c r="I18" s="134" t="str">
        <f t="shared" si="1"/>
        <v/>
      </c>
      <c r="J18" s="87"/>
      <c r="K18" s="135" t="str">
        <f t="shared" si="2"/>
        <v/>
      </c>
    </row>
    <row r="19" spans="1:11" ht="20" customHeight="1">
      <c r="A19" s="87"/>
      <c r="B19" s="132"/>
      <c r="C19" s="129"/>
      <c r="D19" s="129"/>
      <c r="E19" s="129"/>
      <c r="F19" s="131"/>
      <c r="G19" s="132"/>
      <c r="H19" s="186" t="str">
        <f t="shared" si="0"/>
        <v/>
      </c>
      <c r="I19" s="134" t="str">
        <f t="shared" si="1"/>
        <v/>
      </c>
      <c r="J19" s="87"/>
      <c r="K19" s="135" t="str">
        <f t="shared" si="2"/>
        <v/>
      </c>
    </row>
    <row r="20" spans="1:11" ht="20" customHeight="1">
      <c r="A20" s="87"/>
      <c r="B20" s="132"/>
      <c r="C20" s="129"/>
      <c r="D20" s="129"/>
      <c r="E20" s="129"/>
      <c r="F20" s="131"/>
      <c r="G20" s="132"/>
      <c r="H20" s="186" t="str">
        <f t="shared" si="0"/>
        <v/>
      </c>
      <c r="I20" s="134" t="str">
        <f t="shared" si="1"/>
        <v/>
      </c>
      <c r="J20" s="87"/>
      <c r="K20" s="135" t="str">
        <f t="shared" si="2"/>
        <v/>
      </c>
    </row>
    <row r="21" spans="1:11" ht="20" customHeight="1">
      <c r="A21" s="87"/>
      <c r="B21" s="132"/>
      <c r="C21" s="129"/>
      <c r="D21" s="129"/>
      <c r="E21" s="129"/>
      <c r="F21" s="131"/>
      <c r="G21" s="132"/>
      <c r="H21" s="186" t="str">
        <f t="shared" si="0"/>
        <v/>
      </c>
      <c r="I21" s="134" t="str">
        <f t="shared" si="1"/>
        <v/>
      </c>
      <c r="J21" s="87"/>
      <c r="K21" s="135" t="str">
        <f t="shared" si="2"/>
        <v/>
      </c>
    </row>
    <row r="22" spans="1:11" ht="20" customHeight="1">
      <c r="A22" s="87"/>
      <c r="B22" s="132"/>
      <c r="C22" s="129"/>
      <c r="D22" s="129"/>
      <c r="E22" s="129"/>
      <c r="F22" s="131"/>
      <c r="G22" s="132"/>
      <c r="H22" s="186" t="str">
        <f t="shared" si="0"/>
        <v/>
      </c>
      <c r="I22" s="134" t="str">
        <f t="shared" si="1"/>
        <v/>
      </c>
      <c r="J22" s="87"/>
      <c r="K22" s="135" t="str">
        <f t="shared" si="2"/>
        <v/>
      </c>
    </row>
    <row r="23" spans="1:11" ht="20" customHeight="1">
      <c r="A23" s="87"/>
      <c r="B23" s="132"/>
      <c r="C23" s="129"/>
      <c r="D23" s="129"/>
      <c r="E23" s="129"/>
      <c r="F23" s="131"/>
      <c r="G23" s="132"/>
      <c r="H23" s="186" t="str">
        <f t="shared" si="0"/>
        <v/>
      </c>
      <c r="I23" s="134" t="str">
        <f t="shared" si="1"/>
        <v/>
      </c>
      <c r="J23" s="87"/>
      <c r="K23" s="135" t="str">
        <f t="shared" si="2"/>
        <v/>
      </c>
    </row>
    <row r="24" spans="1:11" ht="20" customHeight="1">
      <c r="A24" s="87"/>
      <c r="B24" s="132"/>
      <c r="C24" s="129"/>
      <c r="D24" s="129"/>
      <c r="E24" s="129"/>
      <c r="F24" s="131"/>
      <c r="G24" s="132"/>
      <c r="H24" s="186" t="str">
        <f t="shared" si="0"/>
        <v/>
      </c>
      <c r="I24" s="134" t="str">
        <f t="shared" si="1"/>
        <v/>
      </c>
      <c r="J24" s="87"/>
      <c r="K24" s="135" t="str">
        <f t="shared" si="2"/>
        <v/>
      </c>
    </row>
    <row r="25" spans="1:11" ht="20" customHeight="1">
      <c r="A25" s="87"/>
      <c r="B25" s="132"/>
      <c r="C25" s="129"/>
      <c r="D25" s="129"/>
      <c r="E25" s="129"/>
      <c r="F25" s="131"/>
      <c r="G25" s="132"/>
      <c r="H25" s="186" t="str">
        <f t="shared" si="0"/>
        <v/>
      </c>
      <c r="I25" s="134" t="str">
        <f t="shared" si="1"/>
        <v/>
      </c>
      <c r="J25" s="87"/>
      <c r="K25" s="135" t="str">
        <f t="shared" si="2"/>
        <v/>
      </c>
    </row>
    <row r="26" spans="1:11" ht="20" customHeight="1">
      <c r="A26" s="87"/>
      <c r="B26" s="132"/>
      <c r="C26" s="129"/>
      <c r="D26" s="129"/>
      <c r="E26" s="129"/>
      <c r="F26" s="131"/>
      <c r="G26" s="132"/>
      <c r="H26" s="186" t="str">
        <f t="shared" si="0"/>
        <v/>
      </c>
      <c r="I26" s="134" t="str">
        <f t="shared" si="1"/>
        <v/>
      </c>
      <c r="J26" s="87"/>
      <c r="K26" s="135" t="str">
        <f t="shared" si="2"/>
        <v/>
      </c>
    </row>
    <row r="27" spans="1:11" ht="20" customHeight="1">
      <c r="A27" s="87"/>
      <c r="B27" s="132"/>
      <c r="C27" s="129"/>
      <c r="D27" s="129"/>
      <c r="E27" s="129"/>
      <c r="F27" s="131"/>
      <c r="G27" s="132"/>
      <c r="H27" s="186" t="str">
        <f t="shared" si="0"/>
        <v/>
      </c>
      <c r="I27" s="134" t="str">
        <f t="shared" si="1"/>
        <v/>
      </c>
      <c r="J27" s="87"/>
      <c r="K27" s="135" t="str">
        <f t="shared" si="2"/>
        <v/>
      </c>
    </row>
    <row r="28" spans="1:11" ht="20" customHeight="1">
      <c r="A28" s="87"/>
      <c r="B28" s="132"/>
      <c r="C28" s="129"/>
      <c r="D28" s="129"/>
      <c r="E28" s="129"/>
      <c r="F28" s="131"/>
      <c r="G28" s="132"/>
      <c r="H28" s="186" t="str">
        <f t="shared" si="0"/>
        <v/>
      </c>
      <c r="I28" s="134" t="str">
        <f t="shared" si="1"/>
        <v/>
      </c>
      <c r="J28" s="87"/>
      <c r="K28" s="135" t="str">
        <f t="shared" si="2"/>
        <v/>
      </c>
    </row>
    <row r="29" spans="1:11" ht="20" customHeight="1">
      <c r="A29" s="87"/>
      <c r="B29" s="157"/>
      <c r="C29" s="158"/>
      <c r="D29" s="158"/>
      <c r="E29" s="158"/>
      <c r="F29" s="159"/>
      <c r="G29" s="157"/>
      <c r="H29" s="187" t="str">
        <f t="shared" si="0"/>
        <v/>
      </c>
      <c r="I29" s="160" t="str">
        <f t="shared" si="1"/>
        <v/>
      </c>
      <c r="J29" s="87"/>
      <c r="K29" s="135" t="str">
        <f t="shared" si="2"/>
        <v/>
      </c>
    </row>
    <row r="30" spans="1:11" ht="20" customHeight="1">
      <c r="A30" s="87"/>
      <c r="B30" s="413" t="s">
        <v>24</v>
      </c>
      <c r="C30" s="413"/>
      <c r="D30" s="413"/>
      <c r="E30" s="413"/>
      <c r="F30" s="413"/>
      <c r="G30" s="161" t="str">
        <f>SUM(G8:G29)&amp;" Km"</f>
        <v>16 Km</v>
      </c>
      <c r="H30" s="414">
        <f>ROUND(SUM(I8:I29),0)</f>
        <v>96</v>
      </c>
      <c r="I30" s="414"/>
      <c r="J30" s="87"/>
      <c r="K30" s="135"/>
    </row>
    <row r="31" spans="1:11" ht="14.5" customHeight="1">
      <c r="A31" s="87"/>
      <c r="B31" s="173"/>
      <c r="C31" s="173"/>
      <c r="D31" s="173"/>
      <c r="E31" s="173"/>
      <c r="F31" s="177" t="str">
        <f>[1]!SpellNumber(H30)</f>
        <v xml:space="preserve">Rupees NinetySix Only </v>
      </c>
      <c r="G31" s="174"/>
      <c r="H31" s="175"/>
      <c r="I31" s="175"/>
      <c r="J31" s="87"/>
      <c r="K31" s="135"/>
    </row>
    <row r="32" spans="1:11" ht="15.5">
      <c r="A32" s="87"/>
      <c r="B32" s="410" t="s">
        <v>146</v>
      </c>
      <c r="C32" s="410"/>
      <c r="D32" s="410"/>
      <c r="E32" s="133"/>
      <c r="F32" s="5" t="s">
        <v>147</v>
      </c>
      <c r="G32" s="133"/>
      <c r="H32" s="1" t="s">
        <v>148</v>
      </c>
      <c r="I32" s="1"/>
      <c r="J32" s="87"/>
      <c r="K32" s="135"/>
    </row>
    <row r="33" spans="1:11" ht="15.5">
      <c r="A33" s="87"/>
      <c r="B33" s="1" t="s">
        <v>150</v>
      </c>
      <c r="C33" s="1"/>
      <c r="D33" s="1"/>
      <c r="E33" s="1"/>
      <c r="F33" s="1"/>
      <c r="G33" s="1"/>
      <c r="H33" s="1"/>
      <c r="I33" s="1"/>
      <c r="J33" s="87"/>
      <c r="K33" s="135"/>
    </row>
    <row r="34" spans="1:11" ht="13" customHeight="1">
      <c r="A34" s="87"/>
      <c r="B34" s="85"/>
      <c r="C34" s="85"/>
      <c r="D34" s="85"/>
      <c r="E34" s="85"/>
      <c r="F34" s="85"/>
      <c r="G34" s="1" t="s">
        <v>149</v>
      </c>
      <c r="H34" s="85"/>
      <c r="I34" s="85"/>
      <c r="J34" s="87"/>
      <c r="K34" s="135"/>
    </row>
    <row r="35" spans="1:11">
      <c r="A35" s="87"/>
      <c r="B35" s="85"/>
      <c r="C35" s="85" t="s">
        <v>155</v>
      </c>
      <c r="D35" s="85"/>
      <c r="E35" s="85"/>
      <c r="F35" s="85"/>
      <c r="I35" s="85"/>
      <c r="J35" s="87"/>
      <c r="K35" s="135"/>
    </row>
    <row r="36" spans="1:11">
      <c r="A36" s="87"/>
      <c r="B36" s="85"/>
      <c r="C36" s="85"/>
      <c r="D36" s="85"/>
      <c r="E36" s="85" t="s">
        <v>156</v>
      </c>
      <c r="F36" s="85"/>
      <c r="G36" s="85"/>
      <c r="H36" s="85"/>
      <c r="I36" s="85"/>
      <c r="J36" s="87"/>
      <c r="K36" s="135"/>
    </row>
    <row r="37" spans="1:11">
      <c r="A37" s="87"/>
      <c r="B37" s="87"/>
      <c r="C37" s="87"/>
      <c r="D37" s="87"/>
      <c r="E37" s="87"/>
      <c r="F37" s="87"/>
      <c r="G37" s="87"/>
      <c r="H37" s="87"/>
      <c r="I37" s="87"/>
      <c r="J37" s="87"/>
      <c r="K37" s="135"/>
    </row>
    <row r="38" spans="1:11">
      <c r="K38" s="135"/>
    </row>
    <row r="39" spans="1:11">
      <c r="K39" s="135"/>
    </row>
    <row r="40" spans="1:11">
      <c r="K40" s="135"/>
    </row>
    <row r="41" spans="1:11">
      <c r="K41" s="135"/>
    </row>
    <row r="42" spans="1:11">
      <c r="K42" s="135"/>
    </row>
    <row r="43" spans="1:11">
      <c r="K43" s="135"/>
    </row>
    <row r="44" spans="1:11">
      <c r="K44" s="135"/>
    </row>
    <row r="45" spans="1:11">
      <c r="K45" s="135"/>
    </row>
    <row r="46" spans="1:11">
      <c r="K46" s="135"/>
    </row>
    <row r="47" spans="1:11">
      <c r="K47" s="135"/>
    </row>
    <row r="48" spans="1:11">
      <c r="K48" s="135"/>
    </row>
    <row r="49" spans="11:11">
      <c r="K49" s="135"/>
    </row>
    <row r="50" spans="11:11">
      <c r="K50" s="135"/>
    </row>
    <row r="51" spans="11:11">
      <c r="K51" s="135"/>
    </row>
  </sheetData>
  <sheetProtection password="CE4B" sheet="1" objects="1" scenarios="1" formatCells="0" formatColumns="0" formatRows="0" insertColumns="0" insertRows="0"/>
  <mergeCells count="18">
    <mergeCell ref="I6:I7"/>
    <mergeCell ref="B30:F30"/>
    <mergeCell ref="H30:I30"/>
    <mergeCell ref="B32:D32"/>
    <mergeCell ref="B6:B7"/>
    <mergeCell ref="C6:D6"/>
    <mergeCell ref="E6:E7"/>
    <mergeCell ref="F6:F7"/>
    <mergeCell ref="G6:G7"/>
    <mergeCell ref="H6:H7"/>
    <mergeCell ref="B2:I2"/>
    <mergeCell ref="C3:D3"/>
    <mergeCell ref="F3:G3"/>
    <mergeCell ref="H3:I3"/>
    <mergeCell ref="C4:D4"/>
    <mergeCell ref="F4:G4"/>
    <mergeCell ref="H4:I5"/>
    <mergeCell ref="C5:G5"/>
  </mergeCells>
  <conditionalFormatting sqref="U7 U9:U10">
    <cfRule type="expression" dxfId="5" priority="2">
      <formula>ISERROR(U7)</formula>
    </cfRule>
  </conditionalFormatting>
  <conditionalFormatting sqref="U8">
    <cfRule type="expression" dxfId="4" priority="1">
      <formula>ISERROR(U8)</formula>
    </cfRule>
  </conditionalFormatting>
  <dataValidations count="2">
    <dataValidation type="list" allowBlank="1" showInputMessage="1" showErrorMessage="1" sqref="F3">
      <formula1>category</formula1>
    </dataValidation>
    <dataValidation type="list" allowBlank="1" showInputMessage="1" showErrorMessage="1" sqref="F8:F29">
      <formula1>$U$7:$U$10</formula1>
    </dataValidation>
  </dataValidations>
  <pageMargins left="0.7" right="0.7" top="0.75" bottom="0.75" header="0.3" footer="0.3"/>
  <pageSetup scale="9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1"/>
  <sheetViews>
    <sheetView showGridLines="0" topLeftCell="A23" zoomScaleNormal="100" workbookViewId="0">
      <selection activeCell="G28" sqref="G28"/>
    </sheetView>
  </sheetViews>
  <sheetFormatPr defaultRowHeight="14.5"/>
  <cols>
    <col min="1" max="1" width="2.36328125" customWidth="1"/>
    <col min="2" max="2" width="10.90625" customWidth="1"/>
    <col min="3" max="3" width="12.90625" customWidth="1"/>
    <col min="4" max="4" width="13.453125" customWidth="1"/>
    <col min="5" max="5" width="15.54296875" customWidth="1"/>
    <col min="6" max="6" width="13" customWidth="1"/>
    <col min="7" max="8" width="7.6328125" customWidth="1"/>
    <col min="10" max="10" width="2.90625" customWidth="1"/>
    <col min="11" max="11" width="8.7265625" hidden="1" customWidth="1"/>
    <col min="21" max="22" width="0" hidden="1" customWidth="1"/>
  </cols>
  <sheetData>
    <row r="1" spans="1:22">
      <c r="A1" s="87"/>
      <c r="B1" s="87"/>
      <c r="C1" s="87"/>
      <c r="D1" s="87"/>
      <c r="E1" s="87"/>
      <c r="F1" s="87"/>
      <c r="G1" s="87"/>
      <c r="H1" s="87"/>
      <c r="I1" s="87"/>
      <c r="J1" s="87"/>
    </row>
    <row r="2" spans="1:22" ht="23">
      <c r="A2" s="87"/>
      <c r="B2" s="416" t="s">
        <v>136</v>
      </c>
      <c r="C2" s="416"/>
      <c r="D2" s="416"/>
      <c r="E2" s="416"/>
      <c r="F2" s="416"/>
      <c r="G2" s="416"/>
      <c r="H2" s="416"/>
      <c r="I2" s="416"/>
      <c r="J2" s="87"/>
      <c r="K2" s="86"/>
      <c r="L2" s="86"/>
      <c r="M2" s="86"/>
      <c r="N2" s="86"/>
    </row>
    <row r="3" spans="1:22" ht="20">
      <c r="A3" s="87"/>
      <c r="B3" s="89" t="s">
        <v>1</v>
      </c>
      <c r="C3" s="417" t="str">
        <f>'Data Entry'!D5</f>
        <v xml:space="preserve">galjkt tks'kh </v>
      </c>
      <c r="D3" s="423"/>
      <c r="E3" s="90" t="s">
        <v>62</v>
      </c>
      <c r="F3" s="411" t="s">
        <v>84</v>
      </c>
      <c r="G3" s="412"/>
      <c r="H3" s="421" t="s">
        <v>138</v>
      </c>
      <c r="I3" s="422"/>
      <c r="J3" s="87"/>
      <c r="K3" s="86"/>
      <c r="L3" s="86"/>
      <c r="M3" s="86"/>
      <c r="N3" s="86"/>
    </row>
    <row r="4" spans="1:22" ht="17" customHeight="1">
      <c r="A4" s="87"/>
      <c r="B4" s="89" t="s">
        <v>2</v>
      </c>
      <c r="C4" s="417" t="str">
        <f>'Data Entry'!D6</f>
        <v>iz/kkukpk;Z</v>
      </c>
      <c r="D4" s="418"/>
      <c r="E4" s="90" t="s">
        <v>154</v>
      </c>
      <c r="F4" s="424">
        <v>75700</v>
      </c>
      <c r="G4" s="425"/>
      <c r="H4" s="426"/>
      <c r="I4" s="426"/>
      <c r="J4" s="87"/>
      <c r="K4" s="86"/>
      <c r="L4" s="86"/>
      <c r="M4" s="86"/>
      <c r="N4" s="86"/>
    </row>
    <row r="5" spans="1:22" ht="16" customHeight="1">
      <c r="A5" s="87"/>
      <c r="B5" s="89" t="s">
        <v>137</v>
      </c>
      <c r="C5" s="419" t="str">
        <f>'Data Entry'!N7</f>
        <v xml:space="preserve">jktdh; mPp ek/;fed fo|ky; 13Mhvks,y Jhxaxkuxj </v>
      </c>
      <c r="D5" s="419"/>
      <c r="E5" s="419"/>
      <c r="F5" s="419"/>
      <c r="G5" s="419"/>
      <c r="H5" s="426"/>
      <c r="I5" s="426"/>
      <c r="J5" s="87"/>
      <c r="K5" s="86"/>
      <c r="L5" s="86"/>
      <c r="M5" s="86"/>
      <c r="N5" s="86"/>
    </row>
    <row r="6" spans="1:22" ht="47.5" customHeight="1">
      <c r="A6" s="87"/>
      <c r="B6" s="415" t="s">
        <v>19</v>
      </c>
      <c r="C6" s="420" t="s">
        <v>139</v>
      </c>
      <c r="D6" s="420"/>
      <c r="E6" s="420" t="s">
        <v>140</v>
      </c>
      <c r="F6" s="420" t="s">
        <v>141</v>
      </c>
      <c r="G6" s="420" t="s">
        <v>142</v>
      </c>
      <c r="H6" s="420" t="s">
        <v>143</v>
      </c>
      <c r="I6" s="415" t="s">
        <v>21</v>
      </c>
      <c r="J6" s="87"/>
      <c r="K6" s="86"/>
      <c r="L6" s="86"/>
      <c r="M6" s="86"/>
      <c r="N6" s="86"/>
    </row>
    <row r="7" spans="1:22" ht="18">
      <c r="A7" s="87"/>
      <c r="B7" s="415"/>
      <c r="C7" s="91" t="s">
        <v>14</v>
      </c>
      <c r="D7" s="91" t="s">
        <v>15</v>
      </c>
      <c r="E7" s="420"/>
      <c r="F7" s="420"/>
      <c r="G7" s="420"/>
      <c r="H7" s="420"/>
      <c r="I7" s="415"/>
      <c r="J7" s="87"/>
      <c r="K7" s="86"/>
      <c r="L7" s="86"/>
      <c r="M7" s="86"/>
      <c r="N7" s="86"/>
      <c r="U7" s="49" t="s">
        <v>144</v>
      </c>
      <c r="V7">
        <v>1</v>
      </c>
    </row>
    <row r="8" spans="1:22" ht="20" customHeight="1">
      <c r="A8" s="87"/>
      <c r="B8" s="128">
        <v>43579</v>
      </c>
      <c r="C8" s="129" t="s">
        <v>132</v>
      </c>
      <c r="D8" s="129" t="s">
        <v>152</v>
      </c>
      <c r="E8" s="130" t="s">
        <v>153</v>
      </c>
      <c r="F8" s="131" t="s">
        <v>145</v>
      </c>
      <c r="G8" s="132">
        <v>8</v>
      </c>
      <c r="H8" s="186">
        <f t="shared" ref="H8:H29" si="0">IF(OR(B8="",C8="",D8=""),"",IF($F$3="","श्रेणी चुने ",IF(K8=1,VLOOKUP($F$3,ta_master,5,0),IF(K8=2,VLOOKUP($F$3,ta_master,6,0),IF(K8=3,VLOOKUP($F$3,ta_master,7,0),IF(K8=4,VLOOKUP($F$3,ta_master,8,0),"वाहन प्रकार चुनें"))))))</f>
        <v>3</v>
      </c>
      <c r="I8" s="134">
        <f>IFERROR(G8*H8,"")</f>
        <v>24</v>
      </c>
      <c r="J8" s="87"/>
      <c r="K8" s="135">
        <f>IF(F8="","",VLOOKUP(F8,$U$7:$V$10,2,0))</f>
        <v>2</v>
      </c>
      <c r="U8" s="49" t="s">
        <v>145</v>
      </c>
      <c r="V8">
        <v>2</v>
      </c>
    </row>
    <row r="9" spans="1:22" ht="20" customHeight="1">
      <c r="A9" s="87"/>
      <c r="B9" s="128">
        <v>43579</v>
      </c>
      <c r="C9" s="136" t="str">
        <f>D8</f>
        <v>6Mhvks,y</v>
      </c>
      <c r="D9" s="136" t="str">
        <f>C8</f>
        <v>13Mhvks,y</v>
      </c>
      <c r="E9" s="130" t="s">
        <v>153</v>
      </c>
      <c r="F9" s="131" t="s">
        <v>144</v>
      </c>
      <c r="G9" s="132">
        <v>8</v>
      </c>
      <c r="H9" s="186">
        <f t="shared" si="0"/>
        <v>9</v>
      </c>
      <c r="I9" s="134">
        <f t="shared" ref="I9:I29" si="1">IFERROR(G9*H9,"")</f>
        <v>72</v>
      </c>
      <c r="J9" s="87"/>
      <c r="K9" s="135">
        <f t="shared" ref="K9:K29" si="2">IF(F9="","",VLOOKUP(F9,$U$7:$V$10,2,0))</f>
        <v>1</v>
      </c>
      <c r="U9" s="49" t="s">
        <v>118</v>
      </c>
      <c r="V9">
        <v>3</v>
      </c>
    </row>
    <row r="10" spans="1:22" ht="20" customHeight="1">
      <c r="A10" s="87"/>
      <c r="B10" s="132"/>
      <c r="C10" s="129"/>
      <c r="D10" s="129"/>
      <c r="E10" s="129"/>
      <c r="F10" s="131"/>
      <c r="G10" s="132"/>
      <c r="H10" s="186" t="str">
        <f t="shared" si="0"/>
        <v/>
      </c>
      <c r="I10" s="134" t="str">
        <f t="shared" si="1"/>
        <v/>
      </c>
      <c r="J10" s="87"/>
      <c r="K10" s="135" t="str">
        <f t="shared" si="2"/>
        <v/>
      </c>
      <c r="U10" s="49" t="s">
        <v>119</v>
      </c>
      <c r="V10">
        <v>4</v>
      </c>
    </row>
    <row r="11" spans="1:22" ht="20" customHeight="1">
      <c r="A11" s="87"/>
      <c r="B11" s="132"/>
      <c r="C11" s="129"/>
      <c r="D11" s="129"/>
      <c r="E11" s="129"/>
      <c r="F11" s="131"/>
      <c r="G11" s="132"/>
      <c r="H11" s="186" t="str">
        <f t="shared" si="0"/>
        <v/>
      </c>
      <c r="I11" s="134" t="str">
        <f t="shared" si="1"/>
        <v/>
      </c>
      <c r="J11" s="87"/>
      <c r="K11" s="135" t="str">
        <f t="shared" si="2"/>
        <v/>
      </c>
    </row>
    <row r="12" spans="1:22" ht="20" customHeight="1">
      <c r="A12" s="87"/>
      <c r="B12" s="132"/>
      <c r="C12" s="129"/>
      <c r="D12" s="129"/>
      <c r="E12" s="129"/>
      <c r="F12" s="131"/>
      <c r="G12" s="132"/>
      <c r="H12" s="186" t="str">
        <f t="shared" si="0"/>
        <v/>
      </c>
      <c r="I12" s="134" t="str">
        <f t="shared" si="1"/>
        <v/>
      </c>
      <c r="J12" s="87"/>
      <c r="K12" s="135" t="str">
        <f t="shared" si="2"/>
        <v/>
      </c>
    </row>
    <row r="13" spans="1:22" ht="20" customHeight="1">
      <c r="A13" s="87"/>
      <c r="B13" s="132"/>
      <c r="C13" s="129"/>
      <c r="D13" s="129"/>
      <c r="E13" s="129"/>
      <c r="F13" s="131"/>
      <c r="G13" s="132"/>
      <c r="H13" s="186" t="str">
        <f t="shared" si="0"/>
        <v/>
      </c>
      <c r="I13" s="134" t="str">
        <f t="shared" si="1"/>
        <v/>
      </c>
      <c r="J13" s="87"/>
      <c r="K13" s="135" t="str">
        <f t="shared" si="2"/>
        <v/>
      </c>
    </row>
    <row r="14" spans="1:22" ht="20" customHeight="1">
      <c r="A14" s="87"/>
      <c r="B14" s="132"/>
      <c r="C14" s="129"/>
      <c r="D14" s="129"/>
      <c r="E14" s="129"/>
      <c r="F14" s="131"/>
      <c r="G14" s="132"/>
      <c r="H14" s="186" t="str">
        <f t="shared" si="0"/>
        <v/>
      </c>
      <c r="I14" s="134" t="str">
        <f t="shared" si="1"/>
        <v/>
      </c>
      <c r="J14" s="87"/>
      <c r="K14" s="135" t="str">
        <f t="shared" si="2"/>
        <v/>
      </c>
    </row>
    <row r="15" spans="1:22" ht="20" customHeight="1">
      <c r="A15" s="87"/>
      <c r="B15" s="132"/>
      <c r="C15" s="129"/>
      <c r="D15" s="129"/>
      <c r="E15" s="129"/>
      <c r="F15" s="131"/>
      <c r="G15" s="132"/>
      <c r="H15" s="186" t="str">
        <f t="shared" si="0"/>
        <v/>
      </c>
      <c r="I15" s="134" t="str">
        <f t="shared" si="1"/>
        <v/>
      </c>
      <c r="J15" s="87"/>
      <c r="K15" s="135" t="str">
        <f t="shared" si="2"/>
        <v/>
      </c>
    </row>
    <row r="16" spans="1:22" ht="20" customHeight="1">
      <c r="A16" s="87"/>
      <c r="B16" s="132"/>
      <c r="C16" s="129"/>
      <c r="D16" s="129"/>
      <c r="E16" s="129"/>
      <c r="F16" s="131"/>
      <c r="G16" s="132"/>
      <c r="H16" s="186" t="str">
        <f t="shared" si="0"/>
        <v/>
      </c>
      <c r="I16" s="134" t="str">
        <f t="shared" si="1"/>
        <v/>
      </c>
      <c r="J16" s="87"/>
      <c r="K16" s="135" t="str">
        <f t="shared" si="2"/>
        <v/>
      </c>
    </row>
    <row r="17" spans="1:11" ht="20" customHeight="1">
      <c r="A17" s="87"/>
      <c r="B17" s="132"/>
      <c r="C17" s="129"/>
      <c r="D17" s="129"/>
      <c r="E17" s="129"/>
      <c r="F17" s="131"/>
      <c r="G17" s="132"/>
      <c r="H17" s="186" t="str">
        <f t="shared" si="0"/>
        <v/>
      </c>
      <c r="I17" s="134" t="str">
        <f t="shared" si="1"/>
        <v/>
      </c>
      <c r="J17" s="87"/>
      <c r="K17" s="135" t="str">
        <f t="shared" si="2"/>
        <v/>
      </c>
    </row>
    <row r="18" spans="1:11" ht="20" customHeight="1">
      <c r="A18" s="87"/>
      <c r="B18" s="132"/>
      <c r="C18" s="129"/>
      <c r="D18" s="129"/>
      <c r="E18" s="129"/>
      <c r="F18" s="131"/>
      <c r="G18" s="132"/>
      <c r="H18" s="186" t="str">
        <f t="shared" si="0"/>
        <v/>
      </c>
      <c r="I18" s="134" t="str">
        <f t="shared" si="1"/>
        <v/>
      </c>
      <c r="J18" s="87"/>
      <c r="K18" s="135" t="str">
        <f t="shared" si="2"/>
        <v/>
      </c>
    </row>
    <row r="19" spans="1:11" ht="20" customHeight="1">
      <c r="A19" s="87"/>
      <c r="B19" s="132"/>
      <c r="C19" s="129"/>
      <c r="D19" s="129"/>
      <c r="E19" s="129"/>
      <c r="F19" s="131"/>
      <c r="G19" s="132"/>
      <c r="H19" s="186" t="str">
        <f t="shared" si="0"/>
        <v/>
      </c>
      <c r="I19" s="134" t="str">
        <f t="shared" si="1"/>
        <v/>
      </c>
      <c r="J19" s="87"/>
      <c r="K19" s="135" t="str">
        <f t="shared" si="2"/>
        <v/>
      </c>
    </row>
    <row r="20" spans="1:11" ht="20" customHeight="1">
      <c r="A20" s="87"/>
      <c r="B20" s="132"/>
      <c r="C20" s="129"/>
      <c r="D20" s="129"/>
      <c r="E20" s="129"/>
      <c r="F20" s="131"/>
      <c r="G20" s="132"/>
      <c r="H20" s="186" t="str">
        <f t="shared" si="0"/>
        <v/>
      </c>
      <c r="I20" s="134" t="str">
        <f t="shared" si="1"/>
        <v/>
      </c>
      <c r="J20" s="87"/>
      <c r="K20" s="135" t="str">
        <f t="shared" si="2"/>
        <v/>
      </c>
    </row>
    <row r="21" spans="1:11" ht="20" customHeight="1">
      <c r="A21" s="87"/>
      <c r="B21" s="132"/>
      <c r="C21" s="129"/>
      <c r="D21" s="129"/>
      <c r="E21" s="129"/>
      <c r="F21" s="131"/>
      <c r="G21" s="132"/>
      <c r="H21" s="186" t="str">
        <f t="shared" si="0"/>
        <v/>
      </c>
      <c r="I21" s="134" t="str">
        <f t="shared" si="1"/>
        <v/>
      </c>
      <c r="J21" s="87"/>
      <c r="K21" s="135" t="str">
        <f t="shared" si="2"/>
        <v/>
      </c>
    </row>
    <row r="22" spans="1:11" ht="20" customHeight="1">
      <c r="A22" s="87"/>
      <c r="B22" s="132"/>
      <c r="C22" s="129"/>
      <c r="D22" s="129"/>
      <c r="E22" s="129"/>
      <c r="F22" s="131"/>
      <c r="G22" s="132"/>
      <c r="H22" s="186" t="str">
        <f t="shared" si="0"/>
        <v/>
      </c>
      <c r="I22" s="134" t="str">
        <f t="shared" si="1"/>
        <v/>
      </c>
      <c r="J22" s="87"/>
      <c r="K22" s="135" t="str">
        <f t="shared" si="2"/>
        <v/>
      </c>
    </row>
    <row r="23" spans="1:11" ht="20" customHeight="1">
      <c r="A23" s="87"/>
      <c r="B23" s="132"/>
      <c r="C23" s="129"/>
      <c r="D23" s="129"/>
      <c r="E23" s="129"/>
      <c r="F23" s="131"/>
      <c r="G23" s="132"/>
      <c r="H23" s="186" t="str">
        <f t="shared" si="0"/>
        <v/>
      </c>
      <c r="I23" s="134" t="str">
        <f t="shared" si="1"/>
        <v/>
      </c>
      <c r="J23" s="87"/>
      <c r="K23" s="135" t="str">
        <f t="shared" si="2"/>
        <v/>
      </c>
    </row>
    <row r="24" spans="1:11" ht="20" customHeight="1">
      <c r="A24" s="87"/>
      <c r="B24" s="132"/>
      <c r="C24" s="129"/>
      <c r="D24" s="129"/>
      <c r="E24" s="129"/>
      <c r="F24" s="131"/>
      <c r="G24" s="132"/>
      <c r="H24" s="186" t="str">
        <f t="shared" si="0"/>
        <v/>
      </c>
      <c r="I24" s="134" t="str">
        <f t="shared" si="1"/>
        <v/>
      </c>
      <c r="J24" s="87"/>
      <c r="K24" s="135" t="str">
        <f t="shared" si="2"/>
        <v/>
      </c>
    </row>
    <row r="25" spans="1:11" ht="20" customHeight="1">
      <c r="A25" s="87"/>
      <c r="B25" s="132"/>
      <c r="C25" s="129"/>
      <c r="D25" s="129"/>
      <c r="E25" s="129"/>
      <c r="F25" s="131"/>
      <c r="G25" s="132"/>
      <c r="H25" s="186" t="str">
        <f t="shared" si="0"/>
        <v/>
      </c>
      <c r="I25" s="134" t="str">
        <f t="shared" si="1"/>
        <v/>
      </c>
      <c r="J25" s="87"/>
      <c r="K25" s="135" t="str">
        <f t="shared" si="2"/>
        <v/>
      </c>
    </row>
    <row r="26" spans="1:11" ht="20" customHeight="1">
      <c r="A26" s="87"/>
      <c r="B26" s="132"/>
      <c r="C26" s="129"/>
      <c r="D26" s="129"/>
      <c r="E26" s="129"/>
      <c r="F26" s="131"/>
      <c r="G26" s="132"/>
      <c r="H26" s="186" t="str">
        <f t="shared" si="0"/>
        <v/>
      </c>
      <c r="I26" s="134" t="str">
        <f t="shared" si="1"/>
        <v/>
      </c>
      <c r="J26" s="87"/>
      <c r="K26" s="135" t="str">
        <f t="shared" si="2"/>
        <v/>
      </c>
    </row>
    <row r="27" spans="1:11" ht="20" customHeight="1">
      <c r="A27" s="87"/>
      <c r="B27" s="132"/>
      <c r="C27" s="129"/>
      <c r="D27" s="129"/>
      <c r="E27" s="129"/>
      <c r="F27" s="131"/>
      <c r="G27" s="132"/>
      <c r="H27" s="186" t="str">
        <f t="shared" si="0"/>
        <v/>
      </c>
      <c r="I27" s="134" t="str">
        <f t="shared" si="1"/>
        <v/>
      </c>
      <c r="J27" s="87"/>
      <c r="K27" s="135" t="str">
        <f t="shared" si="2"/>
        <v/>
      </c>
    </row>
    <row r="28" spans="1:11" ht="20" customHeight="1">
      <c r="A28" s="87"/>
      <c r="B28" s="132"/>
      <c r="C28" s="129"/>
      <c r="D28" s="129"/>
      <c r="E28" s="129"/>
      <c r="F28" s="131"/>
      <c r="G28" s="132"/>
      <c r="H28" s="186" t="str">
        <f t="shared" si="0"/>
        <v/>
      </c>
      <c r="I28" s="134" t="str">
        <f t="shared" si="1"/>
        <v/>
      </c>
      <c r="J28" s="87"/>
      <c r="K28" s="135" t="str">
        <f t="shared" si="2"/>
        <v/>
      </c>
    </row>
    <row r="29" spans="1:11" ht="20" customHeight="1">
      <c r="A29" s="87"/>
      <c r="B29" s="157"/>
      <c r="C29" s="158"/>
      <c r="D29" s="158"/>
      <c r="E29" s="158"/>
      <c r="F29" s="159"/>
      <c r="G29" s="157"/>
      <c r="H29" s="187" t="str">
        <f t="shared" si="0"/>
        <v/>
      </c>
      <c r="I29" s="160" t="str">
        <f t="shared" si="1"/>
        <v/>
      </c>
      <c r="J29" s="87"/>
      <c r="K29" s="135" t="str">
        <f t="shared" si="2"/>
        <v/>
      </c>
    </row>
    <row r="30" spans="1:11" ht="20" customHeight="1">
      <c r="A30" s="87"/>
      <c r="B30" s="413" t="s">
        <v>24</v>
      </c>
      <c r="C30" s="413"/>
      <c r="D30" s="413"/>
      <c r="E30" s="413"/>
      <c r="F30" s="413"/>
      <c r="G30" s="161" t="str">
        <f>SUM(G8:G29)&amp;" Km"</f>
        <v>16 Km</v>
      </c>
      <c r="H30" s="414">
        <f>ROUND(SUM(I8:I29),0)</f>
        <v>96</v>
      </c>
      <c r="I30" s="414"/>
      <c r="J30" s="87"/>
      <c r="K30" s="135"/>
    </row>
    <row r="31" spans="1:11" ht="13.5" customHeight="1">
      <c r="A31" s="87"/>
      <c r="B31" s="173"/>
      <c r="C31" s="173"/>
      <c r="D31" s="173"/>
      <c r="E31" s="173"/>
      <c r="F31" s="177" t="str">
        <f>[1]!SpellNumber(H30)</f>
        <v xml:space="preserve">Rupees NinetySix Only </v>
      </c>
      <c r="G31" s="174"/>
      <c r="H31" s="175"/>
      <c r="I31" s="175"/>
      <c r="J31" s="87"/>
      <c r="K31" s="135"/>
    </row>
    <row r="32" spans="1:11" ht="15.5">
      <c r="A32" s="87"/>
      <c r="B32" s="410" t="s">
        <v>146</v>
      </c>
      <c r="C32" s="410"/>
      <c r="D32" s="410"/>
      <c r="E32" s="133"/>
      <c r="F32" s="5" t="s">
        <v>147</v>
      </c>
      <c r="G32" s="133"/>
      <c r="H32" s="1" t="s">
        <v>148</v>
      </c>
      <c r="I32" s="1"/>
      <c r="J32" s="87"/>
      <c r="K32" s="135"/>
    </row>
    <row r="33" spans="1:11" ht="15.5">
      <c r="A33" s="87"/>
      <c r="B33" s="1" t="s">
        <v>150</v>
      </c>
      <c r="C33" s="1"/>
      <c r="D33" s="1"/>
      <c r="E33" s="1"/>
      <c r="F33" s="1"/>
      <c r="G33" s="1"/>
      <c r="H33" s="1"/>
      <c r="I33" s="1"/>
      <c r="J33" s="87"/>
      <c r="K33" s="135"/>
    </row>
    <row r="34" spans="1:11" ht="13" customHeight="1">
      <c r="A34" s="87"/>
      <c r="B34" s="85"/>
      <c r="C34" s="85"/>
      <c r="D34" s="85"/>
      <c r="E34" s="85"/>
      <c r="F34" s="85"/>
      <c r="G34" s="1" t="s">
        <v>149</v>
      </c>
      <c r="H34" s="85"/>
      <c r="I34" s="85"/>
      <c r="J34" s="87"/>
      <c r="K34" s="135"/>
    </row>
    <row r="35" spans="1:11">
      <c r="A35" s="87"/>
      <c r="B35" s="85"/>
      <c r="C35" s="85" t="s">
        <v>155</v>
      </c>
      <c r="D35" s="85"/>
      <c r="E35" s="85"/>
      <c r="F35" s="85"/>
      <c r="I35" s="85"/>
      <c r="J35" s="87"/>
      <c r="K35" s="135"/>
    </row>
    <row r="36" spans="1:11">
      <c r="A36" s="87"/>
      <c r="B36" s="85"/>
      <c r="C36" s="85"/>
      <c r="D36" s="85"/>
      <c r="E36" s="85" t="s">
        <v>156</v>
      </c>
      <c r="F36" s="85"/>
      <c r="G36" s="85"/>
      <c r="H36" s="85"/>
      <c r="I36" s="85"/>
      <c r="J36" s="87"/>
      <c r="K36" s="135"/>
    </row>
    <row r="37" spans="1:11">
      <c r="A37" s="87"/>
      <c r="B37" s="87"/>
      <c r="C37" s="87"/>
      <c r="D37" s="87"/>
      <c r="E37" s="87"/>
      <c r="F37" s="87"/>
      <c r="G37" s="87"/>
      <c r="H37" s="87"/>
      <c r="I37" s="87"/>
      <c r="J37" s="87"/>
      <c r="K37" s="135"/>
    </row>
    <row r="38" spans="1:11">
      <c r="K38" s="135"/>
    </row>
    <row r="39" spans="1:11">
      <c r="K39" s="135"/>
    </row>
    <row r="40" spans="1:11">
      <c r="K40" s="135"/>
    </row>
    <row r="41" spans="1:11">
      <c r="K41" s="135"/>
    </row>
    <row r="42" spans="1:11">
      <c r="K42" s="135"/>
    </row>
    <row r="43" spans="1:11">
      <c r="K43" s="135"/>
    </row>
    <row r="44" spans="1:11">
      <c r="K44" s="135"/>
    </row>
    <row r="45" spans="1:11">
      <c r="K45" s="135"/>
    </row>
    <row r="46" spans="1:11">
      <c r="K46" s="135"/>
    </row>
    <row r="47" spans="1:11">
      <c r="K47" s="135"/>
    </row>
    <row r="48" spans="1:11">
      <c r="K48" s="135"/>
    </row>
    <row r="49" spans="11:11">
      <c r="K49" s="135"/>
    </row>
    <row r="50" spans="11:11">
      <c r="K50" s="135"/>
    </row>
    <row r="51" spans="11:11">
      <c r="K51" s="135"/>
    </row>
  </sheetData>
  <sheetProtection password="CE4B" sheet="1" objects="1" scenarios="1" formatCells="0" formatColumns="0" formatRows="0" insertColumns="0" insertRows="0"/>
  <mergeCells count="18">
    <mergeCell ref="I6:I7"/>
    <mergeCell ref="B30:F30"/>
    <mergeCell ref="H30:I30"/>
    <mergeCell ref="B32:D32"/>
    <mergeCell ref="B6:B7"/>
    <mergeCell ref="C6:D6"/>
    <mergeCell ref="E6:E7"/>
    <mergeCell ref="F6:F7"/>
    <mergeCell ref="G6:G7"/>
    <mergeCell ref="H6:H7"/>
    <mergeCell ref="B2:I2"/>
    <mergeCell ref="C3:D3"/>
    <mergeCell ref="F3:G3"/>
    <mergeCell ref="H3:I3"/>
    <mergeCell ref="C4:D4"/>
    <mergeCell ref="F4:G4"/>
    <mergeCell ref="H4:I5"/>
    <mergeCell ref="C5:G5"/>
  </mergeCells>
  <conditionalFormatting sqref="U7 U9:U10">
    <cfRule type="expression" dxfId="3" priority="2">
      <formula>ISERROR(U7)</formula>
    </cfRule>
  </conditionalFormatting>
  <conditionalFormatting sqref="U8">
    <cfRule type="expression" dxfId="2" priority="1">
      <formula>ISERROR(U8)</formula>
    </cfRule>
  </conditionalFormatting>
  <dataValidations count="2">
    <dataValidation type="list" allowBlank="1" showInputMessage="1" showErrorMessage="1" sqref="F8:F29">
      <formula1>$U$7:$U$10</formula1>
    </dataValidation>
    <dataValidation type="list" allowBlank="1" showInputMessage="1" showErrorMessage="1" sqref="F3">
      <formula1>category</formula1>
    </dataValidation>
  </dataValidations>
  <pageMargins left="0.7" right="0.7" top="0.75" bottom="0.75" header="0.3" footer="0.3"/>
  <pageSetup scale="99" fitToWidth="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51"/>
  <sheetViews>
    <sheetView showGridLines="0" topLeftCell="A19" zoomScale="85" zoomScaleNormal="85" workbookViewId="0">
      <selection activeCell="N26" sqref="N26"/>
    </sheetView>
  </sheetViews>
  <sheetFormatPr defaultRowHeight="14.5"/>
  <cols>
    <col min="1" max="1" width="2.36328125" customWidth="1"/>
    <col min="2" max="2" width="10.90625" customWidth="1"/>
    <col min="3" max="3" width="12.90625" customWidth="1"/>
    <col min="4" max="4" width="13.453125" customWidth="1"/>
    <col min="5" max="5" width="15.54296875" customWidth="1"/>
    <col min="6" max="6" width="13" customWidth="1"/>
    <col min="7" max="8" width="7.6328125" customWidth="1"/>
    <col min="10" max="10" width="2.90625" customWidth="1"/>
    <col min="11" max="11" width="8.7265625" hidden="1" customWidth="1"/>
    <col min="21" max="22" width="0" hidden="1" customWidth="1"/>
  </cols>
  <sheetData>
    <row r="1" spans="1:22">
      <c r="A1" s="87"/>
      <c r="B1" s="87"/>
      <c r="C1" s="87"/>
      <c r="D1" s="87"/>
      <c r="E1" s="87"/>
      <c r="F1" s="87"/>
      <c r="G1" s="87"/>
      <c r="H1" s="87"/>
      <c r="I1" s="87"/>
      <c r="J1" s="87"/>
    </row>
    <row r="2" spans="1:22" ht="23">
      <c r="A2" s="87"/>
      <c r="B2" s="416" t="s">
        <v>136</v>
      </c>
      <c r="C2" s="416"/>
      <c r="D2" s="416"/>
      <c r="E2" s="416"/>
      <c r="F2" s="416"/>
      <c r="G2" s="416"/>
      <c r="H2" s="416"/>
      <c r="I2" s="416"/>
      <c r="J2" s="87"/>
      <c r="K2" s="86"/>
      <c r="L2" s="86"/>
      <c r="M2" s="86"/>
      <c r="N2" s="86"/>
    </row>
    <row r="3" spans="1:22" ht="20">
      <c r="A3" s="87"/>
      <c r="B3" s="89" t="s">
        <v>1</v>
      </c>
      <c r="C3" s="417"/>
      <c r="D3" s="423"/>
      <c r="E3" s="90" t="s">
        <v>62</v>
      </c>
      <c r="F3" s="411" t="s">
        <v>84</v>
      </c>
      <c r="G3" s="412"/>
      <c r="H3" s="421" t="s">
        <v>138</v>
      </c>
      <c r="I3" s="422"/>
      <c r="J3" s="87"/>
      <c r="K3" s="86"/>
      <c r="L3" s="86"/>
      <c r="M3" s="86"/>
      <c r="N3" s="86"/>
    </row>
    <row r="4" spans="1:22" ht="17" customHeight="1">
      <c r="A4" s="87"/>
      <c r="B4" s="89" t="s">
        <v>2</v>
      </c>
      <c r="C4" s="417" t="str">
        <f>'Data Entry'!D6</f>
        <v>iz/kkukpk;Z</v>
      </c>
      <c r="D4" s="418"/>
      <c r="E4" s="90" t="s">
        <v>154</v>
      </c>
      <c r="F4" s="424">
        <v>75700</v>
      </c>
      <c r="G4" s="425"/>
      <c r="H4" s="426"/>
      <c r="I4" s="426"/>
      <c r="J4" s="87"/>
      <c r="K4" s="86"/>
      <c r="L4" s="86"/>
      <c r="M4" s="86"/>
      <c r="N4" s="86"/>
    </row>
    <row r="5" spans="1:22" ht="16" customHeight="1">
      <c r="A5" s="87"/>
      <c r="B5" s="89" t="s">
        <v>137</v>
      </c>
      <c r="C5" s="419" t="str">
        <f>'Data Entry'!N7</f>
        <v xml:space="preserve">jktdh; mPp ek/;fed fo|ky; 13Mhvks,y Jhxaxkuxj </v>
      </c>
      <c r="D5" s="419"/>
      <c r="E5" s="419"/>
      <c r="F5" s="419"/>
      <c r="G5" s="419"/>
      <c r="H5" s="426"/>
      <c r="I5" s="426"/>
      <c r="J5" s="87"/>
      <c r="K5" s="86"/>
      <c r="L5" s="86"/>
      <c r="M5" s="86"/>
      <c r="N5" s="86"/>
    </row>
    <row r="6" spans="1:22" ht="47.5" customHeight="1">
      <c r="A6" s="87"/>
      <c r="B6" s="415" t="s">
        <v>19</v>
      </c>
      <c r="C6" s="420" t="s">
        <v>139</v>
      </c>
      <c r="D6" s="420"/>
      <c r="E6" s="420" t="s">
        <v>140</v>
      </c>
      <c r="F6" s="420" t="s">
        <v>141</v>
      </c>
      <c r="G6" s="420" t="s">
        <v>142</v>
      </c>
      <c r="H6" s="420" t="s">
        <v>143</v>
      </c>
      <c r="I6" s="415" t="s">
        <v>21</v>
      </c>
      <c r="J6" s="87"/>
      <c r="K6" s="86"/>
      <c r="L6" s="86"/>
      <c r="M6" s="86"/>
      <c r="N6" s="86"/>
    </row>
    <row r="7" spans="1:22" ht="18">
      <c r="A7" s="87"/>
      <c r="B7" s="415"/>
      <c r="C7" s="91" t="s">
        <v>14</v>
      </c>
      <c r="D7" s="91" t="s">
        <v>15</v>
      </c>
      <c r="E7" s="420"/>
      <c r="F7" s="420"/>
      <c r="G7" s="420"/>
      <c r="H7" s="420"/>
      <c r="I7" s="415"/>
      <c r="J7" s="87"/>
      <c r="K7" s="86"/>
      <c r="L7" s="86"/>
      <c r="M7" s="86"/>
      <c r="N7" s="86"/>
      <c r="U7" s="49" t="s">
        <v>144</v>
      </c>
      <c r="V7">
        <v>1</v>
      </c>
    </row>
    <row r="8" spans="1:22" ht="20" customHeight="1">
      <c r="A8" s="87"/>
      <c r="B8" s="128">
        <v>43579</v>
      </c>
      <c r="C8" s="129" t="s">
        <v>132</v>
      </c>
      <c r="D8" s="129" t="s">
        <v>152</v>
      </c>
      <c r="E8" s="130" t="s">
        <v>153</v>
      </c>
      <c r="F8" s="131" t="s">
        <v>145</v>
      </c>
      <c r="G8" s="132">
        <v>10</v>
      </c>
      <c r="H8" s="186">
        <f t="shared" ref="H8:H29" si="0">IF(OR(B8="",C8="",D8=""),"",IF($F$3="","श्रेणी चुने ",IF(K8=1,VLOOKUP($F$3,ta_master,5,0),IF(K8=2,VLOOKUP($F$3,ta_master,6,0),IF(K8=3,VLOOKUP($F$3,ta_master,7,0),IF(K8=4,VLOOKUP($F$3,ta_master,8,0),"वाहन प्रकार चुनें"))))))</f>
        <v>3</v>
      </c>
      <c r="I8" s="134">
        <f>IFERROR(G8*H8,"")</f>
        <v>30</v>
      </c>
      <c r="J8" s="87"/>
      <c r="K8" s="135">
        <f>IF(F8="","",VLOOKUP(F8,$U$7:$V$10,2,0))</f>
        <v>2</v>
      </c>
      <c r="U8" s="49" t="s">
        <v>145</v>
      </c>
      <c r="V8">
        <v>2</v>
      </c>
    </row>
    <row r="9" spans="1:22" ht="20" customHeight="1">
      <c r="A9" s="87"/>
      <c r="B9" s="128"/>
      <c r="C9" s="136"/>
      <c r="D9" s="136"/>
      <c r="E9" s="130"/>
      <c r="F9" s="131" t="s">
        <v>144</v>
      </c>
      <c r="G9" s="132">
        <v>8</v>
      </c>
      <c r="H9" s="186" t="str">
        <f t="shared" si="0"/>
        <v/>
      </c>
      <c r="I9" s="134" t="str">
        <f t="shared" ref="I9:I29" si="1">IFERROR(G9*H9,"")</f>
        <v/>
      </c>
      <c r="J9" s="87"/>
      <c r="K9" s="135">
        <f t="shared" ref="K9:K29" si="2">IF(F9="","",VLOOKUP(F9,$U$7:$V$10,2,0))</f>
        <v>1</v>
      </c>
      <c r="U9" s="49" t="s">
        <v>118</v>
      </c>
      <c r="V9">
        <v>3</v>
      </c>
    </row>
    <row r="10" spans="1:22" ht="20" customHeight="1">
      <c r="A10" s="87"/>
      <c r="B10" s="132"/>
      <c r="C10" s="129"/>
      <c r="D10" s="129"/>
      <c r="E10" s="129"/>
      <c r="F10" s="131"/>
      <c r="G10" s="132"/>
      <c r="H10" s="186" t="str">
        <f t="shared" si="0"/>
        <v/>
      </c>
      <c r="I10" s="134" t="str">
        <f t="shared" si="1"/>
        <v/>
      </c>
      <c r="J10" s="87"/>
      <c r="K10" s="135" t="str">
        <f t="shared" si="2"/>
        <v/>
      </c>
      <c r="U10" s="49" t="s">
        <v>119</v>
      </c>
      <c r="V10">
        <v>4</v>
      </c>
    </row>
    <row r="11" spans="1:22" ht="20" customHeight="1">
      <c r="A11" s="87"/>
      <c r="B11" s="132"/>
      <c r="C11" s="129"/>
      <c r="D11" s="129"/>
      <c r="E11" s="129"/>
      <c r="F11" s="131"/>
      <c r="G11" s="132"/>
      <c r="H11" s="186" t="str">
        <f t="shared" si="0"/>
        <v/>
      </c>
      <c r="I11" s="134" t="str">
        <f t="shared" si="1"/>
        <v/>
      </c>
      <c r="J11" s="87"/>
      <c r="K11" s="135" t="str">
        <f t="shared" si="2"/>
        <v/>
      </c>
    </row>
    <row r="12" spans="1:22" ht="20" customHeight="1">
      <c r="A12" s="87"/>
      <c r="B12" s="132"/>
      <c r="C12" s="129"/>
      <c r="D12" s="129"/>
      <c r="E12" s="129"/>
      <c r="F12" s="131"/>
      <c r="G12" s="132"/>
      <c r="H12" s="186" t="str">
        <f t="shared" si="0"/>
        <v/>
      </c>
      <c r="I12" s="134" t="str">
        <f t="shared" si="1"/>
        <v/>
      </c>
      <c r="J12" s="87"/>
      <c r="K12" s="135" t="str">
        <f t="shared" si="2"/>
        <v/>
      </c>
    </row>
    <row r="13" spans="1:22" ht="20" customHeight="1">
      <c r="A13" s="87"/>
      <c r="B13" s="132"/>
      <c r="C13" s="129"/>
      <c r="D13" s="129"/>
      <c r="E13" s="129"/>
      <c r="F13" s="131"/>
      <c r="G13" s="132"/>
      <c r="H13" s="186" t="str">
        <f t="shared" si="0"/>
        <v/>
      </c>
      <c r="I13" s="134" t="str">
        <f t="shared" si="1"/>
        <v/>
      </c>
      <c r="J13" s="87"/>
      <c r="K13" s="135" t="str">
        <f t="shared" si="2"/>
        <v/>
      </c>
    </row>
    <row r="14" spans="1:22" ht="20" customHeight="1">
      <c r="A14" s="87"/>
      <c r="B14" s="132"/>
      <c r="C14" s="129"/>
      <c r="D14" s="129"/>
      <c r="E14" s="129"/>
      <c r="F14" s="131"/>
      <c r="G14" s="132"/>
      <c r="H14" s="186" t="str">
        <f t="shared" si="0"/>
        <v/>
      </c>
      <c r="I14" s="134" t="str">
        <f t="shared" si="1"/>
        <v/>
      </c>
      <c r="J14" s="87"/>
      <c r="K14" s="135" t="str">
        <f t="shared" si="2"/>
        <v/>
      </c>
    </row>
    <row r="15" spans="1:22" ht="20" customHeight="1">
      <c r="A15" s="87"/>
      <c r="B15" s="132"/>
      <c r="C15" s="129"/>
      <c r="D15" s="129"/>
      <c r="E15" s="129"/>
      <c r="F15" s="131"/>
      <c r="G15" s="132"/>
      <c r="H15" s="186" t="str">
        <f t="shared" si="0"/>
        <v/>
      </c>
      <c r="I15" s="134" t="str">
        <f t="shared" si="1"/>
        <v/>
      </c>
      <c r="J15" s="87"/>
      <c r="K15" s="135" t="str">
        <f t="shared" si="2"/>
        <v/>
      </c>
    </row>
    <row r="16" spans="1:22" ht="20" customHeight="1">
      <c r="A16" s="87"/>
      <c r="B16" s="132"/>
      <c r="C16" s="129"/>
      <c r="D16" s="129"/>
      <c r="E16" s="129"/>
      <c r="F16" s="131"/>
      <c r="G16" s="132"/>
      <c r="H16" s="186" t="str">
        <f t="shared" si="0"/>
        <v/>
      </c>
      <c r="I16" s="134" t="str">
        <f t="shared" si="1"/>
        <v/>
      </c>
      <c r="J16" s="87"/>
      <c r="K16" s="135" t="str">
        <f t="shared" si="2"/>
        <v/>
      </c>
    </row>
    <row r="17" spans="1:11" ht="20" customHeight="1">
      <c r="A17" s="87"/>
      <c r="B17" s="132"/>
      <c r="C17" s="129"/>
      <c r="D17" s="129"/>
      <c r="E17" s="129"/>
      <c r="F17" s="131"/>
      <c r="G17" s="132"/>
      <c r="H17" s="186" t="str">
        <f t="shared" si="0"/>
        <v/>
      </c>
      <c r="I17" s="134" t="str">
        <f t="shared" si="1"/>
        <v/>
      </c>
      <c r="J17" s="87"/>
      <c r="K17" s="135" t="str">
        <f t="shared" si="2"/>
        <v/>
      </c>
    </row>
    <row r="18" spans="1:11" ht="20" customHeight="1">
      <c r="A18" s="87"/>
      <c r="B18" s="132"/>
      <c r="C18" s="129"/>
      <c r="D18" s="129"/>
      <c r="E18" s="129"/>
      <c r="F18" s="131"/>
      <c r="G18" s="132"/>
      <c r="H18" s="186" t="str">
        <f t="shared" si="0"/>
        <v/>
      </c>
      <c r="I18" s="134" t="str">
        <f t="shared" si="1"/>
        <v/>
      </c>
      <c r="J18" s="87"/>
      <c r="K18" s="135" t="str">
        <f t="shared" si="2"/>
        <v/>
      </c>
    </row>
    <row r="19" spans="1:11" ht="20" customHeight="1">
      <c r="A19" s="87"/>
      <c r="B19" s="132"/>
      <c r="C19" s="129"/>
      <c r="D19" s="129"/>
      <c r="E19" s="129"/>
      <c r="F19" s="131"/>
      <c r="G19" s="132"/>
      <c r="H19" s="186" t="str">
        <f t="shared" si="0"/>
        <v/>
      </c>
      <c r="I19" s="134" t="str">
        <f t="shared" si="1"/>
        <v/>
      </c>
      <c r="J19" s="87"/>
      <c r="K19" s="135" t="str">
        <f t="shared" si="2"/>
        <v/>
      </c>
    </row>
    <row r="20" spans="1:11" ht="20" customHeight="1">
      <c r="A20" s="87"/>
      <c r="B20" s="132"/>
      <c r="C20" s="129"/>
      <c r="D20" s="129"/>
      <c r="E20" s="129"/>
      <c r="F20" s="131"/>
      <c r="G20" s="132"/>
      <c r="H20" s="186" t="str">
        <f t="shared" si="0"/>
        <v/>
      </c>
      <c r="I20" s="134" t="str">
        <f t="shared" si="1"/>
        <v/>
      </c>
      <c r="J20" s="87"/>
      <c r="K20" s="135" t="str">
        <f t="shared" si="2"/>
        <v/>
      </c>
    </row>
    <row r="21" spans="1:11" ht="20" customHeight="1">
      <c r="A21" s="87"/>
      <c r="B21" s="132"/>
      <c r="C21" s="129"/>
      <c r="D21" s="129"/>
      <c r="E21" s="129"/>
      <c r="F21" s="131"/>
      <c r="G21" s="132"/>
      <c r="H21" s="186" t="str">
        <f t="shared" si="0"/>
        <v/>
      </c>
      <c r="I21" s="134" t="str">
        <f t="shared" si="1"/>
        <v/>
      </c>
      <c r="J21" s="87"/>
      <c r="K21" s="135" t="str">
        <f t="shared" si="2"/>
        <v/>
      </c>
    </row>
    <row r="22" spans="1:11" ht="20" customHeight="1">
      <c r="A22" s="87"/>
      <c r="B22" s="132"/>
      <c r="C22" s="129"/>
      <c r="D22" s="129"/>
      <c r="E22" s="129"/>
      <c r="F22" s="131"/>
      <c r="G22" s="132"/>
      <c r="H22" s="186" t="str">
        <f t="shared" si="0"/>
        <v/>
      </c>
      <c r="I22" s="134" t="str">
        <f t="shared" si="1"/>
        <v/>
      </c>
      <c r="J22" s="87"/>
      <c r="K22" s="135" t="str">
        <f t="shared" si="2"/>
        <v/>
      </c>
    </row>
    <row r="23" spans="1:11" ht="20" customHeight="1">
      <c r="A23" s="87"/>
      <c r="B23" s="132"/>
      <c r="C23" s="129"/>
      <c r="D23" s="129"/>
      <c r="E23" s="129"/>
      <c r="F23" s="131"/>
      <c r="G23" s="132"/>
      <c r="H23" s="186" t="str">
        <f t="shared" si="0"/>
        <v/>
      </c>
      <c r="I23" s="134" t="str">
        <f t="shared" si="1"/>
        <v/>
      </c>
      <c r="J23" s="87"/>
      <c r="K23" s="135" t="str">
        <f t="shared" si="2"/>
        <v/>
      </c>
    </row>
    <row r="24" spans="1:11" ht="20" customHeight="1">
      <c r="A24" s="87"/>
      <c r="B24" s="132"/>
      <c r="C24" s="129"/>
      <c r="D24" s="129"/>
      <c r="E24" s="129"/>
      <c r="F24" s="131"/>
      <c r="G24" s="132"/>
      <c r="H24" s="186" t="str">
        <f t="shared" si="0"/>
        <v/>
      </c>
      <c r="I24" s="134" t="str">
        <f t="shared" si="1"/>
        <v/>
      </c>
      <c r="J24" s="87"/>
      <c r="K24" s="135" t="str">
        <f t="shared" si="2"/>
        <v/>
      </c>
    </row>
    <row r="25" spans="1:11" ht="20" customHeight="1">
      <c r="A25" s="87"/>
      <c r="B25" s="132"/>
      <c r="C25" s="129"/>
      <c r="D25" s="129"/>
      <c r="E25" s="129"/>
      <c r="F25" s="131"/>
      <c r="G25" s="132"/>
      <c r="H25" s="186" t="str">
        <f t="shared" si="0"/>
        <v/>
      </c>
      <c r="I25" s="134" t="str">
        <f t="shared" si="1"/>
        <v/>
      </c>
      <c r="J25" s="87"/>
      <c r="K25" s="135" t="str">
        <f t="shared" si="2"/>
        <v/>
      </c>
    </row>
    <row r="26" spans="1:11" ht="20" customHeight="1">
      <c r="A26" s="87"/>
      <c r="B26" s="132"/>
      <c r="C26" s="129"/>
      <c r="D26" s="129"/>
      <c r="E26" s="129"/>
      <c r="F26" s="131"/>
      <c r="G26" s="132"/>
      <c r="H26" s="186" t="str">
        <f t="shared" si="0"/>
        <v/>
      </c>
      <c r="I26" s="134" t="str">
        <f t="shared" si="1"/>
        <v/>
      </c>
      <c r="J26" s="87"/>
      <c r="K26" s="135" t="str">
        <f t="shared" si="2"/>
        <v/>
      </c>
    </row>
    <row r="27" spans="1:11" ht="20" customHeight="1">
      <c r="A27" s="87"/>
      <c r="B27" s="132"/>
      <c r="C27" s="129"/>
      <c r="D27" s="129"/>
      <c r="E27" s="129"/>
      <c r="F27" s="131"/>
      <c r="G27" s="132"/>
      <c r="H27" s="186" t="str">
        <f t="shared" si="0"/>
        <v/>
      </c>
      <c r="I27" s="134" t="str">
        <f t="shared" si="1"/>
        <v/>
      </c>
      <c r="J27" s="87"/>
      <c r="K27" s="135" t="str">
        <f t="shared" si="2"/>
        <v/>
      </c>
    </row>
    <row r="28" spans="1:11" ht="20" customHeight="1">
      <c r="A28" s="87"/>
      <c r="B28" s="132"/>
      <c r="C28" s="129"/>
      <c r="D28" s="129"/>
      <c r="E28" s="129"/>
      <c r="F28" s="131"/>
      <c r="G28" s="132">
        <v>4</v>
      </c>
      <c r="H28" s="186" t="str">
        <f t="shared" si="0"/>
        <v/>
      </c>
      <c r="I28" s="134" t="str">
        <f t="shared" si="1"/>
        <v/>
      </c>
      <c r="J28" s="87"/>
      <c r="K28" s="135" t="str">
        <f t="shared" si="2"/>
        <v/>
      </c>
    </row>
    <row r="29" spans="1:11" ht="20" customHeight="1">
      <c r="A29" s="87"/>
      <c r="B29" s="157"/>
      <c r="C29" s="158"/>
      <c r="D29" s="158"/>
      <c r="E29" s="158"/>
      <c r="F29" s="159"/>
      <c r="G29" s="157"/>
      <c r="H29" s="187" t="str">
        <f t="shared" si="0"/>
        <v/>
      </c>
      <c r="I29" s="160" t="str">
        <f t="shared" si="1"/>
        <v/>
      </c>
      <c r="J29" s="87"/>
      <c r="K29" s="135" t="str">
        <f t="shared" si="2"/>
        <v/>
      </c>
    </row>
    <row r="30" spans="1:11" ht="20" customHeight="1">
      <c r="A30" s="87"/>
      <c r="B30" s="413" t="s">
        <v>24</v>
      </c>
      <c r="C30" s="413"/>
      <c r="D30" s="413"/>
      <c r="E30" s="413"/>
      <c r="F30" s="413"/>
      <c r="G30" s="161" t="str">
        <f>SUM(G8:G29)&amp;" Km"</f>
        <v>22 Km</v>
      </c>
      <c r="H30" s="414">
        <f>ROUND(SUM(I8:I29),0)</f>
        <v>30</v>
      </c>
      <c r="I30" s="414"/>
      <c r="J30" s="87"/>
      <c r="K30" s="135"/>
    </row>
    <row r="31" spans="1:11" ht="14.5" customHeight="1">
      <c r="A31" s="87"/>
      <c r="B31" s="173"/>
      <c r="C31" s="173"/>
      <c r="D31" s="173"/>
      <c r="E31" s="173"/>
      <c r="F31" s="177" t="str">
        <f>[1]!SpellNumber(H30)</f>
        <v xml:space="preserve">Rupees Thirty Only </v>
      </c>
      <c r="G31" s="174"/>
      <c r="H31" s="175"/>
      <c r="I31" s="175"/>
      <c r="J31" s="87"/>
      <c r="K31" s="135"/>
    </row>
    <row r="32" spans="1:11" ht="15.5">
      <c r="A32" s="87"/>
      <c r="B32" s="410" t="s">
        <v>146</v>
      </c>
      <c r="C32" s="410"/>
      <c r="D32" s="410"/>
      <c r="E32" s="133"/>
      <c r="F32" s="5" t="s">
        <v>147</v>
      </c>
      <c r="G32" s="133"/>
      <c r="H32" s="1" t="s">
        <v>148</v>
      </c>
      <c r="I32" s="1"/>
      <c r="J32" s="87"/>
      <c r="K32" s="135"/>
    </row>
    <row r="33" spans="1:11" ht="15.5">
      <c r="A33" s="87"/>
      <c r="B33" s="1" t="s">
        <v>150</v>
      </c>
      <c r="C33" s="1"/>
      <c r="D33" s="1"/>
      <c r="E33" s="1"/>
      <c r="F33" s="1"/>
      <c r="G33" s="1"/>
      <c r="H33" s="1"/>
      <c r="I33" s="1"/>
      <c r="J33" s="87"/>
      <c r="K33" s="135"/>
    </row>
    <row r="34" spans="1:11" ht="13" customHeight="1">
      <c r="A34" s="87"/>
      <c r="B34" s="85"/>
      <c r="C34" s="85"/>
      <c r="D34" s="85"/>
      <c r="E34" s="85"/>
      <c r="F34" s="85"/>
      <c r="G34" s="1" t="s">
        <v>149</v>
      </c>
      <c r="H34" s="85"/>
      <c r="I34" s="85"/>
      <c r="J34" s="87"/>
      <c r="K34" s="135"/>
    </row>
    <row r="35" spans="1:11">
      <c r="A35" s="87"/>
      <c r="B35" s="85"/>
      <c r="C35" s="85" t="s">
        <v>155</v>
      </c>
      <c r="D35" s="85"/>
      <c r="E35" s="85"/>
      <c r="F35" s="85"/>
      <c r="I35" s="85"/>
      <c r="J35" s="87"/>
      <c r="K35" s="135"/>
    </row>
    <row r="36" spans="1:11">
      <c r="A36" s="87"/>
      <c r="B36" s="85"/>
      <c r="C36" s="85"/>
      <c r="D36" s="85"/>
      <c r="E36" s="85" t="s">
        <v>156</v>
      </c>
      <c r="F36" s="85"/>
      <c r="G36" s="85"/>
      <c r="H36" s="85"/>
      <c r="I36" s="85"/>
      <c r="J36" s="87"/>
      <c r="K36" s="135"/>
    </row>
    <row r="37" spans="1:11">
      <c r="A37" s="87"/>
      <c r="B37" s="87"/>
      <c r="C37" s="87"/>
      <c r="D37" s="87"/>
      <c r="E37" s="87"/>
      <c r="F37" s="87"/>
      <c r="G37" s="87"/>
      <c r="H37" s="87"/>
      <c r="I37" s="87"/>
      <c r="J37" s="87"/>
      <c r="K37" s="135"/>
    </row>
    <row r="38" spans="1:11">
      <c r="K38" s="135"/>
    </row>
    <row r="39" spans="1:11">
      <c r="K39" s="135"/>
    </row>
    <row r="40" spans="1:11">
      <c r="K40" s="135"/>
    </row>
    <row r="41" spans="1:11">
      <c r="K41" s="135"/>
    </row>
    <row r="42" spans="1:11">
      <c r="K42" s="135"/>
    </row>
    <row r="43" spans="1:11">
      <c r="K43" s="135"/>
    </row>
    <row r="44" spans="1:11">
      <c r="K44" s="135"/>
    </row>
    <row r="45" spans="1:11">
      <c r="K45" s="135"/>
    </row>
    <row r="46" spans="1:11">
      <c r="K46" s="135"/>
    </row>
    <row r="47" spans="1:11">
      <c r="K47" s="135"/>
    </row>
    <row r="48" spans="1:11">
      <c r="K48" s="135"/>
    </row>
    <row r="49" spans="11:11">
      <c r="K49" s="135"/>
    </row>
    <row r="50" spans="11:11">
      <c r="K50" s="135"/>
    </row>
    <row r="51" spans="11:11">
      <c r="K51" s="135"/>
    </row>
  </sheetData>
  <sheetProtection password="CE4B" sheet="1" objects="1" scenarios="1" formatCells="0" formatColumns="0" formatRows="0" insertColumns="0" insertRows="0"/>
  <mergeCells count="18">
    <mergeCell ref="I6:I7"/>
    <mergeCell ref="B30:F30"/>
    <mergeCell ref="H30:I30"/>
    <mergeCell ref="B32:D32"/>
    <mergeCell ref="B6:B7"/>
    <mergeCell ref="C6:D6"/>
    <mergeCell ref="E6:E7"/>
    <mergeCell ref="F6:F7"/>
    <mergeCell ref="G6:G7"/>
    <mergeCell ref="H6:H7"/>
    <mergeCell ref="B2:I2"/>
    <mergeCell ref="C3:D3"/>
    <mergeCell ref="F3:G3"/>
    <mergeCell ref="H3:I3"/>
    <mergeCell ref="C4:D4"/>
    <mergeCell ref="F4:G4"/>
    <mergeCell ref="H4:I5"/>
    <mergeCell ref="C5:G5"/>
  </mergeCells>
  <conditionalFormatting sqref="U7 U9:U10">
    <cfRule type="expression" dxfId="1" priority="2">
      <formula>ISERROR(U7)</formula>
    </cfRule>
  </conditionalFormatting>
  <conditionalFormatting sqref="U8">
    <cfRule type="expression" dxfId="0" priority="1">
      <formula>ISERROR(U8)</formula>
    </cfRule>
  </conditionalFormatting>
  <dataValidations count="2">
    <dataValidation type="list" allowBlank="1" showInputMessage="1" showErrorMessage="1" sqref="F3">
      <formula1>category</formula1>
    </dataValidation>
    <dataValidation type="list" allowBlank="1" showInputMessage="1" showErrorMessage="1" sqref="F8:F29">
      <formula1>$U$7:$U$10</formula1>
    </dataValidation>
  </dataValidations>
  <pageMargins left="0.7" right="0.7" top="0.75" bottom="0.75" header="0.3" footer="0.3"/>
  <pageSetup scale="99"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vt:lpstr>
      <vt:lpstr>Data Entry</vt:lpstr>
      <vt:lpstr>TA inner</vt:lpstr>
      <vt:lpstr>TA outer</vt:lpstr>
      <vt:lpstr>master</vt:lpstr>
      <vt:lpstr>लघु यात्रा बिल(1) </vt:lpstr>
      <vt:lpstr>लघु यात्रा बिल  (2)</vt:lpstr>
      <vt:lpstr>लघु यात्रा बिल  (3)</vt:lpstr>
      <vt:lpstr>लघु यात्रा बिल  (4)</vt:lpstr>
      <vt:lpstr>category</vt:lpstr>
      <vt:lpstr>'TA inner'!Print_Area</vt:lpstr>
      <vt:lpstr>'TA outer'!Print_Area</vt:lpstr>
      <vt:lpstr>'लघु यात्रा बिल  (2)'!Print_Area</vt:lpstr>
      <vt:lpstr>'लघु यात्रा बिल  (3)'!Print_Area</vt:lpstr>
      <vt:lpstr>'लघु यात्रा बिल  (4)'!Print_Area</vt:lpstr>
      <vt:lpstr>'लघु यात्रा बिल(1) '!Print_Area</vt:lpstr>
      <vt:lpstr>ta_master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2021-04-14T10:48:29Z</cp:lastPrinted>
  <dcterms:created xsi:type="dcterms:W3CDTF">2006-09-16T00:00:00Z</dcterms:created>
  <dcterms:modified xsi:type="dcterms:W3CDTF">2021-04-14T10:51:59Z</dcterms:modified>
</cp:coreProperties>
</file>